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ve-B\Documents\"/>
    </mc:Choice>
  </mc:AlternateContent>
  <workbookProtection workbookAlgorithmName="SHA-512" workbookHashValue="N/kQetulRZhJeJQBsHlNUKcyIQwOiMB4QNvn/om05Nml5R3lybfw4pQIT9/yK8GyS3MC4qBUE9w0/RV7p1OEwQ==" workbookSaltValue="Qxt5ZUd5NyhtTbUGwqy2Yg==" workbookSpinCount="100000" lockStructure="1"/>
  <bookViews>
    <workbookView xWindow="0" yWindow="0" windowWidth="23040" windowHeight="9084" tabRatio="694"/>
  </bookViews>
  <sheets>
    <sheet name="Water Use Calcs" sheetId="1" r:id="rId1"/>
    <sheet name="Locations" sheetId="15" state="hidden" r:id="rId2"/>
    <sheet name="REUWS" sheetId="13" state="hidden" r:id="rId3"/>
    <sheet name="peak&amp;net_data" sheetId="14" state="hidden" r:id="rId4"/>
    <sheet name="gpd" sheetId="8" state="hidden" r:id="rId5"/>
    <sheet name="Tmains" sheetId="6" state="hidden" r:id="rId6"/>
    <sheet name="HERS_change" sheetId="10" state="hidden" r:id="rId7"/>
    <sheet name="Results" sheetId="11" state="hidden" r:id="rId8"/>
    <sheet name="Worksheet" sheetId="12" state="hidden" r:id="rId9"/>
    <sheet name="nMEUL" sheetId="9" state="hidden" r:id="rId10"/>
  </sheets>
  <definedNames>
    <definedName name="ACY">'Water Use Calcs'!$B$60</definedName>
    <definedName name="adjFmix">'Water Use Calcs'!$E$62</definedName>
    <definedName name="AGC">'Water Use Calcs'!$B$58</definedName>
    <definedName name="branchL">'Water Use Calcs'!$B$12</definedName>
    <definedName name="Bsmt">'Water Use Calcs'!$I$7</definedName>
    <definedName name="CAPw">'Water Use Calcs'!$B$54</definedName>
    <definedName name="CFA">'Water Use Calcs'!$I$4</definedName>
    <definedName name="ColdW_gdp">'Water Use Calcs'!$E$13</definedName>
    <definedName name="CW_gpd">'Water Use Calcs'!$E$8:$G$8</definedName>
    <definedName name="cwFmix">'Water Use Calcs'!$B$69</definedName>
    <definedName name="CWgpd">'Water Use Calcs'!$B$66</definedName>
    <definedName name="CWhot">'Water Use Calcs'!$B$70</definedName>
    <definedName name="CWtemp">'Water Use Calcs'!$B$68</definedName>
    <definedName name="CWtot_gpd">'Water Use Calcs'!$G$8</definedName>
    <definedName name="CWwf">'Water Use Calcs'!$I$12</definedName>
    <definedName name="DW_EF">'Water Use Calcs'!$B$62</definedName>
    <definedName name="DW_gpd">'Water Use Calcs'!$E$9:$G$9</definedName>
    <definedName name="dWcap">'Water Use Calcs'!$B$61</definedName>
    <definedName name="DWgpd">'Water Use Calcs'!$B$65</definedName>
    <definedName name="DWHReff">'Water Use Calcs'!$I$55</definedName>
    <definedName name="DWHRinT">'Water Use Calcs'!$I$56</definedName>
    <definedName name="EF">HERS_change!$B$25</definedName>
    <definedName name="expA">'Water Use Calcs'!$G$37</definedName>
    <definedName name="expAref">'Water Use Calcs'!$E$37</definedName>
    <definedName name="expB">'Water Use Calcs'!$G$38</definedName>
    <definedName name="expBref">'Water Use Calcs'!$E$38</definedName>
    <definedName name="F_eff">'Water Use Calcs'!$G$64</definedName>
    <definedName name="faucet_pc">'Water Use Calcs'!$G$57</definedName>
    <definedName name="FixF">'Water Use Calcs'!$I$59</definedName>
    <definedName name="FixtureHot">'Water Use Calcs'!$G$53</definedName>
    <definedName name="FixtureTot">'Water Use Calcs'!$G$54</definedName>
    <definedName name="Fmix">'Water Use Calcs'!$E$61</definedName>
    <definedName name="gdp_ratio">'Water Use Calcs'!$I$67</definedName>
    <definedName name="gpf">'Water Use Calcs'!$I$14</definedName>
    <definedName name="HotLeaks_br">'Water Use Calcs'!$B$51</definedName>
    <definedName name="HW_Leaks">'Water Use Calcs'!$F$12</definedName>
    <definedName name="HWgpd">'Water Use Calcs'!$F$13</definedName>
    <definedName name="Ifrac">'Water Use Calcs'!$I$57</definedName>
    <definedName name="kitch">'Water Use Calcs'!$G$61</definedName>
    <definedName name="Kitch_pc">'Water Use Calcs'!$G$58</definedName>
    <definedName name="kitch_Ref_gpm">'Water Use Calcs'!$G$63</definedName>
    <definedName name="KitchF_gpd">'Water Use Calcs'!$E$5:$G$5</definedName>
    <definedName name="KitchFeff">'Water Use Calcs'!$E$59</definedName>
    <definedName name="kWh_cost">'Water Use Calcs'!$B$56</definedName>
    <definedName name="Landscaped_Area">'Water Use Calcs'!$B$17</definedName>
    <definedName name="lav">'Water Use Calcs'!$G$62</definedName>
    <definedName name="Lav_pc">'Water Use Calcs'!$G$59</definedName>
    <definedName name="LavF_gpd">'Water Use Calcs'!$E$6:$G$6</definedName>
    <definedName name="LavFeff">'Water Use Calcs'!$E$60</definedName>
    <definedName name="LER">'Water Use Calcs'!$B$55</definedName>
    <definedName name="Location">HERS_change!$B$23</definedName>
    <definedName name="LocF">'Water Use Calcs'!$I$58</definedName>
    <definedName name="loopL">'Water Use Calcs'!$B$11</definedName>
    <definedName name="Lot_Area">'Water Use Calcs'!$B$16</definedName>
    <definedName name="Lot_size">'Water Use Calcs'!$B$22</definedName>
    <definedName name="Nbr">'Water Use Calcs'!$I$5</definedName>
    <definedName name="NCY">'Water Use Calcs'!$B$59</definedName>
    <definedName name="Ndu">'Water Use Calcs'!$I$8</definedName>
    <definedName name="NetET">'Water Use Calcs'!$B$31</definedName>
    <definedName name="Nfl">'Water Use Calcs'!$I$6</definedName>
    <definedName name="Occ">'Water Use Calcs'!$I$53</definedName>
    <definedName name="oCDeff">'Water Use Calcs'!$K$52</definedName>
    <definedName name="oEWfact">'Water Use Calcs'!$E$68</definedName>
    <definedName name="oFrac">'Water Use Calcs'!$K$51</definedName>
    <definedName name="Out_base">'Water Use Calcs'!$G$32</definedName>
    <definedName name="Out_baseRef">'Water Use Calcs'!$G$29</definedName>
    <definedName name="Out_gpd">'Water Use Calcs'!$B$36</definedName>
    <definedName name="Out_Pool">'Water Use Calcs'!$G$34</definedName>
    <definedName name="Out_PoolRef">'Water Use Calcs'!$G$31</definedName>
    <definedName name="Out_Sprink">'Water Use Calcs'!$G$33</definedName>
    <definedName name="Out_SprinkRef">'Water Use Calcs'!$G$30</definedName>
    <definedName name="OutRef_gpd">'Water Use Calcs'!$B$29</definedName>
    <definedName name="oWgpd">'Water Use Calcs'!$E$66</definedName>
    <definedName name="percent_landscape">'Water Use Calcs'!$H$32</definedName>
    <definedName name="PipeL">'Water Use Calcs'!$B$10</definedName>
    <definedName name="PLC">'Water Use Calcs'!$I$60</definedName>
    <definedName name="PLCfact">'Water Use Calcs'!$I$61</definedName>
    <definedName name="pLength">'Water Use Calcs'!$I$65</definedName>
    <definedName name="pool_ind">'Water Use Calcs'!$B$33</definedName>
    <definedName name="pRatio">'Water Use Calcs'!$I$63</definedName>
    <definedName name="pumpW">'Water Use Calcs'!$B$13</definedName>
    <definedName name="Ref_Irr_Area">'Water Use Calcs'!$B$30</definedName>
    <definedName name="refCWgpd">'Water Use Calcs'!$B$64</definedName>
    <definedName name="refDWgpd">'Water Use Calcs'!$B$63</definedName>
    <definedName name="refFgpd">'Water Use Calcs'!$E$64</definedName>
    <definedName name="refFPO">'Water Use Calcs'!$E$54</definedName>
    <definedName name="refGPF">'Water Use Calcs'!$E$53</definedName>
    <definedName name="refLoopL">'Water Use Calcs'!$B$26</definedName>
    <definedName name="refPipeL">'Water Use Calcs'!$B$25</definedName>
    <definedName name="refSofgpd">'Water Use Calcs'!$B$41</definedName>
    <definedName name="refWgpd">'Water Use Calcs'!$E$63</definedName>
    <definedName name="RICI_Rat">'Water Use Calcs'!$B$34</definedName>
    <definedName name="Rici_Ref">'Water Use Calcs'!$B$35</definedName>
    <definedName name="Scenario">HERS_change!$B$24</definedName>
    <definedName name="sEWfact">'Water Use Calcs'!$E$69</definedName>
    <definedName name="Sh_ref_gpm">'Water Use Calcs'!$G$55</definedName>
    <definedName name="SHeff">'Water Use Calcs'!$G$60</definedName>
    <definedName name="Shower_gpd">'Water Use Calcs'!$E$4:$G$4</definedName>
    <definedName name="shower_pc">'Water Use Calcs'!$G$56</definedName>
    <definedName name="Soft_gpd">'Water Use Calcs'!$B$43</definedName>
    <definedName name="Soft_ref">'Water Use Calcs'!$B$41</definedName>
    <definedName name="sprink_ind">'Water Use Calcs'!$B$32</definedName>
    <definedName name="sWgpd">'Water Use Calcs'!$E$67</definedName>
    <definedName name="sysFactor">'Water Use Calcs'!$I$64</definedName>
    <definedName name="Tavg">'Water Use Calcs'!$E$56</definedName>
    <definedName name="therm_cost">'Water Use Calcs'!$B$57</definedName>
    <definedName name="Tmains">'Water Use Calcs'!$K$7</definedName>
    <definedName name="Tmains_offset">Tmains!$B$19</definedName>
    <definedName name="Toilets_gpd">'Water Use Calcs'!$G$10</definedName>
    <definedName name="Tot_Leaks">'Water Use Calcs'!$G$12</definedName>
    <definedName name="TotLeaks_br">'Water Use Calcs'!$B$52</definedName>
    <definedName name="Tset">'Water Use Calcs'!$E$57</definedName>
    <definedName name="Tuse">'Water Use Calcs'!$E$58</definedName>
    <definedName name="VC">'Water Use Calcs'!$I$60</definedName>
    <definedName name="VintFact">'Water Use Calcs'!$K$50</definedName>
    <definedName name="Waste_gpd">'Water Use Calcs'!$E$7:$G$7</definedName>
    <definedName name="WDeff">'Water Use Calcs'!$I$52</definedName>
    <definedName name="WHinT">'Water Use Calcs'!$K$9</definedName>
    <definedName name="WHinTadj">'Water Use Calcs'!$K$8</definedName>
  </definedNames>
  <calcPr calcId="162913"/>
</workbook>
</file>

<file path=xl/calcChain.xml><?xml version="1.0" encoding="utf-8"?>
<calcChain xmlns="http://schemas.openxmlformats.org/spreadsheetml/2006/main">
  <c r="I52" i="1" l="1"/>
  <c r="I53" i="1"/>
  <c r="E56" i="1" l="1"/>
  <c r="K7" i="1" s="1"/>
  <c r="K9" i="1" s="1"/>
  <c r="D31" i="1"/>
  <c r="B31" i="1"/>
  <c r="I55" i="1"/>
  <c r="B38" i="1"/>
  <c r="G60" i="1"/>
  <c r="E59" i="1"/>
  <c r="G62" i="1"/>
  <c r="G57" i="1"/>
  <c r="G58" i="1" s="1"/>
  <c r="K11" i="13"/>
  <c r="K10" i="13"/>
  <c r="E60" i="1"/>
  <c r="E13" i="13"/>
  <c r="E15" i="13" s="1"/>
  <c r="D13" i="13"/>
  <c r="C13" i="13"/>
  <c r="C14" i="13" s="1"/>
  <c r="H22" i="13"/>
  <c r="H13" i="13"/>
  <c r="H12" i="13"/>
  <c r="H11" i="13"/>
  <c r="H10" i="13"/>
  <c r="H9" i="13"/>
  <c r="H8" i="13"/>
  <c r="H7" i="13"/>
  <c r="H6" i="13"/>
  <c r="H5" i="13"/>
  <c r="I16" i="13"/>
  <c r="I19" i="13" s="1"/>
  <c r="B32" i="1"/>
  <c r="B33" i="1"/>
  <c r="F21" i="1"/>
  <c r="B13" i="1"/>
  <c r="B12" i="1"/>
  <c r="F1" i="14"/>
  <c r="E1" i="14"/>
  <c r="D1" i="14"/>
  <c r="C1" i="14"/>
  <c r="G10" i="1"/>
  <c r="E10" i="1" s="1"/>
  <c r="B52" i="1"/>
  <c r="G12" i="1" s="1"/>
  <c r="B51" i="1"/>
  <c r="F12" i="1"/>
  <c r="I12" i="1"/>
  <c r="B64" i="1"/>
  <c r="B59" i="1"/>
  <c r="C23" i="8"/>
  <c r="C22" i="8"/>
  <c r="C21" i="8"/>
  <c r="C20" i="8"/>
  <c r="C19" i="8"/>
  <c r="C18" i="8"/>
  <c r="C17" i="8"/>
  <c r="C16" i="8"/>
  <c r="C15" i="8"/>
  <c r="E64" i="1"/>
  <c r="E63" i="1"/>
  <c r="E66" i="1" s="1"/>
  <c r="I57" i="1"/>
  <c r="N47" i="1"/>
  <c r="N48" i="1"/>
  <c r="N22" i="1"/>
  <c r="N21" i="1"/>
  <c r="N20" i="1"/>
  <c r="D15" i="8"/>
  <c r="H15" i="8" s="1"/>
  <c r="B23" i="8"/>
  <c r="F23" i="8" s="1"/>
  <c r="B22" i="8"/>
  <c r="F22" i="8" s="1"/>
  <c r="B21" i="8"/>
  <c r="F21" i="8" s="1"/>
  <c r="B20" i="8"/>
  <c r="F20" i="8" s="1"/>
  <c r="B19" i="8"/>
  <c r="F19" i="8" s="1"/>
  <c r="B18" i="8"/>
  <c r="B17" i="8"/>
  <c r="B16" i="8"/>
  <c r="B15" i="8"/>
  <c r="F15" i="8" s="1"/>
  <c r="B62" i="1"/>
  <c r="B61" i="1"/>
  <c r="B58" i="1"/>
  <c r="B57" i="1"/>
  <c r="B56" i="1"/>
  <c r="B55" i="1"/>
  <c r="B54" i="1"/>
  <c r="I9" i="9"/>
  <c r="I8" i="9"/>
  <c r="M36" i="10"/>
  <c r="H36" i="10"/>
  <c r="B36" i="10"/>
  <c r="M61" i="10"/>
  <c r="G61" i="10"/>
  <c r="A61" i="10"/>
  <c r="M53" i="10"/>
  <c r="G53" i="10"/>
  <c r="A53" i="10"/>
  <c r="M45" i="10"/>
  <c r="G45" i="10"/>
  <c r="A45" i="10"/>
  <c r="J12" i="10"/>
  <c r="I12" i="10"/>
  <c r="G12" i="10"/>
  <c r="F12" i="10"/>
  <c r="D12" i="10"/>
  <c r="C12" i="10"/>
  <c r="J16" i="10"/>
  <c r="I16" i="10"/>
  <c r="G16" i="10"/>
  <c r="F16" i="10"/>
  <c r="D16" i="10"/>
  <c r="C16" i="10"/>
  <c r="J20" i="10"/>
  <c r="I20" i="10"/>
  <c r="G20" i="10"/>
  <c r="F20" i="10"/>
  <c r="D20" i="10"/>
  <c r="C20" i="10"/>
  <c r="K19" i="10"/>
  <c r="K18" i="10"/>
  <c r="K17" i="10"/>
  <c r="K15" i="10"/>
  <c r="K14" i="10"/>
  <c r="K13" i="10"/>
  <c r="K11" i="10"/>
  <c r="K10" i="10"/>
  <c r="K9" i="10"/>
  <c r="K12" i="10" s="1"/>
  <c r="E19" i="10"/>
  <c r="E18" i="10"/>
  <c r="E17" i="10"/>
  <c r="E20" i="10" s="1"/>
  <c r="E15" i="10"/>
  <c r="E14" i="10"/>
  <c r="E13" i="10"/>
  <c r="E11" i="10"/>
  <c r="E10" i="10"/>
  <c r="E9" i="10"/>
  <c r="H15" i="10"/>
  <c r="H14" i="10"/>
  <c r="H13" i="10"/>
  <c r="H16" i="10" s="1"/>
  <c r="H11" i="10"/>
  <c r="H10" i="10"/>
  <c r="H9" i="10"/>
  <c r="H12" i="10" s="1"/>
  <c r="H19" i="10"/>
  <c r="H20" i="10" s="1"/>
  <c r="H18" i="10"/>
  <c r="H17" i="10"/>
  <c r="B23" i="10"/>
  <c r="B26" i="10" s="1"/>
  <c r="C21" i="10"/>
  <c r="J21" i="10"/>
  <c r="S6" i="1"/>
  <c r="D21" i="10"/>
  <c r="S4" i="1" s="1"/>
  <c r="G21" i="10"/>
  <c r="S5" i="1"/>
  <c r="I3" i="11"/>
  <c r="H3" i="11"/>
  <c r="S8" i="11"/>
  <c r="S9" i="11" s="1"/>
  <c r="L5" i="12" s="1"/>
  <c r="I21" i="10"/>
  <c r="K21" i="10" s="1"/>
  <c r="P65" i="10"/>
  <c r="N65" i="10"/>
  <c r="J65" i="10"/>
  <c r="H65" i="10"/>
  <c r="D65" i="10"/>
  <c r="B65" i="10"/>
  <c r="P57" i="10"/>
  <c r="N57" i="10"/>
  <c r="N40" i="10" s="1"/>
  <c r="J57" i="10"/>
  <c r="H57" i="10"/>
  <c r="D57" i="10"/>
  <c r="D40" i="10" s="1"/>
  <c r="B57" i="10"/>
  <c r="B40" i="10" s="1"/>
  <c r="Q50" i="10"/>
  <c r="P50" i="10"/>
  <c r="O50" i="10"/>
  <c r="N50" i="10"/>
  <c r="Q49" i="10"/>
  <c r="P49" i="10"/>
  <c r="O49" i="10"/>
  <c r="N49" i="10"/>
  <c r="Q48" i="10"/>
  <c r="P48" i="10"/>
  <c r="O48" i="10"/>
  <c r="N48" i="10"/>
  <c r="Q47" i="10"/>
  <c r="P47" i="10"/>
  <c r="O47" i="10"/>
  <c r="N47" i="10"/>
  <c r="K50" i="10"/>
  <c r="J50" i="10"/>
  <c r="I50" i="10"/>
  <c r="H50" i="10"/>
  <c r="K49" i="10"/>
  <c r="J49" i="10"/>
  <c r="I49" i="10"/>
  <c r="H49" i="10"/>
  <c r="K48" i="10"/>
  <c r="J48" i="10"/>
  <c r="I48" i="10"/>
  <c r="H48" i="10"/>
  <c r="K47" i="10"/>
  <c r="J47" i="10"/>
  <c r="I47" i="10"/>
  <c r="H47" i="10"/>
  <c r="E50" i="10"/>
  <c r="D50" i="10"/>
  <c r="C50" i="10"/>
  <c r="B50" i="10"/>
  <c r="E49" i="10"/>
  <c r="D49" i="10"/>
  <c r="C49" i="10"/>
  <c r="B49" i="10"/>
  <c r="E48" i="10"/>
  <c r="D48" i="10"/>
  <c r="C48" i="10"/>
  <c r="B48" i="10"/>
  <c r="E47" i="10"/>
  <c r="E51" i="10" s="1"/>
  <c r="D47" i="10"/>
  <c r="D51" i="10" s="1"/>
  <c r="C47" i="10"/>
  <c r="B47" i="10"/>
  <c r="G36" i="10"/>
  <c r="N36" i="10"/>
  <c r="A36" i="10"/>
  <c r="H40" i="10"/>
  <c r="J40" i="10"/>
  <c r="P40" i="10"/>
  <c r="M136" i="10"/>
  <c r="G136" i="10"/>
  <c r="A136" i="10"/>
  <c r="M111" i="10"/>
  <c r="G111" i="10"/>
  <c r="A111" i="10"/>
  <c r="D76" i="10"/>
  <c r="D92" i="10"/>
  <c r="M128" i="10"/>
  <c r="G128" i="10"/>
  <c r="A128" i="10"/>
  <c r="P126" i="10"/>
  <c r="J126" i="10"/>
  <c r="D126" i="10"/>
  <c r="M120" i="10"/>
  <c r="G120" i="10"/>
  <c r="M86" i="10"/>
  <c r="G86" i="10"/>
  <c r="A86" i="10"/>
  <c r="M78" i="10"/>
  <c r="G78" i="10"/>
  <c r="A78" i="10"/>
  <c r="M70" i="10"/>
  <c r="G70" i="10"/>
  <c r="A103" i="10"/>
  <c r="G95" i="10"/>
  <c r="M95" i="10"/>
  <c r="M103" i="10"/>
  <c r="G103" i="10"/>
  <c r="Q51" i="10"/>
  <c r="P51" i="10"/>
  <c r="K51" i="10"/>
  <c r="J51" i="10"/>
  <c r="E92" i="10"/>
  <c r="B55" i="10"/>
  <c r="B38" i="10" s="1"/>
  <c r="D55" i="10"/>
  <c r="H55" i="10"/>
  <c r="J55" i="10"/>
  <c r="J38" i="10" s="1"/>
  <c r="J42" i="10" s="1"/>
  <c r="N55" i="10"/>
  <c r="N38" i="10" s="1"/>
  <c r="P55" i="10"/>
  <c r="B56" i="10"/>
  <c r="D56" i="10"/>
  <c r="D39" i="10" s="1"/>
  <c r="H56" i="10"/>
  <c r="H39" i="10" s="1"/>
  <c r="J56" i="10"/>
  <c r="N56" i="10"/>
  <c r="N39" i="10" s="1"/>
  <c r="P56" i="10"/>
  <c r="C57" i="10"/>
  <c r="C40" i="10" s="1"/>
  <c r="I57" i="10"/>
  <c r="O57" i="10"/>
  <c r="C63" i="10"/>
  <c r="E63" i="10"/>
  <c r="I63" i="10"/>
  <c r="K63" i="10"/>
  <c r="O63" i="10"/>
  <c r="Q63" i="10"/>
  <c r="C64" i="10"/>
  <c r="E64" i="10"/>
  <c r="I64" i="10"/>
  <c r="K64" i="10"/>
  <c r="K67" i="10" s="1"/>
  <c r="O64" i="10"/>
  <c r="Q64" i="10"/>
  <c r="E65" i="10"/>
  <c r="K65" i="10"/>
  <c r="Q65" i="10"/>
  <c r="C55" i="10"/>
  <c r="E55" i="10"/>
  <c r="I55" i="10"/>
  <c r="I38" i="10" s="1"/>
  <c r="K55" i="10"/>
  <c r="O55" i="10"/>
  <c r="Q55" i="10"/>
  <c r="Q38" i="10" s="1"/>
  <c r="C56" i="10"/>
  <c r="E56" i="10"/>
  <c r="I56" i="10"/>
  <c r="K56" i="10"/>
  <c r="K59" i="10" s="1"/>
  <c r="O56" i="10"/>
  <c r="O39" i="10" s="1"/>
  <c r="Q56" i="10"/>
  <c r="E57" i="10"/>
  <c r="K57" i="10"/>
  <c r="K40" i="10" s="1"/>
  <c r="Q57" i="10"/>
  <c r="Q40" i="10" s="1"/>
  <c r="B63" i="10"/>
  <c r="D63" i="10"/>
  <c r="H63" i="10"/>
  <c r="J63" i="10"/>
  <c r="N63" i="10"/>
  <c r="P63" i="10"/>
  <c r="B64" i="10"/>
  <c r="D64" i="10"/>
  <c r="H64" i="10"/>
  <c r="J64" i="10"/>
  <c r="N64" i="10"/>
  <c r="P64" i="10"/>
  <c r="P67" i="10" s="1"/>
  <c r="C65" i="10"/>
  <c r="I65" i="10"/>
  <c r="O65" i="10"/>
  <c r="E76" i="10"/>
  <c r="K76" i="10"/>
  <c r="Q76" i="10"/>
  <c r="K84" i="10"/>
  <c r="K92" i="10"/>
  <c r="Q92" i="10"/>
  <c r="C58" i="10"/>
  <c r="E58" i="10"/>
  <c r="E41" i="10" s="1"/>
  <c r="I58" i="10"/>
  <c r="I41" i="10" s="1"/>
  <c r="K58" i="10"/>
  <c r="O58" i="10"/>
  <c r="Q58" i="10"/>
  <c r="Q41" i="10" s="1"/>
  <c r="B66" i="10"/>
  <c r="H66" i="10"/>
  <c r="N66" i="10"/>
  <c r="E101" i="10"/>
  <c r="K101" i="10"/>
  <c r="Q101" i="10"/>
  <c r="E126" i="10"/>
  <c r="K126" i="10"/>
  <c r="Q126" i="10"/>
  <c r="D84" i="10"/>
  <c r="J76" i="10"/>
  <c r="P76" i="10"/>
  <c r="J84" i="10"/>
  <c r="P84" i="10"/>
  <c r="P92" i="10"/>
  <c r="E134" i="10"/>
  <c r="K134" i="10"/>
  <c r="Q134" i="10"/>
  <c r="P66" i="10"/>
  <c r="D101" i="10"/>
  <c r="J101" i="10"/>
  <c r="P101" i="10"/>
  <c r="K109" i="10"/>
  <c r="Q109" i="10"/>
  <c r="J117" i="10"/>
  <c r="P117" i="10"/>
  <c r="D134" i="10"/>
  <c r="E109" i="10"/>
  <c r="E117" i="10"/>
  <c r="J109" i="10"/>
  <c r="P109" i="10"/>
  <c r="D109" i="10"/>
  <c r="D117" i="10"/>
  <c r="J92" i="10"/>
  <c r="E84" i="10"/>
  <c r="Q84" i="10"/>
  <c r="F21" i="10"/>
  <c r="O40" i="10"/>
  <c r="B39" i="10"/>
  <c r="E40" i="10"/>
  <c r="O38" i="10"/>
  <c r="J39" i="10"/>
  <c r="P38" i="10"/>
  <c r="I40" i="10"/>
  <c r="K39" i="10"/>
  <c r="E38" i="10"/>
  <c r="E39" i="10"/>
  <c r="Q39" i="10"/>
  <c r="K38" i="10"/>
  <c r="C39" i="10"/>
  <c r="H38" i="10"/>
  <c r="I39" i="10"/>
  <c r="C38" i="10"/>
  <c r="D38" i="10"/>
  <c r="E59" i="10"/>
  <c r="O66" i="10"/>
  <c r="O41" i="10"/>
  <c r="I66" i="10"/>
  <c r="C66" i="10"/>
  <c r="C41" i="10"/>
  <c r="N58" i="10"/>
  <c r="N41" i="10"/>
  <c r="H58" i="10"/>
  <c r="H41" i="10" s="1"/>
  <c r="B58" i="10"/>
  <c r="B41" i="10"/>
  <c r="D58" i="10"/>
  <c r="D41" i="10" s="1"/>
  <c r="P142" i="10"/>
  <c r="D142" i="10"/>
  <c r="D66" i="10"/>
  <c r="J142" i="10"/>
  <c r="J66" i="10"/>
  <c r="Q142" i="10"/>
  <c r="Q66" i="10"/>
  <c r="K142" i="10"/>
  <c r="K66" i="10"/>
  <c r="E142" i="10"/>
  <c r="E66" i="10"/>
  <c r="P134" i="10"/>
  <c r="P58" i="10"/>
  <c r="J134" i="10"/>
  <c r="J58" i="10"/>
  <c r="Q117" i="10"/>
  <c r="K117" i="10"/>
  <c r="P41" i="10"/>
  <c r="J41" i="10"/>
  <c r="K41" i="10"/>
  <c r="U8" i="11"/>
  <c r="U9" i="11"/>
  <c r="M5" i="12" s="1"/>
  <c r="X8" i="12"/>
  <c r="X7" i="12"/>
  <c r="X6" i="12"/>
  <c r="J9" i="11"/>
  <c r="F9" i="11"/>
  <c r="C8" i="12"/>
  <c r="B8" i="12"/>
  <c r="C7" i="12"/>
  <c r="B7" i="12"/>
  <c r="C6" i="12"/>
  <c r="B6" i="12"/>
  <c r="G8" i="12"/>
  <c r="F8" i="12"/>
  <c r="G7" i="12"/>
  <c r="F7" i="12"/>
  <c r="S7" i="12" s="1"/>
  <c r="V7" i="12" s="1"/>
  <c r="G6" i="12"/>
  <c r="F6" i="12"/>
  <c r="G5" i="12"/>
  <c r="F5" i="12"/>
  <c r="F4" i="12"/>
  <c r="G4" i="12"/>
  <c r="M8" i="12"/>
  <c r="L8" i="12"/>
  <c r="K8" i="12"/>
  <c r="M7" i="12"/>
  <c r="L7" i="12"/>
  <c r="K7" i="12"/>
  <c r="M6" i="12"/>
  <c r="L6" i="12"/>
  <c r="K6" i="12"/>
  <c r="N8" i="12"/>
  <c r="H8" i="12" s="1"/>
  <c r="N7" i="12"/>
  <c r="H7" i="12" s="1"/>
  <c r="N6" i="12"/>
  <c r="H6" i="12"/>
  <c r="P8" i="12"/>
  <c r="J8" i="12" s="1"/>
  <c r="P7" i="12"/>
  <c r="J7" i="12"/>
  <c r="P6" i="12"/>
  <c r="J6" i="12" s="1"/>
  <c r="P5" i="12"/>
  <c r="P4" i="12"/>
  <c r="O8" i="12"/>
  <c r="I8" i="12" s="1"/>
  <c r="O7" i="12"/>
  <c r="I7" i="12"/>
  <c r="O6" i="12"/>
  <c r="I6" i="12" s="1"/>
  <c r="O5" i="12"/>
  <c r="O4" i="12"/>
  <c r="R7" i="12"/>
  <c r="U7" i="12" s="1"/>
  <c r="M4" i="12"/>
  <c r="I64" i="1"/>
  <c r="F14" i="6"/>
  <c r="F13" i="6"/>
  <c r="F12" i="6"/>
  <c r="F11" i="6"/>
  <c r="F10" i="6"/>
  <c r="F9" i="6"/>
  <c r="F8" i="6"/>
  <c r="F7" i="6"/>
  <c r="F6" i="6"/>
  <c r="F5" i="6"/>
  <c r="F4" i="6"/>
  <c r="H16" i="6"/>
  <c r="G16" i="6"/>
  <c r="F16" i="6"/>
  <c r="H14" i="6"/>
  <c r="G14" i="6"/>
  <c r="H13" i="6"/>
  <c r="G13" i="6"/>
  <c r="H12" i="6"/>
  <c r="G12" i="6"/>
  <c r="H11" i="6"/>
  <c r="G11" i="6"/>
  <c r="H10" i="6"/>
  <c r="G10" i="6"/>
  <c r="H9" i="6"/>
  <c r="G9" i="6"/>
  <c r="H8" i="6"/>
  <c r="G8" i="6"/>
  <c r="H7" i="6"/>
  <c r="G7" i="6"/>
  <c r="H6" i="6"/>
  <c r="G6" i="6"/>
  <c r="H5" i="6"/>
  <c r="G5" i="6"/>
  <c r="H4" i="6"/>
  <c r="G4" i="6"/>
  <c r="H3" i="6"/>
  <c r="G3" i="6"/>
  <c r="F3" i="6"/>
  <c r="N46" i="1"/>
  <c r="N45" i="1"/>
  <c r="E68" i="1"/>
  <c r="E69" i="1" s="1"/>
  <c r="A5" i="9"/>
  <c r="J9" i="9"/>
  <c r="J8" i="9"/>
  <c r="B63" i="1"/>
  <c r="I59" i="1"/>
  <c r="I58" i="1"/>
  <c r="B25" i="1"/>
  <c r="B26" i="1" s="1"/>
  <c r="B11" i="1" s="1"/>
  <c r="F16" i="8"/>
  <c r="F18" i="8"/>
  <c r="I56" i="1"/>
  <c r="K8" i="1"/>
  <c r="N15" i="6"/>
  <c r="D15" i="6"/>
  <c r="D17" i="6"/>
  <c r="C15" i="6"/>
  <c r="C17" i="6"/>
  <c r="B15" i="6"/>
  <c r="B17" i="6"/>
  <c r="G9" i="9"/>
  <c r="E9" i="9" s="1"/>
  <c r="B9" i="9" s="1"/>
  <c r="D9" i="9"/>
  <c r="D8" i="9"/>
  <c r="G8" i="9"/>
  <c r="F8" i="9"/>
  <c r="E8" i="9"/>
  <c r="B8" i="9" s="1"/>
  <c r="F9" i="9"/>
  <c r="B5" i="9"/>
  <c r="B22" i="1"/>
  <c r="B30" i="1"/>
  <c r="B20" i="1" s="1"/>
  <c r="C16" i="13" l="1"/>
  <c r="C19" i="13" s="1"/>
  <c r="C9" i="9"/>
  <c r="E14" i="13"/>
  <c r="E16" i="13" s="1"/>
  <c r="C15" i="13"/>
  <c r="C8" i="9"/>
  <c r="Q67" i="10"/>
  <c r="R8" i="12"/>
  <c r="U8" i="12" s="1"/>
  <c r="Q6" i="12"/>
  <c r="T6" i="12" s="1"/>
  <c r="W6" i="12" s="1"/>
  <c r="Y6" i="12" s="1"/>
  <c r="O10" i="11" s="1"/>
  <c r="E42" i="10"/>
  <c r="P59" i="10"/>
  <c r="J67" i="10"/>
  <c r="S8" i="12"/>
  <c r="V8" i="12" s="1"/>
  <c r="J59" i="10"/>
  <c r="E21" i="10"/>
  <c r="H21" i="10"/>
  <c r="E16" i="10"/>
  <c r="K20" i="10"/>
  <c r="R6" i="12"/>
  <c r="U6" i="12" s="1"/>
  <c r="S6" i="12"/>
  <c r="V6" i="12" s="1"/>
  <c r="Q7" i="12"/>
  <c r="T7" i="12" s="1"/>
  <c r="W7" i="12" s="1"/>
  <c r="Y7" i="12" s="1"/>
  <c r="O11" i="11" s="1"/>
  <c r="Q59" i="10"/>
  <c r="P39" i="10"/>
  <c r="P42" i="10" s="1"/>
  <c r="D67" i="10"/>
  <c r="E12" i="10"/>
  <c r="K16" i="10"/>
  <c r="E67" i="10"/>
  <c r="E15" i="8"/>
  <c r="G15" i="8" s="1"/>
  <c r="N15" i="8" s="1"/>
  <c r="K15" i="8"/>
  <c r="L15" i="8" s="1"/>
  <c r="K12" i="6"/>
  <c r="P12" i="6" s="1"/>
  <c r="T12" i="6" s="1"/>
  <c r="G31" i="1"/>
  <c r="B39" i="1"/>
  <c r="B41" i="1" s="1"/>
  <c r="G16" i="1" s="1"/>
  <c r="G34" i="1"/>
  <c r="E38" i="1"/>
  <c r="J5" i="13"/>
  <c r="K5" i="13" s="1"/>
  <c r="J12" i="6"/>
  <c r="O12" i="6" s="1"/>
  <c r="S12" i="6" s="1"/>
  <c r="J14" i="6"/>
  <c r="O14" i="6" s="1"/>
  <c r="S14" i="6" s="1"/>
  <c r="G15" i="6"/>
  <c r="G17" i="6" s="1"/>
  <c r="H15" i="6"/>
  <c r="H17" i="6" s="1"/>
  <c r="B10" i="1"/>
  <c r="I63" i="1" s="1"/>
  <c r="E67" i="1" s="1"/>
  <c r="Q8" i="12"/>
  <c r="T8" i="12" s="1"/>
  <c r="W8" i="12" s="1"/>
  <c r="Y8" i="12" s="1"/>
  <c r="O12" i="11" s="1"/>
  <c r="E19" i="13"/>
  <c r="D42" i="10"/>
  <c r="Q42" i="10"/>
  <c r="K42" i="10"/>
  <c r="G59" i="1"/>
  <c r="G64" i="1" s="1"/>
  <c r="D17" i="8"/>
  <c r="E17" i="8" s="1"/>
  <c r="I18" i="13"/>
  <c r="D18" i="8"/>
  <c r="I20" i="13"/>
  <c r="I21" i="13"/>
  <c r="D20" i="8"/>
  <c r="E20" i="8" s="1"/>
  <c r="D22" i="8"/>
  <c r="H22" i="8" s="1"/>
  <c r="D16" i="8"/>
  <c r="E16" i="8" s="1"/>
  <c r="G16" i="8" s="1"/>
  <c r="N16" i="8" s="1"/>
  <c r="F17" i="8"/>
  <c r="B60" i="1"/>
  <c r="B66" i="1" s="1"/>
  <c r="F8" i="1" s="1"/>
  <c r="L13" i="6"/>
  <c r="Q13" i="6" s="1"/>
  <c r="U13" i="6" s="1"/>
  <c r="K5" i="6"/>
  <c r="P5" i="6" s="1"/>
  <c r="T5" i="6" s="1"/>
  <c r="D21" i="8"/>
  <c r="D59" i="10"/>
  <c r="F15" i="6"/>
  <c r="F17" i="6" s="1"/>
  <c r="E37" i="1"/>
  <c r="J9" i="13"/>
  <c r="K9" i="13" s="1"/>
  <c r="E12" i="1"/>
  <c r="K16" i="6"/>
  <c r="L4" i="6"/>
  <c r="Q4" i="6" s="1"/>
  <c r="U4" i="6" s="1"/>
  <c r="J11" i="6"/>
  <c r="O11" i="6" s="1"/>
  <c r="S11" i="6" s="1"/>
  <c r="J5" i="6"/>
  <c r="O5" i="6" s="1"/>
  <c r="S5" i="6" s="1"/>
  <c r="J7" i="6"/>
  <c r="O7" i="6" s="1"/>
  <c r="S7" i="6" s="1"/>
  <c r="L5" i="6"/>
  <c r="Q5" i="6" s="1"/>
  <c r="U5" i="6" s="1"/>
  <c r="K14" i="6"/>
  <c r="P14" i="6" s="1"/>
  <c r="T14" i="6" s="1"/>
  <c r="L3" i="6"/>
  <c r="Q3" i="6" s="1"/>
  <c r="J6" i="6"/>
  <c r="O6" i="6" s="1"/>
  <c r="S6" i="6" s="1"/>
  <c r="J8" i="6"/>
  <c r="O8" i="6" s="1"/>
  <c r="S8" i="6" s="1"/>
  <c r="L12" i="6"/>
  <c r="Q12" i="6" s="1"/>
  <c r="U12" i="6" s="1"/>
  <c r="L14" i="6"/>
  <c r="Q14" i="6" s="1"/>
  <c r="U14" i="6" s="1"/>
  <c r="J3" i="6"/>
  <c r="O3" i="6" s="1"/>
  <c r="J16" i="6"/>
  <c r="K4" i="6"/>
  <c r="P4" i="6" s="1"/>
  <c r="T4" i="6" s="1"/>
  <c r="K13" i="6"/>
  <c r="P13" i="6" s="1"/>
  <c r="T13" i="6" s="1"/>
  <c r="L11" i="6"/>
  <c r="Q11" i="6" s="1"/>
  <c r="U11" i="6" s="1"/>
  <c r="L7" i="6"/>
  <c r="Q7" i="6" s="1"/>
  <c r="U7" i="6" s="1"/>
  <c r="K3" i="6"/>
  <c r="P3" i="6" s="1"/>
  <c r="K6" i="6"/>
  <c r="P6" i="6" s="1"/>
  <c r="T6" i="6" s="1"/>
  <c r="J4" i="6"/>
  <c r="O4" i="6" s="1"/>
  <c r="S4" i="6" s="1"/>
  <c r="L16" i="6"/>
  <c r="K7" i="6"/>
  <c r="P7" i="6" s="1"/>
  <c r="T7" i="6" s="1"/>
  <c r="J13" i="6"/>
  <c r="O13" i="6" s="1"/>
  <c r="S13" i="6" s="1"/>
  <c r="L8" i="6"/>
  <c r="Q8" i="6" s="1"/>
  <c r="U8" i="6" s="1"/>
  <c r="J9" i="6"/>
  <c r="O9" i="6" s="1"/>
  <c r="S9" i="6" s="1"/>
  <c r="K9" i="6"/>
  <c r="P9" i="6" s="1"/>
  <c r="T9" i="6" s="1"/>
  <c r="L10" i="6"/>
  <c r="Q10" i="6" s="1"/>
  <c r="U10" i="6" s="1"/>
  <c r="J10" i="6"/>
  <c r="O10" i="6" s="1"/>
  <c r="S10" i="6" s="1"/>
  <c r="K8" i="6"/>
  <c r="P8" i="6" s="1"/>
  <c r="T8" i="6" s="1"/>
  <c r="K11" i="6"/>
  <c r="P11" i="6" s="1"/>
  <c r="T11" i="6" s="1"/>
  <c r="K10" i="6"/>
  <c r="P10" i="6" s="1"/>
  <c r="T10" i="6" s="1"/>
  <c r="L9" i="6"/>
  <c r="Q9" i="6" s="1"/>
  <c r="U9" i="6" s="1"/>
  <c r="L6" i="6"/>
  <c r="Q6" i="6" s="1"/>
  <c r="U6" i="6" s="1"/>
  <c r="B65" i="1"/>
  <c r="D19" i="8"/>
  <c r="D23" i="8"/>
  <c r="B19" i="1"/>
  <c r="B17" i="1" s="1"/>
  <c r="Q8" i="11"/>
  <c r="Q9" i="11" s="1"/>
  <c r="E32" i="10"/>
  <c r="F8" i="11" s="1"/>
  <c r="B30" i="10"/>
  <c r="L8" i="11" s="1"/>
  <c r="L9" i="11" s="1"/>
  <c r="E62" i="1"/>
  <c r="E30" i="10"/>
  <c r="D8" i="11" s="1"/>
  <c r="E61" i="1"/>
  <c r="F16" i="1" s="1"/>
  <c r="P8" i="11"/>
  <c r="G3" i="11"/>
  <c r="C29" i="10"/>
  <c r="L4" i="12"/>
  <c r="C30" i="10"/>
  <c r="H8" i="11" s="1"/>
  <c r="H9" i="11" s="1"/>
  <c r="E29" i="10"/>
  <c r="B32" i="10"/>
  <c r="C31" i="10"/>
  <c r="I8" i="11" s="1"/>
  <c r="G30" i="1"/>
  <c r="G29" i="1"/>
  <c r="C32" i="10"/>
  <c r="J8" i="11" s="1"/>
  <c r="B31" i="10"/>
  <c r="M8" i="11" s="1"/>
  <c r="E31" i="10"/>
  <c r="E8" i="11" s="1"/>
  <c r="B29" i="10"/>
  <c r="G32" i="1" l="1"/>
  <c r="B21" i="1"/>
  <c r="C18" i="13"/>
  <c r="C20" i="13" s="1"/>
  <c r="E18" i="13"/>
  <c r="E20" i="13" s="1"/>
  <c r="B34" i="1"/>
  <c r="G37" i="1"/>
  <c r="G33" i="1"/>
  <c r="I36" i="1" s="1"/>
  <c r="G38" i="1"/>
  <c r="K20" i="8"/>
  <c r="M15" i="8"/>
  <c r="G7" i="1"/>
  <c r="E42" i="1"/>
  <c r="H20" i="8"/>
  <c r="I65" i="1"/>
  <c r="I60" i="1" s="1"/>
  <c r="F18" i="1"/>
  <c r="H17" i="8"/>
  <c r="H16" i="8"/>
  <c r="K17" i="8"/>
  <c r="I15" i="8"/>
  <c r="J15" i="8" s="1"/>
  <c r="G17" i="8"/>
  <c r="N17" i="8" s="1"/>
  <c r="H18" i="8"/>
  <c r="K18" i="8"/>
  <c r="I22" i="13"/>
  <c r="K16" i="8"/>
  <c r="E43" i="1"/>
  <c r="I16" i="8"/>
  <c r="J16" i="8" s="1"/>
  <c r="E21" i="8"/>
  <c r="H21" i="8"/>
  <c r="E46" i="1"/>
  <c r="K22" i="8"/>
  <c r="L22" i="8" s="1"/>
  <c r="E18" i="8"/>
  <c r="E22" i="8"/>
  <c r="G22" i="8" s="1"/>
  <c r="N22" i="8" s="1"/>
  <c r="K21" i="8"/>
  <c r="G8" i="1"/>
  <c r="E8" i="1" s="1"/>
  <c r="E39" i="1"/>
  <c r="K23" i="8"/>
  <c r="H23" i="8"/>
  <c r="E23" i="8"/>
  <c r="S3" i="6"/>
  <c r="S15" i="6" s="1"/>
  <c r="O15" i="6"/>
  <c r="J15" i="6" s="1"/>
  <c r="J17" i="6" s="1"/>
  <c r="H19" i="8"/>
  <c r="E19" i="8"/>
  <c r="K19" i="8"/>
  <c r="P15" i="6"/>
  <c r="K15" i="6" s="1"/>
  <c r="K17" i="6" s="1"/>
  <c r="T3" i="6"/>
  <c r="T15" i="6" s="1"/>
  <c r="Q15" i="6"/>
  <c r="L15" i="6" s="1"/>
  <c r="L17" i="6" s="1"/>
  <c r="U3" i="6"/>
  <c r="U15" i="6" s="1"/>
  <c r="F9" i="1"/>
  <c r="G9" i="1"/>
  <c r="G20" i="8"/>
  <c r="N20" i="8" s="1"/>
  <c r="G53" i="1"/>
  <c r="G54" i="1"/>
  <c r="F7" i="1"/>
  <c r="J4" i="12"/>
  <c r="S4" i="12" s="1"/>
  <c r="V4" i="12" s="1"/>
  <c r="D31" i="10" s="1"/>
  <c r="I4" i="12"/>
  <c r="R4" i="12" s="1"/>
  <c r="U4" i="12" s="1"/>
  <c r="D30" i="10" s="1"/>
  <c r="D9" i="11"/>
  <c r="I33" i="1"/>
  <c r="N8" i="11"/>
  <c r="D32" i="10"/>
  <c r="C8" i="11"/>
  <c r="X4" i="12" s="1"/>
  <c r="E33" i="10"/>
  <c r="E16" i="1"/>
  <c r="B33" i="10"/>
  <c r="K8" i="11"/>
  <c r="K9" i="11" s="1"/>
  <c r="C33" i="10"/>
  <c r="G8" i="11"/>
  <c r="G9" i="11" s="1"/>
  <c r="N4" i="12"/>
  <c r="C4" i="12"/>
  <c r="B4" i="12"/>
  <c r="K4" i="12"/>
  <c r="P9" i="11"/>
  <c r="G40" i="1" l="1"/>
  <c r="G41" i="1" s="1"/>
  <c r="G42" i="1"/>
  <c r="G43" i="1"/>
  <c r="G39" i="1"/>
  <c r="G46" i="1"/>
  <c r="G47" i="1" s="1"/>
  <c r="L20" i="8"/>
  <c r="M20" i="8" s="1"/>
  <c r="L21" i="8"/>
  <c r="M21" i="8" s="1"/>
  <c r="E44" i="1"/>
  <c r="E45" i="1" s="1"/>
  <c r="J12" i="13"/>
  <c r="K12" i="13" s="1"/>
  <c r="E7" i="1"/>
  <c r="O15" i="8"/>
  <c r="P15" i="8" s="1"/>
  <c r="I20" i="8"/>
  <c r="J20" i="8" s="1"/>
  <c r="L23" i="8"/>
  <c r="M23" i="8" s="1"/>
  <c r="I17" i="8"/>
  <c r="L16" i="8"/>
  <c r="M16" i="8" s="1"/>
  <c r="G4" i="1"/>
  <c r="G6" i="1"/>
  <c r="I22" i="8"/>
  <c r="O22" i="8" s="1"/>
  <c r="P22" i="8" s="1"/>
  <c r="O16" i="8"/>
  <c r="P16" i="8" s="1"/>
  <c r="L17" i="8"/>
  <c r="M17" i="8" s="1"/>
  <c r="G18" i="8"/>
  <c r="N18" i="8" s="1"/>
  <c r="J6" i="13"/>
  <c r="K6" i="13" s="1"/>
  <c r="L18" i="8"/>
  <c r="M18" i="8" s="1"/>
  <c r="M22" i="8"/>
  <c r="G21" i="8"/>
  <c r="N21" i="8" s="1"/>
  <c r="L18" i="6"/>
  <c r="G23" i="8"/>
  <c r="N23" i="8" s="1"/>
  <c r="T17" i="6"/>
  <c r="T16" i="6"/>
  <c r="S17" i="6"/>
  <c r="S16" i="6"/>
  <c r="G19" i="8"/>
  <c r="N19" i="8" s="1"/>
  <c r="U17" i="6"/>
  <c r="U16" i="6"/>
  <c r="L19" i="8"/>
  <c r="M19" i="8" s="1"/>
  <c r="C9" i="11"/>
  <c r="H4" i="12"/>
  <c r="Q4" i="12" s="1"/>
  <c r="T4" i="12" s="1"/>
  <c r="I5" i="12"/>
  <c r="R5" i="12" s="1"/>
  <c r="U5" i="12" s="1"/>
  <c r="G5" i="1"/>
  <c r="K5" i="12"/>
  <c r="B5" i="12"/>
  <c r="N5" i="12"/>
  <c r="C5" i="12"/>
  <c r="N9" i="11"/>
  <c r="F6" i="1"/>
  <c r="F4" i="1"/>
  <c r="F5" i="1"/>
  <c r="G44" i="1" l="1"/>
  <c r="O20" i="8"/>
  <c r="P20" i="8" s="1"/>
  <c r="I19" i="8"/>
  <c r="O19" i="8" s="1"/>
  <c r="P19" i="8" s="1"/>
  <c r="O17" i="8"/>
  <c r="P17" i="8" s="1"/>
  <c r="J17" i="8"/>
  <c r="J22" i="8"/>
  <c r="I18" i="8"/>
  <c r="O18" i="8" s="1"/>
  <c r="P18" i="8" s="1"/>
  <c r="I21" i="8"/>
  <c r="O21" i="8" s="1"/>
  <c r="P21" i="8" s="1"/>
  <c r="I23" i="8"/>
  <c r="O23" i="8" s="1"/>
  <c r="P23" i="8" s="1"/>
  <c r="D29" i="10"/>
  <c r="D33" i="10" s="1"/>
  <c r="W4" i="12"/>
  <c r="Y4" i="12" s="1"/>
  <c r="D24" i="10" s="1"/>
  <c r="B8" i="11" s="1"/>
  <c r="O8" i="11" s="1"/>
  <c r="E6" i="1"/>
  <c r="F13" i="1"/>
  <c r="J8" i="13"/>
  <c r="K8" i="13" s="1"/>
  <c r="E5" i="1"/>
  <c r="E4" i="1"/>
  <c r="J7" i="13"/>
  <c r="B42" i="1"/>
  <c r="B43" i="1" s="1"/>
  <c r="H5" i="12"/>
  <c r="Q5" i="12" s="1"/>
  <c r="T5" i="12" s="1"/>
  <c r="J19" i="8" l="1"/>
  <c r="G45" i="1"/>
  <c r="B29" i="1" s="1"/>
  <c r="B36" i="1"/>
  <c r="E14" i="1" s="1"/>
  <c r="G14" i="1" s="1"/>
  <c r="J18" i="8"/>
  <c r="J21" i="8"/>
  <c r="J23" i="8"/>
  <c r="G11" i="1"/>
  <c r="G13" i="1" s="1"/>
  <c r="E13" i="1" s="1"/>
  <c r="E11" i="1"/>
  <c r="J13" i="13"/>
  <c r="K13" i="13" s="1"/>
  <c r="K7" i="13"/>
  <c r="F20" i="1"/>
  <c r="F15" i="1"/>
  <c r="I67" i="1"/>
  <c r="G17" i="1" l="1"/>
  <c r="G18" i="1" s="1"/>
  <c r="E17" i="1"/>
  <c r="E18" i="1" s="1"/>
  <c r="G20" i="1"/>
  <c r="G15" i="1"/>
  <c r="B18" i="1" s="1"/>
  <c r="M9" i="11"/>
  <c r="E9" i="11"/>
  <c r="I9" i="11"/>
  <c r="F22" i="1"/>
  <c r="F19" i="1"/>
  <c r="E20" i="1"/>
  <c r="E15" i="1"/>
  <c r="E21" i="1" l="1"/>
  <c r="G21" i="1"/>
  <c r="G19" i="1"/>
  <c r="G22" i="1"/>
  <c r="E22" i="1"/>
  <c r="E19" i="1"/>
  <c r="E14" i="11"/>
  <c r="J5" i="12"/>
  <c r="S5" i="12" s="1"/>
  <c r="V5" i="12" s="1"/>
  <c r="W5" i="12" s="1"/>
  <c r="F14" i="11"/>
  <c r="X5" i="12"/>
  <c r="Y5" i="12" l="1"/>
  <c r="E24" i="10" s="1"/>
  <c r="E25" i="10" s="1"/>
  <c r="E15" i="11"/>
  <c r="B9" i="11" l="1"/>
  <c r="O9" i="11" s="1"/>
</calcChain>
</file>

<file path=xl/comments1.xml><?xml version="1.0" encoding="utf-8"?>
<comments xmlns="http://schemas.openxmlformats.org/spreadsheetml/2006/main">
  <authors>
    <author>Philip Fairey</author>
  </authors>
  <commentList>
    <comment ref="E24" authorId="0" shapeId="0">
      <text>
        <r>
          <rPr>
            <b/>
            <sz val="10"/>
            <color indexed="81"/>
            <rFont val="Calibri"/>
            <family val="2"/>
            <scheme val="minor"/>
          </rPr>
          <t>Philip Fairey:</t>
        </r>
        <r>
          <rPr>
            <sz val="10"/>
            <color indexed="81"/>
            <rFont val="Calibri"/>
            <family val="2"/>
            <scheme val="minor"/>
          </rPr>
          <t xml:space="preserve">
DWHR must be set to no to match values in table</t>
        </r>
      </text>
    </comment>
  </commentList>
</comments>
</file>

<file path=xl/sharedStrings.xml><?xml version="1.0" encoding="utf-8"?>
<sst xmlns="http://schemas.openxmlformats.org/spreadsheetml/2006/main" count="34425" uniqueCount="2073">
  <si>
    <t>Example Water Use Calculations</t>
  </si>
  <si>
    <t>User input fields are yellow</t>
  </si>
  <si>
    <t>Water Use</t>
  </si>
  <si>
    <t>Cold H2O</t>
  </si>
  <si>
    <t>Hot H2O</t>
  </si>
  <si>
    <t>Total H2O</t>
  </si>
  <si>
    <t>Home characteristics:</t>
  </si>
  <si>
    <t>Drain Water Heat Recovery:</t>
  </si>
  <si>
    <t>Table 4.2.2.5.2.11(1) Hot water fixture effectiveness</t>
  </si>
  <si>
    <t>City</t>
  </si>
  <si>
    <t>Tavg</t>
  </si>
  <si>
    <t>% HW</t>
  </si>
  <si>
    <t>(data from egUSA runs)</t>
  </si>
  <si>
    <t>Location (pull down)</t>
  </si>
  <si>
    <t>Las Vegas, NV</t>
  </si>
  <si>
    <t>Shower_gpd</t>
  </si>
  <si>
    <t>CFA</t>
  </si>
  <si>
    <t>Showers connected</t>
  </si>
  <si>
    <t>all</t>
  </si>
  <si>
    <t>Plumbing Fixture Description</t>
  </si>
  <si>
    <t>Feff</t>
  </si>
  <si>
    <t>Duluth</t>
  </si>
  <si>
    <t>Distribution system</t>
  </si>
  <si>
    <t>std</t>
  </si>
  <si>
    <t>KitchF_gpd</t>
  </si>
  <si>
    <t>Nbr</t>
  </si>
  <si>
    <t>Equal flow?</t>
  </si>
  <si>
    <t>yes</t>
  </si>
  <si>
    <t>San Fran</t>
  </si>
  <si>
    <t>HW pipe Insulation</t>
  </si>
  <si>
    <t>none</t>
  </si>
  <si>
    <t>LavF_gpd</t>
  </si>
  <si>
    <t>Nfl</t>
  </si>
  <si>
    <r>
      <t>CSA 55.1 DWHR</t>
    </r>
    <r>
      <rPr>
        <vertAlign val="subscript"/>
        <sz val="11"/>
        <rFont val="Calibri"/>
        <family val="2"/>
        <scheme val="minor"/>
      </rPr>
      <t>eff</t>
    </r>
  </si>
  <si>
    <t>low</t>
  </si>
  <si>
    <t>Miami</t>
  </si>
  <si>
    <t>Shower (gpm)</t>
  </si>
  <si>
    <t>Waste_gpd</t>
  </si>
  <si>
    <t>Bsmt</t>
  </si>
  <si>
    <t>Tmains =</t>
  </si>
  <si>
    <t>Kitch Faucet (gpm)</t>
  </si>
  <si>
    <t>CW_gpd</t>
  </si>
  <si>
    <t>Ndu</t>
  </si>
  <si>
    <t>WHinTadj =</t>
  </si>
  <si>
    <t>Table 4.2.2.5.2.11(2) Hot Water Distribution Factors</t>
  </si>
  <si>
    <t>Pull down lists:</t>
  </si>
  <si>
    <t>Lav Faucet efficiency</t>
  </si>
  <si>
    <t>DW_gpd</t>
  </si>
  <si>
    <t>Appliances:</t>
  </si>
  <si>
    <t>WHinT =</t>
  </si>
  <si>
    <t>System type</t>
  </si>
  <si>
    <t xml:space="preserve">none </t>
  </si>
  <si>
    <t>R-3</t>
  </si>
  <si>
    <t>sys type</t>
  </si>
  <si>
    <t>fix eff</t>
  </si>
  <si>
    <t>P-insul</t>
  </si>
  <si>
    <t>WH Type</t>
  </si>
  <si>
    <t>Eq. Flow?</t>
  </si>
  <si>
    <t>#DWHRU</t>
  </si>
  <si>
    <t>Std sys pipe length</t>
  </si>
  <si>
    <t>Toilets_gpd</t>
  </si>
  <si>
    <t>Dishwasher</t>
  </si>
  <si>
    <t>gas</t>
  </si>
  <si>
    <t>no</t>
  </si>
  <si>
    <t>Recirc sys loop length</t>
  </si>
  <si>
    <t>Soft_gpd</t>
  </si>
  <si>
    <t>Clothes washer</t>
  </si>
  <si>
    <t>re, none</t>
  </si>
  <si>
    <t>low-flow</t>
  </si>
  <si>
    <t>elec</t>
  </si>
  <si>
    <t>one</t>
  </si>
  <si>
    <t>Recirc sys branch length</t>
  </si>
  <si>
    <t>Leaks_gpd</t>
  </si>
  <si>
    <t>WF</t>
  </si>
  <si>
    <t>re, temp</t>
  </si>
  <si>
    <t>Recirc pumpWatts</t>
  </si>
  <si>
    <t>Indoor_gpd</t>
  </si>
  <si>
    <t>Toilets:</t>
  </si>
  <si>
    <t>re, dmd</t>
  </si>
  <si>
    <t>DW heat recovery?</t>
  </si>
  <si>
    <t>Outdoor_gpd</t>
  </si>
  <si>
    <t>gpf</t>
  </si>
  <si>
    <t>re, man</t>
  </si>
  <si>
    <t>Total_gpd</t>
  </si>
  <si>
    <t>Water Softener:</t>
  </si>
  <si>
    <t>Lot Area (ft2)</t>
  </si>
  <si>
    <t>Ref_In =</t>
  </si>
  <si>
    <t>Softener</t>
  </si>
  <si>
    <t>Table 4.2.2.5.2.11(3) Distribution system water use effectiveness</t>
  </si>
  <si>
    <t>cWash</t>
  </si>
  <si>
    <t>CAPw</t>
  </si>
  <si>
    <t>LER</t>
  </si>
  <si>
    <t>$/kWh</t>
  </si>
  <si>
    <t>$/therm</t>
  </si>
  <si>
    <t>AGC</t>
  </si>
  <si>
    <t>Ref_Out =</t>
  </si>
  <si>
    <t>Outdoors:</t>
  </si>
  <si>
    <t>Distribution System Description</t>
  </si>
  <si>
    <t>% Outdoor H2O =</t>
  </si>
  <si>
    <t>Ref_Tot =</t>
  </si>
  <si>
    <t>Std</t>
  </si>
  <si>
    <t>2008</t>
  </si>
  <si>
    <t>Ref Irr_Area =</t>
  </si>
  <si>
    <t>Save_Tot =</t>
  </si>
  <si>
    <t>e-Star</t>
  </si>
  <si>
    <t>Tot_Ref Irr_ratio =</t>
  </si>
  <si>
    <t>WER_in =</t>
  </si>
  <si>
    <t>BestAv</t>
  </si>
  <si>
    <t>Net_Lscape_ratio =</t>
  </si>
  <si>
    <t>WER_Out =</t>
  </si>
  <si>
    <t>Sum of irrigation zone flow rates</t>
  </si>
  <si>
    <t>Lot size (acres) =</t>
  </si>
  <si>
    <t>WER_Tot =</t>
  </si>
  <si>
    <t>dWash</t>
  </si>
  <si>
    <t>dWcap</t>
  </si>
  <si>
    <t>DW_EF</t>
  </si>
  <si>
    <t>Ref std sys pipe length =</t>
  </si>
  <si>
    <t>Ref recirc sys loop length =</t>
  </si>
  <si>
    <t>Table 4.2.2.5.2.11(4)  Location factors for DWHRU placement</t>
  </si>
  <si>
    <t>Out_gpd = [(14.12+0.6253*NetET)*(IrrArea^-0.00129)] + [(-0.00056+0.000037*NetET)*(IrrArea^1.2398)*sprinkler_ind] + [(-43.5828+1.3929*NetET)*pool_ind]</t>
  </si>
  <si>
    <t>DWHR Placement</t>
  </si>
  <si>
    <t>LocF</t>
  </si>
  <si>
    <t>OutRef_gpd =</t>
  </si>
  <si>
    <t>gal/day</t>
  </si>
  <si>
    <t>Out_baseRef</t>
  </si>
  <si>
    <t>gpd</t>
  </si>
  <si>
    <t>both the fixture and water heater</t>
  </si>
  <si>
    <t>Ref_Irr_Area =</t>
  </si>
  <si>
    <t>Out_SprinkRef</t>
  </si>
  <si>
    <t>Out_totRef</t>
  </si>
  <si>
    <t>only the water heater</t>
  </si>
  <si>
    <t>NetET (inches) =</t>
  </si>
  <si>
    <t>zip:</t>
  </si>
  <si>
    <t>Out_PoolRef</t>
  </si>
  <si>
    <t xml:space="preserve">only the fixture </t>
  </si>
  <si>
    <t>Sprink_ind =</t>
  </si>
  <si>
    <t>Out_base</t>
  </si>
  <si>
    <t>Pool_ind =</t>
  </si>
  <si>
    <t>Out_Sprink</t>
  </si>
  <si>
    <t>Out_tot</t>
  </si>
  <si>
    <r>
      <t>Table 4.2.2.5.2.11(5) Annual electricity consumption for hot water recirculation system pumps</t>
    </r>
    <r>
      <rPr>
        <sz val="11"/>
        <rFont val="Calibri"/>
        <family val="2"/>
        <scheme val="minor"/>
      </rPr>
      <t> </t>
    </r>
  </si>
  <si>
    <t>RICI_Rat=</t>
  </si>
  <si>
    <t>Out_Pool</t>
  </si>
  <si>
    <t>Recirculation System Description</t>
  </si>
  <si>
    <t>Efact</t>
  </si>
  <si>
    <t>Rici_Ref=</t>
  </si>
  <si>
    <t>Out_gpd =</t>
  </si>
  <si>
    <t>Ref_Irr_Area</t>
  </si>
  <si>
    <t>Landscape_Area</t>
  </si>
  <si>
    <t>expAref =</t>
  </si>
  <si>
    <t>expA =</t>
  </si>
  <si>
    <t>expBref =</t>
  </si>
  <si>
    <t>expB =</t>
  </si>
  <si>
    <t>1,000 Grains/year_ref</t>
  </si>
  <si>
    <t>gal/1kgrains_ref</t>
  </si>
  <si>
    <t>with both indicaters set to 1</t>
  </si>
  <si>
    <t>with pool indicator set to 0 and sprinkler indicator set to 1</t>
  </si>
  <si>
    <t>gallons/1,000 grains removed</t>
  </si>
  <si>
    <t>difference for pool</t>
  </si>
  <si>
    <t>Table 4.2.2.5.2.11(6) Hot water distribution system annual energy delivery effectiveness</t>
  </si>
  <si>
    <t>1,000 Grains/year_rat</t>
  </si>
  <si>
    <t>without sprinkler but with pool</t>
  </si>
  <si>
    <t>with both indicaters set to 0</t>
  </si>
  <si>
    <t>maximum reduction to reference for landscaped area</t>
  </si>
  <si>
    <t>Dist. System:</t>
  </si>
  <si>
    <t>Operational Factors:</t>
  </si>
  <si>
    <t>Other named variables:</t>
  </si>
  <si>
    <t>refToilets:</t>
  </si>
  <si>
    <t>Fixture Splits:</t>
  </si>
  <si>
    <t>WDeff =</t>
  </si>
  <si>
    <t>VintFact =</t>
  </si>
  <si>
    <t>Leaks:</t>
  </si>
  <si>
    <t>refGPF =</t>
  </si>
  <si>
    <t>FixtureHot</t>
  </si>
  <si>
    <t>Occ =</t>
  </si>
  <si>
    <t>oFrac</t>
  </si>
  <si>
    <t>HotLeaks_br =</t>
  </si>
  <si>
    <t>refFPO=</t>
  </si>
  <si>
    <t>FixtureTot</t>
  </si>
  <si>
    <t>DWHR systems:</t>
  </si>
  <si>
    <r>
      <t>oCD</t>
    </r>
    <r>
      <rPr>
        <vertAlign val="subscript"/>
        <sz val="11"/>
        <rFont val="Calibri"/>
        <family val="2"/>
        <scheme val="minor"/>
      </rPr>
      <t xml:space="preserve">eff </t>
    </r>
    <r>
      <rPr>
        <sz val="11"/>
        <rFont val="Calibri"/>
        <family val="2"/>
        <scheme val="minor"/>
      </rPr>
      <t>=</t>
    </r>
  </si>
  <si>
    <t>TotLeaks_br =</t>
  </si>
  <si>
    <t>Water use:</t>
  </si>
  <si>
    <t>sh_ref_gpm</t>
  </si>
  <si>
    <r>
      <t>DWHR</t>
    </r>
    <r>
      <rPr>
        <vertAlign val="subscript"/>
        <sz val="11"/>
        <rFont val="Calibri"/>
        <family val="2"/>
        <scheme val="minor"/>
      </rPr>
      <t xml:space="preserve">eff </t>
    </r>
    <r>
      <rPr>
        <sz val="11"/>
        <rFont val="Calibri"/>
        <family val="2"/>
        <scheme val="minor"/>
      </rPr>
      <t>=</t>
    </r>
  </si>
  <si>
    <t>Clothes washers &amp; dishwashers:</t>
  </si>
  <si>
    <t>Tavg =</t>
  </si>
  <si>
    <t>shower_pc</t>
  </si>
  <si>
    <t>DWHRinT =</t>
  </si>
  <si>
    <t>CAPw =</t>
  </si>
  <si>
    <t>Tset =</t>
  </si>
  <si>
    <t>faucet_pc</t>
  </si>
  <si>
    <t>Ifrac =</t>
  </si>
  <si>
    <t>Ifrac= 0.56 + 0.015*Nbr - 0.0004*Nbr^2</t>
  </si>
  <si>
    <t>LER =</t>
  </si>
  <si>
    <t>Tuse =</t>
  </si>
  <si>
    <t>Kitch_pc</t>
  </si>
  <si>
    <t>LocF =</t>
  </si>
  <si>
    <t>kWh_cost =</t>
  </si>
  <si>
    <r>
      <t>KitchF</t>
    </r>
    <r>
      <rPr>
        <vertAlign val="subscript"/>
        <sz val="11"/>
        <rFont val="Calibri"/>
        <family val="2"/>
        <scheme val="minor"/>
      </rPr>
      <t>eff</t>
    </r>
    <r>
      <rPr>
        <sz val="11"/>
        <rFont val="Calibri"/>
        <family val="2"/>
        <scheme val="minor"/>
      </rPr>
      <t xml:space="preserve"> =</t>
    </r>
  </si>
  <si>
    <t>Lav_pc</t>
  </si>
  <si>
    <t>FixF =</t>
  </si>
  <si>
    <t>therm_cost =</t>
  </si>
  <si>
    <r>
      <t>LavF</t>
    </r>
    <r>
      <rPr>
        <vertAlign val="subscript"/>
        <sz val="11"/>
        <rFont val="Calibri"/>
        <family val="2"/>
        <scheme val="minor"/>
      </rPr>
      <t>eff</t>
    </r>
    <r>
      <rPr>
        <sz val="11"/>
        <rFont val="Calibri"/>
        <family val="2"/>
        <scheme val="minor"/>
      </rPr>
      <t xml:space="preserve"> =</t>
    </r>
  </si>
  <si>
    <r>
      <t>SH</t>
    </r>
    <r>
      <rPr>
        <vertAlign val="subscript"/>
        <sz val="11"/>
        <rFont val="Calibri"/>
        <family val="2"/>
        <scheme val="minor"/>
      </rPr>
      <t>eff</t>
    </r>
    <r>
      <rPr>
        <sz val="11"/>
        <rFont val="Calibri"/>
        <family val="2"/>
        <scheme val="minor"/>
      </rPr>
      <t xml:space="preserve"> =</t>
    </r>
  </si>
  <si>
    <t>PLC =</t>
  </si>
  <si>
    <t>AGC =</t>
  </si>
  <si>
    <r>
      <t>F</t>
    </r>
    <r>
      <rPr>
        <vertAlign val="subscript"/>
        <sz val="11"/>
        <rFont val="Calibri"/>
        <family val="2"/>
        <scheme val="minor"/>
      </rPr>
      <t>mix</t>
    </r>
    <r>
      <rPr>
        <sz val="11"/>
        <rFont val="Calibri"/>
        <family val="2"/>
        <scheme val="minor"/>
      </rPr>
      <t xml:space="preserve"> =</t>
    </r>
  </si>
  <si>
    <t>kitch</t>
  </si>
  <si>
    <t>PLCfactor =</t>
  </si>
  <si>
    <t>NCY =</t>
  </si>
  <si>
    <r>
      <t>adjF</t>
    </r>
    <r>
      <rPr>
        <vertAlign val="subscript"/>
        <sz val="11"/>
        <rFont val="Calibri"/>
        <family val="2"/>
        <scheme val="minor"/>
      </rPr>
      <t xml:space="preserve">mix </t>
    </r>
    <r>
      <rPr>
        <sz val="11"/>
        <rFont val="Calibri"/>
        <family val="2"/>
        <scheme val="minor"/>
      </rPr>
      <t>=</t>
    </r>
  </si>
  <si>
    <t>lav</t>
  </si>
  <si>
    <t>Piping:</t>
  </si>
  <si>
    <t>ACY =</t>
  </si>
  <si>
    <t>kitch_ref_gpm</t>
  </si>
  <si>
    <t>pRatio =</t>
  </si>
  <si>
    <t>nWgpd = 9.8*Nbr^0.43</t>
  </si>
  <si>
    <t>dWcap =</t>
  </si>
  <si>
    <t>refFgpd =</t>
  </si>
  <si>
    <t>F_eff =</t>
  </si>
  <si>
    <t>sysFactor =</t>
  </si>
  <si>
    <t>nFgpd = 14.6 + 10.0*Nbr</t>
  </si>
  <si>
    <t>DW_EF =</t>
  </si>
  <si>
    <t>Operational:</t>
  </si>
  <si>
    <t>pLength =</t>
  </si>
  <si>
    <t>refDWgpd =</t>
  </si>
  <si>
    <t>HERS calcs:</t>
  </si>
  <si>
    <t>refCWgpd =</t>
  </si>
  <si>
    <t>gdp_ratio =</t>
  </si>
  <si>
    <t>DWgpd =</t>
  </si>
  <si>
    <t>oEWfact =</t>
  </si>
  <si>
    <t>CWgpd =</t>
  </si>
  <si>
    <t>sEWfact =</t>
  </si>
  <si>
    <t>Location</t>
  </si>
  <si>
    <t>Temp</t>
  </si>
  <si>
    <t>Zip</t>
  </si>
  <si>
    <t>Net_ET</t>
  </si>
  <si>
    <t>Hardness?</t>
  </si>
  <si>
    <t>Hardness_value</t>
  </si>
  <si>
    <t>Columbus, OH</t>
  </si>
  <si>
    <t>181-250</t>
  </si>
  <si>
    <t>Colorado Springs, CO</t>
  </si>
  <si>
    <t>Dallas, TX</t>
  </si>
  <si>
    <t>121-180</t>
  </si>
  <si>
    <t>Denver, CO</t>
  </si>
  <si>
    <t>Duluth, MN</t>
  </si>
  <si>
    <t>61-120</t>
  </si>
  <si>
    <t>Houston, TX</t>
  </si>
  <si>
    <t>Miami, FL</t>
  </si>
  <si>
    <t>Phoenix, AZ</t>
  </si>
  <si>
    <t>San Francisco, CA</t>
  </si>
  <si>
    <t>0-60</t>
  </si>
  <si>
    <t>Scottsdale, AZ</t>
  </si>
  <si>
    <t>Tacoma, WA</t>
  </si>
  <si>
    <t>from draft 2015 REUWS report: Table ES.2.Average Daily Hot and Cold Water Use per Household (n=92)</t>
  </si>
  <si>
    <t>Avg. Daily Hot Water Use (gphd)</t>
  </si>
  <si>
    <t>Avg. Daily Cold water Use (gphd)</t>
  </si>
  <si>
    <t>Indoor Total (gphd)</t>
  </si>
  <si>
    <t>% Hot</t>
  </si>
  <si>
    <t>% Cold</t>
  </si>
  <si>
    <t>Tuse</t>
  </si>
  <si>
    <t>Spreadsheet</t>
  </si>
  <si>
    <t>∆</t>
  </si>
  <si>
    <t>Toilet</t>
  </si>
  <si>
    <t>Shower</t>
  </si>
  <si>
    <t>subtracting baths</t>
  </si>
  <si>
    <t>Faucet</t>
  </si>
  <si>
    <t>Leak</t>
  </si>
  <si>
    <t>Other</t>
  </si>
  <si>
    <t>Bath</t>
  </si>
  <si>
    <t>assumed to be same as REUWS</t>
  </si>
  <si>
    <t>Indoor Total</t>
  </si>
  <si>
    <t>shower/bath % =</t>
  </si>
  <si>
    <t>faucet % =</t>
  </si>
  <si>
    <t>total =</t>
  </si>
  <si>
    <t>Estimated HW waste gphd =</t>
  </si>
  <si>
    <t>HW waste distribution:</t>
  </si>
  <si>
    <t>%</t>
  </si>
  <si>
    <t>% of fixtures to showers</t>
  </si>
  <si>
    <t>showers</t>
  </si>
  <si>
    <t>% of fixtures to faucets</t>
  </si>
  <si>
    <t>faucets</t>
  </si>
  <si>
    <t>CW</t>
  </si>
  <si>
    <t>DW</t>
  </si>
  <si>
    <t>Total</t>
  </si>
  <si>
    <t>Averages:</t>
  </si>
  <si>
    <t>Postal</t>
  </si>
  <si>
    <t>Peak_Month</t>
  </si>
  <si>
    <t>Eto</t>
  </si>
  <si>
    <t>RF</t>
  </si>
  <si>
    <t>Net_Peak</t>
  </si>
  <si>
    <t>Net_Annual</t>
  </si>
  <si>
    <t>jun</t>
  </si>
  <si>
    <t>may</t>
  </si>
  <si>
    <t>jul</t>
  </si>
  <si>
    <t>apr</t>
  </si>
  <si>
    <t>oct</t>
  </si>
  <si>
    <t>aug</t>
  </si>
  <si>
    <t>A0A</t>
  </si>
  <si>
    <t>A0B</t>
  </si>
  <si>
    <t>A0C</t>
  </si>
  <si>
    <t>A0E</t>
  </si>
  <si>
    <t>A0G</t>
  </si>
  <si>
    <t>A0H</t>
  </si>
  <si>
    <t>A0J</t>
  </si>
  <si>
    <t>A0K</t>
  </si>
  <si>
    <t>A0L</t>
  </si>
  <si>
    <t>A0M</t>
  </si>
  <si>
    <t>A0N</t>
  </si>
  <si>
    <t>A0P</t>
  </si>
  <si>
    <t>A0R</t>
  </si>
  <si>
    <t>A1A</t>
  </si>
  <si>
    <t>A1B</t>
  </si>
  <si>
    <t>A1C</t>
  </si>
  <si>
    <t>A1E</t>
  </si>
  <si>
    <t>A1G</t>
  </si>
  <si>
    <t>A1H</t>
  </si>
  <si>
    <t>A1K</t>
  </si>
  <si>
    <t>A1L</t>
  </si>
  <si>
    <t>A1M</t>
  </si>
  <si>
    <t>A1N</t>
  </si>
  <si>
    <t>A1S</t>
  </si>
  <si>
    <t>A1V</t>
  </si>
  <si>
    <t>A1W</t>
  </si>
  <si>
    <t>A1X</t>
  </si>
  <si>
    <t>A1Y</t>
  </si>
  <si>
    <t>A2A</t>
  </si>
  <si>
    <t>A2B</t>
  </si>
  <si>
    <t>A2H</t>
  </si>
  <si>
    <t>A2N</t>
  </si>
  <si>
    <t>A2V</t>
  </si>
  <si>
    <t>A5A</t>
  </si>
  <si>
    <t>A8A</t>
  </si>
  <si>
    <t>B0C</t>
  </si>
  <si>
    <t>B0E</t>
  </si>
  <si>
    <t>B0H</t>
  </si>
  <si>
    <t>B0J</t>
  </si>
  <si>
    <t>B0K</t>
  </si>
  <si>
    <t>B0L</t>
  </si>
  <si>
    <t>B0M</t>
  </si>
  <si>
    <t>B0N</t>
  </si>
  <si>
    <t>B0P</t>
  </si>
  <si>
    <t>B0R</t>
  </si>
  <si>
    <t>B0S</t>
  </si>
  <si>
    <t>B0T</t>
  </si>
  <si>
    <t>B0V</t>
  </si>
  <si>
    <t>B0W</t>
  </si>
  <si>
    <t>B1A</t>
  </si>
  <si>
    <t>B1B</t>
  </si>
  <si>
    <t>B1C</t>
  </si>
  <si>
    <t>B1E</t>
  </si>
  <si>
    <t>B1G</t>
  </si>
  <si>
    <t>B1H</t>
  </si>
  <si>
    <t>B1J</t>
  </si>
  <si>
    <t>B1K</t>
  </si>
  <si>
    <t>B1L</t>
  </si>
  <si>
    <t>B1M</t>
  </si>
  <si>
    <t>B1N</t>
  </si>
  <si>
    <t>B1P</t>
  </si>
  <si>
    <t>B1R</t>
  </si>
  <si>
    <t>B1S</t>
  </si>
  <si>
    <t>B1T</t>
  </si>
  <si>
    <t>B1V</t>
  </si>
  <si>
    <t>B1W</t>
  </si>
  <si>
    <t>B1X</t>
  </si>
  <si>
    <t>B1Y</t>
  </si>
  <si>
    <t>B2A</t>
  </si>
  <si>
    <t>B2C</t>
  </si>
  <si>
    <t>B2E</t>
  </si>
  <si>
    <t>B2G</t>
  </si>
  <si>
    <t>B2H</t>
  </si>
  <si>
    <t>B2J</t>
  </si>
  <si>
    <t>B2N</t>
  </si>
  <si>
    <t>B2R</t>
  </si>
  <si>
    <t>B2S</t>
  </si>
  <si>
    <t>B2T</t>
  </si>
  <si>
    <t>B2V</t>
  </si>
  <si>
    <t>B2W</t>
  </si>
  <si>
    <t>B2X</t>
  </si>
  <si>
    <t>B2Y</t>
  </si>
  <si>
    <t>B2Z</t>
  </si>
  <si>
    <t>B3A</t>
  </si>
  <si>
    <t>B3B</t>
  </si>
  <si>
    <t>B3E</t>
  </si>
  <si>
    <t>B3G</t>
  </si>
  <si>
    <t>B3H</t>
  </si>
  <si>
    <t>B3J</t>
  </si>
  <si>
    <t>B3K</t>
  </si>
  <si>
    <t>B3L</t>
  </si>
  <si>
    <t>B3M</t>
  </si>
  <si>
    <t>B3N</t>
  </si>
  <si>
    <t>B3P</t>
  </si>
  <si>
    <t>B3R</t>
  </si>
  <si>
    <t>B3S</t>
  </si>
  <si>
    <t>B3T</t>
  </si>
  <si>
    <t>B3V</t>
  </si>
  <si>
    <t>B3Z</t>
  </si>
  <si>
    <t>B4A</t>
  </si>
  <si>
    <t>B4B</t>
  </si>
  <si>
    <t>B4C</t>
  </si>
  <si>
    <t>B4E</t>
  </si>
  <si>
    <t>B4G</t>
  </si>
  <si>
    <t>B4H</t>
  </si>
  <si>
    <t>B4N</t>
  </si>
  <si>
    <t>B4P</t>
  </si>
  <si>
    <t>B4R</t>
  </si>
  <si>
    <t>B4V</t>
  </si>
  <si>
    <t>B5A</t>
  </si>
  <si>
    <t>B6L</t>
  </si>
  <si>
    <t>B9A</t>
  </si>
  <si>
    <t>C0A</t>
  </si>
  <si>
    <t>C0B</t>
  </si>
  <si>
    <t>C1A</t>
  </si>
  <si>
    <t>C1B</t>
  </si>
  <si>
    <t>C1C</t>
  </si>
  <si>
    <t>C1E</t>
  </si>
  <si>
    <t>C1N</t>
  </si>
  <si>
    <t>E1A</t>
  </si>
  <si>
    <t>E1B</t>
  </si>
  <si>
    <t>E1C</t>
  </si>
  <si>
    <t>E1E</t>
  </si>
  <si>
    <t>E1G</t>
  </si>
  <si>
    <t>E1H</t>
  </si>
  <si>
    <t>E1J</t>
  </si>
  <si>
    <t>E1N</t>
  </si>
  <si>
    <t>E1V</t>
  </si>
  <si>
    <t>E1W</t>
  </si>
  <si>
    <t>E1X</t>
  </si>
  <si>
    <t>E2A</t>
  </si>
  <si>
    <t>E2E</t>
  </si>
  <si>
    <t>E2G</t>
  </si>
  <si>
    <t>E2H</t>
  </si>
  <si>
    <t>E2J</t>
  </si>
  <si>
    <t>E2K</t>
  </si>
  <si>
    <t>E2L</t>
  </si>
  <si>
    <t>E2M</t>
  </si>
  <si>
    <t>E2N</t>
  </si>
  <si>
    <t>E2P</t>
  </si>
  <si>
    <t>E2R</t>
  </si>
  <si>
    <t>E2S</t>
  </si>
  <si>
    <t>E2V</t>
  </si>
  <si>
    <t>E3A</t>
  </si>
  <si>
    <t>E3B</t>
  </si>
  <si>
    <t>E3C</t>
  </si>
  <si>
    <t>E3E</t>
  </si>
  <si>
    <t>E3L</t>
  </si>
  <si>
    <t>E3N</t>
  </si>
  <si>
    <t>E3V</t>
  </si>
  <si>
    <t>E3Y</t>
  </si>
  <si>
    <t>E3Z</t>
  </si>
  <si>
    <t>E4A</t>
  </si>
  <si>
    <t>E4B</t>
  </si>
  <si>
    <t>E4C</t>
  </si>
  <si>
    <t>E4E</t>
  </si>
  <si>
    <t>E4G</t>
  </si>
  <si>
    <t>E4H</t>
  </si>
  <si>
    <t>E4J</t>
  </si>
  <si>
    <t>E4K</t>
  </si>
  <si>
    <t>E4L</t>
  </si>
  <si>
    <t>E4M</t>
  </si>
  <si>
    <t>E4N</t>
  </si>
  <si>
    <t>E4P</t>
  </si>
  <si>
    <t>E4R</t>
  </si>
  <si>
    <t>E4S</t>
  </si>
  <si>
    <t>E4T</t>
  </si>
  <si>
    <t>E4V</t>
  </si>
  <si>
    <t>E4W</t>
  </si>
  <si>
    <t>E4X</t>
  </si>
  <si>
    <t>E4Y</t>
  </si>
  <si>
    <t>E4Z</t>
  </si>
  <si>
    <t>E5A</t>
  </si>
  <si>
    <t>E5B</t>
  </si>
  <si>
    <t>E5C</t>
  </si>
  <si>
    <t>E5E</t>
  </si>
  <si>
    <t>E5G</t>
  </si>
  <si>
    <t>E5H</t>
  </si>
  <si>
    <t>E5J</t>
  </si>
  <si>
    <t>E5K</t>
  </si>
  <si>
    <t>E5L</t>
  </si>
  <si>
    <t>E5M</t>
  </si>
  <si>
    <t>E5N</t>
  </si>
  <si>
    <t>E5P</t>
  </si>
  <si>
    <t>E5R</t>
  </si>
  <si>
    <t>E5S</t>
  </si>
  <si>
    <t>E5T</t>
  </si>
  <si>
    <t>E5V</t>
  </si>
  <si>
    <t>E6A</t>
  </si>
  <si>
    <t>E6B</t>
  </si>
  <si>
    <t>E6C</t>
  </si>
  <si>
    <t>E6E</t>
  </si>
  <si>
    <t>E6G</t>
  </si>
  <si>
    <t>E6H</t>
  </si>
  <si>
    <t>E6J</t>
  </si>
  <si>
    <t>E6K</t>
  </si>
  <si>
    <t>E6L</t>
  </si>
  <si>
    <t>E7A</t>
  </si>
  <si>
    <t>E7B</t>
  </si>
  <si>
    <t>E7C</t>
  </si>
  <si>
    <t>E7E</t>
  </si>
  <si>
    <t>E7G</t>
  </si>
  <si>
    <t>E7H</t>
  </si>
  <si>
    <t>E7J</t>
  </si>
  <si>
    <t>E7K</t>
  </si>
  <si>
    <t>E7L</t>
  </si>
  <si>
    <t>E7M</t>
  </si>
  <si>
    <t>E7N</t>
  </si>
  <si>
    <t>E7P</t>
  </si>
  <si>
    <t>E8A</t>
  </si>
  <si>
    <t>E8B</t>
  </si>
  <si>
    <t>E8C</t>
  </si>
  <si>
    <t>E8E</t>
  </si>
  <si>
    <t>E8G</t>
  </si>
  <si>
    <t>E8J</t>
  </si>
  <si>
    <t>E8K</t>
  </si>
  <si>
    <t>E8L</t>
  </si>
  <si>
    <t>E8M</t>
  </si>
  <si>
    <t>E8N</t>
  </si>
  <si>
    <t>E8P</t>
  </si>
  <si>
    <t>E8R</t>
  </si>
  <si>
    <t>E8S</t>
  </si>
  <si>
    <t>E8T</t>
  </si>
  <si>
    <t>E9A</t>
  </si>
  <si>
    <t>E9B</t>
  </si>
  <si>
    <t>E9C</t>
  </si>
  <si>
    <t>E9E</t>
  </si>
  <si>
    <t>E9G</t>
  </si>
  <si>
    <t>E9H</t>
  </si>
  <si>
    <t>G0A</t>
  </si>
  <si>
    <t>G0C</t>
  </si>
  <si>
    <t>G0E</t>
  </si>
  <si>
    <t>G0G</t>
  </si>
  <si>
    <t>G0H</t>
  </si>
  <si>
    <t>G0J</t>
  </si>
  <si>
    <t>G0K</t>
  </si>
  <si>
    <t>G0L</t>
  </si>
  <si>
    <t>G0M</t>
  </si>
  <si>
    <t>G0N</t>
  </si>
  <si>
    <t>G0P</t>
  </si>
  <si>
    <t>G0R</t>
  </si>
  <si>
    <t>G0S</t>
  </si>
  <si>
    <t>G0T</t>
  </si>
  <si>
    <t>G0V</t>
  </si>
  <si>
    <t>G0W</t>
  </si>
  <si>
    <t>G0X</t>
  </si>
  <si>
    <t>G0Y</t>
  </si>
  <si>
    <t>G0Z</t>
  </si>
  <si>
    <t>G1B</t>
  </si>
  <si>
    <t>G1C</t>
  </si>
  <si>
    <t>G1E</t>
  </si>
  <si>
    <t>G1G</t>
  </si>
  <si>
    <t>G1H</t>
  </si>
  <si>
    <t>G1J</t>
  </si>
  <si>
    <t>G1K</t>
  </si>
  <si>
    <t>G1L</t>
  </si>
  <si>
    <t>G1M</t>
  </si>
  <si>
    <t>G1N</t>
  </si>
  <si>
    <t>G1P</t>
  </si>
  <si>
    <t>G1R</t>
  </si>
  <si>
    <t>G1S</t>
  </si>
  <si>
    <t>G1T</t>
  </si>
  <si>
    <t>G1V</t>
  </si>
  <si>
    <t>G1W</t>
  </si>
  <si>
    <t>G1X</t>
  </si>
  <si>
    <t>G1Y</t>
  </si>
  <si>
    <t>G2A</t>
  </si>
  <si>
    <t>G2B</t>
  </si>
  <si>
    <t>G2C</t>
  </si>
  <si>
    <t>G2E</t>
  </si>
  <si>
    <t>G2G</t>
  </si>
  <si>
    <t>G2J</t>
  </si>
  <si>
    <t>G2K</t>
  </si>
  <si>
    <t>G2L</t>
  </si>
  <si>
    <t>G2M</t>
  </si>
  <si>
    <t>G2N</t>
  </si>
  <si>
    <t>G3A</t>
  </si>
  <si>
    <t>G3B</t>
  </si>
  <si>
    <t>G3C</t>
  </si>
  <si>
    <t>G3E</t>
  </si>
  <si>
    <t>G3G</t>
  </si>
  <si>
    <t>G3H</t>
  </si>
  <si>
    <t>G3J</t>
  </si>
  <si>
    <t>G3K</t>
  </si>
  <si>
    <t>G3L</t>
  </si>
  <si>
    <t>G3M</t>
  </si>
  <si>
    <t>G3N</t>
  </si>
  <si>
    <t>G3Z</t>
  </si>
  <si>
    <t>G4A</t>
  </si>
  <si>
    <t>G4R</t>
  </si>
  <si>
    <t>G4S</t>
  </si>
  <si>
    <t>G4T</t>
  </si>
  <si>
    <t>G4V</t>
  </si>
  <si>
    <t>G4W</t>
  </si>
  <si>
    <t>G4X</t>
  </si>
  <si>
    <t>G4Z</t>
  </si>
  <si>
    <t>G5A</t>
  </si>
  <si>
    <t>G5B</t>
  </si>
  <si>
    <t>G5C</t>
  </si>
  <si>
    <t>G5H</t>
  </si>
  <si>
    <t>G5J</t>
  </si>
  <si>
    <t>G5L</t>
  </si>
  <si>
    <t>G5M</t>
  </si>
  <si>
    <t>G5N</t>
  </si>
  <si>
    <t>G5R</t>
  </si>
  <si>
    <t>G5T</t>
  </si>
  <si>
    <t>G5V</t>
  </si>
  <si>
    <t>G5X</t>
  </si>
  <si>
    <t>G5Y</t>
  </si>
  <si>
    <t>G5Z</t>
  </si>
  <si>
    <t>G6A</t>
  </si>
  <si>
    <t>G6B</t>
  </si>
  <si>
    <t>G6C</t>
  </si>
  <si>
    <t>G6E</t>
  </si>
  <si>
    <t>G6G</t>
  </si>
  <si>
    <t>G6H</t>
  </si>
  <si>
    <t>G6J</t>
  </si>
  <si>
    <t>G6K</t>
  </si>
  <si>
    <t>G6L</t>
  </si>
  <si>
    <t>G6P</t>
  </si>
  <si>
    <t>G6R</t>
  </si>
  <si>
    <t>G6S</t>
  </si>
  <si>
    <t>G6T</t>
  </si>
  <si>
    <t>G6V</t>
  </si>
  <si>
    <t>G6W</t>
  </si>
  <si>
    <t>G6X</t>
  </si>
  <si>
    <t>G6Z</t>
  </si>
  <si>
    <t>G7A</t>
  </si>
  <si>
    <t>G7B</t>
  </si>
  <si>
    <t>G7G</t>
  </si>
  <si>
    <t>G7H</t>
  </si>
  <si>
    <t>G7J</t>
  </si>
  <si>
    <t>G7K</t>
  </si>
  <si>
    <t>G7N</t>
  </si>
  <si>
    <t>G7P</t>
  </si>
  <si>
    <t>G7S</t>
  </si>
  <si>
    <t>G7T</t>
  </si>
  <si>
    <t>G7X</t>
  </si>
  <si>
    <t>G7Y</t>
  </si>
  <si>
    <t>G7Z</t>
  </si>
  <si>
    <t>G8A</t>
  </si>
  <si>
    <t>G8B</t>
  </si>
  <si>
    <t>G8C</t>
  </si>
  <si>
    <t>G8E</t>
  </si>
  <si>
    <t>G8G</t>
  </si>
  <si>
    <t>G8H</t>
  </si>
  <si>
    <t>G8J</t>
  </si>
  <si>
    <t>G8K</t>
  </si>
  <si>
    <t>G8L</t>
  </si>
  <si>
    <t>G8M</t>
  </si>
  <si>
    <t>G8N</t>
  </si>
  <si>
    <t>G8P</t>
  </si>
  <si>
    <t>G8T</t>
  </si>
  <si>
    <t>G8V</t>
  </si>
  <si>
    <t>G8W</t>
  </si>
  <si>
    <t>G8Y</t>
  </si>
  <si>
    <t>G8Z</t>
  </si>
  <si>
    <t>G9A</t>
  </si>
  <si>
    <t>G9B</t>
  </si>
  <si>
    <t>G9C</t>
  </si>
  <si>
    <t>G9H</t>
  </si>
  <si>
    <t>G9N</t>
  </si>
  <si>
    <t>G9P</t>
  </si>
  <si>
    <t>G9R</t>
  </si>
  <si>
    <t>G9T</t>
  </si>
  <si>
    <t>G9X</t>
  </si>
  <si>
    <t>H0M</t>
  </si>
  <si>
    <t>H1A</t>
  </si>
  <si>
    <t>H1B</t>
  </si>
  <si>
    <t>H1C</t>
  </si>
  <si>
    <t>H1E</t>
  </si>
  <si>
    <t>H1G</t>
  </si>
  <si>
    <t>H1H</t>
  </si>
  <si>
    <t>H1J</t>
  </si>
  <si>
    <t>H1K</t>
  </si>
  <si>
    <t>H1L</t>
  </si>
  <si>
    <t>H1M</t>
  </si>
  <si>
    <t>H1N</t>
  </si>
  <si>
    <t>H1P</t>
  </si>
  <si>
    <t>H1R</t>
  </si>
  <si>
    <t>H1S</t>
  </si>
  <si>
    <t>H1T</t>
  </si>
  <si>
    <t>H1V</t>
  </si>
  <si>
    <t>H1W</t>
  </si>
  <si>
    <t>H1X</t>
  </si>
  <si>
    <t>H1Y</t>
  </si>
  <si>
    <t>H1Z</t>
  </si>
  <si>
    <t>H2A</t>
  </si>
  <si>
    <t>H2B</t>
  </si>
  <si>
    <t>H2C</t>
  </si>
  <si>
    <t>H2E</t>
  </si>
  <si>
    <t>H2G</t>
  </si>
  <si>
    <t>H2H</t>
  </si>
  <si>
    <t>H2J</t>
  </si>
  <si>
    <t>H2K</t>
  </si>
  <si>
    <t>H2L</t>
  </si>
  <si>
    <t>H2M</t>
  </si>
  <si>
    <t>H2N</t>
  </si>
  <si>
    <t>H2P</t>
  </si>
  <si>
    <t>H2R</t>
  </si>
  <si>
    <t>H2S</t>
  </si>
  <si>
    <t>H2T</t>
  </si>
  <si>
    <t>H2V</t>
  </si>
  <si>
    <t>H2W</t>
  </si>
  <si>
    <t>H2X</t>
  </si>
  <si>
    <t>H2Y</t>
  </si>
  <si>
    <t>H2Z</t>
  </si>
  <si>
    <t>H3A</t>
  </si>
  <si>
    <t>H3B</t>
  </si>
  <si>
    <t>H3C</t>
  </si>
  <si>
    <t>H3E</t>
  </si>
  <si>
    <t>H3G</t>
  </si>
  <si>
    <t>H3H</t>
  </si>
  <si>
    <t>H3J</t>
  </si>
  <si>
    <t>H3K</t>
  </si>
  <si>
    <t>H3L</t>
  </si>
  <si>
    <t>H3M</t>
  </si>
  <si>
    <t>H3N</t>
  </si>
  <si>
    <t>H3P</t>
  </si>
  <si>
    <t>H3R</t>
  </si>
  <si>
    <t>H3S</t>
  </si>
  <si>
    <t>H3T</t>
  </si>
  <si>
    <t>H3V</t>
  </si>
  <si>
    <t>H3W</t>
  </si>
  <si>
    <t>H3X</t>
  </si>
  <si>
    <t>H3Y</t>
  </si>
  <si>
    <t>H3Z</t>
  </si>
  <si>
    <t>H4A</t>
  </si>
  <si>
    <t>H4B</t>
  </si>
  <si>
    <t>H4C</t>
  </si>
  <si>
    <t>H4E</t>
  </si>
  <si>
    <t>H4G</t>
  </si>
  <si>
    <t>H4H</t>
  </si>
  <si>
    <t>H4J</t>
  </si>
  <si>
    <t>H4K</t>
  </si>
  <si>
    <t>H4L</t>
  </si>
  <si>
    <t>H4M</t>
  </si>
  <si>
    <t>H4N</t>
  </si>
  <si>
    <t>H4P</t>
  </si>
  <si>
    <t>H4R</t>
  </si>
  <si>
    <t>H4S</t>
  </si>
  <si>
    <t>H4T</t>
  </si>
  <si>
    <t>H4V</t>
  </si>
  <si>
    <t>H4W</t>
  </si>
  <si>
    <t>H4X</t>
  </si>
  <si>
    <t>H4Y</t>
  </si>
  <si>
    <t>H7A</t>
  </si>
  <si>
    <t>H7B</t>
  </si>
  <si>
    <t>H7C</t>
  </si>
  <si>
    <t>H7E</t>
  </si>
  <si>
    <t>H7G</t>
  </si>
  <si>
    <t>H7H</t>
  </si>
  <si>
    <t>H7J</t>
  </si>
  <si>
    <t>H7K</t>
  </si>
  <si>
    <t>H7L</t>
  </si>
  <si>
    <t>H7M</t>
  </si>
  <si>
    <t>H7N</t>
  </si>
  <si>
    <t>H7P</t>
  </si>
  <si>
    <t>H7R</t>
  </si>
  <si>
    <t>H7S</t>
  </si>
  <si>
    <t>H7T</t>
  </si>
  <si>
    <t>H7V</t>
  </si>
  <si>
    <t>H7W</t>
  </si>
  <si>
    <t>H7X</t>
  </si>
  <si>
    <t>H7Y</t>
  </si>
  <si>
    <t>H8N</t>
  </si>
  <si>
    <t>H8P</t>
  </si>
  <si>
    <t>H8R</t>
  </si>
  <si>
    <t>H8S</t>
  </si>
  <si>
    <t>H8T</t>
  </si>
  <si>
    <t>H8Y</t>
  </si>
  <si>
    <t>H8Z</t>
  </si>
  <si>
    <t>H9A</t>
  </si>
  <si>
    <t>H9B</t>
  </si>
  <si>
    <t>H9C</t>
  </si>
  <si>
    <t>H9E</t>
  </si>
  <si>
    <t>H9G</t>
  </si>
  <si>
    <t>H9H</t>
  </si>
  <si>
    <t>H9J</t>
  </si>
  <si>
    <t>H9K</t>
  </si>
  <si>
    <t>H9P</t>
  </si>
  <si>
    <t>H9R</t>
  </si>
  <si>
    <t>H9S</t>
  </si>
  <si>
    <t>H9W</t>
  </si>
  <si>
    <t>H9X</t>
  </si>
  <si>
    <t>J0A</t>
  </si>
  <si>
    <t>J0B</t>
  </si>
  <si>
    <t>J0C</t>
  </si>
  <si>
    <t>J0E</t>
  </si>
  <si>
    <t>J0G</t>
  </si>
  <si>
    <t>J0H</t>
  </si>
  <si>
    <t>J0J</t>
  </si>
  <si>
    <t>J0K</t>
  </si>
  <si>
    <t>J0L</t>
  </si>
  <si>
    <t>J0M</t>
  </si>
  <si>
    <t>J0N</t>
  </si>
  <si>
    <t>J0P</t>
  </si>
  <si>
    <t>J0R</t>
  </si>
  <si>
    <t>J0S</t>
  </si>
  <si>
    <t>J0T</t>
  </si>
  <si>
    <t>J0V</t>
  </si>
  <si>
    <t>J0W</t>
  </si>
  <si>
    <t>J0X</t>
  </si>
  <si>
    <t>J0Y</t>
  </si>
  <si>
    <t>J0Z</t>
  </si>
  <si>
    <t>J1A</t>
  </si>
  <si>
    <t>J1C</t>
  </si>
  <si>
    <t>J1E</t>
  </si>
  <si>
    <t>J1G</t>
  </si>
  <si>
    <t>J1H</t>
  </si>
  <si>
    <t>J1J</t>
  </si>
  <si>
    <t>J1K</t>
  </si>
  <si>
    <t>J1L</t>
  </si>
  <si>
    <t>J1M</t>
  </si>
  <si>
    <t>J1N</t>
  </si>
  <si>
    <t>J1R</t>
  </si>
  <si>
    <t>J1S</t>
  </si>
  <si>
    <t>J1T</t>
  </si>
  <si>
    <t>J1X</t>
  </si>
  <si>
    <t>J1Z</t>
  </si>
  <si>
    <t>J2A</t>
  </si>
  <si>
    <t>J2B</t>
  </si>
  <si>
    <t>J2C</t>
  </si>
  <si>
    <t>J2E</t>
  </si>
  <si>
    <t>J2G</t>
  </si>
  <si>
    <t>J2H</t>
  </si>
  <si>
    <t>J2J</t>
  </si>
  <si>
    <t>J2K</t>
  </si>
  <si>
    <t>J2L</t>
  </si>
  <si>
    <t>J2M</t>
  </si>
  <si>
    <t>J2N</t>
  </si>
  <si>
    <t>J2R</t>
  </si>
  <si>
    <t>J2S</t>
  </si>
  <si>
    <t>J2T</t>
  </si>
  <si>
    <t>J2W</t>
  </si>
  <si>
    <t>J2X</t>
  </si>
  <si>
    <t>J2Y</t>
  </si>
  <si>
    <t>J3A</t>
  </si>
  <si>
    <t>J3B</t>
  </si>
  <si>
    <t>J3E</t>
  </si>
  <si>
    <t>J3G</t>
  </si>
  <si>
    <t>J3H</t>
  </si>
  <si>
    <t>J3L</t>
  </si>
  <si>
    <t>J3M</t>
  </si>
  <si>
    <t>J3N</t>
  </si>
  <si>
    <t>J3P</t>
  </si>
  <si>
    <t>J3R</t>
  </si>
  <si>
    <t>J3T</t>
  </si>
  <si>
    <t>J3V</t>
  </si>
  <si>
    <t>J3X</t>
  </si>
  <si>
    <t>J3Y</t>
  </si>
  <si>
    <t>J3Z</t>
  </si>
  <si>
    <t>J4B</t>
  </si>
  <si>
    <t>J4G</t>
  </si>
  <si>
    <t>J4H</t>
  </si>
  <si>
    <t>J4J</t>
  </si>
  <si>
    <t>J4K</t>
  </si>
  <si>
    <t>J4L</t>
  </si>
  <si>
    <t>J4M</t>
  </si>
  <si>
    <t>J4N</t>
  </si>
  <si>
    <t>J4P</t>
  </si>
  <si>
    <t>J4R</t>
  </si>
  <si>
    <t>J4S</t>
  </si>
  <si>
    <t>J4T</t>
  </si>
  <si>
    <t>J4V</t>
  </si>
  <si>
    <t>J4W</t>
  </si>
  <si>
    <t>J4X</t>
  </si>
  <si>
    <t>J4Y</t>
  </si>
  <si>
    <t>J4Z</t>
  </si>
  <si>
    <t>J5A</t>
  </si>
  <si>
    <t>J5B</t>
  </si>
  <si>
    <t>J5C</t>
  </si>
  <si>
    <t>J5J</t>
  </si>
  <si>
    <t>J5K</t>
  </si>
  <si>
    <t>J5L</t>
  </si>
  <si>
    <t>J5M</t>
  </si>
  <si>
    <t>J5R</t>
  </si>
  <si>
    <t>J5T</t>
  </si>
  <si>
    <t>J5V</t>
  </si>
  <si>
    <t>J5W</t>
  </si>
  <si>
    <t>J5X</t>
  </si>
  <si>
    <t>J5Y</t>
  </si>
  <si>
    <t>J5Z</t>
  </si>
  <si>
    <t>J6A</t>
  </si>
  <si>
    <t>J6E</t>
  </si>
  <si>
    <t>J6J</t>
  </si>
  <si>
    <t>J6K</t>
  </si>
  <si>
    <t>J6N</t>
  </si>
  <si>
    <t>J6R</t>
  </si>
  <si>
    <t>J6S</t>
  </si>
  <si>
    <t>J6T</t>
  </si>
  <si>
    <t>J6V</t>
  </si>
  <si>
    <t>J6W</t>
  </si>
  <si>
    <t>J6X</t>
  </si>
  <si>
    <t>J6Y</t>
  </si>
  <si>
    <t>J6Z</t>
  </si>
  <si>
    <t>J7A</t>
  </si>
  <si>
    <t>J7B</t>
  </si>
  <si>
    <t>J7C</t>
  </si>
  <si>
    <t>J7E</t>
  </si>
  <si>
    <t>J7G</t>
  </si>
  <si>
    <t>J7H</t>
  </si>
  <si>
    <t>J7J</t>
  </si>
  <si>
    <t>J7K</t>
  </si>
  <si>
    <t>J7L</t>
  </si>
  <si>
    <t>J7M</t>
  </si>
  <si>
    <t>J7N</t>
  </si>
  <si>
    <t>J7P</t>
  </si>
  <si>
    <t>J7R</t>
  </si>
  <si>
    <t>J7T</t>
  </si>
  <si>
    <t>J7V</t>
  </si>
  <si>
    <t>J7W</t>
  </si>
  <si>
    <t>J7X</t>
  </si>
  <si>
    <t>J7Y</t>
  </si>
  <si>
    <t>J7Z</t>
  </si>
  <si>
    <t>J8A</t>
  </si>
  <si>
    <t>J8B</t>
  </si>
  <si>
    <t>J8C</t>
  </si>
  <si>
    <t>J8E</t>
  </si>
  <si>
    <t>J8G</t>
  </si>
  <si>
    <t>J8H</t>
  </si>
  <si>
    <t>J8L</t>
  </si>
  <si>
    <t>J8M</t>
  </si>
  <si>
    <t>J8N</t>
  </si>
  <si>
    <t>J8P</t>
  </si>
  <si>
    <t>J8R</t>
  </si>
  <si>
    <t>J8T</t>
  </si>
  <si>
    <t>J8V</t>
  </si>
  <si>
    <t>J8X</t>
  </si>
  <si>
    <t>J8Y</t>
  </si>
  <si>
    <t>J8Z</t>
  </si>
  <si>
    <t>J9A</t>
  </si>
  <si>
    <t>J9B</t>
  </si>
  <si>
    <t>J9E</t>
  </si>
  <si>
    <t>J9H</t>
  </si>
  <si>
    <t>J9J</t>
  </si>
  <si>
    <t>J9L</t>
  </si>
  <si>
    <t>J9P</t>
  </si>
  <si>
    <t>J9T</t>
  </si>
  <si>
    <t>J9V</t>
  </si>
  <si>
    <t>J9X</t>
  </si>
  <si>
    <t>J9Y</t>
  </si>
  <si>
    <t>J9Z</t>
  </si>
  <si>
    <t>K0A</t>
  </si>
  <si>
    <t>K0B</t>
  </si>
  <si>
    <t>K0C</t>
  </si>
  <si>
    <t>K0E</t>
  </si>
  <si>
    <t>K0G</t>
  </si>
  <si>
    <t>K0H</t>
  </si>
  <si>
    <t>K0J</t>
  </si>
  <si>
    <t>K0K</t>
  </si>
  <si>
    <t>K0L</t>
  </si>
  <si>
    <t>K0M</t>
  </si>
  <si>
    <t>K1A</t>
  </si>
  <si>
    <t>K1B</t>
  </si>
  <si>
    <t>K1C</t>
  </si>
  <si>
    <t>K1E</t>
  </si>
  <si>
    <t>K1G</t>
  </si>
  <si>
    <t>K1H</t>
  </si>
  <si>
    <t>K1J</t>
  </si>
  <si>
    <t>K1K</t>
  </si>
  <si>
    <t>K1L</t>
  </si>
  <si>
    <t>K1M</t>
  </si>
  <si>
    <t>K1N</t>
  </si>
  <si>
    <t>K1P</t>
  </si>
  <si>
    <t>K1R</t>
  </si>
  <si>
    <t>K1S</t>
  </si>
  <si>
    <t>K1T</t>
  </si>
  <si>
    <t>K1V</t>
  </si>
  <si>
    <t>K1W</t>
  </si>
  <si>
    <t>K1X</t>
  </si>
  <si>
    <t>K1Y</t>
  </si>
  <si>
    <t>K1Z</t>
  </si>
  <si>
    <t>K2A</t>
  </si>
  <si>
    <t>K2B</t>
  </si>
  <si>
    <t>K2C</t>
  </si>
  <si>
    <t>K2E</t>
  </si>
  <si>
    <t>K2G</t>
  </si>
  <si>
    <t>K2H</t>
  </si>
  <si>
    <t>K2J</t>
  </si>
  <si>
    <t>K2K</t>
  </si>
  <si>
    <t>K2L</t>
  </si>
  <si>
    <t>K2M</t>
  </si>
  <si>
    <t>K2P</t>
  </si>
  <si>
    <t>K2R</t>
  </si>
  <si>
    <t>K2S</t>
  </si>
  <si>
    <t>K2T</t>
  </si>
  <si>
    <t>K2V</t>
  </si>
  <si>
    <t>K2W</t>
  </si>
  <si>
    <t>K4A</t>
  </si>
  <si>
    <t>K4B</t>
  </si>
  <si>
    <t>K4C</t>
  </si>
  <si>
    <t>K4K</t>
  </si>
  <si>
    <t>K4M</t>
  </si>
  <si>
    <t>K4P</t>
  </si>
  <si>
    <t>K4R</t>
  </si>
  <si>
    <t>K6A</t>
  </si>
  <si>
    <t>K6H</t>
  </si>
  <si>
    <t>K6J</t>
  </si>
  <si>
    <t>K6K</t>
  </si>
  <si>
    <t>K6T</t>
  </si>
  <si>
    <t>K6V</t>
  </si>
  <si>
    <t>K7A</t>
  </si>
  <si>
    <t>K7C</t>
  </si>
  <si>
    <t>K7G</t>
  </si>
  <si>
    <t>K7H</t>
  </si>
  <si>
    <t>K7K</t>
  </si>
  <si>
    <t>K7L</t>
  </si>
  <si>
    <t>K7M</t>
  </si>
  <si>
    <t>K7N</t>
  </si>
  <si>
    <t>K7P</t>
  </si>
  <si>
    <t>K7R</t>
  </si>
  <si>
    <t>K7S</t>
  </si>
  <si>
    <t>K7V</t>
  </si>
  <si>
    <t>K8A</t>
  </si>
  <si>
    <t>K8B</t>
  </si>
  <si>
    <t>K8H</t>
  </si>
  <si>
    <t>K8N</t>
  </si>
  <si>
    <t>K8P</t>
  </si>
  <si>
    <t>K8R</t>
  </si>
  <si>
    <t>K8V</t>
  </si>
  <si>
    <t>K9A</t>
  </si>
  <si>
    <t>K9H</t>
  </si>
  <si>
    <t>K9J</t>
  </si>
  <si>
    <t>K9K</t>
  </si>
  <si>
    <t>K9L</t>
  </si>
  <si>
    <t>K9V</t>
  </si>
  <si>
    <t>L0A</t>
  </si>
  <si>
    <t>L0B</t>
  </si>
  <si>
    <t>L0C</t>
  </si>
  <si>
    <t>L0E</t>
  </si>
  <si>
    <t>L0G</t>
  </si>
  <si>
    <t>L0H</t>
  </si>
  <si>
    <t>L0J</t>
  </si>
  <si>
    <t>L0K</t>
  </si>
  <si>
    <t>L0L</t>
  </si>
  <si>
    <t>L0M</t>
  </si>
  <si>
    <t>L0N</t>
  </si>
  <si>
    <t>L0P</t>
  </si>
  <si>
    <t>L0R</t>
  </si>
  <si>
    <t>L0S</t>
  </si>
  <si>
    <t>L1A</t>
  </si>
  <si>
    <t>L1B</t>
  </si>
  <si>
    <t>L1C</t>
  </si>
  <si>
    <t>L1E</t>
  </si>
  <si>
    <t>L1G</t>
  </si>
  <si>
    <t>L1H</t>
  </si>
  <si>
    <t>L1J</t>
  </si>
  <si>
    <t>L1K</t>
  </si>
  <si>
    <t>L1L</t>
  </si>
  <si>
    <t>L1M</t>
  </si>
  <si>
    <t>L1N</t>
  </si>
  <si>
    <t>L1P</t>
  </si>
  <si>
    <t>L1R</t>
  </si>
  <si>
    <t>L1S</t>
  </si>
  <si>
    <t>L1T</t>
  </si>
  <si>
    <t>L1V</t>
  </si>
  <si>
    <t>L1W</t>
  </si>
  <si>
    <t>L1X</t>
  </si>
  <si>
    <t>L1Y</t>
  </si>
  <si>
    <t>L1Z</t>
  </si>
  <si>
    <t>L2A</t>
  </si>
  <si>
    <t>L2E</t>
  </si>
  <si>
    <t>L2G</t>
  </si>
  <si>
    <t>L2H</t>
  </si>
  <si>
    <t>L2J</t>
  </si>
  <si>
    <t>L2M</t>
  </si>
  <si>
    <t>L2N</t>
  </si>
  <si>
    <t>L2P</t>
  </si>
  <si>
    <t>L2R</t>
  </si>
  <si>
    <t>L2S</t>
  </si>
  <si>
    <t>L2T</t>
  </si>
  <si>
    <t>L2V</t>
  </si>
  <si>
    <t>L2W</t>
  </si>
  <si>
    <t>L3B</t>
  </si>
  <si>
    <t>L3C</t>
  </si>
  <si>
    <t>L3K</t>
  </si>
  <si>
    <t>L3M</t>
  </si>
  <si>
    <t>L3P</t>
  </si>
  <si>
    <t>L3R</t>
  </si>
  <si>
    <t>L3S</t>
  </si>
  <si>
    <t>L3T</t>
  </si>
  <si>
    <t>L3V</t>
  </si>
  <si>
    <t>L3X</t>
  </si>
  <si>
    <t>L3Y</t>
  </si>
  <si>
    <t>L3Z</t>
  </si>
  <si>
    <t>L4A</t>
  </si>
  <si>
    <t>L4B</t>
  </si>
  <si>
    <t>L4C</t>
  </si>
  <si>
    <t>L4E</t>
  </si>
  <si>
    <t>L4G</t>
  </si>
  <si>
    <t>L4H</t>
  </si>
  <si>
    <t>L4J</t>
  </si>
  <si>
    <t>L4K</t>
  </si>
  <si>
    <t>L4L</t>
  </si>
  <si>
    <t>L4M</t>
  </si>
  <si>
    <t>L4N</t>
  </si>
  <si>
    <t>L4P</t>
  </si>
  <si>
    <t>L4R</t>
  </si>
  <si>
    <t>L4S</t>
  </si>
  <si>
    <t>L4T</t>
  </si>
  <si>
    <t>L4V</t>
  </si>
  <si>
    <t>L4W</t>
  </si>
  <si>
    <t>L4X</t>
  </si>
  <si>
    <t>L4Y</t>
  </si>
  <si>
    <t>L4Z</t>
  </si>
  <si>
    <t>L5A</t>
  </si>
  <si>
    <t>L5B</t>
  </si>
  <si>
    <t>L5C</t>
  </si>
  <si>
    <t>L5E</t>
  </si>
  <si>
    <t>L5G</t>
  </si>
  <si>
    <t>L5H</t>
  </si>
  <si>
    <t>L5J</t>
  </si>
  <si>
    <t>L5K</t>
  </si>
  <si>
    <t>L5L</t>
  </si>
  <si>
    <t>L5M</t>
  </si>
  <si>
    <t>L5N</t>
  </si>
  <si>
    <t>L5P</t>
  </si>
  <si>
    <t>L5R</t>
  </si>
  <si>
    <t>L5S</t>
  </si>
  <si>
    <t>L5T</t>
  </si>
  <si>
    <t>L5V</t>
  </si>
  <si>
    <t>L5W</t>
  </si>
  <si>
    <t>L6A</t>
  </si>
  <si>
    <t>L6B</t>
  </si>
  <si>
    <t>L6C</t>
  </si>
  <si>
    <t>L6E</t>
  </si>
  <si>
    <t>L6G</t>
  </si>
  <si>
    <t>L6H</t>
  </si>
  <si>
    <t>L6J</t>
  </si>
  <si>
    <t>L6K</t>
  </si>
  <si>
    <t>L6L</t>
  </si>
  <si>
    <t>L6M</t>
  </si>
  <si>
    <t>L6P</t>
  </si>
  <si>
    <t>L6R</t>
  </si>
  <si>
    <t>L6S</t>
  </si>
  <si>
    <t>L6T</t>
  </si>
  <si>
    <t>L6V</t>
  </si>
  <si>
    <t>L6W</t>
  </si>
  <si>
    <t>L6X</t>
  </si>
  <si>
    <t>L6Y</t>
  </si>
  <si>
    <t>L6Z</t>
  </si>
  <si>
    <t>L7A</t>
  </si>
  <si>
    <t>L7B</t>
  </si>
  <si>
    <t>L7C</t>
  </si>
  <si>
    <t>L7E</t>
  </si>
  <si>
    <t>L7G</t>
  </si>
  <si>
    <t>L7J</t>
  </si>
  <si>
    <t>L7K</t>
  </si>
  <si>
    <t>L7L</t>
  </si>
  <si>
    <t>L7M</t>
  </si>
  <si>
    <t>L7N</t>
  </si>
  <si>
    <t>L7P</t>
  </si>
  <si>
    <t>L7R</t>
  </si>
  <si>
    <t>L7S</t>
  </si>
  <si>
    <t>L7T</t>
  </si>
  <si>
    <t>L8E</t>
  </si>
  <si>
    <t>L8G</t>
  </si>
  <si>
    <t>L8H</t>
  </si>
  <si>
    <t>L8J</t>
  </si>
  <si>
    <t>L8K</t>
  </si>
  <si>
    <t>L8L</t>
  </si>
  <si>
    <t>L8M</t>
  </si>
  <si>
    <t>L8N</t>
  </si>
  <si>
    <t>L8P</t>
  </si>
  <si>
    <t>L8R</t>
  </si>
  <si>
    <t>L8S</t>
  </si>
  <si>
    <t>L8T</t>
  </si>
  <si>
    <t>L8V</t>
  </si>
  <si>
    <t>L8W</t>
  </si>
  <si>
    <t>L9A</t>
  </si>
  <si>
    <t>L9B</t>
  </si>
  <si>
    <t>L9C</t>
  </si>
  <si>
    <t>L9G</t>
  </si>
  <si>
    <t>L9H</t>
  </si>
  <si>
    <t>L9K</t>
  </si>
  <si>
    <t>L9L</t>
  </si>
  <si>
    <t>L9M</t>
  </si>
  <si>
    <t>L9N</t>
  </si>
  <si>
    <t>L9P</t>
  </si>
  <si>
    <t>L9R</t>
  </si>
  <si>
    <t>L9S</t>
  </si>
  <si>
    <t>L9T</t>
  </si>
  <si>
    <t>L9V</t>
  </si>
  <si>
    <t>L9W</t>
  </si>
  <si>
    <t>L9Y</t>
  </si>
  <si>
    <t>L9Z</t>
  </si>
  <si>
    <t>M1B</t>
  </si>
  <si>
    <t>M1C</t>
  </si>
  <si>
    <t>M1E</t>
  </si>
  <si>
    <t>M1G</t>
  </si>
  <si>
    <t>M1H</t>
  </si>
  <si>
    <t>M1J</t>
  </si>
  <si>
    <t>M1K</t>
  </si>
  <si>
    <t>M1L</t>
  </si>
  <si>
    <t>M1M</t>
  </si>
  <si>
    <t>M1N</t>
  </si>
  <si>
    <t>M1P</t>
  </si>
  <si>
    <t>M1R</t>
  </si>
  <si>
    <t>M1S</t>
  </si>
  <si>
    <t>M1T</t>
  </si>
  <si>
    <t>M1V</t>
  </si>
  <si>
    <t>M1W</t>
  </si>
  <si>
    <t>M1X</t>
  </si>
  <si>
    <t>M2H</t>
  </si>
  <si>
    <t>M2J</t>
  </si>
  <si>
    <t>M2K</t>
  </si>
  <si>
    <t>M2L</t>
  </si>
  <si>
    <t>M2M</t>
  </si>
  <si>
    <t>M2N</t>
  </si>
  <si>
    <t>M2P</t>
  </si>
  <si>
    <t>M2R</t>
  </si>
  <si>
    <t>M3A</t>
  </si>
  <si>
    <t>M3B</t>
  </si>
  <si>
    <t>M3C</t>
  </si>
  <si>
    <t>M3H</t>
  </si>
  <si>
    <t>M3J</t>
  </si>
  <si>
    <t>M3K</t>
  </si>
  <si>
    <t>M3L</t>
  </si>
  <si>
    <t>M3M</t>
  </si>
  <si>
    <t>M3N</t>
  </si>
  <si>
    <t>M4A</t>
  </si>
  <si>
    <t>M4B</t>
  </si>
  <si>
    <t>M4C</t>
  </si>
  <si>
    <t>M4E</t>
  </si>
  <si>
    <t>M4G</t>
  </si>
  <si>
    <t>M4H</t>
  </si>
  <si>
    <t>M4J</t>
  </si>
  <si>
    <t>M4K</t>
  </si>
  <si>
    <t>M4L</t>
  </si>
  <si>
    <t>M4M</t>
  </si>
  <si>
    <t>M4N</t>
  </si>
  <si>
    <t>M4P</t>
  </si>
  <si>
    <t>M4R</t>
  </si>
  <si>
    <t>M4S</t>
  </si>
  <si>
    <t>M4T</t>
  </si>
  <si>
    <t>M4V</t>
  </si>
  <si>
    <t>M4W</t>
  </si>
  <si>
    <t>M4X</t>
  </si>
  <si>
    <t>M4Y</t>
  </si>
  <si>
    <t>M5A</t>
  </si>
  <si>
    <t>M5B</t>
  </si>
  <si>
    <t>M5C</t>
  </si>
  <si>
    <t>M5E</t>
  </si>
  <si>
    <t>M5G</t>
  </si>
  <si>
    <t>M5H</t>
  </si>
  <si>
    <t>M5J</t>
  </si>
  <si>
    <t>M5M</t>
  </si>
  <si>
    <t>M5N</t>
  </si>
  <si>
    <t>M5P</t>
  </si>
  <si>
    <t>M5R</t>
  </si>
  <si>
    <t>M5S</t>
  </si>
  <si>
    <t>M5T</t>
  </si>
  <si>
    <t>M5V</t>
  </si>
  <si>
    <t>M6A</t>
  </si>
  <si>
    <t>M6B</t>
  </si>
  <si>
    <t>M6C</t>
  </si>
  <si>
    <t>M6E</t>
  </si>
  <si>
    <t>M6G</t>
  </si>
  <si>
    <t>M6H</t>
  </si>
  <si>
    <t>M6J</t>
  </si>
  <si>
    <t>M6K</t>
  </si>
  <si>
    <t>M6L</t>
  </si>
  <si>
    <t>M6M</t>
  </si>
  <si>
    <t>M6N</t>
  </si>
  <si>
    <t>M6P</t>
  </si>
  <si>
    <t>M6R</t>
  </si>
  <si>
    <t>M6S</t>
  </si>
  <si>
    <t>M7A</t>
  </si>
  <si>
    <t>M7Y</t>
  </si>
  <si>
    <t>M8V</t>
  </si>
  <si>
    <t>M8W</t>
  </si>
  <si>
    <t>M8X</t>
  </si>
  <si>
    <t>M8Y</t>
  </si>
  <si>
    <t>M8Z</t>
  </si>
  <si>
    <t>M9A</t>
  </si>
  <si>
    <t>M9B</t>
  </si>
  <si>
    <t>M9C</t>
  </si>
  <si>
    <t>M9L</t>
  </si>
  <si>
    <t>M9M</t>
  </si>
  <si>
    <t>M9N</t>
  </si>
  <si>
    <t>M9P</t>
  </si>
  <si>
    <t>M9R</t>
  </si>
  <si>
    <t>M9V</t>
  </si>
  <si>
    <t>M9W</t>
  </si>
  <si>
    <t>N0A</t>
  </si>
  <si>
    <t>N0B</t>
  </si>
  <si>
    <t>N0C</t>
  </si>
  <si>
    <t>N0E</t>
  </si>
  <si>
    <t>N0G</t>
  </si>
  <si>
    <t>N0H</t>
  </si>
  <si>
    <t>N0J</t>
  </si>
  <si>
    <t>N0K</t>
  </si>
  <si>
    <t>N0L</t>
  </si>
  <si>
    <t>N0M</t>
  </si>
  <si>
    <t>N0N</t>
  </si>
  <si>
    <t>N0P</t>
  </si>
  <si>
    <t>N0R</t>
  </si>
  <si>
    <t>N1A</t>
  </si>
  <si>
    <t>N1C</t>
  </si>
  <si>
    <t>N1E</t>
  </si>
  <si>
    <t>N1G</t>
  </si>
  <si>
    <t>N1H</t>
  </si>
  <si>
    <t>N1K</t>
  </si>
  <si>
    <t>N1L</t>
  </si>
  <si>
    <t>N1M</t>
  </si>
  <si>
    <t>N1P</t>
  </si>
  <si>
    <t>N1R</t>
  </si>
  <si>
    <t>N1S</t>
  </si>
  <si>
    <t>N1T</t>
  </si>
  <si>
    <t>N2A</t>
  </si>
  <si>
    <t>N2B</t>
  </si>
  <si>
    <t>N2C</t>
  </si>
  <si>
    <t>N2E</t>
  </si>
  <si>
    <t>N2G</t>
  </si>
  <si>
    <t>N2H</t>
  </si>
  <si>
    <t>N2J</t>
  </si>
  <si>
    <t>N2K</t>
  </si>
  <si>
    <t>N2L</t>
  </si>
  <si>
    <t>N2M</t>
  </si>
  <si>
    <t>N2N</t>
  </si>
  <si>
    <t>N2P</t>
  </si>
  <si>
    <t>N2R</t>
  </si>
  <si>
    <t>N2T</t>
  </si>
  <si>
    <t>N2V</t>
  </si>
  <si>
    <t>N2Z</t>
  </si>
  <si>
    <t>N3A</t>
  </si>
  <si>
    <t>N3B</t>
  </si>
  <si>
    <t>N3C</t>
  </si>
  <si>
    <t>N3E</t>
  </si>
  <si>
    <t>N3H</t>
  </si>
  <si>
    <t>N3L</t>
  </si>
  <si>
    <t>N3P</t>
  </si>
  <si>
    <t>N3R</t>
  </si>
  <si>
    <t>N3S</t>
  </si>
  <si>
    <t>N3T</t>
  </si>
  <si>
    <t>N3V</t>
  </si>
  <si>
    <t>N3W</t>
  </si>
  <si>
    <t>N3Y</t>
  </si>
  <si>
    <t>N4B</t>
  </si>
  <si>
    <t>N4G</t>
  </si>
  <si>
    <t>N4K</t>
  </si>
  <si>
    <t>N4L</t>
  </si>
  <si>
    <t>N4N</t>
  </si>
  <si>
    <t>N4S</t>
  </si>
  <si>
    <t>N4T</t>
  </si>
  <si>
    <t>N4V</t>
  </si>
  <si>
    <t>N4W</t>
  </si>
  <si>
    <t>N4X</t>
  </si>
  <si>
    <t>N4Z</t>
  </si>
  <si>
    <t>N5A</t>
  </si>
  <si>
    <t>N5C</t>
  </si>
  <si>
    <t>N5H</t>
  </si>
  <si>
    <t>N5L</t>
  </si>
  <si>
    <t>N5P</t>
  </si>
  <si>
    <t>N5R</t>
  </si>
  <si>
    <t>N5V</t>
  </si>
  <si>
    <t>N5W</t>
  </si>
  <si>
    <t>N5X</t>
  </si>
  <si>
    <t>N5Y</t>
  </si>
  <si>
    <t>N5Z</t>
  </si>
  <si>
    <t>N6A</t>
  </si>
  <si>
    <t>N6B</t>
  </si>
  <si>
    <t>N6C</t>
  </si>
  <si>
    <t>N6E</t>
  </si>
  <si>
    <t>N6G</t>
  </si>
  <si>
    <t>N6H</t>
  </si>
  <si>
    <t>N6J</t>
  </si>
  <si>
    <t>N6K</t>
  </si>
  <si>
    <t>N6L</t>
  </si>
  <si>
    <t>N6M</t>
  </si>
  <si>
    <t>N6N</t>
  </si>
  <si>
    <t>N6P</t>
  </si>
  <si>
    <t>N7A</t>
  </si>
  <si>
    <t>N7G</t>
  </si>
  <si>
    <t>N7L</t>
  </si>
  <si>
    <t>N7M</t>
  </si>
  <si>
    <t>N7S</t>
  </si>
  <si>
    <t>N7T</t>
  </si>
  <si>
    <t>N7V</t>
  </si>
  <si>
    <t>N7W</t>
  </si>
  <si>
    <t>N7X</t>
  </si>
  <si>
    <t>N8A</t>
  </si>
  <si>
    <t>N8H</t>
  </si>
  <si>
    <t>N8M</t>
  </si>
  <si>
    <t>N8N</t>
  </si>
  <si>
    <t>N8P</t>
  </si>
  <si>
    <t>N8R</t>
  </si>
  <si>
    <t>N8S</t>
  </si>
  <si>
    <t>N8T</t>
  </si>
  <si>
    <t>N8V</t>
  </si>
  <si>
    <t>N8W</t>
  </si>
  <si>
    <t>N8X</t>
  </si>
  <si>
    <t>N8Y</t>
  </si>
  <si>
    <t>N9A</t>
  </si>
  <si>
    <t>N9B</t>
  </si>
  <si>
    <t>N9C</t>
  </si>
  <si>
    <t>N9E</t>
  </si>
  <si>
    <t>N9G</t>
  </si>
  <si>
    <t>N9H</t>
  </si>
  <si>
    <t>N9J</t>
  </si>
  <si>
    <t>N9K</t>
  </si>
  <si>
    <t>N9V</t>
  </si>
  <si>
    <t>N9Y</t>
  </si>
  <si>
    <t>P0A</t>
  </si>
  <si>
    <t>P0B</t>
  </si>
  <si>
    <t>P0C</t>
  </si>
  <si>
    <t>P0E</t>
  </si>
  <si>
    <t>P0G</t>
  </si>
  <si>
    <t>P0H</t>
  </si>
  <si>
    <t>P0J</t>
  </si>
  <si>
    <t>P0K</t>
  </si>
  <si>
    <t>P0L</t>
  </si>
  <si>
    <t>P0M</t>
  </si>
  <si>
    <t>P0N</t>
  </si>
  <si>
    <t>P0P</t>
  </si>
  <si>
    <t>P0R</t>
  </si>
  <si>
    <t>P0S</t>
  </si>
  <si>
    <t>P0T</t>
  </si>
  <si>
    <t>P0V</t>
  </si>
  <si>
    <t>P0W</t>
  </si>
  <si>
    <t>P0X</t>
  </si>
  <si>
    <t>P0Y</t>
  </si>
  <si>
    <t>P1A</t>
  </si>
  <si>
    <t>P1B</t>
  </si>
  <si>
    <t>P1C</t>
  </si>
  <si>
    <t>P1H</t>
  </si>
  <si>
    <t>P1L</t>
  </si>
  <si>
    <t>P1P</t>
  </si>
  <si>
    <t>P2A</t>
  </si>
  <si>
    <t>P2B</t>
  </si>
  <si>
    <t>P2N</t>
  </si>
  <si>
    <t>P3A</t>
  </si>
  <si>
    <t>P3B</t>
  </si>
  <si>
    <t>P3C</t>
  </si>
  <si>
    <t>P3E</t>
  </si>
  <si>
    <t>P3G</t>
  </si>
  <si>
    <t>P3L</t>
  </si>
  <si>
    <t>P3N</t>
  </si>
  <si>
    <t>P3P</t>
  </si>
  <si>
    <t>P3Y</t>
  </si>
  <si>
    <t>P4N</t>
  </si>
  <si>
    <t>P4P</t>
  </si>
  <si>
    <t>P4R</t>
  </si>
  <si>
    <t>P5A</t>
  </si>
  <si>
    <t>P5E</t>
  </si>
  <si>
    <t>P5N</t>
  </si>
  <si>
    <t>P6A</t>
  </si>
  <si>
    <t>P6B</t>
  </si>
  <si>
    <t>P6C</t>
  </si>
  <si>
    <t>P7A</t>
  </si>
  <si>
    <t>P7B</t>
  </si>
  <si>
    <t>P7C</t>
  </si>
  <si>
    <t>P7E</t>
  </si>
  <si>
    <t>P7G</t>
  </si>
  <si>
    <t>P7J</t>
  </si>
  <si>
    <t>P7K</t>
  </si>
  <si>
    <t>P7L</t>
  </si>
  <si>
    <t>P8N</t>
  </si>
  <si>
    <t>P8T</t>
  </si>
  <si>
    <t>P9A</t>
  </si>
  <si>
    <t>P9N</t>
  </si>
  <si>
    <t>R0A</t>
  </si>
  <si>
    <t>R0B</t>
  </si>
  <si>
    <t>R0C</t>
  </si>
  <si>
    <t>R0E</t>
  </si>
  <si>
    <t>R0G</t>
  </si>
  <si>
    <t>R0H</t>
  </si>
  <si>
    <t>R0J</t>
  </si>
  <si>
    <t>R0K</t>
  </si>
  <si>
    <t>R0L</t>
  </si>
  <si>
    <t>R0M</t>
  </si>
  <si>
    <t>R1A</t>
  </si>
  <si>
    <t>R1B</t>
  </si>
  <si>
    <t>R1N</t>
  </si>
  <si>
    <t>R2C</t>
  </si>
  <si>
    <t>R2E</t>
  </si>
  <si>
    <t>R2G</t>
  </si>
  <si>
    <t>R2H</t>
  </si>
  <si>
    <t>R2J</t>
  </si>
  <si>
    <t>R2K</t>
  </si>
  <si>
    <t>R2L</t>
  </si>
  <si>
    <t>R2M</t>
  </si>
  <si>
    <t>R2N</t>
  </si>
  <si>
    <t>R2P</t>
  </si>
  <si>
    <t>R2R</t>
  </si>
  <si>
    <t>R2V</t>
  </si>
  <si>
    <t>R2W</t>
  </si>
  <si>
    <t>R2X</t>
  </si>
  <si>
    <t>R2Y</t>
  </si>
  <si>
    <t>R3A</t>
  </si>
  <si>
    <t>R3B</t>
  </si>
  <si>
    <t>R3C</t>
  </si>
  <si>
    <t>R3E</t>
  </si>
  <si>
    <t>R3G</t>
  </si>
  <si>
    <t>R3H</t>
  </si>
  <si>
    <t>R3J</t>
  </si>
  <si>
    <t>R3K</t>
  </si>
  <si>
    <t>R3L</t>
  </si>
  <si>
    <t>R3M</t>
  </si>
  <si>
    <t>R3N</t>
  </si>
  <si>
    <t>R3P</t>
  </si>
  <si>
    <t>R3R</t>
  </si>
  <si>
    <t>R3S</t>
  </si>
  <si>
    <t>R3T</t>
  </si>
  <si>
    <t>R3V</t>
  </si>
  <si>
    <t>R3W</t>
  </si>
  <si>
    <t>R3X</t>
  </si>
  <si>
    <t>R3Y</t>
  </si>
  <si>
    <t>R4A</t>
  </si>
  <si>
    <t>R4H</t>
  </si>
  <si>
    <t>R4J</t>
  </si>
  <si>
    <t>R4K</t>
  </si>
  <si>
    <t>R4L</t>
  </si>
  <si>
    <t>R5A</t>
  </si>
  <si>
    <t>R5G</t>
  </si>
  <si>
    <t>R5H</t>
  </si>
  <si>
    <t>R6M</t>
  </si>
  <si>
    <t>R6W</t>
  </si>
  <si>
    <t>R7A</t>
  </si>
  <si>
    <t>R7B</t>
  </si>
  <si>
    <t>R7C</t>
  </si>
  <si>
    <t>R7N</t>
  </si>
  <si>
    <t>R8A</t>
  </si>
  <si>
    <t>R8N</t>
  </si>
  <si>
    <t>R9A</t>
  </si>
  <si>
    <t>S0A</t>
  </si>
  <si>
    <t>S0C</t>
  </si>
  <si>
    <t>S0E</t>
  </si>
  <si>
    <t>S0G</t>
  </si>
  <si>
    <t>S0H</t>
  </si>
  <si>
    <t>S0J</t>
  </si>
  <si>
    <t>S0K</t>
  </si>
  <si>
    <t>S0L</t>
  </si>
  <si>
    <t>S0M</t>
  </si>
  <si>
    <t>S0N</t>
  </si>
  <si>
    <t>S0P</t>
  </si>
  <si>
    <t>S2V</t>
  </si>
  <si>
    <t>S3N</t>
  </si>
  <si>
    <t>S4A</t>
  </si>
  <si>
    <t>S4H</t>
  </si>
  <si>
    <t>S4L</t>
  </si>
  <si>
    <t>S4N</t>
  </si>
  <si>
    <t>S4P</t>
  </si>
  <si>
    <t>S4R</t>
  </si>
  <si>
    <t>S4S</t>
  </si>
  <si>
    <t>S4T</t>
  </si>
  <si>
    <t>S4V</t>
  </si>
  <si>
    <t>S4W</t>
  </si>
  <si>
    <t>S4X</t>
  </si>
  <si>
    <t>S4Y</t>
  </si>
  <si>
    <t>S4Z</t>
  </si>
  <si>
    <t>S6H</t>
  </si>
  <si>
    <t>S6J</t>
  </si>
  <si>
    <t>S6K</t>
  </si>
  <si>
    <t>S6V</t>
  </si>
  <si>
    <t>S6W</t>
  </si>
  <si>
    <t>S6X</t>
  </si>
  <si>
    <t>S7H</t>
  </si>
  <si>
    <t>S7J</t>
  </si>
  <si>
    <t>S7K</t>
  </si>
  <si>
    <t>S7L</t>
  </si>
  <si>
    <t>S7M</t>
  </si>
  <si>
    <t>S7N</t>
  </si>
  <si>
    <t>S7P</t>
  </si>
  <si>
    <t>S7R</t>
  </si>
  <si>
    <t>S7S</t>
  </si>
  <si>
    <t>S7T</t>
  </si>
  <si>
    <t>S7V</t>
  </si>
  <si>
    <t>S7W</t>
  </si>
  <si>
    <t>S9A</t>
  </si>
  <si>
    <t>S9H</t>
  </si>
  <si>
    <t>S9V</t>
  </si>
  <si>
    <t>S9X</t>
  </si>
  <si>
    <t>T0A</t>
  </si>
  <si>
    <t>T0B</t>
  </si>
  <si>
    <t>T0C</t>
  </si>
  <si>
    <t>T0E</t>
  </si>
  <si>
    <t>T0G</t>
  </si>
  <si>
    <t>T0H</t>
  </si>
  <si>
    <t>T0J</t>
  </si>
  <si>
    <t>T0K</t>
  </si>
  <si>
    <t>T0L</t>
  </si>
  <si>
    <t>T0M</t>
  </si>
  <si>
    <t>T0P</t>
  </si>
  <si>
    <t>T0V</t>
  </si>
  <si>
    <t>T1A</t>
  </si>
  <si>
    <t>T1B</t>
  </si>
  <si>
    <t>T1C</t>
  </si>
  <si>
    <t>T1G</t>
  </si>
  <si>
    <t>T1H</t>
  </si>
  <si>
    <t>T1J</t>
  </si>
  <si>
    <t>T1K</t>
  </si>
  <si>
    <t>T1L</t>
  </si>
  <si>
    <t>T1M</t>
  </si>
  <si>
    <t>T1P</t>
  </si>
  <si>
    <t>T1R</t>
  </si>
  <si>
    <t>T1S</t>
  </si>
  <si>
    <t>T1V</t>
  </si>
  <si>
    <t>T1W</t>
  </si>
  <si>
    <t>T1X</t>
  </si>
  <si>
    <t>T1Y</t>
  </si>
  <si>
    <t>T2A</t>
  </si>
  <si>
    <t>T2B</t>
  </si>
  <si>
    <t>T2C</t>
  </si>
  <si>
    <t>T2E</t>
  </si>
  <si>
    <t>T2G</t>
  </si>
  <si>
    <t>T2H</t>
  </si>
  <si>
    <t>T2J</t>
  </si>
  <si>
    <t>T2K</t>
  </si>
  <si>
    <t>T2L</t>
  </si>
  <si>
    <t>T2M</t>
  </si>
  <si>
    <t>T2N</t>
  </si>
  <si>
    <t>T2P</t>
  </si>
  <si>
    <t>T2R</t>
  </si>
  <si>
    <t>T2S</t>
  </si>
  <si>
    <t>T2T</t>
  </si>
  <si>
    <t>T2V</t>
  </si>
  <si>
    <t>T2W</t>
  </si>
  <si>
    <t>T2X</t>
  </si>
  <si>
    <t>T2Y</t>
  </si>
  <si>
    <t>T2Z</t>
  </si>
  <si>
    <t>T3A</t>
  </si>
  <si>
    <t>T3B</t>
  </si>
  <si>
    <t>T3C</t>
  </si>
  <si>
    <t>T3E</t>
  </si>
  <si>
    <t>T3G</t>
  </si>
  <si>
    <t>T3H</t>
  </si>
  <si>
    <t>T3J</t>
  </si>
  <si>
    <t>T3K</t>
  </si>
  <si>
    <t>T3L</t>
  </si>
  <si>
    <t>T3M</t>
  </si>
  <si>
    <t>T3N</t>
  </si>
  <si>
    <t>T3P</t>
  </si>
  <si>
    <t>T3R</t>
  </si>
  <si>
    <t>T3S</t>
  </si>
  <si>
    <t>T3Z</t>
  </si>
  <si>
    <t>T4A</t>
  </si>
  <si>
    <t>T4B</t>
  </si>
  <si>
    <t>T4C</t>
  </si>
  <si>
    <t>T4E</t>
  </si>
  <si>
    <t>T4G</t>
  </si>
  <si>
    <t>T4H</t>
  </si>
  <si>
    <t>T4J</t>
  </si>
  <si>
    <t>T4L</t>
  </si>
  <si>
    <t>T4N</t>
  </si>
  <si>
    <t>T4P</t>
  </si>
  <si>
    <t>T4R</t>
  </si>
  <si>
    <t>T4S</t>
  </si>
  <si>
    <t>T4T</t>
  </si>
  <si>
    <t>T4V</t>
  </si>
  <si>
    <t>T4X</t>
  </si>
  <si>
    <t>T5A</t>
  </si>
  <si>
    <t>T5B</t>
  </si>
  <si>
    <t>T5C</t>
  </si>
  <si>
    <t>T5E</t>
  </si>
  <si>
    <t>T5G</t>
  </si>
  <si>
    <t>T5H</t>
  </si>
  <si>
    <t>T5J</t>
  </si>
  <si>
    <t>T5K</t>
  </si>
  <si>
    <t>T5L</t>
  </si>
  <si>
    <t>T5M</t>
  </si>
  <si>
    <t>T5N</t>
  </si>
  <si>
    <t>T5P</t>
  </si>
  <si>
    <t>T5R</t>
  </si>
  <si>
    <t>T5S</t>
  </si>
  <si>
    <t>T5T</t>
  </si>
  <si>
    <t>T5V</t>
  </si>
  <si>
    <t>T5W</t>
  </si>
  <si>
    <t>T5X</t>
  </si>
  <si>
    <t>T5Y</t>
  </si>
  <si>
    <t>T5Z</t>
  </si>
  <si>
    <t>T6A</t>
  </si>
  <si>
    <t>T6B</t>
  </si>
  <si>
    <t>T6C</t>
  </si>
  <si>
    <t>T6E</t>
  </si>
  <si>
    <t>T6G</t>
  </si>
  <si>
    <t>T6H</t>
  </si>
  <si>
    <t>T6J</t>
  </si>
  <si>
    <t>T6K</t>
  </si>
  <si>
    <t>T6L</t>
  </si>
  <si>
    <t>T6M</t>
  </si>
  <si>
    <t>T6N</t>
  </si>
  <si>
    <t>T6P</t>
  </si>
  <si>
    <t>T6R</t>
  </si>
  <si>
    <t>T6S</t>
  </si>
  <si>
    <t>T6T</t>
  </si>
  <si>
    <t>T6V</t>
  </si>
  <si>
    <t>T6W</t>
  </si>
  <si>
    <t>T6X</t>
  </si>
  <si>
    <t>T7A</t>
  </si>
  <si>
    <t>T7E</t>
  </si>
  <si>
    <t>T7N</t>
  </si>
  <si>
    <t>T7P</t>
  </si>
  <si>
    <t>T7S</t>
  </si>
  <si>
    <t>T7V</t>
  </si>
  <si>
    <t>T7X</t>
  </si>
  <si>
    <t>T7Y</t>
  </si>
  <si>
    <t>T7Z</t>
  </si>
  <si>
    <t>T8A</t>
  </si>
  <si>
    <t>T8B</t>
  </si>
  <si>
    <t>T8C</t>
  </si>
  <si>
    <t>T8E</t>
  </si>
  <si>
    <t>T8G</t>
  </si>
  <si>
    <t>T8H</t>
  </si>
  <si>
    <t>T8L</t>
  </si>
  <si>
    <t>T8N</t>
  </si>
  <si>
    <t>T8R</t>
  </si>
  <si>
    <t>T8S</t>
  </si>
  <si>
    <t>T8V</t>
  </si>
  <si>
    <t>T8W</t>
  </si>
  <si>
    <t>T8X</t>
  </si>
  <si>
    <t>T9A</t>
  </si>
  <si>
    <t>T9C</t>
  </si>
  <si>
    <t>T9E</t>
  </si>
  <si>
    <t>T9G</t>
  </si>
  <si>
    <t>T9H</t>
  </si>
  <si>
    <t>T9J</t>
  </si>
  <si>
    <t>T9K</t>
  </si>
  <si>
    <t>T9M</t>
  </si>
  <si>
    <t>T9N</t>
  </si>
  <si>
    <t>T9S</t>
  </si>
  <si>
    <t>T9V</t>
  </si>
  <si>
    <t>T9W</t>
  </si>
  <si>
    <t>T9X</t>
  </si>
  <si>
    <t>V0A</t>
  </si>
  <si>
    <t>V0B</t>
  </si>
  <si>
    <t>V0C</t>
  </si>
  <si>
    <t>V0E</t>
  </si>
  <si>
    <t>V0G</t>
  </si>
  <si>
    <t>V0H</t>
  </si>
  <si>
    <t>V0J</t>
  </si>
  <si>
    <t>V0K</t>
  </si>
  <si>
    <t>V0L</t>
  </si>
  <si>
    <t>V0M</t>
  </si>
  <si>
    <t>V0N</t>
  </si>
  <si>
    <t>V0P</t>
  </si>
  <si>
    <t>V0R</t>
  </si>
  <si>
    <t>V0S</t>
  </si>
  <si>
    <t>V0T</t>
  </si>
  <si>
    <t>V0V</t>
  </si>
  <si>
    <t>V0W</t>
  </si>
  <si>
    <t>V0X</t>
  </si>
  <si>
    <t>V1A</t>
  </si>
  <si>
    <t>V1B</t>
  </si>
  <si>
    <t>V1C</t>
  </si>
  <si>
    <t>V1E</t>
  </si>
  <si>
    <t>V1G</t>
  </si>
  <si>
    <t>V1H</t>
  </si>
  <si>
    <t>V1J</t>
  </si>
  <si>
    <t>V1K</t>
  </si>
  <si>
    <t>V1L</t>
  </si>
  <si>
    <t>V1M</t>
  </si>
  <si>
    <t>V1N</t>
  </si>
  <si>
    <t>V1P</t>
  </si>
  <si>
    <t>V1R</t>
  </si>
  <si>
    <t>V1S</t>
  </si>
  <si>
    <t>V1T</t>
  </si>
  <si>
    <t>V1V</t>
  </si>
  <si>
    <t>V1W</t>
  </si>
  <si>
    <t>V1X</t>
  </si>
  <si>
    <t>V1Y</t>
  </si>
  <si>
    <t>V1Z</t>
  </si>
  <si>
    <t>V2A</t>
  </si>
  <si>
    <t>V2B</t>
  </si>
  <si>
    <t>V2C</t>
  </si>
  <si>
    <t>V2E</t>
  </si>
  <si>
    <t>V2G</t>
  </si>
  <si>
    <t>V2H</t>
  </si>
  <si>
    <t>V2J</t>
  </si>
  <si>
    <t>V2K</t>
  </si>
  <si>
    <t>V2L</t>
  </si>
  <si>
    <t>V2M</t>
  </si>
  <si>
    <t>V2N</t>
  </si>
  <si>
    <t>V2P</t>
  </si>
  <si>
    <t>V2R</t>
  </si>
  <si>
    <t>V2S</t>
  </si>
  <si>
    <t>V2T</t>
  </si>
  <si>
    <t>V2V</t>
  </si>
  <si>
    <t>V2W</t>
  </si>
  <si>
    <t>V2X</t>
  </si>
  <si>
    <t>V2Y</t>
  </si>
  <si>
    <t>V2Z</t>
  </si>
  <si>
    <t>V3A</t>
  </si>
  <si>
    <t>V3B</t>
  </si>
  <si>
    <t>V3C</t>
  </si>
  <si>
    <t>V3E</t>
  </si>
  <si>
    <t>V3G</t>
  </si>
  <si>
    <t>V3H</t>
  </si>
  <si>
    <t>V3J</t>
  </si>
  <si>
    <t>V3K</t>
  </si>
  <si>
    <t>V3L</t>
  </si>
  <si>
    <t>V3M</t>
  </si>
  <si>
    <t>V3N</t>
  </si>
  <si>
    <t>V3R</t>
  </si>
  <si>
    <t>V3S</t>
  </si>
  <si>
    <t>V3T</t>
  </si>
  <si>
    <t>V3V</t>
  </si>
  <si>
    <t>V3W</t>
  </si>
  <si>
    <t>V3X</t>
  </si>
  <si>
    <t>V3Y</t>
  </si>
  <si>
    <t>V4A</t>
  </si>
  <si>
    <t>V4B</t>
  </si>
  <si>
    <t>V4C</t>
  </si>
  <si>
    <t>V4E</t>
  </si>
  <si>
    <t>V4G</t>
  </si>
  <si>
    <t>V4K</t>
  </si>
  <si>
    <t>V4L</t>
  </si>
  <si>
    <t>V4M</t>
  </si>
  <si>
    <t>V4N</t>
  </si>
  <si>
    <t>V4P</t>
  </si>
  <si>
    <t>V4R</t>
  </si>
  <si>
    <t>V4S</t>
  </si>
  <si>
    <t>V4T</t>
  </si>
  <si>
    <t>V4V</t>
  </si>
  <si>
    <t>V4W</t>
  </si>
  <si>
    <t>V4X</t>
  </si>
  <si>
    <t>V4Z</t>
  </si>
  <si>
    <t>V5A</t>
  </si>
  <si>
    <t>V5B</t>
  </si>
  <si>
    <t>V5C</t>
  </si>
  <si>
    <t>V5E</t>
  </si>
  <si>
    <t>V5G</t>
  </si>
  <si>
    <t>V5H</t>
  </si>
  <si>
    <t>V5J</t>
  </si>
  <si>
    <t>V5K</t>
  </si>
  <si>
    <t>V5L</t>
  </si>
  <si>
    <t>V5M</t>
  </si>
  <si>
    <t>V5N</t>
  </si>
  <si>
    <t>V5P</t>
  </si>
  <si>
    <t>V5R</t>
  </si>
  <si>
    <t>V5S</t>
  </si>
  <si>
    <t>V5T</t>
  </si>
  <si>
    <t>V5V</t>
  </si>
  <si>
    <t>V5W</t>
  </si>
  <si>
    <t>V5X</t>
  </si>
  <si>
    <t>V5Y</t>
  </si>
  <si>
    <t>V5Z</t>
  </si>
  <si>
    <t>V6A</t>
  </si>
  <si>
    <t>V6B</t>
  </si>
  <si>
    <t>V6C</t>
  </si>
  <si>
    <t>V6E</t>
  </si>
  <si>
    <t>V6G</t>
  </si>
  <si>
    <t>V6H</t>
  </si>
  <si>
    <t>V6J</t>
  </si>
  <si>
    <t>V6K</t>
  </si>
  <si>
    <t>V6L</t>
  </si>
  <si>
    <t>V6M</t>
  </si>
  <si>
    <t>V6N</t>
  </si>
  <si>
    <t>V6P</t>
  </si>
  <si>
    <t>V6V</t>
  </si>
  <si>
    <t>V6W</t>
  </si>
  <si>
    <t>V6X</t>
  </si>
  <si>
    <t>V6Y</t>
  </si>
  <si>
    <t>V6Z</t>
  </si>
  <si>
    <t>V7A</t>
  </si>
  <si>
    <t>V7B</t>
  </si>
  <si>
    <t>V7C</t>
  </si>
  <si>
    <t>V7E</t>
  </si>
  <si>
    <t>V7G</t>
  </si>
  <si>
    <t>V7H</t>
  </si>
  <si>
    <t>V7J</t>
  </si>
  <si>
    <t>V7K</t>
  </si>
  <si>
    <t>V7L</t>
  </si>
  <si>
    <t>V7M</t>
  </si>
  <si>
    <t>V7N</t>
  </si>
  <si>
    <t>V7P</t>
  </si>
  <si>
    <t>V7R</t>
  </si>
  <si>
    <t>V7S</t>
  </si>
  <si>
    <t>V7T</t>
  </si>
  <si>
    <t>V7V</t>
  </si>
  <si>
    <t>V7W</t>
  </si>
  <si>
    <t>V8A</t>
  </si>
  <si>
    <t>V8B</t>
  </si>
  <si>
    <t>V8C</t>
  </si>
  <si>
    <t>V8G</t>
  </si>
  <si>
    <t>V8J</t>
  </si>
  <si>
    <t>V8K</t>
  </si>
  <si>
    <t>V8L</t>
  </si>
  <si>
    <t>V8M</t>
  </si>
  <si>
    <t>V8N</t>
  </si>
  <si>
    <t>V8P</t>
  </si>
  <si>
    <t>V8R</t>
  </si>
  <si>
    <t>V8S</t>
  </si>
  <si>
    <t>V8T</t>
  </si>
  <si>
    <t>V8V</t>
  </si>
  <si>
    <t>V8W</t>
  </si>
  <si>
    <t>V8X</t>
  </si>
  <si>
    <t>V8Y</t>
  </si>
  <si>
    <t>V8Z</t>
  </si>
  <si>
    <t>V9A</t>
  </si>
  <si>
    <t>V9B</t>
  </si>
  <si>
    <t>V9C</t>
  </si>
  <si>
    <t>V9E</t>
  </si>
  <si>
    <t>V9G</t>
  </si>
  <si>
    <t>V9H</t>
  </si>
  <si>
    <t>V9J</t>
  </si>
  <si>
    <t>V9K</t>
  </si>
  <si>
    <t>V9L</t>
  </si>
  <si>
    <t>V9M</t>
  </si>
  <si>
    <t>V9N</t>
  </si>
  <si>
    <t>V9P</t>
  </si>
  <si>
    <t>V9R</t>
  </si>
  <si>
    <t>V9S</t>
  </si>
  <si>
    <t>V9T</t>
  </si>
  <si>
    <t>V9V</t>
  </si>
  <si>
    <t>V9W</t>
  </si>
  <si>
    <t>V9X</t>
  </si>
  <si>
    <t>V9Y</t>
  </si>
  <si>
    <t>V9Z</t>
  </si>
  <si>
    <t>X0A</t>
  </si>
  <si>
    <t>X0B</t>
  </si>
  <si>
    <t>X0C</t>
  </si>
  <si>
    <t>X0E</t>
  </si>
  <si>
    <t>X0G</t>
  </si>
  <si>
    <t>X1A</t>
  </si>
  <si>
    <t>Y0A</t>
  </si>
  <si>
    <t>Y0B</t>
  </si>
  <si>
    <t>Y1A</t>
  </si>
  <si>
    <t>On average, approximately 20% (~10 gallons per day) of hot water is wasted by typical distribution system (Klein &amp; Van Decker)</t>
  </si>
  <si>
    <t>assume distribution system wasted hot water to be a linear function of number of occupants, estimated as follows</t>
  </si>
  <si>
    <t>occ</t>
  </si>
  <si>
    <t>%waste*</t>
  </si>
  <si>
    <t>%waste = 0.256 -0.016*occ</t>
  </si>
  <si>
    <t>* Derived from values proposed by Van Decker</t>
  </si>
  <si>
    <t>and:</t>
  </si>
  <si>
    <t>Occ = 1.09 + 0.54*Nbr (from Parker &amp; Lutz draft paper)</t>
  </si>
  <si>
    <t>normalixed to Fmix</t>
  </si>
  <si>
    <t>x</t>
  </si>
  <si>
    <t>Fmix_57</t>
  </si>
  <si>
    <t>HWgpd**</t>
  </si>
  <si>
    <t>%waste</t>
  </si>
  <si>
    <t>Wgpd</t>
  </si>
  <si>
    <t>Wpred</t>
  </si>
  <si>
    <t>Fgpd</t>
  </si>
  <si>
    <t>Ifrac</t>
  </si>
  <si>
    <t>Fpred</t>
  </si>
  <si>
    <t>HWpred</t>
  </si>
  <si>
    <t>%error</t>
  </si>
  <si>
    <t>nWgdp</t>
  </si>
  <si>
    <t>nFgdp</t>
  </si>
  <si>
    <t>(nW+nF)gpd</t>
  </si>
  <si>
    <t>** from Parker &amp; Lutz data as modified by Van Decker waste fraction</t>
  </si>
  <si>
    <t>(nW+nF)gpd = 23.98 + 11.88*Nbr</t>
  </si>
  <si>
    <t>Monthly Tmains from EnergyGauge USA</t>
  </si>
  <si>
    <t>Monthly Fmix</t>
  </si>
  <si>
    <t>Monthly HWgpd</t>
  </si>
  <si>
    <t>HW gallons per month</t>
  </si>
  <si>
    <t>Btu/mo</t>
  </si>
  <si>
    <t>Month</t>
  </si>
  <si>
    <t>SanFran</t>
  </si>
  <si>
    <t>#Days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</si>
  <si>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</si>
  <si>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</si>
  <si>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</si>
  <si>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</si>
  <si>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</si>
  <si>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</si>
  <si>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</si>
  <si>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</si>
  <si>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</si>
  <si>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</si>
  <si>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</si>
  <si>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</si>
  <si>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Avg/wtdAvg</t>
  </si>
  <si>
    <t>TairAvg</t>
  </si>
  <si>
    <t>gas therms</t>
  </si>
  <si>
    <t>diff</t>
  </si>
  <si>
    <t>elec kWh</t>
  </si>
  <si>
    <t>average diff =</t>
  </si>
  <si>
    <t>Tmains_offset =</t>
  </si>
  <si>
    <t>(this value used only in this spreadsheet; CMP uses actual Tmain calculation relfected by row 15)</t>
  </si>
  <si>
    <t>How much will HERS Index change with respect to the current HW method ?</t>
  </si>
  <si>
    <t xml:space="preserve">scenario 1: </t>
  </si>
  <si>
    <t>High-performance (2012 IECC) 2400sf, 2sty, 3br homes</t>
  </si>
  <si>
    <t xml:space="preserve">scenario 2: </t>
  </si>
  <si>
    <t>HERS Reference 2400sf, 2sty, 3br homes</t>
  </si>
  <si>
    <t xml:space="preserve">scenario 3: </t>
  </si>
  <si>
    <t>Existing 2400sf, 2sty, 3br homes</t>
  </si>
  <si>
    <t>Change HERS Index Scores for 3 home scenarios in 3 climates with 3 WH efficiencies</t>
  </si>
  <si>
    <t>Scenarios</t>
  </si>
  <si>
    <t>gas WH</t>
  </si>
  <si>
    <t>San Francisco</t>
  </si>
  <si>
    <t>EF</t>
  </si>
  <si>
    <t>Old HERS</t>
  </si>
  <si>
    <t>New HERS</t>
  </si>
  <si>
    <t>ΔHERS</t>
  </si>
  <si>
    <t>Scenario 1</t>
  </si>
  <si>
    <t>range</t>
  </si>
  <si>
    <t>Scenario 2</t>
  </si>
  <si>
    <t>all HERS Index scores this row are 100 by definition</t>
  </si>
  <si>
    <t>Scenario 3</t>
  </si>
  <si>
    <t>HW % of REUL =</t>
  </si>
  <si>
    <t>for HERS Reference case</t>
  </si>
  <si>
    <t>Scenario</t>
  </si>
  <si>
    <t xml:space="preserve"> </t>
  </si>
  <si>
    <t>End Uses</t>
  </si>
  <si>
    <t>EC_x</t>
  </si>
  <si>
    <t>EC_r</t>
  </si>
  <si>
    <t>nMEUL</t>
  </si>
  <si>
    <t>REUL</t>
  </si>
  <si>
    <t>menu lists</t>
  </si>
  <si>
    <t>Heating</t>
  </si>
  <si>
    <t>Scenerio</t>
  </si>
  <si>
    <t>Cooling</t>
  </si>
  <si>
    <t>Hot water</t>
  </si>
  <si>
    <t>L&amp;A</t>
  </si>
  <si>
    <t>Totals</t>
  </si>
  <si>
    <t>Selected for EF</t>
  </si>
  <si>
    <t>heating</t>
  </si>
  <si>
    <t>cooling</t>
  </si>
  <si>
    <t>hot water</t>
  </si>
  <si>
    <t>Selected for Scenario</t>
  </si>
  <si>
    <t>EF=0.53</t>
  </si>
  <si>
    <t>EF=0.59</t>
  </si>
  <si>
    <t>EF=0.67</t>
  </si>
  <si>
    <t>Raw Data</t>
  </si>
  <si>
    <t>Sc 1</t>
  </si>
  <si>
    <t>Sc 2</t>
  </si>
  <si>
    <t>Sc 3</t>
  </si>
  <si>
    <t>HERS 2013 Method Tests</t>
  </si>
  <si>
    <t xml:space="preserve">Software Name: </t>
  </si>
  <si>
    <t>EnergyGauge USA v3.1.02</t>
  </si>
  <si>
    <t>User input data fields indicated by pale yellow</t>
  </si>
  <si>
    <t>Test result fields indicated by pale green</t>
  </si>
  <si>
    <t>Test Case</t>
  </si>
  <si>
    <t>HERS Index</t>
  </si>
  <si>
    <t>Reference Home End Use Loads 
(REUL)</t>
  </si>
  <si>
    <t>Reference Home End Use Energy Consumption (EC_r)</t>
  </si>
  <si>
    <t>Rated Home End Use Energy Consumption (EC_x)</t>
  </si>
  <si>
    <t>HERS Index Tests</t>
  </si>
  <si>
    <t>Manufacturer's Equipment Performance Rating (MEPR)</t>
  </si>
  <si>
    <t>Winter</t>
  </si>
  <si>
    <t>Summer</t>
  </si>
  <si>
    <t>Hot Water</t>
  </si>
  <si>
    <t>(MBtu)</t>
  </si>
  <si>
    <t>Fuel</t>
  </si>
  <si>
    <t>MEPR</t>
  </si>
  <si>
    <t>Old</t>
  </si>
  <si>
    <t>New</t>
  </si>
  <si>
    <t>HW load</t>
  </si>
  <si>
    <t>Tot Load</t>
  </si>
  <si>
    <t>of Tot</t>
  </si>
  <si>
    <t>Coefficients</t>
  </si>
  <si>
    <t>DSE_r</t>
  </si>
  <si>
    <t>EEC_x</t>
  </si>
  <si>
    <t>EEC_r</t>
  </si>
  <si>
    <t>nEC_x</t>
  </si>
  <si>
    <t>Total Loads</t>
  </si>
  <si>
    <t>HERS Score</t>
  </si>
  <si>
    <t xml:space="preserve">Cooling </t>
  </si>
  <si>
    <t>TnML</t>
  </si>
  <si>
    <t>TRL</t>
  </si>
  <si>
    <t>a</t>
  </si>
  <si>
    <t>b</t>
  </si>
  <si>
    <t xml:space="preserve">  </t>
  </si>
  <si>
    <t xml:space="preserve">nMEUL = REUL * (nEC_x / EC_r) </t>
  </si>
  <si>
    <t>nEC_x = (a* EEC_x – b)*(EC_x * EC_r * DSE_r) / (EEC_x * REUL)</t>
  </si>
  <si>
    <t>HERS Index = PEfrac * (TnML / TRL) * 100</t>
  </si>
  <si>
    <t>ratio</t>
  </si>
  <si>
    <t>Use RICI?</t>
  </si>
  <si>
    <t>(total gpm rate)</t>
  </si>
  <si>
    <t>refSofgpd</t>
  </si>
  <si>
    <t>Hardness_value(mg/liter)</t>
  </si>
  <si>
    <t>Automatic Irrigation?</t>
  </si>
  <si>
    <t>Inground Pool?</t>
  </si>
  <si>
    <t>Smart controller?</t>
  </si>
  <si>
    <t>With irrigation adjustments applied.</t>
  </si>
  <si>
    <t>With inground irrigation but no adjustments</t>
  </si>
  <si>
    <t>gallons/removed</t>
  </si>
  <si>
    <t>refWgpd =</t>
  </si>
  <si>
    <t>oWgpd =</t>
  </si>
  <si>
    <t>sWgpd =</t>
  </si>
  <si>
    <t>Landscaped Area (ft2)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</si>
</sst>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5" formatCode="&quot;$&quot;#,##0_);\(&quot;$&quot;#,##0\)"/>
    <numFmt numFmtId="43" formatCode="_(* #,##0.00_);_(* \(#,##0.00\);_(* &quot;-&quot;??_);_(@_)"/>
    <numFmt numFmtId="164" formatCode="0.0"/>
    <numFmt numFmtId="165" formatCode="0.0000"/>
    <numFmt numFmtId="166" formatCode="0.0%"/>
    <numFmt numFmtId="167" formatCode="0.000"/>
    <numFmt numFmtId="168" formatCode="#,##0.0"/>
    <numFmt numFmtId="169" formatCode="0.000%"/>
    <numFmt numFmtId="170" formatCode="00000"/>
  </numFmts>
  <fonts count="5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ourier New"/>
      <family val="3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9900"/>
      <name val="Calibri"/>
      <family val="2"/>
      <scheme val="minor"/>
    </font>
    <font>
      <b/>
      <sz val="11"/>
      <color theme="1"/>
      <name val="Times New Roman"/>
      <family val="1"/>
    </font>
    <font>
      <vertAlign val="subscript"/>
      <sz val="1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</font>
    <font>
      <b/>
      <sz val="10"/>
      <color indexed="81"/>
      <name val="Calibri"/>
      <family val="2"/>
      <scheme val="minor"/>
    </font>
    <font>
      <sz val="10"/>
      <color indexed="8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70C0"/>
      <name val="Calibri"/>
      <family val="2"/>
    </font>
    <font>
      <b/>
      <sz val="11"/>
      <color rgb="FF0070C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8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ouble">
        <color indexed="64"/>
      </right>
      <top/>
      <bottom/>
      <diagonal/>
    </border>
    <border>
      <left style="dashed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ouble">
        <color indexed="64"/>
      </bottom>
      <diagonal/>
    </border>
    <border>
      <left style="dashed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0" fontId="22" fillId="0" borderId="0">
      <alignment vertical="top"/>
    </xf>
    <xf numFmtId="3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/>
    <xf numFmtId="9" fontId="3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29" applyNumberFormat="0" applyFill="0" applyAlignment="0" applyProtection="0"/>
    <xf numFmtId="0" fontId="39" fillId="0" borderId="130" applyNumberFormat="0" applyFill="0" applyAlignment="0" applyProtection="0"/>
    <xf numFmtId="0" fontId="40" fillId="0" borderId="131" applyNumberFormat="0" applyFill="0" applyAlignment="0" applyProtection="0"/>
    <xf numFmtId="0" fontId="40" fillId="0" borderId="0" applyNumberFormat="0" applyFill="0" applyBorder="0" applyAlignment="0" applyProtection="0"/>
    <xf numFmtId="0" fontId="41" fillId="12" borderId="0" applyNumberFormat="0" applyBorder="0" applyAlignment="0" applyProtection="0"/>
    <xf numFmtId="0" fontId="42" fillId="13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132" applyNumberFormat="0" applyAlignment="0" applyProtection="0"/>
    <xf numFmtId="0" fontId="45" fillId="16" borderId="133" applyNumberFormat="0" applyAlignment="0" applyProtection="0"/>
    <xf numFmtId="0" fontId="46" fillId="16" borderId="132" applyNumberFormat="0" applyAlignment="0" applyProtection="0"/>
    <xf numFmtId="0" fontId="47" fillId="0" borderId="134" applyNumberFormat="0" applyFill="0" applyAlignment="0" applyProtection="0"/>
    <xf numFmtId="0" fontId="48" fillId="17" borderId="135" applyNumberFormat="0" applyAlignment="0" applyProtection="0"/>
    <xf numFmtId="0" fontId="14" fillId="0" borderId="0" applyNumberFormat="0" applyFill="0" applyBorder="0" applyAlignment="0" applyProtection="0"/>
    <xf numFmtId="0" fontId="33" fillId="18" borderId="136" applyNumberFormat="0" applyFont="0" applyAlignment="0" applyProtection="0"/>
    <xf numFmtId="0" fontId="49" fillId="0" borderId="0" applyNumberFormat="0" applyFill="0" applyBorder="0" applyAlignment="0" applyProtection="0"/>
    <xf numFmtId="0" fontId="1" fillId="0" borderId="137" applyNumberFormat="0" applyFill="0" applyAlignment="0" applyProtection="0"/>
    <xf numFmtId="0" fontId="50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9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3" borderId="0" applyNumberFormat="0" applyBorder="0" applyAlignment="0" applyProtection="0"/>
    <xf numFmtId="0" fontId="50" fillId="34" borderId="0" applyNumberFormat="0" applyBorder="0" applyAlignment="0" applyProtection="0"/>
    <xf numFmtId="0" fontId="50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50" fillId="42" borderId="0" applyNumberFormat="0" applyBorder="0" applyAlignment="0" applyProtection="0"/>
    <xf numFmtId="43" fontId="33" fillId="0" borderId="0" applyFont="0" applyFill="0" applyBorder="0" applyAlignment="0" applyProtection="0"/>
  </cellStyleXfs>
  <cellXfs count="521">
    <xf numFmtId="0" fontId="0" fillId="0" borderId="0" xfId="0"/>
    <xf numFmtId="0" fontId="0" fillId="0" borderId="0" xfId="0"/>
    <xf numFmtId="0" fontId="0" fillId="0" borderId="0" xfId="0" applyAlignment="1">
      <alignment horizontal="right"/>
    </xf>
    <xf numFmtId="2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2" fontId="0" fillId="3" borderId="0" xfId="0" applyNumberFormat="1" applyFill="1"/>
    <xf numFmtId="2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right"/>
    </xf>
    <xf numFmtId="0" fontId="0" fillId="0" borderId="0" xfId="0" applyFont="1"/>
    <xf numFmtId="0" fontId="2" fillId="0" borderId="0" xfId="0" applyFont="1"/>
    <xf numFmtId="0" fontId="3" fillId="3" borderId="4" xfId="0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left" indent="1"/>
    </xf>
    <xf numFmtId="2" fontId="2" fillId="0" borderId="0" xfId="0" applyNumberFormat="1" applyFont="1"/>
    <xf numFmtId="166" fontId="2" fillId="0" borderId="0" xfId="0" applyNumberFormat="1" applyFont="1"/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6" fillId="0" borderId="0" xfId="0" applyFont="1" applyAlignment="1">
      <alignment horizontal="left" vertical="center"/>
    </xf>
    <xf numFmtId="0" fontId="10" fillId="0" borderId="0" xfId="0" applyFont="1" applyBorder="1" applyAlignment="1">
      <alignment vertical="center" wrapText="1"/>
    </xf>
    <xf numFmtId="0" fontId="0" fillId="0" borderId="0" xfId="0" applyAlignment="1">
      <alignment horizontal="center"/>
    </xf>
    <xf numFmtId="9" fontId="0" fillId="0" borderId="0" xfId="0" applyNumberFormat="1"/>
    <xf numFmtId="0" fontId="3" fillId="0" borderId="0" xfId="0" applyFont="1"/>
    <xf numFmtId="0" fontId="3" fillId="0" borderId="0" xfId="0" applyFont="1" applyAlignment="1">
      <alignment horizontal="left" indent="1"/>
    </xf>
    <xf numFmtId="0" fontId="2" fillId="0" borderId="0" xfId="0" applyFont="1" applyAlignment="1">
      <alignment horizontal="center"/>
    </xf>
    <xf numFmtId="0" fontId="6" fillId="0" borderId="4" xfId="0" applyFont="1" applyBorder="1" applyAlignment="1">
      <alignment vertical="center" wrapText="1"/>
    </xf>
    <xf numFmtId="0" fontId="8" fillId="0" borderId="0" xfId="0" applyFont="1" applyBorder="1" applyAlignment="1">
      <alignment horizontal="left" vertical="center"/>
    </xf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167" fontId="0" fillId="0" borderId="0" xfId="0" applyNumberFormat="1"/>
    <xf numFmtId="167" fontId="2" fillId="0" borderId="0" xfId="0" applyNumberFormat="1" applyFont="1"/>
    <xf numFmtId="0" fontId="2" fillId="0" borderId="0" xfId="0" applyFont="1" applyAlignment="1">
      <alignment horizontal="right" indent="1"/>
    </xf>
    <xf numFmtId="0" fontId="0" fillId="0" borderId="17" xfId="0" applyBorder="1" applyAlignment="1">
      <alignment horizontal="right"/>
    </xf>
    <xf numFmtId="2" fontId="0" fillId="0" borderId="17" xfId="0" applyNumberFormat="1" applyBorder="1"/>
    <xf numFmtId="164" fontId="0" fillId="0" borderId="0" xfId="0" applyNumberFormat="1"/>
    <xf numFmtId="164" fontId="0" fillId="0" borderId="17" xfId="0" applyNumberFormat="1" applyBorder="1"/>
    <xf numFmtId="164" fontId="0" fillId="0" borderId="0" xfId="0" applyNumberFormat="1" applyFill="1"/>
    <xf numFmtId="0" fontId="0" fillId="0" borderId="0" xfId="0" applyBorder="1" applyAlignment="1">
      <alignment horizontal="right"/>
    </xf>
    <xf numFmtId="164" fontId="0" fillId="0" borderId="0" xfId="0" applyNumberFormat="1" applyBorder="1"/>
    <xf numFmtId="1" fontId="0" fillId="0" borderId="0" xfId="0" applyNumberFormat="1"/>
    <xf numFmtId="0" fontId="0" fillId="0" borderId="17" xfId="0" applyFill="1" applyBorder="1" applyAlignment="1">
      <alignment horizontal="right"/>
    </xf>
    <xf numFmtId="0" fontId="0" fillId="0" borderId="17" xfId="0" applyBorder="1"/>
    <xf numFmtId="1" fontId="0" fillId="0" borderId="17" xfId="0" applyNumberFormat="1" applyBorder="1"/>
    <xf numFmtId="2" fontId="0" fillId="0" borderId="0" xfId="0" applyNumberFormat="1" applyAlignment="1">
      <alignment horizontal="left" indent="1"/>
    </xf>
    <xf numFmtId="166" fontId="0" fillId="0" borderId="0" xfId="0" applyNumberFormat="1"/>
    <xf numFmtId="0" fontId="0" fillId="0" borderId="0" xfId="0" applyFill="1" applyBorder="1" applyAlignment="1"/>
    <xf numFmtId="0" fontId="0" fillId="0" borderId="0" xfId="0" applyFill="1" applyBorder="1" applyAlignment="1">
      <alignment horizontal="right"/>
    </xf>
    <xf numFmtId="0" fontId="0" fillId="0" borderId="0" xfId="0" applyAlignment="1">
      <alignment horizontal="left" indent="2"/>
    </xf>
    <xf numFmtId="165" fontId="2" fillId="0" borderId="19" xfId="0" applyNumberFormat="1" applyFont="1" applyBorder="1"/>
    <xf numFmtId="0" fontId="2" fillId="0" borderId="19" xfId="0" applyFont="1" applyBorder="1"/>
    <xf numFmtId="0" fontId="12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0" borderId="4" xfId="0" applyFont="1" applyBorder="1" applyAlignment="1">
      <alignment vertical="center" wrapText="1"/>
    </xf>
    <xf numFmtId="0" fontId="6" fillId="0" borderId="0" xfId="0" applyFont="1" applyBorder="1" applyAlignment="1">
      <alignment horizontal="left"/>
    </xf>
    <xf numFmtId="0" fontId="0" fillId="0" borderId="0" xfId="0" applyFill="1" applyBorder="1"/>
    <xf numFmtId="0" fontId="11" fillId="0" borderId="0" xfId="0" applyFont="1" applyFill="1" applyBorder="1" applyAlignment="1">
      <alignment horizontal="center"/>
    </xf>
    <xf numFmtId="164" fontId="0" fillId="3" borderId="0" xfId="0" applyNumberFormat="1" applyFill="1"/>
    <xf numFmtId="166" fontId="0" fillId="3" borderId="0" xfId="0" applyNumberFormat="1" applyFill="1"/>
    <xf numFmtId="2" fontId="0" fillId="0" borderId="0" xfId="0" applyNumberFormat="1" applyFont="1" applyFill="1" applyBorder="1" applyAlignment="1"/>
    <xf numFmtId="2" fontId="0" fillId="3" borderId="0" xfId="0" applyNumberFormat="1" applyFont="1" applyFill="1" applyBorder="1" applyAlignment="1"/>
    <xf numFmtId="166" fontId="0" fillId="0" borderId="0" xfId="0" applyNumberFormat="1" applyFont="1" applyFill="1" applyBorder="1" applyAlignment="1"/>
    <xf numFmtId="166" fontId="0" fillId="3" borderId="0" xfId="0" applyNumberFormat="1" applyFont="1" applyFill="1" applyBorder="1" applyAlignment="1"/>
    <xf numFmtId="2" fontId="0" fillId="6" borderId="0" xfId="0" applyNumberFormat="1" applyFill="1"/>
    <xf numFmtId="164" fontId="0" fillId="6" borderId="0" xfId="0" applyNumberFormat="1" applyFill="1"/>
    <xf numFmtId="0" fontId="1" fillId="6" borderId="0" xfId="0" applyFont="1" applyFill="1" applyAlignment="1">
      <alignment horizontal="right"/>
    </xf>
    <xf numFmtId="164" fontId="2" fillId="0" borderId="0" xfId="0" applyNumberFormat="1" applyFont="1"/>
    <xf numFmtId="164" fontId="0" fillId="3" borderId="0" xfId="0" applyNumberFormat="1" applyFont="1" applyFill="1" applyBorder="1" applyAlignment="1"/>
    <xf numFmtId="0" fontId="1" fillId="6" borderId="0" xfId="0" applyFont="1" applyFill="1" applyBorder="1" applyAlignment="1">
      <alignment horizontal="right"/>
    </xf>
    <xf numFmtId="164" fontId="0" fillId="6" borderId="0" xfId="0" applyNumberFormat="1" applyFont="1" applyFill="1" applyBorder="1" applyAlignment="1"/>
    <xf numFmtId="0" fontId="1" fillId="6" borderId="17" xfId="0" applyFont="1" applyFill="1" applyBorder="1" applyAlignment="1">
      <alignment horizontal="centerContinuous"/>
    </xf>
    <xf numFmtId="0" fontId="1" fillId="5" borderId="0" xfId="0" applyFont="1" applyFill="1" applyAlignment="1">
      <alignment horizontal="right"/>
    </xf>
    <xf numFmtId="167" fontId="0" fillId="5" borderId="0" xfId="0" applyNumberFormat="1" applyFill="1"/>
    <xf numFmtId="167" fontId="0" fillId="3" borderId="0" xfId="0" applyNumberFormat="1" applyFill="1"/>
    <xf numFmtId="0" fontId="0" fillId="0" borderId="0" xfId="0" applyAlignment="1">
      <alignment horizontal="left" indent="3"/>
    </xf>
    <xf numFmtId="2" fontId="0" fillId="0" borderId="0" xfId="0" applyNumberFormat="1" applyFont="1" applyFill="1" applyBorder="1" applyAlignment="1">
      <alignment horizontal="center"/>
    </xf>
    <xf numFmtId="167" fontId="2" fillId="0" borderId="0" xfId="0" applyNumberFormat="1" applyFont="1" applyAlignment="1">
      <alignment horizontal="right"/>
    </xf>
    <xf numFmtId="0" fontId="6" fillId="0" borderId="0" xfId="0" applyFont="1"/>
    <xf numFmtId="1" fontId="2" fillId="0" borderId="0" xfId="0" applyNumberFormat="1" applyFont="1" applyFill="1" applyAlignment="1">
      <alignment horizontal="right"/>
    </xf>
    <xf numFmtId="0" fontId="2" fillId="0" borderId="0" xfId="0" applyFont="1" applyBorder="1" applyAlignment="1">
      <alignment horizontal="center"/>
    </xf>
    <xf numFmtId="0" fontId="15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 indent="1"/>
    </xf>
    <xf numFmtId="0" fontId="2" fillId="0" borderId="0" xfId="0" applyFont="1" applyBorder="1"/>
    <xf numFmtId="0" fontId="9" fillId="0" borderId="4" xfId="0" applyFont="1" applyBorder="1" applyAlignment="1">
      <alignment horizontal="center" vertical="center" wrapText="1"/>
    </xf>
    <xf numFmtId="0" fontId="14" fillId="0" borderId="0" xfId="0" applyFont="1"/>
    <xf numFmtId="165" fontId="2" fillId="0" borderId="0" xfId="0" applyNumberFormat="1" applyFont="1" applyAlignment="1">
      <alignment horizontal="center"/>
    </xf>
    <xf numFmtId="0" fontId="9" fillId="0" borderId="4" xfId="0" applyFont="1" applyBorder="1" applyAlignment="1">
      <alignment vertical="center"/>
    </xf>
    <xf numFmtId="167" fontId="9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right"/>
    </xf>
    <xf numFmtId="0" fontId="1" fillId="0" borderId="0" xfId="0" applyFont="1" applyBorder="1" applyAlignment="1">
      <alignment horizontal="right" vertical="center" wrapText="1"/>
    </xf>
    <xf numFmtId="0" fontId="2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9" fontId="2" fillId="0" borderId="17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164" fontId="13" fillId="0" borderId="4" xfId="0" applyNumberFormat="1" applyFont="1" applyBorder="1" applyAlignment="1">
      <alignment horizontal="center" vertical="center"/>
    </xf>
    <xf numFmtId="166" fontId="2" fillId="0" borderId="0" xfId="0" applyNumberFormat="1" applyFont="1" applyAlignment="1">
      <alignment horizontal="right"/>
    </xf>
    <xf numFmtId="0" fontId="19" fillId="0" borderId="0" xfId="0" applyFont="1" applyBorder="1" applyAlignment="1">
      <alignment horizontal="right" vertical="center" wrapText="1"/>
    </xf>
    <xf numFmtId="164" fontId="18" fillId="0" borderId="0" xfId="0" applyNumberFormat="1" applyFont="1" applyAlignment="1">
      <alignment horizontal="center"/>
    </xf>
    <xf numFmtId="0" fontId="0" fillId="0" borderId="0" xfId="0" applyFill="1" applyBorder="1" applyAlignment="1">
      <alignment horizontal="left"/>
    </xf>
    <xf numFmtId="165" fontId="0" fillId="0" borderId="0" xfId="0" applyNumberFormat="1"/>
    <xf numFmtId="165" fontId="0" fillId="0" borderId="17" xfId="0" applyNumberFormat="1" applyBorder="1"/>
    <xf numFmtId="0" fontId="0" fillId="6" borderId="17" xfId="0" applyFill="1" applyBorder="1" applyAlignment="1">
      <alignment horizontal="centerContinuous"/>
    </xf>
    <xf numFmtId="2" fontId="0" fillId="3" borderId="4" xfId="0" applyNumberFormat="1" applyFont="1" applyFill="1" applyBorder="1" applyAlignment="1"/>
    <xf numFmtId="0" fontId="2" fillId="0" borderId="17" xfId="0" applyFont="1" applyBorder="1"/>
    <xf numFmtId="0" fontId="21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2" fillId="0" borderId="4" xfId="0" applyFont="1" applyBorder="1"/>
    <xf numFmtId="0" fontId="7" fillId="0" borderId="4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5" fontId="2" fillId="0" borderId="0" xfId="0" applyNumberFormat="1" applyFont="1" applyBorder="1"/>
    <xf numFmtId="0" fontId="6" fillId="0" borderId="0" xfId="0" applyFont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10" fontId="2" fillId="0" borderId="0" xfId="0" applyNumberFormat="1" applyFont="1"/>
    <xf numFmtId="3" fontId="0" fillId="0" borderId="0" xfId="0" applyNumberFormat="1"/>
    <xf numFmtId="3" fontId="0" fillId="0" borderId="8" xfId="0" applyNumberFormat="1" applyBorder="1"/>
    <xf numFmtId="168" fontId="0" fillId="0" borderId="0" xfId="0" applyNumberFormat="1" applyFill="1" applyBorder="1"/>
    <xf numFmtId="0" fontId="23" fillId="0" borderId="0" xfId="1" applyFont="1" applyAlignment="1"/>
    <xf numFmtId="0" fontId="22" fillId="0" borderId="0" xfId="1" applyAlignment="1"/>
    <xf numFmtId="0" fontId="23" fillId="0" borderId="0" xfId="1" applyFont="1" applyBorder="1" applyAlignment="1">
      <alignment horizontal="right"/>
    </xf>
    <xf numFmtId="0" fontId="23" fillId="0" borderId="0" xfId="1" applyFont="1" applyFill="1" applyBorder="1" applyAlignment="1" applyProtection="1">
      <alignment horizontal="center"/>
      <protection locked="0"/>
    </xf>
    <xf numFmtId="0" fontId="22" fillId="0" borderId="26" xfId="1" applyBorder="1" applyAlignment="1">
      <alignment horizontal="center"/>
    </xf>
    <xf numFmtId="0" fontId="22" fillId="0" borderId="27" xfId="1" applyBorder="1" applyAlignment="1">
      <alignment horizontal="center"/>
    </xf>
    <xf numFmtId="0" fontId="22" fillId="0" borderId="21" xfId="1" applyBorder="1" applyAlignment="1">
      <alignment horizontal="center"/>
    </xf>
    <xf numFmtId="0" fontId="22" fillId="0" borderId="28" xfId="1" applyBorder="1" applyAlignment="1">
      <alignment horizontal="center"/>
    </xf>
    <xf numFmtId="0" fontId="22" fillId="0" borderId="29" xfId="1" applyBorder="1" applyAlignment="1">
      <alignment horizontal="center"/>
    </xf>
    <xf numFmtId="0" fontId="22" fillId="0" borderId="30" xfId="1" applyBorder="1" applyAlignment="1">
      <alignment horizontal="center"/>
    </xf>
    <xf numFmtId="0" fontId="22" fillId="0" borderId="31" xfId="1" applyBorder="1" applyAlignment="1">
      <alignment horizontal="center"/>
    </xf>
    <xf numFmtId="0" fontId="22" fillId="0" borderId="16" xfId="1" applyBorder="1" applyAlignment="1">
      <alignment horizontal="center"/>
    </xf>
    <xf numFmtId="0" fontId="22" fillId="0" borderId="32" xfId="1" applyBorder="1" applyAlignment="1">
      <alignment horizontal="center" vertical="center"/>
    </xf>
    <xf numFmtId="0" fontId="22" fillId="0" borderId="33" xfId="1" applyBorder="1" applyAlignment="1">
      <alignment horizontal="center" vertical="center"/>
    </xf>
    <xf numFmtId="0" fontId="22" fillId="0" borderId="34" xfId="1" applyBorder="1" applyAlignment="1">
      <alignment horizontal="center" vertical="center"/>
    </xf>
    <xf numFmtId="0" fontId="22" fillId="0" borderId="9" xfId="1" applyBorder="1" applyAlignment="1"/>
    <xf numFmtId="2" fontId="22" fillId="9" borderId="35" xfId="1" applyNumberFormat="1" applyFill="1" applyBorder="1" applyAlignment="1" applyProtection="1">
      <alignment horizontal="center"/>
      <protection locked="0"/>
    </xf>
    <xf numFmtId="2" fontId="22" fillId="9" borderId="36" xfId="1" applyNumberFormat="1" applyFill="1" applyBorder="1" applyAlignment="1" applyProtection="1">
      <alignment horizontal="center"/>
      <protection locked="0"/>
    </xf>
    <xf numFmtId="2" fontId="22" fillId="9" borderId="37" xfId="1" applyNumberFormat="1" applyFill="1" applyBorder="1" applyAlignment="1" applyProtection="1">
      <alignment horizontal="center"/>
      <protection locked="0"/>
    </xf>
    <xf numFmtId="2" fontId="22" fillId="9" borderId="38" xfId="1" applyNumberFormat="1" applyFill="1" applyBorder="1" applyAlignment="1" applyProtection="1">
      <alignment horizontal="center"/>
      <protection locked="0"/>
    </xf>
    <xf numFmtId="2" fontId="22" fillId="9" borderId="39" xfId="1" applyNumberFormat="1" applyFill="1" applyBorder="1" applyAlignment="1" applyProtection="1">
      <alignment horizontal="center"/>
      <protection locked="0"/>
    </xf>
    <xf numFmtId="0" fontId="22" fillId="8" borderId="22" xfId="1" applyFill="1" applyBorder="1" applyAlignment="1">
      <alignment horizontal="center"/>
    </xf>
    <xf numFmtId="0" fontId="22" fillId="0" borderId="40" xfId="1" applyBorder="1" applyAlignment="1">
      <alignment horizontal="center"/>
    </xf>
    <xf numFmtId="2" fontId="22" fillId="0" borderId="41" xfId="1" applyNumberFormat="1" applyBorder="1" applyAlignment="1">
      <alignment horizontal="center"/>
    </xf>
    <xf numFmtId="0" fontId="22" fillId="0" borderId="41" xfId="1" applyBorder="1" applyAlignment="1">
      <alignment horizontal="center"/>
    </xf>
    <xf numFmtId="0" fontId="22" fillId="0" borderId="13" xfId="1" applyBorder="1" applyAlignment="1">
      <alignment horizontal="center"/>
    </xf>
    <xf numFmtId="2" fontId="22" fillId="9" borderId="42" xfId="1" applyNumberFormat="1" applyFill="1" applyBorder="1" applyAlignment="1" applyProtection="1">
      <alignment horizontal="center"/>
      <protection locked="0"/>
    </xf>
    <xf numFmtId="2" fontId="22" fillId="9" borderId="43" xfId="1" applyNumberFormat="1" applyFill="1" applyBorder="1" applyAlignment="1" applyProtection="1">
      <alignment horizontal="center"/>
      <protection locked="0"/>
    </xf>
    <xf numFmtId="2" fontId="22" fillId="9" borderId="44" xfId="1" applyNumberFormat="1" applyFill="1" applyBorder="1" applyAlignment="1" applyProtection="1">
      <alignment horizontal="center"/>
      <protection locked="0"/>
    </xf>
    <xf numFmtId="2" fontId="22" fillId="9" borderId="45" xfId="1" applyNumberFormat="1" applyFill="1" applyBorder="1" applyAlignment="1" applyProtection="1">
      <alignment horizontal="center"/>
      <protection locked="0"/>
    </xf>
    <xf numFmtId="2" fontId="22" fillId="9" borderId="46" xfId="1" applyNumberFormat="1" applyFill="1" applyBorder="1" applyAlignment="1" applyProtection="1">
      <alignment horizontal="center"/>
      <protection locked="0"/>
    </xf>
    <xf numFmtId="0" fontId="22" fillId="8" borderId="20" xfId="1" applyFill="1" applyBorder="1" applyAlignment="1">
      <alignment horizontal="center"/>
    </xf>
    <xf numFmtId="9" fontId="22" fillId="0" borderId="41" xfId="1" applyNumberFormat="1" applyBorder="1" applyAlignment="1">
      <alignment horizontal="center"/>
    </xf>
    <xf numFmtId="0" fontId="22" fillId="0" borderId="10" xfId="1" applyBorder="1" applyAlignment="1"/>
    <xf numFmtId="2" fontId="22" fillId="9" borderId="47" xfId="1" applyNumberFormat="1" applyFill="1" applyBorder="1" applyAlignment="1" applyProtection="1">
      <alignment horizontal="center"/>
      <protection locked="0"/>
    </xf>
    <xf numFmtId="2" fontId="22" fillId="9" borderId="48" xfId="1" applyNumberFormat="1" applyFill="1" applyBorder="1" applyAlignment="1" applyProtection="1">
      <alignment horizontal="center"/>
      <protection locked="0"/>
    </xf>
    <xf numFmtId="2" fontId="22" fillId="9" borderId="49" xfId="1" applyNumberFormat="1" applyFill="1" applyBorder="1" applyAlignment="1" applyProtection="1">
      <alignment horizontal="center"/>
      <protection locked="0"/>
    </xf>
    <xf numFmtId="2" fontId="22" fillId="9" borderId="50" xfId="1" applyNumberFormat="1" applyFill="1" applyBorder="1" applyAlignment="1" applyProtection="1">
      <alignment horizontal="center"/>
      <protection locked="0"/>
    </xf>
    <xf numFmtId="2" fontId="22" fillId="9" borderId="51" xfId="1" applyNumberFormat="1" applyFill="1" applyBorder="1" applyAlignment="1" applyProtection="1">
      <alignment horizontal="center"/>
      <protection locked="0"/>
    </xf>
    <xf numFmtId="0" fontId="22" fillId="8" borderId="1" xfId="1" applyFill="1" applyBorder="1" applyAlignment="1">
      <alignment horizontal="center"/>
    </xf>
    <xf numFmtId="9" fontId="22" fillId="0" borderId="30" xfId="1" applyNumberFormat="1" applyBorder="1" applyAlignment="1">
      <alignment horizontal="center"/>
    </xf>
    <xf numFmtId="2" fontId="22" fillId="0" borderId="30" xfId="1" applyNumberFormat="1" applyBorder="1" applyAlignment="1">
      <alignment horizontal="center"/>
    </xf>
    <xf numFmtId="164" fontId="22" fillId="0" borderId="0" xfId="1" applyNumberFormat="1" applyAlignment="1"/>
    <xf numFmtId="169" fontId="22" fillId="0" borderId="0" xfId="1" applyNumberFormat="1" applyAlignment="1"/>
    <xf numFmtId="0" fontId="22" fillId="0" borderId="53" xfId="1" applyBorder="1" applyAlignment="1">
      <alignment horizontal="centerContinuous"/>
    </xf>
    <xf numFmtId="0" fontId="22" fillId="0" borderId="54" xfId="1" applyBorder="1" applyAlignment="1">
      <alignment horizontal="centerContinuous"/>
    </xf>
    <xf numFmtId="0" fontId="22" fillId="0" borderId="55" xfId="1" applyBorder="1" applyAlignment="1">
      <alignment horizontal="centerContinuous"/>
    </xf>
    <xf numFmtId="0" fontId="22" fillId="0" borderId="5" xfId="1" applyBorder="1" applyAlignment="1">
      <alignment horizontal="centerContinuous"/>
    </xf>
    <xf numFmtId="0" fontId="22" fillId="0" borderId="6" xfId="1" applyBorder="1" applyAlignment="1">
      <alignment horizontal="centerContinuous"/>
    </xf>
    <xf numFmtId="0" fontId="22" fillId="0" borderId="7" xfId="1" applyBorder="1" applyAlignment="1">
      <alignment horizontal="centerContinuous"/>
    </xf>
    <xf numFmtId="0" fontId="22" fillId="0" borderId="31" xfId="1" applyFill="1" applyBorder="1" applyAlignment="1">
      <alignment horizontal="centerContinuous"/>
    </xf>
    <xf numFmtId="0" fontId="22" fillId="0" borderId="3" xfId="1" applyFill="1" applyBorder="1" applyAlignment="1">
      <alignment horizontal="centerContinuous"/>
    </xf>
    <xf numFmtId="0" fontId="22" fillId="0" borderId="64" xfId="1" applyFill="1" applyBorder="1" applyAlignment="1">
      <alignment horizontal="center"/>
    </xf>
    <xf numFmtId="0" fontId="22" fillId="0" borderId="66" xfId="1" applyBorder="1" applyAlignment="1">
      <alignment horizontal="center"/>
    </xf>
    <xf numFmtId="165" fontId="22" fillId="0" borderId="14" xfId="1" applyNumberFormat="1" applyBorder="1" applyAlignment="1"/>
    <xf numFmtId="165" fontId="22" fillId="0" borderId="0" xfId="1" applyNumberFormat="1" applyBorder="1" applyAlignment="1"/>
    <xf numFmtId="165" fontId="22" fillId="0" borderId="19" xfId="1" applyNumberFormat="1" applyBorder="1" applyAlignment="1"/>
    <xf numFmtId="165" fontId="22" fillId="0" borderId="67" xfId="1" applyNumberFormat="1" applyBorder="1" applyAlignment="1"/>
    <xf numFmtId="165" fontId="22" fillId="0" borderId="9" xfId="1" applyNumberFormat="1" applyBorder="1" applyAlignment="1"/>
    <xf numFmtId="165" fontId="22" fillId="0" borderId="15" xfId="1" applyNumberFormat="1" applyBorder="1" applyAlignment="1"/>
    <xf numFmtId="2" fontId="22" fillId="0" borderId="62" xfId="1" applyNumberFormat="1" applyBorder="1" applyAlignment="1"/>
    <xf numFmtId="165" fontId="22" fillId="0" borderId="0" xfId="1" applyNumberFormat="1" applyAlignment="1"/>
    <xf numFmtId="0" fontId="22" fillId="0" borderId="68" xfId="1" applyBorder="1" applyAlignment="1">
      <alignment horizontal="center"/>
    </xf>
    <xf numFmtId="165" fontId="22" fillId="0" borderId="69" xfId="1" applyNumberFormat="1" applyBorder="1" applyAlignment="1"/>
    <xf numFmtId="165" fontId="22" fillId="0" borderId="70" xfId="1" applyNumberFormat="1" applyBorder="1" applyAlignment="1"/>
    <xf numFmtId="165" fontId="22" fillId="0" borderId="71" xfId="1" applyNumberFormat="1" applyBorder="1" applyAlignment="1"/>
    <xf numFmtId="165" fontId="22" fillId="0" borderId="72" xfId="1" applyNumberFormat="1" applyBorder="1" applyAlignment="1"/>
    <xf numFmtId="165" fontId="22" fillId="0" borderId="73" xfId="1" applyNumberFormat="1" applyBorder="1" applyAlignment="1"/>
    <xf numFmtId="2" fontId="22" fillId="0" borderId="74" xfId="1" applyNumberFormat="1" applyBorder="1" applyAlignment="1"/>
    <xf numFmtId="0" fontId="24" fillId="0" borderId="0" xfId="6" applyAlignment="1">
      <alignment horizontal="right"/>
    </xf>
    <xf numFmtId="0" fontId="22" fillId="0" borderId="0" xfId="1" applyFill="1" applyAlignment="1"/>
    <xf numFmtId="2" fontId="22" fillId="0" borderId="0" xfId="1" applyNumberFormat="1" applyAlignment="1"/>
    <xf numFmtId="2" fontId="0" fillId="0" borderId="0" xfId="0" applyNumberFormat="1" applyBorder="1"/>
    <xf numFmtId="0" fontId="0" fillId="0" borderId="0" xfId="0" applyAlignment="1">
      <alignment horizontal="right" indent="1"/>
    </xf>
    <xf numFmtId="0" fontId="0" fillId="0" borderId="0" xfId="0" applyBorder="1" applyAlignment="1">
      <alignment horizontal="right" indent="1"/>
    </xf>
    <xf numFmtId="0" fontId="0" fillId="0" borderId="17" xfId="0" applyFill="1" applyBorder="1" applyAlignment="1">
      <alignment horizontal="right" indent="1"/>
    </xf>
    <xf numFmtId="0" fontId="0" fillId="0" borderId="0" xfId="0" applyAlignment="1">
      <alignment horizontal="left"/>
    </xf>
    <xf numFmtId="2" fontId="0" fillId="0" borderId="17" xfId="0" applyNumberFormat="1" applyFill="1" applyBorder="1"/>
    <xf numFmtId="0" fontId="22" fillId="0" borderId="0" xfId="1" applyFill="1" applyBorder="1" applyAlignment="1" applyProtection="1">
      <alignment horizontal="center"/>
      <protection locked="0"/>
    </xf>
    <xf numFmtId="0" fontId="22" fillId="0" borderId="0" xfId="1" applyFill="1" applyBorder="1" applyAlignment="1">
      <alignment horizontal="centerContinuous"/>
    </xf>
    <xf numFmtId="2" fontId="1" fillId="0" borderId="0" xfId="0" applyNumberFormat="1" applyFont="1"/>
    <xf numFmtId="165" fontId="22" fillId="0" borderId="9" xfId="1" applyNumberFormat="1" applyFill="1" applyBorder="1" applyAlignment="1"/>
    <xf numFmtId="165" fontId="22" fillId="0" borderId="0" xfId="1" applyNumberFormat="1" applyFill="1" applyBorder="1" applyAlignment="1"/>
    <xf numFmtId="0" fontId="0" fillId="0" borderId="0" xfId="0" applyBorder="1"/>
    <xf numFmtId="0" fontId="1" fillId="0" borderId="0" xfId="0" applyFont="1" applyAlignment="1">
      <alignment horizontal="right" indent="1"/>
    </xf>
    <xf numFmtId="2" fontId="0" fillId="0" borderId="79" xfId="0" applyNumberFormat="1" applyBorder="1"/>
    <xf numFmtId="2" fontId="0" fillId="0" borderId="80" xfId="0" applyNumberFormat="1" applyFill="1" applyBorder="1"/>
    <xf numFmtId="2" fontId="0" fillId="0" borderId="81" xfId="0" applyNumberFormat="1" applyBorder="1"/>
    <xf numFmtId="2" fontId="0" fillId="0" borderId="80" xfId="0" applyNumberFormat="1" applyBorder="1"/>
    <xf numFmtId="0" fontId="0" fillId="0" borderId="21" xfId="0" applyBorder="1" applyAlignment="1">
      <alignment horizontal="center"/>
    </xf>
    <xf numFmtId="0" fontId="0" fillId="0" borderId="19" xfId="0" applyBorder="1" applyAlignment="1">
      <alignment horizontal="center"/>
    </xf>
    <xf numFmtId="2" fontId="0" fillId="0" borderId="82" xfId="0" applyNumberFormat="1" applyBorder="1"/>
    <xf numFmtId="2" fontId="0" fillId="0" borderId="83" xfId="0" applyNumberFormat="1" applyBorder="1"/>
    <xf numFmtId="2" fontId="0" fillId="0" borderId="84" xfId="0" applyNumberFormat="1" applyBorder="1"/>
    <xf numFmtId="10" fontId="0" fillId="0" borderId="0" xfId="0" applyNumberFormat="1"/>
    <xf numFmtId="2" fontId="0" fillId="0" borderId="17" xfId="0" applyNumberFormat="1" applyFont="1" applyBorder="1"/>
    <xf numFmtId="0" fontId="0" fillId="2" borderId="0" xfId="0" applyFill="1"/>
    <xf numFmtId="2" fontId="0" fillId="2" borderId="0" xfId="0" applyNumberFormat="1" applyFill="1"/>
    <xf numFmtId="2" fontId="0" fillId="0" borderId="0" xfId="0" applyNumberFormat="1" applyAlignment="1">
      <alignment horizontal="right"/>
    </xf>
    <xf numFmtId="0" fontId="1" fillId="0" borderId="0" xfId="0" applyFont="1" applyAlignment="1">
      <alignment horizontal="right"/>
    </xf>
    <xf numFmtId="2" fontId="0" fillId="0" borderId="93" xfId="0" applyNumberFormat="1" applyBorder="1"/>
    <xf numFmtId="2" fontId="0" fillId="0" borderId="94" xfId="0" applyNumberFormat="1" applyBorder="1"/>
    <xf numFmtId="2" fontId="0" fillId="0" borderId="96" xfId="0" applyNumberFormat="1" applyBorder="1"/>
    <xf numFmtId="2" fontId="0" fillId="0" borderId="97" xfId="0" applyNumberFormat="1" applyBorder="1"/>
    <xf numFmtId="2" fontId="0" fillId="0" borderId="98" xfId="0" applyNumberFormat="1" applyBorder="1"/>
    <xf numFmtId="0" fontId="1" fillId="0" borderId="100" xfId="0" applyFont="1" applyBorder="1" applyAlignment="1">
      <alignment horizontal="right"/>
    </xf>
    <xf numFmtId="0" fontId="1" fillId="0" borderId="101" xfId="0" applyFont="1" applyBorder="1" applyAlignment="1">
      <alignment horizontal="right"/>
    </xf>
    <xf numFmtId="0" fontId="25" fillId="0" borderId="102" xfId="0" applyFont="1" applyBorder="1" applyAlignment="1">
      <alignment horizontal="right"/>
    </xf>
    <xf numFmtId="0" fontId="25" fillId="0" borderId="103" xfId="0" applyFont="1" applyBorder="1" applyAlignment="1">
      <alignment horizontal="right"/>
    </xf>
    <xf numFmtId="0" fontId="1" fillId="0" borderId="104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0" fillId="0" borderId="105" xfId="0" applyBorder="1" applyAlignment="1">
      <alignment horizontal="center"/>
    </xf>
    <xf numFmtId="0" fontId="0" fillId="0" borderId="106" xfId="0" applyBorder="1" applyAlignment="1">
      <alignment horizontal="center"/>
    </xf>
    <xf numFmtId="0" fontId="1" fillId="0" borderId="107" xfId="0" applyFont="1" applyBorder="1" applyAlignment="1">
      <alignment horizontal="right"/>
    </xf>
    <xf numFmtId="2" fontId="0" fillId="0" borderId="108" xfId="0" applyNumberFormat="1" applyBorder="1"/>
    <xf numFmtId="2" fontId="0" fillId="0" borderId="109" xfId="0" applyNumberFormat="1" applyBorder="1"/>
    <xf numFmtId="2" fontId="0" fillId="0" borderId="110" xfId="0" applyNumberFormat="1" applyBorder="1"/>
    <xf numFmtId="2" fontId="0" fillId="0" borderId="111" xfId="0" applyNumberFormat="1" applyBorder="1"/>
    <xf numFmtId="0" fontId="0" fillId="2" borderId="19" xfId="0" applyFill="1" applyBorder="1" applyAlignment="1">
      <alignment horizontal="center"/>
    </xf>
    <xf numFmtId="2" fontId="0" fillId="2" borderId="108" xfId="0" applyNumberFormat="1" applyFill="1" applyBorder="1"/>
    <xf numFmtId="2" fontId="0" fillId="2" borderId="80" xfId="0" applyNumberFormat="1" applyFill="1" applyBorder="1"/>
    <xf numFmtId="2" fontId="0" fillId="2" borderId="81" xfId="0" applyNumberFormat="1" applyFill="1" applyBorder="1"/>
    <xf numFmtId="2" fontId="0" fillId="2" borderId="79" xfId="0" applyNumberFormat="1" applyFill="1" applyBorder="1"/>
    <xf numFmtId="2" fontId="0" fillId="2" borderId="93" xfId="0" applyNumberFormat="1" applyFill="1" applyBorder="1"/>
    <xf numFmtId="0" fontId="14" fillId="0" borderId="0" xfId="0" applyFont="1" applyBorder="1" applyAlignment="1">
      <alignment horizontal="left" indent="1"/>
    </xf>
    <xf numFmtId="164" fontId="0" fillId="0" borderId="0" xfId="0" applyNumberFormat="1" applyFont="1" applyAlignment="1">
      <alignment horizontal="center"/>
    </xf>
    <xf numFmtId="10" fontId="22" fillId="0" borderId="0" xfId="1" applyNumberFormat="1" applyAlignment="1"/>
    <xf numFmtId="0" fontId="22" fillId="0" borderId="0" xfId="1" applyAlignment="1">
      <alignment horizontal="center"/>
    </xf>
    <xf numFmtId="0" fontId="22" fillId="0" borderId="24" xfId="1" applyFill="1" applyBorder="1" applyAlignment="1"/>
    <xf numFmtId="0" fontId="22" fillId="0" borderId="24" xfId="1" applyFill="1" applyBorder="1" applyAlignment="1">
      <alignment horizontal="right"/>
    </xf>
    <xf numFmtId="0" fontId="22" fillId="0" borderId="24" xfId="1" applyFill="1" applyBorder="1" applyAlignment="1">
      <alignment horizontal="center"/>
    </xf>
    <xf numFmtId="10" fontId="0" fillId="3" borderId="0" xfId="0" applyNumberFormat="1" applyFill="1"/>
    <xf numFmtId="0" fontId="14" fillId="0" borderId="0" xfId="0" applyFont="1" applyAlignment="1">
      <alignment horizontal="left" indent="1"/>
    </xf>
    <xf numFmtId="2" fontId="1" fillId="0" borderId="17" xfId="0" applyNumberFormat="1" applyFont="1" applyBorder="1"/>
    <xf numFmtId="0" fontId="1" fillId="0" borderId="4" xfId="0" applyFont="1" applyFill="1" applyBorder="1" applyAlignment="1">
      <alignment horizontal="center"/>
    </xf>
    <xf numFmtId="0" fontId="28" fillId="2" borderId="0" xfId="0" applyFont="1" applyFill="1" applyAlignment="1">
      <alignment horizontal="left"/>
    </xf>
    <xf numFmtId="1" fontId="3" fillId="3" borderId="4" xfId="0" applyNumberFormat="1" applyFont="1" applyFill="1" applyBorder="1" applyAlignment="1" applyProtection="1">
      <alignment horizontal="center"/>
      <protection locked="0"/>
    </xf>
    <xf numFmtId="166" fontId="2" fillId="0" borderId="0" xfId="0" applyNumberFormat="1" applyFont="1" applyFill="1" applyBorder="1" applyAlignment="1" applyProtection="1">
      <alignment horizontal="right"/>
    </xf>
    <xf numFmtId="166" fontId="3" fillId="3" borderId="4" xfId="0" applyNumberFormat="1" applyFont="1" applyFill="1" applyBorder="1" applyAlignment="1" applyProtection="1">
      <alignment horizontal="center"/>
      <protection locked="0"/>
    </xf>
    <xf numFmtId="0" fontId="29" fillId="0" borderId="0" xfId="0" applyFont="1" applyAlignment="1">
      <alignment horizontal="right"/>
    </xf>
    <xf numFmtId="164" fontId="29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>
      <alignment horizontal="left"/>
    </xf>
    <xf numFmtId="0" fontId="2" fillId="0" borderId="0" xfId="0" applyFont="1" applyFill="1"/>
    <xf numFmtId="0" fontId="2" fillId="0" borderId="0" xfId="0" applyFont="1" applyFill="1" applyAlignment="1">
      <alignment horizontal="right"/>
    </xf>
    <xf numFmtId="2" fontId="2" fillId="0" borderId="0" xfId="0" applyNumberFormat="1" applyFont="1" applyFill="1"/>
    <xf numFmtId="0" fontId="2" fillId="0" borderId="0" xfId="0" applyFont="1" applyFill="1" applyAlignment="1">
      <alignment horizontal="left" indent="1"/>
    </xf>
    <xf numFmtId="0" fontId="8" fillId="0" borderId="0" xfId="0" applyFont="1" applyAlignment="1">
      <alignment horizontal="left" vertical="center"/>
    </xf>
    <xf numFmtId="0" fontId="2" fillId="0" borderId="0" xfId="0" quotePrefix="1" applyFont="1" applyAlignment="1">
      <alignment horizontal="center"/>
    </xf>
    <xf numFmtId="0" fontId="2" fillId="0" borderId="17" xfId="0" applyFont="1" applyBorder="1" applyAlignment="1">
      <alignment horizontal="right"/>
    </xf>
    <xf numFmtId="0" fontId="2" fillId="0" borderId="17" xfId="0" applyFont="1" applyBorder="1" applyAlignment="1">
      <alignment horizontal="right" indent="1"/>
    </xf>
    <xf numFmtId="0" fontId="2" fillId="0" borderId="0" xfId="0" applyFont="1" applyProtection="1"/>
    <xf numFmtId="0" fontId="2" fillId="0" borderId="0" xfId="0" applyFont="1" applyFill="1" applyBorder="1" applyAlignment="1" applyProtection="1">
      <alignment horizontal="right"/>
    </xf>
    <xf numFmtId="2" fontId="2" fillId="0" borderId="0" xfId="0" applyNumberFormat="1" applyFont="1" applyProtection="1"/>
    <xf numFmtId="167" fontId="2" fillId="0" borderId="0" xfId="0" applyNumberFormat="1" applyFont="1" applyProtection="1"/>
    <xf numFmtId="167" fontId="2" fillId="0" borderId="0" xfId="0" applyNumberFormat="1" applyFont="1" applyAlignment="1" applyProtection="1"/>
    <xf numFmtId="2" fontId="2" fillId="0" borderId="0" xfId="0" applyNumberFormat="1" applyFont="1" applyFill="1" applyProtection="1"/>
    <xf numFmtId="0" fontId="2" fillId="0" borderId="0" xfId="0" applyFont="1" applyFill="1" applyBorder="1" applyAlignment="1" applyProtection="1"/>
    <xf numFmtId="1" fontId="2" fillId="0" borderId="0" xfId="0" applyNumberFormat="1" applyFont="1" applyFill="1" applyAlignment="1" applyProtection="1">
      <alignment horizontal="right"/>
    </xf>
    <xf numFmtId="2" fontId="2" fillId="0" borderId="0" xfId="0" applyNumberFormat="1" applyFont="1" applyFill="1" applyAlignment="1" applyProtection="1">
      <alignment horizontal="right"/>
    </xf>
    <xf numFmtId="0" fontId="0" fillId="0" borderId="0" xfId="0" quotePrefix="1" applyFont="1" applyAlignment="1">
      <alignment horizontal="left" indent="1"/>
    </xf>
    <xf numFmtId="0" fontId="1" fillId="3" borderId="4" xfId="0" applyFont="1" applyFill="1" applyBorder="1" applyAlignment="1" applyProtection="1">
      <alignment horizontal="center"/>
      <protection locked="0"/>
    </xf>
    <xf numFmtId="2" fontId="18" fillId="0" borderId="0" xfId="0" applyNumberFormat="1" applyFont="1" applyAlignment="1">
      <alignment horizontal="center"/>
    </xf>
    <xf numFmtId="0" fontId="0" fillId="0" borderId="0" xfId="0" quotePrefix="1"/>
    <xf numFmtId="2" fontId="0" fillId="0" borderId="112" xfId="0" applyNumberFormat="1" applyBorder="1"/>
    <xf numFmtId="0" fontId="7" fillId="0" borderId="0" xfId="0" applyFont="1" applyAlignment="1">
      <alignment horizontal="center"/>
    </xf>
    <xf numFmtId="164" fontId="9" fillId="0" borderId="4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/>
    <xf numFmtId="3" fontId="2" fillId="0" borderId="0" xfId="0" applyNumberFormat="1" applyFont="1" applyFill="1" applyBorder="1" applyAlignment="1"/>
    <xf numFmtId="2" fontId="9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/>
    </xf>
    <xf numFmtId="0" fontId="3" fillId="4" borderId="113" xfId="0" applyFont="1" applyFill="1" applyBorder="1" applyAlignment="1"/>
    <xf numFmtId="0" fontId="3" fillId="4" borderId="20" xfId="0" applyFont="1" applyFill="1" applyBorder="1" applyAlignment="1">
      <alignment horizontal="right"/>
    </xf>
    <xf numFmtId="0" fontId="3" fillId="0" borderId="0" xfId="0" applyFont="1" applyFill="1" applyAlignment="1">
      <alignment horizontal="left" indent="1"/>
    </xf>
    <xf numFmtId="164" fontId="2" fillId="0" borderId="0" xfId="0" applyNumberFormat="1" applyFont="1" applyAlignment="1">
      <alignment horizontal="left" indent="1"/>
    </xf>
    <xf numFmtId="2" fontId="2" fillId="0" borderId="0" xfId="0" applyNumberFormat="1" applyFont="1" applyFill="1" applyBorder="1" applyAlignment="1" applyProtection="1">
      <protection locked="0"/>
    </xf>
    <xf numFmtId="2" fontId="2" fillId="0" borderId="0" xfId="0" applyNumberFormat="1" applyFont="1" applyFill="1" applyBorder="1" applyAlignment="1"/>
    <xf numFmtId="1" fontId="2" fillId="0" borderId="0" xfId="0" applyNumberFormat="1" applyFont="1"/>
    <xf numFmtId="0" fontId="0" fillId="0" borderId="0" xfId="0" applyFont="1" applyAlignment="1">
      <alignment horizontal="left" indent="1"/>
    </xf>
    <xf numFmtId="166" fontId="2" fillId="0" borderId="0" xfId="0" applyNumberFormat="1" applyFont="1" applyFill="1" applyBorder="1" applyAlignment="1" applyProtection="1"/>
    <xf numFmtId="2" fontId="9" fillId="0" borderId="0" xfId="0" applyNumberFormat="1" applyFont="1" applyBorder="1" applyAlignment="1">
      <alignment horizontal="center" vertical="center" wrapText="1"/>
    </xf>
    <xf numFmtId="0" fontId="30" fillId="4" borderId="117" xfId="0" applyFont="1" applyFill="1" applyBorder="1" applyAlignment="1">
      <alignment horizontal="center"/>
    </xf>
    <xf numFmtId="164" fontId="4" fillId="4" borderId="116" xfId="0" applyNumberFormat="1" applyFont="1" applyFill="1" applyBorder="1" applyAlignment="1">
      <alignment horizontal="center"/>
    </xf>
    <xf numFmtId="164" fontId="3" fillId="4" borderId="113" xfId="0" applyNumberFormat="1" applyFont="1" applyFill="1" applyBorder="1" applyAlignment="1">
      <alignment horizontal="center"/>
    </xf>
    <xf numFmtId="164" fontId="31" fillId="4" borderId="67" xfId="0" applyNumberFormat="1" applyFont="1" applyFill="1" applyBorder="1" applyAlignment="1">
      <alignment horizontal="right" indent="2"/>
    </xf>
    <xf numFmtId="164" fontId="4" fillId="4" borderId="19" xfId="0" applyNumberFormat="1" applyFont="1" applyFill="1" applyBorder="1" applyAlignment="1">
      <alignment horizontal="right" indent="2"/>
    </xf>
    <xf numFmtId="164" fontId="3" fillId="4" borderId="20" xfId="0" applyNumberFormat="1" applyFont="1" applyFill="1" applyBorder="1" applyAlignment="1">
      <alignment horizontal="right" indent="2"/>
    </xf>
    <xf numFmtId="0" fontId="2" fillId="3" borderId="17" xfId="0" applyFont="1" applyFill="1" applyBorder="1" applyAlignment="1">
      <alignment horizontal="right"/>
    </xf>
    <xf numFmtId="0" fontId="2" fillId="3" borderId="0" xfId="0" applyFont="1" applyFill="1"/>
    <xf numFmtId="2" fontId="2" fillId="0" borderId="0" xfId="0" applyNumberFormat="1" applyFont="1" applyFill="1" applyBorder="1" applyAlignment="1" applyProtection="1"/>
    <xf numFmtId="0" fontId="0" fillId="0" borderId="24" xfId="0" applyFill="1" applyBorder="1" applyAlignment="1">
      <alignment horizontal="right"/>
    </xf>
    <xf numFmtId="2" fontId="2" fillId="0" borderId="0" xfId="0" applyNumberFormat="1" applyFont="1" applyAlignment="1">
      <alignment horizontal="right" indent="1"/>
    </xf>
    <xf numFmtId="164" fontId="2" fillId="0" borderId="0" xfId="0" applyNumberFormat="1" applyFont="1" applyAlignment="1">
      <alignment horizontal="right"/>
    </xf>
    <xf numFmtId="164" fontId="4" fillId="4" borderId="13" xfId="0" applyNumberFormat="1" applyFont="1" applyFill="1" applyBorder="1" applyAlignment="1">
      <alignment horizontal="right" indent="2"/>
    </xf>
    <xf numFmtId="164" fontId="2" fillId="0" borderId="0" xfId="0" applyNumberFormat="1" applyFont="1" applyAlignment="1">
      <alignment horizontal="right" indent="1"/>
    </xf>
    <xf numFmtId="9" fontId="2" fillId="0" borderId="0" xfId="0" applyNumberFormat="1" applyFont="1" applyAlignment="1">
      <alignment horizontal="right" indent="1"/>
    </xf>
    <xf numFmtId="9" fontId="2" fillId="0" borderId="17" xfId="0" applyNumberFormat="1" applyFont="1" applyBorder="1" applyAlignment="1">
      <alignment horizontal="right" indent="1"/>
    </xf>
    <xf numFmtId="0" fontId="3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9" fontId="2" fillId="0" borderId="0" xfId="0" applyNumberFormat="1" applyFont="1" applyBorder="1" applyAlignment="1">
      <alignment horizontal="right" indent="1"/>
    </xf>
    <xf numFmtId="2" fontId="2" fillId="0" borderId="67" xfId="0" applyNumberFormat="1" applyFont="1" applyBorder="1" applyAlignment="1">
      <alignment horizontal="right" indent="1"/>
    </xf>
    <xf numFmtId="2" fontId="2" fillId="0" borderId="0" xfId="0" applyNumberFormat="1" applyFont="1" applyBorder="1" applyAlignment="1">
      <alignment horizontal="right" indent="1"/>
    </xf>
    <xf numFmtId="166" fontId="0" fillId="0" borderId="0" xfId="0" applyNumberFormat="1" applyAlignment="1">
      <alignment horizontal="right" indent="1"/>
    </xf>
    <xf numFmtId="166" fontId="0" fillId="0" borderId="17" xfId="0" applyNumberFormat="1" applyBorder="1" applyAlignment="1">
      <alignment horizontal="right" indent="1"/>
    </xf>
    <xf numFmtId="0" fontId="0" fillId="0" borderId="0" xfId="0" applyAlignment="1">
      <alignment horizontal="right" indent="2"/>
    </xf>
    <xf numFmtId="2" fontId="2" fillId="0" borderId="17" xfId="0" applyNumberFormat="1" applyFont="1" applyBorder="1" applyAlignment="1">
      <alignment horizontal="right" indent="1"/>
    </xf>
    <xf numFmtId="170" fontId="0" fillId="0" borderId="0" xfId="0" applyNumberFormat="1"/>
    <xf numFmtId="170" fontId="0" fillId="0" borderId="0" xfId="0" applyNumberFormat="1" applyAlignment="1">
      <alignment horizontal="right"/>
    </xf>
    <xf numFmtId="0" fontId="2" fillId="0" borderId="0" xfId="0" applyFont="1" applyBorder="1" applyAlignment="1">
      <alignment horizontal="left"/>
    </xf>
    <xf numFmtId="164" fontId="29" fillId="0" borderId="0" xfId="0" applyNumberFormat="1" applyFont="1" applyAlignment="1">
      <alignment horizontal="left"/>
    </xf>
    <xf numFmtId="0" fontId="32" fillId="0" borderId="0" xfId="0" applyFont="1" applyFill="1" applyBorder="1"/>
    <xf numFmtId="0" fontId="0" fillId="0" borderId="0" xfId="0" applyAlignment="1">
      <alignment horizontal="right" wrapText="1"/>
    </xf>
    <xf numFmtId="165" fontId="2" fillId="0" borderId="0" xfId="0" applyNumberFormat="1" applyFont="1" applyAlignment="1">
      <alignment horizontal="right"/>
    </xf>
    <xf numFmtId="9" fontId="0" fillId="0" borderId="0" xfId="7" applyFont="1"/>
    <xf numFmtId="0" fontId="3" fillId="0" borderId="0" xfId="0" applyFont="1" applyAlignment="1">
      <alignment horizontal="left" wrapText="1" indent="1"/>
    </xf>
    <xf numFmtId="164" fontId="3" fillId="3" borderId="4" xfId="0" applyNumberFormat="1" applyFont="1" applyFill="1" applyBorder="1" applyAlignment="1" applyProtection="1">
      <alignment horizontal="center"/>
      <protection locked="0"/>
    </xf>
    <xf numFmtId="164" fontId="31" fillId="10" borderId="122" xfId="0" applyNumberFormat="1" applyFont="1" applyFill="1" applyBorder="1" applyAlignment="1">
      <alignment horizontal="right" indent="2"/>
    </xf>
    <xf numFmtId="164" fontId="4" fillId="10" borderId="119" xfId="0" applyNumberFormat="1" applyFont="1" applyFill="1" applyBorder="1" applyAlignment="1">
      <alignment horizontal="right" indent="2"/>
    </xf>
    <xf numFmtId="164" fontId="3" fillId="10" borderId="25" xfId="0" applyNumberFormat="1" applyFont="1" applyFill="1" applyBorder="1" applyAlignment="1">
      <alignment horizontal="right" indent="2"/>
    </xf>
    <xf numFmtId="0" fontId="3" fillId="10" borderId="14" xfId="0" applyFont="1" applyFill="1" applyBorder="1" applyAlignment="1">
      <alignment horizontal="right"/>
    </xf>
    <xf numFmtId="0" fontId="3" fillId="10" borderId="10" xfId="0" applyFont="1" applyFill="1" applyBorder="1" applyAlignment="1">
      <alignment horizontal="right"/>
    </xf>
    <xf numFmtId="0" fontId="3" fillId="11" borderId="14" xfId="0" applyFont="1" applyFill="1" applyBorder="1" applyAlignment="1">
      <alignment horizontal="right"/>
    </xf>
    <xf numFmtId="164" fontId="3" fillId="10" borderId="22" xfId="0" applyNumberFormat="1" applyFont="1" applyFill="1" applyBorder="1" applyAlignment="1">
      <alignment horizontal="right" indent="2"/>
    </xf>
    <xf numFmtId="0" fontId="3" fillId="10" borderId="118" xfId="0" applyFont="1" applyFill="1" applyBorder="1" applyAlignment="1">
      <alignment horizontal="right"/>
    </xf>
    <xf numFmtId="164" fontId="4" fillId="10" borderId="120" xfId="0" applyNumberFormat="1" applyFont="1" applyFill="1" applyBorder="1" applyAlignment="1">
      <alignment horizontal="right" indent="2"/>
    </xf>
    <xf numFmtId="2" fontId="3" fillId="4" borderId="20" xfId="0" applyNumberFormat="1" applyFont="1" applyFill="1" applyBorder="1" applyAlignment="1">
      <alignment horizontal="right"/>
    </xf>
    <xf numFmtId="0" fontId="3" fillId="10" borderId="22" xfId="0" applyFont="1" applyFill="1" applyBorder="1" applyAlignment="1">
      <alignment horizontal="right"/>
    </xf>
    <xf numFmtId="164" fontId="31" fillId="10" borderId="123" xfId="0" applyNumberFormat="1" applyFont="1" applyFill="1" applyBorder="1" applyAlignment="1">
      <alignment horizontal="right" indent="2"/>
    </xf>
    <xf numFmtId="164" fontId="4" fillId="10" borderId="124" xfId="0" applyNumberFormat="1" applyFont="1" applyFill="1" applyBorder="1" applyAlignment="1">
      <alignment horizontal="right" indent="2"/>
    </xf>
    <xf numFmtId="0" fontId="3" fillId="11" borderId="118" xfId="0" applyFont="1" applyFill="1" applyBorder="1" applyAlignment="1">
      <alignment horizontal="right"/>
    </xf>
    <xf numFmtId="0" fontId="3" fillId="11" borderId="114" xfId="0" applyFont="1" applyFill="1" applyBorder="1" applyAlignment="1">
      <alignment horizontal="right"/>
    </xf>
    <xf numFmtId="164" fontId="31" fillId="10" borderId="125" xfId="0" applyNumberFormat="1" applyFont="1" applyFill="1" applyBorder="1" applyAlignment="1">
      <alignment horizontal="right" indent="2"/>
    </xf>
    <xf numFmtId="164" fontId="3" fillId="10" borderId="126" xfId="0" applyNumberFormat="1" applyFont="1" applyFill="1" applyBorder="1" applyAlignment="1">
      <alignment horizontal="right" indent="2"/>
    </xf>
    <xf numFmtId="0" fontId="3" fillId="10" borderId="60" xfId="0" applyFont="1" applyFill="1" applyBorder="1" applyAlignment="1">
      <alignment horizontal="right"/>
    </xf>
    <xf numFmtId="164" fontId="4" fillId="10" borderId="28" xfId="0" applyNumberFormat="1" applyFont="1" applyFill="1" applyBorder="1" applyAlignment="1">
      <alignment horizontal="right" indent="2"/>
    </xf>
    <xf numFmtId="0" fontId="3" fillId="5" borderId="11" xfId="0" applyFont="1" applyFill="1" applyBorder="1" applyAlignment="1">
      <alignment horizontal="right"/>
    </xf>
    <xf numFmtId="164" fontId="31" fillId="5" borderId="11" xfId="0" applyNumberFormat="1" applyFont="1" applyFill="1" applyBorder="1" applyAlignment="1">
      <alignment horizontal="right" indent="2"/>
    </xf>
    <xf numFmtId="164" fontId="4" fillId="5" borderId="12" xfId="0" applyNumberFormat="1" applyFont="1" applyFill="1" applyBorder="1" applyAlignment="1">
      <alignment horizontal="right" indent="2"/>
    </xf>
    <xf numFmtId="164" fontId="3" fillId="5" borderId="113" xfId="0" applyNumberFormat="1" applyFont="1" applyFill="1" applyBorder="1" applyAlignment="1">
      <alignment horizontal="right" indent="2"/>
    </xf>
    <xf numFmtId="164" fontId="29" fillId="0" borderId="0" xfId="0" applyNumberFormat="1" applyFont="1" applyBorder="1" applyAlignment="1">
      <alignment horizontal="left" indent="1"/>
    </xf>
    <xf numFmtId="0" fontId="29" fillId="0" borderId="0" xfId="0" applyFont="1" applyFill="1" applyBorder="1" applyAlignment="1">
      <alignment horizontal="right"/>
    </xf>
    <xf numFmtId="9" fontId="29" fillId="0" borderId="0" xfId="0" applyNumberFormat="1" applyFont="1" applyFill="1" applyBorder="1" applyAlignment="1">
      <alignment horizontal="left" indent="1"/>
    </xf>
    <xf numFmtId="0" fontId="3" fillId="0" borderId="0" xfId="0" applyFont="1" applyBorder="1" applyAlignment="1">
      <alignment horizontal="left" indent="1"/>
    </xf>
    <xf numFmtId="0" fontId="2" fillId="0" borderId="0" xfId="0" applyFont="1" applyAlignment="1">
      <alignment horizontal="left"/>
    </xf>
    <xf numFmtId="0" fontId="34" fillId="0" borderId="113" xfId="0" applyFont="1" applyBorder="1" applyAlignment="1">
      <alignment horizontal="right" vertical="center" wrapText="1"/>
    </xf>
    <xf numFmtId="0" fontId="35" fillId="0" borderId="121" xfId="0" applyFont="1" applyBorder="1" applyAlignment="1">
      <alignment horizontal="center" vertical="center" wrapText="1"/>
    </xf>
    <xf numFmtId="0" fontId="34" fillId="0" borderId="1" xfId="0" applyFont="1" applyBorder="1" applyAlignment="1">
      <alignment vertical="center" wrapText="1"/>
    </xf>
    <xf numFmtId="164" fontId="34" fillId="0" borderId="2" xfId="0" applyNumberFormat="1" applyFont="1" applyBorder="1" applyAlignment="1">
      <alignment horizontal="right" vertical="center" wrapText="1"/>
    </xf>
    <xf numFmtId="166" fontId="34" fillId="0" borderId="2" xfId="0" applyNumberFormat="1" applyFont="1" applyBorder="1" applyAlignment="1">
      <alignment horizontal="right" vertical="center" wrapText="1"/>
    </xf>
    <xf numFmtId="0" fontId="35" fillId="0" borderId="1" xfId="0" applyFont="1" applyBorder="1" applyAlignment="1">
      <alignment vertical="center" wrapText="1"/>
    </xf>
    <xf numFmtId="164" fontId="35" fillId="0" borderId="2" xfId="0" applyNumberFormat="1" applyFont="1" applyBorder="1" applyAlignment="1">
      <alignment horizontal="right" vertical="center" wrapText="1"/>
    </xf>
    <xf numFmtId="166" fontId="35" fillId="0" borderId="2" xfId="0" applyNumberFormat="1" applyFont="1" applyBorder="1" applyAlignment="1">
      <alignment horizontal="right" vertical="center" wrapText="1"/>
    </xf>
    <xf numFmtId="164" fontId="1" fillId="0" borderId="0" xfId="0" applyNumberFormat="1" applyFont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0" fontId="0" fillId="0" borderId="0" xfId="0" applyFont="1" applyAlignment="1">
      <alignment horizontal="right"/>
    </xf>
    <xf numFmtId="0" fontId="1" fillId="0" borderId="118" xfId="0" applyFont="1" applyBorder="1" applyAlignment="1">
      <alignment horizontal="right" vertical="center"/>
    </xf>
    <xf numFmtId="164" fontId="0" fillId="0" borderId="118" xfId="0" applyNumberFormat="1" applyFont="1" applyBorder="1" applyAlignment="1">
      <alignment horizontal="right"/>
    </xf>
    <xf numFmtId="3" fontId="29" fillId="0" borderId="0" xfId="0" applyNumberFormat="1" applyFont="1" applyAlignment="1">
      <alignment horizontal="left" indent="1"/>
    </xf>
    <xf numFmtId="3" fontId="3" fillId="3" borderId="4" xfId="0" applyNumberFormat="1" applyFont="1" applyFill="1" applyBorder="1" applyAlignment="1" applyProtection="1">
      <alignment horizontal="center"/>
      <protection locked="0"/>
    </xf>
    <xf numFmtId="1" fontId="31" fillId="11" borderId="122" xfId="0" applyNumberFormat="1" applyFont="1" applyFill="1" applyBorder="1" applyAlignment="1">
      <alignment horizontal="right" indent="2"/>
    </xf>
    <xf numFmtId="1" fontId="4" fillId="11" borderId="119" xfId="0" applyNumberFormat="1" applyFont="1" applyFill="1" applyBorder="1" applyAlignment="1">
      <alignment horizontal="right" indent="2"/>
    </xf>
    <xf numFmtId="1" fontId="3" fillId="11" borderId="25" xfId="0" applyNumberFormat="1" applyFont="1" applyFill="1" applyBorder="1" applyAlignment="1">
      <alignment horizontal="right" indent="2"/>
    </xf>
    <xf numFmtId="1" fontId="31" fillId="11" borderId="125" xfId="0" applyNumberFormat="1" applyFont="1" applyFill="1" applyBorder="1" applyAlignment="1">
      <alignment horizontal="right" indent="2"/>
    </xf>
    <xf numFmtId="1" fontId="4" fillId="11" borderId="120" xfId="0" applyNumberFormat="1" applyFont="1" applyFill="1" applyBorder="1" applyAlignment="1">
      <alignment horizontal="right" indent="2"/>
    </xf>
    <xf numFmtId="1" fontId="3" fillId="11" borderId="126" xfId="0" applyNumberFormat="1" applyFont="1" applyFill="1" applyBorder="1" applyAlignment="1">
      <alignment horizontal="right" indent="2"/>
    </xf>
    <xf numFmtId="1" fontId="31" fillId="11" borderId="114" xfId="0" applyNumberFormat="1" applyFont="1" applyFill="1" applyBorder="1" applyAlignment="1">
      <alignment horizontal="right" indent="2"/>
    </xf>
    <xf numFmtId="1" fontId="4" fillId="11" borderId="34" xfId="0" applyNumberFormat="1" applyFont="1" applyFill="1" applyBorder="1" applyAlignment="1">
      <alignment horizontal="right" indent="2"/>
    </xf>
    <xf numFmtId="1" fontId="3" fillId="11" borderId="115" xfId="0" applyNumberFormat="1" applyFont="1" applyFill="1" applyBorder="1" applyAlignment="1">
      <alignment horizontal="right" indent="2"/>
    </xf>
    <xf numFmtId="166" fontId="29" fillId="0" borderId="0" xfId="0" applyNumberFormat="1" applyFont="1" applyAlignment="1">
      <alignment horizontal="left" indent="1"/>
    </xf>
    <xf numFmtId="164" fontId="2" fillId="0" borderId="0" xfId="0" applyNumberFormat="1" applyFont="1" applyBorder="1"/>
    <xf numFmtId="0" fontId="35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/>
    <xf numFmtId="0" fontId="35" fillId="0" borderId="0" xfId="0" applyFont="1" applyFill="1" applyBorder="1" applyAlignment="1">
      <alignment horizontal="right" vertical="center" wrapText="1"/>
    </xf>
    <xf numFmtId="2" fontId="2" fillId="0" borderId="0" xfId="0" applyNumberFormat="1" applyFont="1" applyAlignment="1" applyProtection="1">
      <alignment horizontal="right" indent="1"/>
    </xf>
    <xf numFmtId="2" fontId="2" fillId="0" borderId="0" xfId="0" quotePrefix="1" applyNumberFormat="1" applyFont="1" applyFill="1" applyAlignment="1">
      <alignment horizontal="right" indent="1"/>
    </xf>
    <xf numFmtId="2" fontId="2" fillId="0" borderId="0" xfId="0" quotePrefix="1" applyNumberFormat="1" applyFont="1" applyFill="1" applyAlignment="1"/>
    <xf numFmtId="167" fontId="2" fillId="0" borderId="0" xfId="0" applyNumberFormat="1" applyFont="1" applyAlignment="1">
      <alignment horizontal="left" indent="1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vertical="center"/>
    </xf>
    <xf numFmtId="2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horizontal="right" vertical="center"/>
    </xf>
    <xf numFmtId="0" fontId="36" fillId="0" borderId="0" xfId="0" applyFont="1" applyFill="1" applyAlignment="1">
      <alignment horizontal="left" indent="1"/>
    </xf>
    <xf numFmtId="0" fontId="2" fillId="0" borderId="19" xfId="0" applyFont="1" applyBorder="1" applyAlignment="1">
      <alignment horizontal="right"/>
    </xf>
    <xf numFmtId="0" fontId="2" fillId="0" borderId="67" xfId="0" applyFont="1" applyBorder="1" applyAlignment="1">
      <alignment horizontal="right"/>
    </xf>
    <xf numFmtId="0" fontId="2" fillId="0" borderId="19" xfId="0" applyFont="1" applyBorder="1" applyAlignment="1">
      <alignment vertical="center"/>
    </xf>
    <xf numFmtId="0" fontId="2" fillId="0" borderId="67" xfId="0" applyFont="1" applyBorder="1" applyAlignment="1">
      <alignment horizontal="right" vertical="center"/>
    </xf>
    <xf numFmtId="0" fontId="2" fillId="0" borderId="31" xfId="0" applyFont="1" applyBorder="1"/>
    <xf numFmtId="0" fontId="2" fillId="0" borderId="64" xfId="0" applyFont="1" applyBorder="1" applyAlignment="1">
      <alignment horizontal="right"/>
    </xf>
    <xf numFmtId="0" fontId="2" fillId="0" borderId="9" xfId="0" applyFont="1" applyBorder="1" applyAlignment="1">
      <alignment horizontal="right"/>
    </xf>
    <xf numFmtId="0" fontId="2" fillId="0" borderId="15" xfId="0" applyFont="1" applyBorder="1" applyAlignment="1">
      <alignment horizontal="right"/>
    </xf>
    <xf numFmtId="0" fontId="2" fillId="0" borderId="9" xfId="0" applyFont="1" applyBorder="1" applyAlignment="1">
      <alignment vertical="center"/>
    </xf>
    <xf numFmtId="0" fontId="2" fillId="0" borderId="15" xfId="0" applyFont="1" applyBorder="1" applyAlignment="1">
      <alignment horizontal="right" vertical="center"/>
    </xf>
    <xf numFmtId="0" fontId="2" fillId="0" borderId="9" xfId="0" applyFont="1" applyBorder="1"/>
    <xf numFmtId="0" fontId="2" fillId="0" borderId="10" xfId="0" applyFont="1" applyBorder="1"/>
    <xf numFmtId="10" fontId="2" fillId="0" borderId="2" xfId="7" applyNumberFormat="1" applyFont="1" applyBorder="1" applyAlignment="1">
      <alignment horizontal="right"/>
    </xf>
    <xf numFmtId="0" fontId="2" fillId="0" borderId="0" xfId="0" applyFont="1" applyFill="1" applyAlignment="1">
      <alignment horizontal="right" indent="1"/>
    </xf>
    <xf numFmtId="164" fontId="4" fillId="10" borderId="32" xfId="0" applyNumberFormat="1" applyFont="1" applyFill="1" applyBorder="1" applyAlignment="1">
      <alignment horizontal="right" indent="2"/>
    </xf>
    <xf numFmtId="164" fontId="4" fillId="10" borderId="34" xfId="0" applyNumberFormat="1" applyFont="1" applyFill="1" applyBorder="1" applyAlignment="1">
      <alignment horizontal="right" indent="2"/>
    </xf>
    <xf numFmtId="0" fontId="0" fillId="0" borderId="0" xfId="0" applyAlignment="1"/>
    <xf numFmtId="0" fontId="0" fillId="0" borderId="0" xfId="0"/>
    <xf numFmtId="0" fontId="2" fillId="0" borderId="0" xfId="0" applyFont="1" applyAlignment="1">
      <alignment wrapText="1"/>
    </xf>
    <xf numFmtId="0" fontId="22" fillId="0" borderId="0" xfId="1" applyFont="1" applyAlignment="1">
      <alignment horizontal="center"/>
    </xf>
    <xf numFmtId="0" fontId="22" fillId="0" borderId="9" xfId="1" applyFont="1" applyBorder="1" applyAlignment="1"/>
    <xf numFmtId="0" fontId="22" fillId="0" borderId="41" xfId="1" applyFont="1" applyBorder="1" applyAlignment="1">
      <alignment horizontal="center"/>
    </xf>
    <xf numFmtId="0" fontId="22" fillId="0" borderId="24" xfId="1" applyFont="1" applyFill="1" applyBorder="1" applyAlignment="1">
      <alignment horizontal="center"/>
    </xf>
    <xf numFmtId="0" fontId="22" fillId="0" borderId="0" xfId="1" applyFont="1" applyFill="1" applyBorder="1" applyAlignment="1">
      <alignment horizontal="center"/>
    </xf>
    <xf numFmtId="0" fontId="22" fillId="0" borderId="0" xfId="1" applyFont="1" applyAlignment="1"/>
    <xf numFmtId="2" fontId="22" fillId="0" borderId="0" xfId="1" applyNumberFormat="1" applyFont="1" applyAlignment="1"/>
    <xf numFmtId="43" fontId="2" fillId="0" borderId="0" xfId="49" applyFont="1"/>
    <xf numFmtId="0" fontId="2" fillId="0" borderId="0" xfId="0" applyFont="1" applyAlignment="1">
      <alignment horizontal="right"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left" wrapText="1"/>
    </xf>
    <xf numFmtId="0" fontId="2" fillId="0" borderId="0" xfId="0" applyFont="1" applyFill="1" applyAlignment="1">
      <alignment horizontal="right" wrapText="1"/>
    </xf>
    <xf numFmtId="0" fontId="2" fillId="0" borderId="0" xfId="0" applyFont="1" applyBorder="1" applyAlignment="1">
      <alignment horizontal="right" wrapText="1"/>
    </xf>
    <xf numFmtId="166" fontId="2" fillId="0" borderId="0" xfId="0" applyNumberFormat="1" applyFont="1" applyAlignment="1">
      <alignment wrapText="1"/>
    </xf>
    <xf numFmtId="0" fontId="2" fillId="0" borderId="0" xfId="0" applyFont="1" applyAlignment="1">
      <alignment horizontal="left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Alignment="1"/>
    <xf numFmtId="2" fontId="2" fillId="0" borderId="0" xfId="0" applyNumberFormat="1" applyFont="1" applyAlignment="1"/>
    <xf numFmtId="0" fontId="3" fillId="3" borderId="5" xfId="0" applyFont="1" applyFill="1" applyBorder="1" applyAlignment="1">
      <alignment horizontal="center"/>
    </xf>
    <xf numFmtId="0" fontId="1" fillId="0" borderId="7" xfId="0" applyFont="1" applyBorder="1" applyAlignment="1"/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0" fillId="0" borderId="6" xfId="0" applyBorder="1" applyAlignment="1"/>
    <xf numFmtId="0" fontId="0" fillId="0" borderId="7" xfId="0" applyBorder="1" applyAlignment="1"/>
    <xf numFmtId="0" fontId="29" fillId="0" borderId="23" xfId="0" applyFont="1" applyBorder="1" applyAlignment="1">
      <alignment horizontal="center"/>
    </xf>
    <xf numFmtId="0" fontId="29" fillId="0" borderId="127" xfId="0" applyFont="1" applyBorder="1" applyAlignment="1">
      <alignment horizontal="center"/>
    </xf>
    <xf numFmtId="2" fontId="29" fillId="0" borderId="128" xfId="0" applyNumberFormat="1" applyFont="1" applyBorder="1" applyAlignment="1">
      <alignment horizontal="center"/>
    </xf>
    <xf numFmtId="2" fontId="29" fillId="0" borderId="75" xfId="0" applyNumberFormat="1" applyFont="1" applyBorder="1" applyAlignment="1">
      <alignment horizontal="center"/>
    </xf>
    <xf numFmtId="0" fontId="1" fillId="0" borderId="95" xfId="0" applyFont="1" applyBorder="1" applyAlignment="1">
      <alignment horizontal="left" vertical="center"/>
    </xf>
    <xf numFmtId="0" fontId="1" fillId="0" borderId="66" xfId="0" applyFont="1" applyBorder="1" applyAlignment="1"/>
    <xf numFmtId="0" fontId="1" fillId="0" borderId="68" xfId="0" applyFont="1" applyBorder="1" applyAlignment="1"/>
    <xf numFmtId="0" fontId="1" fillId="0" borderId="56" xfId="0" applyFont="1" applyBorder="1" applyAlignment="1">
      <alignment horizontal="center"/>
    </xf>
    <xf numFmtId="0" fontId="1" fillId="0" borderId="87" xfId="0" applyFont="1" applyBorder="1" applyAlignment="1">
      <alignment horizontal="center"/>
    </xf>
    <xf numFmtId="0" fontId="1" fillId="0" borderId="88" xfId="0" applyFont="1" applyBorder="1" applyAlignment="1">
      <alignment horizontal="center"/>
    </xf>
    <xf numFmtId="0" fontId="1" fillId="0" borderId="86" xfId="0" applyFont="1" applyBorder="1" applyAlignment="1">
      <alignment horizontal="center"/>
    </xf>
    <xf numFmtId="0" fontId="1" fillId="0" borderId="87" xfId="0" applyFont="1" applyBorder="1" applyAlignment="1"/>
    <xf numFmtId="0" fontId="1" fillId="0" borderId="89" xfId="0" applyFont="1" applyBorder="1" applyAlignment="1"/>
    <xf numFmtId="0" fontId="1" fillId="0" borderId="0" xfId="0" applyFont="1" applyAlignment="1"/>
    <xf numFmtId="0" fontId="0" fillId="0" borderId="0" xfId="0" applyAlignment="1"/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85" xfId="0" applyFont="1" applyBorder="1" applyAlignment="1">
      <alignment vertical="center" wrapText="1"/>
    </xf>
    <xf numFmtId="0" fontId="1" fillId="0" borderId="99" xfId="0" applyFont="1" applyBorder="1" applyAlignment="1">
      <alignment vertical="center" wrapText="1"/>
    </xf>
    <xf numFmtId="0" fontId="1" fillId="0" borderId="92" xfId="0" applyFont="1" applyBorder="1" applyAlignment="1">
      <alignment horizontal="left" vertical="center"/>
    </xf>
    <xf numFmtId="0" fontId="1" fillId="0" borderId="92" xfId="0" applyFont="1" applyBorder="1" applyAlignment="1">
      <alignment vertical="center"/>
    </xf>
    <xf numFmtId="0" fontId="1" fillId="0" borderId="90" xfId="0" applyFont="1" applyBorder="1" applyAlignment="1">
      <alignment vertical="center"/>
    </xf>
    <xf numFmtId="0" fontId="1" fillId="0" borderId="91" xfId="0" applyFont="1" applyBorder="1" applyAlignment="1">
      <alignment horizontal="left" vertical="center"/>
    </xf>
    <xf numFmtId="0" fontId="1" fillId="0" borderId="92" xfId="0" applyFont="1" applyBorder="1" applyAlignment="1"/>
    <xf numFmtId="0" fontId="1" fillId="0" borderId="90" xfId="0" applyFont="1" applyBorder="1" applyAlignment="1"/>
    <xf numFmtId="0" fontId="22" fillId="0" borderId="14" xfId="1" applyBorder="1" applyAlignment="1">
      <alignment horizontal="center" vertical="center" wrapText="1"/>
    </xf>
    <xf numFmtId="0" fontId="22" fillId="0" borderId="24" xfId="1" applyBorder="1" applyAlignment="1">
      <alignment horizontal="center" vertical="center" wrapText="1"/>
    </xf>
    <xf numFmtId="0" fontId="22" fillId="0" borderId="25" xfId="1" applyBorder="1" applyAlignment="1">
      <alignment horizontal="center" vertical="center" wrapText="1"/>
    </xf>
    <xf numFmtId="0" fontId="22" fillId="0" borderId="23" xfId="1" applyBorder="1" applyAlignment="1">
      <alignment horizontal="center" vertical="center" wrapText="1"/>
    </xf>
    <xf numFmtId="0" fontId="22" fillId="0" borderId="18" xfId="1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23" fillId="7" borderId="5" xfId="1" applyFont="1" applyFill="1" applyBorder="1" applyAlignment="1" applyProtection="1">
      <alignment horizontal="center"/>
      <protection locked="0"/>
    </xf>
    <xf numFmtId="0" fontId="22" fillId="7" borderId="6" xfId="1" applyFill="1" applyBorder="1" applyAlignment="1" applyProtection="1">
      <alignment horizontal="center"/>
      <protection locked="0"/>
    </xf>
    <xf numFmtId="0" fontId="22" fillId="7" borderId="7" xfId="1" applyFill="1" applyBorder="1" applyAlignment="1" applyProtection="1">
      <alignment horizontal="center"/>
      <protection locked="0"/>
    </xf>
    <xf numFmtId="0" fontId="22" fillId="0" borderId="14" xfId="1" applyBorder="1" applyAlignment="1">
      <alignment horizontal="left" vertical="center" wrapText="1"/>
    </xf>
    <xf numFmtId="0" fontId="22" fillId="0" borderId="9" xfId="1" applyBorder="1" applyAlignment="1">
      <alignment horizontal="left" vertical="center" wrapText="1"/>
    </xf>
    <xf numFmtId="0" fontId="22" fillId="0" borderId="10" xfId="1" applyBorder="1" applyAlignment="1">
      <alignment horizontal="left" vertical="center" wrapText="1"/>
    </xf>
    <xf numFmtId="0" fontId="22" fillId="0" borderId="22" xfId="1" applyBorder="1" applyAlignment="1">
      <alignment horizontal="center" vertical="center" wrapText="1"/>
    </xf>
    <xf numFmtId="0" fontId="22" fillId="0" borderId="20" xfId="1" applyBorder="1" applyAlignment="1">
      <alignment horizontal="center" vertical="center" wrapText="1"/>
    </xf>
    <xf numFmtId="0" fontId="22" fillId="0" borderId="1" xfId="1" applyBorder="1" applyAlignment="1">
      <alignment horizontal="center" vertical="center" wrapText="1"/>
    </xf>
    <xf numFmtId="0" fontId="22" fillId="7" borderId="5" xfId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2" fillId="8" borderId="76" xfId="1" applyFill="1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0" fontId="22" fillId="8" borderId="22" xfId="1" applyFill="1" applyBorder="1" applyAlignment="1">
      <alignment horizontal="center" vertical="center" wrapText="1"/>
    </xf>
    <xf numFmtId="0" fontId="22" fillId="8" borderId="20" xfId="1" applyFill="1" applyBorder="1" applyAlignment="1">
      <alignment horizontal="center" vertical="center" wrapText="1"/>
    </xf>
    <xf numFmtId="0" fontId="22" fillId="8" borderId="1" xfId="1" applyFill="1" applyBorder="1" applyAlignment="1">
      <alignment horizontal="center" vertical="center" wrapText="1"/>
    </xf>
    <xf numFmtId="0" fontId="22" fillId="0" borderId="26" xfId="1" applyBorder="1" applyAlignment="1">
      <alignment horizontal="center" vertical="center"/>
    </xf>
    <xf numFmtId="0" fontId="22" fillId="0" borderId="27" xfId="1" applyBorder="1" applyAlignment="1">
      <alignment horizontal="center" vertical="center"/>
    </xf>
    <xf numFmtId="0" fontId="22" fillId="0" borderId="28" xfId="1" applyBorder="1" applyAlignment="1"/>
    <xf numFmtId="0" fontId="22" fillId="0" borderId="8" xfId="1" applyBorder="1" applyAlignment="1">
      <alignment horizontal="center" vertical="center"/>
    </xf>
    <xf numFmtId="0" fontId="22" fillId="0" borderId="3" xfId="1" applyBorder="1" applyAlignment="1">
      <alignment horizontal="center" vertical="center"/>
    </xf>
    <xf numFmtId="0" fontId="22" fillId="0" borderId="60" xfId="1" applyBorder="1" applyAlignment="1">
      <alignment horizontal="center" vertical="center"/>
    </xf>
    <xf numFmtId="0" fontId="22" fillId="0" borderId="10" xfId="1" applyBorder="1" applyAlignment="1">
      <alignment horizontal="center" vertical="center"/>
    </xf>
    <xf numFmtId="0" fontId="22" fillId="0" borderId="52" xfId="1" applyFont="1" applyBorder="1" applyAlignment="1">
      <alignment horizontal="left" vertical="center" wrapText="1"/>
    </xf>
    <xf numFmtId="0" fontId="22" fillId="0" borderId="59" xfId="1" applyBorder="1" applyAlignment="1">
      <alignment horizontal="left" vertical="center" wrapText="1"/>
    </xf>
    <xf numFmtId="0" fontId="22" fillId="0" borderId="63" xfId="1" applyBorder="1" applyAlignment="1">
      <alignment horizontal="left" vertical="center" wrapText="1"/>
    </xf>
    <xf numFmtId="0" fontId="22" fillId="0" borderId="56" xfId="1" applyBorder="1" applyAlignment="1">
      <alignment horizontal="center"/>
    </xf>
    <xf numFmtId="0" fontId="22" fillId="0" borderId="57" xfId="1" applyBorder="1" applyAlignment="1">
      <alignment horizontal="center"/>
    </xf>
    <xf numFmtId="0" fontId="22" fillId="0" borderId="58" xfId="1" applyBorder="1" applyAlignment="1">
      <alignment horizontal="center" vertical="center" wrapText="1"/>
    </xf>
    <xf numFmtId="0" fontId="22" fillId="0" borderId="62" xfId="1" applyBorder="1" applyAlignment="1">
      <alignment horizontal="center" vertical="center" wrapText="1"/>
    </xf>
    <xf numFmtId="0" fontId="22" fillId="0" borderId="65" xfId="1" applyBorder="1" applyAlignment="1">
      <alignment horizontal="center" vertical="center" wrapText="1"/>
    </xf>
    <xf numFmtId="0" fontId="22" fillId="0" borderId="61" xfId="1" applyBorder="1" applyAlignment="1">
      <alignment horizontal="center" vertical="center"/>
    </xf>
    <xf numFmtId="0" fontId="22" fillId="0" borderId="2" xfId="1" applyBorder="1" applyAlignment="1">
      <alignment horizontal="center" vertical="center"/>
    </xf>
  </cellXfs>
  <cellStyles count="50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4" builtinId="27" customBuiltin="1"/>
    <cellStyle name="Calculation" xfId="18" builtinId="22" customBuiltin="1"/>
    <cellStyle name="Check Cell" xfId="20" builtinId="23" customBuiltin="1"/>
    <cellStyle name="Comma" xfId="49" builtinId="3"/>
    <cellStyle name="Comma0" xfId="2"/>
    <cellStyle name="Currency0" xfId="3"/>
    <cellStyle name="Date" xfId="4"/>
    <cellStyle name="Explanatory Text" xfId="23" builtinId="53" customBuiltin="1"/>
    <cellStyle name="Fixed" xfId="5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Input" xfId="16" builtinId="20" customBuiltin="1"/>
    <cellStyle name="Linked Cell" xfId="19" builtinId="24" customBuiltin="1"/>
    <cellStyle name="Neutral" xfId="15" builtinId="28" customBuiltin="1"/>
    <cellStyle name="Normal" xfId="0" builtinId="0"/>
    <cellStyle name="Normal 2" xfId="1"/>
    <cellStyle name="Normal 2 2" xfId="6"/>
    <cellStyle name="Note" xfId="22" builtinId="10" customBuiltin="1"/>
    <cellStyle name="Output" xfId="17" builtinId="21" customBuiltin="1"/>
    <cellStyle name="Percent" xfId="7" builtinId="5"/>
    <cellStyle name="Title" xfId="8" builtinId="15" customBuiltin="1"/>
    <cellStyle name="Total" xfId="24" builtinId="25" customBuiltin="1"/>
    <cellStyle name="Warning Text" xfId="21" builtinId="11" customBuiltin="1"/>
  </cellStyles>
  <dxfs count="0"/>
  <tableStyles count="0" defaultTableStyle="TableStyleMedium2" defaultPivotStyle="PivotStyleLight16"/>
  <colors>
    <mruColors>
      <color rgb="FFFFFF99"/>
      <color rgb="FFFFFFCC"/>
      <color rgb="FFCCFFCC"/>
      <color rgb="FFCCECFF"/>
      <color rgb="FF00990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power"/>
            <c:dispRSqr val="1"/>
            <c:dispEq val="1"/>
            <c:trendlineLbl>
              <c:layout>
                <c:manualLayout>
                  <c:x val="-0.56330577427821527"/>
                  <c:y val="-1.8380464538706856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200"/>
                  </a:pPr>
                  <a:endParaRPr lang="en-US"/>
                </a:p>
              </c:txPr>
            </c:trendlineLbl>
          </c:trendline>
          <c:xVal>
            <c:numRef>
              <c:f>gpd!$A$15:$A$23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gpd!$N$15:$N$23</c:f>
              <c:numCache>
                <c:formatCode>0.0</c:formatCode>
                <c:ptCount val="9"/>
                <c:pt idx="0">
                  <c:v>10.098746352890238</c:v>
                </c:pt>
                <c:pt idx="1">
                  <c:v>12.798227599631947</c:v>
                </c:pt>
                <c:pt idx="2">
                  <c:v>15.25726829435826</c:v>
                </c:pt>
                <c:pt idx="3">
                  <c:v>17.475868437069185</c:v>
                </c:pt>
                <c:pt idx="4">
                  <c:v>19.454028027764718</c:v>
                </c:pt>
                <c:pt idx="5">
                  <c:v>21.191747066444858</c:v>
                </c:pt>
                <c:pt idx="6">
                  <c:v>22.689025553109605</c:v>
                </c:pt>
                <c:pt idx="7">
                  <c:v>23.945863487758963</c:v>
                </c:pt>
                <c:pt idx="8">
                  <c:v>24.962260870392921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8-4D5C-B7A6-83C704FEF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827760"/>
        <c:axId val="542828152"/>
      </c:scatterChart>
      <c:valAx>
        <c:axId val="54282776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Bedrooms (Nbr)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42828152"/>
        <c:crosses val="autoZero"/>
        <c:crossBetween val="midCat"/>
        <c:majorUnit val="1"/>
        <c:minorUnit val="0.5"/>
      </c:valAx>
      <c:valAx>
        <c:axId val="542828152"/>
        <c:scaling>
          <c:orientation val="minMax"/>
          <c:min val="8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Water Waste (gpd)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42827760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-0.48958333333333331"/>
                  <c:y val="-1.8380464538706856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200"/>
                  </a:pPr>
                  <a:endParaRPr lang="en-US"/>
                </a:p>
              </c:txPr>
            </c:trendlineLbl>
          </c:trendline>
          <c:xVal>
            <c:numRef>
              <c:f>gpd!$A$15:$A$23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gpd!$O$15:$O$23</c:f>
              <c:numCache>
                <c:formatCode>0.0</c:formatCode>
                <c:ptCount val="9"/>
                <c:pt idx="0">
                  <c:v>25.761253647109761</c:v>
                </c:pt>
                <c:pt idx="1">
                  <c:v>34.941772400368052</c:v>
                </c:pt>
                <c:pt idx="2">
                  <c:v>44.362731705641728</c:v>
                </c:pt>
                <c:pt idx="3">
                  <c:v>54.024131562930812</c:v>
                </c:pt>
                <c:pt idx="4">
                  <c:v>63.925971972235274</c:v>
                </c:pt>
                <c:pt idx="5">
                  <c:v>74.068252933555144</c:v>
                </c:pt>
                <c:pt idx="6">
                  <c:v>84.450974446890399</c:v>
                </c:pt>
                <c:pt idx="7">
                  <c:v>95.074136512241054</c:v>
                </c:pt>
                <c:pt idx="8">
                  <c:v>105.93773912960708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C3-4BD5-8B85-2EDAB462B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825016"/>
        <c:axId val="542825408"/>
      </c:scatterChart>
      <c:valAx>
        <c:axId val="542825016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Bedrooms (Nbr)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42825408"/>
        <c:crosses val="autoZero"/>
        <c:crossBetween val="midCat"/>
        <c:majorUnit val="1"/>
        <c:minorUnit val="0.5"/>
      </c:valAx>
      <c:valAx>
        <c:axId val="542825408"/>
        <c:scaling>
          <c:orientation val="minMax"/>
          <c:min val="16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Fixture Use (gpd)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42825016"/>
        <c:crosses val="autoZero"/>
        <c:crossBetween val="midCat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35712510936132985"/>
                  <c:y val="-5.1985437304207941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100"/>
                  </a:pPr>
                  <a:endParaRPr lang="en-US"/>
                </a:p>
              </c:txPr>
            </c:trendlineLbl>
          </c:trendline>
          <c:xVal>
            <c:numRef>
              <c:f>gpd!$A$15:$A$23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gpd!$J$15:$J$23</c:f>
              <c:numCache>
                <c:formatCode>0.000</c:formatCode>
                <c:ptCount val="9"/>
                <c:pt idx="0">
                  <c:v>0.57286004405026847</c:v>
                </c:pt>
                <c:pt idx="1">
                  <c:v>0.58872559035270011</c:v>
                </c:pt>
                <c:pt idx="2">
                  <c:v>0.60145361798076658</c:v>
                </c:pt>
                <c:pt idx="3">
                  <c:v>0.61257297016007684</c:v>
                </c:pt>
                <c:pt idx="4">
                  <c:v>0.62275798821740203</c:v>
                </c:pt>
                <c:pt idx="5">
                  <c:v>0.63235231833182681</c:v>
                </c:pt>
                <c:pt idx="6">
                  <c:v>0.6415494879834972</c:v>
                </c:pt>
                <c:pt idx="7">
                  <c:v>0.65046680761720099</c:v>
                </c:pt>
                <c:pt idx="8">
                  <c:v>0.65917952830630022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FE-49ED-9726-3E17CFD9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977560"/>
        <c:axId val="740976776"/>
      </c:scatterChart>
      <c:valAx>
        <c:axId val="740977560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Bedrooms (Nbr)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0976776"/>
        <c:crosses val="autoZero"/>
        <c:crossBetween val="midCat"/>
        <c:majorUnit val="1"/>
        <c:minorUnit val="0.5"/>
      </c:valAx>
      <c:valAx>
        <c:axId val="740976776"/>
        <c:scaling>
          <c:orientation val="minMax"/>
          <c:min val="0.56000000000000005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Ifrac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40977560"/>
        <c:crosses val="autoZero"/>
        <c:crossBetween val="midCat"/>
        <c:majorUnit val="2.0000000000000004E-2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rendline>
            <c:trendlineType val="linear"/>
            <c:dispRSqr val="1"/>
            <c:dispEq val="1"/>
            <c:trendlineLbl>
              <c:layout>
                <c:manualLayout>
                  <c:x val="-0.48147222222222225"/>
                  <c:y val="8.5012558914006713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200"/>
                  </a:pPr>
                  <a:endParaRPr lang="en-US"/>
                </a:p>
              </c:txPr>
            </c:trendlineLbl>
          </c:trendline>
          <c:xVal>
            <c:numRef>
              <c:f>gpd!$A$15:$A$23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gpd!$P$15:$P$23</c:f>
              <c:numCache>
                <c:formatCode>0.0</c:formatCode>
                <c:ptCount val="9"/>
                <c:pt idx="0">
                  <c:v>35.86</c:v>
                </c:pt>
                <c:pt idx="1">
                  <c:v>47.739999999999995</c:v>
                </c:pt>
                <c:pt idx="2">
                  <c:v>59.61999999999999</c:v>
                </c:pt>
                <c:pt idx="3">
                  <c:v>71.5</c:v>
                </c:pt>
                <c:pt idx="4">
                  <c:v>83.38</c:v>
                </c:pt>
                <c:pt idx="5">
                  <c:v>95.26</c:v>
                </c:pt>
                <c:pt idx="6">
                  <c:v>107.14</c:v>
                </c:pt>
                <c:pt idx="7">
                  <c:v>119.02000000000001</c:v>
                </c:pt>
                <c:pt idx="8">
                  <c:v>130.9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01-4618-A54C-EB4829448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975992"/>
        <c:axId val="740974032"/>
      </c:scatterChart>
      <c:valAx>
        <c:axId val="740975992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Bedrooms (Nbr)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0974032"/>
        <c:crosses val="autoZero"/>
        <c:crossBetween val="midCat"/>
        <c:majorUnit val="1"/>
        <c:minorUnit val="0.5"/>
      </c:valAx>
      <c:valAx>
        <c:axId val="7409740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normailzed</a:t>
                </a:r>
                <a:r>
                  <a:rPr lang="en-US" baseline="0"/>
                  <a:t> Water Use</a:t>
                </a:r>
                <a:r>
                  <a:rPr lang="en-US"/>
                  <a:t> (gpd)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40975992"/>
        <c:crosses val="autoZero"/>
        <c:crossBetween val="midCat"/>
        <c:majorUnit val="20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Tmains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Tmains!$B$2</c:f>
              <c:strCache>
                <c:ptCount val="1"/>
                <c:pt idx="0">
                  <c:v>Duluth</c:v>
                </c:pt>
              </c:strCache>
            </c:strRef>
          </c:tx>
          <c:marker>
            <c:symbol val="none"/>
          </c:marker>
          <c:val>
            <c:numRef>
              <c:f>Tmains!$B$3:$B$14</c:f>
              <c:numCache>
                <c:formatCode>0.00</c:formatCode>
                <c:ptCount val="12"/>
                <c:pt idx="0">
                  <c:v>37.58</c:v>
                </c:pt>
                <c:pt idx="1">
                  <c:v>35.520000000000003</c:v>
                </c:pt>
                <c:pt idx="2">
                  <c:v>35.96</c:v>
                </c:pt>
                <c:pt idx="3">
                  <c:v>38.78</c:v>
                </c:pt>
                <c:pt idx="4">
                  <c:v>43.27</c:v>
                </c:pt>
                <c:pt idx="5">
                  <c:v>48.23</c:v>
                </c:pt>
                <c:pt idx="6">
                  <c:v>52.39</c:v>
                </c:pt>
                <c:pt idx="7">
                  <c:v>54.65</c:v>
                </c:pt>
                <c:pt idx="8">
                  <c:v>54.43</c:v>
                </c:pt>
                <c:pt idx="9">
                  <c:v>51.78</c:v>
                </c:pt>
                <c:pt idx="10">
                  <c:v>47.4</c:v>
                </c:pt>
                <c:pt idx="11">
                  <c:v>42.43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7-417C-8E48-5C72BD3E2D84}"/>
            </c:ext>
          </c:extLst>
        </c:ser>
        <c:ser>
          <c:idx val="1"/>
          <c:order val="1"/>
          <c:tx>
            <c:strRef>
              <c:f>Tmains!$C$2</c:f>
              <c:strCache>
                <c:ptCount val="1"/>
                <c:pt idx="0">
                  <c:v>SanFran</c:v>
                </c:pt>
              </c:strCache>
            </c:strRef>
          </c:tx>
          <c:marker>
            <c:symbol val="none"/>
          </c:marker>
          <c:val>
            <c:numRef>
              <c:f>Tmains!$C$3:$C$14</c:f>
              <c:numCache>
                <c:formatCode>0.00</c:formatCode>
                <c:ptCount val="12"/>
                <c:pt idx="0">
                  <c:v>60.02</c:v>
                </c:pt>
                <c:pt idx="1">
                  <c:v>59.83</c:v>
                </c:pt>
                <c:pt idx="2">
                  <c:v>60.41</c:v>
                </c:pt>
                <c:pt idx="3">
                  <c:v>61.63</c:v>
                </c:pt>
                <c:pt idx="4">
                  <c:v>63.15</c:v>
                </c:pt>
                <c:pt idx="5">
                  <c:v>64.58</c:v>
                </c:pt>
                <c:pt idx="6">
                  <c:v>65.55</c:v>
                </c:pt>
                <c:pt idx="7">
                  <c:v>65.81</c:v>
                </c:pt>
                <c:pt idx="8">
                  <c:v>65.28</c:v>
                </c:pt>
                <c:pt idx="9">
                  <c:v>64.11</c:v>
                </c:pt>
                <c:pt idx="10">
                  <c:v>62.6</c:v>
                </c:pt>
                <c:pt idx="11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7-417C-8E48-5C72BD3E2D84}"/>
            </c:ext>
          </c:extLst>
        </c:ser>
        <c:ser>
          <c:idx val="2"/>
          <c:order val="2"/>
          <c:tx>
            <c:strRef>
              <c:f>Tmains!$D$2</c:f>
              <c:strCache>
                <c:ptCount val="1"/>
                <c:pt idx="0">
                  <c:v>Miami</c:v>
                </c:pt>
              </c:strCache>
            </c:strRef>
          </c:tx>
          <c:marker>
            <c:symbol val="none"/>
          </c:marker>
          <c:val>
            <c:numRef>
              <c:f>Tmains!$D$3:$D$14</c:f>
              <c:numCache>
                <c:formatCode>0.00</c:formatCode>
                <c:ptCount val="12"/>
                <c:pt idx="0">
                  <c:v>76.459999999999994</c:v>
                </c:pt>
                <c:pt idx="1">
                  <c:v>77.05</c:v>
                </c:pt>
                <c:pt idx="2">
                  <c:v>78.95</c:v>
                </c:pt>
                <c:pt idx="3">
                  <c:v>81.67</c:v>
                </c:pt>
                <c:pt idx="4">
                  <c:v>84.49</c:v>
                </c:pt>
                <c:pt idx="5">
                  <c:v>86.68</c:v>
                </c:pt>
                <c:pt idx="6">
                  <c:v>87.67</c:v>
                </c:pt>
                <c:pt idx="7">
                  <c:v>87.2</c:v>
                </c:pt>
                <c:pt idx="8">
                  <c:v>85.4</c:v>
                </c:pt>
                <c:pt idx="9">
                  <c:v>82.73</c:v>
                </c:pt>
                <c:pt idx="10">
                  <c:v>79.89</c:v>
                </c:pt>
                <c:pt idx="11">
                  <c:v>77.62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7-417C-8E48-5C72BD3E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0976384"/>
        <c:axId val="740972464"/>
      </c:lineChart>
      <c:catAx>
        <c:axId val="740976384"/>
        <c:scaling>
          <c:orientation val="minMax"/>
        </c:scaling>
        <c:delete val="0"/>
        <c:axPos val="b"/>
        <c:majorTickMark val="out"/>
        <c:minorTickMark val="none"/>
        <c:tickLblPos val="nextTo"/>
        <c:crossAx val="740972464"/>
        <c:crosses val="autoZero"/>
        <c:auto val="1"/>
        <c:lblAlgn val="ctr"/>
        <c:lblOffset val="100"/>
        <c:noMultiLvlLbl val="0"/>
      </c:catAx>
      <c:valAx>
        <c:axId val="740972464"/>
        <c:scaling>
          <c:orientation val="minMax"/>
          <c:min val="3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4097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HWgpd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Tmains!$J$2</c:f>
              <c:strCache>
                <c:ptCount val="1"/>
                <c:pt idx="0">
                  <c:v>Duluth</c:v>
                </c:pt>
              </c:strCache>
            </c:strRef>
          </c:tx>
          <c:marker>
            <c:symbol val="none"/>
          </c:marker>
          <c:val>
            <c:numRef>
              <c:f>Tmains!$J$3:$J$14</c:f>
              <c:numCache>
                <c:formatCode>0.0</c:formatCode>
                <c:ptCount val="12"/>
                <c:pt idx="0">
                  <c:v>54.185642191647524</c:v>
                </c:pt>
                <c:pt idx="1">
                  <c:v>54.499658649328175</c:v>
                </c:pt>
                <c:pt idx="2">
                  <c:v>54.433807476072374</c:v>
                </c:pt>
                <c:pt idx="3">
                  <c:v>53.995803648341521</c:v>
                </c:pt>
                <c:pt idx="4">
                  <c:v>53.236039509341246</c:v>
                </c:pt>
                <c:pt idx="5">
                  <c:v>52.293432631479348</c:v>
                </c:pt>
                <c:pt idx="6">
                  <c:v>51.403561084718696</c:v>
                </c:pt>
                <c:pt idx="7">
                  <c:v>50.87600350401889</c:v>
                </c:pt>
                <c:pt idx="8">
                  <c:v>50.928843214452733</c:v>
                </c:pt>
                <c:pt idx="9">
                  <c:v>51.540373541294954</c:v>
                </c:pt>
                <c:pt idx="10">
                  <c:v>52.459562146740488</c:v>
                </c:pt>
                <c:pt idx="11">
                  <c:v>53.384461232676934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8-4B6C-BE9A-07610D962BCC}"/>
            </c:ext>
          </c:extLst>
        </c:ser>
        <c:ser>
          <c:idx val="1"/>
          <c:order val="1"/>
          <c:tx>
            <c:strRef>
              <c:f>Tmains!$K$2</c:f>
              <c:strCache>
                <c:ptCount val="1"/>
                <c:pt idx="0">
                  <c:v>SanFran</c:v>
                </c:pt>
              </c:strCache>
            </c:strRef>
          </c:tx>
          <c:marker>
            <c:symbol val="none"/>
          </c:marker>
          <c:val>
            <c:numRef>
              <c:f>Tmains!$K$3:$K$14</c:f>
              <c:numCache>
                <c:formatCode>0.0</c:formatCode>
                <c:ptCount val="12"/>
                <c:pt idx="0">
                  <c:v>49.475279909224099</c:v>
                </c:pt>
                <c:pt idx="1">
                  <c:v>49.528779214235641</c:v>
                </c:pt>
                <c:pt idx="2">
                  <c:v>49.364479444269868</c:v>
                </c:pt>
                <c:pt idx="3">
                  <c:v>49.00906685562579</c:v>
                </c:pt>
                <c:pt idx="4">
                  <c:v>48.546640962298582</c:v>
                </c:pt>
                <c:pt idx="5">
                  <c:v>48.090354504019601</c:v>
                </c:pt>
                <c:pt idx="6">
                  <c:v>47.768350611447033</c:v>
                </c:pt>
                <c:pt idx="7">
                  <c:v>47.680246714870727</c:v>
                </c:pt>
                <c:pt idx="8">
                  <c:v>47.859031146402131</c:v>
                </c:pt>
                <c:pt idx="9">
                  <c:v>48.242687200708005</c:v>
                </c:pt>
                <c:pt idx="10">
                  <c:v>48.716567169209426</c:v>
                </c:pt>
                <c:pt idx="11">
                  <c:v>49.150521951049875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8-4B6C-BE9A-07610D962BCC}"/>
            </c:ext>
          </c:extLst>
        </c:ser>
        <c:ser>
          <c:idx val="2"/>
          <c:order val="2"/>
          <c:tx>
            <c:strRef>
              <c:f>Tmains!$L$2</c:f>
              <c:strCache>
                <c:ptCount val="1"/>
                <c:pt idx="0">
                  <c:v>Miami</c:v>
                </c:pt>
              </c:strCache>
            </c:strRef>
          </c:tx>
          <c:marker>
            <c:symbol val="none"/>
          </c:marker>
          <c:val>
            <c:numRef>
              <c:f>Tmains!$L$3:$L$14</c:f>
              <c:numCache>
                <c:formatCode>0.0</c:formatCode>
                <c:ptCount val="12"/>
                <c:pt idx="0">
                  <c:v>43.260234564854571</c:v>
                </c:pt>
                <c:pt idx="1">
                  <c:v>42.957971142365224</c:v>
                </c:pt>
                <c:pt idx="2">
                  <c:v>41.931947608531232</c:v>
                </c:pt>
                <c:pt idx="3">
                  <c:v>40.30650160203561</c:v>
                </c:pt>
                <c:pt idx="4">
                  <c:v>38.390834048549124</c:v>
                </c:pt>
                <c:pt idx="5">
                  <c:v>36.708631298538684</c:v>
                </c:pt>
                <c:pt idx="6">
                  <c:v>35.883403837318525</c:v>
                </c:pt>
                <c:pt idx="7">
                  <c:v>36.280567983210233</c:v>
                </c:pt>
                <c:pt idx="8">
                  <c:v>37.71443041707267</c:v>
                </c:pt>
                <c:pt idx="9">
                  <c:v>39.616409756241502</c:v>
                </c:pt>
                <c:pt idx="10">
                  <c:v>41.392378149775446</c:v>
                </c:pt>
                <c:pt idx="11">
                  <c:v>42.658804508344183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8-4B6C-BE9A-07610D962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0977952"/>
        <c:axId val="740974816"/>
      </c:lineChart>
      <c:catAx>
        <c:axId val="74097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740974816"/>
        <c:crosses val="autoZero"/>
        <c:auto val="1"/>
        <c:lblAlgn val="ctr"/>
        <c:lblOffset val="100"/>
        <c:noMultiLvlLbl val="0"/>
      </c:catAx>
      <c:valAx>
        <c:axId val="740974816"/>
        <c:scaling>
          <c:orientation val="minMax"/>
          <c:min val="3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74097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295274</xdr:colOff>
      <xdr:row>25</xdr:row>
      <xdr:rowOff>184149</xdr:rowOff>
    </xdr:from>
    <xdr:to>
      <xdr:col>7</xdr:col>
      <xdr:colOff>593724</xdr:colOff>
      <xdr:row>41</xdr:row>
      <xdr:rowOff>72389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295275</xdr:colOff>
      <xdr:row>26</xdr:row>
      <xdr:rowOff>9524</xdr:rowOff>
    </xdr:from>
    <xdr:to>
      <xdr:col>15</xdr:col>
      <xdr:colOff>422275</xdr:colOff>
      <xdr:row>41</xdr:row>
      <xdr:rowOff>81914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330199</xdr:colOff>
      <xdr:row>43</xdr:row>
      <xdr:rowOff>6349</xdr:rowOff>
    </xdr:from>
    <xdr:to>
      <xdr:col>7</xdr:col>
      <xdr:colOff>628649</xdr:colOff>
      <xdr:row>58</xdr:row>
      <xdr:rowOff>78739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276225</xdr:colOff>
      <xdr:row>43</xdr:row>
      <xdr:rowOff>6350</xdr:rowOff>
    </xdr:from>
    <xdr:to>
      <xdr:col>15</xdr:col>
      <xdr:colOff>403225</xdr:colOff>
      <xdr:row>58</xdr:row>
      <xdr:rowOff>78740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214312</xdr:colOff>
      <xdr:row>19</xdr:row>
      <xdr:rowOff>185737</xdr:rowOff>
    </xdr:from>
    <xdr:to>
      <xdr:col>7</xdr:col>
      <xdr:colOff>595312</xdr:colOff>
      <xdr:row>34</xdr:row>
      <xdr:rowOff>71437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14287</xdr:colOff>
      <xdr:row>20</xdr:row>
      <xdr:rowOff>14287</xdr:rowOff>
    </xdr:from>
    <xdr:to>
      <xdr:col>17</xdr:col>
      <xdr:colOff>204787</xdr:colOff>
      <xdr:row>34</xdr:row>
      <xdr:rowOff>90487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6"/>
  <sheetViews>
    <sheetView tabSelected="1" zoomScaleNormal="100" workbookViewId="0">
      <selection sqref="A1:K1"/>
    </sheetView>
  </sheetViews>
  <sheetFormatPr defaultColWidth="9.109375" defaultRowHeight="14.4" x14ac:dyDescent="0.3"/>
  <cols>
    <col min="1" max="1" width="23.109375" style="11" customWidth="1"/>
    <col min="2" max="2" width="18.5546875" style="11" customWidth="1"/>
    <col min="3" max="3" width="4.109375" style="11" customWidth="1"/>
    <col min="4" max="4" width="13.5546875" style="11" customWidth="1"/>
    <col min="5" max="5" width="10.88671875" style="11" customWidth="1"/>
    <col min="6" max="6" width="10.44140625" style="11" customWidth="1"/>
    <col min="7" max="7" width="12.5546875" style="11" bestFit="1" customWidth="1"/>
    <col min="8" max="8" width="15.5546875" style="430" customWidth="1"/>
    <col min="9" max="9" width="8.44140625" style="11" customWidth="1"/>
    <col min="10" max="10" width="18.44140625" style="11" customWidth="1"/>
    <col min="11" max="11" width="8.5546875" style="11" customWidth="1"/>
    <col min="12" max="12" width="8.88671875" style="11" customWidth="1"/>
    <col min="13" max="13" width="33.5546875" style="11" customWidth="1"/>
    <col min="14" max="16" width="9.109375" style="11" customWidth="1"/>
    <col min="17" max="17" width="11.44140625" style="11" customWidth="1"/>
    <col min="18" max="22" width="9.109375" style="11" customWidth="1"/>
    <col min="23" max="16384" width="9.109375" style="11"/>
  </cols>
  <sheetData>
    <row r="1" spans="1:23" ht="18" x14ac:dyDescent="0.35">
      <c r="A1" s="451" t="s">
        <v>0</v>
      </c>
      <c r="B1" s="452"/>
      <c r="C1" s="452"/>
      <c r="D1" s="452"/>
      <c r="E1" s="452"/>
      <c r="F1" s="452"/>
      <c r="G1" s="452"/>
      <c r="H1" s="453"/>
      <c r="I1" s="453"/>
      <c r="J1" s="453"/>
      <c r="K1" s="454"/>
    </row>
    <row r="2" spans="1:23" ht="8.1" customHeight="1" thickBot="1" x14ac:dyDescent="0.35">
      <c r="A2" s="100"/>
      <c r="B2" s="101"/>
      <c r="C2" s="101"/>
      <c r="D2" s="101"/>
      <c r="E2" s="101"/>
      <c r="F2" s="101"/>
      <c r="G2" s="101"/>
      <c r="H2" s="440"/>
      <c r="I2" s="428"/>
      <c r="J2" s="428"/>
      <c r="K2" s="428"/>
    </row>
    <row r="3" spans="1:23" ht="15.9" customHeight="1" thickBot="1" x14ac:dyDescent="0.35">
      <c r="A3" s="449" t="s">
        <v>1</v>
      </c>
      <c r="B3" s="450"/>
      <c r="D3" s="301" t="s">
        <v>2</v>
      </c>
      <c r="E3" s="311" t="s">
        <v>3</v>
      </c>
      <c r="F3" s="312" t="s">
        <v>4</v>
      </c>
      <c r="G3" s="313" t="s">
        <v>5</v>
      </c>
      <c r="H3" s="441" t="s">
        <v>6</v>
      </c>
      <c r="J3" s="24" t="s">
        <v>7</v>
      </c>
      <c r="K3" s="85"/>
      <c r="M3" s="59" t="s">
        <v>8</v>
      </c>
      <c r="N3" s="84"/>
      <c r="Q3" s="11" t="s">
        <v>9</v>
      </c>
      <c r="R3" s="25" t="s">
        <v>10</v>
      </c>
      <c r="S3" s="25" t="s">
        <v>11</v>
      </c>
      <c r="T3" s="13" t="s">
        <v>12</v>
      </c>
      <c r="U3" s="18"/>
      <c r="V3" s="18"/>
    </row>
    <row r="4" spans="1:23" ht="15" customHeight="1" x14ac:dyDescent="0.3">
      <c r="A4" s="24" t="s">
        <v>13</v>
      </c>
      <c r="B4" s="12" t="s">
        <v>14</v>
      </c>
      <c r="D4" s="302" t="s">
        <v>15</v>
      </c>
      <c r="E4" s="314">
        <f>G4-F4</f>
        <v>9.463975736790962</v>
      </c>
      <c r="F4" s="315">
        <f>FixtureHot*shower_pc*SHeff</f>
        <v>14.620024263209041</v>
      </c>
      <c r="G4" s="316">
        <f>FixtureTot*shower_pc*SHeff</f>
        <v>24.084000000000003</v>
      </c>
      <c r="H4" s="439" t="s">
        <v>16</v>
      </c>
      <c r="I4" s="12">
        <v>2400</v>
      </c>
      <c r="J4" s="18" t="s">
        <v>17</v>
      </c>
      <c r="K4" s="12" t="s">
        <v>18</v>
      </c>
      <c r="M4" s="26" t="s">
        <v>19</v>
      </c>
      <c r="N4" s="32" t="s">
        <v>20</v>
      </c>
      <c r="Q4" s="11" t="s">
        <v>21</v>
      </c>
      <c r="R4" s="25">
        <v>39.200000000000003</v>
      </c>
      <c r="S4" s="125">
        <f>HERS_change!D21</f>
        <v>9.5238095238095233E-2</v>
      </c>
      <c r="T4" s="15"/>
      <c r="U4" s="15"/>
    </row>
    <row r="5" spans="1:23" ht="15" customHeight="1" x14ac:dyDescent="0.3">
      <c r="A5" s="24" t="s">
        <v>22</v>
      </c>
      <c r="B5" s="12" t="s">
        <v>23</v>
      </c>
      <c r="D5" s="302" t="s">
        <v>24</v>
      </c>
      <c r="E5" s="314">
        <f>G5-F5</f>
        <v>5.5627146275137953</v>
      </c>
      <c r="F5" s="323">
        <f>kitch*FixtureHot*faucet_pc*KitchFeff</f>
        <v>8.593325372486202</v>
      </c>
      <c r="G5" s="316">
        <f>kitch*FixtureTot*faucet_pc*KitchFeff</f>
        <v>14.156039999999997</v>
      </c>
      <c r="H5" s="439" t="s">
        <v>25</v>
      </c>
      <c r="I5" s="12">
        <v>3</v>
      </c>
      <c r="J5" s="18" t="s">
        <v>26</v>
      </c>
      <c r="K5" s="12" t="s">
        <v>27</v>
      </c>
      <c r="M5" s="33" t="s">
        <v>23</v>
      </c>
      <c r="N5" s="34">
        <v>1</v>
      </c>
      <c r="Q5" s="11" t="s">
        <v>28</v>
      </c>
      <c r="R5" s="25">
        <v>56.8</v>
      </c>
      <c r="S5" s="125">
        <f>HERS_change!G21</f>
        <v>0.14454171877791674</v>
      </c>
      <c r="T5" s="15"/>
      <c r="U5" s="15"/>
    </row>
    <row r="6" spans="1:23" ht="15" customHeight="1" x14ac:dyDescent="0.35">
      <c r="A6" s="24" t="s">
        <v>29</v>
      </c>
      <c r="B6" s="12" t="s">
        <v>30</v>
      </c>
      <c r="D6" s="302" t="s">
        <v>31</v>
      </c>
      <c r="E6" s="314">
        <f>G6-F6</f>
        <v>2.4991906297525763</v>
      </c>
      <c r="F6" s="323">
        <f>lav*FixtureHot*faucet_pc*LavFeff</f>
        <v>3.8607693702474246</v>
      </c>
      <c r="G6" s="316">
        <f>lav*FixtureTot*faucet_pc*LavFeff</f>
        <v>6.3599600000000009</v>
      </c>
      <c r="H6" s="439" t="s">
        <v>32</v>
      </c>
      <c r="I6" s="12">
        <v>2</v>
      </c>
      <c r="J6" s="18" t="s">
        <v>33</v>
      </c>
      <c r="K6" s="267">
        <v>0.54</v>
      </c>
      <c r="M6" s="33" t="s">
        <v>34</v>
      </c>
      <c r="N6" s="34">
        <v>0.95</v>
      </c>
      <c r="Q6" s="11" t="s">
        <v>35</v>
      </c>
      <c r="R6" s="25">
        <v>76.099999999999994</v>
      </c>
      <c r="S6" s="125">
        <f>HERS_change!J21</f>
        <v>4.0181656629479715E-2</v>
      </c>
    </row>
    <row r="7" spans="1:23" ht="15" customHeight="1" x14ac:dyDescent="0.3">
      <c r="A7" s="24" t="s">
        <v>36</v>
      </c>
      <c r="B7" s="12">
        <v>2.5</v>
      </c>
      <c r="D7" s="302" t="s">
        <v>37</v>
      </c>
      <c r="E7" s="314">
        <f>G7-F7</f>
        <v>6.1763687207675773</v>
      </c>
      <c r="F7" s="315">
        <f>F_eff*(oWgpd+sWgpd*WDeff)*adjFmix*Ndu</f>
        <v>9.5413030493214013</v>
      </c>
      <c r="G7" s="316">
        <f>F_eff*(oWgpd+sWgpd*WDeff)*Ndu</f>
        <v>15.717671770088979</v>
      </c>
      <c r="H7" s="439" t="s">
        <v>38</v>
      </c>
      <c r="I7" s="12">
        <v>0</v>
      </c>
      <c r="J7" s="268" t="s">
        <v>39</v>
      </c>
      <c r="K7" s="339">
        <f>Tavg+Tmains_offset</f>
        <v>74.103842465753431</v>
      </c>
      <c r="M7" s="16"/>
      <c r="N7" s="17"/>
    </row>
    <row r="8" spans="1:23" ht="15" customHeight="1" x14ac:dyDescent="0.3">
      <c r="A8" s="24" t="s">
        <v>40</v>
      </c>
      <c r="B8" s="12">
        <v>2.2000000000000002</v>
      </c>
      <c r="D8" s="302" t="s">
        <v>41</v>
      </c>
      <c r="E8" s="314">
        <f>G8-F8</f>
        <v>20.629863439077191</v>
      </c>
      <c r="F8" s="315">
        <f>CWgpd*Ndu</f>
        <v>3.8887507850298402</v>
      </c>
      <c r="G8" s="316">
        <f>CAPw*CWwf*ACY/365*Ndu</f>
        <v>24.518614224107033</v>
      </c>
      <c r="H8" s="439" t="s">
        <v>42</v>
      </c>
      <c r="I8" s="12">
        <v>1</v>
      </c>
      <c r="J8" s="268" t="s">
        <v>43</v>
      </c>
      <c r="K8" s="270">
        <f>IF($B$14="yes",Ifrac*(DWHRinT-Tmains)*DWHReff*PLC*LocF*FixF,0)</f>
        <v>0</v>
      </c>
      <c r="M8" s="27" t="s">
        <v>44</v>
      </c>
      <c r="Q8" s="23" t="s">
        <v>45</v>
      </c>
    </row>
    <row r="9" spans="1:23" ht="15" customHeight="1" x14ac:dyDescent="0.3">
      <c r="A9" s="24" t="s">
        <v>46</v>
      </c>
      <c r="B9" s="12" t="s">
        <v>23</v>
      </c>
      <c r="D9" s="302" t="s">
        <v>47</v>
      </c>
      <c r="E9" s="314"/>
      <c r="F9" s="315">
        <f>DWgpd*Ndu</f>
        <v>4.3173548719475869</v>
      </c>
      <c r="G9" s="316">
        <f>DWgpd*Ndu</f>
        <v>4.3173548719475869</v>
      </c>
      <c r="H9" s="441" t="s">
        <v>48</v>
      </c>
      <c r="J9" s="268" t="s">
        <v>49</v>
      </c>
      <c r="K9" s="269">
        <f>IF($B$14="no",Tmains,Tmains+WHinTadj)</f>
        <v>74.103842465753431</v>
      </c>
      <c r="M9" s="123" t="s">
        <v>50</v>
      </c>
      <c r="N9" s="124" t="s">
        <v>51</v>
      </c>
      <c r="O9" s="124" t="s">
        <v>52</v>
      </c>
      <c r="Q9" s="97" t="s">
        <v>53</v>
      </c>
      <c r="R9" s="97" t="s">
        <v>54</v>
      </c>
      <c r="S9" s="112" t="s">
        <v>55</v>
      </c>
      <c r="T9" s="97" t="s">
        <v>56</v>
      </c>
      <c r="U9" s="99" t="s">
        <v>57</v>
      </c>
      <c r="V9" s="98" t="s">
        <v>58</v>
      </c>
    </row>
    <row r="10" spans="1:23" ht="15" customHeight="1" x14ac:dyDescent="0.3">
      <c r="A10" s="303" t="s">
        <v>59</v>
      </c>
      <c r="B10" s="265">
        <f>refPipeL*100%</f>
        <v>89.282032302755098</v>
      </c>
      <c r="D10" s="355" t="s">
        <v>60</v>
      </c>
      <c r="E10" s="314">
        <f>G10-F10</f>
        <v>21.896799999999999</v>
      </c>
      <c r="F10" s="315"/>
      <c r="G10" s="316">
        <f>refFPO*gpf*Occ*Ndu</f>
        <v>21.896799999999999</v>
      </c>
      <c r="H10" s="439" t="s">
        <v>61</v>
      </c>
      <c r="I10" s="12" t="s">
        <v>23</v>
      </c>
      <c r="M10" s="115" t="s">
        <v>23</v>
      </c>
      <c r="N10" s="122">
        <v>1</v>
      </c>
      <c r="O10" s="122">
        <v>0.9</v>
      </c>
      <c r="Q10" s="25" t="s">
        <v>23</v>
      </c>
      <c r="R10" s="25" t="s">
        <v>23</v>
      </c>
      <c r="S10" s="25" t="s">
        <v>30</v>
      </c>
      <c r="T10" s="25" t="s">
        <v>62</v>
      </c>
      <c r="U10" s="25" t="s">
        <v>63</v>
      </c>
      <c r="V10" s="86" t="s">
        <v>18</v>
      </c>
    </row>
    <row r="11" spans="1:23" ht="15" customHeight="1" x14ac:dyDescent="0.3">
      <c r="A11" s="24" t="s">
        <v>64</v>
      </c>
      <c r="B11" s="265">
        <f>refLoopL*100%</f>
        <v>158.5640646055102</v>
      </c>
      <c r="C11" s="290"/>
      <c r="D11" s="355" t="s">
        <v>65</v>
      </c>
      <c r="E11" s="314">
        <f>Soft_gpd</f>
        <v>6.8120791524093347</v>
      </c>
      <c r="F11" s="315"/>
      <c r="G11" s="316">
        <f>Soft_gpd</f>
        <v>6.8120791524093347</v>
      </c>
      <c r="H11" s="442" t="s">
        <v>66</v>
      </c>
      <c r="I11" s="12" t="s">
        <v>23</v>
      </c>
      <c r="K11" s="18"/>
      <c r="L11" s="18"/>
      <c r="M11" s="30" t="s">
        <v>67</v>
      </c>
      <c r="N11" s="122">
        <v>1.1100000000000001</v>
      </c>
      <c r="O11" s="122">
        <v>1</v>
      </c>
      <c r="Q11" s="25" t="s">
        <v>67</v>
      </c>
      <c r="R11" s="25" t="s">
        <v>68</v>
      </c>
      <c r="S11" s="113" t="s">
        <v>52</v>
      </c>
      <c r="T11" s="25" t="s">
        <v>69</v>
      </c>
      <c r="U11" s="25" t="s">
        <v>27</v>
      </c>
      <c r="V11" s="86" t="s">
        <v>70</v>
      </c>
    </row>
    <row r="12" spans="1:23" ht="15" customHeight="1" thickBot="1" x14ac:dyDescent="0.35">
      <c r="A12" s="24" t="s">
        <v>71</v>
      </c>
      <c r="B12" s="12">
        <f>10*100%</f>
        <v>10</v>
      </c>
      <c r="D12" s="302" t="s">
        <v>72</v>
      </c>
      <c r="E12" s="314">
        <f>G12-F12</f>
        <v>15.700000000000001</v>
      </c>
      <c r="F12" s="315">
        <f>HotLeaks_br*Nbr*Ndu</f>
        <v>2.1</v>
      </c>
      <c r="G12" s="316">
        <f>TotLeaks_br*Nbr*Ndu</f>
        <v>17.8</v>
      </c>
      <c r="H12" s="439" t="s">
        <v>73</v>
      </c>
      <c r="I12" s="345">
        <f>VLOOKUP($I$11,$Q$17:$W$20,7,0)</f>
        <v>9.5</v>
      </c>
      <c r="L12" s="14"/>
      <c r="M12" s="30" t="s">
        <v>74</v>
      </c>
      <c r="N12" s="122">
        <v>1.1100000000000001</v>
      </c>
      <c r="O12" s="122">
        <v>1</v>
      </c>
      <c r="P12" s="118"/>
      <c r="Q12" s="25" t="s">
        <v>74</v>
      </c>
      <c r="R12" s="25"/>
      <c r="T12" s="25"/>
      <c r="V12" s="13"/>
    </row>
    <row r="13" spans="1:23" ht="15" customHeight="1" x14ac:dyDescent="0.3">
      <c r="A13" s="24" t="s">
        <v>75</v>
      </c>
      <c r="B13" s="12">
        <f>50*100%</f>
        <v>50</v>
      </c>
      <c r="C13" s="106"/>
      <c r="D13" s="356" t="s">
        <v>76</v>
      </c>
      <c r="E13" s="357">
        <f>G13-F13</f>
        <v>88.740992306311426</v>
      </c>
      <c r="F13" s="358">
        <f>SUM(F4:F12)</f>
        <v>46.921527712241499</v>
      </c>
      <c r="G13" s="352">
        <f>SUM(G4:G12)</f>
        <v>135.66252001855293</v>
      </c>
      <c r="H13" s="441" t="s">
        <v>77</v>
      </c>
      <c r="L13" s="14"/>
      <c r="M13" s="30" t="s">
        <v>78</v>
      </c>
      <c r="N13" s="122">
        <v>1.1100000000000001</v>
      </c>
      <c r="O13" s="122">
        <v>1</v>
      </c>
      <c r="Q13" s="25" t="s">
        <v>78</v>
      </c>
      <c r="R13" s="25"/>
      <c r="T13" s="25"/>
    </row>
    <row r="14" spans="1:23" ht="15" customHeight="1" x14ac:dyDescent="0.3">
      <c r="A14" s="24" t="s">
        <v>79</v>
      </c>
      <c r="B14" s="12" t="s">
        <v>63</v>
      </c>
      <c r="C14" s="106"/>
      <c r="D14" s="353" t="s">
        <v>80</v>
      </c>
      <c r="E14" s="361">
        <f>Out_gpd*Ndu</f>
        <v>529.36709644874895</v>
      </c>
      <c r="F14" s="354">
        <v>0</v>
      </c>
      <c r="G14" s="362">
        <f>E14+F14</f>
        <v>529.36709644874895</v>
      </c>
      <c r="H14" s="439" t="s">
        <v>81</v>
      </c>
      <c r="I14" s="345">
        <v>1.6</v>
      </c>
      <c r="J14" s="18"/>
      <c r="L14" s="14"/>
      <c r="M14" s="30" t="s">
        <v>82</v>
      </c>
      <c r="N14" s="122">
        <v>1.1100000000000001</v>
      </c>
      <c r="O14" s="122">
        <v>1</v>
      </c>
      <c r="Q14" s="25" t="s">
        <v>82</v>
      </c>
      <c r="R14" s="25"/>
      <c r="T14" s="25"/>
      <c r="U14" s="18"/>
      <c r="V14" s="25"/>
    </row>
    <row r="15" spans="1:23" ht="15" customHeight="1" thickBot="1" x14ac:dyDescent="0.35">
      <c r="A15" s="23"/>
      <c r="D15" s="350" t="s">
        <v>83</v>
      </c>
      <c r="E15" s="426">
        <f>SUM(E13:E14)</f>
        <v>618.10808875506041</v>
      </c>
      <c r="F15" s="427">
        <f>SUM(F13:F14)</f>
        <v>46.921527712241499</v>
      </c>
      <c r="G15" s="364">
        <f>SUM(G13:G14)</f>
        <v>665.02961646730182</v>
      </c>
      <c r="H15" s="441" t="s">
        <v>84</v>
      </c>
      <c r="R15" s="25"/>
      <c r="U15" s="18"/>
      <c r="V15" s="25"/>
    </row>
    <row r="16" spans="1:23" ht="15" customHeight="1" x14ac:dyDescent="0.3">
      <c r="A16" s="344" t="s">
        <v>85</v>
      </c>
      <c r="B16" s="388">
        <v>8900</v>
      </c>
      <c r="D16" s="349" t="s">
        <v>86</v>
      </c>
      <c r="E16" s="346">
        <f>G16-F16</f>
        <v>88.741396687436662</v>
      </c>
      <c r="F16" s="347">
        <f>(refDWgpd+refCWgpd+Fmix*(refFgpd+refWgpd)+HotLeaks_br*Nbr)*Ndu</f>
        <v>46.92096358344785</v>
      </c>
      <c r="G16" s="348">
        <f>(refDWgpd+refSofgpd+(2.874*W17*(177.12+50.22*Nbr)/365)+refFgpd+refWgpd+refGPF*refFPO*Occ+TotLeaks_br*Nbr)*Ndu</f>
        <v>135.66236027088451</v>
      </c>
      <c r="H16" s="439" t="s">
        <v>87</v>
      </c>
      <c r="I16" s="12" t="s">
        <v>27</v>
      </c>
      <c r="J16" s="411"/>
      <c r="K16" s="271"/>
      <c r="L16" s="425"/>
      <c r="M16" s="27" t="s">
        <v>88</v>
      </c>
      <c r="N16" s="27"/>
      <c r="O16" s="117"/>
      <c r="P16" s="119"/>
      <c r="Q16" s="97" t="s">
        <v>89</v>
      </c>
      <c r="R16" s="277" t="s">
        <v>90</v>
      </c>
      <c r="S16" s="277" t="s">
        <v>91</v>
      </c>
      <c r="T16" s="277" t="s">
        <v>92</v>
      </c>
      <c r="U16" s="277" t="s">
        <v>93</v>
      </c>
      <c r="V16" s="278" t="s">
        <v>94</v>
      </c>
      <c r="W16" s="317" t="s">
        <v>73</v>
      </c>
    </row>
    <row r="17" spans="1:23" ht="15" customHeight="1" x14ac:dyDescent="0.3">
      <c r="A17" s="372" t="s">
        <v>2072</v>
      </c>
      <c r="B17" s="388">
        <f>B19</f>
        <v>5135.2999999999993</v>
      </c>
      <c r="D17" s="353" t="s">
        <v>95</v>
      </c>
      <c r="E17" s="361">
        <f>OutRef_gpd*Ndu</f>
        <v>638.58448191086609</v>
      </c>
      <c r="F17" s="354">
        <v>0</v>
      </c>
      <c r="G17" s="362">
        <f>OutRef_gpd*Ndu</f>
        <v>638.58448191086609</v>
      </c>
      <c r="H17" s="439" t="s">
        <v>2068</v>
      </c>
      <c r="I17" s="345">
        <v>5</v>
      </c>
      <c r="J17" s="373" t="s">
        <v>157</v>
      </c>
      <c r="L17" s="321"/>
      <c r="M17" s="28" t="s">
        <v>97</v>
      </c>
      <c r="N17" s="29" t="s">
        <v>30</v>
      </c>
      <c r="O17" s="117"/>
      <c r="P17" s="119"/>
      <c r="Q17" s="25" t="s">
        <v>23</v>
      </c>
      <c r="R17" s="429">
        <v>2.8740000000000001</v>
      </c>
      <c r="S17" s="429">
        <v>704</v>
      </c>
      <c r="T17" s="429">
        <v>8.0299999999999996E-2</v>
      </c>
      <c r="U17" s="429">
        <v>0.57999999999999996</v>
      </c>
      <c r="V17" s="429">
        <v>23</v>
      </c>
      <c r="W17" s="318">
        <v>9.5</v>
      </c>
    </row>
    <row r="18" spans="1:23" ht="15" customHeight="1" thickBot="1" x14ac:dyDescent="0.35">
      <c r="A18" s="370" t="s">
        <v>98</v>
      </c>
      <c r="B18" s="371">
        <f>G14/G15</f>
        <v>0.79600529561494626</v>
      </c>
      <c r="C18" s="340"/>
      <c r="D18" s="363" t="s">
        <v>99</v>
      </c>
      <c r="E18" s="426">
        <f>SUM(E16:E17)</f>
        <v>727.32587859830278</v>
      </c>
      <c r="F18" s="427">
        <f>SUM(F16:F17)</f>
        <v>46.92096358344785</v>
      </c>
      <c r="G18" s="364">
        <f>SUM(G16:G17)</f>
        <v>774.24684218175059</v>
      </c>
      <c r="H18" s="441" t="s">
        <v>96</v>
      </c>
      <c r="J18" s="18"/>
      <c r="L18" s="321"/>
      <c r="M18" s="30" t="s">
        <v>100</v>
      </c>
      <c r="N18" s="31">
        <v>1</v>
      </c>
      <c r="O18" s="54"/>
      <c r="P18" s="119"/>
      <c r="Q18" s="276" t="s">
        <v>101</v>
      </c>
      <c r="R18" s="429">
        <v>3.2</v>
      </c>
      <c r="S18" s="429">
        <v>487</v>
      </c>
      <c r="T18" s="429">
        <v>8.0299999999999996E-2</v>
      </c>
      <c r="U18" s="429">
        <v>0.68799999999999994</v>
      </c>
      <c r="V18" s="429">
        <v>23</v>
      </c>
      <c r="W18" s="318">
        <v>8.5</v>
      </c>
    </row>
    <row r="19" spans="1:23" ht="15" customHeight="1" thickBot="1" x14ac:dyDescent="0.35">
      <c r="A19" s="268" t="s">
        <v>102</v>
      </c>
      <c r="B19" s="387">
        <f>Ref_Irr_Area</f>
        <v>5135.2999999999993</v>
      </c>
      <c r="D19" s="365" t="s">
        <v>103</v>
      </c>
      <c r="E19" s="366">
        <f>E18-E15</f>
        <v>109.21778984324237</v>
      </c>
      <c r="F19" s="367">
        <f>F18-F15</f>
        <v>-5.6412879364842183E-4</v>
      </c>
      <c r="G19" s="368">
        <f>G18-G15</f>
        <v>109.21722571444877</v>
      </c>
      <c r="H19" s="439" t="s">
        <v>2064</v>
      </c>
      <c r="I19" s="12" t="s">
        <v>27</v>
      </c>
      <c r="L19" s="321"/>
      <c r="M19" s="30" t="s">
        <v>67</v>
      </c>
      <c r="N19" s="294">
        <v>0.1</v>
      </c>
      <c r="O19" s="54"/>
      <c r="P19" s="88"/>
      <c r="Q19" s="25" t="s">
        <v>104</v>
      </c>
      <c r="R19" s="429">
        <v>3.5</v>
      </c>
      <c r="S19" s="429">
        <v>281</v>
      </c>
      <c r="T19" s="429">
        <v>8.5999999999999993E-2</v>
      </c>
      <c r="U19" s="429">
        <v>0.91</v>
      </c>
      <c r="V19" s="429">
        <v>14</v>
      </c>
      <c r="W19" s="318">
        <v>8</v>
      </c>
    </row>
    <row r="20" spans="1:23" ht="15" customHeight="1" x14ac:dyDescent="0.3">
      <c r="A20" s="268" t="s">
        <v>105</v>
      </c>
      <c r="B20" s="398">
        <f>Ref_Irr_Area/Lot_Area</f>
        <v>0.57699999999999996</v>
      </c>
      <c r="D20" s="351" t="s">
        <v>106</v>
      </c>
      <c r="E20" s="389">
        <f>ColdW_gdp/E16*100</f>
        <v>99.999544315121994</v>
      </c>
      <c r="F20" s="390">
        <f>F13/F16*100</f>
        <v>100.00120229584084</v>
      </c>
      <c r="G20" s="391">
        <f>G13/G16*100</f>
        <v>100.00011775386196</v>
      </c>
      <c r="H20" s="439" t="s">
        <v>2063</v>
      </c>
      <c r="I20" s="12" t="s">
        <v>27</v>
      </c>
      <c r="J20" s="71"/>
      <c r="L20" s="330"/>
      <c r="M20" s="30" t="s">
        <v>74</v>
      </c>
      <c r="N20" s="31">
        <f>N19</f>
        <v>0.1</v>
      </c>
      <c r="O20" s="55"/>
      <c r="P20" s="88"/>
      <c r="Q20" s="25" t="s">
        <v>107</v>
      </c>
      <c r="R20" s="429">
        <v>3.31</v>
      </c>
      <c r="S20" s="429">
        <v>151</v>
      </c>
      <c r="T20" s="429">
        <v>0.1065</v>
      </c>
      <c r="U20" s="429">
        <v>1.218</v>
      </c>
      <c r="V20" s="429">
        <v>12</v>
      </c>
      <c r="W20" s="318">
        <v>7</v>
      </c>
    </row>
    <row r="21" spans="1:23" ht="15" customHeight="1" x14ac:dyDescent="0.3">
      <c r="A21" s="268" t="s">
        <v>108</v>
      </c>
      <c r="B21" s="398">
        <f>Landscaped_Area/(Lot_Area-(CFA/Nfl))</f>
        <v>0.66692207792207781</v>
      </c>
      <c r="D21" s="359" t="s">
        <v>109</v>
      </c>
      <c r="E21" s="392">
        <f>E14/E17*100</f>
        <v>82.896955914853919</v>
      </c>
      <c r="F21" s="393">
        <f>100</f>
        <v>100</v>
      </c>
      <c r="G21" s="394">
        <f>G14/G17*100</f>
        <v>82.896955914853919</v>
      </c>
      <c r="H21" s="439" t="s">
        <v>2065</v>
      </c>
      <c r="I21" s="12" t="s">
        <v>27</v>
      </c>
      <c r="J21" s="71"/>
      <c r="K21" s="329"/>
      <c r="L21" s="330"/>
      <c r="M21" s="30" t="s">
        <v>78</v>
      </c>
      <c r="N21" s="31">
        <f>N19</f>
        <v>0.1</v>
      </c>
      <c r="O21" s="55"/>
      <c r="P21" s="88"/>
      <c r="Q21" s="25"/>
    </row>
    <row r="22" spans="1:23" ht="15" customHeight="1" thickBot="1" x14ac:dyDescent="0.35">
      <c r="A22" s="268" t="s">
        <v>111</v>
      </c>
      <c r="B22" s="406">
        <f>Lot_Area/43560</f>
        <v>0.20431588613406795</v>
      </c>
      <c r="D22" s="360" t="s">
        <v>112</v>
      </c>
      <c r="E22" s="395">
        <f>E15/E18*100</f>
        <v>84.98365133745466</v>
      </c>
      <c r="F22" s="396">
        <f>F15/F18*100</f>
        <v>100.00120229584084</v>
      </c>
      <c r="G22" s="397">
        <f>G15/G18*100</f>
        <v>85.893746055626721</v>
      </c>
      <c r="H22" s="439" t="s">
        <v>2059</v>
      </c>
      <c r="I22" s="12" t="s">
        <v>27</v>
      </c>
      <c r="M22" s="30" t="s">
        <v>82</v>
      </c>
      <c r="N22" s="31">
        <f>N19</f>
        <v>0.1</v>
      </c>
      <c r="O22" s="88"/>
      <c r="P22" s="88"/>
      <c r="Q22" s="97" t="s">
        <v>113</v>
      </c>
      <c r="R22" s="277" t="s">
        <v>114</v>
      </c>
      <c r="S22" s="277" t="s">
        <v>115</v>
      </c>
    </row>
    <row r="23" spans="1:23" ht="15" customHeight="1" x14ac:dyDescent="0.3">
      <c r="H23" s="18" t="s">
        <v>110</v>
      </c>
      <c r="I23" s="345">
        <v>20.55</v>
      </c>
      <c r="J23" s="304" t="s">
        <v>2060</v>
      </c>
      <c r="O23" s="88"/>
      <c r="Q23" s="25" t="s">
        <v>23</v>
      </c>
      <c r="R23" s="11">
        <v>12</v>
      </c>
      <c r="S23" s="11">
        <v>0.46</v>
      </c>
    </row>
    <row r="24" spans="1:23" x14ac:dyDescent="0.3">
      <c r="G24" s="438"/>
      <c r="J24" s="71"/>
      <c r="O24" s="88"/>
      <c r="Q24" s="25" t="s">
        <v>104</v>
      </c>
      <c r="R24" s="11">
        <v>12</v>
      </c>
      <c r="S24" s="11">
        <v>0.73</v>
      </c>
    </row>
    <row r="25" spans="1:23" x14ac:dyDescent="0.3">
      <c r="A25" s="268" t="s">
        <v>116</v>
      </c>
      <c r="B25" s="369">
        <f xml:space="preserve"> 2*(CFA/Nfl)^0.5+10*Nfl+5*Bsmt</f>
        <v>89.282032302755098</v>
      </c>
      <c r="J25" s="71"/>
      <c r="O25" s="88"/>
      <c r="Q25" s="25" t="s">
        <v>107</v>
      </c>
      <c r="R25" s="11">
        <v>12</v>
      </c>
      <c r="S25" s="11">
        <v>1.1200000000000001</v>
      </c>
    </row>
    <row r="26" spans="1:23" ht="15.75" customHeight="1" x14ac:dyDescent="0.3">
      <c r="A26" s="268" t="s">
        <v>117</v>
      </c>
      <c r="B26" s="369">
        <f>2*refPipeL-20</f>
        <v>158.5640646055102</v>
      </c>
      <c r="H26" s="439"/>
      <c r="J26" s="399"/>
    </row>
    <row r="27" spans="1:23" ht="15.75" customHeight="1" x14ac:dyDescent="0.3">
      <c r="H27" s="443"/>
      <c r="I27" s="71"/>
      <c r="J27" s="399"/>
      <c r="M27" s="275" t="s">
        <v>118</v>
      </c>
      <c r="N27" s="10"/>
    </row>
    <row r="28" spans="1:23" ht="15.75" customHeight="1" x14ac:dyDescent="0.3">
      <c r="A28" s="13" t="s">
        <v>119</v>
      </c>
      <c r="C28" s="18"/>
      <c r="H28" s="443"/>
      <c r="I28" s="399"/>
      <c r="M28" s="30" t="s">
        <v>120</v>
      </c>
      <c r="N28" s="89" t="s">
        <v>121</v>
      </c>
    </row>
    <row r="29" spans="1:23" x14ac:dyDescent="0.3">
      <c r="A29" s="18" t="s">
        <v>122</v>
      </c>
      <c r="B29" s="71">
        <f>IF($I$20="yes",IF(Landscaped_Area&lt;Ref_Irr_Area,G39/G47,E$39),IF($I$19="yes",G45/G47,E$39))</f>
        <v>638.58448191086609</v>
      </c>
      <c r="C29" s="13" t="s">
        <v>123</v>
      </c>
      <c r="F29" s="18" t="s">
        <v>124</v>
      </c>
      <c r="G29" s="14">
        <f>((14.12+0.6253*NetET)*Ref_Irr_Area^-0.00129)*10^3/365</f>
        <v>198.92788453155268</v>
      </c>
      <c r="I29" s="399"/>
      <c r="M29" s="92" t="s">
        <v>126</v>
      </c>
      <c r="N29" s="93">
        <v>1</v>
      </c>
    </row>
    <row r="30" spans="1:23" x14ac:dyDescent="0.3">
      <c r="A30" s="18" t="s">
        <v>127</v>
      </c>
      <c r="B30" s="307">
        <f>IF(Lot_Area&lt;7000,Lot_Area*(0.002479*Lot_Area^0.6157),Lot_Area*0.577)</f>
        <v>5135.2999999999993</v>
      </c>
      <c r="F30" s="18" t="s">
        <v>128</v>
      </c>
      <c r="G30" s="14">
        <f>IF(((-0.00056+0.000037*NetET)*Ref_Irr_Area^1.2398*sprink_ind)&lt;0,0,((-0.00056+0.000037*NetET)*Ref_Irr_Area^1.2398*sprink_ind)*10^3/365)</f>
        <v>321.85875552263917</v>
      </c>
      <c r="H30" s="430" t="s">
        <v>125</v>
      </c>
      <c r="M30" s="92" t="s">
        <v>130</v>
      </c>
      <c r="N30" s="93">
        <v>0.77700000000000002</v>
      </c>
    </row>
    <row r="31" spans="1:23" x14ac:dyDescent="0.3">
      <c r="A31" s="18" t="s">
        <v>131</v>
      </c>
      <c r="B31" s="14">
        <f>VLOOKUP(B4,Locations!A2:D13,4,FALSE)</f>
        <v>94.82387599999997</v>
      </c>
      <c r="C31" s="18" t="s">
        <v>132</v>
      </c>
      <c r="D31" s="338">
        <f>VLOOKUP(B4,Locations!A2:C13,3,FALSE)</f>
        <v>89106</v>
      </c>
      <c r="F31" s="18" t="s">
        <v>133</v>
      </c>
      <c r="G31" s="14">
        <f>IF(((-43.5828+1.3929*NetET)*pool_ind)&lt;0,0,((-43.5828+1.3929*NetET)*pool_ind)*10^3/365)</f>
        <v>242.45856679561635</v>
      </c>
      <c r="H31" s="430" t="s">
        <v>125</v>
      </c>
      <c r="M31" s="92" t="s">
        <v>134</v>
      </c>
      <c r="N31" s="93">
        <v>0.77700000000000002</v>
      </c>
    </row>
    <row r="32" spans="1:23" x14ac:dyDescent="0.3">
      <c r="A32" s="18" t="s">
        <v>135</v>
      </c>
      <c r="B32" s="11">
        <f>IF(I20="no",0,1)</f>
        <v>1</v>
      </c>
      <c r="F32" s="18" t="s">
        <v>136</v>
      </c>
      <c r="G32" s="14">
        <f>((14.12+0.6253*NetET)*Landscaped_Area^-0.00129)*10^3/365*1</f>
        <v>198.92788453155268</v>
      </c>
      <c r="H32" s="444" t="s">
        <v>125</v>
      </c>
      <c r="I32" s="373" t="s">
        <v>129</v>
      </c>
      <c r="Q32" s="20"/>
    </row>
    <row r="33" spans="1:19" x14ac:dyDescent="0.3">
      <c r="A33" s="18" t="s">
        <v>137</v>
      </c>
      <c r="B33" s="11">
        <f>IF(I19="no",0,1)</f>
        <v>1</v>
      </c>
      <c r="F33" s="18" t="s">
        <v>138</v>
      </c>
      <c r="G33" s="14">
        <f>IF(((-0.00056+0.000037*NetET)*Landscaped_Area^1.2398*sprink_ind)&lt;0,0,((-0.00056+0.000037*NetET)*Landscaped_Area^1.2398*sprink_ind)*10^3/365)*1</f>
        <v>321.85875552263917</v>
      </c>
      <c r="H33" s="444" t="s">
        <v>125</v>
      </c>
      <c r="I33" s="14">
        <f>SUM(G29:G31)</f>
        <v>763.24520684980814</v>
      </c>
      <c r="M33" s="19" t="s">
        <v>140</v>
      </c>
      <c r="R33" s="95"/>
      <c r="S33" s="105"/>
    </row>
    <row r="34" spans="1:19" x14ac:dyDescent="0.3">
      <c r="A34" s="18" t="s">
        <v>141</v>
      </c>
      <c r="B34" s="14">
        <f>IF(I22="yes",((I23/Landscaped_Area)*1000),Rici_Ref)</f>
        <v>4.0017136291940112</v>
      </c>
      <c r="F34" s="18" t="s">
        <v>142</v>
      </c>
      <c r="G34" s="14">
        <f>IF(((-43.5828+1.3929*NetET)*pool_ind)&lt;0,0,((-43.5828+1.3929*NetET)*pool_ind)*10^3/365)*1</f>
        <v>242.45856679561635</v>
      </c>
      <c r="H34" s="444" t="s">
        <v>125</v>
      </c>
      <c r="M34" s="26" t="s">
        <v>143</v>
      </c>
      <c r="N34" s="29" t="s">
        <v>144</v>
      </c>
      <c r="O34" s="18"/>
      <c r="P34" s="18"/>
      <c r="R34" s="95"/>
      <c r="S34" s="96"/>
    </row>
    <row r="35" spans="1:19" ht="15" thickBot="1" x14ac:dyDescent="0.35">
      <c r="A35" s="18" t="s">
        <v>145</v>
      </c>
      <c r="B35" s="14">
        <v>5</v>
      </c>
      <c r="H35" s="444"/>
      <c r="I35" s="373" t="s">
        <v>139</v>
      </c>
      <c r="M35" s="33" t="s">
        <v>67</v>
      </c>
      <c r="N35" s="89">
        <v>8.76</v>
      </c>
      <c r="S35" s="104"/>
    </row>
    <row r="36" spans="1:19" x14ac:dyDescent="0.3">
      <c r="A36" s="18" t="s">
        <v>146</v>
      </c>
      <c r="B36" s="71">
        <f>IF($I$20="yes",IF(I19="yes",(G41+G44),G41),IF($I$19="yes",G$45,G$39))</f>
        <v>529.36709644874895</v>
      </c>
      <c r="D36" s="455" t="s">
        <v>147</v>
      </c>
      <c r="E36" s="456"/>
      <c r="F36" s="457" t="s">
        <v>148</v>
      </c>
      <c r="G36" s="458"/>
      <c r="I36" s="14">
        <f>SUM(G32:G34)</f>
        <v>763.24520684980814</v>
      </c>
      <c r="M36" s="33" t="s">
        <v>74</v>
      </c>
      <c r="N36" s="89">
        <v>1.46</v>
      </c>
      <c r="S36" s="104"/>
    </row>
    <row r="37" spans="1:19" x14ac:dyDescent="0.3">
      <c r="A37" s="18"/>
      <c r="B37" s="71"/>
      <c r="D37" s="418" t="s">
        <v>149</v>
      </c>
      <c r="E37" s="413">
        <f>EXP(1.4416+0.5069*(Ref_Irr_Area/10^3))</f>
        <v>57.093117200459368</v>
      </c>
      <c r="F37" s="412" t="s">
        <v>150</v>
      </c>
      <c r="G37" s="419">
        <f>EXP(1.4416+0.5069*(Landscaped_Area/10^3))</f>
        <v>57.093117200459368</v>
      </c>
      <c r="H37" s="444"/>
      <c r="M37" s="33" t="s">
        <v>78</v>
      </c>
      <c r="N37" s="89">
        <v>0.15</v>
      </c>
      <c r="P37" s="14"/>
      <c r="S37" s="104"/>
    </row>
    <row r="38" spans="1:19" x14ac:dyDescent="0.3">
      <c r="A38" s="18" t="s">
        <v>2062</v>
      </c>
      <c r="B38" s="307">
        <f>VLOOKUP(B4,Locations!A1:F13,6)</f>
        <v>181</v>
      </c>
      <c r="D38" s="418" t="s">
        <v>151</v>
      </c>
      <c r="E38" s="413">
        <f>EXP(0.6911+0.00301*NetET*(Ref_Irr_Area/10^3))</f>
        <v>8.6435782101294212</v>
      </c>
      <c r="F38" s="412" t="s">
        <v>152</v>
      </c>
      <c r="G38" s="419">
        <f>EXP(0.6911+0.00301*NetET*(Landscaped_Area/10^3))</f>
        <v>8.6435782101294212</v>
      </c>
      <c r="M38" s="33" t="s">
        <v>82</v>
      </c>
      <c r="N38" s="297">
        <v>0.1</v>
      </c>
      <c r="P38" s="14"/>
      <c r="S38" s="104"/>
    </row>
    <row r="39" spans="1:19" x14ac:dyDescent="0.3">
      <c r="A39" s="18" t="s">
        <v>153</v>
      </c>
      <c r="B39" s="14">
        <f>(((B38*0.0584178)*((refDWgpd+(2.874*W17*(177.12+50.22*Nbr)/365)+refFgpd+refWgpd+refGPF*refFPO*Occ+TotLeaks_br*Nbr)*Ndu))*365)*10^-3</f>
        <v>497.28119255807241</v>
      </c>
      <c r="D39" s="418" t="s">
        <v>122</v>
      </c>
      <c r="E39" s="413">
        <f>((expAref/(1+expAref))*1.18086*(2.0341*NetET^(0.7154)*(Ref_Irr_Area/10^3)^(0.6227)+0.5756*pool_ind*NetET)*sprink_ind+(expBref/(1+expBref))*1.22257*(1.4233+0.6311*NetET+0.9376*(Ref_Irr_Area/10^3))*(1-sprink_ind))*10^3/365</f>
        <v>638.58448191086609</v>
      </c>
      <c r="F39" s="412" t="s">
        <v>146</v>
      </c>
      <c r="G39" s="419">
        <f>((expA/(1+expA))*1.18086*(2.0341*NetET^(0.7154)*(Landscaped_Area/10^3)^(0.6227)+0.5756*pool_ind*NetET)*sprink_ind+(expB/(1+expB))*1.22257*(1.4233+0.6311*NetET+0.9376*(Landscaped_Area/10^3))*(1-sprink_ind))*10^3/365</f>
        <v>638.58448191086609</v>
      </c>
      <c r="M39" s="16"/>
      <c r="N39" s="310"/>
      <c r="P39" s="14"/>
      <c r="S39" s="104"/>
    </row>
    <row r="40" spans="1:19" s="408" customFormat="1" ht="14.4" customHeight="1" x14ac:dyDescent="0.3">
      <c r="A40" s="18" t="s">
        <v>154</v>
      </c>
      <c r="B40" s="14">
        <v>5</v>
      </c>
      <c r="D40" s="418"/>
      <c r="E40" s="413"/>
      <c r="F40" s="412"/>
      <c r="G40" s="419">
        <f>((expA/(1+expA))*1.18086*(2.0341*NetET^(0.7154)*(Landscaped_Area/10^3)^(0.6227)+0.5756*0*NetET)*1+(expB/(1+expB))*1.22257*(1.4233+0.6311*NetET+0.9376*(Landscaped_Area/10^3))*(1-1))*10^3/365</f>
        <v>465.04307629973948</v>
      </c>
      <c r="H40" s="430" t="s">
        <v>2067</v>
      </c>
      <c r="I40" s="11"/>
      <c r="M40" s="16"/>
      <c r="N40" s="310"/>
      <c r="P40" s="409"/>
      <c r="S40" s="410"/>
    </row>
    <row r="41" spans="1:19" x14ac:dyDescent="0.3">
      <c r="A41" s="18" t="s">
        <v>2061</v>
      </c>
      <c r="B41" s="71">
        <f>IF(I16="yes",IF(B38&gt;=181,(B39*B40)/365,0),0)</f>
        <v>6.8120711309324991</v>
      </c>
      <c r="D41" s="418"/>
      <c r="E41" s="413"/>
      <c r="F41" s="412"/>
      <c r="G41" s="419">
        <f>IF(I20="yes",(IF(AND(I21="yes",I22="yes"),(G40*0.85)*(1+((RICI_Rat-Rici_Ref)*0.1)),IF(AND(I21="no",I22="yes"),(G40)*(1+((RICI_Rat-Rici_Ref)*0.1)),IF(AND(I21="yes",I22="no"),G40*0.85,G40)))),G40)</f>
        <v>355.8256908376224</v>
      </c>
      <c r="H41" s="447" t="s">
        <v>2066</v>
      </c>
      <c r="S41" s="104"/>
    </row>
    <row r="42" spans="1:19" x14ac:dyDescent="0.3">
      <c r="A42" s="18" t="s">
        <v>160</v>
      </c>
      <c r="B42" s="14">
        <f>(B38*0.0584178)*((SUM(G4:G10,G12)*365))*10^-3</f>
        <v>497.28177812588143</v>
      </c>
      <c r="D42" s="420"/>
      <c r="E42" s="415">
        <f>((expAref/(1+expAref))*1.18086*(2.0341*NetET^(0.7154)*(Ref_Irr_Area/10^3)^(0.6227)+0.5756*1*NetET)*1+(expBref/(1+expBref))*1.22257*(1.4233+0.6311*NetET+0.9376*(Ref_Irr_Area/10^3))*(1-1))*10^3/365</f>
        <v>638.58448191086609</v>
      </c>
      <c r="F42" s="414"/>
      <c r="G42" s="421">
        <f>((expA/(1+expA))*1.18086*(2.0341*NetET^(0.7154)*(Landscaped_Area/10^3)^(0.6227)+0.5756*1*NetET)*1+(expB/(1+expB))*1.22257*(1.4233+0.6311*NetET+0.9376*(Landscaped_Area/10^3))*(1-1))*10^3/365</f>
        <v>638.58448191086609</v>
      </c>
      <c r="H42" s="409" t="s">
        <v>155</v>
      </c>
      <c r="I42" s="408"/>
      <c r="M42" s="82" t="s">
        <v>159</v>
      </c>
      <c r="P42" s="120"/>
      <c r="S42" s="104"/>
    </row>
    <row r="43" spans="1:19" x14ac:dyDescent="0.3">
      <c r="A43" s="18" t="s">
        <v>65</v>
      </c>
      <c r="B43" s="71">
        <f>IF(I16="yes",B42*I17/365,0)</f>
        <v>6.8120791524093347</v>
      </c>
      <c r="D43" s="422"/>
      <c r="E43" s="413">
        <f>((expAref/(1+expAref))*1.18086*(2.0341*NetET^(0.7154)*(Ref_Irr_Area/10^3)^(0.6227)+0.5756*0*NetET)*1+(expBref/(1+expBref))*1.22257*(1.4233+0.6311*NetET+0.9376*(Ref_Irr_Area/10^3))*(1-1))*10^3/365</f>
        <v>465.04307629973948</v>
      </c>
      <c r="F43" s="55"/>
      <c r="G43" s="419">
        <f>((expA/(1+expA))*1.18086*(2.0341*NetET^(0.7154)*(Landscaped_Area/10^3)^(0.6227)+0.5756*0*NetET)*1+(expB/(1+expB))*1.22257*(1.4233+0.6311*NetET+0.9376*(Landscaped_Area/10^3))*(1-1))*10^3/365</f>
        <v>465.04307629973948</v>
      </c>
      <c r="H43" s="447" t="s">
        <v>156</v>
      </c>
      <c r="M43" s="28" t="s">
        <v>97</v>
      </c>
      <c r="N43" s="56" t="s">
        <v>30</v>
      </c>
      <c r="O43" s="114" t="s">
        <v>52</v>
      </c>
      <c r="P43" s="88"/>
    </row>
    <row r="44" spans="1:19" x14ac:dyDescent="0.3">
      <c r="D44" s="422"/>
      <c r="E44" s="413">
        <f>E42-E43</f>
        <v>173.54140561112661</v>
      </c>
      <c r="F44" s="55"/>
      <c r="G44" s="419">
        <f>G42-G43</f>
        <v>173.54140561112661</v>
      </c>
      <c r="H44" s="448" t="s">
        <v>158</v>
      </c>
      <c r="M44" s="57" t="s">
        <v>23</v>
      </c>
      <c r="N44" s="103">
        <v>32</v>
      </c>
      <c r="O44" s="116">
        <v>28.8</v>
      </c>
      <c r="P44" s="121"/>
    </row>
    <row r="45" spans="1:19" x14ac:dyDescent="0.3">
      <c r="D45" s="422"/>
      <c r="E45" s="413">
        <f>E39+E44</f>
        <v>812.12588752199269</v>
      </c>
      <c r="F45" s="55"/>
      <c r="G45" s="419">
        <f>G39+G44</f>
        <v>812.12588752199269</v>
      </c>
      <c r="H45" s="447" t="s">
        <v>161</v>
      </c>
      <c r="M45" s="58" t="s">
        <v>67</v>
      </c>
      <c r="N45" s="116">
        <f>O45*2</f>
        <v>500</v>
      </c>
      <c r="O45" s="298">
        <v>250</v>
      </c>
      <c r="P45" s="121"/>
      <c r="R45" s="295"/>
    </row>
    <row r="46" spans="1:19" x14ac:dyDescent="0.3">
      <c r="D46" s="422"/>
      <c r="E46" s="413">
        <f>((expAref/(1+expAref))*1.18086*(2.0341*NetET^(0.7154)*(Ref_Irr_Area/10^3)^(0.6227)+0.5756*0*NetET)*0+(expBref/(1+expBref))*1.22257*(1.4233+0.6311*NetET+0.9376*(Ref_Irr_Area/10^3))*(1-0))*10^3/365</f>
        <v>198.38834636117582</v>
      </c>
      <c r="F46" s="55"/>
      <c r="G46" s="419">
        <f>((expA/(1+expA))*1.18086*(2.0341*NetET^(0.7154)*(Landscaped_Area/10^3)^(0.6227)+0.5756*0*NetET)*0+(expB/(1+expB))*1.22257*(1.4233+0.6311*NetET+0.9376*(Landscaped_Area/10^3))*(1-0))*10^3/365</f>
        <v>198.38834636117582</v>
      </c>
      <c r="H46" s="447" t="s">
        <v>162</v>
      </c>
      <c r="M46" s="58" t="s">
        <v>74</v>
      </c>
      <c r="N46" s="116">
        <f t="shared" ref="N46" si="0">O46*2</f>
        <v>375</v>
      </c>
      <c r="O46" s="298">
        <v>187.5</v>
      </c>
      <c r="P46" s="121"/>
      <c r="Q46" s="296"/>
    </row>
    <row r="47" spans="1:19" ht="15" thickBot="1" x14ac:dyDescent="0.35">
      <c r="D47" s="423"/>
      <c r="E47" s="417"/>
      <c r="F47" s="416"/>
      <c r="G47" s="424">
        <f>(G46/E46)</f>
        <v>1</v>
      </c>
      <c r="H47" s="447" t="s">
        <v>163</v>
      </c>
      <c r="M47" s="58" t="s">
        <v>78</v>
      </c>
      <c r="N47" s="116">
        <f>O47*1.5</f>
        <v>64.800000000000011</v>
      </c>
      <c r="O47" s="298">
        <v>43.2</v>
      </c>
      <c r="P47" s="121"/>
    </row>
    <row r="48" spans="1:19" x14ac:dyDescent="0.3">
      <c r="D48" s="88"/>
      <c r="E48" s="88"/>
      <c r="F48" s="88"/>
      <c r="G48" s="88"/>
      <c r="M48" s="58" t="s">
        <v>82</v>
      </c>
      <c r="N48" s="116">
        <f>O48*1.5</f>
        <v>43.2</v>
      </c>
      <c r="O48" s="298">
        <v>28.8</v>
      </c>
      <c r="P48" s="293"/>
    </row>
    <row r="49" spans="1:11" x14ac:dyDescent="0.3">
      <c r="A49" s="94" t="s">
        <v>166</v>
      </c>
      <c r="J49" s="308" t="s">
        <v>165</v>
      </c>
      <c r="K49" s="80"/>
    </row>
    <row r="50" spans="1:11" x14ac:dyDescent="0.3">
      <c r="A50" s="13" t="s">
        <v>171</v>
      </c>
      <c r="J50" s="18" t="s">
        <v>170</v>
      </c>
      <c r="K50" s="305">
        <v>1</v>
      </c>
    </row>
    <row r="51" spans="1:11" x14ac:dyDescent="0.3">
      <c r="A51" s="300" t="s">
        <v>176</v>
      </c>
      <c r="B51" s="319">
        <f>2.1/3</f>
        <v>0.70000000000000007</v>
      </c>
      <c r="C51" s="18"/>
      <c r="E51" s="322"/>
      <c r="J51" s="18" t="s">
        <v>175</v>
      </c>
      <c r="K51" s="309">
        <v>0.25</v>
      </c>
    </row>
    <row r="52" spans="1:11" ht="15.6" x14ac:dyDescent="0.35">
      <c r="A52" s="300" t="s">
        <v>181</v>
      </c>
      <c r="B52" s="319">
        <f>17.8/3</f>
        <v>5.9333333333333336</v>
      </c>
      <c r="D52" s="304" t="s">
        <v>167</v>
      </c>
      <c r="E52" s="18"/>
      <c r="F52" s="11" t="s">
        <v>168</v>
      </c>
      <c r="H52" s="445" t="s">
        <v>164</v>
      </c>
      <c r="I52" s="306">
        <f>VLOOKUP($B$5,$M$18:$N$22,2,0)</f>
        <v>1</v>
      </c>
      <c r="J52" s="18" t="s">
        <v>180</v>
      </c>
      <c r="K52" s="309">
        <v>0</v>
      </c>
    </row>
    <row r="53" spans="1:11" x14ac:dyDescent="0.3">
      <c r="A53" s="13" t="s">
        <v>185</v>
      </c>
      <c r="B53" s="18"/>
      <c r="D53" s="18" t="s">
        <v>172</v>
      </c>
      <c r="E53" s="273">
        <v>1.6</v>
      </c>
      <c r="F53" s="18" t="s">
        <v>173</v>
      </c>
      <c r="G53" s="324">
        <f>adjFmix*refFgpd*VintFact*Ndu</f>
        <v>27.074119005942666</v>
      </c>
      <c r="H53" s="445"/>
      <c r="I53" s="11">
        <f>1.09+0.54*Nbr</f>
        <v>2.71</v>
      </c>
    </row>
    <row r="54" spans="1:11" x14ac:dyDescent="0.3">
      <c r="A54" s="18" t="s">
        <v>189</v>
      </c>
      <c r="B54" s="285">
        <f>VLOOKUP($I$11,$Q$17:$V$20,2,0)</f>
        <v>2.8740000000000001</v>
      </c>
      <c r="D54" s="18" t="s">
        <v>177</v>
      </c>
      <c r="E54" s="273">
        <v>5.05</v>
      </c>
      <c r="F54" s="18" t="s">
        <v>178</v>
      </c>
      <c r="G54" s="324">
        <f>adjFmix/Fmix*refFgpd*VintFact*Ndu</f>
        <v>44.6</v>
      </c>
      <c r="H54" s="446" t="s">
        <v>169</v>
      </c>
    </row>
    <row r="55" spans="1:11" x14ac:dyDescent="0.3">
      <c r="A55" s="18" t="s">
        <v>194</v>
      </c>
      <c r="B55" s="285">
        <f>VLOOKUP($I$11,$Q$17:$V$20,3,0)</f>
        <v>704</v>
      </c>
      <c r="D55" s="13" t="s">
        <v>182</v>
      </c>
      <c r="E55" s="13"/>
      <c r="F55" s="18" t="s">
        <v>183</v>
      </c>
      <c r="G55" s="324">
        <v>2.5</v>
      </c>
      <c r="H55" s="439" t="s">
        <v>174</v>
      </c>
      <c r="I55" s="266">
        <f>IF($B$7&gt;=2,$K$6,$K$6*1.082)</f>
        <v>0.54</v>
      </c>
      <c r="J55" s="288" t="s">
        <v>193</v>
      </c>
    </row>
    <row r="56" spans="1:11" x14ac:dyDescent="0.3">
      <c r="A56" s="18" t="s">
        <v>198</v>
      </c>
      <c r="B56" s="285">
        <f>VLOOKUP($I$11,$Q$17:$V$20,4,0)</f>
        <v>8.0299999999999996E-2</v>
      </c>
      <c r="D56" s="18" t="s">
        <v>186</v>
      </c>
      <c r="E56" s="279">
        <f>VLOOKUP(B4,Locations!A2:C13,2,FALSE)</f>
        <v>67.703842465753425</v>
      </c>
      <c r="F56" s="18" t="s">
        <v>187</v>
      </c>
      <c r="G56" s="325">
        <v>0.54</v>
      </c>
      <c r="H56" s="445" t="s">
        <v>179</v>
      </c>
      <c r="I56" s="11">
        <f>Tuse-8</f>
        <v>97</v>
      </c>
      <c r="J56" s="13"/>
    </row>
    <row r="57" spans="1:11" ht="15.6" x14ac:dyDescent="0.35">
      <c r="A57" s="18" t="s">
        <v>202</v>
      </c>
      <c r="B57" s="285">
        <f>VLOOKUP($I$11,$Q$17:$V$20,5,0)</f>
        <v>0.57999999999999996</v>
      </c>
      <c r="C57" s="83"/>
      <c r="D57" s="18" t="s">
        <v>190</v>
      </c>
      <c r="E57" s="280">
        <v>125</v>
      </c>
      <c r="F57" s="18" t="s">
        <v>191</v>
      </c>
      <c r="G57" s="325">
        <f>1-shower_pc</f>
        <v>0.45999999999999996</v>
      </c>
      <c r="H57" s="439" t="s">
        <v>184</v>
      </c>
      <c r="I57" s="81">
        <f>0.56 + 0.015*Nbr - 0.0004*Nbr^2</f>
        <v>0.60140000000000005</v>
      </c>
      <c r="J57" s="13"/>
    </row>
    <row r="58" spans="1:11" x14ac:dyDescent="0.3">
      <c r="A58" s="18" t="s">
        <v>206</v>
      </c>
      <c r="B58" s="285">
        <f>VLOOKUP($I$11,$Q$17:$V$20,6,0)</f>
        <v>23</v>
      </c>
      <c r="C58" s="83"/>
      <c r="D58" s="18" t="s">
        <v>195</v>
      </c>
      <c r="E58" s="280">
        <v>105</v>
      </c>
      <c r="F58" s="18" t="s">
        <v>196</v>
      </c>
      <c r="G58" s="325">
        <f>faucet_pc*kitch</f>
        <v>0.31739999999999996</v>
      </c>
      <c r="H58" s="439" t="s">
        <v>188</v>
      </c>
      <c r="I58" s="36">
        <f>IF($K$5=$U$11,1,0.777)</f>
        <v>1</v>
      </c>
      <c r="J58" s="13"/>
    </row>
    <row r="59" spans="1:11" ht="15.6" x14ac:dyDescent="0.35">
      <c r="A59" s="18" t="s">
        <v>210</v>
      </c>
      <c r="B59" s="286">
        <f xml:space="preserve"> (3/2.874)*(164+Nbr*46.5)</f>
        <v>316.80584551148223</v>
      </c>
      <c r="D59" s="18" t="s">
        <v>199</v>
      </c>
      <c r="E59" s="405">
        <f>(B8)/(kitch_Ref_gpm)</f>
        <v>1</v>
      </c>
      <c r="F59" s="18" t="s">
        <v>200</v>
      </c>
      <c r="G59" s="325">
        <f>faucet_pc*lav</f>
        <v>0.1426</v>
      </c>
      <c r="H59" s="439" t="s">
        <v>192</v>
      </c>
      <c r="I59" s="71">
        <f>IF($K$4=$V$10,1,0.5)</f>
        <v>1</v>
      </c>
    </row>
    <row r="60" spans="1:11" ht="15.6" x14ac:dyDescent="0.35">
      <c r="A60" s="18" t="s">
        <v>214</v>
      </c>
      <c r="B60" s="286">
        <f xml:space="preserve"> NCY*(3*2.08+1.59)/(CAPw*2.08+1.59)</f>
        <v>327.77695461301198</v>
      </c>
      <c r="D60" s="18" t="s">
        <v>203</v>
      </c>
      <c r="E60" s="281">
        <f>IF($B$9="std",$N$5,$N$6)</f>
        <v>1</v>
      </c>
      <c r="F60" s="18" t="s">
        <v>204</v>
      </c>
      <c r="G60" s="403">
        <f>(B7)/(Sh_ref_gpm)</f>
        <v>1</v>
      </c>
      <c r="H60" s="439" t="s">
        <v>197</v>
      </c>
      <c r="I60" s="15">
        <f>1-PLCfact*pLength</f>
        <v>0.98214359353944902</v>
      </c>
      <c r="K60" s="271"/>
    </row>
    <row r="61" spans="1:11" ht="15.6" x14ac:dyDescent="0.35">
      <c r="A61" s="18" t="s">
        <v>218</v>
      </c>
      <c r="B61" s="285">
        <f>VLOOKUP($I$10,$Q$23:$S$25,2,0)</f>
        <v>12</v>
      </c>
      <c r="D61" s="18" t="s">
        <v>207</v>
      </c>
      <c r="E61" s="282">
        <f xml:space="preserve"> 1-((Tset-Tuse)/(Tset-(Tmains)))</f>
        <v>0.6070430270390732</v>
      </c>
      <c r="F61" s="18" t="s">
        <v>208</v>
      </c>
      <c r="G61" s="325">
        <v>0.69</v>
      </c>
      <c r="H61" s="439" t="s">
        <v>201</v>
      </c>
      <c r="I61" s="11">
        <v>2.0000000000000001E-4</v>
      </c>
      <c r="J61" s="13" t="s">
        <v>217</v>
      </c>
      <c r="K61" s="271"/>
    </row>
    <row r="62" spans="1:11" ht="15.6" x14ac:dyDescent="0.35">
      <c r="A62" s="18" t="s">
        <v>223</v>
      </c>
      <c r="B62" s="285">
        <f>VLOOKUP($I$10,$Q$23:$S$25,3,0)</f>
        <v>0.46</v>
      </c>
      <c r="D62" s="18" t="s">
        <v>211</v>
      </c>
      <c r="E62" s="283">
        <f xml:space="preserve"> 1-((Tset-Tuse)/(Tset-Tmains-WHinTadj))</f>
        <v>0.6070430270390732</v>
      </c>
      <c r="F62" s="18" t="s">
        <v>212</v>
      </c>
      <c r="G62" s="325">
        <f>1-kitch</f>
        <v>0.31000000000000005</v>
      </c>
      <c r="H62" s="439" t="s">
        <v>205</v>
      </c>
      <c r="J62" s="13" t="s">
        <v>222</v>
      </c>
      <c r="K62" s="271"/>
    </row>
    <row r="63" spans="1:11" x14ac:dyDescent="0.3">
      <c r="A63" s="18" t="s">
        <v>226</v>
      </c>
      <c r="B63" s="281">
        <f xml:space="preserve"> ((88.4+34.9*Nbr)*8.16)/365</f>
        <v>4.3169753424657529</v>
      </c>
      <c r="D63" s="272" t="s">
        <v>2069</v>
      </c>
      <c r="E63" s="284">
        <f xml:space="preserve"> 9.8*Nbr^0.43</f>
        <v>15.717671770088979</v>
      </c>
      <c r="F63" s="18" t="s">
        <v>215</v>
      </c>
      <c r="G63" s="37">
        <v>2.2000000000000002</v>
      </c>
      <c r="H63" s="439" t="s">
        <v>209</v>
      </c>
      <c r="I63" s="14">
        <f>IF($B$5=$Q$10,PipeL/refPipeL,branchL/10)</f>
        <v>1</v>
      </c>
      <c r="J63" s="274"/>
      <c r="K63" s="271"/>
    </row>
    <row r="64" spans="1:11" x14ac:dyDescent="0.3">
      <c r="A64" s="18" t="s">
        <v>228</v>
      </c>
      <c r="B64" s="281">
        <f>((4.52*(164+46.5*Nbr))*((3*2.08+1.59)/(2.874*2.08+1.59)))/365</f>
        <v>3.888566185718028</v>
      </c>
      <c r="C64" s="14"/>
      <c r="D64" s="272" t="s">
        <v>219</v>
      </c>
      <c r="E64" s="284">
        <f>14.6 + 10*Nbr</f>
        <v>44.6</v>
      </c>
      <c r="F64" s="18" t="s">
        <v>220</v>
      </c>
      <c r="G64" s="404">
        <f>SHeff*shower_pc+KitchFeff*Kitch_pc+LavFeff*Lav_pc</f>
        <v>1</v>
      </c>
      <c r="H64" s="445" t="s">
        <v>213</v>
      </c>
      <c r="I64" s="14">
        <f>IF($B$6=$S$10,VLOOKUP($B$5,$M$10:$O$14,2,0),VLOOKUP($B$5,$M$10:$O$14,3,0))</f>
        <v>1</v>
      </c>
      <c r="J64" s="274"/>
      <c r="K64" s="271"/>
    </row>
    <row r="65" spans="1:11" x14ac:dyDescent="0.3">
      <c r="A65" s="18" t="s">
        <v>230</v>
      </c>
      <c r="B65" s="287">
        <f xml:space="preserve"> ((88.4+34.9*Nbr)*12/dWcap*(4.6415*(1/DW_EF)-1.9295))/365</f>
        <v>4.3173548719475869</v>
      </c>
      <c r="D65" s="13" t="s">
        <v>224</v>
      </c>
      <c r="H65" s="439" t="s">
        <v>216</v>
      </c>
      <c r="I65" s="14">
        <f>IF($B$5=$Q$10,PipeL,branchL)</f>
        <v>89.282032302755098</v>
      </c>
      <c r="J65" s="274"/>
    </row>
    <row r="66" spans="1:11" x14ac:dyDescent="0.3">
      <c r="A66" s="18" t="s">
        <v>232</v>
      </c>
      <c r="B66" s="281">
        <f xml:space="preserve"> (60*((LER*(kWh_cost)-AGC)/(21.9825*(kWh_cost)-(therm_cost))/ 392)*ACY/365)</f>
        <v>3.8887507850298402</v>
      </c>
      <c r="D66" s="272" t="s">
        <v>2070</v>
      </c>
      <c r="E66" s="273">
        <f>refWgpd*oFrac*(1-oCDeff)</f>
        <v>3.9294179425222446</v>
      </c>
      <c r="H66" s="439" t="s">
        <v>221</v>
      </c>
    </row>
    <row r="67" spans="1:11" x14ac:dyDescent="0.3">
      <c r="D67" s="272" t="s">
        <v>2071</v>
      </c>
      <c r="E67" s="273">
        <f>(refWgpd-refWgpd*oFrac)*pRatio*sysFactor</f>
        <v>11.788253827566734</v>
      </c>
      <c r="H67" s="439" t="s">
        <v>225</v>
      </c>
      <c r="I67" s="36">
        <f>HWgpd/(30+10*Nbr)</f>
        <v>0.78202546187069166</v>
      </c>
    </row>
    <row r="68" spans="1:11" x14ac:dyDescent="0.3">
      <c r="A68" s="18"/>
      <c r="D68" s="272" t="s">
        <v>231</v>
      </c>
      <c r="E68" s="271">
        <f>IF(B6="none",VLOOKUP(B5,M44:O48,2,0)*oFrac,VLOOKUP(B5,M44:O48,3,0)*oFrac)</f>
        <v>8</v>
      </c>
      <c r="H68" s="445" t="s">
        <v>227</v>
      </c>
    </row>
    <row r="69" spans="1:11" x14ac:dyDescent="0.3">
      <c r="A69" s="18"/>
      <c r="B69" s="282"/>
      <c r="D69" s="272" t="s">
        <v>233</v>
      </c>
      <c r="E69" s="271">
        <f>IF(B6="none",VLOOKUP($B$5,$M$44:$O$48,2,0),VLOOKUP($B$5,$M$44:$O$48,3,0))-oEWfact</f>
        <v>24</v>
      </c>
      <c r="H69" s="439" t="s">
        <v>229</v>
      </c>
    </row>
    <row r="70" spans="1:11" x14ac:dyDescent="0.3">
      <c r="A70" s="18"/>
      <c r="B70" s="14"/>
      <c r="D70" s="18"/>
      <c r="K70" s="271"/>
    </row>
    <row r="71" spans="1:11" x14ac:dyDescent="0.3">
      <c r="J71" s="13"/>
    </row>
    <row r="72" spans="1:11" x14ac:dyDescent="0.3">
      <c r="A72" s="299"/>
      <c r="B72" s="307"/>
      <c r="J72" s="13"/>
    </row>
    <row r="73" spans="1:11" x14ac:dyDescent="0.3">
      <c r="A73" s="299"/>
      <c r="B73" s="307"/>
      <c r="J73" s="13"/>
    </row>
    <row r="74" spans="1:11" x14ac:dyDescent="0.3">
      <c r="A74" s="299"/>
      <c r="B74" s="307"/>
      <c r="J74" s="13"/>
    </row>
    <row r="75" spans="1:11" x14ac:dyDescent="0.3">
      <c r="B75" s="307"/>
      <c r="J75" s="13"/>
    </row>
    <row r="76" spans="1:11" x14ac:dyDescent="0.3">
      <c r="B76" s="307"/>
      <c r="J76" s="13"/>
    </row>
    <row r="77" spans="1:11" x14ac:dyDescent="0.3">
      <c r="B77" s="14"/>
      <c r="D77" s="18"/>
      <c r="E77" s="18"/>
      <c r="F77" s="14"/>
      <c r="J77" s="13"/>
    </row>
    <row r="78" spans="1:11" x14ac:dyDescent="0.3">
      <c r="B78" s="14"/>
      <c r="J78" s="13"/>
    </row>
    <row r="79" spans="1:11" x14ac:dyDescent="0.3">
      <c r="B79" s="18"/>
      <c r="J79" s="13"/>
    </row>
    <row r="80" spans="1:11" x14ac:dyDescent="0.3">
      <c r="D80" s="18"/>
      <c r="E80" s="18"/>
      <c r="F80" s="91"/>
      <c r="J80" s="13"/>
    </row>
    <row r="81" spans="1:10" x14ac:dyDescent="0.3">
      <c r="J81" s="13"/>
    </row>
    <row r="82" spans="1:10" x14ac:dyDescent="0.3">
      <c r="A82" s="90"/>
      <c r="J82" s="13"/>
    </row>
    <row r="83" spans="1:10" x14ac:dyDescent="0.3">
      <c r="B83" s="82"/>
      <c r="J83" s="13"/>
    </row>
    <row r="86" spans="1:10" x14ac:dyDescent="0.3">
      <c r="G86" s="90"/>
    </row>
  </sheetData>
  <sheetProtection algorithmName="SHA-512" hashValue="maKJk1CAwpmipNAUevQlERRACBqVWjMAiY+aGVnbl4YJvkf2Dn7k/33Vgs9CFf/eR6Llxe7z3rXchvlYr2ybBA==" saltValue="fjMmeYEPwdAswBFuM9tjbA==" spinCount="100000" sheet="1" objects="1" scenarios="1"/>
  <mergeCells count="4">
    <mergeCell ref="A3:B3"/>
    <mergeCell ref="A1:K1"/>
    <mergeCell ref="D36:E36"/>
    <mergeCell ref="F36:G36"/>
  </mergeCells>
  <dataValidations count="15">
    <dataValidation type="list" allowBlank="1" showInputMessage="1" showErrorMessage="1" sqref="B9">
      <formula1>$R$10:$R$11</formula1>
    </dataValidation>
    <dataValidation type="whole" showErrorMessage="1" error="Value must be whole number between 1 and 5" prompt="Number of conditioned floor levels, including conditioned basements." sqref="I6">
      <formula1>1</formula1>
      <formula2>6</formula2>
    </dataValidation>
    <dataValidation type="whole" allowBlank="1" showErrorMessage="1" error="Value must be either 0 or 1" prompt="Include only unconditioned basements._x000a_" sqref="I7">
      <formula1>0</formula1>
      <formula2>1</formula2>
    </dataValidation>
    <dataValidation allowBlank="1" showInputMessage="1" showErrorMessage="1" error="Value must be whole number between 1 and 10" sqref="I5"/>
    <dataValidation type="whole" allowBlank="1" showInputMessage="1" showErrorMessage="1" error="Must be a whole number between 1 and 100" sqref="I8">
      <formula1>1</formula1>
      <formula2>100</formula2>
    </dataValidation>
    <dataValidation type="list" allowBlank="1" showInputMessage="1" showErrorMessage="1" sqref="B6">
      <formula1>$S$10:$S$11</formula1>
    </dataValidation>
    <dataValidation type="list" allowBlank="1" showInputMessage="1" showErrorMessage="1" sqref="B5">
      <formula1>$Q$10:$Q$14</formula1>
    </dataValidation>
    <dataValidation type="decimal" allowBlank="1" showInputMessage="1" showErrorMessage="1" error="Input value must be between 0% and 50%" sqref="K52">
      <formula1>0</formula1>
      <formula2>0.5</formula2>
    </dataValidation>
    <dataValidation type="decimal" allowBlank="1" showInputMessage="1" showErrorMessage="1" error="Input value must be between 0% and 100%" sqref="K51">
      <formula1>0</formula1>
      <formula2>1</formula2>
    </dataValidation>
    <dataValidation type="list" allowBlank="1" showErrorMessage="1" prompt="YES = DWHR equally impacts fixture and water heater supply. _x000a_NO = DWHR impacts ONLY the fixture or ONLY the water heater supply." sqref="K5">
      <formula1>$U$10:$U$11</formula1>
    </dataValidation>
    <dataValidation type="list" allowBlank="1" showInputMessage="1" showErrorMessage="1" sqref="K4">
      <formula1>$V$10:$V$11</formula1>
    </dataValidation>
    <dataValidation type="list" allowBlank="1" showErrorMessage="1" sqref="B14">
      <formula1>$U$10:$U$11</formula1>
    </dataValidation>
    <dataValidation type="list" allowBlank="1" showInputMessage="1" showErrorMessage="1" sqref="I11">
      <formula1>$Q$17:$Q$20</formula1>
    </dataValidation>
    <dataValidation type="list" allowBlank="1" showInputMessage="1" showErrorMessage="1" sqref="I10">
      <formula1>$Q$23:$Q$25</formula1>
    </dataValidation>
    <dataValidation type="decimal" operator="greaterThanOrEqual" allowBlank="1" showInputMessage="1" showErrorMessage="1" sqref="I17">
      <formula1>0.1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Locations!$A$15:$A$16</xm:f>
          </x14:formula1>
          <xm:sqref>I16 I20 I21</xm:sqref>
        </x14:dataValidation>
        <x14:dataValidation type="list" allowBlank="1" showInputMessage="1" showErrorMessage="1">
          <x14:formula1>
            <xm:f>Locations!$A$15:$A$16</xm:f>
          </x14:formula1>
          <xm:sqref>I22</xm:sqref>
        </x14:dataValidation>
        <x14:dataValidation type="list" allowBlank="1" showInputMessage="1" showErrorMessage="1">
          <x14:formula1>
            <xm:f>Locations!$A$15:$A$16</xm:f>
          </x14:formula1>
          <xm:sqref>I19</xm:sqref>
        </x14:dataValidation>
        <x14:dataValidation type="list" allowBlank="1" showInputMessage="1" showErrorMessage="1">
          <x14:formula1>
            <xm:f>Locations!$A$2:$A$13</xm:f>
          </x14:formula1>
          <xm:sqref>B4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workbookViewId="0">
      <selection activeCell="B5" sqref="B5"/>
    </sheetView>
  </sheetViews>
  <sheetFormatPr defaultRowHeight="14.4" x14ac:dyDescent="0.3"/>
  <cols>
    <col min="1" max="1" width="16.88671875" customWidth="1"/>
  </cols>
  <sheetData>
    <row r="1" spans="1:12" x14ac:dyDescent="0.3">
      <c r="A1" s="4" t="s">
        <v>2055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1:12" x14ac:dyDescent="0.3">
      <c r="A2" s="4" t="s">
        <v>2056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1:12" x14ac:dyDescent="0.3">
      <c r="A3" s="4" t="s">
        <v>2057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5" spans="1:12" x14ac:dyDescent="0.3">
      <c r="A5" s="21" t="e">
        <f>'Water Use Calcs'!#REF!</f>
        <v>#REF!</v>
      </c>
      <c r="B5" s="35" t="e">
        <f>IF('Water Use Calcs'!#REF!="gas",nMEUL!B9,nMEUL!B8)</f>
        <v>#REF!</v>
      </c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1:12" s="1" customFormat="1" x14ac:dyDescent="0.3">
      <c r="A6" s="21"/>
      <c r="B6" s="35"/>
      <c r="C6" s="429"/>
      <c r="D6" s="429"/>
      <c r="E6" s="429"/>
      <c r="F6" s="429"/>
      <c r="G6" s="429"/>
      <c r="H6" s="429"/>
      <c r="I6" s="429"/>
      <c r="J6" s="429"/>
      <c r="K6" s="429"/>
      <c r="L6" s="429"/>
    </row>
    <row r="7" spans="1:12" x14ac:dyDescent="0.3">
      <c r="A7" s="4" t="s">
        <v>56</v>
      </c>
      <c r="B7" s="2" t="s">
        <v>2058</v>
      </c>
      <c r="C7" s="2" t="s">
        <v>1998</v>
      </c>
      <c r="D7" s="2" t="s">
        <v>1999</v>
      </c>
      <c r="E7" s="2" t="s">
        <v>2046</v>
      </c>
      <c r="F7" s="2" t="s">
        <v>1996</v>
      </c>
      <c r="G7" s="2" t="s">
        <v>1997</v>
      </c>
      <c r="H7" s="2" t="s">
        <v>2043</v>
      </c>
      <c r="I7" s="2" t="s">
        <v>2045</v>
      </c>
      <c r="J7" s="2" t="s">
        <v>2044</v>
      </c>
      <c r="K7" s="2" t="s">
        <v>2052</v>
      </c>
      <c r="L7" s="2" t="s">
        <v>2053</v>
      </c>
    </row>
    <row r="8" spans="1:12" x14ac:dyDescent="0.3">
      <c r="A8" s="4" t="s">
        <v>69</v>
      </c>
      <c r="B8" s="35" t="e">
        <f>E8/G8*I8</f>
        <v>#NAME?</v>
      </c>
      <c r="C8" s="35" t="e">
        <f>D8*(E8/G8)</f>
        <v>#NAME?</v>
      </c>
      <c r="D8" s="35" t="e">
        <f>EC_r/293</f>
        <v>#NAME?</v>
      </c>
      <c r="E8" s="35" t="e">
        <f>(K8*J8-L8)*(F8*G8*H8)/(J8*D8)</f>
        <v>#NAME?</v>
      </c>
      <c r="F8" s="35" t="e">
        <f>(EC_x+pumpkWh_y)/293</f>
        <v>#NAME?</v>
      </c>
      <c r="G8" s="35" t="e">
        <f>EC_r/293</f>
        <v>#NAME?</v>
      </c>
      <c r="H8" s="3">
        <v>1</v>
      </c>
      <c r="I8" s="429">
        <f>1/0.92</f>
        <v>1.0869565217391304</v>
      </c>
      <c r="J8" s="429" t="e">
        <f>1/EFuse</f>
        <v>#NAME?</v>
      </c>
      <c r="K8" s="429">
        <v>0.92</v>
      </c>
      <c r="L8" s="429">
        <v>0</v>
      </c>
    </row>
    <row r="9" spans="1:12" x14ac:dyDescent="0.3">
      <c r="A9" s="4" t="s">
        <v>62</v>
      </c>
      <c r="B9" s="35" t="e">
        <f>E9/G9*I9</f>
        <v>#NAME?</v>
      </c>
      <c r="C9" s="35" t="e">
        <f>D9*(E9/G9)</f>
        <v>#NAME?</v>
      </c>
      <c r="D9" s="35" t="e">
        <f>EC_r/10</f>
        <v>#NAME?</v>
      </c>
      <c r="E9" s="35" t="e">
        <f>(K9*J9-L9)*(F9*G9*H9)/(J9*D9)</f>
        <v>#NAME?</v>
      </c>
      <c r="F9" s="35" t="e">
        <f>EC_x/10+pumpkWh_y/293</f>
        <v>#NAME?</v>
      </c>
      <c r="G9" s="35" t="e">
        <f>EC_r/10</f>
        <v>#NAME?</v>
      </c>
      <c r="H9" s="3">
        <v>1</v>
      </c>
      <c r="I9" s="429">
        <f>1/0.59</f>
        <v>1.6949152542372883</v>
      </c>
      <c r="J9" s="429" t="e">
        <f>1/EFuse</f>
        <v>#NAME?</v>
      </c>
      <c r="K9" s="429">
        <v>1.1877</v>
      </c>
      <c r="L9" s="429">
        <v>1.0129999999999999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workbookViewId="0">
      <selection activeCell="A8" sqref="A8"/>
    </sheetView>
  </sheetViews>
  <sheetFormatPr defaultRowHeight="14.4" x14ac:dyDescent="0.3"/>
  <cols>
    <col min="1" max="1" width="19.109375" customWidth="1"/>
    <col min="4" max="4" width="10.44140625" customWidth="1"/>
    <col min="5" max="5" width="16.109375" bestFit="1" customWidth="1"/>
    <col min="6" max="6" width="15.109375" customWidth="1"/>
  </cols>
  <sheetData>
    <row r="1" spans="1:9" ht="14.4" customHeight="1" x14ac:dyDescent="0.3">
      <c r="A1" s="429" t="s">
        <v>234</v>
      </c>
      <c r="B1" s="2" t="s">
        <v>235</v>
      </c>
      <c r="C1" s="2" t="s">
        <v>236</v>
      </c>
      <c r="D1" s="341" t="s">
        <v>237</v>
      </c>
      <c r="E1" s="21" t="s">
        <v>238</v>
      </c>
      <c r="F1" s="2" t="s">
        <v>239</v>
      </c>
      <c r="G1" s="429"/>
      <c r="H1" s="429"/>
      <c r="I1" s="429"/>
    </row>
    <row r="2" spans="1:9" ht="14.4" customHeight="1" x14ac:dyDescent="0.3">
      <c r="A2" s="373" t="s">
        <v>240</v>
      </c>
      <c r="B2" s="40">
        <v>51.9</v>
      </c>
      <c r="C2" s="11">
        <v>43085</v>
      </c>
      <c r="D2" s="14">
        <v>10.498474</v>
      </c>
      <c r="E2" s="21" t="s">
        <v>241</v>
      </c>
      <c r="F2" s="429">
        <v>181</v>
      </c>
      <c r="G2" s="429"/>
      <c r="H2" s="429"/>
      <c r="I2" s="343"/>
    </row>
    <row r="3" spans="1:9" x14ac:dyDescent="0.3">
      <c r="A3" s="373" t="s">
        <v>242</v>
      </c>
      <c r="B3" s="40">
        <v>49.4</v>
      </c>
      <c r="C3" s="11">
        <v>80918</v>
      </c>
      <c r="D3" s="14">
        <v>39.071324999999995</v>
      </c>
      <c r="E3" s="21" t="s">
        <v>241</v>
      </c>
      <c r="F3" s="429">
        <v>181</v>
      </c>
      <c r="G3" s="429"/>
      <c r="H3" s="429"/>
      <c r="I3" s="343"/>
    </row>
    <row r="4" spans="1:9" x14ac:dyDescent="0.3">
      <c r="A4" s="429" t="s">
        <v>243</v>
      </c>
      <c r="B4" s="40">
        <v>65.7</v>
      </c>
      <c r="C4" s="429">
        <v>75209</v>
      </c>
      <c r="D4" s="3">
        <v>33.039971999999999</v>
      </c>
      <c r="E4" s="21" t="s">
        <v>244</v>
      </c>
      <c r="F4" s="429">
        <v>121</v>
      </c>
      <c r="G4" s="429"/>
      <c r="H4" s="429"/>
      <c r="I4" s="343"/>
    </row>
    <row r="5" spans="1:9" x14ac:dyDescent="0.3">
      <c r="A5" s="429" t="s">
        <v>245</v>
      </c>
      <c r="B5" s="40">
        <v>51.6</v>
      </c>
      <c r="C5" s="429">
        <v>80033</v>
      </c>
      <c r="D5" s="3">
        <v>40.909999999999997</v>
      </c>
      <c r="E5" s="21" t="s">
        <v>241</v>
      </c>
      <c r="F5" s="429">
        <v>181</v>
      </c>
      <c r="G5" s="429"/>
      <c r="H5" s="429"/>
      <c r="I5" s="343"/>
    </row>
    <row r="6" spans="1:9" x14ac:dyDescent="0.3">
      <c r="A6" s="429" t="s">
        <v>246</v>
      </c>
      <c r="B6" s="40">
        <v>39.200000000000003</v>
      </c>
      <c r="C6" s="429">
        <v>55804</v>
      </c>
      <c r="D6" s="3">
        <v>6.0565930000000003</v>
      </c>
      <c r="E6" s="21" t="s">
        <v>247</v>
      </c>
      <c r="F6" s="429">
        <v>61</v>
      </c>
      <c r="G6" s="429"/>
      <c r="H6" s="429"/>
      <c r="I6" s="343"/>
    </row>
    <row r="7" spans="1:9" x14ac:dyDescent="0.3">
      <c r="A7" s="429" t="s">
        <v>248</v>
      </c>
      <c r="B7" s="40">
        <v>68.599999999999994</v>
      </c>
      <c r="C7" s="429">
        <v>77005</v>
      </c>
      <c r="D7" s="3">
        <v>17.760324000000001</v>
      </c>
      <c r="E7" s="21" t="s">
        <v>247</v>
      </c>
      <c r="F7" s="429">
        <v>61</v>
      </c>
      <c r="G7" s="429"/>
      <c r="H7" s="429"/>
      <c r="I7" s="343"/>
    </row>
    <row r="8" spans="1:9" x14ac:dyDescent="0.3">
      <c r="A8" s="429" t="s">
        <v>14</v>
      </c>
      <c r="B8" s="40">
        <v>67.703842465753425</v>
      </c>
      <c r="C8" s="429">
        <v>89106</v>
      </c>
      <c r="D8" s="3">
        <v>94.82387599999997</v>
      </c>
      <c r="E8" s="429" t="s">
        <v>241</v>
      </c>
      <c r="F8" s="429">
        <v>181</v>
      </c>
      <c r="G8" s="429"/>
      <c r="H8" s="429"/>
      <c r="I8" s="429"/>
    </row>
    <row r="9" spans="1:9" x14ac:dyDescent="0.3">
      <c r="A9" s="429" t="s">
        <v>249</v>
      </c>
      <c r="B9" s="40">
        <v>76.099999999999994</v>
      </c>
      <c r="C9" s="429">
        <v>33122</v>
      </c>
      <c r="D9" s="3">
        <v>21.286326000000003</v>
      </c>
      <c r="E9" s="21" t="s">
        <v>244</v>
      </c>
      <c r="F9" s="429">
        <v>121</v>
      </c>
      <c r="G9" s="429"/>
      <c r="H9" s="429"/>
      <c r="I9" s="343"/>
    </row>
    <row r="10" spans="1:9" x14ac:dyDescent="0.3">
      <c r="A10" s="429" t="s">
        <v>250</v>
      </c>
      <c r="B10" s="40">
        <v>74.8</v>
      </c>
      <c r="C10" s="429">
        <v>85008</v>
      </c>
      <c r="D10" s="3">
        <v>89.696154999999976</v>
      </c>
      <c r="E10" s="21" t="s">
        <v>244</v>
      </c>
      <c r="F10" s="429">
        <v>121</v>
      </c>
      <c r="G10" s="429"/>
      <c r="H10" s="429"/>
      <c r="I10" s="343"/>
    </row>
    <row r="11" spans="1:9" x14ac:dyDescent="0.3">
      <c r="A11" s="429" t="s">
        <v>251</v>
      </c>
      <c r="B11" s="40">
        <v>56.8</v>
      </c>
      <c r="C11" s="429">
        <v>94109</v>
      </c>
      <c r="D11" s="3">
        <v>29.920603999999997</v>
      </c>
      <c r="E11" s="21" t="s">
        <v>252</v>
      </c>
      <c r="F11" s="429">
        <v>0</v>
      </c>
      <c r="G11" s="429"/>
      <c r="H11" s="429"/>
      <c r="I11" s="343"/>
    </row>
    <row r="12" spans="1:9" x14ac:dyDescent="0.3">
      <c r="A12" s="429" t="s">
        <v>253</v>
      </c>
      <c r="B12" s="40">
        <v>73</v>
      </c>
      <c r="C12" s="429">
        <v>85253</v>
      </c>
      <c r="D12" s="3">
        <v>88.313923000000003</v>
      </c>
      <c r="E12" s="21" t="s">
        <v>244</v>
      </c>
      <c r="F12" s="429">
        <v>121</v>
      </c>
      <c r="G12" s="429"/>
      <c r="H12" s="429"/>
      <c r="I12" s="429"/>
    </row>
    <row r="13" spans="1:9" x14ac:dyDescent="0.3">
      <c r="A13" s="429" t="s">
        <v>254</v>
      </c>
      <c r="B13" s="40">
        <v>49.9</v>
      </c>
      <c r="C13" s="429">
        <v>98405</v>
      </c>
      <c r="D13" s="3">
        <v>16.101707999999999</v>
      </c>
      <c r="E13" s="21" t="s">
        <v>252</v>
      </c>
      <c r="F13" s="429">
        <v>0</v>
      </c>
      <c r="G13" s="429"/>
      <c r="H13" s="429"/>
      <c r="I13" s="429"/>
    </row>
    <row r="14" spans="1:9" x14ac:dyDescent="0.3">
      <c r="A14" s="429"/>
      <c r="B14" s="429"/>
      <c r="C14" s="429"/>
      <c r="D14" s="429"/>
      <c r="E14" s="429"/>
      <c r="F14" s="429"/>
      <c r="G14" s="429"/>
      <c r="H14" s="429"/>
      <c r="I14" s="429"/>
    </row>
    <row r="15" spans="1:9" x14ac:dyDescent="0.3">
      <c r="A15" s="407" t="s">
        <v>27</v>
      </c>
      <c r="B15" s="429"/>
      <c r="C15" s="429"/>
      <c r="D15" s="429"/>
      <c r="E15" s="429"/>
      <c r="F15" s="429"/>
      <c r="G15" s="429"/>
      <c r="H15" s="429"/>
      <c r="I15" s="429"/>
    </row>
    <row r="16" spans="1:9" x14ac:dyDescent="0.3">
      <c r="A16" s="21" t="s">
        <v>63</v>
      </c>
      <c r="B16" s="429"/>
      <c r="C16" s="429"/>
      <c r="D16" s="429"/>
      <c r="E16" s="429"/>
      <c r="F16" s="429"/>
      <c r="G16" s="429"/>
      <c r="H16" s="429"/>
      <c r="I16" s="429"/>
    </row>
    <row r="17" spans="1:3" x14ac:dyDescent="0.3">
      <c r="A17" s="429"/>
      <c r="B17" s="108"/>
      <c r="C17" s="429"/>
    </row>
    <row r="18" spans="1:3" x14ac:dyDescent="0.3">
      <c r="A18" s="4"/>
      <c r="B18" s="108"/>
      <c r="C18" s="429"/>
    </row>
    <row r="19" spans="1:3" x14ac:dyDescent="0.3">
      <c r="A19" s="4"/>
      <c r="B19" s="108"/>
      <c r="C19" s="429"/>
    </row>
    <row r="20" spans="1:3" x14ac:dyDescent="0.3">
      <c r="A20" s="4"/>
      <c r="B20" s="108"/>
      <c r="C20" s="429"/>
    </row>
    <row r="24" spans="1:3" x14ac:dyDescent="0.3">
      <c r="A24" s="429"/>
      <c r="B24" s="11"/>
      <c r="C24" s="342"/>
    </row>
    <row r="25" spans="1:3" x14ac:dyDescent="0.3">
      <c r="A25" s="429"/>
      <c r="B25" s="11"/>
      <c r="C25" s="342"/>
    </row>
    <row r="26" spans="1:3" x14ac:dyDescent="0.3">
      <c r="A26" s="429"/>
      <c r="B26" s="11"/>
      <c r="C26" s="13"/>
    </row>
    <row r="27" spans="1:3" x14ac:dyDescent="0.3">
      <c r="A27" s="429"/>
      <c r="B27" s="307"/>
      <c r="C27" s="13"/>
    </row>
    <row r="28" spans="1:3" x14ac:dyDescent="0.3">
      <c r="A28" s="429"/>
      <c r="B28" s="14"/>
      <c r="C28" s="18"/>
    </row>
  </sheetData>
  <sortState ref="A2:D12">
    <sortCondition ref="A2:A12"/>
  </sortState>
  <dataValidations count="2">
    <dataValidation type="list" allowBlank="1" showInputMessage="1" showErrorMessage="1" sqref="B25">
      <formula1>$A$18:$A$19</formula1>
    </dataValidation>
    <dataValidation type="list" allowBlank="1" showInputMessage="1" showErrorMessage="1" sqref="B24">
      <formula1>#REF!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K4" sqref="K4"/>
    </sheetView>
  </sheetViews>
  <sheetFormatPr defaultColWidth="8.88671875" defaultRowHeight="14.4" x14ac:dyDescent="0.3"/>
  <cols>
    <col min="1" max="1" width="8.88671875" style="1"/>
    <col min="2" max="2" width="16.109375" style="1" customWidth="1"/>
    <col min="3" max="3" width="16.44140625" style="1" customWidth="1"/>
    <col min="4" max="4" width="16" style="1" customWidth="1"/>
    <col min="5" max="5" width="13.44140625" style="1" customWidth="1"/>
    <col min="6" max="6" width="11.44140625" style="1" customWidth="1"/>
    <col min="7" max="7" width="11.109375" style="1" customWidth="1"/>
    <col min="8" max="9" width="8.88671875" style="1"/>
    <col min="10" max="10" width="11.5546875" style="1" customWidth="1"/>
    <col min="11" max="16384" width="8.88671875" style="1"/>
  </cols>
  <sheetData>
    <row r="1" spans="1:12" x14ac:dyDescent="0.3">
      <c r="A1" s="4" t="s">
        <v>255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1:12" x14ac:dyDescent="0.3">
      <c r="A2" s="429"/>
      <c r="B2" s="429"/>
      <c r="C2" s="429"/>
      <c r="D2" s="429"/>
      <c r="E2" s="429"/>
      <c r="F2" s="429"/>
      <c r="G2" s="384" t="s">
        <v>190</v>
      </c>
      <c r="H2" s="384">
        <v>125</v>
      </c>
      <c r="I2" s="212"/>
      <c r="J2" s="429"/>
      <c r="K2" s="429"/>
      <c r="L2" s="429"/>
    </row>
    <row r="3" spans="1:12" ht="15" thickBot="1" x14ac:dyDescent="0.35">
      <c r="A3" s="429"/>
      <c r="B3" s="429"/>
      <c r="C3" s="429"/>
      <c r="D3" s="429"/>
      <c r="E3" s="429"/>
      <c r="F3" s="429"/>
      <c r="G3" s="384" t="s">
        <v>39</v>
      </c>
      <c r="H3" s="384">
        <v>63</v>
      </c>
      <c r="I3" s="429"/>
      <c r="J3" s="429"/>
      <c r="K3" s="429"/>
      <c r="L3" s="429"/>
    </row>
    <row r="4" spans="1:12" ht="29.4" thickBot="1" x14ac:dyDescent="0.35">
      <c r="A4" s="429"/>
      <c r="B4" s="374"/>
      <c r="C4" s="375" t="s">
        <v>256</v>
      </c>
      <c r="D4" s="375" t="s">
        <v>257</v>
      </c>
      <c r="E4" s="375" t="s">
        <v>258</v>
      </c>
      <c r="F4" s="375" t="s">
        <v>259</v>
      </c>
      <c r="G4" s="375" t="s">
        <v>260</v>
      </c>
      <c r="H4" s="385" t="s">
        <v>261</v>
      </c>
      <c r="I4" s="429"/>
      <c r="J4" s="400" t="s">
        <v>262</v>
      </c>
      <c r="K4" s="402" t="s">
        <v>263</v>
      </c>
      <c r="L4" s="429"/>
    </row>
    <row r="5" spans="1:12" ht="15" thickBot="1" x14ac:dyDescent="0.35">
      <c r="A5" s="429"/>
      <c r="B5" s="376" t="s">
        <v>264</v>
      </c>
      <c r="C5" s="377">
        <v>0</v>
      </c>
      <c r="D5" s="377">
        <v>32.6</v>
      </c>
      <c r="E5" s="377">
        <v>32.6</v>
      </c>
      <c r="F5" s="378">
        <v>0</v>
      </c>
      <c r="G5" s="378">
        <v>1</v>
      </c>
      <c r="H5" s="383">
        <f t="shared" ref="H5:H13" si="0">$H$2*F5+$H$3*G5</f>
        <v>63</v>
      </c>
      <c r="I5" s="429"/>
      <c r="J5" s="40">
        <f>Toilets_gpd</f>
        <v>21.896799999999999</v>
      </c>
      <c r="K5" s="40">
        <f>J5-E5</f>
        <v>-10.703200000000002</v>
      </c>
      <c r="L5" s="429"/>
    </row>
    <row r="6" spans="1:12" ht="15" thickBot="1" x14ac:dyDescent="0.35">
      <c r="A6" s="429"/>
      <c r="B6" s="376" t="s">
        <v>66</v>
      </c>
      <c r="C6" s="377">
        <v>4.4000000000000004</v>
      </c>
      <c r="D6" s="377">
        <v>17.600000000000001</v>
      </c>
      <c r="E6" s="377">
        <v>22</v>
      </c>
      <c r="F6" s="378">
        <v>0.2</v>
      </c>
      <c r="G6" s="378">
        <v>0.8</v>
      </c>
      <c r="H6" s="383">
        <f t="shared" si="0"/>
        <v>75.400000000000006</v>
      </c>
      <c r="I6" s="429"/>
      <c r="J6" s="40">
        <f>CWtot_gpd+'Water Use Calcs'!G7*REUWS!H20</f>
        <v>26.247558118816819</v>
      </c>
      <c r="K6" s="40">
        <f t="shared" ref="K6:K13" si="1">J6-E6</f>
        <v>4.2475581188168192</v>
      </c>
      <c r="L6" s="429"/>
    </row>
    <row r="7" spans="1:12" ht="15" thickBot="1" x14ac:dyDescent="0.35">
      <c r="A7" s="429"/>
      <c r="B7" s="376" t="s">
        <v>265</v>
      </c>
      <c r="C7" s="377">
        <v>17.8</v>
      </c>
      <c r="D7" s="377">
        <v>9.1</v>
      </c>
      <c r="E7" s="377">
        <v>26.9</v>
      </c>
      <c r="F7" s="378">
        <v>0.66200000000000003</v>
      </c>
      <c r="G7" s="378">
        <v>0.33800000000000002</v>
      </c>
      <c r="H7" s="383">
        <f t="shared" si="0"/>
        <v>104.044</v>
      </c>
      <c r="I7" s="429"/>
      <c r="J7" s="40">
        <f>'Water Use Calcs'!G4+'Water Use Calcs'!G7*REUWS!H18-J11</f>
        <v>26.756952296540042</v>
      </c>
      <c r="K7" s="40">
        <f t="shared" si="1"/>
        <v>-0.14304770345995621</v>
      </c>
      <c r="L7" s="4" t="s">
        <v>266</v>
      </c>
    </row>
    <row r="8" spans="1:12" ht="15" thickBot="1" x14ac:dyDescent="0.35">
      <c r="A8" s="429"/>
      <c r="B8" s="376" t="s">
        <v>267</v>
      </c>
      <c r="C8" s="377">
        <v>15.4</v>
      </c>
      <c r="D8" s="377">
        <v>11.6</v>
      </c>
      <c r="E8" s="377">
        <v>27</v>
      </c>
      <c r="F8" s="378">
        <v>0.56999999999999995</v>
      </c>
      <c r="G8" s="378">
        <v>0.43</v>
      </c>
      <c r="H8" s="383">
        <f t="shared" si="0"/>
        <v>98.34</v>
      </c>
      <c r="I8" s="429"/>
      <c r="J8" s="40">
        <f>'Water Use Calcs'!G5+'Water Use Calcs'!G6+'Water Use Calcs'!G7*REUWS!H19</f>
        <v>25.86000840183025</v>
      </c>
      <c r="K8" s="40">
        <f t="shared" si="1"/>
        <v>-1.1399915981697504</v>
      </c>
      <c r="L8" s="429"/>
    </row>
    <row r="9" spans="1:12" ht="15" thickBot="1" x14ac:dyDescent="0.35">
      <c r="A9" s="429"/>
      <c r="B9" s="376" t="s">
        <v>268</v>
      </c>
      <c r="C9" s="377">
        <v>2.1</v>
      </c>
      <c r="D9" s="377">
        <v>15.7</v>
      </c>
      <c r="E9" s="377">
        <v>17.8</v>
      </c>
      <c r="F9" s="378">
        <v>0.11799999999999999</v>
      </c>
      <c r="G9" s="378">
        <v>0.88200000000000001</v>
      </c>
      <c r="H9" s="383">
        <f t="shared" si="0"/>
        <v>70.316000000000003</v>
      </c>
      <c r="I9" s="429"/>
      <c r="J9" s="40">
        <f>Tot_Leaks</f>
        <v>17.8</v>
      </c>
      <c r="K9" s="40">
        <f t="shared" si="1"/>
        <v>0</v>
      </c>
      <c r="L9" s="429"/>
    </row>
    <row r="10" spans="1:12" ht="15" thickBot="1" x14ac:dyDescent="0.35">
      <c r="A10" s="429"/>
      <c r="B10" s="376" t="s">
        <v>269</v>
      </c>
      <c r="C10" s="377">
        <v>0.9</v>
      </c>
      <c r="D10" s="377">
        <v>3.1</v>
      </c>
      <c r="E10" s="377">
        <v>4</v>
      </c>
      <c r="F10" s="378">
        <v>0.22500000000000001</v>
      </c>
      <c r="G10" s="378">
        <v>0.77500000000000002</v>
      </c>
      <c r="H10" s="383">
        <f t="shared" si="0"/>
        <v>76.95</v>
      </c>
      <c r="I10" s="429"/>
      <c r="J10" s="40">
        <v>0</v>
      </c>
      <c r="K10" s="40">
        <f t="shared" si="1"/>
        <v>-4</v>
      </c>
      <c r="L10" s="429"/>
    </row>
    <row r="11" spans="1:12" ht="15" thickBot="1" x14ac:dyDescent="0.35">
      <c r="A11" s="429"/>
      <c r="B11" s="376" t="s">
        <v>270</v>
      </c>
      <c r="C11" s="377">
        <v>2.6</v>
      </c>
      <c r="D11" s="377">
        <v>1.8</v>
      </c>
      <c r="E11" s="377">
        <v>4.4000000000000004</v>
      </c>
      <c r="F11" s="378">
        <v>0.59099999999999997</v>
      </c>
      <c r="G11" s="378">
        <v>0.40899999999999997</v>
      </c>
      <c r="H11" s="383">
        <f t="shared" si="0"/>
        <v>99.641999999999996</v>
      </c>
      <c r="I11" s="429"/>
      <c r="J11" s="40">
        <v>4.4000000000000004</v>
      </c>
      <c r="K11" s="40">
        <f t="shared" si="1"/>
        <v>0</v>
      </c>
      <c r="L11" s="4" t="s">
        <v>271</v>
      </c>
    </row>
    <row r="12" spans="1:12" ht="15" thickBot="1" x14ac:dyDescent="0.35">
      <c r="A12" s="429"/>
      <c r="B12" s="376" t="s">
        <v>61</v>
      </c>
      <c r="C12" s="377">
        <v>2.2000000000000002</v>
      </c>
      <c r="D12" s="377">
        <v>0</v>
      </c>
      <c r="E12" s="377">
        <v>2.2000000000000002</v>
      </c>
      <c r="F12" s="378">
        <v>1</v>
      </c>
      <c r="G12" s="378">
        <v>0</v>
      </c>
      <c r="H12" s="386">
        <f t="shared" si="0"/>
        <v>125</v>
      </c>
      <c r="I12" s="429"/>
      <c r="J12" s="41">
        <f>'Water Use Calcs'!G9+'Water Use Calcs'!G7*REUWS!H21</f>
        <v>5.8891220489564846</v>
      </c>
      <c r="K12" s="41">
        <f t="shared" si="1"/>
        <v>3.6891220489564844</v>
      </c>
      <c r="L12" s="429"/>
    </row>
    <row r="13" spans="1:12" ht="15" thickBot="1" x14ac:dyDescent="0.35">
      <c r="A13" s="429"/>
      <c r="B13" s="379" t="s">
        <v>272</v>
      </c>
      <c r="C13" s="380">
        <f>SUM(C5:C12)</f>
        <v>45.400000000000006</v>
      </c>
      <c r="D13" s="380">
        <f t="shared" ref="D13:E13" si="2">SUM(D5:D12)</f>
        <v>91.5</v>
      </c>
      <c r="E13" s="380">
        <f t="shared" si="2"/>
        <v>136.9</v>
      </c>
      <c r="F13" s="381">
        <v>0.33200000000000002</v>
      </c>
      <c r="G13" s="381">
        <v>0.66800000000000004</v>
      </c>
      <c r="H13" s="382">
        <f t="shared" si="0"/>
        <v>83.584000000000003</v>
      </c>
      <c r="I13" s="429"/>
      <c r="J13" s="401">
        <f>SUM(J5:J12)</f>
        <v>128.8504408661436</v>
      </c>
      <c r="K13" s="401">
        <f t="shared" si="1"/>
        <v>-8.0495591338564054</v>
      </c>
      <c r="L13" s="429"/>
    </row>
    <row r="14" spans="1:12" x14ac:dyDescent="0.3">
      <c r="A14" s="429"/>
      <c r="B14" s="320" t="s">
        <v>273</v>
      </c>
      <c r="C14" s="332">
        <f>(C7+C11)/C13</f>
        <v>0.44933920704845814</v>
      </c>
      <c r="D14" s="429"/>
      <c r="E14" s="332">
        <f>(E7+E11)/E13</f>
        <v>0.22863403944485022</v>
      </c>
      <c r="F14" s="429"/>
      <c r="G14" s="429"/>
      <c r="H14" s="429"/>
      <c r="I14" s="429"/>
      <c r="J14" s="429"/>
      <c r="K14" s="429"/>
      <c r="L14" s="429"/>
    </row>
    <row r="15" spans="1:12" x14ac:dyDescent="0.3">
      <c r="A15" s="429"/>
      <c r="B15" s="52" t="s">
        <v>274</v>
      </c>
      <c r="C15" s="333">
        <f>C8/C13</f>
        <v>0.33920704845814975</v>
      </c>
      <c r="D15" s="429"/>
      <c r="E15" s="333">
        <f>E8/E13</f>
        <v>0.19722425127830531</v>
      </c>
      <c r="F15" s="429"/>
      <c r="G15" s="429"/>
      <c r="H15" s="429"/>
      <c r="I15" s="429"/>
      <c r="J15" s="429"/>
      <c r="K15" s="429"/>
      <c r="L15" s="429"/>
    </row>
    <row r="16" spans="1:12" x14ac:dyDescent="0.3">
      <c r="A16" s="429"/>
      <c r="B16" s="2" t="s">
        <v>275</v>
      </c>
      <c r="C16" s="332">
        <f>SUM(C14:C15)</f>
        <v>0.78854625550660784</v>
      </c>
      <c r="D16" s="429"/>
      <c r="E16" s="332">
        <f>SUM(E14:E15)</f>
        <v>0.42585829072315551</v>
      </c>
      <c r="F16" s="429"/>
      <c r="G16" s="429"/>
      <c r="H16" s="2" t="s">
        <v>276</v>
      </c>
      <c r="I16" s="334">
        <f>C13*20%</f>
        <v>9.0800000000000018</v>
      </c>
      <c r="J16" s="429"/>
      <c r="K16" s="429"/>
      <c r="L16" s="429"/>
    </row>
    <row r="17" spans="2:9" x14ac:dyDescent="0.3">
      <c r="B17" s="429"/>
      <c r="C17" s="429"/>
      <c r="D17" s="429"/>
      <c r="E17" s="429"/>
      <c r="F17" s="429"/>
      <c r="G17" s="327" t="s">
        <v>277</v>
      </c>
      <c r="H17" s="324" t="s">
        <v>278</v>
      </c>
      <c r="I17" s="37" t="s">
        <v>125</v>
      </c>
    </row>
    <row r="18" spans="2:9" x14ac:dyDescent="0.3">
      <c r="B18" s="2" t="s">
        <v>279</v>
      </c>
      <c r="C18" s="332">
        <f>C14/C16</f>
        <v>0.56983240223463694</v>
      </c>
      <c r="D18" s="429"/>
      <c r="E18" s="332">
        <f>E14/E16</f>
        <v>0.53687821612349917</v>
      </c>
      <c r="F18" s="429"/>
      <c r="G18" s="18" t="s">
        <v>280</v>
      </c>
      <c r="H18" s="325">
        <v>0.45</v>
      </c>
      <c r="I18" s="321">
        <f>$I$16*H18</f>
        <v>4.0860000000000012</v>
      </c>
    </row>
    <row r="19" spans="2:9" x14ac:dyDescent="0.3">
      <c r="B19" s="2" t="s">
        <v>281</v>
      </c>
      <c r="C19" s="333">
        <f>C15/C16</f>
        <v>0.43016759776536312</v>
      </c>
      <c r="D19" s="429"/>
      <c r="E19" s="333">
        <f>E15/E16</f>
        <v>0.46312178387650088</v>
      </c>
      <c r="F19" s="429"/>
      <c r="G19" s="18" t="s">
        <v>282</v>
      </c>
      <c r="H19" s="325">
        <v>0.34</v>
      </c>
      <c r="I19" s="321">
        <f>$I$16*H19</f>
        <v>3.0872000000000011</v>
      </c>
    </row>
    <row r="20" spans="2:9" x14ac:dyDescent="0.3">
      <c r="B20" s="429"/>
      <c r="C20" s="332">
        <f>SUM(C18:C19)</f>
        <v>1</v>
      </c>
      <c r="D20" s="429"/>
      <c r="E20" s="332">
        <f>SUM(E18:E19)</f>
        <v>1</v>
      </c>
      <c r="F20" s="429"/>
      <c r="G20" s="18" t="s">
        <v>283</v>
      </c>
      <c r="H20" s="325">
        <v>0.11</v>
      </c>
      <c r="I20" s="321">
        <f>$I$16*H20</f>
        <v>0.99880000000000024</v>
      </c>
    </row>
    <row r="21" spans="2:9" x14ac:dyDescent="0.3">
      <c r="B21" s="429"/>
      <c r="C21" s="429"/>
      <c r="D21" s="429"/>
      <c r="E21" s="429"/>
      <c r="F21" s="429"/>
      <c r="G21" s="328" t="s">
        <v>284</v>
      </c>
      <c r="H21" s="326">
        <v>0.1</v>
      </c>
      <c r="I21" s="335">
        <f>$I$16*H21</f>
        <v>0.90800000000000025</v>
      </c>
    </row>
    <row r="22" spans="2:9" x14ac:dyDescent="0.3">
      <c r="B22" s="429"/>
      <c r="C22" s="429"/>
      <c r="D22" s="429"/>
      <c r="E22" s="429"/>
      <c r="F22" s="429"/>
      <c r="G22" s="328" t="s">
        <v>285</v>
      </c>
      <c r="H22" s="329">
        <f>SUM(H18:H21)</f>
        <v>1</v>
      </c>
      <c r="I22" s="331">
        <f>SUM(I18:I21)</f>
        <v>9.0800000000000018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737"/>
  <sheetViews>
    <sheetView workbookViewId="0">
      <pane xSplit="5" ySplit="2" topLeftCell="F27141" activePane="bottomRight" state="frozen"/>
      <selection pane="topRight" activeCell="F1" sqref="F1"/>
      <selection pane="bottomLeft" activeCell="A3" sqref="A3"/>
      <selection pane="bottomRight" activeCell="F27163" sqref="F27163"/>
    </sheetView>
  </sheetViews>
  <sheetFormatPr defaultColWidth="8.88671875" defaultRowHeight="14.4" x14ac:dyDescent="0.3"/>
  <cols>
    <col min="1" max="1" width="8.88671875" style="336"/>
    <col min="2" max="2" width="11.44140625" style="2" customWidth="1"/>
    <col min="3" max="3" width="10.88671875" style="1" customWidth="1"/>
    <col min="4" max="4" width="11.109375" style="1" customWidth="1"/>
    <col min="5" max="5" width="11.5546875" style="1" customWidth="1"/>
    <col min="6" max="6" width="13.44140625" style="1" customWidth="1"/>
    <col min="7" max="16384" width="8.88671875" style="1"/>
  </cols>
  <sheetData>
    <row r="1" spans="1:6" x14ac:dyDescent="0.3">
      <c r="B1" s="2" t="s">
        <v>286</v>
      </c>
      <c r="C1" s="429">
        <f t="shared" ref="C1:E1" si="0">AVERAGE(C3:C31737)</f>
        <v>6.6052979311800666</v>
      </c>
      <c r="D1" s="429">
        <f t="shared" si="0"/>
        <v>2.7082331467464971</v>
      </c>
      <c r="E1" s="429">
        <f t="shared" si="0"/>
        <v>3.8970647844335815</v>
      </c>
      <c r="F1" s="429">
        <f>AVERAGE(F3:F31737)</f>
        <v>11.369547657791092</v>
      </c>
    </row>
    <row r="2" spans="1:6" x14ac:dyDescent="0.3">
      <c r="A2" s="337" t="s">
        <v>287</v>
      </c>
      <c r="B2" s="2" t="s">
        <v>288</v>
      </c>
      <c r="C2" s="2" t="s">
        <v>289</v>
      </c>
      <c r="D2" s="2" t="s">
        <v>290</v>
      </c>
      <c r="E2" s="2" t="s">
        <v>291</v>
      </c>
      <c r="F2" s="2" t="s">
        <v>292</v>
      </c>
    </row>
    <row r="3" spans="1:6" x14ac:dyDescent="0.3">
      <c r="A3" s="336">
        <v>1</v>
      </c>
      <c r="B3" s="2" t="s">
        <v>293</v>
      </c>
      <c r="C3" s="429">
        <v>3.5107360000000001</v>
      </c>
      <c r="D3" s="429">
        <v>1.5572969999999999</v>
      </c>
      <c r="E3" s="429">
        <v>1.9534390000000001</v>
      </c>
      <c r="F3" s="429">
        <v>6.2612000000004997E-2</v>
      </c>
    </row>
    <row r="4" spans="1:6" x14ac:dyDescent="0.3">
      <c r="A4" s="336">
        <v>2</v>
      </c>
      <c r="B4" s="2" t="s">
        <v>293</v>
      </c>
      <c r="C4" s="429">
        <v>4.0399750000000001</v>
      </c>
      <c r="D4" s="429">
        <v>1.1088640000000001</v>
      </c>
      <c r="E4" s="429">
        <v>2.931111</v>
      </c>
      <c r="F4" s="429">
        <v>8.1185279999999995</v>
      </c>
    </row>
    <row r="5" spans="1:6" x14ac:dyDescent="0.3">
      <c r="A5" s="336">
        <v>3</v>
      </c>
      <c r="B5" s="2" t="s">
        <v>293</v>
      </c>
      <c r="C5" s="429">
        <v>3.087494</v>
      </c>
      <c r="D5" s="429">
        <v>1.9318789999999999</v>
      </c>
      <c r="E5" s="429">
        <v>1.1556150000000001</v>
      </c>
      <c r="F5" s="429">
        <v>-8.2199709999999975</v>
      </c>
    </row>
    <row r="6" spans="1:6" x14ac:dyDescent="0.3">
      <c r="A6" s="336">
        <v>4</v>
      </c>
      <c r="B6" s="2" t="s">
        <v>294</v>
      </c>
      <c r="C6" s="429">
        <v>2.6243940000000001</v>
      </c>
      <c r="D6" s="429">
        <v>1.2987960000000001</v>
      </c>
      <c r="E6" s="429">
        <v>1.3255980000000001</v>
      </c>
      <c r="F6" s="429">
        <v>-6.6133160000000046</v>
      </c>
    </row>
    <row r="7" spans="1:6" x14ac:dyDescent="0.3">
      <c r="A7" s="336">
        <v>5</v>
      </c>
      <c r="B7" s="2" t="s">
        <v>294</v>
      </c>
      <c r="C7" s="429">
        <v>2.768059</v>
      </c>
      <c r="D7" s="429">
        <v>1.041804</v>
      </c>
      <c r="E7" s="429">
        <v>1.7262550000000001</v>
      </c>
      <c r="F7" s="429">
        <v>-4.8494670000000006</v>
      </c>
    </row>
    <row r="8" spans="1:6" x14ac:dyDescent="0.3">
      <c r="A8" s="336">
        <v>6</v>
      </c>
      <c r="B8" s="2" t="s">
        <v>294</v>
      </c>
      <c r="C8" s="429">
        <v>2.8979599999999999</v>
      </c>
      <c r="D8" s="429">
        <v>0.71341200000000005</v>
      </c>
      <c r="E8" s="429">
        <v>2.1845479999999999</v>
      </c>
      <c r="F8" s="429">
        <v>0.13109000000000037</v>
      </c>
    </row>
    <row r="9" spans="1:6" x14ac:dyDescent="0.3">
      <c r="A9" s="336">
        <v>7</v>
      </c>
      <c r="B9" s="2" t="s">
        <v>293</v>
      </c>
      <c r="C9" s="429">
        <v>2.831512</v>
      </c>
      <c r="D9" s="429">
        <v>0.70086999999999999</v>
      </c>
      <c r="E9" s="429">
        <v>2.1306419999999999</v>
      </c>
      <c r="F9" s="429">
        <v>5.6651130000000016</v>
      </c>
    </row>
    <row r="10" spans="1:6" x14ac:dyDescent="0.3">
      <c r="A10" s="336">
        <v>9</v>
      </c>
      <c r="B10" s="2" t="s">
        <v>294</v>
      </c>
      <c r="C10" s="429">
        <v>2.5429270000000002</v>
      </c>
      <c r="D10" s="429">
        <v>0.81165299999999996</v>
      </c>
      <c r="E10" s="429">
        <v>1.7312740000000002</v>
      </c>
      <c r="F10" s="429">
        <v>-2.9494439999999997</v>
      </c>
    </row>
    <row r="11" spans="1:6" x14ac:dyDescent="0.3">
      <c r="A11" s="336">
        <v>10</v>
      </c>
      <c r="B11" s="2" t="s">
        <v>293</v>
      </c>
      <c r="C11" s="429">
        <v>3.1846079999999999</v>
      </c>
      <c r="D11" s="429">
        <v>1.1323019999999999</v>
      </c>
      <c r="E11" s="429">
        <v>2.0523059999999997</v>
      </c>
      <c r="F11" s="429">
        <v>3.4872739999999993</v>
      </c>
    </row>
    <row r="12" spans="1:6" x14ac:dyDescent="0.3">
      <c r="A12" s="336">
        <v>11</v>
      </c>
      <c r="B12" s="2" t="s">
        <v>293</v>
      </c>
      <c r="C12" s="429">
        <v>3.17693</v>
      </c>
      <c r="D12" s="429">
        <v>1.638579</v>
      </c>
      <c r="E12" s="429">
        <v>1.538351</v>
      </c>
      <c r="F12" s="429">
        <v>-16.670585999999993</v>
      </c>
    </row>
    <row r="13" spans="1:6" x14ac:dyDescent="0.3">
      <c r="A13" s="336">
        <v>12</v>
      </c>
      <c r="B13" s="2" t="s">
        <v>295</v>
      </c>
      <c r="C13" s="429">
        <v>7.9784040000000003</v>
      </c>
      <c r="D13" s="429">
        <v>6.6534999999999997E-2</v>
      </c>
      <c r="E13" s="429">
        <v>7.9118690000000003</v>
      </c>
      <c r="F13" s="429">
        <v>19.533593999999997</v>
      </c>
    </row>
    <row r="14" spans="1:6" x14ac:dyDescent="0.3">
      <c r="A14" s="336">
        <v>14</v>
      </c>
      <c r="B14" s="2" t="s">
        <v>293</v>
      </c>
      <c r="C14" s="429">
        <v>12.384582999999999</v>
      </c>
      <c r="D14" s="429">
        <v>2.601E-3</v>
      </c>
      <c r="E14" s="429">
        <v>12.381981999999999</v>
      </c>
      <c r="F14" s="429">
        <v>88.142526000000004</v>
      </c>
    </row>
    <row r="15" spans="1:6" x14ac:dyDescent="0.3">
      <c r="A15" s="336">
        <v>15</v>
      </c>
      <c r="B15" s="2" t="s">
        <v>293</v>
      </c>
      <c r="C15" s="429">
        <v>10.604234999999999</v>
      </c>
      <c r="D15" s="429">
        <v>0.22995299999999999</v>
      </c>
      <c r="E15" s="429">
        <v>10.374281999999999</v>
      </c>
      <c r="F15" s="429">
        <v>59.179842999999984</v>
      </c>
    </row>
    <row r="16" spans="1:6" x14ac:dyDescent="0.3">
      <c r="A16" s="336">
        <v>16</v>
      </c>
      <c r="B16" s="2" t="s">
        <v>295</v>
      </c>
      <c r="C16" s="429">
        <v>9.0192239999999995</v>
      </c>
      <c r="D16" s="429">
        <v>1.6163E-2</v>
      </c>
      <c r="E16" s="429">
        <v>9.0030609999999989</v>
      </c>
      <c r="F16" s="429">
        <v>51.291982000000012</v>
      </c>
    </row>
    <row r="17" spans="1:6" x14ac:dyDescent="0.3">
      <c r="A17" s="336">
        <v>17</v>
      </c>
      <c r="B17" s="2" t="s">
        <v>295</v>
      </c>
      <c r="C17" s="429">
        <v>6.8006760000000002</v>
      </c>
      <c r="D17" s="429">
        <v>0.24402699999999999</v>
      </c>
      <c r="E17" s="429">
        <v>6.5566490000000002</v>
      </c>
      <c r="F17" s="429">
        <v>21.267404999999997</v>
      </c>
    </row>
    <row r="18" spans="1:6" x14ac:dyDescent="0.3">
      <c r="A18" s="336">
        <v>18</v>
      </c>
      <c r="B18" s="2" t="s">
        <v>295</v>
      </c>
      <c r="C18" s="429">
        <v>6.9151769999999999</v>
      </c>
      <c r="D18" s="429">
        <v>7.67E-4</v>
      </c>
      <c r="E18" s="429">
        <v>6.9144100000000002</v>
      </c>
      <c r="F18" s="429">
        <v>39.134074999999989</v>
      </c>
    </row>
    <row r="19" spans="1:6" x14ac:dyDescent="0.3">
      <c r="A19" s="336">
        <v>19</v>
      </c>
      <c r="B19" s="2" t="s">
        <v>295</v>
      </c>
      <c r="C19" s="429">
        <v>8.6883560000000006</v>
      </c>
      <c r="D19" s="429">
        <v>0.154944</v>
      </c>
      <c r="E19" s="429">
        <v>8.5334120000000002</v>
      </c>
      <c r="F19" s="429">
        <v>40.553955000000002</v>
      </c>
    </row>
    <row r="20" spans="1:6" x14ac:dyDescent="0.3">
      <c r="A20" s="336">
        <v>20</v>
      </c>
      <c r="B20" s="2" t="s">
        <v>295</v>
      </c>
      <c r="C20" s="429">
        <v>7.2045399999999997</v>
      </c>
      <c r="D20" s="429">
        <v>0.14294999999999999</v>
      </c>
      <c r="E20" s="429">
        <v>7.0615899999999998</v>
      </c>
      <c r="F20" s="429">
        <v>20.548883999999997</v>
      </c>
    </row>
    <row r="21" spans="1:6" x14ac:dyDescent="0.3">
      <c r="A21" s="336">
        <v>22</v>
      </c>
      <c r="B21" s="2" t="s">
        <v>295</v>
      </c>
      <c r="C21" s="429">
        <v>5.8308090000000004</v>
      </c>
      <c r="D21" s="429">
        <v>2.8519999999999999E-3</v>
      </c>
      <c r="E21" s="429">
        <v>5.8279570000000005</v>
      </c>
      <c r="F21" s="429">
        <v>3.0560070000000081</v>
      </c>
    </row>
    <row r="22" spans="1:6" x14ac:dyDescent="0.3">
      <c r="A22" s="336">
        <v>26</v>
      </c>
      <c r="B22" s="2" t="s">
        <v>295</v>
      </c>
      <c r="C22" s="429">
        <v>7.761692</v>
      </c>
      <c r="D22" s="429">
        <v>0.14996000000000001</v>
      </c>
      <c r="E22" s="429">
        <v>7.6117319999999999</v>
      </c>
      <c r="F22" s="429">
        <v>37.516937999999996</v>
      </c>
    </row>
    <row r="23" spans="1:6" x14ac:dyDescent="0.3">
      <c r="A23" s="336">
        <v>27</v>
      </c>
      <c r="B23" s="2" t="s">
        <v>293</v>
      </c>
      <c r="C23" s="429">
        <v>6.6069529999999999</v>
      </c>
      <c r="D23" s="429">
        <v>1.61551</v>
      </c>
      <c r="E23" s="429">
        <v>4.9914430000000003</v>
      </c>
      <c r="F23" s="429">
        <v>31.997145000000003</v>
      </c>
    </row>
    <row r="24" spans="1:6" x14ac:dyDescent="0.3">
      <c r="A24" s="336">
        <v>28</v>
      </c>
      <c r="B24" s="2" t="s">
        <v>295</v>
      </c>
      <c r="C24" s="429">
        <v>8.1337430000000008</v>
      </c>
      <c r="D24" s="429">
        <v>0.114731</v>
      </c>
      <c r="E24" s="429">
        <v>8.019012</v>
      </c>
      <c r="F24" s="429">
        <v>30.322587999999993</v>
      </c>
    </row>
    <row r="25" spans="1:6" x14ac:dyDescent="0.3">
      <c r="A25" s="336">
        <v>29</v>
      </c>
      <c r="B25" s="2" t="s">
        <v>295</v>
      </c>
      <c r="C25" s="429">
        <v>8.7663510000000002</v>
      </c>
      <c r="D25" s="429">
        <v>3.2759999999999998E-3</v>
      </c>
      <c r="E25" s="429">
        <v>8.7630750000000006</v>
      </c>
      <c r="F25" s="429">
        <v>6.4764759999999981</v>
      </c>
    </row>
    <row r="26" spans="1:6" x14ac:dyDescent="0.3">
      <c r="A26" s="336">
        <v>31</v>
      </c>
      <c r="B26" s="2" t="s">
        <v>295</v>
      </c>
      <c r="C26" s="429">
        <v>7.6535900000000003</v>
      </c>
      <c r="D26" s="429">
        <v>7.3331999999999994E-2</v>
      </c>
      <c r="E26" s="429">
        <v>7.5802580000000006</v>
      </c>
      <c r="F26" s="429">
        <v>14.772093999999996</v>
      </c>
    </row>
    <row r="27" spans="1:6" x14ac:dyDescent="0.3">
      <c r="A27" s="336">
        <v>32</v>
      </c>
      <c r="B27" s="2" t="s">
        <v>295</v>
      </c>
      <c r="C27" s="429">
        <v>6.0485749999999996</v>
      </c>
      <c r="D27" s="429">
        <v>2.6359999999999999E-3</v>
      </c>
      <c r="E27" s="429">
        <v>6.0459389999999997</v>
      </c>
      <c r="F27" s="429">
        <v>31.965371999999988</v>
      </c>
    </row>
    <row r="28" spans="1:6" x14ac:dyDescent="0.3">
      <c r="A28" s="336">
        <v>33</v>
      </c>
      <c r="B28" s="2" t="s">
        <v>295</v>
      </c>
      <c r="C28" s="429">
        <v>7.5583289999999996</v>
      </c>
      <c r="D28" s="429">
        <v>0.10366400000000001</v>
      </c>
      <c r="E28" s="429">
        <v>7.4546649999999994</v>
      </c>
      <c r="F28" s="429">
        <v>21.851054999999995</v>
      </c>
    </row>
    <row r="29" spans="1:6" x14ac:dyDescent="0.3">
      <c r="A29" s="336">
        <v>34</v>
      </c>
      <c r="B29" s="2" t="s">
        <v>295</v>
      </c>
      <c r="C29" s="429">
        <v>6.7645489999999997</v>
      </c>
      <c r="D29" s="429">
        <v>0.14411499999999999</v>
      </c>
      <c r="E29" s="429">
        <v>6.6204339999999995</v>
      </c>
      <c r="F29" s="429">
        <v>6.4790059999999912</v>
      </c>
    </row>
    <row r="30" spans="1:6" x14ac:dyDescent="0.3">
      <c r="A30" s="336">
        <v>35</v>
      </c>
      <c r="B30" s="2" t="s">
        <v>295</v>
      </c>
      <c r="C30" s="429">
        <v>7.5244980000000004</v>
      </c>
      <c r="D30" s="429">
        <v>0.122406</v>
      </c>
      <c r="E30" s="429">
        <v>7.4020920000000006</v>
      </c>
      <c r="F30" s="429">
        <v>12.104860000000002</v>
      </c>
    </row>
    <row r="31" spans="1:6" x14ac:dyDescent="0.3">
      <c r="A31" s="336">
        <v>37</v>
      </c>
      <c r="B31" s="2" t="s">
        <v>295</v>
      </c>
      <c r="C31" s="429">
        <v>6.2285740000000001</v>
      </c>
      <c r="D31" s="429">
        <v>1.1204E-2</v>
      </c>
      <c r="E31" s="429">
        <v>6.2173699999999998</v>
      </c>
      <c r="F31" s="429">
        <v>-6.3325829999999925</v>
      </c>
    </row>
    <row r="32" spans="1:6" x14ac:dyDescent="0.3">
      <c r="A32" s="336">
        <v>38</v>
      </c>
      <c r="B32" s="2" t="s">
        <v>295</v>
      </c>
      <c r="C32" s="429">
        <v>8.6839519999999997</v>
      </c>
      <c r="D32" s="429">
        <v>1.2888999999999999E-2</v>
      </c>
      <c r="E32" s="429">
        <v>8.6710630000000002</v>
      </c>
      <c r="F32" s="429">
        <v>12.001808999999987</v>
      </c>
    </row>
    <row r="33" spans="1:6" x14ac:dyDescent="0.3">
      <c r="A33" s="336">
        <v>39</v>
      </c>
      <c r="B33" s="2" t="s">
        <v>295</v>
      </c>
      <c r="C33" s="429">
        <v>6.2328239999999999</v>
      </c>
      <c r="D33" s="429">
        <v>1.9216E-2</v>
      </c>
      <c r="E33" s="429">
        <v>6.2136079999999998</v>
      </c>
      <c r="F33" s="429">
        <v>-3.9593850000000117</v>
      </c>
    </row>
    <row r="34" spans="1:6" x14ac:dyDescent="0.3">
      <c r="A34" s="336">
        <v>40</v>
      </c>
      <c r="B34" s="2" t="s">
        <v>295</v>
      </c>
      <c r="C34" s="429">
        <v>6.9576190000000002</v>
      </c>
      <c r="D34" s="429">
        <v>0.12986700000000001</v>
      </c>
      <c r="E34" s="429">
        <v>6.8277520000000003</v>
      </c>
      <c r="F34" s="429">
        <v>15.218534999999996</v>
      </c>
    </row>
    <row r="35" spans="1:6" x14ac:dyDescent="0.3">
      <c r="A35" s="336">
        <v>41</v>
      </c>
      <c r="B35" s="2" t="s">
        <v>296</v>
      </c>
      <c r="C35" s="429">
        <v>6.5475820000000002</v>
      </c>
      <c r="D35" s="429">
        <v>2.194169</v>
      </c>
      <c r="E35" s="429">
        <v>4.3534129999999998</v>
      </c>
      <c r="F35" s="429">
        <v>14.342911000000008</v>
      </c>
    </row>
    <row r="36" spans="1:6" x14ac:dyDescent="0.3">
      <c r="A36" s="336">
        <v>42</v>
      </c>
      <c r="B36" s="2" t="s">
        <v>296</v>
      </c>
      <c r="C36" s="429">
        <v>6.1328310000000004</v>
      </c>
      <c r="D36" s="429">
        <v>1.7251749999999999</v>
      </c>
      <c r="E36" s="429">
        <v>4.4076560000000002</v>
      </c>
      <c r="F36" s="429">
        <v>17.503544000000012</v>
      </c>
    </row>
    <row r="37" spans="1:6" x14ac:dyDescent="0.3">
      <c r="A37" s="336">
        <v>43</v>
      </c>
      <c r="B37" s="2" t="s">
        <v>296</v>
      </c>
      <c r="C37" s="429">
        <v>6.5927800000000003</v>
      </c>
      <c r="D37" s="429">
        <v>1.936296</v>
      </c>
      <c r="E37" s="429">
        <v>4.6564840000000007</v>
      </c>
      <c r="F37" s="429">
        <v>15.458947999999999</v>
      </c>
    </row>
    <row r="38" spans="1:6" x14ac:dyDescent="0.3">
      <c r="A38" s="336">
        <v>44</v>
      </c>
      <c r="B38" s="2" t="s">
        <v>295</v>
      </c>
      <c r="C38" s="429">
        <v>7.1136559999999998</v>
      </c>
      <c r="D38" s="429">
        <v>0.104792</v>
      </c>
      <c r="E38" s="429">
        <v>7.008864</v>
      </c>
      <c r="F38" s="429">
        <v>16.129663999999998</v>
      </c>
    </row>
    <row r="39" spans="1:6" x14ac:dyDescent="0.3">
      <c r="A39" s="336">
        <v>45</v>
      </c>
      <c r="B39" s="2" t="s">
        <v>296</v>
      </c>
      <c r="C39" s="429">
        <v>5.8534129999999998</v>
      </c>
      <c r="D39" s="429">
        <v>2.2112069999999999</v>
      </c>
      <c r="E39" s="429">
        <v>3.6422059999999998</v>
      </c>
      <c r="F39" s="429">
        <v>10.316197000000017</v>
      </c>
    </row>
    <row r="40" spans="1:6" x14ac:dyDescent="0.3">
      <c r="A40" s="336">
        <v>47</v>
      </c>
      <c r="B40" s="2" t="s">
        <v>295</v>
      </c>
      <c r="C40" s="429">
        <v>6.5013269999999999</v>
      </c>
      <c r="D40" s="429">
        <v>4.0800000000000003E-3</v>
      </c>
      <c r="E40" s="429">
        <v>6.4972469999999998</v>
      </c>
      <c r="F40" s="429">
        <v>-1.5675309999999953</v>
      </c>
    </row>
    <row r="41" spans="1:6" x14ac:dyDescent="0.3">
      <c r="A41" s="336">
        <v>48</v>
      </c>
      <c r="B41" s="2" t="s">
        <v>295</v>
      </c>
      <c r="C41" s="429">
        <v>6.5106109999999999</v>
      </c>
      <c r="D41" s="429">
        <v>1.9269999999999999E-3</v>
      </c>
      <c r="E41" s="429">
        <v>6.5086839999999997</v>
      </c>
      <c r="F41" s="429">
        <v>2.2438970000000111</v>
      </c>
    </row>
    <row r="42" spans="1:6" x14ac:dyDescent="0.3">
      <c r="A42" s="336">
        <v>49</v>
      </c>
      <c r="B42" s="2" t="s">
        <v>295</v>
      </c>
      <c r="C42" s="429">
        <v>5.9696860000000003</v>
      </c>
      <c r="D42" s="429">
        <v>0.124213</v>
      </c>
      <c r="E42" s="429">
        <v>5.8454730000000001</v>
      </c>
      <c r="F42" s="429">
        <v>-10.455442000000005</v>
      </c>
    </row>
    <row r="43" spans="1:6" x14ac:dyDescent="0.3">
      <c r="A43" s="336">
        <v>50</v>
      </c>
      <c r="B43" s="2" t="s">
        <v>295</v>
      </c>
      <c r="C43" s="429">
        <v>6.3182539999999996</v>
      </c>
      <c r="D43" s="429">
        <v>7.2499999999999995E-2</v>
      </c>
      <c r="E43" s="429">
        <v>6.2457539999999998</v>
      </c>
      <c r="F43" s="429">
        <v>-4.7894890000000103</v>
      </c>
    </row>
    <row r="44" spans="1:6" x14ac:dyDescent="0.3">
      <c r="A44" s="336">
        <v>51</v>
      </c>
      <c r="B44" s="2" t="s">
        <v>295</v>
      </c>
      <c r="C44" s="429">
        <v>7.4581369999999998</v>
      </c>
      <c r="D44" s="429">
        <v>3.4019000000000001E-2</v>
      </c>
      <c r="E44" s="429">
        <v>7.424118</v>
      </c>
      <c r="F44" s="429">
        <v>9.327770000000001</v>
      </c>
    </row>
    <row r="45" spans="1:6" x14ac:dyDescent="0.3">
      <c r="A45" s="336">
        <v>52</v>
      </c>
      <c r="B45" s="2" t="s">
        <v>295</v>
      </c>
      <c r="C45" s="429">
        <v>7.8063950000000002</v>
      </c>
      <c r="D45" s="429">
        <v>1.653E-2</v>
      </c>
      <c r="E45" s="429">
        <v>7.7898649999999998</v>
      </c>
      <c r="F45" s="429">
        <v>11.220027999999999</v>
      </c>
    </row>
    <row r="46" spans="1:6" x14ac:dyDescent="0.3">
      <c r="A46" s="336">
        <v>53</v>
      </c>
      <c r="B46" s="2" t="s">
        <v>296</v>
      </c>
      <c r="C46" s="429">
        <v>6.4870609999999997</v>
      </c>
      <c r="D46" s="429">
        <v>2.1382289999999999</v>
      </c>
      <c r="E46" s="429">
        <v>4.3488319999999998</v>
      </c>
      <c r="F46" s="429">
        <v>14.633573999999989</v>
      </c>
    </row>
    <row r="47" spans="1:6" x14ac:dyDescent="0.3">
      <c r="A47" s="336">
        <v>54</v>
      </c>
      <c r="B47" s="2" t="s">
        <v>295</v>
      </c>
      <c r="C47" s="429">
        <v>5.8767310000000004</v>
      </c>
      <c r="D47" s="429">
        <v>7.1609999999999993E-2</v>
      </c>
      <c r="E47" s="429">
        <v>5.8051210000000006</v>
      </c>
      <c r="F47" s="429">
        <v>-10.192750000000011</v>
      </c>
    </row>
    <row r="48" spans="1:6" x14ac:dyDescent="0.3">
      <c r="A48" s="336">
        <v>55</v>
      </c>
      <c r="B48" s="2" t="s">
        <v>295</v>
      </c>
      <c r="C48" s="429">
        <v>6.3008069999999998</v>
      </c>
      <c r="D48" s="429">
        <v>7.1830000000000005E-2</v>
      </c>
      <c r="E48" s="429">
        <v>6.2289769999999995</v>
      </c>
      <c r="F48" s="429">
        <v>-3.703362999999996</v>
      </c>
    </row>
    <row r="49" spans="1:6" x14ac:dyDescent="0.3">
      <c r="A49" s="336">
        <v>56</v>
      </c>
      <c r="B49" s="2" t="s">
        <v>295</v>
      </c>
      <c r="C49" s="429">
        <v>9.9732439999999993</v>
      </c>
      <c r="D49" s="429">
        <v>0.15071399999999999</v>
      </c>
      <c r="E49" s="429">
        <v>9.8225299999999987</v>
      </c>
      <c r="F49" s="429">
        <v>46.205158000000004</v>
      </c>
    </row>
    <row r="50" spans="1:6" x14ac:dyDescent="0.3">
      <c r="A50" s="336">
        <v>57</v>
      </c>
      <c r="B50" s="2" t="s">
        <v>295</v>
      </c>
      <c r="C50" s="429">
        <v>4.4323959999999998</v>
      </c>
      <c r="D50" s="429">
        <v>7.2800000000000002E-4</v>
      </c>
      <c r="E50" s="429">
        <v>4.4316680000000002</v>
      </c>
      <c r="F50" s="429">
        <v>29.236612000000001</v>
      </c>
    </row>
    <row r="51" spans="1:6" x14ac:dyDescent="0.3">
      <c r="A51" s="336">
        <v>58</v>
      </c>
      <c r="B51" s="2" t="s">
        <v>295</v>
      </c>
      <c r="C51" s="429">
        <v>6.9360189999999999</v>
      </c>
      <c r="D51" s="429">
        <v>0.13125000000000001</v>
      </c>
      <c r="E51" s="429">
        <v>6.8047690000000003</v>
      </c>
      <c r="F51" s="429">
        <v>16.749847000000003</v>
      </c>
    </row>
    <row r="52" spans="1:6" x14ac:dyDescent="0.3">
      <c r="A52" s="336">
        <v>59</v>
      </c>
      <c r="B52" s="2" t="s">
        <v>294</v>
      </c>
      <c r="C52" s="429">
        <v>4.3585380000000002</v>
      </c>
      <c r="D52" s="429">
        <v>2.4681449999999998</v>
      </c>
      <c r="E52" s="429">
        <v>1.8903930000000004</v>
      </c>
      <c r="F52" s="429">
        <v>3.9139770000000027</v>
      </c>
    </row>
    <row r="53" spans="1:6" x14ac:dyDescent="0.3">
      <c r="A53" s="336">
        <v>60</v>
      </c>
      <c r="B53" s="2" t="s">
        <v>294</v>
      </c>
      <c r="C53" s="429">
        <v>4.1600169999999999</v>
      </c>
      <c r="D53" s="429">
        <v>2.6570299999999998</v>
      </c>
      <c r="E53" s="429">
        <v>1.5029870000000001</v>
      </c>
      <c r="F53" s="429">
        <v>1.7669960000000025</v>
      </c>
    </row>
    <row r="54" spans="1:6" x14ac:dyDescent="0.3">
      <c r="A54" s="336">
        <v>63</v>
      </c>
      <c r="B54" s="2" t="s">
        <v>295</v>
      </c>
      <c r="C54" s="429">
        <v>8.0053180000000008</v>
      </c>
      <c r="D54" s="429">
        <v>1.067258</v>
      </c>
      <c r="E54" s="429">
        <v>6.938060000000001</v>
      </c>
      <c r="F54" s="429">
        <v>33.421302000000004</v>
      </c>
    </row>
    <row r="55" spans="1:6" x14ac:dyDescent="0.3">
      <c r="A55" s="336">
        <v>64</v>
      </c>
      <c r="B55" s="2" t="s">
        <v>293</v>
      </c>
      <c r="C55" s="429">
        <v>9.6509929999999997</v>
      </c>
      <c r="D55" s="429">
        <v>0.53370600000000001</v>
      </c>
      <c r="E55" s="429">
        <v>9.1172869999999993</v>
      </c>
      <c r="F55" s="429">
        <v>52.264170999999997</v>
      </c>
    </row>
    <row r="56" spans="1:6" x14ac:dyDescent="0.3">
      <c r="A56" s="336">
        <v>65</v>
      </c>
      <c r="B56" s="2" t="s">
        <v>295</v>
      </c>
      <c r="C56" s="429">
        <v>7.8598710000000001</v>
      </c>
      <c r="D56" s="429">
        <v>2.6807999999999998E-2</v>
      </c>
      <c r="E56" s="429">
        <v>7.8330630000000001</v>
      </c>
      <c r="F56" s="429">
        <v>5.1989069999999842</v>
      </c>
    </row>
    <row r="57" spans="1:6" x14ac:dyDescent="0.3">
      <c r="A57" s="336">
        <v>66</v>
      </c>
      <c r="B57" s="2" t="s">
        <v>293</v>
      </c>
      <c r="C57" s="429">
        <v>10.722961</v>
      </c>
      <c r="D57" s="429">
        <v>0.45366899999999999</v>
      </c>
      <c r="E57" s="429">
        <v>10.269292</v>
      </c>
      <c r="F57" s="429">
        <v>66.750325000000004</v>
      </c>
    </row>
    <row r="58" spans="1:6" x14ac:dyDescent="0.3">
      <c r="A58" s="336">
        <v>67</v>
      </c>
      <c r="B58" s="2" t="s">
        <v>295</v>
      </c>
      <c r="C58" s="429">
        <v>9.7700980000000008</v>
      </c>
      <c r="D58" s="429">
        <v>1.7795160000000001</v>
      </c>
      <c r="E58" s="429">
        <v>7.9905820000000007</v>
      </c>
      <c r="F58" s="429">
        <v>41.861177000000012</v>
      </c>
    </row>
    <row r="59" spans="1:6" x14ac:dyDescent="0.3">
      <c r="A59" s="336">
        <v>68</v>
      </c>
      <c r="B59" s="2" t="s">
        <v>295</v>
      </c>
      <c r="C59" s="429">
        <v>4.9034810000000002</v>
      </c>
      <c r="D59" s="429">
        <v>0.43048999999999998</v>
      </c>
      <c r="E59" s="429">
        <v>4.4729910000000004</v>
      </c>
      <c r="F59" s="429">
        <v>-28.051195000000003</v>
      </c>
    </row>
    <row r="60" spans="1:6" x14ac:dyDescent="0.3">
      <c r="A60" s="336">
        <v>69</v>
      </c>
      <c r="B60" s="2" t="s">
        <v>295</v>
      </c>
      <c r="C60" s="429">
        <v>6.4390489999999998</v>
      </c>
      <c r="D60" s="429">
        <v>0.38428200000000001</v>
      </c>
      <c r="E60" s="429">
        <v>6.054767</v>
      </c>
      <c r="F60" s="429">
        <v>-14.405704</v>
      </c>
    </row>
    <row r="61" spans="1:6" x14ac:dyDescent="0.3">
      <c r="A61" s="336">
        <v>70</v>
      </c>
      <c r="B61" s="2" t="s">
        <v>295</v>
      </c>
      <c r="C61" s="429">
        <v>5.9653679999999998</v>
      </c>
      <c r="D61" s="429">
        <v>0.50801399999999997</v>
      </c>
      <c r="E61" s="429">
        <v>5.4573539999999996</v>
      </c>
      <c r="F61" s="429">
        <v>-32.521103000000011</v>
      </c>
    </row>
    <row r="62" spans="1:6" x14ac:dyDescent="0.3">
      <c r="A62" s="336">
        <v>71</v>
      </c>
      <c r="B62" s="2" t="s">
        <v>295</v>
      </c>
      <c r="C62" s="429">
        <v>8.3188359999999992</v>
      </c>
      <c r="D62" s="429">
        <v>1.0913790000000001</v>
      </c>
      <c r="E62" s="429">
        <v>7.2274569999999994</v>
      </c>
      <c r="F62" s="429">
        <v>28.671446</v>
      </c>
    </row>
    <row r="63" spans="1:6" x14ac:dyDescent="0.3">
      <c r="A63" s="336">
        <v>72</v>
      </c>
      <c r="B63" s="2" t="s">
        <v>295</v>
      </c>
      <c r="C63" s="429">
        <v>4.5216969999999996</v>
      </c>
      <c r="D63" s="429">
        <v>1.7024319999999999</v>
      </c>
      <c r="E63" s="429">
        <v>2.8192649999999997</v>
      </c>
      <c r="F63" s="429">
        <v>-29.06507400000001</v>
      </c>
    </row>
    <row r="64" spans="1:6" x14ac:dyDescent="0.3">
      <c r="A64" s="336">
        <v>73</v>
      </c>
      <c r="B64" s="2" t="s">
        <v>295</v>
      </c>
      <c r="C64" s="429">
        <v>8.7751210000000004</v>
      </c>
      <c r="D64" s="429">
        <v>8.9734999999999995E-2</v>
      </c>
      <c r="E64" s="429">
        <v>8.6853860000000012</v>
      </c>
      <c r="F64" s="429">
        <v>43.175799999999995</v>
      </c>
    </row>
    <row r="65" spans="1:6" x14ac:dyDescent="0.3">
      <c r="A65" s="336">
        <v>74</v>
      </c>
      <c r="B65" s="2" t="s">
        <v>295</v>
      </c>
      <c r="C65" s="429">
        <v>6.4464329999999999</v>
      </c>
      <c r="D65" s="429">
        <v>0.37027399999999999</v>
      </c>
      <c r="E65" s="429">
        <v>6.0761589999999996</v>
      </c>
      <c r="F65" s="429">
        <v>3.0041299999999964</v>
      </c>
    </row>
    <row r="66" spans="1:6" x14ac:dyDescent="0.3">
      <c r="A66" s="336">
        <v>76</v>
      </c>
      <c r="B66" s="2" t="s">
        <v>295</v>
      </c>
      <c r="C66" s="429">
        <v>4.6971489999999996</v>
      </c>
      <c r="D66" s="429">
        <v>1.131192</v>
      </c>
      <c r="E66" s="429">
        <v>3.5659569999999996</v>
      </c>
      <c r="F66" s="429">
        <v>-7.2811129999999977</v>
      </c>
    </row>
    <row r="67" spans="1:6" x14ac:dyDescent="0.3">
      <c r="A67" s="336">
        <v>77</v>
      </c>
      <c r="B67" s="2" t="s">
        <v>295</v>
      </c>
      <c r="C67" s="429">
        <v>6.059666</v>
      </c>
      <c r="D67" s="429">
        <v>0.46939999999999998</v>
      </c>
      <c r="E67" s="429">
        <v>5.5902659999999997</v>
      </c>
      <c r="F67" s="429">
        <v>-32.105141999999994</v>
      </c>
    </row>
    <row r="68" spans="1:6" x14ac:dyDescent="0.3">
      <c r="A68" s="336">
        <v>84</v>
      </c>
      <c r="B68" s="2" t="s">
        <v>296</v>
      </c>
      <c r="C68" s="429">
        <v>5.0786980000000002</v>
      </c>
      <c r="D68" s="429">
        <v>2.8344170000000002</v>
      </c>
      <c r="E68" s="429">
        <v>2.244281</v>
      </c>
      <c r="F68" s="429">
        <v>1.1560070000000096</v>
      </c>
    </row>
    <row r="69" spans="1:6" x14ac:dyDescent="0.3">
      <c r="A69" s="336">
        <v>87</v>
      </c>
      <c r="B69" s="2" t="s">
        <v>296</v>
      </c>
      <c r="C69" s="429">
        <v>6.1822499999999998</v>
      </c>
      <c r="D69" s="429">
        <v>1.6966079999999999</v>
      </c>
      <c r="E69" s="429">
        <v>4.4856420000000004</v>
      </c>
      <c r="F69" s="429">
        <v>17.840608999999994</v>
      </c>
    </row>
    <row r="70" spans="1:6" x14ac:dyDescent="0.3">
      <c r="A70" s="336">
        <v>97</v>
      </c>
      <c r="B70" s="2" t="s">
        <v>296</v>
      </c>
      <c r="C70" s="429">
        <v>6.5532769999999996</v>
      </c>
      <c r="D70" s="429">
        <v>1.734451</v>
      </c>
      <c r="E70" s="429">
        <v>4.8188259999999996</v>
      </c>
      <c r="F70" s="429">
        <v>17.122427999999999</v>
      </c>
    </row>
    <row r="71" spans="1:6" x14ac:dyDescent="0.3">
      <c r="A71" s="336">
        <v>98</v>
      </c>
      <c r="B71" s="2" t="s">
        <v>296</v>
      </c>
      <c r="C71" s="429">
        <v>6.5734820000000003</v>
      </c>
      <c r="D71" s="429">
        <v>1.6164639999999999</v>
      </c>
      <c r="E71" s="429">
        <v>4.9570180000000006</v>
      </c>
      <c r="F71" s="429">
        <v>19.086006000000012</v>
      </c>
    </row>
    <row r="72" spans="1:6" x14ac:dyDescent="0.3">
      <c r="A72" s="336">
        <v>100</v>
      </c>
      <c r="B72" s="2" t="s">
        <v>295</v>
      </c>
      <c r="C72" s="429">
        <v>9.1077379999999994</v>
      </c>
      <c r="D72" s="429">
        <v>0.722271</v>
      </c>
      <c r="E72" s="429">
        <v>8.3854670000000002</v>
      </c>
      <c r="F72" s="429">
        <v>30.807712000000002</v>
      </c>
    </row>
    <row r="73" spans="1:6" x14ac:dyDescent="0.3">
      <c r="A73" s="336">
        <v>116</v>
      </c>
      <c r="B73" s="2" t="s">
        <v>296</v>
      </c>
      <c r="C73" s="429">
        <v>5.1203760000000003</v>
      </c>
      <c r="D73" s="429">
        <v>3.0461339999999999</v>
      </c>
      <c r="E73" s="429">
        <v>2.0742420000000004</v>
      </c>
      <c r="F73" s="429">
        <v>-0.66486700000000809</v>
      </c>
    </row>
    <row r="74" spans="1:6" x14ac:dyDescent="0.3">
      <c r="A74" s="336">
        <v>119</v>
      </c>
      <c r="B74" s="2" t="s">
        <v>294</v>
      </c>
      <c r="C74" s="429">
        <v>6.1771820000000002</v>
      </c>
      <c r="D74" s="429">
        <v>4.1200390000000002</v>
      </c>
      <c r="E74" s="429">
        <v>2.0571429999999999</v>
      </c>
      <c r="F74" s="429">
        <v>1.4521960000000078</v>
      </c>
    </row>
    <row r="75" spans="1:6" x14ac:dyDescent="0.3">
      <c r="A75" s="336">
        <v>120</v>
      </c>
      <c r="B75" s="2" t="s">
        <v>296</v>
      </c>
      <c r="C75" s="429">
        <v>5.2615720000000001</v>
      </c>
      <c r="D75" s="429">
        <v>3.194842</v>
      </c>
      <c r="E75" s="429">
        <v>2.0667300000000002</v>
      </c>
      <c r="F75" s="429">
        <v>0.32311500000000137</v>
      </c>
    </row>
    <row r="76" spans="1:6" x14ac:dyDescent="0.3">
      <c r="A76" s="336">
        <v>121</v>
      </c>
      <c r="B76" s="2" t="s">
        <v>294</v>
      </c>
      <c r="C76" s="429">
        <v>6.1769629999999998</v>
      </c>
      <c r="D76" s="429">
        <v>3.953821</v>
      </c>
      <c r="E76" s="429">
        <v>2.2231419999999997</v>
      </c>
      <c r="F76" s="429">
        <v>2.1542580000000058</v>
      </c>
    </row>
    <row r="77" spans="1:6" x14ac:dyDescent="0.3">
      <c r="A77" s="336">
        <v>125</v>
      </c>
      <c r="B77" s="2" t="s">
        <v>293</v>
      </c>
      <c r="C77" s="429">
        <v>4.461106</v>
      </c>
      <c r="D77" s="429">
        <v>3.3973770000000001</v>
      </c>
      <c r="E77" s="429">
        <v>1.0637289999999999</v>
      </c>
      <c r="F77" s="429">
        <v>-11.920272000000004</v>
      </c>
    </row>
    <row r="78" spans="1:6" x14ac:dyDescent="0.3">
      <c r="A78" s="336">
        <v>126</v>
      </c>
      <c r="B78" s="2" t="s">
        <v>295</v>
      </c>
      <c r="C78" s="429">
        <v>4.2840259999999999</v>
      </c>
      <c r="D78" s="429">
        <v>4.0499780000000003</v>
      </c>
      <c r="E78" s="429">
        <v>0.23404799999999959</v>
      </c>
      <c r="F78" s="429">
        <v>-17.260260000000009</v>
      </c>
    </row>
    <row r="79" spans="1:6" x14ac:dyDescent="0.3">
      <c r="A79" s="336">
        <v>127</v>
      </c>
      <c r="B79" s="2" t="s">
        <v>295</v>
      </c>
      <c r="C79" s="429">
        <v>4.6259459999999999</v>
      </c>
      <c r="D79" s="429">
        <v>3.2447870000000001</v>
      </c>
      <c r="E79" s="429">
        <v>1.3811589999999998</v>
      </c>
      <c r="F79" s="429">
        <v>-14.493462000000005</v>
      </c>
    </row>
    <row r="80" spans="1:6" x14ac:dyDescent="0.3">
      <c r="A80" s="336">
        <v>128</v>
      </c>
      <c r="B80" s="2" t="s">
        <v>295</v>
      </c>
      <c r="C80" s="429">
        <v>4.2329439999999998</v>
      </c>
      <c r="D80" s="429">
        <v>4.3243919999999996</v>
      </c>
      <c r="E80" s="429">
        <v>-9.1447999999999752E-2</v>
      </c>
      <c r="F80" s="429">
        <v>-22.88549299999999</v>
      </c>
    </row>
    <row r="81" spans="1:6" x14ac:dyDescent="0.3">
      <c r="A81" s="336">
        <v>130</v>
      </c>
      <c r="B81" s="2" t="s">
        <v>293</v>
      </c>
      <c r="C81" s="429">
        <v>4.6035240000000002</v>
      </c>
      <c r="D81" s="429">
        <v>3.2775799999999999</v>
      </c>
      <c r="E81" s="429">
        <v>1.3259440000000002</v>
      </c>
      <c r="F81" s="429">
        <v>-10.939859000000002</v>
      </c>
    </row>
    <row r="82" spans="1:6" x14ac:dyDescent="0.3">
      <c r="A82" s="336">
        <v>132</v>
      </c>
      <c r="B82" s="2" t="s">
        <v>295</v>
      </c>
      <c r="C82" s="429">
        <v>4.3672180000000003</v>
      </c>
      <c r="D82" s="429">
        <v>4.0444950000000004</v>
      </c>
      <c r="E82" s="429">
        <v>0.32272299999999987</v>
      </c>
      <c r="F82" s="429">
        <v>-15.519331000000001</v>
      </c>
    </row>
    <row r="83" spans="1:6" x14ac:dyDescent="0.3">
      <c r="A83" s="336">
        <v>133</v>
      </c>
      <c r="B83" s="2" t="s">
        <v>295</v>
      </c>
      <c r="C83" s="429">
        <v>4.414371</v>
      </c>
      <c r="D83" s="429">
        <v>3.7859729999999998</v>
      </c>
      <c r="E83" s="429">
        <v>0.62839800000000023</v>
      </c>
      <c r="F83" s="429">
        <v>-15.798527</v>
      </c>
    </row>
    <row r="84" spans="1:6" x14ac:dyDescent="0.3">
      <c r="A84" s="336">
        <v>134</v>
      </c>
      <c r="B84" s="2" t="s">
        <v>293</v>
      </c>
      <c r="C84" s="429">
        <v>4.4614440000000002</v>
      </c>
      <c r="D84" s="429">
        <v>3.0672820000000001</v>
      </c>
      <c r="E84" s="429">
        <v>1.3941620000000001</v>
      </c>
      <c r="F84" s="429">
        <v>-14.677770999999996</v>
      </c>
    </row>
    <row r="85" spans="1:6" x14ac:dyDescent="0.3">
      <c r="A85" s="336">
        <v>135</v>
      </c>
      <c r="B85" s="2" t="s">
        <v>293</v>
      </c>
      <c r="C85" s="429">
        <v>4.4139860000000004</v>
      </c>
      <c r="D85" s="429">
        <v>3.5903290000000001</v>
      </c>
      <c r="E85" s="429">
        <v>0.82365700000000031</v>
      </c>
      <c r="F85" s="429">
        <v>-12.235378000000004</v>
      </c>
    </row>
    <row r="86" spans="1:6" x14ac:dyDescent="0.3">
      <c r="A86" s="336">
        <v>137</v>
      </c>
      <c r="B86" s="2" t="s">
        <v>293</v>
      </c>
      <c r="C86" s="429">
        <v>4.6377490000000003</v>
      </c>
      <c r="D86" s="429">
        <v>3.1943679999999999</v>
      </c>
      <c r="E86" s="429">
        <v>1.4433810000000005</v>
      </c>
      <c r="F86" s="429">
        <v>-9.3287520000000015</v>
      </c>
    </row>
    <row r="87" spans="1:6" x14ac:dyDescent="0.3">
      <c r="A87" s="336">
        <v>138</v>
      </c>
      <c r="B87" s="2" t="s">
        <v>293</v>
      </c>
      <c r="C87" s="429">
        <v>4.6248430000000003</v>
      </c>
      <c r="D87" s="429">
        <v>3.151516</v>
      </c>
      <c r="E87" s="429">
        <v>1.4733270000000003</v>
      </c>
      <c r="F87" s="429">
        <v>-10.663507000000003</v>
      </c>
    </row>
    <row r="88" spans="1:6" x14ac:dyDescent="0.3">
      <c r="A88" s="336">
        <v>139</v>
      </c>
      <c r="B88" s="2" t="s">
        <v>295</v>
      </c>
      <c r="C88" s="429">
        <v>4.3945619999999996</v>
      </c>
      <c r="D88" s="429">
        <v>3.880455</v>
      </c>
      <c r="E88" s="429">
        <v>0.51410699999999965</v>
      </c>
      <c r="F88" s="429">
        <v>-19.460076999999998</v>
      </c>
    </row>
    <row r="89" spans="1:6" x14ac:dyDescent="0.3">
      <c r="A89" s="336">
        <v>141</v>
      </c>
      <c r="B89" s="2" t="s">
        <v>293</v>
      </c>
      <c r="C89" s="429">
        <v>4.5746039999999999</v>
      </c>
      <c r="D89" s="429">
        <v>3.0957180000000002</v>
      </c>
      <c r="E89" s="429">
        <v>1.4788859999999997</v>
      </c>
      <c r="F89" s="429">
        <v>-12.500450999999998</v>
      </c>
    </row>
    <row r="90" spans="1:6" x14ac:dyDescent="0.3">
      <c r="A90" s="336">
        <v>148</v>
      </c>
      <c r="B90" s="2" t="s">
        <v>293</v>
      </c>
      <c r="C90" s="429">
        <v>4.6591389999999997</v>
      </c>
      <c r="D90" s="429">
        <v>3.0689609999999998</v>
      </c>
      <c r="E90" s="429">
        <v>1.5901779999999999</v>
      </c>
      <c r="F90" s="429">
        <v>-10.167061</v>
      </c>
    </row>
    <row r="91" spans="1:6" x14ac:dyDescent="0.3">
      <c r="A91" s="336">
        <v>151</v>
      </c>
      <c r="B91" s="2" t="s">
        <v>295</v>
      </c>
      <c r="C91" s="429">
        <v>4.4499329999999997</v>
      </c>
      <c r="D91" s="429">
        <v>3.1004420000000001</v>
      </c>
      <c r="E91" s="429">
        <v>1.3494909999999996</v>
      </c>
      <c r="F91" s="429">
        <v>-14.824149000000002</v>
      </c>
    </row>
    <row r="92" spans="1:6" x14ac:dyDescent="0.3">
      <c r="A92" s="336">
        <v>152</v>
      </c>
      <c r="B92" s="2" t="s">
        <v>293</v>
      </c>
      <c r="C92" s="429">
        <v>5.7156940000000001</v>
      </c>
      <c r="D92" s="429">
        <v>2.7511559999999999</v>
      </c>
      <c r="E92" s="429">
        <v>2.9645380000000001</v>
      </c>
      <c r="F92" s="429">
        <v>4.951906000000001</v>
      </c>
    </row>
    <row r="93" spans="1:6" x14ac:dyDescent="0.3">
      <c r="A93" s="336">
        <v>157</v>
      </c>
      <c r="B93" s="2" t="s">
        <v>295</v>
      </c>
      <c r="C93" s="429">
        <v>6.187195</v>
      </c>
      <c r="D93" s="429">
        <v>2.6239870000000001</v>
      </c>
      <c r="E93" s="429">
        <v>3.5632079999999999</v>
      </c>
      <c r="F93" s="429">
        <v>1.2254079999999945</v>
      </c>
    </row>
    <row r="94" spans="1:6" x14ac:dyDescent="0.3">
      <c r="A94" s="336">
        <v>160</v>
      </c>
      <c r="B94" s="2" t="s">
        <v>295</v>
      </c>
      <c r="C94" s="429">
        <v>4.8667680000000004</v>
      </c>
      <c r="D94" s="429">
        <v>3.6853359999999999</v>
      </c>
      <c r="E94" s="429">
        <v>1.1814320000000005</v>
      </c>
      <c r="F94" s="429">
        <v>-1.7258979999999973</v>
      </c>
    </row>
    <row r="95" spans="1:6" x14ac:dyDescent="0.3">
      <c r="A95" s="336">
        <v>161</v>
      </c>
      <c r="B95" s="2" t="s">
        <v>295</v>
      </c>
      <c r="C95" s="429">
        <v>4.968756</v>
      </c>
      <c r="D95" s="429">
        <v>3.6968749999999999</v>
      </c>
      <c r="E95" s="429">
        <v>1.271881</v>
      </c>
      <c r="F95" s="429">
        <v>-0.35595500000000158</v>
      </c>
    </row>
    <row r="96" spans="1:6" x14ac:dyDescent="0.3">
      <c r="A96" s="336">
        <v>164</v>
      </c>
      <c r="B96" s="2" t="s">
        <v>295</v>
      </c>
      <c r="C96" s="429">
        <v>5.7612909999999999</v>
      </c>
      <c r="D96" s="429">
        <v>3.2666149999999998</v>
      </c>
      <c r="E96" s="429">
        <v>2.4946760000000001</v>
      </c>
      <c r="F96" s="429">
        <v>11.624026000000001</v>
      </c>
    </row>
    <row r="97" spans="1:6" x14ac:dyDescent="0.3">
      <c r="A97" s="336">
        <v>165</v>
      </c>
      <c r="B97" s="2" t="s">
        <v>294</v>
      </c>
      <c r="C97" s="429">
        <v>4.6674769999999999</v>
      </c>
      <c r="D97" s="429">
        <v>2.2820010000000002</v>
      </c>
      <c r="E97" s="429">
        <v>2.3854759999999997</v>
      </c>
      <c r="F97" s="429">
        <v>10.527860999999998</v>
      </c>
    </row>
    <row r="98" spans="1:6" x14ac:dyDescent="0.3">
      <c r="A98" s="336">
        <v>166</v>
      </c>
      <c r="B98" s="2" t="s">
        <v>295</v>
      </c>
      <c r="C98" s="429">
        <v>5.7873700000000001</v>
      </c>
      <c r="D98" s="429">
        <v>3.3005399999999998</v>
      </c>
      <c r="E98" s="429">
        <v>2.4868300000000003</v>
      </c>
      <c r="F98" s="429">
        <v>10.937196000000004</v>
      </c>
    </row>
    <row r="99" spans="1:6" x14ac:dyDescent="0.3">
      <c r="A99" s="336">
        <v>168</v>
      </c>
      <c r="B99" s="2" t="s">
        <v>295</v>
      </c>
      <c r="C99" s="429">
        <v>4.4559810000000004</v>
      </c>
      <c r="D99" s="429">
        <v>3.9405109999999999</v>
      </c>
      <c r="E99" s="429">
        <v>0.51547000000000054</v>
      </c>
      <c r="F99" s="429">
        <v>-19.481254000000007</v>
      </c>
    </row>
    <row r="100" spans="1:6" x14ac:dyDescent="0.3">
      <c r="A100" s="336">
        <v>172</v>
      </c>
      <c r="B100" s="2" t="s">
        <v>295</v>
      </c>
      <c r="C100" s="429">
        <v>4.5506929999999999</v>
      </c>
      <c r="D100" s="429">
        <v>4.0074310000000004</v>
      </c>
      <c r="E100" s="429">
        <v>0.54326199999999947</v>
      </c>
      <c r="F100" s="429">
        <v>-18.245738999999997</v>
      </c>
    </row>
    <row r="101" spans="1:6" x14ac:dyDescent="0.3">
      <c r="A101" s="336">
        <v>173</v>
      </c>
      <c r="B101" s="2" t="s">
        <v>295</v>
      </c>
      <c r="C101" s="429">
        <v>4.3729259999999996</v>
      </c>
      <c r="D101" s="429">
        <v>4.2579050000000001</v>
      </c>
      <c r="E101" s="429">
        <v>0.1150209999999996</v>
      </c>
      <c r="F101" s="429">
        <v>-23.097596999999993</v>
      </c>
    </row>
    <row r="102" spans="1:6" x14ac:dyDescent="0.3">
      <c r="A102" s="336">
        <v>174</v>
      </c>
      <c r="B102" s="2" t="s">
        <v>295</v>
      </c>
      <c r="C102" s="429">
        <v>4.377389</v>
      </c>
      <c r="D102" s="429">
        <v>4.2673909999999999</v>
      </c>
      <c r="E102" s="429">
        <v>0.10999800000000004</v>
      </c>
      <c r="F102" s="429">
        <v>-22.785971000000004</v>
      </c>
    </row>
    <row r="103" spans="1:6" x14ac:dyDescent="0.3">
      <c r="A103" s="336">
        <v>176</v>
      </c>
      <c r="B103" s="2" t="s">
        <v>295</v>
      </c>
      <c r="C103" s="429">
        <v>4.3410250000000001</v>
      </c>
      <c r="D103" s="429">
        <v>4.2814519999999998</v>
      </c>
      <c r="E103" s="429">
        <v>5.957300000000032E-2</v>
      </c>
      <c r="F103" s="429">
        <v>-24.011251000000001</v>
      </c>
    </row>
    <row r="104" spans="1:6" x14ac:dyDescent="0.3">
      <c r="A104" s="336">
        <v>177</v>
      </c>
      <c r="B104" s="2" t="s">
        <v>295</v>
      </c>
      <c r="C104" s="429">
        <v>4.2241169999999997</v>
      </c>
      <c r="D104" s="429">
        <v>4.411295</v>
      </c>
      <c r="E104" s="429">
        <v>-0.18717800000000029</v>
      </c>
      <c r="F104" s="429">
        <v>-27.266096999999995</v>
      </c>
    </row>
    <row r="105" spans="1:6" x14ac:dyDescent="0.3">
      <c r="A105" s="336">
        <v>179</v>
      </c>
      <c r="B105" s="2" t="s">
        <v>295</v>
      </c>
      <c r="C105" s="429">
        <v>4.3443519999999998</v>
      </c>
      <c r="D105" s="429">
        <v>4.2936290000000001</v>
      </c>
      <c r="E105" s="429">
        <v>5.0722999999999629E-2</v>
      </c>
      <c r="F105" s="429">
        <v>-23.524337000000006</v>
      </c>
    </row>
    <row r="106" spans="1:6" x14ac:dyDescent="0.3">
      <c r="A106" s="336">
        <v>180</v>
      </c>
      <c r="B106" s="2" t="s">
        <v>295</v>
      </c>
      <c r="C106" s="429">
        <v>4.3506410000000004</v>
      </c>
      <c r="D106" s="429">
        <v>4.219303</v>
      </c>
      <c r="E106" s="429">
        <v>0.1313380000000004</v>
      </c>
      <c r="F106" s="429">
        <v>-22.973791000000009</v>
      </c>
    </row>
    <row r="107" spans="1:6" x14ac:dyDescent="0.3">
      <c r="A107" s="336">
        <v>181</v>
      </c>
      <c r="B107" s="2" t="s">
        <v>295</v>
      </c>
      <c r="C107" s="429">
        <v>4.443873</v>
      </c>
      <c r="D107" s="429">
        <v>4.1116149999999996</v>
      </c>
      <c r="E107" s="429">
        <v>0.33225800000000039</v>
      </c>
      <c r="F107" s="429">
        <v>-19.877431999999999</v>
      </c>
    </row>
    <row r="108" spans="1:6" x14ac:dyDescent="0.3">
      <c r="A108" s="336">
        <v>182</v>
      </c>
      <c r="B108" s="2" t="s">
        <v>295</v>
      </c>
      <c r="C108" s="429">
        <v>4.3935890000000004</v>
      </c>
      <c r="D108" s="429">
        <v>4.2434710000000004</v>
      </c>
      <c r="E108" s="429">
        <v>0.15011799999999997</v>
      </c>
      <c r="F108" s="429">
        <v>-21.982848000000008</v>
      </c>
    </row>
    <row r="109" spans="1:6" x14ac:dyDescent="0.3">
      <c r="A109" s="336">
        <v>183</v>
      </c>
      <c r="B109" s="2" t="s">
        <v>295</v>
      </c>
      <c r="C109" s="429">
        <v>4.3379209999999997</v>
      </c>
      <c r="D109" s="429">
        <v>4.1927079999999997</v>
      </c>
      <c r="E109" s="429">
        <v>0.14521300000000004</v>
      </c>
      <c r="F109" s="429">
        <v>-23.322125000000003</v>
      </c>
    </row>
    <row r="110" spans="1:6" x14ac:dyDescent="0.3">
      <c r="A110" s="336">
        <v>184</v>
      </c>
      <c r="B110" s="2" t="s">
        <v>295</v>
      </c>
      <c r="C110" s="429">
        <v>4.4038279999999999</v>
      </c>
      <c r="D110" s="429">
        <v>4.0735760000000001</v>
      </c>
      <c r="E110" s="429">
        <v>0.33025199999999977</v>
      </c>
      <c r="F110" s="429">
        <v>-21.067471000000001</v>
      </c>
    </row>
    <row r="111" spans="1:6" x14ac:dyDescent="0.3">
      <c r="A111" s="336">
        <v>185</v>
      </c>
      <c r="B111" s="2" t="s">
        <v>295</v>
      </c>
      <c r="C111" s="429">
        <v>4.572031</v>
      </c>
      <c r="D111" s="429">
        <v>3.8594249999999999</v>
      </c>
      <c r="E111" s="429">
        <v>0.71260600000000007</v>
      </c>
      <c r="F111" s="429">
        <v>-14.679019</v>
      </c>
    </row>
    <row r="112" spans="1:6" x14ac:dyDescent="0.3">
      <c r="A112" s="336">
        <v>188</v>
      </c>
      <c r="B112" s="2" t="s">
        <v>295</v>
      </c>
      <c r="C112" s="429">
        <v>7.6942719999999998</v>
      </c>
      <c r="D112" s="429">
        <v>1.0139359999999999</v>
      </c>
      <c r="E112" s="429">
        <v>6.6803359999999996</v>
      </c>
      <c r="F112" s="429">
        <v>41.246196000000012</v>
      </c>
    </row>
    <row r="113" spans="1:6" x14ac:dyDescent="0.3">
      <c r="A113" s="336">
        <v>195</v>
      </c>
      <c r="B113" s="2" t="s">
        <v>295</v>
      </c>
      <c r="C113" s="429">
        <v>3.9820530000000001</v>
      </c>
      <c r="D113" s="429">
        <v>1.093261</v>
      </c>
      <c r="E113" s="429">
        <v>2.888792</v>
      </c>
      <c r="F113" s="429">
        <v>-48.88967599999998</v>
      </c>
    </row>
    <row r="114" spans="1:6" x14ac:dyDescent="0.3">
      <c r="A114" s="336">
        <v>197</v>
      </c>
      <c r="B114" s="2" t="s">
        <v>293</v>
      </c>
      <c r="C114" s="429">
        <v>12.866016999999999</v>
      </c>
      <c r="D114" s="429">
        <v>9.7160000000000007E-3</v>
      </c>
      <c r="E114" s="429">
        <v>12.856301</v>
      </c>
      <c r="F114" s="429">
        <v>89.004396999999997</v>
      </c>
    </row>
    <row r="115" spans="1:6" x14ac:dyDescent="0.3">
      <c r="A115" s="336">
        <v>198</v>
      </c>
      <c r="B115" s="2" t="s">
        <v>293</v>
      </c>
      <c r="C115" s="429">
        <v>3.5179659999999999</v>
      </c>
      <c r="D115" s="429">
        <v>1.8758330000000001</v>
      </c>
      <c r="E115" s="429">
        <v>1.6421329999999998</v>
      </c>
      <c r="F115" s="429">
        <v>-12.615295000000003</v>
      </c>
    </row>
    <row r="116" spans="1:6" x14ac:dyDescent="0.3">
      <c r="A116" s="336">
        <v>199</v>
      </c>
      <c r="B116" s="2" t="s">
        <v>293</v>
      </c>
      <c r="C116" s="429">
        <v>11.903783000000001</v>
      </c>
      <c r="D116" s="429">
        <v>9.7930000000000003E-2</v>
      </c>
      <c r="E116" s="429">
        <v>11.805853000000001</v>
      </c>
      <c r="F116" s="429">
        <v>68.52776200000001</v>
      </c>
    </row>
    <row r="117" spans="1:6" x14ac:dyDescent="0.3">
      <c r="A117" s="336">
        <v>1001</v>
      </c>
      <c r="B117" s="2" t="s">
        <v>295</v>
      </c>
      <c r="C117" s="429">
        <v>6.1664870000000001</v>
      </c>
      <c r="D117" s="429">
        <v>3.0467019999999998</v>
      </c>
      <c r="E117" s="429">
        <v>3.1197850000000003</v>
      </c>
      <c r="F117" s="429">
        <v>1.3307100000000034</v>
      </c>
    </row>
    <row r="118" spans="1:6" x14ac:dyDescent="0.3">
      <c r="A118" s="336">
        <v>1002</v>
      </c>
      <c r="B118" s="2" t="s">
        <v>295</v>
      </c>
      <c r="C118" s="429">
        <v>5.9116229999999996</v>
      </c>
      <c r="D118" s="429">
        <v>3.4353220000000002</v>
      </c>
      <c r="E118" s="429">
        <v>2.4763009999999994</v>
      </c>
      <c r="F118" s="429">
        <v>-2.4730240000000094</v>
      </c>
    </row>
    <row r="119" spans="1:6" x14ac:dyDescent="0.3">
      <c r="A119" s="336">
        <v>1003</v>
      </c>
      <c r="B119" s="2" t="s">
        <v>295</v>
      </c>
      <c r="C119" s="429">
        <v>5.9929100000000002</v>
      </c>
      <c r="D119" s="429">
        <v>3.4308580000000002</v>
      </c>
      <c r="E119" s="429">
        <v>2.562052</v>
      </c>
      <c r="F119" s="429">
        <v>-1.396640000000005</v>
      </c>
    </row>
    <row r="120" spans="1:6" x14ac:dyDescent="0.3">
      <c r="A120" s="336">
        <v>1005</v>
      </c>
      <c r="B120" s="2" t="s">
        <v>295</v>
      </c>
      <c r="C120" s="429">
        <v>5.7306730000000003</v>
      </c>
      <c r="D120" s="429">
        <v>3.5437630000000002</v>
      </c>
      <c r="E120" s="429">
        <v>2.1869100000000001</v>
      </c>
      <c r="F120" s="429">
        <v>-5.4983750000000029</v>
      </c>
    </row>
    <row r="121" spans="1:6" x14ac:dyDescent="0.3">
      <c r="A121" s="336">
        <v>1007</v>
      </c>
      <c r="B121" s="2" t="s">
        <v>295</v>
      </c>
      <c r="C121" s="429">
        <v>5.9376150000000001</v>
      </c>
      <c r="D121" s="429">
        <v>3.353532</v>
      </c>
      <c r="E121" s="429">
        <v>2.5840830000000001</v>
      </c>
      <c r="F121" s="429">
        <v>-2.0012649999999965</v>
      </c>
    </row>
    <row r="122" spans="1:6" x14ac:dyDescent="0.3">
      <c r="A122" s="336">
        <v>1008</v>
      </c>
      <c r="B122" s="2" t="s">
        <v>295</v>
      </c>
      <c r="C122" s="429">
        <v>5.6527180000000001</v>
      </c>
      <c r="D122" s="429">
        <v>3.5209039999999998</v>
      </c>
      <c r="E122" s="429">
        <v>2.1318140000000003</v>
      </c>
      <c r="F122" s="429">
        <v>-6.5720989999999944</v>
      </c>
    </row>
    <row r="123" spans="1:6" x14ac:dyDescent="0.3">
      <c r="A123" s="336">
        <v>1010</v>
      </c>
      <c r="B123" s="2" t="s">
        <v>295</v>
      </c>
      <c r="C123" s="429">
        <v>5.8059469999999997</v>
      </c>
      <c r="D123" s="429">
        <v>3.524489</v>
      </c>
      <c r="E123" s="429">
        <v>2.2814579999999998</v>
      </c>
      <c r="F123" s="429">
        <v>-4.5561890000000034</v>
      </c>
    </row>
    <row r="124" spans="1:6" x14ac:dyDescent="0.3">
      <c r="A124" s="336">
        <v>1011</v>
      </c>
      <c r="B124" s="2" t="s">
        <v>295</v>
      </c>
      <c r="C124" s="429">
        <v>5.5796609999999998</v>
      </c>
      <c r="D124" s="429">
        <v>3.5732900000000001</v>
      </c>
      <c r="E124" s="429">
        <v>2.0063709999999997</v>
      </c>
      <c r="F124" s="429">
        <v>-7.5443599999999975</v>
      </c>
    </row>
    <row r="125" spans="1:6" x14ac:dyDescent="0.3">
      <c r="A125" s="336">
        <v>1012</v>
      </c>
      <c r="B125" s="2" t="s">
        <v>295</v>
      </c>
      <c r="C125" s="429">
        <v>5.6805849999999998</v>
      </c>
      <c r="D125" s="429">
        <v>3.5207120000000001</v>
      </c>
      <c r="E125" s="429">
        <v>2.1598729999999997</v>
      </c>
      <c r="F125" s="429">
        <v>-6.0445649999999986</v>
      </c>
    </row>
    <row r="126" spans="1:6" x14ac:dyDescent="0.3">
      <c r="A126" s="336">
        <v>1013</v>
      </c>
      <c r="B126" s="2" t="s">
        <v>295</v>
      </c>
      <c r="C126" s="429">
        <v>6.1047159999999998</v>
      </c>
      <c r="D126" s="429">
        <v>3.101321</v>
      </c>
      <c r="E126" s="429">
        <v>3.0033949999999998</v>
      </c>
      <c r="F126" s="429">
        <v>0.82180699999999973</v>
      </c>
    </row>
    <row r="127" spans="1:6" x14ac:dyDescent="0.3">
      <c r="A127" s="336">
        <v>1020</v>
      </c>
      <c r="B127" s="2" t="s">
        <v>295</v>
      </c>
      <c r="C127" s="429">
        <v>6.0923280000000002</v>
      </c>
      <c r="D127" s="429">
        <v>3.1167799999999999</v>
      </c>
      <c r="E127" s="429">
        <v>2.9755480000000003</v>
      </c>
      <c r="F127" s="429">
        <v>0.7377350000000007</v>
      </c>
    </row>
    <row r="128" spans="1:6" x14ac:dyDescent="0.3">
      <c r="A128" s="336">
        <v>1022</v>
      </c>
      <c r="B128" s="2" t="s">
        <v>295</v>
      </c>
      <c r="C128" s="429">
        <v>6.0715769999999996</v>
      </c>
      <c r="D128" s="429">
        <v>3.149095</v>
      </c>
      <c r="E128" s="429">
        <v>2.9224819999999996</v>
      </c>
      <c r="F128" s="429">
        <v>0.41993800000000903</v>
      </c>
    </row>
    <row r="129" spans="1:6" x14ac:dyDescent="0.3">
      <c r="A129" s="336">
        <v>1026</v>
      </c>
      <c r="B129" s="2" t="s">
        <v>295</v>
      </c>
      <c r="C129" s="429">
        <v>5.5273849999999998</v>
      </c>
      <c r="D129" s="429">
        <v>3.6213229999999998</v>
      </c>
      <c r="E129" s="429">
        <v>1.9060619999999999</v>
      </c>
      <c r="F129" s="429">
        <v>-8.2869669999999971</v>
      </c>
    </row>
    <row r="130" spans="1:6" x14ac:dyDescent="0.3">
      <c r="A130" s="336">
        <v>1027</v>
      </c>
      <c r="B130" s="2" t="s">
        <v>295</v>
      </c>
      <c r="C130" s="429">
        <v>5.8708580000000001</v>
      </c>
      <c r="D130" s="429">
        <v>3.3670089999999999</v>
      </c>
      <c r="E130" s="429">
        <v>2.5038490000000002</v>
      </c>
      <c r="F130" s="429">
        <v>-3.1111089999999919</v>
      </c>
    </row>
    <row r="131" spans="1:6" x14ac:dyDescent="0.3">
      <c r="A131" s="336">
        <v>1028</v>
      </c>
      <c r="B131" s="2" t="s">
        <v>295</v>
      </c>
      <c r="C131" s="429">
        <v>6.0864159999999998</v>
      </c>
      <c r="D131" s="429">
        <v>3.1601430000000001</v>
      </c>
      <c r="E131" s="429">
        <v>2.9262729999999997</v>
      </c>
      <c r="F131" s="429">
        <v>5.8105999999995106E-2</v>
      </c>
    </row>
    <row r="132" spans="1:6" x14ac:dyDescent="0.3">
      <c r="A132" s="336">
        <v>1030</v>
      </c>
      <c r="B132" s="2" t="s">
        <v>295</v>
      </c>
      <c r="C132" s="429">
        <v>6.1630849999999997</v>
      </c>
      <c r="D132" s="429">
        <v>3.068568</v>
      </c>
      <c r="E132" s="429">
        <v>3.0945169999999997</v>
      </c>
      <c r="F132" s="429">
        <v>1.0021010000000032</v>
      </c>
    </row>
    <row r="133" spans="1:6" x14ac:dyDescent="0.3">
      <c r="A133" s="336">
        <v>1031</v>
      </c>
      <c r="B133" s="2" t="s">
        <v>295</v>
      </c>
      <c r="C133" s="429">
        <v>5.7911840000000003</v>
      </c>
      <c r="D133" s="429">
        <v>3.5042209999999998</v>
      </c>
      <c r="E133" s="429">
        <v>2.2869630000000005</v>
      </c>
      <c r="F133" s="429">
        <v>-4.2582979999999964</v>
      </c>
    </row>
    <row r="134" spans="1:6" x14ac:dyDescent="0.3">
      <c r="A134" s="336">
        <v>1032</v>
      </c>
      <c r="B134" s="2" t="s">
        <v>295</v>
      </c>
      <c r="C134" s="429">
        <v>5.5979830000000002</v>
      </c>
      <c r="D134" s="429">
        <v>3.5873059999999999</v>
      </c>
      <c r="E134" s="429">
        <v>2.0106770000000003</v>
      </c>
      <c r="F134" s="429">
        <v>-7.1662180000000006</v>
      </c>
    </row>
    <row r="135" spans="1:6" x14ac:dyDescent="0.3">
      <c r="A135" s="336">
        <v>1033</v>
      </c>
      <c r="B135" s="2" t="s">
        <v>295</v>
      </c>
      <c r="C135" s="429">
        <v>6.0237800000000004</v>
      </c>
      <c r="D135" s="429">
        <v>3.2382110000000002</v>
      </c>
      <c r="E135" s="429">
        <v>2.7855690000000002</v>
      </c>
      <c r="F135" s="429">
        <v>-0.40465400000000074</v>
      </c>
    </row>
    <row r="136" spans="1:6" x14ac:dyDescent="0.3">
      <c r="A136" s="336">
        <v>1034</v>
      </c>
      <c r="B136" s="2" t="s">
        <v>295</v>
      </c>
      <c r="C136" s="429">
        <v>5.7058949999999999</v>
      </c>
      <c r="D136" s="429">
        <v>3.4820880000000001</v>
      </c>
      <c r="E136" s="429">
        <v>2.2238069999999999</v>
      </c>
      <c r="F136" s="429">
        <v>-5.9640159999999938</v>
      </c>
    </row>
    <row r="137" spans="1:6" x14ac:dyDescent="0.3">
      <c r="A137" s="336">
        <v>1035</v>
      </c>
      <c r="B137" s="2" t="s">
        <v>295</v>
      </c>
      <c r="C137" s="429">
        <v>6.0480470000000004</v>
      </c>
      <c r="D137" s="429">
        <v>3.35026</v>
      </c>
      <c r="E137" s="429">
        <v>2.6977870000000004</v>
      </c>
      <c r="F137" s="429">
        <v>-0.38025999999999982</v>
      </c>
    </row>
    <row r="138" spans="1:6" x14ac:dyDescent="0.3">
      <c r="A138" s="336">
        <v>1036</v>
      </c>
      <c r="B138" s="2" t="s">
        <v>295</v>
      </c>
      <c r="C138" s="429">
        <v>6.0013529999999999</v>
      </c>
      <c r="D138" s="429">
        <v>3.2884799999999998</v>
      </c>
      <c r="E138" s="429">
        <v>2.7128730000000001</v>
      </c>
      <c r="F138" s="429">
        <v>-1.4791189999999972</v>
      </c>
    </row>
    <row r="139" spans="1:6" x14ac:dyDescent="0.3">
      <c r="A139" s="336">
        <v>1038</v>
      </c>
      <c r="B139" s="2" t="s">
        <v>295</v>
      </c>
      <c r="C139" s="429">
        <v>6.0262079999999996</v>
      </c>
      <c r="D139" s="429">
        <v>3.406488</v>
      </c>
      <c r="E139" s="429">
        <v>2.6197199999999996</v>
      </c>
      <c r="F139" s="429">
        <v>-0.89661999999999153</v>
      </c>
    </row>
    <row r="140" spans="1:6" x14ac:dyDescent="0.3">
      <c r="A140" s="336">
        <v>1039</v>
      </c>
      <c r="B140" s="2" t="s">
        <v>295</v>
      </c>
      <c r="C140" s="429">
        <v>5.8266540000000004</v>
      </c>
      <c r="D140" s="429">
        <v>3.487428</v>
      </c>
      <c r="E140" s="429">
        <v>2.3392260000000005</v>
      </c>
      <c r="F140" s="429">
        <v>-3.8005109999999931</v>
      </c>
    </row>
    <row r="141" spans="1:6" x14ac:dyDescent="0.3">
      <c r="A141" s="336">
        <v>1040</v>
      </c>
      <c r="B141" s="2" t="s">
        <v>295</v>
      </c>
      <c r="C141" s="429">
        <v>6.0552380000000001</v>
      </c>
      <c r="D141" s="429">
        <v>3.172866</v>
      </c>
      <c r="E141" s="429">
        <v>2.8823720000000002</v>
      </c>
      <c r="F141" s="429">
        <v>7.5799999999759393E-4</v>
      </c>
    </row>
    <row r="142" spans="1:6" x14ac:dyDescent="0.3">
      <c r="A142" s="336">
        <v>1050</v>
      </c>
      <c r="B142" s="2" t="s">
        <v>295</v>
      </c>
      <c r="C142" s="429">
        <v>5.7195640000000001</v>
      </c>
      <c r="D142" s="429">
        <v>3.4793050000000001</v>
      </c>
      <c r="E142" s="429">
        <v>2.240259</v>
      </c>
      <c r="F142" s="429">
        <v>-5.5205700000000064</v>
      </c>
    </row>
    <row r="143" spans="1:6" x14ac:dyDescent="0.3">
      <c r="A143" s="336">
        <v>1053</v>
      </c>
      <c r="B143" s="2" t="s">
        <v>295</v>
      </c>
      <c r="C143" s="429">
        <v>5.8326659999999997</v>
      </c>
      <c r="D143" s="429">
        <v>3.4328880000000002</v>
      </c>
      <c r="E143" s="429">
        <v>2.3997779999999995</v>
      </c>
      <c r="F143" s="429">
        <v>-3.6941149999999894</v>
      </c>
    </row>
    <row r="144" spans="1:6" x14ac:dyDescent="0.3">
      <c r="A144" s="336">
        <v>1054</v>
      </c>
      <c r="B144" s="2" t="s">
        <v>295</v>
      </c>
      <c r="C144" s="429">
        <v>5.8950420000000001</v>
      </c>
      <c r="D144" s="429">
        <v>3.4940380000000002</v>
      </c>
      <c r="E144" s="429">
        <v>2.4010039999999999</v>
      </c>
      <c r="F144" s="429">
        <v>-2.6228889999999936</v>
      </c>
    </row>
    <row r="145" spans="1:6" x14ac:dyDescent="0.3">
      <c r="A145" s="336">
        <v>1056</v>
      </c>
      <c r="B145" s="2" t="s">
        <v>295</v>
      </c>
      <c r="C145" s="429">
        <v>6.0257810000000003</v>
      </c>
      <c r="D145" s="429">
        <v>3.2373989999999999</v>
      </c>
      <c r="E145" s="429">
        <v>2.7883820000000004</v>
      </c>
      <c r="F145" s="429">
        <v>-0.67275499999999511</v>
      </c>
    </row>
    <row r="146" spans="1:6" x14ac:dyDescent="0.3">
      <c r="A146" s="336">
        <v>1057</v>
      </c>
      <c r="B146" s="2" t="s">
        <v>295</v>
      </c>
      <c r="C146" s="429">
        <v>5.8901009999999996</v>
      </c>
      <c r="D146" s="429">
        <v>3.4248560000000001</v>
      </c>
      <c r="E146" s="429">
        <v>2.4652449999999995</v>
      </c>
      <c r="F146" s="429">
        <v>-3.2152659999999997</v>
      </c>
    </row>
    <row r="147" spans="1:6" x14ac:dyDescent="0.3">
      <c r="A147" s="336">
        <v>1060</v>
      </c>
      <c r="B147" s="2" t="s">
        <v>295</v>
      </c>
      <c r="C147" s="429">
        <v>6.0000710000000002</v>
      </c>
      <c r="D147" s="429">
        <v>3.315423</v>
      </c>
      <c r="E147" s="429">
        <v>2.6846480000000001</v>
      </c>
      <c r="F147" s="429">
        <v>-0.96944600000000491</v>
      </c>
    </row>
    <row r="148" spans="1:6" x14ac:dyDescent="0.3">
      <c r="A148" s="336">
        <v>1062</v>
      </c>
      <c r="B148" s="2" t="s">
        <v>295</v>
      </c>
      <c r="C148" s="429">
        <v>5.9091110000000002</v>
      </c>
      <c r="D148" s="429">
        <v>3.3719920000000001</v>
      </c>
      <c r="E148" s="429">
        <v>2.5371190000000001</v>
      </c>
      <c r="F148" s="429">
        <v>-2.5035159999999905</v>
      </c>
    </row>
    <row r="149" spans="1:6" x14ac:dyDescent="0.3">
      <c r="A149" s="336">
        <v>1068</v>
      </c>
      <c r="B149" s="2" t="s">
        <v>295</v>
      </c>
      <c r="C149" s="429">
        <v>5.7492080000000003</v>
      </c>
      <c r="D149" s="429">
        <v>3.5397409999999998</v>
      </c>
      <c r="E149" s="429">
        <v>2.2094670000000005</v>
      </c>
      <c r="F149" s="429">
        <v>-5.6872570000000096</v>
      </c>
    </row>
    <row r="150" spans="1:6" x14ac:dyDescent="0.3">
      <c r="A150" s="336">
        <v>1069</v>
      </c>
      <c r="B150" s="2" t="s">
        <v>295</v>
      </c>
      <c r="C150" s="429">
        <v>5.8828630000000004</v>
      </c>
      <c r="D150" s="429">
        <v>3.413224</v>
      </c>
      <c r="E150" s="429">
        <v>2.4696390000000004</v>
      </c>
      <c r="F150" s="429">
        <v>-2.9235080000000053</v>
      </c>
    </row>
    <row r="151" spans="1:6" x14ac:dyDescent="0.3">
      <c r="A151" s="336">
        <v>1070</v>
      </c>
      <c r="B151" s="2" t="s">
        <v>295</v>
      </c>
      <c r="C151" s="429">
        <v>5.472226</v>
      </c>
      <c r="D151" s="429">
        <v>3.6508889999999998</v>
      </c>
      <c r="E151" s="429">
        <v>1.8213370000000002</v>
      </c>
      <c r="F151" s="429">
        <v>-9.0126390000000001</v>
      </c>
    </row>
    <row r="152" spans="1:6" x14ac:dyDescent="0.3">
      <c r="A152" s="336">
        <v>1071</v>
      </c>
      <c r="B152" s="2" t="s">
        <v>295</v>
      </c>
      <c r="C152" s="429">
        <v>5.824643</v>
      </c>
      <c r="D152" s="429">
        <v>3.38367</v>
      </c>
      <c r="E152" s="429">
        <v>2.4409730000000001</v>
      </c>
      <c r="F152" s="429">
        <v>-4.0699730000000116</v>
      </c>
    </row>
    <row r="153" spans="1:6" x14ac:dyDescent="0.3">
      <c r="A153" s="336">
        <v>1072</v>
      </c>
      <c r="B153" s="2" t="s">
        <v>295</v>
      </c>
      <c r="C153" s="429">
        <v>5.7998529999999997</v>
      </c>
      <c r="D153" s="429">
        <v>3.5246629999999999</v>
      </c>
      <c r="E153" s="429">
        <v>2.2751899999999998</v>
      </c>
      <c r="F153" s="429">
        <v>-4.0643290000000007</v>
      </c>
    </row>
    <row r="154" spans="1:6" x14ac:dyDescent="0.3">
      <c r="A154" s="336">
        <v>1073</v>
      </c>
      <c r="B154" s="2" t="s">
        <v>295</v>
      </c>
      <c r="C154" s="429">
        <v>5.9683279999999996</v>
      </c>
      <c r="D154" s="429">
        <v>3.280141</v>
      </c>
      <c r="E154" s="429">
        <v>2.6881869999999997</v>
      </c>
      <c r="F154" s="429">
        <v>-1.7781110000000027</v>
      </c>
    </row>
    <row r="155" spans="1:6" x14ac:dyDescent="0.3">
      <c r="A155" s="336">
        <v>1075</v>
      </c>
      <c r="B155" s="2" t="s">
        <v>295</v>
      </c>
      <c r="C155" s="429">
        <v>6.0580429999999996</v>
      </c>
      <c r="D155" s="429">
        <v>3.1841089999999999</v>
      </c>
      <c r="E155" s="429">
        <v>2.8739339999999998</v>
      </c>
      <c r="F155" s="429">
        <v>0.33557799999999816</v>
      </c>
    </row>
    <row r="156" spans="1:6" x14ac:dyDescent="0.3">
      <c r="A156" s="336">
        <v>1077</v>
      </c>
      <c r="B156" s="2" t="s">
        <v>295</v>
      </c>
      <c r="C156" s="429">
        <v>6.0807279999999997</v>
      </c>
      <c r="D156" s="429">
        <v>3.1616789999999999</v>
      </c>
      <c r="E156" s="429">
        <v>2.9190489999999998</v>
      </c>
      <c r="F156" s="429">
        <v>-0.53265500000000543</v>
      </c>
    </row>
    <row r="157" spans="1:6" x14ac:dyDescent="0.3">
      <c r="A157" s="336">
        <v>1080</v>
      </c>
      <c r="B157" s="2" t="s">
        <v>295</v>
      </c>
      <c r="C157" s="429">
        <v>5.9516419999999997</v>
      </c>
      <c r="D157" s="429">
        <v>3.338908</v>
      </c>
      <c r="E157" s="429">
        <v>2.6127339999999997</v>
      </c>
      <c r="F157" s="429">
        <v>-1.9771969999999968</v>
      </c>
    </row>
    <row r="158" spans="1:6" x14ac:dyDescent="0.3">
      <c r="A158" s="336">
        <v>1081</v>
      </c>
      <c r="B158" s="2" t="s">
        <v>295</v>
      </c>
      <c r="C158" s="429">
        <v>5.7956079999999996</v>
      </c>
      <c r="D158" s="429">
        <v>3.5541559999999999</v>
      </c>
      <c r="E158" s="429">
        <v>2.2414519999999998</v>
      </c>
      <c r="F158" s="429">
        <v>-4.8532540000000068</v>
      </c>
    </row>
    <row r="159" spans="1:6" x14ac:dyDescent="0.3">
      <c r="A159" s="336">
        <v>1082</v>
      </c>
      <c r="B159" s="2" t="s">
        <v>295</v>
      </c>
      <c r="C159" s="429">
        <v>5.8436709999999996</v>
      </c>
      <c r="D159" s="429">
        <v>3.4478949999999999</v>
      </c>
      <c r="E159" s="429">
        <v>2.3957759999999997</v>
      </c>
      <c r="F159" s="429">
        <v>-3.2520200000000017</v>
      </c>
    </row>
    <row r="160" spans="1:6" x14ac:dyDescent="0.3">
      <c r="A160" s="336">
        <v>1084</v>
      </c>
      <c r="B160" s="2" t="s">
        <v>295</v>
      </c>
      <c r="C160" s="429">
        <v>5.6022920000000003</v>
      </c>
      <c r="D160" s="429">
        <v>3.5742050000000001</v>
      </c>
      <c r="E160" s="429">
        <v>2.0280870000000002</v>
      </c>
      <c r="F160" s="429">
        <v>-7.2606880000000018</v>
      </c>
    </row>
    <row r="161" spans="1:6" x14ac:dyDescent="0.3">
      <c r="A161" s="336">
        <v>1085</v>
      </c>
      <c r="B161" s="2" t="s">
        <v>295</v>
      </c>
      <c r="C161" s="429">
        <v>6.0052760000000003</v>
      </c>
      <c r="D161" s="429">
        <v>3.2326540000000001</v>
      </c>
      <c r="E161" s="429">
        <v>2.7726220000000001</v>
      </c>
      <c r="F161" s="429">
        <v>-1.4234369999999998</v>
      </c>
    </row>
    <row r="162" spans="1:6" x14ac:dyDescent="0.3">
      <c r="A162" s="336">
        <v>1088</v>
      </c>
      <c r="B162" s="2" t="s">
        <v>295</v>
      </c>
      <c r="C162" s="429">
        <v>5.9333299999999998</v>
      </c>
      <c r="D162" s="429">
        <v>3.4492069999999999</v>
      </c>
      <c r="E162" s="429">
        <v>2.4841229999999999</v>
      </c>
      <c r="F162" s="429">
        <v>-2.2846760000000046</v>
      </c>
    </row>
    <row r="163" spans="1:6" x14ac:dyDescent="0.3">
      <c r="A163" s="336">
        <v>1089</v>
      </c>
      <c r="B163" s="2" t="s">
        <v>295</v>
      </c>
      <c r="C163" s="429">
        <v>6.1207250000000002</v>
      </c>
      <c r="D163" s="429">
        <v>3.096514</v>
      </c>
      <c r="E163" s="429">
        <v>3.0242110000000002</v>
      </c>
      <c r="F163" s="429">
        <v>0.70802100000000934</v>
      </c>
    </row>
    <row r="164" spans="1:6" x14ac:dyDescent="0.3">
      <c r="A164" s="336">
        <v>1092</v>
      </c>
      <c r="B164" s="2" t="s">
        <v>295</v>
      </c>
      <c r="C164" s="429">
        <v>5.8172259999999998</v>
      </c>
      <c r="D164" s="429">
        <v>3.4884949999999999</v>
      </c>
      <c r="E164" s="429">
        <v>2.3287309999999999</v>
      </c>
      <c r="F164" s="429">
        <v>-3.9476820000000004</v>
      </c>
    </row>
    <row r="165" spans="1:6" x14ac:dyDescent="0.3">
      <c r="A165" s="336">
        <v>1095</v>
      </c>
      <c r="B165" s="2" t="s">
        <v>295</v>
      </c>
      <c r="C165" s="429">
        <v>6.0207819999999996</v>
      </c>
      <c r="D165" s="429">
        <v>3.2544230000000001</v>
      </c>
      <c r="E165" s="429">
        <v>2.7663589999999996</v>
      </c>
      <c r="F165" s="429">
        <v>-1.0425769999999943</v>
      </c>
    </row>
    <row r="166" spans="1:6" x14ac:dyDescent="0.3">
      <c r="A166" s="336">
        <v>1096</v>
      </c>
      <c r="B166" s="2" t="s">
        <v>295</v>
      </c>
      <c r="C166" s="429">
        <v>5.667681</v>
      </c>
      <c r="D166" s="429">
        <v>3.5461619999999998</v>
      </c>
      <c r="E166" s="429">
        <v>2.1215190000000002</v>
      </c>
      <c r="F166" s="429">
        <v>-6.1270250000000033</v>
      </c>
    </row>
    <row r="167" spans="1:6" x14ac:dyDescent="0.3">
      <c r="A167" s="336">
        <v>1098</v>
      </c>
      <c r="B167" s="2" t="s">
        <v>295</v>
      </c>
      <c r="C167" s="429">
        <v>5.5251349999999997</v>
      </c>
      <c r="D167" s="429">
        <v>3.6201189999999999</v>
      </c>
      <c r="E167" s="429">
        <v>1.9050159999999998</v>
      </c>
      <c r="F167" s="429">
        <v>-8.3859520000000103</v>
      </c>
    </row>
    <row r="168" spans="1:6" x14ac:dyDescent="0.3">
      <c r="A168" s="336">
        <v>1103</v>
      </c>
      <c r="B168" s="2" t="s">
        <v>295</v>
      </c>
      <c r="C168" s="429">
        <v>6.1468569999999998</v>
      </c>
      <c r="D168" s="429">
        <v>3.0434839999999999</v>
      </c>
      <c r="E168" s="429">
        <v>3.1033729999999999</v>
      </c>
      <c r="F168" s="429">
        <v>1.3864899999999949</v>
      </c>
    </row>
    <row r="169" spans="1:6" x14ac:dyDescent="0.3">
      <c r="A169" s="336">
        <v>1104</v>
      </c>
      <c r="B169" s="2" t="s">
        <v>295</v>
      </c>
      <c r="C169" s="429">
        <v>6.1180199999999996</v>
      </c>
      <c r="D169" s="429">
        <v>3.0844909999999999</v>
      </c>
      <c r="E169" s="429">
        <v>3.0335289999999997</v>
      </c>
      <c r="F169" s="429">
        <v>0.99305299999999619</v>
      </c>
    </row>
    <row r="170" spans="1:6" x14ac:dyDescent="0.3">
      <c r="A170" s="336">
        <v>1105</v>
      </c>
      <c r="B170" s="2" t="s">
        <v>295</v>
      </c>
      <c r="C170" s="429">
        <v>6.1471840000000002</v>
      </c>
      <c r="D170" s="429">
        <v>3.0420479999999999</v>
      </c>
      <c r="E170" s="429">
        <v>3.1051360000000003</v>
      </c>
      <c r="F170" s="429">
        <v>1.4019039999999876</v>
      </c>
    </row>
    <row r="171" spans="1:6" x14ac:dyDescent="0.3">
      <c r="A171" s="336">
        <v>1106</v>
      </c>
      <c r="B171" s="2" t="s">
        <v>295</v>
      </c>
      <c r="C171" s="429">
        <v>6.1568009999999997</v>
      </c>
      <c r="D171" s="429">
        <v>3.0609320000000002</v>
      </c>
      <c r="E171" s="429">
        <v>3.0958689999999995</v>
      </c>
      <c r="F171" s="429">
        <v>1.2684579999999883</v>
      </c>
    </row>
    <row r="172" spans="1:6" x14ac:dyDescent="0.3">
      <c r="A172" s="336">
        <v>1107</v>
      </c>
      <c r="B172" s="2" t="s">
        <v>295</v>
      </c>
      <c r="C172" s="429">
        <v>6.1333399999999996</v>
      </c>
      <c r="D172" s="429">
        <v>3.0667759999999999</v>
      </c>
      <c r="E172" s="429">
        <v>3.0665639999999996</v>
      </c>
      <c r="F172" s="429">
        <v>1.1260059999999896</v>
      </c>
    </row>
    <row r="173" spans="1:6" x14ac:dyDescent="0.3">
      <c r="A173" s="336">
        <v>1108</v>
      </c>
      <c r="B173" s="2" t="s">
        <v>295</v>
      </c>
      <c r="C173" s="429">
        <v>6.1382060000000003</v>
      </c>
      <c r="D173" s="429">
        <v>3.0629110000000002</v>
      </c>
      <c r="E173" s="429">
        <v>3.0752950000000001</v>
      </c>
      <c r="F173" s="429">
        <v>1.1279229999999956</v>
      </c>
    </row>
    <row r="174" spans="1:6" x14ac:dyDescent="0.3">
      <c r="A174" s="336">
        <v>1109</v>
      </c>
      <c r="B174" s="2" t="s">
        <v>295</v>
      </c>
      <c r="C174" s="429">
        <v>6.1139219999999996</v>
      </c>
      <c r="D174" s="429">
        <v>3.0946799999999999</v>
      </c>
      <c r="E174" s="429">
        <v>3.0192419999999998</v>
      </c>
      <c r="F174" s="429">
        <v>0.83359199999999589</v>
      </c>
    </row>
    <row r="175" spans="1:6" x14ac:dyDescent="0.3">
      <c r="A175" s="336">
        <v>1118</v>
      </c>
      <c r="B175" s="2" t="s">
        <v>295</v>
      </c>
      <c r="C175" s="429">
        <v>6.1068369999999996</v>
      </c>
      <c r="D175" s="429">
        <v>3.1133419999999998</v>
      </c>
      <c r="E175" s="429">
        <v>2.9934949999999998</v>
      </c>
      <c r="F175" s="429">
        <v>0.55126200000000125</v>
      </c>
    </row>
    <row r="176" spans="1:6" x14ac:dyDescent="0.3">
      <c r="A176" s="336">
        <v>1119</v>
      </c>
      <c r="B176" s="2" t="s">
        <v>295</v>
      </c>
      <c r="C176" s="429">
        <v>6.0831189999999999</v>
      </c>
      <c r="D176" s="429">
        <v>3.1477469999999999</v>
      </c>
      <c r="E176" s="429">
        <v>2.9353720000000001</v>
      </c>
      <c r="F176" s="429">
        <v>0.22116400000000169</v>
      </c>
    </row>
    <row r="177" spans="1:6" x14ac:dyDescent="0.3">
      <c r="A177" s="336">
        <v>1128</v>
      </c>
      <c r="B177" s="2" t="s">
        <v>295</v>
      </c>
      <c r="C177" s="429">
        <v>6.0762349999999996</v>
      </c>
      <c r="D177" s="429">
        <v>3.1672199999999999</v>
      </c>
      <c r="E177" s="429">
        <v>2.9090149999999997</v>
      </c>
      <c r="F177" s="429">
        <v>-8.1045000000010248E-2</v>
      </c>
    </row>
    <row r="178" spans="1:6" x14ac:dyDescent="0.3">
      <c r="A178" s="336">
        <v>1129</v>
      </c>
      <c r="B178" s="2" t="s">
        <v>295</v>
      </c>
      <c r="C178" s="429">
        <v>6.0656499999999998</v>
      </c>
      <c r="D178" s="429">
        <v>3.1800299999999999</v>
      </c>
      <c r="E178" s="429">
        <v>2.8856199999999999</v>
      </c>
      <c r="F178" s="429">
        <v>-0.16541800000000251</v>
      </c>
    </row>
    <row r="179" spans="1:6" x14ac:dyDescent="0.3">
      <c r="A179" s="336">
        <v>1151</v>
      </c>
      <c r="B179" s="2" t="s">
        <v>295</v>
      </c>
      <c r="C179" s="429">
        <v>6.0692490000000001</v>
      </c>
      <c r="D179" s="429">
        <v>3.166093</v>
      </c>
      <c r="E179" s="429">
        <v>2.9031560000000001</v>
      </c>
      <c r="F179" s="429">
        <v>8.6176999999992177E-2</v>
      </c>
    </row>
    <row r="180" spans="1:6" x14ac:dyDescent="0.3">
      <c r="A180" s="336">
        <v>1201</v>
      </c>
      <c r="B180" s="2" t="s">
        <v>295</v>
      </c>
      <c r="C180" s="429">
        <v>5.4875410000000002</v>
      </c>
      <c r="D180" s="429">
        <v>3.5978919999999999</v>
      </c>
      <c r="E180" s="429">
        <v>1.8896490000000004</v>
      </c>
      <c r="F180" s="429">
        <v>-7.8573409999999981</v>
      </c>
    </row>
    <row r="181" spans="1:6" x14ac:dyDescent="0.3">
      <c r="A181" s="336">
        <v>1220</v>
      </c>
      <c r="B181" s="2" t="s">
        <v>295</v>
      </c>
      <c r="C181" s="429">
        <v>5.3304869999999998</v>
      </c>
      <c r="D181" s="429">
        <v>3.7055790000000002</v>
      </c>
      <c r="E181" s="429">
        <v>1.6249079999999996</v>
      </c>
      <c r="F181" s="429">
        <v>-10.918362999999999</v>
      </c>
    </row>
    <row r="182" spans="1:6" x14ac:dyDescent="0.3">
      <c r="A182" s="336">
        <v>1222</v>
      </c>
      <c r="B182" s="2" t="s">
        <v>295</v>
      </c>
      <c r="C182" s="429">
        <v>5.6244969999999999</v>
      </c>
      <c r="D182" s="429">
        <v>3.6049150000000001</v>
      </c>
      <c r="E182" s="429">
        <v>2.0195819999999998</v>
      </c>
      <c r="F182" s="429">
        <v>-6.7537029999999945</v>
      </c>
    </row>
    <row r="183" spans="1:6" x14ac:dyDescent="0.3">
      <c r="A183" s="336">
        <v>1223</v>
      </c>
      <c r="B183" s="2" t="s">
        <v>295</v>
      </c>
      <c r="C183" s="429">
        <v>5.427899</v>
      </c>
      <c r="D183" s="429">
        <v>3.6640429999999999</v>
      </c>
      <c r="E183" s="429">
        <v>1.7638560000000001</v>
      </c>
      <c r="F183" s="429">
        <v>-9.4357030000000037</v>
      </c>
    </row>
    <row r="184" spans="1:6" x14ac:dyDescent="0.3">
      <c r="A184" s="336">
        <v>1224</v>
      </c>
      <c r="B184" s="2" t="s">
        <v>295</v>
      </c>
      <c r="C184" s="429">
        <v>5.3975099999999996</v>
      </c>
      <c r="D184" s="429">
        <v>3.6583169999999998</v>
      </c>
      <c r="E184" s="429">
        <v>1.7391929999999998</v>
      </c>
      <c r="F184" s="429">
        <v>-9.5764479999999921</v>
      </c>
    </row>
    <row r="185" spans="1:6" x14ac:dyDescent="0.3">
      <c r="A185" s="336">
        <v>1225</v>
      </c>
      <c r="B185" s="2" t="s">
        <v>295</v>
      </c>
      <c r="C185" s="429">
        <v>5.3530689999999996</v>
      </c>
      <c r="D185" s="429">
        <v>3.6939229999999998</v>
      </c>
      <c r="E185" s="429">
        <v>1.6591459999999998</v>
      </c>
      <c r="F185" s="429">
        <v>-10.527249000000005</v>
      </c>
    </row>
    <row r="186" spans="1:6" x14ac:dyDescent="0.3">
      <c r="A186" s="336">
        <v>1226</v>
      </c>
      <c r="B186" s="2" t="s">
        <v>295</v>
      </c>
      <c r="C186" s="429">
        <v>5.3775829999999996</v>
      </c>
      <c r="D186" s="429">
        <v>3.679519</v>
      </c>
      <c r="E186" s="429">
        <v>1.6980639999999996</v>
      </c>
      <c r="F186" s="429">
        <v>-9.9943079999999966</v>
      </c>
    </row>
    <row r="187" spans="1:6" x14ac:dyDescent="0.3">
      <c r="A187" s="336">
        <v>1230</v>
      </c>
      <c r="B187" s="2" t="s">
        <v>295</v>
      </c>
      <c r="C187" s="429">
        <v>5.6091769999999999</v>
      </c>
      <c r="D187" s="429">
        <v>3.5956090000000001</v>
      </c>
      <c r="E187" s="429">
        <v>2.0135679999999998</v>
      </c>
      <c r="F187" s="429">
        <v>-6.764954000000003</v>
      </c>
    </row>
    <row r="188" spans="1:6" x14ac:dyDescent="0.3">
      <c r="A188" s="336">
        <v>1235</v>
      </c>
      <c r="B188" s="2" t="s">
        <v>295</v>
      </c>
      <c r="C188" s="429">
        <v>5.3811540000000004</v>
      </c>
      <c r="D188" s="429">
        <v>3.694645</v>
      </c>
      <c r="E188" s="429">
        <v>1.6865090000000005</v>
      </c>
      <c r="F188" s="429">
        <v>-10.269110000000005</v>
      </c>
    </row>
    <row r="189" spans="1:6" x14ac:dyDescent="0.3">
      <c r="A189" s="336">
        <v>1236</v>
      </c>
      <c r="B189" s="2" t="s">
        <v>295</v>
      </c>
      <c r="C189" s="429">
        <v>5.6134269999999997</v>
      </c>
      <c r="D189" s="429">
        <v>3.5818460000000001</v>
      </c>
      <c r="E189" s="429">
        <v>2.0315809999999996</v>
      </c>
      <c r="F189" s="429">
        <v>-6.4407759999999996</v>
      </c>
    </row>
    <row r="190" spans="1:6" x14ac:dyDescent="0.3">
      <c r="A190" s="336">
        <v>1237</v>
      </c>
      <c r="B190" s="2" t="s">
        <v>295</v>
      </c>
      <c r="C190" s="429">
        <v>5.3966580000000004</v>
      </c>
      <c r="D190" s="429">
        <v>3.6504270000000001</v>
      </c>
      <c r="E190" s="429">
        <v>1.7462310000000003</v>
      </c>
      <c r="F190" s="429">
        <v>-9.6167409999999975</v>
      </c>
    </row>
    <row r="191" spans="1:6" x14ac:dyDescent="0.3">
      <c r="A191" s="336">
        <v>1238</v>
      </c>
      <c r="B191" s="2" t="s">
        <v>295</v>
      </c>
      <c r="C191" s="429">
        <v>5.5129520000000003</v>
      </c>
      <c r="D191" s="429">
        <v>3.6223909999999999</v>
      </c>
      <c r="E191" s="429">
        <v>1.8905610000000004</v>
      </c>
      <c r="F191" s="429">
        <v>-8.1705550000000073</v>
      </c>
    </row>
    <row r="192" spans="1:6" x14ac:dyDescent="0.3">
      <c r="A192" s="336">
        <v>1240</v>
      </c>
      <c r="B192" s="2" t="s">
        <v>295</v>
      </c>
      <c r="C192" s="429">
        <v>5.5245559999999996</v>
      </c>
      <c r="D192" s="429">
        <v>3.5898379999999999</v>
      </c>
      <c r="E192" s="429">
        <v>1.9347179999999997</v>
      </c>
      <c r="F192" s="429">
        <v>-7.3900830000000042</v>
      </c>
    </row>
    <row r="193" spans="1:6" x14ac:dyDescent="0.3">
      <c r="A193" s="336">
        <v>1243</v>
      </c>
      <c r="B193" s="2" t="s">
        <v>295</v>
      </c>
      <c r="C193" s="429">
        <v>5.4764679999999997</v>
      </c>
      <c r="D193" s="429">
        <v>3.6431979999999999</v>
      </c>
      <c r="E193" s="429">
        <v>1.8332699999999997</v>
      </c>
      <c r="F193" s="429">
        <v>-9.0327500000000072</v>
      </c>
    </row>
    <row r="194" spans="1:6" x14ac:dyDescent="0.3">
      <c r="A194" s="336">
        <v>1245</v>
      </c>
      <c r="B194" s="2" t="s">
        <v>295</v>
      </c>
      <c r="C194" s="429">
        <v>5.5531829999999998</v>
      </c>
      <c r="D194" s="429">
        <v>3.6142690000000002</v>
      </c>
      <c r="E194" s="429">
        <v>1.9389139999999996</v>
      </c>
      <c r="F194" s="429">
        <v>-7.8885010000000051</v>
      </c>
    </row>
    <row r="195" spans="1:6" x14ac:dyDescent="0.3">
      <c r="A195" s="336">
        <v>1247</v>
      </c>
      <c r="B195" s="2" t="s">
        <v>295</v>
      </c>
      <c r="C195" s="429">
        <v>5.3118040000000004</v>
      </c>
      <c r="D195" s="429">
        <v>3.711776</v>
      </c>
      <c r="E195" s="429">
        <v>1.6000280000000004</v>
      </c>
      <c r="F195" s="429">
        <v>-11.224062999999994</v>
      </c>
    </row>
    <row r="196" spans="1:6" x14ac:dyDescent="0.3">
      <c r="A196" s="336">
        <v>1253</v>
      </c>
      <c r="B196" s="2" t="s">
        <v>295</v>
      </c>
      <c r="C196" s="429">
        <v>5.5006789999999999</v>
      </c>
      <c r="D196" s="429">
        <v>3.636574</v>
      </c>
      <c r="E196" s="429">
        <v>1.8641049999999999</v>
      </c>
      <c r="F196" s="429">
        <v>-8.7861599999999953</v>
      </c>
    </row>
    <row r="197" spans="1:6" x14ac:dyDescent="0.3">
      <c r="A197" s="336">
        <v>1254</v>
      </c>
      <c r="B197" s="2" t="s">
        <v>295</v>
      </c>
      <c r="C197" s="429">
        <v>5.5889670000000002</v>
      </c>
      <c r="D197" s="429">
        <v>3.5667810000000002</v>
      </c>
      <c r="E197" s="429">
        <v>2.022186</v>
      </c>
      <c r="F197" s="429">
        <v>-6.5163209999999907</v>
      </c>
    </row>
    <row r="198" spans="1:6" x14ac:dyDescent="0.3">
      <c r="A198" s="336">
        <v>1255</v>
      </c>
      <c r="B198" s="2" t="s">
        <v>295</v>
      </c>
      <c r="C198" s="429">
        <v>5.5772839999999997</v>
      </c>
      <c r="D198" s="429">
        <v>3.6054740000000001</v>
      </c>
      <c r="E198" s="429">
        <v>1.9718099999999996</v>
      </c>
      <c r="F198" s="429">
        <v>-7.9177250000000043</v>
      </c>
    </row>
    <row r="199" spans="1:6" x14ac:dyDescent="0.3">
      <c r="A199" s="336">
        <v>1256</v>
      </c>
      <c r="B199" s="2" t="s">
        <v>295</v>
      </c>
      <c r="C199" s="429">
        <v>5.3577300000000001</v>
      </c>
      <c r="D199" s="429">
        <v>3.7069420000000002</v>
      </c>
      <c r="E199" s="429">
        <v>1.6507879999999999</v>
      </c>
      <c r="F199" s="429">
        <v>-10.640685999999995</v>
      </c>
    </row>
    <row r="200" spans="1:6" x14ac:dyDescent="0.3">
      <c r="A200" s="336">
        <v>1257</v>
      </c>
      <c r="B200" s="2" t="s">
        <v>295</v>
      </c>
      <c r="C200" s="429">
        <v>5.6223179999999999</v>
      </c>
      <c r="D200" s="429">
        <v>3.6104690000000002</v>
      </c>
      <c r="E200" s="429">
        <v>2.0118489999999998</v>
      </c>
      <c r="F200" s="429">
        <v>-6.6636560000000031</v>
      </c>
    </row>
    <row r="201" spans="1:6" x14ac:dyDescent="0.3">
      <c r="A201" s="336">
        <v>1258</v>
      </c>
      <c r="B201" s="2" t="s">
        <v>295</v>
      </c>
      <c r="C201" s="429">
        <v>5.6717329999999997</v>
      </c>
      <c r="D201" s="429">
        <v>3.596238</v>
      </c>
      <c r="E201" s="429">
        <v>2.0754949999999996</v>
      </c>
      <c r="F201" s="429">
        <v>-5.3941340000000011</v>
      </c>
    </row>
    <row r="202" spans="1:6" x14ac:dyDescent="0.3">
      <c r="A202" s="336">
        <v>1259</v>
      </c>
      <c r="B202" s="2" t="s">
        <v>295</v>
      </c>
      <c r="C202" s="429">
        <v>5.6167340000000001</v>
      </c>
      <c r="D202" s="429">
        <v>3.5918830000000002</v>
      </c>
      <c r="E202" s="429">
        <v>2.024851</v>
      </c>
      <c r="F202" s="429">
        <v>-7.0046440000000061</v>
      </c>
    </row>
    <row r="203" spans="1:6" x14ac:dyDescent="0.3">
      <c r="A203" s="336">
        <v>1262</v>
      </c>
      <c r="B203" s="2" t="s">
        <v>295</v>
      </c>
      <c r="C203" s="429">
        <v>5.5753490000000001</v>
      </c>
      <c r="D203" s="429">
        <v>3.5916090000000001</v>
      </c>
      <c r="E203" s="429">
        <v>1.9837400000000001</v>
      </c>
      <c r="F203" s="429">
        <v>-7.0463689999999986</v>
      </c>
    </row>
    <row r="204" spans="1:6" x14ac:dyDescent="0.3">
      <c r="A204" s="336">
        <v>1266</v>
      </c>
      <c r="B204" s="2" t="s">
        <v>295</v>
      </c>
      <c r="C204" s="429">
        <v>5.6108909999999996</v>
      </c>
      <c r="D204" s="429">
        <v>3.5738840000000001</v>
      </c>
      <c r="E204" s="429">
        <v>2.0370069999999996</v>
      </c>
      <c r="F204" s="429">
        <v>-6.3442860000000039</v>
      </c>
    </row>
    <row r="205" spans="1:6" x14ac:dyDescent="0.3">
      <c r="A205" s="336">
        <v>1267</v>
      </c>
      <c r="B205" s="2" t="s">
        <v>295</v>
      </c>
      <c r="C205" s="429">
        <v>5.4366070000000004</v>
      </c>
      <c r="D205" s="429">
        <v>3.595666</v>
      </c>
      <c r="E205" s="429">
        <v>1.8409410000000004</v>
      </c>
      <c r="F205" s="429">
        <v>-8.6445829999999901</v>
      </c>
    </row>
    <row r="206" spans="1:6" x14ac:dyDescent="0.3">
      <c r="A206" s="336">
        <v>1270</v>
      </c>
      <c r="B206" s="2" t="s">
        <v>295</v>
      </c>
      <c r="C206" s="429">
        <v>5.3614110000000004</v>
      </c>
      <c r="D206" s="429">
        <v>3.7059510000000002</v>
      </c>
      <c r="E206" s="429">
        <v>1.6554600000000002</v>
      </c>
      <c r="F206" s="429">
        <v>-10.587547999999998</v>
      </c>
    </row>
    <row r="207" spans="1:6" x14ac:dyDescent="0.3">
      <c r="A207" s="336">
        <v>1301</v>
      </c>
      <c r="B207" s="2" t="s">
        <v>295</v>
      </c>
      <c r="C207" s="429">
        <v>5.8540700000000001</v>
      </c>
      <c r="D207" s="429">
        <v>3.484829</v>
      </c>
      <c r="E207" s="429">
        <v>2.3692410000000002</v>
      </c>
      <c r="F207" s="429">
        <v>-2.4935190000000063</v>
      </c>
    </row>
    <row r="208" spans="1:6" x14ac:dyDescent="0.3">
      <c r="A208" s="336">
        <v>1330</v>
      </c>
      <c r="B208" s="2" t="s">
        <v>295</v>
      </c>
      <c r="C208" s="429">
        <v>5.5883909999999997</v>
      </c>
      <c r="D208" s="429">
        <v>3.5957910000000002</v>
      </c>
      <c r="E208" s="429">
        <v>1.9925999999999995</v>
      </c>
      <c r="F208" s="429">
        <v>-7.2118060000000028</v>
      </c>
    </row>
    <row r="209" spans="1:6" x14ac:dyDescent="0.3">
      <c r="A209" s="336">
        <v>1331</v>
      </c>
      <c r="B209" s="2" t="s">
        <v>295</v>
      </c>
      <c r="C209" s="429">
        <v>5.7380170000000001</v>
      </c>
      <c r="D209" s="429">
        <v>3.5425960000000001</v>
      </c>
      <c r="E209" s="429">
        <v>2.1954210000000001</v>
      </c>
      <c r="F209" s="429">
        <v>-4.8067509999999913</v>
      </c>
    </row>
    <row r="210" spans="1:6" x14ac:dyDescent="0.3">
      <c r="A210" s="336">
        <v>1337</v>
      </c>
      <c r="B210" s="2" t="s">
        <v>295</v>
      </c>
      <c r="C210" s="429">
        <v>5.7889999999999997</v>
      </c>
      <c r="D210" s="429">
        <v>3.504321</v>
      </c>
      <c r="E210" s="429">
        <v>2.2846789999999997</v>
      </c>
      <c r="F210" s="429">
        <v>-3.3834930000000156</v>
      </c>
    </row>
    <row r="211" spans="1:6" x14ac:dyDescent="0.3">
      <c r="A211" s="336">
        <v>1338</v>
      </c>
      <c r="B211" s="2" t="s">
        <v>295</v>
      </c>
      <c r="C211" s="429">
        <v>5.5970050000000002</v>
      </c>
      <c r="D211" s="429">
        <v>3.5960139999999998</v>
      </c>
      <c r="E211" s="429">
        <v>2.0009910000000004</v>
      </c>
      <c r="F211" s="429">
        <v>-6.9907960000000031</v>
      </c>
    </row>
    <row r="212" spans="1:6" x14ac:dyDescent="0.3">
      <c r="A212" s="336">
        <v>1339</v>
      </c>
      <c r="B212" s="2" t="s">
        <v>295</v>
      </c>
      <c r="C212" s="429">
        <v>5.4475369999999996</v>
      </c>
      <c r="D212" s="429">
        <v>3.6660010000000001</v>
      </c>
      <c r="E212" s="429">
        <v>1.7815359999999996</v>
      </c>
      <c r="F212" s="429">
        <v>-9.2788970000000006</v>
      </c>
    </row>
    <row r="213" spans="1:6" x14ac:dyDescent="0.3">
      <c r="A213" s="336">
        <v>1340</v>
      </c>
      <c r="B213" s="2" t="s">
        <v>295</v>
      </c>
      <c r="C213" s="429">
        <v>5.5653829999999997</v>
      </c>
      <c r="D213" s="429">
        <v>3.6109</v>
      </c>
      <c r="E213" s="429">
        <v>1.9544829999999997</v>
      </c>
      <c r="F213" s="429">
        <v>-7.1491469999999921</v>
      </c>
    </row>
    <row r="214" spans="1:6" x14ac:dyDescent="0.3">
      <c r="A214" s="336">
        <v>1341</v>
      </c>
      <c r="B214" s="2" t="s">
        <v>295</v>
      </c>
      <c r="C214" s="429">
        <v>5.7626150000000003</v>
      </c>
      <c r="D214" s="429">
        <v>3.5257849999999999</v>
      </c>
      <c r="E214" s="429">
        <v>2.2368300000000003</v>
      </c>
      <c r="F214" s="429">
        <v>-4.5244190000000089</v>
      </c>
    </row>
    <row r="215" spans="1:6" x14ac:dyDescent="0.3">
      <c r="A215" s="336">
        <v>1342</v>
      </c>
      <c r="B215" s="2" t="s">
        <v>295</v>
      </c>
      <c r="C215" s="429">
        <v>5.9160120000000003</v>
      </c>
      <c r="D215" s="429">
        <v>3.4711970000000001</v>
      </c>
      <c r="E215" s="429">
        <v>2.4448150000000002</v>
      </c>
      <c r="F215" s="429">
        <v>-1.8686340000000001</v>
      </c>
    </row>
    <row r="216" spans="1:6" x14ac:dyDescent="0.3">
      <c r="A216" s="336">
        <v>1343</v>
      </c>
      <c r="B216" s="2" t="s">
        <v>295</v>
      </c>
      <c r="C216" s="429">
        <v>5.3418669999999997</v>
      </c>
      <c r="D216" s="429">
        <v>3.7166090000000001</v>
      </c>
      <c r="E216" s="429">
        <v>1.6252579999999996</v>
      </c>
      <c r="F216" s="429">
        <v>-10.934633000000005</v>
      </c>
    </row>
    <row r="217" spans="1:6" x14ac:dyDescent="0.3">
      <c r="A217" s="336">
        <v>1344</v>
      </c>
      <c r="B217" s="2" t="s">
        <v>295</v>
      </c>
      <c r="C217" s="429">
        <v>5.8006789999999997</v>
      </c>
      <c r="D217" s="429">
        <v>3.526796</v>
      </c>
      <c r="E217" s="429">
        <v>2.2738829999999997</v>
      </c>
      <c r="F217" s="429">
        <v>-3.5189200000000085</v>
      </c>
    </row>
    <row r="218" spans="1:6" x14ac:dyDescent="0.3">
      <c r="A218" s="336">
        <v>1346</v>
      </c>
      <c r="B218" s="2" t="s">
        <v>295</v>
      </c>
      <c r="C218" s="429">
        <v>5.458672</v>
      </c>
      <c r="D218" s="429">
        <v>3.662906</v>
      </c>
      <c r="E218" s="429">
        <v>1.795766</v>
      </c>
      <c r="F218" s="429">
        <v>-9.0352180000000075</v>
      </c>
    </row>
    <row r="219" spans="1:6" x14ac:dyDescent="0.3">
      <c r="A219" s="336">
        <v>1349</v>
      </c>
      <c r="B219" s="2" t="s">
        <v>295</v>
      </c>
      <c r="C219" s="429">
        <v>5.8604779999999996</v>
      </c>
      <c r="D219" s="429">
        <v>3.5030399999999999</v>
      </c>
      <c r="E219" s="429">
        <v>2.3574379999999997</v>
      </c>
      <c r="F219" s="429">
        <v>-2.6858610000000027</v>
      </c>
    </row>
    <row r="220" spans="1:6" x14ac:dyDescent="0.3">
      <c r="A220" s="336">
        <v>1350</v>
      </c>
      <c r="B220" s="2" t="s">
        <v>295</v>
      </c>
      <c r="C220" s="429">
        <v>5.2910269999999997</v>
      </c>
      <c r="D220" s="429">
        <v>3.744596</v>
      </c>
      <c r="E220" s="429">
        <v>1.5464309999999997</v>
      </c>
      <c r="F220" s="429">
        <v>-11.780764999999995</v>
      </c>
    </row>
    <row r="221" spans="1:6" x14ac:dyDescent="0.3">
      <c r="A221" s="336">
        <v>1351</v>
      </c>
      <c r="B221" s="2" t="s">
        <v>295</v>
      </c>
      <c r="C221" s="429">
        <v>5.903734</v>
      </c>
      <c r="D221" s="429">
        <v>3.4842050000000002</v>
      </c>
      <c r="E221" s="429">
        <v>2.4195289999999998</v>
      </c>
      <c r="F221" s="429">
        <v>-2.1035040000000009</v>
      </c>
    </row>
    <row r="222" spans="1:6" x14ac:dyDescent="0.3">
      <c r="A222" s="336">
        <v>1354</v>
      </c>
      <c r="B222" s="2" t="s">
        <v>295</v>
      </c>
      <c r="C222" s="429">
        <v>5.8516029999999999</v>
      </c>
      <c r="D222" s="429">
        <v>3.490008</v>
      </c>
      <c r="E222" s="429">
        <v>2.3615949999999999</v>
      </c>
      <c r="F222" s="429">
        <v>-2.5045289999999909</v>
      </c>
    </row>
    <row r="223" spans="1:6" x14ac:dyDescent="0.3">
      <c r="A223" s="336">
        <v>1355</v>
      </c>
      <c r="B223" s="2" t="s">
        <v>295</v>
      </c>
      <c r="C223" s="429">
        <v>5.800478</v>
      </c>
      <c r="D223" s="429">
        <v>3.5077980000000002</v>
      </c>
      <c r="E223" s="429">
        <v>2.2926799999999998</v>
      </c>
      <c r="F223" s="429">
        <v>-3.9256290000000078</v>
      </c>
    </row>
    <row r="224" spans="1:6" x14ac:dyDescent="0.3">
      <c r="A224" s="336">
        <v>1360</v>
      </c>
      <c r="B224" s="2" t="s">
        <v>295</v>
      </c>
      <c r="C224" s="429">
        <v>5.8128989999999998</v>
      </c>
      <c r="D224" s="429">
        <v>3.4992610000000002</v>
      </c>
      <c r="E224" s="429">
        <v>2.3136379999999996</v>
      </c>
      <c r="F224" s="429">
        <v>-2.919674999999998</v>
      </c>
    </row>
    <row r="225" spans="1:6" x14ac:dyDescent="0.3">
      <c r="A225" s="336">
        <v>1364</v>
      </c>
      <c r="B225" s="2" t="s">
        <v>295</v>
      </c>
      <c r="C225" s="429">
        <v>5.754003</v>
      </c>
      <c r="D225" s="429">
        <v>3.5351499999999998</v>
      </c>
      <c r="E225" s="429">
        <v>2.2188530000000002</v>
      </c>
      <c r="F225" s="429">
        <v>-4.081277</v>
      </c>
    </row>
    <row r="226" spans="1:6" x14ac:dyDescent="0.3">
      <c r="A226" s="336">
        <v>1366</v>
      </c>
      <c r="B226" s="2" t="s">
        <v>295</v>
      </c>
      <c r="C226" s="429">
        <v>5.7810199999999998</v>
      </c>
      <c r="D226" s="429">
        <v>3.5151680000000001</v>
      </c>
      <c r="E226" s="429">
        <v>2.2658519999999998</v>
      </c>
      <c r="F226" s="429">
        <v>-4.2552539999999865</v>
      </c>
    </row>
    <row r="227" spans="1:6" x14ac:dyDescent="0.3">
      <c r="A227" s="336">
        <v>1367</v>
      </c>
      <c r="B227" s="2" t="s">
        <v>295</v>
      </c>
      <c r="C227" s="429">
        <v>5.3371190000000004</v>
      </c>
      <c r="D227" s="429">
        <v>3.724494</v>
      </c>
      <c r="E227" s="429">
        <v>1.6126250000000004</v>
      </c>
      <c r="F227" s="429">
        <v>-11.042958999999996</v>
      </c>
    </row>
    <row r="228" spans="1:6" x14ac:dyDescent="0.3">
      <c r="A228" s="336">
        <v>1368</v>
      </c>
      <c r="B228" s="2" t="s">
        <v>295</v>
      </c>
      <c r="C228" s="429">
        <v>5.6549639999999997</v>
      </c>
      <c r="D228" s="429">
        <v>3.5615420000000002</v>
      </c>
      <c r="E228" s="429">
        <v>2.0934219999999994</v>
      </c>
      <c r="F228" s="429">
        <v>-5.2628949999999932</v>
      </c>
    </row>
    <row r="229" spans="1:6" x14ac:dyDescent="0.3">
      <c r="A229" s="336">
        <v>1370</v>
      </c>
      <c r="B229" s="2" t="s">
        <v>295</v>
      </c>
      <c r="C229" s="429">
        <v>5.6652139999999997</v>
      </c>
      <c r="D229" s="429">
        <v>3.5676019999999999</v>
      </c>
      <c r="E229" s="429">
        <v>2.0976119999999998</v>
      </c>
      <c r="F229" s="429">
        <v>-5.8089860000000044</v>
      </c>
    </row>
    <row r="230" spans="1:6" x14ac:dyDescent="0.3">
      <c r="A230" s="336">
        <v>1373</v>
      </c>
      <c r="B230" s="2" t="s">
        <v>295</v>
      </c>
      <c r="C230" s="429">
        <v>5.9579199999999997</v>
      </c>
      <c r="D230" s="429">
        <v>3.468267</v>
      </c>
      <c r="E230" s="429">
        <v>2.4896529999999997</v>
      </c>
      <c r="F230" s="429">
        <v>-1.7358000000000047</v>
      </c>
    </row>
    <row r="231" spans="1:6" x14ac:dyDescent="0.3">
      <c r="A231" s="336">
        <v>1375</v>
      </c>
      <c r="B231" s="2" t="s">
        <v>295</v>
      </c>
      <c r="C231" s="429">
        <v>6.0016889999999998</v>
      </c>
      <c r="D231" s="429">
        <v>3.4582470000000001</v>
      </c>
      <c r="E231" s="429">
        <v>2.5434419999999998</v>
      </c>
      <c r="F231" s="429">
        <v>-1.0943800000000081</v>
      </c>
    </row>
    <row r="232" spans="1:6" x14ac:dyDescent="0.3">
      <c r="A232" s="336">
        <v>1376</v>
      </c>
      <c r="B232" s="2" t="s">
        <v>295</v>
      </c>
      <c r="C232" s="429">
        <v>5.9048150000000001</v>
      </c>
      <c r="D232" s="429">
        <v>3.4707129999999999</v>
      </c>
      <c r="E232" s="429">
        <v>2.4341020000000002</v>
      </c>
      <c r="F232" s="429">
        <v>-1.7205149999999989</v>
      </c>
    </row>
    <row r="233" spans="1:6" x14ac:dyDescent="0.3">
      <c r="A233" s="336">
        <v>1378</v>
      </c>
      <c r="B233" s="2" t="s">
        <v>295</v>
      </c>
      <c r="C233" s="429">
        <v>5.7520810000000004</v>
      </c>
      <c r="D233" s="429">
        <v>3.5234519999999998</v>
      </c>
      <c r="E233" s="429">
        <v>2.2286290000000006</v>
      </c>
      <c r="F233" s="429">
        <v>-3.6920929999999998</v>
      </c>
    </row>
    <row r="234" spans="1:6" x14ac:dyDescent="0.3">
      <c r="A234" s="336">
        <v>1379</v>
      </c>
      <c r="B234" s="2" t="s">
        <v>295</v>
      </c>
      <c r="C234" s="429">
        <v>5.7899130000000003</v>
      </c>
      <c r="D234" s="429">
        <v>3.5382440000000002</v>
      </c>
      <c r="E234" s="429">
        <v>2.2516690000000001</v>
      </c>
      <c r="F234" s="429">
        <v>-3.9807879999999969</v>
      </c>
    </row>
    <row r="235" spans="1:6" x14ac:dyDescent="0.3">
      <c r="A235" s="336">
        <v>1420</v>
      </c>
      <c r="B235" s="2" t="s">
        <v>295</v>
      </c>
      <c r="C235" s="429">
        <v>5.7694900000000002</v>
      </c>
      <c r="D235" s="429">
        <v>3.4185989999999999</v>
      </c>
      <c r="E235" s="429">
        <v>2.3508910000000003</v>
      </c>
      <c r="F235" s="429">
        <v>-5.2444389999999999</v>
      </c>
    </row>
    <row r="236" spans="1:6" x14ac:dyDescent="0.3">
      <c r="A236" s="336">
        <v>1430</v>
      </c>
      <c r="B236" s="2" t="s">
        <v>295</v>
      </c>
      <c r="C236" s="429">
        <v>5.6274360000000003</v>
      </c>
      <c r="D236" s="429">
        <v>3.5482610000000001</v>
      </c>
      <c r="E236" s="429">
        <v>2.0791750000000002</v>
      </c>
      <c r="F236" s="429">
        <v>-6.9017330000000001</v>
      </c>
    </row>
    <row r="237" spans="1:6" x14ac:dyDescent="0.3">
      <c r="A237" s="336">
        <v>1431</v>
      </c>
      <c r="B237" s="2" t="s">
        <v>295</v>
      </c>
      <c r="C237" s="429">
        <v>5.7183510000000002</v>
      </c>
      <c r="D237" s="429">
        <v>3.4369939999999999</v>
      </c>
      <c r="E237" s="429">
        <v>2.2813570000000003</v>
      </c>
      <c r="F237" s="429">
        <v>-5.3521719999999959</v>
      </c>
    </row>
    <row r="238" spans="1:6" x14ac:dyDescent="0.3">
      <c r="A238" s="336">
        <v>1432</v>
      </c>
      <c r="B238" s="2" t="s">
        <v>295</v>
      </c>
      <c r="C238" s="429">
        <v>5.9604299999999997</v>
      </c>
      <c r="D238" s="429">
        <v>3.2154310000000002</v>
      </c>
      <c r="E238" s="429">
        <v>2.7449989999999995</v>
      </c>
      <c r="F238" s="429">
        <v>-2.737010000000005</v>
      </c>
    </row>
    <row r="239" spans="1:6" x14ac:dyDescent="0.3">
      <c r="A239" s="336">
        <v>1434</v>
      </c>
      <c r="B239" s="2" t="s">
        <v>295</v>
      </c>
      <c r="C239" s="429">
        <v>5.9415199999999997</v>
      </c>
      <c r="D239" s="429">
        <v>3.249692</v>
      </c>
      <c r="E239" s="429">
        <v>2.6918279999999997</v>
      </c>
      <c r="F239" s="429">
        <v>-3.2314050000000023</v>
      </c>
    </row>
    <row r="240" spans="1:6" x14ac:dyDescent="0.3">
      <c r="A240" s="336">
        <v>1436</v>
      </c>
      <c r="B240" s="2" t="s">
        <v>295</v>
      </c>
      <c r="C240" s="429">
        <v>5.6718219999999997</v>
      </c>
      <c r="D240" s="429">
        <v>3.573283</v>
      </c>
      <c r="E240" s="429">
        <v>2.0985389999999997</v>
      </c>
      <c r="F240" s="429">
        <v>-6.1343839999999901</v>
      </c>
    </row>
    <row r="241" spans="1:6" x14ac:dyDescent="0.3">
      <c r="A241" s="336">
        <v>1440</v>
      </c>
      <c r="B241" s="2" t="s">
        <v>295</v>
      </c>
      <c r="C241" s="429">
        <v>5.6699950000000001</v>
      </c>
      <c r="D241" s="429">
        <v>3.5611969999999999</v>
      </c>
      <c r="E241" s="429">
        <v>2.1087980000000002</v>
      </c>
      <c r="F241" s="429">
        <v>-6.7008719999999968</v>
      </c>
    </row>
    <row r="242" spans="1:6" x14ac:dyDescent="0.3">
      <c r="A242" s="336">
        <v>1450</v>
      </c>
      <c r="B242" s="2" t="s">
        <v>295</v>
      </c>
      <c r="C242" s="429">
        <v>5.9523809999999999</v>
      </c>
      <c r="D242" s="429">
        <v>3.2032430000000001</v>
      </c>
      <c r="E242" s="429">
        <v>2.7491379999999999</v>
      </c>
      <c r="F242" s="429">
        <v>-2.3682200000000009</v>
      </c>
    </row>
    <row r="243" spans="1:6" x14ac:dyDescent="0.3">
      <c r="A243" s="336">
        <v>1451</v>
      </c>
      <c r="B243" s="2" t="s">
        <v>295</v>
      </c>
      <c r="C243" s="429">
        <v>5.9715930000000004</v>
      </c>
      <c r="D243" s="429">
        <v>3.2371210000000001</v>
      </c>
      <c r="E243" s="429">
        <v>2.7344720000000002</v>
      </c>
      <c r="F243" s="429">
        <v>-3.189980999999996</v>
      </c>
    </row>
    <row r="244" spans="1:6" x14ac:dyDescent="0.3">
      <c r="A244" s="336">
        <v>1452</v>
      </c>
      <c r="B244" s="2" t="s">
        <v>295</v>
      </c>
      <c r="C244" s="429">
        <v>5.7029889999999996</v>
      </c>
      <c r="D244" s="429">
        <v>3.5533790000000001</v>
      </c>
      <c r="E244" s="429">
        <v>2.1496099999999996</v>
      </c>
      <c r="F244" s="429">
        <v>-6.4100480000000033</v>
      </c>
    </row>
    <row r="245" spans="1:6" x14ac:dyDescent="0.3">
      <c r="A245" s="336">
        <v>1453</v>
      </c>
      <c r="B245" s="2" t="s">
        <v>295</v>
      </c>
      <c r="C245" s="429">
        <v>5.834295</v>
      </c>
      <c r="D245" s="429">
        <v>3.3617889999999999</v>
      </c>
      <c r="E245" s="429">
        <v>2.4725060000000001</v>
      </c>
      <c r="F245" s="429">
        <v>-4.715042000000004</v>
      </c>
    </row>
    <row r="246" spans="1:6" x14ac:dyDescent="0.3">
      <c r="A246" s="336">
        <v>1460</v>
      </c>
      <c r="B246" s="2" t="s">
        <v>295</v>
      </c>
      <c r="C246" s="429">
        <v>5.998138</v>
      </c>
      <c r="D246" s="429">
        <v>3.178407</v>
      </c>
      <c r="E246" s="429">
        <v>2.819731</v>
      </c>
      <c r="F246" s="429">
        <v>-2.4697690000000065</v>
      </c>
    </row>
    <row r="247" spans="1:6" x14ac:dyDescent="0.3">
      <c r="A247" s="336">
        <v>1462</v>
      </c>
      <c r="B247" s="2" t="s">
        <v>295</v>
      </c>
      <c r="C247" s="429">
        <v>5.8556840000000001</v>
      </c>
      <c r="D247" s="429">
        <v>3.312948</v>
      </c>
      <c r="E247" s="429">
        <v>2.5427360000000001</v>
      </c>
      <c r="F247" s="429">
        <v>-3.8381840000000054</v>
      </c>
    </row>
    <row r="248" spans="1:6" x14ac:dyDescent="0.3">
      <c r="A248" s="336">
        <v>1463</v>
      </c>
      <c r="B248" s="2" t="s">
        <v>295</v>
      </c>
      <c r="C248" s="429">
        <v>5.9219489999999997</v>
      </c>
      <c r="D248" s="429">
        <v>3.2217509999999998</v>
      </c>
      <c r="E248" s="429">
        <v>2.7001979999999999</v>
      </c>
      <c r="F248" s="429">
        <v>-2.2496030000000076</v>
      </c>
    </row>
    <row r="249" spans="1:6" x14ac:dyDescent="0.3">
      <c r="A249" s="336">
        <v>1464</v>
      </c>
      <c r="B249" s="2" t="s">
        <v>295</v>
      </c>
      <c r="C249" s="429">
        <v>5.91099</v>
      </c>
      <c r="D249" s="429">
        <v>3.2622200000000001</v>
      </c>
      <c r="E249" s="429">
        <v>2.6487699999999998</v>
      </c>
      <c r="F249" s="429">
        <v>-3.2430110000000028</v>
      </c>
    </row>
    <row r="250" spans="1:6" x14ac:dyDescent="0.3">
      <c r="A250" s="336">
        <v>1468</v>
      </c>
      <c r="B250" s="2" t="s">
        <v>295</v>
      </c>
      <c r="C250" s="429">
        <v>5.6844939999999999</v>
      </c>
      <c r="D250" s="429">
        <v>3.5692170000000001</v>
      </c>
      <c r="E250" s="429">
        <v>2.1152769999999999</v>
      </c>
      <c r="F250" s="429">
        <v>-6.270700000000005</v>
      </c>
    </row>
    <row r="251" spans="1:6" x14ac:dyDescent="0.3">
      <c r="A251" s="336">
        <v>1469</v>
      </c>
      <c r="B251" s="2" t="s">
        <v>295</v>
      </c>
      <c r="C251" s="429">
        <v>5.8584990000000001</v>
      </c>
      <c r="D251" s="429">
        <v>3.290896</v>
      </c>
      <c r="E251" s="429">
        <v>2.5676030000000001</v>
      </c>
      <c r="F251" s="429">
        <v>-3.2187410000000156</v>
      </c>
    </row>
    <row r="252" spans="1:6" x14ac:dyDescent="0.3">
      <c r="A252" s="336">
        <v>1473</v>
      </c>
      <c r="B252" s="2" t="s">
        <v>295</v>
      </c>
      <c r="C252" s="429">
        <v>5.706709</v>
      </c>
      <c r="D252" s="429">
        <v>3.5205060000000001</v>
      </c>
      <c r="E252" s="429">
        <v>2.1862029999999999</v>
      </c>
      <c r="F252" s="429">
        <v>-6.5681559999999948</v>
      </c>
    </row>
    <row r="253" spans="1:6" x14ac:dyDescent="0.3">
      <c r="A253" s="336">
        <v>1474</v>
      </c>
      <c r="B253" s="2" t="s">
        <v>295</v>
      </c>
      <c r="C253" s="429">
        <v>5.8138230000000002</v>
      </c>
      <c r="D253" s="429">
        <v>3.3383500000000002</v>
      </c>
      <c r="E253" s="429">
        <v>2.475473</v>
      </c>
      <c r="F253" s="429">
        <v>-3.8852479999999971</v>
      </c>
    </row>
    <row r="254" spans="1:6" x14ac:dyDescent="0.3">
      <c r="A254" s="336">
        <v>1475</v>
      </c>
      <c r="B254" s="2" t="s">
        <v>295</v>
      </c>
      <c r="C254" s="429">
        <v>5.6244240000000003</v>
      </c>
      <c r="D254" s="429">
        <v>3.5726439999999999</v>
      </c>
      <c r="E254" s="429">
        <v>2.0517800000000004</v>
      </c>
      <c r="F254" s="429">
        <v>-6.4172629999999913</v>
      </c>
    </row>
    <row r="255" spans="1:6" x14ac:dyDescent="0.3">
      <c r="A255" s="336">
        <v>1501</v>
      </c>
      <c r="B255" s="2" t="s">
        <v>295</v>
      </c>
      <c r="C255" s="429">
        <v>5.8505409999999998</v>
      </c>
      <c r="D255" s="429">
        <v>3.4651489999999998</v>
      </c>
      <c r="E255" s="429">
        <v>2.385392</v>
      </c>
      <c r="F255" s="429">
        <v>-5.1820190000000039</v>
      </c>
    </row>
    <row r="256" spans="1:6" x14ac:dyDescent="0.3">
      <c r="A256" s="336">
        <v>1503</v>
      </c>
      <c r="B256" s="2" t="s">
        <v>295</v>
      </c>
      <c r="C256" s="429">
        <v>5.9556649999999998</v>
      </c>
      <c r="D256" s="429">
        <v>3.2990840000000001</v>
      </c>
      <c r="E256" s="429">
        <v>2.6565809999999996</v>
      </c>
      <c r="F256" s="429">
        <v>-4.1082019999999986</v>
      </c>
    </row>
    <row r="257" spans="1:6" x14ac:dyDescent="0.3">
      <c r="A257" s="336">
        <v>1504</v>
      </c>
      <c r="B257" s="2" t="s">
        <v>295</v>
      </c>
      <c r="C257" s="429">
        <v>6.03308</v>
      </c>
      <c r="D257" s="429">
        <v>3.2396959999999999</v>
      </c>
      <c r="E257" s="429">
        <v>2.7933840000000001</v>
      </c>
      <c r="F257" s="429">
        <v>-2.7792430000000081</v>
      </c>
    </row>
    <row r="258" spans="1:6" x14ac:dyDescent="0.3">
      <c r="A258" s="336">
        <v>1505</v>
      </c>
      <c r="B258" s="2" t="s">
        <v>295</v>
      </c>
      <c r="C258" s="429">
        <v>5.9122859999999999</v>
      </c>
      <c r="D258" s="429">
        <v>3.3435679999999999</v>
      </c>
      <c r="E258" s="429">
        <v>2.5687180000000001</v>
      </c>
      <c r="F258" s="429">
        <v>-4.5632010000000065</v>
      </c>
    </row>
    <row r="259" spans="1:6" x14ac:dyDescent="0.3">
      <c r="A259" s="336">
        <v>1506</v>
      </c>
      <c r="B259" s="2" t="s">
        <v>295</v>
      </c>
      <c r="C259" s="429">
        <v>5.813777</v>
      </c>
      <c r="D259" s="429">
        <v>3.5245730000000002</v>
      </c>
      <c r="E259" s="429">
        <v>2.2892039999999998</v>
      </c>
      <c r="F259" s="429">
        <v>-4.7840610000000012</v>
      </c>
    </row>
    <row r="260" spans="1:6" x14ac:dyDescent="0.3">
      <c r="A260" s="336">
        <v>1507</v>
      </c>
      <c r="B260" s="2" t="s">
        <v>295</v>
      </c>
      <c r="C260" s="429">
        <v>5.8354920000000003</v>
      </c>
      <c r="D260" s="429">
        <v>3.5108440000000001</v>
      </c>
      <c r="E260" s="429">
        <v>2.3246480000000003</v>
      </c>
      <c r="F260" s="429">
        <v>-5.0426079999999942</v>
      </c>
    </row>
    <row r="261" spans="1:6" x14ac:dyDescent="0.3">
      <c r="A261" s="336">
        <v>1510</v>
      </c>
      <c r="B261" s="2" t="s">
        <v>295</v>
      </c>
      <c r="C261" s="429">
        <v>5.9204220000000003</v>
      </c>
      <c r="D261" s="429">
        <v>3.3128519999999999</v>
      </c>
      <c r="E261" s="429">
        <v>2.6075700000000004</v>
      </c>
      <c r="F261" s="429">
        <v>-4.452444000000007</v>
      </c>
    </row>
    <row r="262" spans="1:6" x14ac:dyDescent="0.3">
      <c r="A262" s="336">
        <v>1515</v>
      </c>
      <c r="B262" s="2" t="s">
        <v>295</v>
      </c>
      <c r="C262" s="429">
        <v>5.8093389999999996</v>
      </c>
      <c r="D262" s="429">
        <v>3.527177</v>
      </c>
      <c r="E262" s="429">
        <v>2.2821619999999996</v>
      </c>
      <c r="F262" s="429">
        <v>-5.0868810000000053</v>
      </c>
    </row>
    <row r="263" spans="1:6" x14ac:dyDescent="0.3">
      <c r="A263" s="336">
        <v>1516</v>
      </c>
      <c r="B263" s="2" t="s">
        <v>295</v>
      </c>
      <c r="C263" s="429">
        <v>5.9068009999999997</v>
      </c>
      <c r="D263" s="429">
        <v>3.4095200000000001</v>
      </c>
      <c r="E263" s="429">
        <v>2.4972809999999996</v>
      </c>
      <c r="F263" s="429">
        <v>-4.7619550000000004</v>
      </c>
    </row>
    <row r="264" spans="1:6" x14ac:dyDescent="0.3">
      <c r="A264" s="336">
        <v>1518</v>
      </c>
      <c r="B264" s="2" t="s">
        <v>295</v>
      </c>
      <c r="C264" s="429">
        <v>5.8102859999999996</v>
      </c>
      <c r="D264" s="429">
        <v>3.54203</v>
      </c>
      <c r="E264" s="429">
        <v>2.2682559999999996</v>
      </c>
      <c r="F264" s="429">
        <v>-4.8887359999999944</v>
      </c>
    </row>
    <row r="265" spans="1:6" x14ac:dyDescent="0.3">
      <c r="A265" s="336">
        <v>1519</v>
      </c>
      <c r="B265" s="2" t="s">
        <v>295</v>
      </c>
      <c r="C265" s="429">
        <v>5.9527770000000002</v>
      </c>
      <c r="D265" s="429">
        <v>3.3555519999999999</v>
      </c>
      <c r="E265" s="429">
        <v>2.5972250000000003</v>
      </c>
      <c r="F265" s="429">
        <v>-4.0795419999999964</v>
      </c>
    </row>
    <row r="266" spans="1:6" x14ac:dyDescent="0.3">
      <c r="A266" s="336">
        <v>1520</v>
      </c>
      <c r="B266" s="2" t="s">
        <v>295</v>
      </c>
      <c r="C266" s="429">
        <v>5.803598</v>
      </c>
      <c r="D266" s="429">
        <v>3.4712079999999998</v>
      </c>
      <c r="E266" s="429">
        <v>2.3323900000000002</v>
      </c>
      <c r="F266" s="429">
        <v>-5.7895480000000035</v>
      </c>
    </row>
    <row r="267" spans="1:6" x14ac:dyDescent="0.3">
      <c r="A267" s="336">
        <v>1521</v>
      </c>
      <c r="B267" s="2" t="s">
        <v>295</v>
      </c>
      <c r="C267" s="429">
        <v>5.8009339999999998</v>
      </c>
      <c r="D267" s="429">
        <v>3.561105</v>
      </c>
      <c r="E267" s="429">
        <v>2.2398289999999998</v>
      </c>
      <c r="F267" s="429">
        <v>-4.9928850000000011</v>
      </c>
    </row>
    <row r="268" spans="1:6" x14ac:dyDescent="0.3">
      <c r="A268" s="336">
        <v>1522</v>
      </c>
      <c r="B268" s="2" t="s">
        <v>295</v>
      </c>
      <c r="C268" s="429">
        <v>5.7824109999999997</v>
      </c>
      <c r="D268" s="429">
        <v>3.4812940000000001</v>
      </c>
      <c r="E268" s="429">
        <v>2.3011169999999996</v>
      </c>
      <c r="F268" s="429">
        <v>-6.0907400000000109</v>
      </c>
    </row>
    <row r="269" spans="1:6" x14ac:dyDescent="0.3">
      <c r="A269" s="336">
        <v>1523</v>
      </c>
      <c r="B269" s="2" t="s">
        <v>295</v>
      </c>
      <c r="C269" s="429">
        <v>5.9118579999999996</v>
      </c>
      <c r="D269" s="429">
        <v>3.2957299999999998</v>
      </c>
      <c r="E269" s="429">
        <v>2.6161279999999998</v>
      </c>
      <c r="F269" s="429">
        <v>-4.0264990000000012</v>
      </c>
    </row>
    <row r="270" spans="1:6" x14ac:dyDescent="0.3">
      <c r="A270" s="336">
        <v>1524</v>
      </c>
      <c r="B270" s="2" t="s">
        <v>295</v>
      </c>
      <c r="C270" s="429">
        <v>5.7728599999999997</v>
      </c>
      <c r="D270" s="429">
        <v>3.5264509999999998</v>
      </c>
      <c r="E270" s="429">
        <v>2.2464089999999999</v>
      </c>
      <c r="F270" s="429">
        <v>-5.9310580000000073</v>
      </c>
    </row>
    <row r="271" spans="1:6" x14ac:dyDescent="0.3">
      <c r="A271" s="336">
        <v>1527</v>
      </c>
      <c r="B271" s="2" t="s">
        <v>295</v>
      </c>
      <c r="C271" s="429">
        <v>5.9013960000000001</v>
      </c>
      <c r="D271" s="429">
        <v>3.4150360000000002</v>
      </c>
      <c r="E271" s="429">
        <v>2.4863599999999999</v>
      </c>
      <c r="F271" s="429">
        <v>-4.7319689999999923</v>
      </c>
    </row>
    <row r="272" spans="1:6" x14ac:dyDescent="0.3">
      <c r="A272" s="336">
        <v>1529</v>
      </c>
      <c r="B272" s="2" t="s">
        <v>295</v>
      </c>
      <c r="C272" s="429">
        <v>6.0143399999999998</v>
      </c>
      <c r="D272" s="429">
        <v>3.2673429999999999</v>
      </c>
      <c r="E272" s="429">
        <v>2.7469969999999999</v>
      </c>
      <c r="F272" s="429">
        <v>-3.1329749999999947</v>
      </c>
    </row>
    <row r="273" spans="1:6" x14ac:dyDescent="0.3">
      <c r="A273" s="336">
        <v>1531</v>
      </c>
      <c r="B273" s="2" t="s">
        <v>295</v>
      </c>
      <c r="C273" s="429">
        <v>5.7830859999999999</v>
      </c>
      <c r="D273" s="429">
        <v>3.5173359999999998</v>
      </c>
      <c r="E273" s="429">
        <v>2.2657500000000002</v>
      </c>
      <c r="F273" s="429">
        <v>-4.8001969999999901</v>
      </c>
    </row>
    <row r="274" spans="1:6" x14ac:dyDescent="0.3">
      <c r="A274" s="336">
        <v>1532</v>
      </c>
      <c r="B274" s="2" t="s">
        <v>295</v>
      </c>
      <c r="C274" s="429">
        <v>5.9556480000000001</v>
      </c>
      <c r="D274" s="429">
        <v>3.3199350000000001</v>
      </c>
      <c r="E274" s="429">
        <v>2.635713</v>
      </c>
      <c r="F274" s="429">
        <v>-4.0640199999999993</v>
      </c>
    </row>
    <row r="275" spans="1:6" x14ac:dyDescent="0.3">
      <c r="A275" s="336">
        <v>1534</v>
      </c>
      <c r="B275" s="2" t="s">
        <v>295</v>
      </c>
      <c r="C275" s="429">
        <v>5.9721209999999996</v>
      </c>
      <c r="D275" s="429">
        <v>3.3332120000000001</v>
      </c>
      <c r="E275" s="429">
        <v>2.6389089999999995</v>
      </c>
      <c r="F275" s="429">
        <v>-3.7646529999999956</v>
      </c>
    </row>
    <row r="276" spans="1:6" x14ac:dyDescent="0.3">
      <c r="A276" s="336">
        <v>1535</v>
      </c>
      <c r="B276" s="2" t="s">
        <v>295</v>
      </c>
      <c r="C276" s="429">
        <v>5.7979890000000003</v>
      </c>
      <c r="D276" s="429">
        <v>3.5219580000000001</v>
      </c>
      <c r="E276" s="429">
        <v>2.2760310000000001</v>
      </c>
      <c r="F276" s="429">
        <v>-5.0118560000000016</v>
      </c>
    </row>
    <row r="277" spans="1:6" x14ac:dyDescent="0.3">
      <c r="A277" s="336">
        <v>1536</v>
      </c>
      <c r="B277" s="2" t="s">
        <v>295</v>
      </c>
      <c r="C277" s="429">
        <v>5.9466799999999997</v>
      </c>
      <c r="D277" s="429">
        <v>3.3627410000000002</v>
      </c>
      <c r="E277" s="429">
        <v>2.5839389999999995</v>
      </c>
      <c r="F277" s="429">
        <v>-4.1710439999999949</v>
      </c>
    </row>
    <row r="278" spans="1:6" x14ac:dyDescent="0.3">
      <c r="A278" s="336">
        <v>1537</v>
      </c>
      <c r="B278" s="2" t="s">
        <v>295</v>
      </c>
      <c r="C278" s="429">
        <v>5.8344579999999997</v>
      </c>
      <c r="D278" s="429">
        <v>3.493941</v>
      </c>
      <c r="E278" s="429">
        <v>2.3405169999999997</v>
      </c>
      <c r="F278" s="429">
        <v>-5.2561249999999902</v>
      </c>
    </row>
    <row r="279" spans="1:6" x14ac:dyDescent="0.3">
      <c r="A279" s="336">
        <v>1540</v>
      </c>
      <c r="B279" s="2" t="s">
        <v>295</v>
      </c>
      <c r="C279" s="429">
        <v>5.8742830000000001</v>
      </c>
      <c r="D279" s="429">
        <v>3.4635929999999999</v>
      </c>
      <c r="E279" s="429">
        <v>2.4106900000000002</v>
      </c>
      <c r="F279" s="429">
        <v>-4.8889810000000153</v>
      </c>
    </row>
    <row r="280" spans="1:6" x14ac:dyDescent="0.3">
      <c r="A280" s="336">
        <v>1541</v>
      </c>
      <c r="B280" s="2" t="s">
        <v>295</v>
      </c>
      <c r="C280" s="429">
        <v>5.7541979999999997</v>
      </c>
      <c r="D280" s="429">
        <v>3.4939840000000002</v>
      </c>
      <c r="E280" s="429">
        <v>2.2602139999999995</v>
      </c>
      <c r="F280" s="429">
        <v>-6.3076290000000128</v>
      </c>
    </row>
    <row r="281" spans="1:6" x14ac:dyDescent="0.3">
      <c r="A281" s="336">
        <v>1542</v>
      </c>
      <c r="B281" s="2" t="s">
        <v>295</v>
      </c>
      <c r="C281" s="429">
        <v>5.8010469999999996</v>
      </c>
      <c r="D281" s="429">
        <v>3.512772</v>
      </c>
      <c r="E281" s="429">
        <v>2.2882749999999996</v>
      </c>
      <c r="F281" s="429">
        <v>-5.6156780000000026</v>
      </c>
    </row>
    <row r="282" spans="1:6" x14ac:dyDescent="0.3">
      <c r="A282" s="336">
        <v>1543</v>
      </c>
      <c r="B282" s="2" t="s">
        <v>295</v>
      </c>
      <c r="C282" s="429">
        <v>5.7366419999999998</v>
      </c>
      <c r="D282" s="429">
        <v>3.5386959999999998</v>
      </c>
      <c r="E282" s="429">
        <v>2.197946</v>
      </c>
      <c r="F282" s="429">
        <v>-6.3114759999999919</v>
      </c>
    </row>
    <row r="283" spans="1:6" x14ac:dyDescent="0.3">
      <c r="A283" s="336">
        <v>1545</v>
      </c>
      <c r="B283" s="2" t="s">
        <v>295</v>
      </c>
      <c r="C283" s="429">
        <v>5.9323499999999996</v>
      </c>
      <c r="D283" s="429">
        <v>3.3600989999999999</v>
      </c>
      <c r="E283" s="429">
        <v>2.5722509999999996</v>
      </c>
      <c r="F283" s="429">
        <v>-4.3428170000000108</v>
      </c>
    </row>
    <row r="284" spans="1:6" x14ac:dyDescent="0.3">
      <c r="A284" s="336">
        <v>1550</v>
      </c>
      <c r="B284" s="2" t="s">
        <v>295</v>
      </c>
      <c r="C284" s="429">
        <v>5.8359550000000002</v>
      </c>
      <c r="D284" s="429">
        <v>3.537188</v>
      </c>
      <c r="E284" s="429">
        <v>2.2987670000000002</v>
      </c>
      <c r="F284" s="429">
        <v>-4.9286950000000047</v>
      </c>
    </row>
    <row r="285" spans="1:6" x14ac:dyDescent="0.3">
      <c r="A285" s="336">
        <v>1560</v>
      </c>
      <c r="B285" s="2" t="s">
        <v>295</v>
      </c>
      <c r="C285" s="429">
        <v>5.9504859999999997</v>
      </c>
      <c r="D285" s="429">
        <v>3.3584649999999998</v>
      </c>
      <c r="E285" s="429">
        <v>2.5920209999999999</v>
      </c>
      <c r="F285" s="429">
        <v>-4.1122880000000066</v>
      </c>
    </row>
    <row r="286" spans="1:6" x14ac:dyDescent="0.3">
      <c r="A286" s="336">
        <v>1562</v>
      </c>
      <c r="B286" s="2" t="s">
        <v>295</v>
      </c>
      <c r="C286" s="429">
        <v>5.7846479999999998</v>
      </c>
      <c r="D286" s="429">
        <v>3.528524</v>
      </c>
      <c r="E286" s="429">
        <v>2.2561239999999998</v>
      </c>
      <c r="F286" s="429">
        <v>-5.5430949999999939</v>
      </c>
    </row>
    <row r="287" spans="1:6" x14ac:dyDescent="0.3">
      <c r="A287" s="336">
        <v>1564</v>
      </c>
      <c r="B287" s="2" t="s">
        <v>295</v>
      </c>
      <c r="C287" s="429">
        <v>5.8531000000000004</v>
      </c>
      <c r="D287" s="429">
        <v>3.3680669999999999</v>
      </c>
      <c r="E287" s="429">
        <v>2.4850330000000005</v>
      </c>
      <c r="F287" s="429">
        <v>-5.0504750000000058</v>
      </c>
    </row>
    <row r="288" spans="1:6" x14ac:dyDescent="0.3">
      <c r="A288" s="336">
        <v>1566</v>
      </c>
      <c r="B288" s="2" t="s">
        <v>295</v>
      </c>
      <c r="C288" s="429">
        <v>5.8146469999999999</v>
      </c>
      <c r="D288" s="429">
        <v>3.5475599999999998</v>
      </c>
      <c r="E288" s="429">
        <v>2.2670870000000001</v>
      </c>
      <c r="F288" s="429">
        <v>-5.0121749999999992</v>
      </c>
    </row>
    <row r="289" spans="1:6" x14ac:dyDescent="0.3">
      <c r="A289" s="336">
        <v>1568</v>
      </c>
      <c r="B289" s="2" t="s">
        <v>295</v>
      </c>
      <c r="C289" s="429">
        <v>5.9893489999999998</v>
      </c>
      <c r="D289" s="429">
        <v>3.3122829999999999</v>
      </c>
      <c r="E289" s="429">
        <v>2.6770659999999999</v>
      </c>
      <c r="F289" s="429">
        <v>-3.5108519999999928</v>
      </c>
    </row>
    <row r="290" spans="1:6" x14ac:dyDescent="0.3">
      <c r="A290" s="336">
        <v>1569</v>
      </c>
      <c r="B290" s="2" t="s">
        <v>295</v>
      </c>
      <c r="C290" s="429">
        <v>5.9755200000000004</v>
      </c>
      <c r="D290" s="429">
        <v>3.321958</v>
      </c>
      <c r="E290" s="429">
        <v>2.6535620000000004</v>
      </c>
      <c r="F290" s="429">
        <v>-3.7281249999999986</v>
      </c>
    </row>
    <row r="291" spans="1:6" x14ac:dyDescent="0.3">
      <c r="A291" s="336">
        <v>1570</v>
      </c>
      <c r="B291" s="2" t="s">
        <v>295</v>
      </c>
      <c r="C291" s="429">
        <v>5.896496</v>
      </c>
      <c r="D291" s="429">
        <v>3.4487350000000001</v>
      </c>
      <c r="E291" s="429">
        <v>2.4477609999999999</v>
      </c>
      <c r="F291" s="429">
        <v>-4.6718690000000009</v>
      </c>
    </row>
    <row r="292" spans="1:6" x14ac:dyDescent="0.3">
      <c r="A292" s="336">
        <v>1571</v>
      </c>
      <c r="B292" s="2" t="s">
        <v>295</v>
      </c>
      <c r="C292" s="429">
        <v>5.8829820000000002</v>
      </c>
      <c r="D292" s="429">
        <v>3.4834489999999998</v>
      </c>
      <c r="E292" s="429">
        <v>2.3995330000000004</v>
      </c>
      <c r="F292" s="429">
        <v>-4.5900829999999999</v>
      </c>
    </row>
    <row r="293" spans="1:6" x14ac:dyDescent="0.3">
      <c r="A293" s="336">
        <v>1581</v>
      </c>
      <c r="B293" s="2" t="s">
        <v>295</v>
      </c>
      <c r="C293" s="429">
        <v>5.9758019999999998</v>
      </c>
      <c r="D293" s="429">
        <v>3.320341</v>
      </c>
      <c r="E293" s="429">
        <v>2.6554609999999998</v>
      </c>
      <c r="F293" s="429">
        <v>-3.7746080000000006</v>
      </c>
    </row>
    <row r="294" spans="1:6" x14ac:dyDescent="0.3">
      <c r="A294" s="336">
        <v>1583</v>
      </c>
      <c r="B294" s="2" t="s">
        <v>295</v>
      </c>
      <c r="C294" s="429">
        <v>5.8628650000000002</v>
      </c>
      <c r="D294" s="429">
        <v>3.3895789999999999</v>
      </c>
      <c r="E294" s="429">
        <v>2.4732860000000003</v>
      </c>
      <c r="F294" s="429">
        <v>-5.1293679999999924</v>
      </c>
    </row>
    <row r="295" spans="1:6" x14ac:dyDescent="0.3">
      <c r="A295" s="336">
        <v>1585</v>
      </c>
      <c r="B295" s="2" t="s">
        <v>295</v>
      </c>
      <c r="C295" s="429">
        <v>5.8144910000000003</v>
      </c>
      <c r="D295" s="429">
        <v>3.4996179999999999</v>
      </c>
      <c r="E295" s="429">
        <v>2.3148730000000004</v>
      </c>
      <c r="F295" s="429">
        <v>-4.2762949999999975</v>
      </c>
    </row>
    <row r="296" spans="1:6" x14ac:dyDescent="0.3">
      <c r="A296" s="336">
        <v>1588</v>
      </c>
      <c r="B296" s="2" t="s">
        <v>295</v>
      </c>
      <c r="C296" s="429">
        <v>5.9567199999999998</v>
      </c>
      <c r="D296" s="429">
        <v>3.351461</v>
      </c>
      <c r="E296" s="429">
        <v>2.6052589999999998</v>
      </c>
      <c r="F296" s="429">
        <v>-4.0063829999999925</v>
      </c>
    </row>
    <row r="297" spans="1:6" x14ac:dyDescent="0.3">
      <c r="A297" s="336">
        <v>1590</v>
      </c>
      <c r="B297" s="2" t="s">
        <v>295</v>
      </c>
      <c r="C297" s="429">
        <v>5.9097350000000004</v>
      </c>
      <c r="D297" s="429">
        <v>3.4081700000000001</v>
      </c>
      <c r="E297" s="429">
        <v>2.5015650000000003</v>
      </c>
      <c r="F297" s="429">
        <v>-4.6911799999999886</v>
      </c>
    </row>
    <row r="298" spans="1:6" x14ac:dyDescent="0.3">
      <c r="A298" s="336">
        <v>1602</v>
      </c>
      <c r="B298" s="2" t="s">
        <v>295</v>
      </c>
      <c r="C298" s="429">
        <v>5.8202389999999999</v>
      </c>
      <c r="D298" s="429">
        <v>3.4739439999999999</v>
      </c>
      <c r="E298" s="429">
        <v>2.346295</v>
      </c>
      <c r="F298" s="429">
        <v>-5.5337569999999943</v>
      </c>
    </row>
    <row r="299" spans="1:6" x14ac:dyDescent="0.3">
      <c r="A299" s="336">
        <v>1603</v>
      </c>
      <c r="B299" s="2" t="s">
        <v>295</v>
      </c>
      <c r="C299" s="429">
        <v>5.831823</v>
      </c>
      <c r="D299" s="429">
        <v>3.4716870000000002</v>
      </c>
      <c r="E299" s="429">
        <v>2.3601359999999998</v>
      </c>
      <c r="F299" s="429">
        <v>-5.3869819999999962</v>
      </c>
    </row>
    <row r="300" spans="1:6" x14ac:dyDescent="0.3">
      <c r="A300" s="336">
        <v>1604</v>
      </c>
      <c r="B300" s="2" t="s">
        <v>295</v>
      </c>
      <c r="C300" s="429">
        <v>5.9070539999999996</v>
      </c>
      <c r="D300" s="429">
        <v>3.4016670000000002</v>
      </c>
      <c r="E300" s="429">
        <v>2.5053869999999994</v>
      </c>
      <c r="F300" s="429">
        <v>-4.6418019999999984</v>
      </c>
    </row>
    <row r="301" spans="1:6" x14ac:dyDescent="0.3">
      <c r="A301" s="336">
        <v>1605</v>
      </c>
      <c r="B301" s="2" t="s">
        <v>295</v>
      </c>
      <c r="C301" s="429">
        <v>5.875896</v>
      </c>
      <c r="D301" s="429">
        <v>3.4147050000000001</v>
      </c>
      <c r="E301" s="429">
        <v>2.4611909999999999</v>
      </c>
      <c r="F301" s="429">
        <v>-4.9705319999999915</v>
      </c>
    </row>
    <row r="302" spans="1:6" x14ac:dyDescent="0.3">
      <c r="A302" s="336">
        <v>1606</v>
      </c>
      <c r="B302" s="2" t="s">
        <v>295</v>
      </c>
      <c r="C302" s="429">
        <v>5.86409</v>
      </c>
      <c r="D302" s="429">
        <v>3.4148779999999999</v>
      </c>
      <c r="E302" s="429">
        <v>2.4492120000000002</v>
      </c>
      <c r="F302" s="429">
        <v>-5.1039600000000007</v>
      </c>
    </row>
    <row r="303" spans="1:6" x14ac:dyDescent="0.3">
      <c r="A303" s="336">
        <v>1607</v>
      </c>
      <c r="B303" s="2" t="s">
        <v>295</v>
      </c>
      <c r="C303" s="429">
        <v>5.889227</v>
      </c>
      <c r="D303" s="429">
        <v>3.4226380000000001</v>
      </c>
      <c r="E303" s="429">
        <v>2.4665889999999999</v>
      </c>
      <c r="F303" s="429">
        <v>-4.8285400000000038</v>
      </c>
    </row>
    <row r="304" spans="1:6" x14ac:dyDescent="0.3">
      <c r="A304" s="336">
        <v>1608</v>
      </c>
      <c r="B304" s="2" t="s">
        <v>295</v>
      </c>
      <c r="C304" s="429">
        <v>5.8702860000000001</v>
      </c>
      <c r="D304" s="429">
        <v>3.431152</v>
      </c>
      <c r="E304" s="429">
        <v>2.4391340000000001</v>
      </c>
      <c r="F304" s="429">
        <v>-5.0100169999999977</v>
      </c>
    </row>
    <row r="305" spans="1:6" x14ac:dyDescent="0.3">
      <c r="A305" s="336">
        <v>1609</v>
      </c>
      <c r="B305" s="2" t="s">
        <v>295</v>
      </c>
      <c r="C305" s="429">
        <v>5.8322640000000003</v>
      </c>
      <c r="D305" s="429">
        <v>3.4572769999999999</v>
      </c>
      <c r="E305" s="429">
        <v>2.3749870000000004</v>
      </c>
      <c r="F305" s="429">
        <v>-5.4318930000000023</v>
      </c>
    </row>
    <row r="306" spans="1:6" x14ac:dyDescent="0.3">
      <c r="A306" s="336">
        <v>1610</v>
      </c>
      <c r="B306" s="2" t="s">
        <v>295</v>
      </c>
      <c r="C306" s="429">
        <v>5.8656930000000003</v>
      </c>
      <c r="D306" s="429">
        <v>3.4404490000000001</v>
      </c>
      <c r="E306" s="429">
        <v>2.4252440000000002</v>
      </c>
      <c r="F306" s="429">
        <v>-5.0516040000000046</v>
      </c>
    </row>
    <row r="307" spans="1:6" x14ac:dyDescent="0.3">
      <c r="A307" s="336">
        <v>1611</v>
      </c>
      <c r="B307" s="2" t="s">
        <v>295</v>
      </c>
      <c r="C307" s="429">
        <v>5.8062950000000004</v>
      </c>
      <c r="D307" s="429">
        <v>3.4969060000000001</v>
      </c>
      <c r="E307" s="429">
        <v>2.3093890000000004</v>
      </c>
      <c r="F307" s="429">
        <v>-5.6297950000000014</v>
      </c>
    </row>
    <row r="308" spans="1:6" x14ac:dyDescent="0.3">
      <c r="A308" s="336">
        <v>1612</v>
      </c>
      <c r="B308" s="2" t="s">
        <v>295</v>
      </c>
      <c r="C308" s="429">
        <v>5.7545539999999997</v>
      </c>
      <c r="D308" s="429">
        <v>3.5330819999999998</v>
      </c>
      <c r="E308" s="429">
        <v>2.2214719999999999</v>
      </c>
      <c r="F308" s="429">
        <v>-6.1862270000000095</v>
      </c>
    </row>
    <row r="309" spans="1:6" x14ac:dyDescent="0.3">
      <c r="A309" s="336">
        <v>1701</v>
      </c>
      <c r="B309" s="2" t="s">
        <v>295</v>
      </c>
      <c r="C309" s="429">
        <v>6.1110239999999996</v>
      </c>
      <c r="D309" s="429">
        <v>3.1796060000000002</v>
      </c>
      <c r="E309" s="429">
        <v>2.9314179999999994</v>
      </c>
      <c r="F309" s="429">
        <v>-2.0043769999999981</v>
      </c>
    </row>
    <row r="310" spans="1:6" x14ac:dyDescent="0.3">
      <c r="A310" s="336">
        <v>1702</v>
      </c>
      <c r="B310" s="2" t="s">
        <v>295</v>
      </c>
      <c r="C310" s="429">
        <v>6.1302719999999997</v>
      </c>
      <c r="D310" s="429">
        <v>3.1915800000000001</v>
      </c>
      <c r="E310" s="429">
        <v>2.9386919999999996</v>
      </c>
      <c r="F310" s="429">
        <v>-1.7803330000000059</v>
      </c>
    </row>
    <row r="311" spans="1:6" x14ac:dyDescent="0.3">
      <c r="A311" s="336">
        <v>1718</v>
      </c>
      <c r="B311" s="2" t="s">
        <v>295</v>
      </c>
      <c r="C311" s="429">
        <v>6.0295509999999997</v>
      </c>
      <c r="D311" s="429">
        <v>3.1425209999999999</v>
      </c>
      <c r="E311" s="429">
        <v>2.8870299999999998</v>
      </c>
      <c r="F311" s="429">
        <v>-2.1465229999999949</v>
      </c>
    </row>
    <row r="312" spans="1:6" x14ac:dyDescent="0.3">
      <c r="A312" s="336">
        <v>1719</v>
      </c>
      <c r="B312" s="2" t="s">
        <v>295</v>
      </c>
      <c r="C312" s="429">
        <v>6.004073</v>
      </c>
      <c r="D312" s="429">
        <v>3.2016749999999998</v>
      </c>
      <c r="E312" s="429">
        <v>2.8023980000000002</v>
      </c>
      <c r="F312" s="429">
        <v>-2.8276699999999977</v>
      </c>
    </row>
    <row r="313" spans="1:6" x14ac:dyDescent="0.3">
      <c r="A313" s="336">
        <v>1720</v>
      </c>
      <c r="B313" s="2" t="s">
        <v>295</v>
      </c>
      <c r="C313" s="429">
        <v>6.0426960000000003</v>
      </c>
      <c r="D313" s="429">
        <v>3.149575</v>
      </c>
      <c r="E313" s="429">
        <v>2.8931210000000003</v>
      </c>
      <c r="F313" s="429">
        <v>-2.2810709999999972</v>
      </c>
    </row>
    <row r="314" spans="1:6" x14ac:dyDescent="0.3">
      <c r="A314" s="336">
        <v>1721</v>
      </c>
      <c r="B314" s="2" t="s">
        <v>295</v>
      </c>
      <c r="C314" s="429">
        <v>6.1057560000000004</v>
      </c>
      <c r="D314" s="429">
        <v>3.2256140000000002</v>
      </c>
      <c r="E314" s="429">
        <v>2.8801420000000002</v>
      </c>
      <c r="F314" s="429">
        <v>-2.1050459999999944</v>
      </c>
    </row>
    <row r="315" spans="1:6" x14ac:dyDescent="0.3">
      <c r="A315" s="336">
        <v>1730</v>
      </c>
      <c r="B315" s="2" t="s">
        <v>295</v>
      </c>
      <c r="C315" s="429">
        <v>6.0391370000000002</v>
      </c>
      <c r="D315" s="429">
        <v>2.9992580000000002</v>
      </c>
      <c r="E315" s="429">
        <v>3.039879</v>
      </c>
      <c r="F315" s="429">
        <v>-1.487918999999998</v>
      </c>
    </row>
    <row r="316" spans="1:6" x14ac:dyDescent="0.3">
      <c r="A316" s="336">
        <v>1731</v>
      </c>
      <c r="B316" s="2" t="s">
        <v>295</v>
      </c>
      <c r="C316" s="429">
        <v>6.0580949999999998</v>
      </c>
      <c r="D316" s="429">
        <v>2.9805830000000002</v>
      </c>
      <c r="E316" s="429">
        <v>3.0775119999999996</v>
      </c>
      <c r="F316" s="429">
        <v>-1.5373750000000044</v>
      </c>
    </row>
    <row r="317" spans="1:6" x14ac:dyDescent="0.3">
      <c r="A317" s="336">
        <v>1740</v>
      </c>
      <c r="B317" s="2" t="s">
        <v>295</v>
      </c>
      <c r="C317" s="429">
        <v>5.9673080000000001</v>
      </c>
      <c r="D317" s="429">
        <v>3.2715459999999998</v>
      </c>
      <c r="E317" s="429">
        <v>2.6957620000000002</v>
      </c>
      <c r="F317" s="429">
        <v>-3.820217999999997</v>
      </c>
    </row>
    <row r="318" spans="1:6" x14ac:dyDescent="0.3">
      <c r="A318" s="336">
        <v>1741</v>
      </c>
      <c r="B318" s="2" t="s">
        <v>295</v>
      </c>
      <c r="C318" s="429">
        <v>6.0252549999999996</v>
      </c>
      <c r="D318" s="429">
        <v>3.0821160000000001</v>
      </c>
      <c r="E318" s="429">
        <v>2.9431389999999995</v>
      </c>
      <c r="F318" s="429">
        <v>-1.8028680000000108</v>
      </c>
    </row>
    <row r="319" spans="1:6" x14ac:dyDescent="0.3">
      <c r="A319" s="336">
        <v>1742</v>
      </c>
      <c r="B319" s="2" t="s">
        <v>295</v>
      </c>
      <c r="C319" s="429">
        <v>6.0656410000000003</v>
      </c>
      <c r="D319" s="429">
        <v>3.076022</v>
      </c>
      <c r="E319" s="429">
        <v>2.9896190000000002</v>
      </c>
      <c r="F319" s="429">
        <v>-1.8826740000000015</v>
      </c>
    </row>
    <row r="320" spans="1:6" x14ac:dyDescent="0.3">
      <c r="A320" s="336">
        <v>1745</v>
      </c>
      <c r="B320" s="2" t="s">
        <v>295</v>
      </c>
      <c r="C320" s="429">
        <v>6.0658370000000001</v>
      </c>
      <c r="D320" s="429">
        <v>3.2405849999999998</v>
      </c>
      <c r="E320" s="429">
        <v>2.8252520000000003</v>
      </c>
      <c r="F320" s="429">
        <v>-2.6501630000000063</v>
      </c>
    </row>
    <row r="321" spans="1:6" x14ac:dyDescent="0.3">
      <c r="A321" s="336">
        <v>1746</v>
      </c>
      <c r="B321" s="2" t="s">
        <v>295</v>
      </c>
      <c r="C321" s="429">
        <v>6.114274</v>
      </c>
      <c r="D321" s="429">
        <v>3.2083119999999998</v>
      </c>
      <c r="E321" s="429">
        <v>2.9059620000000002</v>
      </c>
      <c r="F321" s="429">
        <v>-1.8745709999999889</v>
      </c>
    </row>
    <row r="322" spans="1:6" x14ac:dyDescent="0.3">
      <c r="A322" s="336">
        <v>1747</v>
      </c>
      <c r="B322" s="2" t="s">
        <v>295</v>
      </c>
      <c r="C322" s="429">
        <v>6.0369650000000004</v>
      </c>
      <c r="D322" s="429">
        <v>3.2593350000000001</v>
      </c>
      <c r="E322" s="429">
        <v>2.7776300000000003</v>
      </c>
      <c r="F322" s="429">
        <v>-2.7645710000000037</v>
      </c>
    </row>
    <row r="323" spans="1:6" x14ac:dyDescent="0.3">
      <c r="A323" s="336">
        <v>1748</v>
      </c>
      <c r="B323" s="2" t="s">
        <v>295</v>
      </c>
      <c r="C323" s="429">
        <v>6.0352620000000003</v>
      </c>
      <c r="D323" s="429">
        <v>3.2756029999999998</v>
      </c>
      <c r="E323" s="429">
        <v>2.7596590000000005</v>
      </c>
      <c r="F323" s="429">
        <v>-2.9530970000000067</v>
      </c>
    </row>
    <row r="324" spans="1:6" x14ac:dyDescent="0.3">
      <c r="A324" s="336">
        <v>1749</v>
      </c>
      <c r="B324" s="2" t="s">
        <v>295</v>
      </c>
      <c r="C324" s="429">
        <v>6.0142660000000001</v>
      </c>
      <c r="D324" s="429">
        <v>3.2444000000000002</v>
      </c>
      <c r="E324" s="429">
        <v>2.7698659999999999</v>
      </c>
      <c r="F324" s="429">
        <v>-3.3832069999999987</v>
      </c>
    </row>
    <row r="325" spans="1:6" x14ac:dyDescent="0.3">
      <c r="A325" s="336">
        <v>1752</v>
      </c>
      <c r="B325" s="2" t="s">
        <v>295</v>
      </c>
      <c r="C325" s="429">
        <v>6.016718</v>
      </c>
      <c r="D325" s="429">
        <v>3.2564700000000002</v>
      </c>
      <c r="E325" s="429">
        <v>2.7602479999999998</v>
      </c>
      <c r="F325" s="429">
        <v>-3.3129179999999963</v>
      </c>
    </row>
    <row r="326" spans="1:6" x14ac:dyDescent="0.3">
      <c r="A326" s="336">
        <v>1754</v>
      </c>
      <c r="B326" s="2" t="s">
        <v>295</v>
      </c>
      <c r="C326" s="429">
        <v>6.0644479999999996</v>
      </c>
      <c r="D326" s="429">
        <v>3.160628</v>
      </c>
      <c r="E326" s="429">
        <v>2.9038199999999996</v>
      </c>
      <c r="F326" s="429">
        <v>-2.4755619999999894</v>
      </c>
    </row>
    <row r="327" spans="1:6" x14ac:dyDescent="0.3">
      <c r="A327" s="336">
        <v>1756</v>
      </c>
      <c r="B327" s="2" t="s">
        <v>295</v>
      </c>
      <c r="C327" s="429">
        <v>6.0293400000000004</v>
      </c>
      <c r="D327" s="429">
        <v>3.2638280000000002</v>
      </c>
      <c r="E327" s="429">
        <v>2.7655120000000002</v>
      </c>
      <c r="F327" s="429">
        <v>-2.8388830000000027</v>
      </c>
    </row>
    <row r="328" spans="1:6" x14ac:dyDescent="0.3">
      <c r="A328" s="336">
        <v>1757</v>
      </c>
      <c r="B328" s="2" t="s">
        <v>295</v>
      </c>
      <c r="C328" s="429">
        <v>6.0463699999999996</v>
      </c>
      <c r="D328" s="429">
        <v>3.2557839999999998</v>
      </c>
      <c r="E328" s="429">
        <v>2.7905859999999998</v>
      </c>
      <c r="F328" s="429">
        <v>-2.6910149999999931</v>
      </c>
    </row>
    <row r="329" spans="1:6" x14ac:dyDescent="0.3">
      <c r="A329" s="336">
        <v>1760</v>
      </c>
      <c r="B329" s="2" t="s">
        <v>295</v>
      </c>
      <c r="C329" s="429">
        <v>6.1379890000000001</v>
      </c>
      <c r="D329" s="429">
        <v>3.093909</v>
      </c>
      <c r="E329" s="429">
        <v>3.0440800000000001</v>
      </c>
      <c r="F329" s="429">
        <v>-1.3965459999999936</v>
      </c>
    </row>
    <row r="330" spans="1:6" x14ac:dyDescent="0.3">
      <c r="A330" s="336">
        <v>1770</v>
      </c>
      <c r="B330" s="2" t="s">
        <v>295</v>
      </c>
      <c r="C330" s="429">
        <v>6.1479549999999996</v>
      </c>
      <c r="D330" s="429">
        <v>3.1420050000000002</v>
      </c>
      <c r="E330" s="429">
        <v>3.0059499999999995</v>
      </c>
      <c r="F330" s="429">
        <v>-1.3631250000000108</v>
      </c>
    </row>
    <row r="331" spans="1:6" x14ac:dyDescent="0.3">
      <c r="A331" s="336">
        <v>1772</v>
      </c>
      <c r="B331" s="2" t="s">
        <v>295</v>
      </c>
      <c r="C331" s="429">
        <v>6.0348560000000004</v>
      </c>
      <c r="D331" s="429">
        <v>3.2599300000000002</v>
      </c>
      <c r="E331" s="429">
        <v>2.7749260000000002</v>
      </c>
      <c r="F331" s="429">
        <v>-3.0370500000000078</v>
      </c>
    </row>
    <row r="332" spans="1:6" x14ac:dyDescent="0.3">
      <c r="A332" s="336">
        <v>1773</v>
      </c>
      <c r="B332" s="2" t="s">
        <v>295</v>
      </c>
      <c r="C332" s="429">
        <v>6.0811570000000001</v>
      </c>
      <c r="D332" s="429">
        <v>2.9976039999999999</v>
      </c>
      <c r="E332" s="429">
        <v>3.0835530000000002</v>
      </c>
      <c r="F332" s="429">
        <v>-1.6716030000000046</v>
      </c>
    </row>
    <row r="333" spans="1:6" x14ac:dyDescent="0.3">
      <c r="A333" s="336">
        <v>1775</v>
      </c>
      <c r="B333" s="2" t="s">
        <v>295</v>
      </c>
      <c r="C333" s="429">
        <v>6.0299160000000001</v>
      </c>
      <c r="D333" s="429">
        <v>3.205454</v>
      </c>
      <c r="E333" s="429">
        <v>2.824462</v>
      </c>
      <c r="F333" s="429">
        <v>-2.9973410000000058</v>
      </c>
    </row>
    <row r="334" spans="1:6" x14ac:dyDescent="0.3">
      <c r="A334" s="336">
        <v>1776</v>
      </c>
      <c r="B334" s="2" t="s">
        <v>295</v>
      </c>
      <c r="C334" s="429">
        <v>6.0985290000000001</v>
      </c>
      <c r="D334" s="429">
        <v>3.1422379999999999</v>
      </c>
      <c r="E334" s="429">
        <v>2.9562910000000002</v>
      </c>
      <c r="F334" s="429">
        <v>-2.0983699999999885</v>
      </c>
    </row>
    <row r="335" spans="1:6" x14ac:dyDescent="0.3">
      <c r="A335" s="336">
        <v>1778</v>
      </c>
      <c r="B335" s="2" t="s">
        <v>295</v>
      </c>
      <c r="C335" s="429">
        <v>6.1131130000000002</v>
      </c>
      <c r="D335" s="429">
        <v>3.074786</v>
      </c>
      <c r="E335" s="429">
        <v>3.0383270000000002</v>
      </c>
      <c r="F335" s="429">
        <v>-1.6691320000000047</v>
      </c>
    </row>
    <row r="336" spans="1:6" x14ac:dyDescent="0.3">
      <c r="A336" s="336">
        <v>1801</v>
      </c>
      <c r="B336" s="2" t="s">
        <v>295</v>
      </c>
      <c r="C336" s="429">
        <v>6.0903299999999998</v>
      </c>
      <c r="D336" s="429">
        <v>2.833707</v>
      </c>
      <c r="E336" s="429">
        <v>3.2566229999999998</v>
      </c>
      <c r="F336" s="429">
        <v>-6.4689000000008434E-2</v>
      </c>
    </row>
    <row r="337" spans="1:6" x14ac:dyDescent="0.3">
      <c r="A337" s="336">
        <v>1803</v>
      </c>
      <c r="B337" s="2" t="s">
        <v>295</v>
      </c>
      <c r="C337" s="429">
        <v>6.0575039999999998</v>
      </c>
      <c r="D337" s="429">
        <v>2.9113869999999999</v>
      </c>
      <c r="E337" s="429">
        <v>3.1461169999999998</v>
      </c>
      <c r="F337" s="429">
        <v>-0.76407299999999623</v>
      </c>
    </row>
    <row r="338" spans="1:6" x14ac:dyDescent="0.3">
      <c r="A338" s="336">
        <v>1810</v>
      </c>
      <c r="B338" s="2" t="s">
        <v>295</v>
      </c>
      <c r="C338" s="429">
        <v>6.0151440000000003</v>
      </c>
      <c r="D338" s="429">
        <v>2.986243</v>
      </c>
      <c r="E338" s="429">
        <v>3.0289010000000003</v>
      </c>
      <c r="F338" s="429">
        <v>-0.65633700000000061</v>
      </c>
    </row>
    <row r="339" spans="1:6" x14ac:dyDescent="0.3">
      <c r="A339" s="336">
        <v>1821</v>
      </c>
      <c r="B339" s="2" t="s">
        <v>295</v>
      </c>
      <c r="C339" s="429">
        <v>6.0151919999999999</v>
      </c>
      <c r="D339" s="429">
        <v>3.0059939999999998</v>
      </c>
      <c r="E339" s="429">
        <v>3.009198</v>
      </c>
      <c r="F339" s="429">
        <v>-1.2828890000000044</v>
      </c>
    </row>
    <row r="340" spans="1:6" x14ac:dyDescent="0.3">
      <c r="A340" s="336">
        <v>1824</v>
      </c>
      <c r="B340" s="2" t="s">
        <v>295</v>
      </c>
      <c r="C340" s="429">
        <v>5.9956849999999999</v>
      </c>
      <c r="D340" s="429">
        <v>3.1049530000000001</v>
      </c>
      <c r="E340" s="429">
        <v>2.8907319999999999</v>
      </c>
      <c r="F340" s="429">
        <v>-1.7425090000000054</v>
      </c>
    </row>
    <row r="341" spans="1:6" x14ac:dyDescent="0.3">
      <c r="A341" s="336">
        <v>1826</v>
      </c>
      <c r="B341" s="2" t="s">
        <v>295</v>
      </c>
      <c r="C341" s="429">
        <v>5.986999</v>
      </c>
      <c r="D341" s="429">
        <v>3.1007500000000001</v>
      </c>
      <c r="E341" s="429">
        <v>2.8862489999999998</v>
      </c>
      <c r="F341" s="429">
        <v>-1.1218620000000072</v>
      </c>
    </row>
    <row r="342" spans="1:6" x14ac:dyDescent="0.3">
      <c r="A342" s="336">
        <v>1827</v>
      </c>
      <c r="B342" s="2" t="s">
        <v>295</v>
      </c>
      <c r="C342" s="429">
        <v>5.962269</v>
      </c>
      <c r="D342" s="429">
        <v>3.1698529999999998</v>
      </c>
      <c r="E342" s="429">
        <v>2.7924160000000002</v>
      </c>
      <c r="F342" s="429">
        <v>-1.6511080000000007</v>
      </c>
    </row>
    <row r="343" spans="1:6" x14ac:dyDescent="0.3">
      <c r="A343" s="336">
        <v>1830</v>
      </c>
      <c r="B343" s="2" t="s">
        <v>295</v>
      </c>
      <c r="C343" s="429">
        <v>5.9512710000000002</v>
      </c>
      <c r="D343" s="429">
        <v>2.9783740000000001</v>
      </c>
      <c r="E343" s="429">
        <v>2.9728970000000001</v>
      </c>
      <c r="F343" s="429">
        <v>-0.76599099999999254</v>
      </c>
    </row>
    <row r="344" spans="1:6" x14ac:dyDescent="0.3">
      <c r="A344" s="336">
        <v>1832</v>
      </c>
      <c r="B344" s="2" t="s">
        <v>295</v>
      </c>
      <c r="C344" s="429">
        <v>5.9596039999999997</v>
      </c>
      <c r="D344" s="429">
        <v>3.0408529999999998</v>
      </c>
      <c r="E344" s="429">
        <v>2.9187509999999999</v>
      </c>
      <c r="F344" s="429">
        <v>-0.85632499999999823</v>
      </c>
    </row>
    <row r="345" spans="1:6" x14ac:dyDescent="0.3">
      <c r="A345" s="336">
        <v>1833</v>
      </c>
      <c r="B345" s="2" t="s">
        <v>295</v>
      </c>
      <c r="C345" s="429">
        <v>5.9666790000000001</v>
      </c>
      <c r="D345" s="429">
        <v>2.8788990000000001</v>
      </c>
      <c r="E345" s="429">
        <v>3.08778</v>
      </c>
      <c r="F345" s="429">
        <v>-0.43209999999999837</v>
      </c>
    </row>
    <row r="346" spans="1:6" x14ac:dyDescent="0.3">
      <c r="A346" s="336">
        <v>1834</v>
      </c>
      <c r="B346" s="2" t="s">
        <v>295</v>
      </c>
      <c r="C346" s="429">
        <v>5.9667630000000003</v>
      </c>
      <c r="D346" s="429">
        <v>2.9310779999999999</v>
      </c>
      <c r="E346" s="429">
        <v>3.0356850000000004</v>
      </c>
      <c r="F346" s="429">
        <v>-0.58382600000000195</v>
      </c>
    </row>
    <row r="347" spans="1:6" x14ac:dyDescent="0.3">
      <c r="A347" s="336">
        <v>1835</v>
      </c>
      <c r="B347" s="2" t="s">
        <v>295</v>
      </c>
      <c r="C347" s="429">
        <v>5.9986519999999999</v>
      </c>
      <c r="D347" s="429">
        <v>3.002259</v>
      </c>
      <c r="E347" s="429">
        <v>2.9963929999999999</v>
      </c>
      <c r="F347" s="429">
        <v>-0.65454799999999835</v>
      </c>
    </row>
    <row r="348" spans="1:6" x14ac:dyDescent="0.3">
      <c r="A348" s="336">
        <v>1840</v>
      </c>
      <c r="B348" s="2" t="s">
        <v>295</v>
      </c>
      <c r="C348" s="429">
        <v>6.0051649999999999</v>
      </c>
      <c r="D348" s="429">
        <v>3.0280499999999999</v>
      </c>
      <c r="E348" s="429">
        <v>2.977115</v>
      </c>
      <c r="F348" s="429">
        <v>-0.69943099999999703</v>
      </c>
    </row>
    <row r="349" spans="1:6" x14ac:dyDescent="0.3">
      <c r="A349" s="336">
        <v>1841</v>
      </c>
      <c r="B349" s="2" t="s">
        <v>295</v>
      </c>
      <c r="C349" s="429">
        <v>6.0028509999999997</v>
      </c>
      <c r="D349" s="429">
        <v>3.0361229999999999</v>
      </c>
      <c r="E349" s="429">
        <v>2.9667279999999998</v>
      </c>
      <c r="F349" s="429">
        <v>-0.73236899999999139</v>
      </c>
    </row>
    <row r="350" spans="1:6" x14ac:dyDescent="0.3">
      <c r="A350" s="336">
        <v>1843</v>
      </c>
      <c r="B350" s="2" t="s">
        <v>295</v>
      </c>
      <c r="C350" s="429">
        <v>6.0077360000000004</v>
      </c>
      <c r="D350" s="429">
        <v>3.016149</v>
      </c>
      <c r="E350" s="429">
        <v>2.9915870000000004</v>
      </c>
      <c r="F350" s="429">
        <v>-0.69864999999999355</v>
      </c>
    </row>
    <row r="351" spans="1:6" x14ac:dyDescent="0.3">
      <c r="A351" s="336">
        <v>1844</v>
      </c>
      <c r="B351" s="2" t="s">
        <v>295</v>
      </c>
      <c r="C351" s="429">
        <v>5.990685</v>
      </c>
      <c r="D351" s="429">
        <v>3.0671279999999999</v>
      </c>
      <c r="E351" s="429">
        <v>2.9235570000000002</v>
      </c>
      <c r="F351" s="429">
        <v>-0.82053300000000462</v>
      </c>
    </row>
    <row r="352" spans="1:6" x14ac:dyDescent="0.3">
      <c r="A352" s="336">
        <v>1845</v>
      </c>
      <c r="B352" s="2" t="s">
        <v>295</v>
      </c>
      <c r="C352" s="429">
        <v>6.0260559999999996</v>
      </c>
      <c r="D352" s="429">
        <v>2.9393590000000001</v>
      </c>
      <c r="E352" s="429">
        <v>3.0866969999999996</v>
      </c>
      <c r="F352" s="429">
        <v>-0.37702099999999206</v>
      </c>
    </row>
    <row r="353" spans="1:6" x14ac:dyDescent="0.3">
      <c r="A353" s="336">
        <v>1850</v>
      </c>
      <c r="B353" s="2" t="s">
        <v>295</v>
      </c>
      <c r="C353" s="429">
        <v>5.9891160000000001</v>
      </c>
      <c r="D353" s="429">
        <v>3.0917330000000001</v>
      </c>
      <c r="E353" s="429">
        <v>2.897383</v>
      </c>
      <c r="F353" s="429">
        <v>-1.2284989999999922</v>
      </c>
    </row>
    <row r="354" spans="1:6" x14ac:dyDescent="0.3">
      <c r="A354" s="336">
        <v>1851</v>
      </c>
      <c r="B354" s="2" t="s">
        <v>295</v>
      </c>
      <c r="C354" s="429">
        <v>5.9908000000000001</v>
      </c>
      <c r="D354" s="429">
        <v>3.100244</v>
      </c>
      <c r="E354" s="429">
        <v>2.8905560000000001</v>
      </c>
      <c r="F354" s="429">
        <v>-1.4646539999999959</v>
      </c>
    </row>
    <row r="355" spans="1:6" x14ac:dyDescent="0.3">
      <c r="A355" s="336">
        <v>1852</v>
      </c>
      <c r="B355" s="2" t="s">
        <v>295</v>
      </c>
      <c r="C355" s="429">
        <v>5.9912789999999996</v>
      </c>
      <c r="D355" s="429">
        <v>3.079955</v>
      </c>
      <c r="E355" s="429">
        <v>2.9113239999999996</v>
      </c>
      <c r="F355" s="429">
        <v>-1.3123819999999995</v>
      </c>
    </row>
    <row r="356" spans="1:6" x14ac:dyDescent="0.3">
      <c r="A356" s="336">
        <v>1854</v>
      </c>
      <c r="B356" s="2" t="s">
        <v>295</v>
      </c>
      <c r="C356" s="429">
        <v>5.988861</v>
      </c>
      <c r="D356" s="429">
        <v>3.1093250000000001</v>
      </c>
      <c r="E356" s="429">
        <v>2.8795359999999999</v>
      </c>
      <c r="F356" s="429">
        <v>-1.3851900000000015</v>
      </c>
    </row>
    <row r="357" spans="1:6" x14ac:dyDescent="0.3">
      <c r="A357" s="336">
        <v>1860</v>
      </c>
      <c r="B357" s="2" t="s">
        <v>295</v>
      </c>
      <c r="C357" s="429">
        <v>5.904344</v>
      </c>
      <c r="D357" s="429">
        <v>2.9484680000000001</v>
      </c>
      <c r="E357" s="429">
        <v>2.9558759999999999</v>
      </c>
      <c r="F357" s="429">
        <v>-0.88331500000000318</v>
      </c>
    </row>
    <row r="358" spans="1:6" x14ac:dyDescent="0.3">
      <c r="A358" s="336">
        <v>1862</v>
      </c>
      <c r="B358" s="2" t="s">
        <v>295</v>
      </c>
      <c r="C358" s="429">
        <v>6.0020340000000001</v>
      </c>
      <c r="D358" s="429">
        <v>3.0570490000000001</v>
      </c>
      <c r="E358" s="429">
        <v>2.944985</v>
      </c>
      <c r="F358" s="429">
        <v>-1.5052350000000132</v>
      </c>
    </row>
    <row r="359" spans="1:6" x14ac:dyDescent="0.3">
      <c r="A359" s="336">
        <v>1863</v>
      </c>
      <c r="B359" s="2" t="s">
        <v>295</v>
      </c>
      <c r="C359" s="429">
        <v>5.9895529999999999</v>
      </c>
      <c r="D359" s="429">
        <v>3.1279840000000001</v>
      </c>
      <c r="E359" s="429">
        <v>2.8615689999999998</v>
      </c>
      <c r="F359" s="429">
        <v>-1.6207290000000043</v>
      </c>
    </row>
    <row r="360" spans="1:6" x14ac:dyDescent="0.3">
      <c r="A360" s="336">
        <v>1864</v>
      </c>
      <c r="B360" s="2" t="s">
        <v>295</v>
      </c>
      <c r="C360" s="429">
        <v>6.0518830000000001</v>
      </c>
      <c r="D360" s="429">
        <v>2.8618389999999998</v>
      </c>
      <c r="E360" s="429">
        <v>3.1900440000000003</v>
      </c>
      <c r="F360" s="429">
        <v>-7.6939000000002977E-2</v>
      </c>
    </row>
    <row r="361" spans="1:6" x14ac:dyDescent="0.3">
      <c r="A361" s="336">
        <v>1867</v>
      </c>
      <c r="B361" s="2" t="s">
        <v>295</v>
      </c>
      <c r="C361" s="429">
        <v>6.0798509999999997</v>
      </c>
      <c r="D361" s="429">
        <v>2.8245209999999998</v>
      </c>
      <c r="E361" s="429">
        <v>3.2553299999999998</v>
      </c>
      <c r="F361" s="429">
        <v>0.20934400000000153</v>
      </c>
    </row>
    <row r="362" spans="1:6" x14ac:dyDescent="0.3">
      <c r="A362" s="336">
        <v>1876</v>
      </c>
      <c r="B362" s="2" t="s">
        <v>295</v>
      </c>
      <c r="C362" s="429">
        <v>6.002027</v>
      </c>
      <c r="D362" s="429">
        <v>3.0222380000000002</v>
      </c>
      <c r="E362" s="429">
        <v>2.9797889999999998</v>
      </c>
      <c r="F362" s="429">
        <v>-1.0439879999999988</v>
      </c>
    </row>
    <row r="363" spans="1:6" x14ac:dyDescent="0.3">
      <c r="A363" s="336">
        <v>1879</v>
      </c>
      <c r="B363" s="2" t="s">
        <v>295</v>
      </c>
      <c r="C363" s="429">
        <v>5.9809910000000004</v>
      </c>
      <c r="D363" s="429">
        <v>3.1435300000000002</v>
      </c>
      <c r="E363" s="429">
        <v>2.8374610000000002</v>
      </c>
      <c r="F363" s="429">
        <v>-1.4937549999999931</v>
      </c>
    </row>
    <row r="364" spans="1:6" x14ac:dyDescent="0.3">
      <c r="A364" s="336">
        <v>1880</v>
      </c>
      <c r="B364" s="2" t="s">
        <v>295</v>
      </c>
      <c r="C364" s="429">
        <v>6.1155249999999999</v>
      </c>
      <c r="D364" s="429">
        <v>2.7461600000000002</v>
      </c>
      <c r="E364" s="429">
        <v>3.3693649999999997</v>
      </c>
      <c r="F364" s="429">
        <v>0.8008829999999989</v>
      </c>
    </row>
    <row r="365" spans="1:6" x14ac:dyDescent="0.3">
      <c r="A365" s="336">
        <v>1886</v>
      </c>
      <c r="B365" s="2" t="s">
        <v>295</v>
      </c>
      <c r="C365" s="429">
        <v>5.9919640000000003</v>
      </c>
      <c r="D365" s="429">
        <v>3.1524969999999999</v>
      </c>
      <c r="E365" s="429">
        <v>2.8394670000000004</v>
      </c>
      <c r="F365" s="429">
        <v>-2.0686699999999973</v>
      </c>
    </row>
    <row r="366" spans="1:6" x14ac:dyDescent="0.3">
      <c r="A366" s="336">
        <v>1887</v>
      </c>
      <c r="B366" s="2" t="s">
        <v>295</v>
      </c>
      <c r="C366" s="429">
        <v>6.0395539999999999</v>
      </c>
      <c r="D366" s="429">
        <v>2.9208509999999999</v>
      </c>
      <c r="E366" s="429">
        <v>3.118703</v>
      </c>
      <c r="F366" s="429">
        <v>-0.54344600000000298</v>
      </c>
    </row>
    <row r="367" spans="1:6" x14ac:dyDescent="0.3">
      <c r="A367" s="336">
        <v>1890</v>
      </c>
      <c r="B367" s="2" t="s">
        <v>295</v>
      </c>
      <c r="C367" s="429">
        <v>6.1189679999999997</v>
      </c>
      <c r="D367" s="429">
        <v>2.7822550000000001</v>
      </c>
      <c r="E367" s="429">
        <v>3.3367129999999996</v>
      </c>
      <c r="F367" s="429">
        <v>0.29659299999999433</v>
      </c>
    </row>
    <row r="368" spans="1:6" x14ac:dyDescent="0.3">
      <c r="A368" s="336">
        <v>1901</v>
      </c>
      <c r="B368" s="2" t="s">
        <v>295</v>
      </c>
      <c r="C368" s="429">
        <v>6.1622019999999997</v>
      </c>
      <c r="D368" s="429">
        <v>2.6314799999999998</v>
      </c>
      <c r="E368" s="429">
        <v>3.5307219999999999</v>
      </c>
      <c r="F368" s="429">
        <v>1.2442789999999988</v>
      </c>
    </row>
    <row r="369" spans="1:6" x14ac:dyDescent="0.3">
      <c r="A369" s="336">
        <v>1902</v>
      </c>
      <c r="B369" s="2" t="s">
        <v>295</v>
      </c>
      <c r="C369" s="429">
        <v>6.154147</v>
      </c>
      <c r="D369" s="429">
        <v>2.6360589999999999</v>
      </c>
      <c r="E369" s="429">
        <v>3.5180880000000001</v>
      </c>
      <c r="F369" s="429">
        <v>1.1627979999999951</v>
      </c>
    </row>
    <row r="370" spans="1:6" x14ac:dyDescent="0.3">
      <c r="A370" s="336">
        <v>1904</v>
      </c>
      <c r="B370" s="2" t="s">
        <v>295</v>
      </c>
      <c r="C370" s="429">
        <v>6.1355259999999996</v>
      </c>
      <c r="D370" s="429">
        <v>2.6688860000000001</v>
      </c>
      <c r="E370" s="429">
        <v>3.4666399999999995</v>
      </c>
      <c r="F370" s="429">
        <v>0.99791799999999142</v>
      </c>
    </row>
    <row r="371" spans="1:6" x14ac:dyDescent="0.3">
      <c r="A371" s="336">
        <v>1905</v>
      </c>
      <c r="B371" s="2" t="s">
        <v>295</v>
      </c>
      <c r="C371" s="429">
        <v>6.1475679999999997</v>
      </c>
      <c r="D371" s="429">
        <v>2.6617920000000002</v>
      </c>
      <c r="E371" s="429">
        <v>3.4857759999999995</v>
      </c>
      <c r="F371" s="429">
        <v>1.1274299999999968</v>
      </c>
    </row>
    <row r="372" spans="1:6" x14ac:dyDescent="0.3">
      <c r="A372" s="336">
        <v>1906</v>
      </c>
      <c r="B372" s="2" t="s">
        <v>295</v>
      </c>
      <c r="C372" s="429">
        <v>6.1482979999999996</v>
      </c>
      <c r="D372" s="429">
        <v>2.675996</v>
      </c>
      <c r="E372" s="429">
        <v>3.4723019999999996</v>
      </c>
      <c r="F372" s="429">
        <v>1.1651769999999999</v>
      </c>
    </row>
    <row r="373" spans="1:6" x14ac:dyDescent="0.3">
      <c r="A373" s="336">
        <v>1907</v>
      </c>
      <c r="B373" s="2" t="s">
        <v>295</v>
      </c>
      <c r="C373" s="429">
        <v>6.1925850000000002</v>
      </c>
      <c r="D373" s="429">
        <v>2.590605</v>
      </c>
      <c r="E373" s="429">
        <v>3.6019800000000002</v>
      </c>
      <c r="F373" s="429">
        <v>1.4687130000000082</v>
      </c>
    </row>
    <row r="374" spans="1:6" x14ac:dyDescent="0.3">
      <c r="A374" s="336">
        <v>1908</v>
      </c>
      <c r="B374" s="2" t="s">
        <v>295</v>
      </c>
      <c r="C374" s="429">
        <v>6.1945709999999998</v>
      </c>
      <c r="D374" s="429">
        <v>2.5917819999999998</v>
      </c>
      <c r="E374" s="429">
        <v>3.602789</v>
      </c>
      <c r="F374" s="429">
        <v>1.5039550000000119</v>
      </c>
    </row>
    <row r="375" spans="1:6" x14ac:dyDescent="0.3">
      <c r="A375" s="336">
        <v>1913</v>
      </c>
      <c r="B375" s="2" t="s">
        <v>295</v>
      </c>
      <c r="C375" s="429">
        <v>5.8774749999999996</v>
      </c>
      <c r="D375" s="429">
        <v>2.8937040000000001</v>
      </c>
      <c r="E375" s="429">
        <v>2.9837709999999995</v>
      </c>
      <c r="F375" s="429">
        <v>-0.91068999999999534</v>
      </c>
    </row>
    <row r="376" spans="1:6" x14ac:dyDescent="0.3">
      <c r="A376" s="336">
        <v>1915</v>
      </c>
      <c r="B376" s="2" t="s">
        <v>295</v>
      </c>
      <c r="C376" s="429">
        <v>6.0345069999999996</v>
      </c>
      <c r="D376" s="429">
        <v>2.694858</v>
      </c>
      <c r="E376" s="429">
        <v>3.3396489999999996</v>
      </c>
      <c r="F376" s="429">
        <v>0.19614399999998966</v>
      </c>
    </row>
    <row r="377" spans="1:6" x14ac:dyDescent="0.3">
      <c r="A377" s="336">
        <v>1921</v>
      </c>
      <c r="B377" s="2" t="s">
        <v>295</v>
      </c>
      <c r="C377" s="429">
        <v>6.010294</v>
      </c>
      <c r="D377" s="429">
        <v>2.882225</v>
      </c>
      <c r="E377" s="429">
        <v>3.128069</v>
      </c>
      <c r="F377" s="429">
        <v>-0.27862000000000364</v>
      </c>
    </row>
    <row r="378" spans="1:6" x14ac:dyDescent="0.3">
      <c r="A378" s="336">
        <v>1922</v>
      </c>
      <c r="B378" s="2" t="s">
        <v>295</v>
      </c>
      <c r="C378" s="429">
        <v>5.9099149999999998</v>
      </c>
      <c r="D378" s="429">
        <v>2.8341820000000002</v>
      </c>
      <c r="E378" s="429">
        <v>3.0757329999999996</v>
      </c>
      <c r="F378" s="429">
        <v>-0.55081900000000417</v>
      </c>
    </row>
    <row r="379" spans="1:6" x14ac:dyDescent="0.3">
      <c r="A379" s="336">
        <v>1923</v>
      </c>
      <c r="B379" s="2" t="s">
        <v>295</v>
      </c>
      <c r="C379" s="429">
        <v>6.0657329999999998</v>
      </c>
      <c r="D379" s="429">
        <v>2.7338119999999999</v>
      </c>
      <c r="E379" s="429">
        <v>3.3319209999999999</v>
      </c>
      <c r="F379" s="429">
        <v>0.35022299999999973</v>
      </c>
    </row>
    <row r="380" spans="1:6" x14ac:dyDescent="0.3">
      <c r="A380" s="336">
        <v>1929</v>
      </c>
      <c r="B380" s="2" t="s">
        <v>295</v>
      </c>
      <c r="C380" s="429">
        <v>5.9249130000000001</v>
      </c>
      <c r="D380" s="429">
        <v>2.670064</v>
      </c>
      <c r="E380" s="429">
        <v>3.2548490000000001</v>
      </c>
      <c r="F380" s="429">
        <v>-0.4785230000000027</v>
      </c>
    </row>
    <row r="381" spans="1:6" x14ac:dyDescent="0.3">
      <c r="A381" s="336">
        <v>1930</v>
      </c>
      <c r="B381" s="2" t="s">
        <v>295</v>
      </c>
      <c r="C381" s="429">
        <v>5.9189670000000003</v>
      </c>
      <c r="D381" s="429">
        <v>2.6339939999999999</v>
      </c>
      <c r="E381" s="429">
        <v>3.2849730000000004</v>
      </c>
      <c r="F381" s="429">
        <v>-0.5604319999999916</v>
      </c>
    </row>
    <row r="382" spans="1:6" x14ac:dyDescent="0.3">
      <c r="A382" s="336">
        <v>1938</v>
      </c>
      <c r="B382" s="2" t="s">
        <v>295</v>
      </c>
      <c r="C382" s="429">
        <v>5.9361119999999996</v>
      </c>
      <c r="D382" s="429">
        <v>2.7406980000000001</v>
      </c>
      <c r="E382" s="429">
        <v>3.1954139999999995</v>
      </c>
      <c r="F382" s="429">
        <v>-0.36732300000000606</v>
      </c>
    </row>
    <row r="383" spans="1:6" x14ac:dyDescent="0.3">
      <c r="A383" s="336">
        <v>1940</v>
      </c>
      <c r="B383" s="2" t="s">
        <v>295</v>
      </c>
      <c r="C383" s="429">
        <v>6.092778</v>
      </c>
      <c r="D383" s="429">
        <v>2.764958</v>
      </c>
      <c r="E383" s="429">
        <v>3.32782</v>
      </c>
      <c r="F383" s="429">
        <v>0.52431900000000553</v>
      </c>
    </row>
    <row r="384" spans="1:6" x14ac:dyDescent="0.3">
      <c r="A384" s="336">
        <v>1944</v>
      </c>
      <c r="B384" s="2" t="s">
        <v>295</v>
      </c>
      <c r="C384" s="429">
        <v>5.9271919999999998</v>
      </c>
      <c r="D384" s="429">
        <v>2.6396709999999999</v>
      </c>
      <c r="E384" s="429">
        <v>3.2875209999999999</v>
      </c>
      <c r="F384" s="429">
        <v>-0.50641900000000817</v>
      </c>
    </row>
    <row r="385" spans="1:6" x14ac:dyDescent="0.3">
      <c r="A385" s="336">
        <v>1945</v>
      </c>
      <c r="B385" s="2" t="s">
        <v>295</v>
      </c>
      <c r="C385" s="429">
        <v>6.121855</v>
      </c>
      <c r="D385" s="429">
        <v>2.6570619999999998</v>
      </c>
      <c r="E385" s="429">
        <v>3.4647930000000002</v>
      </c>
      <c r="F385" s="429">
        <v>0.87306299999999482</v>
      </c>
    </row>
    <row r="386" spans="1:6" x14ac:dyDescent="0.3">
      <c r="A386" s="336">
        <v>1949</v>
      </c>
      <c r="B386" s="2" t="s">
        <v>295</v>
      </c>
      <c r="C386" s="429">
        <v>6.0470920000000001</v>
      </c>
      <c r="D386" s="429">
        <v>2.8155000000000001</v>
      </c>
      <c r="E386" s="429">
        <v>3.231592</v>
      </c>
      <c r="F386" s="429">
        <v>5.7517000000004259E-2</v>
      </c>
    </row>
    <row r="387" spans="1:6" x14ac:dyDescent="0.3">
      <c r="A387" s="336">
        <v>1950</v>
      </c>
      <c r="B387" s="2" t="s">
        <v>295</v>
      </c>
      <c r="C387" s="429">
        <v>5.875864</v>
      </c>
      <c r="D387" s="429">
        <v>2.8393649999999999</v>
      </c>
      <c r="E387" s="429">
        <v>3.0364990000000001</v>
      </c>
      <c r="F387" s="429">
        <v>-0.79849500000000262</v>
      </c>
    </row>
    <row r="388" spans="1:6" x14ac:dyDescent="0.3">
      <c r="A388" s="336">
        <v>1951</v>
      </c>
      <c r="B388" s="2" t="s">
        <v>295</v>
      </c>
      <c r="C388" s="429">
        <v>5.875883</v>
      </c>
      <c r="D388" s="429">
        <v>2.7826140000000001</v>
      </c>
      <c r="E388" s="429">
        <v>3.0932689999999998</v>
      </c>
      <c r="F388" s="429">
        <v>-0.72375999999999863</v>
      </c>
    </row>
    <row r="389" spans="1:6" x14ac:dyDescent="0.3">
      <c r="A389" s="336">
        <v>1952</v>
      </c>
      <c r="B389" s="2" t="s">
        <v>295</v>
      </c>
      <c r="C389" s="429">
        <v>5.8408150000000001</v>
      </c>
      <c r="D389" s="429">
        <v>2.832376</v>
      </c>
      <c r="E389" s="429">
        <v>3.0084390000000001</v>
      </c>
      <c r="F389" s="429">
        <v>-1.0367490000000146</v>
      </c>
    </row>
    <row r="390" spans="1:6" x14ac:dyDescent="0.3">
      <c r="A390" s="336">
        <v>1960</v>
      </c>
      <c r="B390" s="2" t="s">
        <v>295</v>
      </c>
      <c r="C390" s="429">
        <v>6.0986909999999996</v>
      </c>
      <c r="D390" s="429">
        <v>2.7153999999999998</v>
      </c>
      <c r="E390" s="429">
        <v>3.3832909999999998</v>
      </c>
      <c r="F390" s="429">
        <v>0.62870800000000315</v>
      </c>
    </row>
    <row r="391" spans="1:6" x14ac:dyDescent="0.3">
      <c r="A391" s="336">
        <v>1969</v>
      </c>
      <c r="B391" s="2" t="s">
        <v>295</v>
      </c>
      <c r="C391" s="429">
        <v>5.9311959999999999</v>
      </c>
      <c r="D391" s="429">
        <v>2.797177</v>
      </c>
      <c r="E391" s="429">
        <v>3.1340189999999999</v>
      </c>
      <c r="F391" s="429">
        <v>-0.4029029999999949</v>
      </c>
    </row>
    <row r="392" spans="1:6" x14ac:dyDescent="0.3">
      <c r="A392" s="336">
        <v>1970</v>
      </c>
      <c r="B392" s="2" t="s">
        <v>295</v>
      </c>
      <c r="C392" s="429">
        <v>6.0966880000000003</v>
      </c>
      <c r="D392" s="429">
        <v>2.6798060000000001</v>
      </c>
      <c r="E392" s="429">
        <v>3.4168820000000002</v>
      </c>
      <c r="F392" s="429">
        <v>0.66282800000000464</v>
      </c>
    </row>
    <row r="393" spans="1:6" x14ac:dyDescent="0.3">
      <c r="A393" s="336">
        <v>1982</v>
      </c>
      <c r="B393" s="2" t="s">
        <v>295</v>
      </c>
      <c r="C393" s="429">
        <v>5.9824080000000004</v>
      </c>
      <c r="D393" s="429">
        <v>2.713187</v>
      </c>
      <c r="E393" s="429">
        <v>3.2692210000000004</v>
      </c>
      <c r="F393" s="429">
        <v>-0.10797000000000168</v>
      </c>
    </row>
    <row r="394" spans="1:6" x14ac:dyDescent="0.3">
      <c r="A394" s="336">
        <v>1983</v>
      </c>
      <c r="B394" s="2" t="s">
        <v>295</v>
      </c>
      <c r="C394" s="429">
        <v>6.0183090000000004</v>
      </c>
      <c r="D394" s="429">
        <v>2.775979</v>
      </c>
      <c r="E394" s="429">
        <v>3.2423300000000004</v>
      </c>
      <c r="F394" s="429">
        <v>3.9498999999999285E-2</v>
      </c>
    </row>
    <row r="395" spans="1:6" x14ac:dyDescent="0.3">
      <c r="A395" s="336">
        <v>1984</v>
      </c>
      <c r="B395" s="2" t="s">
        <v>295</v>
      </c>
      <c r="C395" s="429">
        <v>6.0158459999999998</v>
      </c>
      <c r="D395" s="429">
        <v>2.706655</v>
      </c>
      <c r="E395" s="429">
        <v>3.3091909999999998</v>
      </c>
      <c r="F395" s="429">
        <v>8.1759999999995614E-2</v>
      </c>
    </row>
    <row r="396" spans="1:6" x14ac:dyDescent="0.3">
      <c r="A396" s="336">
        <v>1985</v>
      </c>
      <c r="B396" s="2" t="s">
        <v>295</v>
      </c>
      <c r="C396" s="429">
        <v>5.91751</v>
      </c>
      <c r="D396" s="429">
        <v>2.8965619999999999</v>
      </c>
      <c r="E396" s="429">
        <v>3.0209480000000002</v>
      </c>
      <c r="F396" s="429">
        <v>-0.69770299999999708</v>
      </c>
    </row>
    <row r="397" spans="1:6" x14ac:dyDescent="0.3">
      <c r="A397" s="336">
        <v>2019</v>
      </c>
      <c r="B397" s="2" t="s">
        <v>295</v>
      </c>
      <c r="C397" s="429">
        <v>6.0629670000000004</v>
      </c>
      <c r="D397" s="429">
        <v>3.2144729999999999</v>
      </c>
      <c r="E397" s="429">
        <v>2.8484940000000005</v>
      </c>
      <c r="F397" s="429">
        <v>-2.3058949999999996</v>
      </c>
    </row>
    <row r="398" spans="1:6" x14ac:dyDescent="0.3">
      <c r="A398" s="336">
        <v>2021</v>
      </c>
      <c r="B398" s="2" t="s">
        <v>295</v>
      </c>
      <c r="C398" s="429">
        <v>6.1019420000000002</v>
      </c>
      <c r="D398" s="429">
        <v>2.8685100000000001</v>
      </c>
      <c r="E398" s="429">
        <v>3.2334320000000001</v>
      </c>
      <c r="F398" s="429">
        <v>-0.41578399999999505</v>
      </c>
    </row>
    <row r="399" spans="1:6" x14ac:dyDescent="0.3">
      <c r="A399" s="336">
        <v>2025</v>
      </c>
      <c r="B399" s="2" t="s">
        <v>295</v>
      </c>
      <c r="C399" s="429">
        <v>6.0970380000000004</v>
      </c>
      <c r="D399" s="429">
        <v>2.5661290000000001</v>
      </c>
      <c r="E399" s="429">
        <v>3.5309090000000003</v>
      </c>
      <c r="F399" s="429">
        <v>-8.3723999999996579E-2</v>
      </c>
    </row>
    <row r="400" spans="1:6" x14ac:dyDescent="0.3">
      <c r="A400" s="336">
        <v>2026</v>
      </c>
      <c r="B400" s="2" t="s">
        <v>295</v>
      </c>
      <c r="C400" s="429">
        <v>6.1371549999999999</v>
      </c>
      <c r="D400" s="429">
        <v>2.8751739999999999</v>
      </c>
      <c r="E400" s="429">
        <v>3.261981</v>
      </c>
      <c r="F400" s="429">
        <v>-0.42713299999999066</v>
      </c>
    </row>
    <row r="401" spans="1:6" x14ac:dyDescent="0.3">
      <c r="A401" s="336">
        <v>2030</v>
      </c>
      <c r="B401" s="2" t="s">
        <v>295</v>
      </c>
      <c r="C401" s="429">
        <v>6.1279370000000002</v>
      </c>
      <c r="D401" s="429">
        <v>3.0287220000000001</v>
      </c>
      <c r="E401" s="429">
        <v>3.0992150000000001</v>
      </c>
      <c r="F401" s="429">
        <v>-1.22834000000001</v>
      </c>
    </row>
    <row r="402" spans="1:6" x14ac:dyDescent="0.3">
      <c r="A402" s="336">
        <v>2032</v>
      </c>
      <c r="B402" s="2" t="s">
        <v>295</v>
      </c>
      <c r="C402" s="429">
        <v>6.0808020000000003</v>
      </c>
      <c r="D402" s="429">
        <v>2.997967</v>
      </c>
      <c r="E402" s="429">
        <v>3.0828350000000002</v>
      </c>
      <c r="F402" s="429">
        <v>-1.1688060000000036</v>
      </c>
    </row>
    <row r="403" spans="1:6" x14ac:dyDescent="0.3">
      <c r="A403" s="336">
        <v>2035</v>
      </c>
      <c r="B403" s="2" t="s">
        <v>293</v>
      </c>
      <c r="C403" s="429">
        <v>5.6418189999999999</v>
      </c>
      <c r="D403" s="429">
        <v>2.6640290000000002</v>
      </c>
      <c r="E403" s="429">
        <v>2.9777899999999997</v>
      </c>
      <c r="F403" s="429">
        <v>-1.5688120000000012</v>
      </c>
    </row>
    <row r="404" spans="1:6" x14ac:dyDescent="0.3">
      <c r="A404" s="336">
        <v>2038</v>
      </c>
      <c r="B404" s="2" t="s">
        <v>295</v>
      </c>
      <c r="C404" s="429">
        <v>6.0842939999999999</v>
      </c>
      <c r="D404" s="429">
        <v>3.1792579999999999</v>
      </c>
      <c r="E404" s="429">
        <v>2.905036</v>
      </c>
      <c r="F404" s="429">
        <v>-1.9070729999999969</v>
      </c>
    </row>
    <row r="405" spans="1:6" x14ac:dyDescent="0.3">
      <c r="A405" s="336">
        <v>2043</v>
      </c>
      <c r="B405" s="2" t="s">
        <v>295</v>
      </c>
      <c r="C405" s="429">
        <v>6.1558590000000004</v>
      </c>
      <c r="D405" s="429">
        <v>2.5717530000000002</v>
      </c>
      <c r="E405" s="429">
        <v>3.5841060000000002</v>
      </c>
      <c r="F405" s="429">
        <v>0.52861700000000411</v>
      </c>
    </row>
    <row r="406" spans="1:6" x14ac:dyDescent="0.3">
      <c r="A406" s="336">
        <v>2045</v>
      </c>
      <c r="B406" s="2" t="s">
        <v>295</v>
      </c>
      <c r="C406" s="429">
        <v>6.2003050000000002</v>
      </c>
      <c r="D406" s="429">
        <v>2.5428929999999998</v>
      </c>
      <c r="E406" s="429">
        <v>3.6574120000000003</v>
      </c>
      <c r="F406" s="429">
        <v>1.2034109999999956</v>
      </c>
    </row>
    <row r="407" spans="1:6" x14ac:dyDescent="0.3">
      <c r="A407" s="336">
        <v>2048</v>
      </c>
      <c r="B407" s="2" t="s">
        <v>293</v>
      </c>
      <c r="C407" s="429">
        <v>5.6359339999999998</v>
      </c>
      <c r="D407" s="429">
        <v>2.6454409999999999</v>
      </c>
      <c r="E407" s="429">
        <v>2.9904929999999998</v>
      </c>
      <c r="F407" s="429">
        <v>-1.6124650000000003</v>
      </c>
    </row>
    <row r="408" spans="1:6" x14ac:dyDescent="0.3">
      <c r="A408" s="336">
        <v>2050</v>
      </c>
      <c r="B408" s="2" t="s">
        <v>295</v>
      </c>
      <c r="C408" s="429">
        <v>5.9731940000000003</v>
      </c>
      <c r="D408" s="429">
        <v>2.7087639999999999</v>
      </c>
      <c r="E408" s="429">
        <v>3.2644300000000004</v>
      </c>
      <c r="F408" s="429">
        <v>-2.5253410000000116</v>
      </c>
    </row>
    <row r="409" spans="1:6" x14ac:dyDescent="0.3">
      <c r="A409" s="336">
        <v>2052</v>
      </c>
      <c r="B409" s="2" t="s">
        <v>295</v>
      </c>
      <c r="C409" s="429">
        <v>6.1084120000000004</v>
      </c>
      <c r="D409" s="429">
        <v>3.0751430000000002</v>
      </c>
      <c r="E409" s="429">
        <v>3.0332690000000002</v>
      </c>
      <c r="F409" s="429">
        <v>-1.391420999999994</v>
      </c>
    </row>
    <row r="410" spans="1:6" x14ac:dyDescent="0.3">
      <c r="A410" s="336">
        <v>2053</v>
      </c>
      <c r="B410" s="2" t="s">
        <v>295</v>
      </c>
      <c r="C410" s="429">
        <v>6.1064449999999999</v>
      </c>
      <c r="D410" s="429">
        <v>3.1956000000000002</v>
      </c>
      <c r="E410" s="429">
        <v>2.9108449999999997</v>
      </c>
      <c r="F410" s="429">
        <v>-1.8448660000000032</v>
      </c>
    </row>
    <row r="411" spans="1:6" x14ac:dyDescent="0.3">
      <c r="A411" s="336">
        <v>2054</v>
      </c>
      <c r="B411" s="2" t="s">
        <v>295</v>
      </c>
      <c r="C411" s="429">
        <v>6.1147559999999999</v>
      </c>
      <c r="D411" s="429">
        <v>3.1375320000000002</v>
      </c>
      <c r="E411" s="429">
        <v>2.9772239999999996</v>
      </c>
      <c r="F411" s="429">
        <v>-1.533342999999995</v>
      </c>
    </row>
    <row r="412" spans="1:6" x14ac:dyDescent="0.3">
      <c r="A412" s="336">
        <v>2056</v>
      </c>
      <c r="B412" s="2" t="s">
        <v>295</v>
      </c>
      <c r="C412" s="429">
        <v>6.0807650000000004</v>
      </c>
      <c r="D412" s="429">
        <v>3.122404</v>
      </c>
      <c r="E412" s="429">
        <v>2.9583610000000005</v>
      </c>
      <c r="F412" s="429">
        <v>-1.6310240000000036</v>
      </c>
    </row>
    <row r="413" spans="1:6" x14ac:dyDescent="0.3">
      <c r="A413" s="336">
        <v>2061</v>
      </c>
      <c r="B413" s="2" t="s">
        <v>295</v>
      </c>
      <c r="C413" s="429">
        <v>6.0605729999999998</v>
      </c>
      <c r="D413" s="429">
        <v>2.6336719999999998</v>
      </c>
      <c r="E413" s="429">
        <v>3.426901</v>
      </c>
      <c r="F413" s="429">
        <v>-0.93206399999999689</v>
      </c>
    </row>
    <row r="414" spans="1:6" x14ac:dyDescent="0.3">
      <c r="A414" s="336">
        <v>2062</v>
      </c>
      <c r="B414" s="2" t="s">
        <v>295</v>
      </c>
      <c r="C414" s="429">
        <v>6.1013570000000001</v>
      </c>
      <c r="D414" s="429">
        <v>2.9467780000000001</v>
      </c>
      <c r="E414" s="429">
        <v>3.154579</v>
      </c>
      <c r="F414" s="429">
        <v>-0.8734449999999967</v>
      </c>
    </row>
    <row r="415" spans="1:6" x14ac:dyDescent="0.3">
      <c r="A415" s="336">
        <v>2066</v>
      </c>
      <c r="B415" s="2" t="s">
        <v>295</v>
      </c>
      <c r="C415" s="429">
        <v>6.0398779999999999</v>
      </c>
      <c r="D415" s="429">
        <v>2.5911430000000002</v>
      </c>
      <c r="E415" s="429">
        <v>3.4487349999999997</v>
      </c>
      <c r="F415" s="429">
        <v>-0.87498200000000281</v>
      </c>
    </row>
    <row r="416" spans="1:6" x14ac:dyDescent="0.3">
      <c r="A416" s="336">
        <v>2067</v>
      </c>
      <c r="B416" s="2" t="s">
        <v>295</v>
      </c>
      <c r="C416" s="429">
        <v>6.0550420000000003</v>
      </c>
      <c r="D416" s="429">
        <v>2.998481</v>
      </c>
      <c r="E416" s="429">
        <v>3.0565610000000003</v>
      </c>
      <c r="F416" s="429">
        <v>-1.2072319999999905</v>
      </c>
    </row>
    <row r="417" spans="1:6" x14ac:dyDescent="0.3">
      <c r="A417" s="336">
        <v>2071</v>
      </c>
      <c r="B417" s="2" t="s">
        <v>295</v>
      </c>
      <c r="C417" s="429">
        <v>6.0581550000000002</v>
      </c>
      <c r="D417" s="429">
        <v>3.087637</v>
      </c>
      <c r="E417" s="429">
        <v>2.9705180000000002</v>
      </c>
      <c r="F417" s="429">
        <v>-1.5611690000000067</v>
      </c>
    </row>
    <row r="418" spans="1:6" x14ac:dyDescent="0.3">
      <c r="A418" s="336">
        <v>2072</v>
      </c>
      <c r="B418" s="2" t="s">
        <v>295</v>
      </c>
      <c r="C418" s="429">
        <v>6.0621809999999998</v>
      </c>
      <c r="D418" s="429">
        <v>2.8987729999999998</v>
      </c>
      <c r="E418" s="429">
        <v>3.163408</v>
      </c>
      <c r="F418" s="429">
        <v>-0.74451400000000234</v>
      </c>
    </row>
    <row r="419" spans="1:6" x14ac:dyDescent="0.3">
      <c r="A419" s="336">
        <v>2081</v>
      </c>
      <c r="B419" s="2" t="s">
        <v>295</v>
      </c>
      <c r="C419" s="429">
        <v>6.0791380000000004</v>
      </c>
      <c r="D419" s="429">
        <v>3.0507469999999999</v>
      </c>
      <c r="E419" s="429">
        <v>3.0283910000000005</v>
      </c>
      <c r="F419" s="429">
        <v>-1.4061960000000013</v>
      </c>
    </row>
    <row r="420" spans="1:6" x14ac:dyDescent="0.3">
      <c r="A420" s="336">
        <v>2090</v>
      </c>
      <c r="B420" s="2" t="s">
        <v>295</v>
      </c>
      <c r="C420" s="429">
        <v>6.1187560000000003</v>
      </c>
      <c r="D420" s="429">
        <v>2.9440460000000002</v>
      </c>
      <c r="E420" s="429">
        <v>3.1747100000000001</v>
      </c>
      <c r="F420" s="429">
        <v>-0.8751309999999819</v>
      </c>
    </row>
    <row r="421" spans="1:6" x14ac:dyDescent="0.3">
      <c r="A421" s="336">
        <v>2093</v>
      </c>
      <c r="B421" s="2" t="s">
        <v>295</v>
      </c>
      <c r="C421" s="429">
        <v>6.0667299999999997</v>
      </c>
      <c r="D421" s="429">
        <v>3.1432950000000002</v>
      </c>
      <c r="E421" s="429">
        <v>2.9234349999999996</v>
      </c>
      <c r="F421" s="429">
        <v>-1.8100679999999869</v>
      </c>
    </row>
    <row r="422" spans="1:6" x14ac:dyDescent="0.3">
      <c r="A422" s="336">
        <v>2108</v>
      </c>
      <c r="B422" s="2" t="s">
        <v>295</v>
      </c>
      <c r="C422" s="429">
        <v>6.1785870000000003</v>
      </c>
      <c r="D422" s="429">
        <v>2.6644480000000001</v>
      </c>
      <c r="E422" s="429">
        <v>3.5141390000000001</v>
      </c>
      <c r="F422" s="429">
        <v>1.3506859999999961</v>
      </c>
    </row>
    <row r="423" spans="1:6" x14ac:dyDescent="0.3">
      <c r="A423" s="336">
        <v>2109</v>
      </c>
      <c r="B423" s="2" t="s">
        <v>295</v>
      </c>
      <c r="C423" s="429">
        <v>6.1812610000000001</v>
      </c>
      <c r="D423" s="429">
        <v>2.6519059999999999</v>
      </c>
      <c r="E423" s="429">
        <v>3.5293550000000002</v>
      </c>
      <c r="F423" s="429">
        <v>1.3995330000000124</v>
      </c>
    </row>
    <row r="424" spans="1:6" x14ac:dyDescent="0.3">
      <c r="A424" s="336">
        <v>2110</v>
      </c>
      <c r="B424" s="2" t="s">
        <v>295</v>
      </c>
      <c r="C424" s="429">
        <v>6.1799980000000003</v>
      </c>
      <c r="D424" s="429">
        <v>2.6571009999999999</v>
      </c>
      <c r="E424" s="429">
        <v>3.5228970000000004</v>
      </c>
      <c r="F424" s="429">
        <v>1.3506570000000124</v>
      </c>
    </row>
    <row r="425" spans="1:6" x14ac:dyDescent="0.3">
      <c r="A425" s="336">
        <v>2111</v>
      </c>
      <c r="B425" s="2" t="s">
        <v>295</v>
      </c>
      <c r="C425" s="429">
        <v>6.179125</v>
      </c>
      <c r="D425" s="429">
        <v>2.6608429999999998</v>
      </c>
      <c r="E425" s="429">
        <v>3.5182820000000001</v>
      </c>
      <c r="F425" s="429">
        <v>1.3108389999999943</v>
      </c>
    </row>
    <row r="426" spans="1:6" x14ac:dyDescent="0.3">
      <c r="A426" s="336">
        <v>2113</v>
      </c>
      <c r="B426" s="2" t="s">
        <v>295</v>
      </c>
      <c r="C426" s="429">
        <v>6.1808240000000003</v>
      </c>
      <c r="D426" s="429">
        <v>2.6537489999999999</v>
      </c>
      <c r="E426" s="429">
        <v>3.5270750000000004</v>
      </c>
      <c r="F426" s="429">
        <v>1.3712309999999945</v>
      </c>
    </row>
    <row r="427" spans="1:6" x14ac:dyDescent="0.3">
      <c r="A427" s="336">
        <v>2114</v>
      </c>
      <c r="B427" s="2" t="s">
        <v>295</v>
      </c>
      <c r="C427" s="429">
        <v>6.1788869999999996</v>
      </c>
      <c r="D427" s="429">
        <v>2.6611259999999999</v>
      </c>
      <c r="E427" s="429">
        <v>3.5177609999999997</v>
      </c>
      <c r="F427" s="429">
        <v>1.3937000000000026</v>
      </c>
    </row>
    <row r="428" spans="1:6" x14ac:dyDescent="0.3">
      <c r="A428" s="336">
        <v>2115</v>
      </c>
      <c r="B428" s="2" t="s">
        <v>295</v>
      </c>
      <c r="C428" s="429">
        <v>6.1678110000000004</v>
      </c>
      <c r="D428" s="429">
        <v>2.7042920000000001</v>
      </c>
      <c r="E428" s="429">
        <v>3.4635190000000002</v>
      </c>
      <c r="F428" s="429">
        <v>1.0061609999999988</v>
      </c>
    </row>
    <row r="429" spans="1:6" x14ac:dyDescent="0.3">
      <c r="A429" s="336">
        <v>2116</v>
      </c>
      <c r="B429" s="2" t="s">
        <v>295</v>
      </c>
      <c r="C429" s="429">
        <v>6.175224</v>
      </c>
      <c r="D429" s="429">
        <v>2.676129</v>
      </c>
      <c r="E429" s="429">
        <v>3.4990950000000001</v>
      </c>
      <c r="F429" s="429">
        <v>1.2664589999999976</v>
      </c>
    </row>
    <row r="430" spans="1:6" x14ac:dyDescent="0.3">
      <c r="A430" s="336">
        <v>2118</v>
      </c>
      <c r="B430" s="2" t="s">
        <v>295</v>
      </c>
      <c r="C430" s="429">
        <v>6.1757229999999996</v>
      </c>
      <c r="D430" s="429">
        <v>2.675373</v>
      </c>
      <c r="E430" s="429">
        <v>3.5003499999999996</v>
      </c>
      <c r="F430" s="429">
        <v>1.2225010000000012</v>
      </c>
    </row>
    <row r="431" spans="1:6" x14ac:dyDescent="0.3">
      <c r="A431" s="336">
        <v>2119</v>
      </c>
      <c r="B431" s="2" t="s">
        <v>295</v>
      </c>
      <c r="C431" s="429">
        <v>6.1709120000000004</v>
      </c>
      <c r="D431" s="429">
        <v>2.6966230000000002</v>
      </c>
      <c r="E431" s="429">
        <v>3.4742890000000002</v>
      </c>
      <c r="F431" s="429">
        <v>1.0525800000000061</v>
      </c>
    </row>
    <row r="432" spans="1:6" x14ac:dyDescent="0.3">
      <c r="A432" s="336">
        <v>2120</v>
      </c>
      <c r="B432" s="2" t="s">
        <v>295</v>
      </c>
      <c r="C432" s="429">
        <v>6.165743</v>
      </c>
      <c r="D432" s="429">
        <v>2.7137880000000001</v>
      </c>
      <c r="E432" s="429">
        <v>3.4519549999999999</v>
      </c>
      <c r="F432" s="429">
        <v>0.90554199999998986</v>
      </c>
    </row>
    <row r="433" spans="1:6" x14ac:dyDescent="0.3">
      <c r="A433" s="336">
        <v>2121</v>
      </c>
      <c r="B433" s="2" t="s">
        <v>295</v>
      </c>
      <c r="C433" s="429">
        <v>6.1691370000000001</v>
      </c>
      <c r="D433" s="429">
        <v>2.705994</v>
      </c>
      <c r="E433" s="429">
        <v>3.4631430000000001</v>
      </c>
      <c r="F433" s="429">
        <v>0.94172600000000983</v>
      </c>
    </row>
    <row r="434" spans="1:6" x14ac:dyDescent="0.3">
      <c r="A434" s="336">
        <v>2122</v>
      </c>
      <c r="B434" s="2" t="s">
        <v>295</v>
      </c>
      <c r="C434" s="429">
        <v>6.1750470000000002</v>
      </c>
      <c r="D434" s="429">
        <v>2.678166</v>
      </c>
      <c r="E434" s="429">
        <v>3.4968810000000001</v>
      </c>
      <c r="F434" s="429">
        <v>1.0026929999999936</v>
      </c>
    </row>
    <row r="435" spans="1:6" x14ac:dyDescent="0.3">
      <c r="A435" s="336">
        <v>2124</v>
      </c>
      <c r="B435" s="2" t="s">
        <v>295</v>
      </c>
      <c r="C435" s="429">
        <v>6.1708699999999999</v>
      </c>
      <c r="D435" s="429">
        <v>2.698175</v>
      </c>
      <c r="E435" s="429">
        <v>3.4726949999999999</v>
      </c>
      <c r="F435" s="429">
        <v>0.89773500000000439</v>
      </c>
    </row>
    <row r="436" spans="1:6" x14ac:dyDescent="0.3">
      <c r="A436" s="336">
        <v>2125</v>
      </c>
      <c r="B436" s="2" t="s">
        <v>295</v>
      </c>
      <c r="C436" s="429">
        <v>6.1763029999999999</v>
      </c>
      <c r="D436" s="429">
        <v>2.673079</v>
      </c>
      <c r="E436" s="429">
        <v>3.5032239999999999</v>
      </c>
      <c r="F436" s="429">
        <v>1.1221779999999981</v>
      </c>
    </row>
    <row r="437" spans="1:6" x14ac:dyDescent="0.3">
      <c r="A437" s="336">
        <v>2126</v>
      </c>
      <c r="B437" s="2" t="s">
        <v>295</v>
      </c>
      <c r="C437" s="429">
        <v>6.1638570000000001</v>
      </c>
      <c r="D437" s="429">
        <v>2.7340800000000001</v>
      </c>
      <c r="E437" s="429">
        <v>3.4297770000000001</v>
      </c>
      <c r="F437" s="429">
        <v>0.65368799999999538</v>
      </c>
    </row>
    <row r="438" spans="1:6" x14ac:dyDescent="0.3">
      <c r="A438" s="336">
        <v>2127</v>
      </c>
      <c r="B438" s="2" t="s">
        <v>295</v>
      </c>
      <c r="C438" s="429">
        <v>6.1809250000000002</v>
      </c>
      <c r="D438" s="429">
        <v>2.6534650000000002</v>
      </c>
      <c r="E438" s="429">
        <v>3.52746</v>
      </c>
      <c r="F438" s="429">
        <v>1.2418509999999969</v>
      </c>
    </row>
    <row r="439" spans="1:6" x14ac:dyDescent="0.3">
      <c r="A439" s="336">
        <v>2128</v>
      </c>
      <c r="B439" s="2" t="s">
        <v>295</v>
      </c>
      <c r="C439" s="429">
        <v>6.1878859999999998</v>
      </c>
      <c r="D439" s="429">
        <v>2.6267999999999998</v>
      </c>
      <c r="E439" s="429">
        <v>3.561086</v>
      </c>
      <c r="F439" s="429">
        <v>1.4549260000000004</v>
      </c>
    </row>
    <row r="440" spans="1:6" x14ac:dyDescent="0.3">
      <c r="A440" s="336">
        <v>2129</v>
      </c>
      <c r="B440" s="2" t="s">
        <v>295</v>
      </c>
      <c r="C440" s="429">
        <v>6.180739</v>
      </c>
      <c r="D440" s="429">
        <v>2.6528</v>
      </c>
      <c r="E440" s="429">
        <v>3.5279389999999999</v>
      </c>
      <c r="F440" s="429">
        <v>1.4811669999999992</v>
      </c>
    </row>
    <row r="441" spans="1:6" x14ac:dyDescent="0.3">
      <c r="A441" s="336">
        <v>2130</v>
      </c>
      <c r="B441" s="2" t="s">
        <v>295</v>
      </c>
      <c r="C441" s="429">
        <v>6.1588909999999997</v>
      </c>
      <c r="D441" s="429">
        <v>2.747852</v>
      </c>
      <c r="E441" s="429">
        <v>3.4110389999999997</v>
      </c>
      <c r="F441" s="429">
        <v>0.57591700000000401</v>
      </c>
    </row>
    <row r="442" spans="1:6" x14ac:dyDescent="0.3">
      <c r="A442" s="336">
        <v>2131</v>
      </c>
      <c r="B442" s="2" t="s">
        <v>295</v>
      </c>
      <c r="C442" s="429">
        <v>6.1549690000000004</v>
      </c>
      <c r="D442" s="429">
        <v>2.7760669999999998</v>
      </c>
      <c r="E442" s="429">
        <v>3.3789020000000005</v>
      </c>
      <c r="F442" s="429">
        <v>0.32664099999999507</v>
      </c>
    </row>
    <row r="443" spans="1:6" x14ac:dyDescent="0.3">
      <c r="A443" s="336">
        <v>2132</v>
      </c>
      <c r="B443" s="2" t="s">
        <v>295</v>
      </c>
      <c r="C443" s="429">
        <v>6.1436849999999996</v>
      </c>
      <c r="D443" s="429">
        <v>2.833075</v>
      </c>
      <c r="E443" s="429">
        <v>3.3106099999999996</v>
      </c>
      <c r="F443" s="429">
        <v>-0.14245999999999981</v>
      </c>
    </row>
    <row r="444" spans="1:6" x14ac:dyDescent="0.3">
      <c r="A444" s="336">
        <v>2134</v>
      </c>
      <c r="B444" s="2" t="s">
        <v>295</v>
      </c>
      <c r="C444" s="429">
        <v>6.1539229999999998</v>
      </c>
      <c r="D444" s="429">
        <v>2.745266</v>
      </c>
      <c r="E444" s="429">
        <v>3.4086569999999998</v>
      </c>
      <c r="F444" s="429">
        <v>0.59238799999998548</v>
      </c>
    </row>
    <row r="445" spans="1:6" x14ac:dyDescent="0.3">
      <c r="A445" s="336">
        <v>2135</v>
      </c>
      <c r="B445" s="2" t="s">
        <v>295</v>
      </c>
      <c r="C445" s="429">
        <v>6.1417029999999997</v>
      </c>
      <c r="D445" s="429">
        <v>2.7898700000000001</v>
      </c>
      <c r="E445" s="429">
        <v>3.3518329999999996</v>
      </c>
      <c r="F445" s="429">
        <v>0.14916399999999186</v>
      </c>
    </row>
    <row r="446" spans="1:6" x14ac:dyDescent="0.3">
      <c r="A446" s="336">
        <v>2136</v>
      </c>
      <c r="B446" s="2" t="s">
        <v>295</v>
      </c>
      <c r="C446" s="429">
        <v>6.1523919999999999</v>
      </c>
      <c r="D446" s="429">
        <v>2.7969539999999999</v>
      </c>
      <c r="E446" s="429">
        <v>3.3554379999999999</v>
      </c>
      <c r="F446" s="429">
        <v>0.14941500000000474</v>
      </c>
    </row>
    <row r="447" spans="1:6" x14ac:dyDescent="0.3">
      <c r="A447" s="336">
        <v>2138</v>
      </c>
      <c r="B447" s="2" t="s">
        <v>295</v>
      </c>
      <c r="C447" s="429">
        <v>6.1491239999999996</v>
      </c>
      <c r="D447" s="429">
        <v>2.7464729999999999</v>
      </c>
      <c r="E447" s="429">
        <v>3.4026509999999996</v>
      </c>
      <c r="F447" s="429">
        <v>0.54949000000000581</v>
      </c>
    </row>
    <row r="448" spans="1:6" x14ac:dyDescent="0.3">
      <c r="A448" s="336">
        <v>2139</v>
      </c>
      <c r="B448" s="2" t="s">
        <v>295</v>
      </c>
      <c r="C448" s="429">
        <v>6.1665669999999997</v>
      </c>
      <c r="D448" s="429">
        <v>2.7027040000000002</v>
      </c>
      <c r="E448" s="429">
        <v>3.4638629999999995</v>
      </c>
      <c r="F448" s="429">
        <v>1.036170999999996</v>
      </c>
    </row>
    <row r="449" spans="1:6" x14ac:dyDescent="0.3">
      <c r="A449" s="336">
        <v>2140</v>
      </c>
      <c r="B449" s="2" t="s">
        <v>295</v>
      </c>
      <c r="C449" s="429">
        <v>6.1518230000000003</v>
      </c>
      <c r="D449" s="429">
        <v>2.7335509999999998</v>
      </c>
      <c r="E449" s="429">
        <v>3.4182720000000004</v>
      </c>
      <c r="F449" s="429">
        <v>0.68030399999999958</v>
      </c>
    </row>
    <row r="450" spans="1:6" x14ac:dyDescent="0.3">
      <c r="A450" s="336">
        <v>2141</v>
      </c>
      <c r="B450" s="2" t="s">
        <v>295</v>
      </c>
      <c r="C450" s="429">
        <v>6.176793</v>
      </c>
      <c r="D450" s="429">
        <v>2.6677170000000001</v>
      </c>
      <c r="E450" s="429">
        <v>3.5090759999999999</v>
      </c>
      <c r="F450" s="429">
        <v>1.3797500000000014</v>
      </c>
    </row>
    <row r="451" spans="1:6" x14ac:dyDescent="0.3">
      <c r="A451" s="336">
        <v>2142</v>
      </c>
      <c r="B451" s="2" t="s">
        <v>295</v>
      </c>
      <c r="C451" s="429">
        <v>6.1749939999999999</v>
      </c>
      <c r="D451" s="429">
        <v>2.6750989999999999</v>
      </c>
      <c r="E451" s="429">
        <v>3.499895</v>
      </c>
      <c r="F451" s="429">
        <v>1.3122350000000012</v>
      </c>
    </row>
    <row r="452" spans="1:6" x14ac:dyDescent="0.3">
      <c r="A452" s="336">
        <v>2143</v>
      </c>
      <c r="B452" s="2" t="s">
        <v>295</v>
      </c>
      <c r="C452" s="429">
        <v>6.1689600000000002</v>
      </c>
      <c r="D452" s="429">
        <v>2.6884399999999999</v>
      </c>
      <c r="E452" s="429">
        <v>3.4805200000000003</v>
      </c>
      <c r="F452" s="429">
        <v>1.1899489999999986</v>
      </c>
    </row>
    <row r="453" spans="1:6" x14ac:dyDescent="0.3">
      <c r="A453" s="336">
        <v>2144</v>
      </c>
      <c r="B453" s="2" t="s">
        <v>295</v>
      </c>
      <c r="C453" s="429">
        <v>6.1558529999999996</v>
      </c>
      <c r="D453" s="429">
        <v>2.7169539999999999</v>
      </c>
      <c r="E453" s="429">
        <v>3.4388989999999997</v>
      </c>
      <c r="F453" s="429">
        <v>0.85549399999998599</v>
      </c>
    </row>
    <row r="454" spans="1:6" x14ac:dyDescent="0.3">
      <c r="A454" s="336">
        <v>2145</v>
      </c>
      <c r="B454" s="2" t="s">
        <v>295</v>
      </c>
      <c r="C454" s="429">
        <v>6.17516</v>
      </c>
      <c r="D454" s="429">
        <v>2.6691310000000001</v>
      </c>
      <c r="E454" s="429">
        <v>3.5060289999999998</v>
      </c>
      <c r="F454" s="429">
        <v>1.4096449999999976</v>
      </c>
    </row>
    <row r="455" spans="1:6" x14ac:dyDescent="0.3">
      <c r="A455" s="336">
        <v>2148</v>
      </c>
      <c r="B455" s="2" t="s">
        <v>295</v>
      </c>
      <c r="C455" s="429">
        <v>6.1726510000000001</v>
      </c>
      <c r="D455" s="429">
        <v>2.6548780000000001</v>
      </c>
      <c r="E455" s="429">
        <v>3.517773</v>
      </c>
      <c r="F455" s="429">
        <v>1.5263080000000144</v>
      </c>
    </row>
    <row r="456" spans="1:6" x14ac:dyDescent="0.3">
      <c r="A456" s="336">
        <v>2149</v>
      </c>
      <c r="B456" s="2" t="s">
        <v>295</v>
      </c>
      <c r="C456" s="429">
        <v>6.1839490000000001</v>
      </c>
      <c r="D456" s="429">
        <v>2.6382379999999999</v>
      </c>
      <c r="E456" s="429">
        <v>3.5457110000000003</v>
      </c>
      <c r="F456" s="429">
        <v>1.6249529999999979</v>
      </c>
    </row>
    <row r="457" spans="1:6" x14ac:dyDescent="0.3">
      <c r="A457" s="336">
        <v>2150</v>
      </c>
      <c r="B457" s="2" t="s">
        <v>295</v>
      </c>
      <c r="C457" s="429">
        <v>6.1870479999999999</v>
      </c>
      <c r="D457" s="429">
        <v>2.6304750000000001</v>
      </c>
      <c r="E457" s="429">
        <v>3.5565729999999998</v>
      </c>
      <c r="F457" s="429">
        <v>1.5644009999999966</v>
      </c>
    </row>
    <row r="458" spans="1:6" x14ac:dyDescent="0.3">
      <c r="A458" s="336">
        <v>2151</v>
      </c>
      <c r="B458" s="2" t="s">
        <v>295</v>
      </c>
      <c r="C458" s="429">
        <v>6.1860049999999998</v>
      </c>
      <c r="D458" s="429">
        <v>2.6231599999999999</v>
      </c>
      <c r="E458" s="429">
        <v>3.5628449999999998</v>
      </c>
      <c r="F458" s="429">
        <v>1.5621790000000004</v>
      </c>
    </row>
    <row r="459" spans="1:6" x14ac:dyDescent="0.3">
      <c r="A459" s="336">
        <v>2152</v>
      </c>
      <c r="B459" s="2" t="s">
        <v>295</v>
      </c>
      <c r="C459" s="429">
        <v>6.193702</v>
      </c>
      <c r="D459" s="429">
        <v>2.6049060000000002</v>
      </c>
      <c r="E459" s="429">
        <v>3.5887959999999999</v>
      </c>
      <c r="F459" s="429">
        <v>1.4614490000000089</v>
      </c>
    </row>
    <row r="460" spans="1:6" x14ac:dyDescent="0.3">
      <c r="A460" s="336">
        <v>2155</v>
      </c>
      <c r="B460" s="2" t="s">
        <v>295</v>
      </c>
      <c r="C460" s="429">
        <v>6.156771</v>
      </c>
      <c r="D460" s="429">
        <v>2.7028599999999998</v>
      </c>
      <c r="E460" s="429">
        <v>3.4539110000000002</v>
      </c>
      <c r="F460" s="429">
        <v>1.0733189999999837</v>
      </c>
    </row>
    <row r="461" spans="1:6" x14ac:dyDescent="0.3">
      <c r="A461" s="336">
        <v>2163</v>
      </c>
      <c r="B461" s="2" t="s">
        <v>295</v>
      </c>
      <c r="C461" s="429">
        <v>6.15327</v>
      </c>
      <c r="D461" s="429">
        <v>2.7409829999999999</v>
      </c>
      <c r="E461" s="429">
        <v>3.4122870000000001</v>
      </c>
      <c r="F461" s="429">
        <v>0.62633899999999443</v>
      </c>
    </row>
    <row r="462" spans="1:6" x14ac:dyDescent="0.3">
      <c r="A462" s="336">
        <v>2169</v>
      </c>
      <c r="B462" s="2" t="s">
        <v>295</v>
      </c>
      <c r="C462" s="429">
        <v>6.1709050000000003</v>
      </c>
      <c r="D462" s="429">
        <v>2.6659350000000002</v>
      </c>
      <c r="E462" s="429">
        <v>3.5049700000000001</v>
      </c>
      <c r="F462" s="429">
        <v>0.76001299999999361</v>
      </c>
    </row>
    <row r="463" spans="1:6" x14ac:dyDescent="0.3">
      <c r="A463" s="336">
        <v>2170</v>
      </c>
      <c r="B463" s="2" t="s">
        <v>295</v>
      </c>
      <c r="C463" s="429">
        <v>6.1802989999999998</v>
      </c>
      <c r="D463" s="429">
        <v>2.6495839999999999</v>
      </c>
      <c r="E463" s="429">
        <v>3.5307149999999998</v>
      </c>
      <c r="F463" s="429">
        <v>0.95002499999998946</v>
      </c>
    </row>
    <row r="464" spans="1:6" x14ac:dyDescent="0.3">
      <c r="A464" s="336">
        <v>2171</v>
      </c>
      <c r="B464" s="2" t="s">
        <v>295</v>
      </c>
      <c r="C464" s="429">
        <v>6.1815300000000004</v>
      </c>
      <c r="D464" s="429">
        <v>2.6470250000000002</v>
      </c>
      <c r="E464" s="429">
        <v>3.5345050000000002</v>
      </c>
      <c r="F464" s="429">
        <v>1.0487150000000014</v>
      </c>
    </row>
    <row r="465" spans="1:6" x14ac:dyDescent="0.3">
      <c r="A465" s="336">
        <v>2176</v>
      </c>
      <c r="B465" s="2" t="s">
        <v>295</v>
      </c>
      <c r="C465" s="429">
        <v>6.1534700000000004</v>
      </c>
      <c r="D465" s="429">
        <v>2.6841360000000001</v>
      </c>
      <c r="E465" s="429">
        <v>3.4693340000000004</v>
      </c>
      <c r="F465" s="429">
        <v>1.286118000000009</v>
      </c>
    </row>
    <row r="466" spans="1:6" x14ac:dyDescent="0.3">
      <c r="A466" s="336">
        <v>2180</v>
      </c>
      <c r="B466" s="2" t="s">
        <v>295</v>
      </c>
      <c r="C466" s="429">
        <v>6.1283219999999998</v>
      </c>
      <c r="D466" s="429">
        <v>2.7411430000000001</v>
      </c>
      <c r="E466" s="429">
        <v>3.3871789999999997</v>
      </c>
      <c r="F466" s="429">
        <v>0.86645099999999076</v>
      </c>
    </row>
    <row r="467" spans="1:6" x14ac:dyDescent="0.3">
      <c r="A467" s="336">
        <v>2184</v>
      </c>
      <c r="B467" s="2" t="s">
        <v>295</v>
      </c>
      <c r="C467" s="429">
        <v>6.1496829999999996</v>
      </c>
      <c r="D467" s="429">
        <v>2.6833939999999998</v>
      </c>
      <c r="E467" s="429">
        <v>3.4662889999999997</v>
      </c>
      <c r="F467" s="429">
        <v>0.43188599999999155</v>
      </c>
    </row>
    <row r="468" spans="1:6" x14ac:dyDescent="0.3">
      <c r="A468" s="336">
        <v>2186</v>
      </c>
      <c r="B468" s="2" t="s">
        <v>295</v>
      </c>
      <c r="C468" s="429">
        <v>6.1544699999999999</v>
      </c>
      <c r="D468" s="429">
        <v>2.746807</v>
      </c>
      <c r="E468" s="429">
        <v>3.4076629999999999</v>
      </c>
      <c r="F468" s="429">
        <v>0.46213900000000052</v>
      </c>
    </row>
    <row r="469" spans="1:6" x14ac:dyDescent="0.3">
      <c r="A469" s="336">
        <v>2188</v>
      </c>
      <c r="B469" s="2" t="s">
        <v>295</v>
      </c>
      <c r="C469" s="429">
        <v>6.1630190000000002</v>
      </c>
      <c r="D469" s="429">
        <v>2.6273650000000002</v>
      </c>
      <c r="E469" s="429">
        <v>3.5356540000000001</v>
      </c>
      <c r="F469" s="429">
        <v>0.58851599999999848</v>
      </c>
    </row>
    <row r="470" spans="1:6" x14ac:dyDescent="0.3">
      <c r="A470" s="336">
        <v>2189</v>
      </c>
      <c r="B470" s="2" t="s">
        <v>295</v>
      </c>
      <c r="C470" s="429">
        <v>6.1736639999999996</v>
      </c>
      <c r="D470" s="429">
        <v>2.590039</v>
      </c>
      <c r="E470" s="429">
        <v>3.5836249999999996</v>
      </c>
      <c r="F470" s="429">
        <v>0.73263800000000145</v>
      </c>
    </row>
    <row r="471" spans="1:6" x14ac:dyDescent="0.3">
      <c r="A471" s="336">
        <v>2190</v>
      </c>
      <c r="B471" s="2" t="s">
        <v>295</v>
      </c>
      <c r="C471" s="429">
        <v>6.1368</v>
      </c>
      <c r="D471" s="429">
        <v>2.6596799999999998</v>
      </c>
      <c r="E471" s="429">
        <v>3.4771200000000002</v>
      </c>
      <c r="F471" s="429">
        <v>0.15184899999999857</v>
      </c>
    </row>
    <row r="472" spans="1:6" x14ac:dyDescent="0.3">
      <c r="A472" s="336">
        <v>2191</v>
      </c>
      <c r="B472" s="2" t="s">
        <v>295</v>
      </c>
      <c r="C472" s="429">
        <v>6.1896570000000004</v>
      </c>
      <c r="D472" s="429">
        <v>2.5803829999999999</v>
      </c>
      <c r="E472" s="429">
        <v>3.6092740000000005</v>
      </c>
      <c r="F472" s="429">
        <v>1.0173440000000014</v>
      </c>
    </row>
    <row r="473" spans="1:6" x14ac:dyDescent="0.3">
      <c r="A473" s="336">
        <v>2199</v>
      </c>
      <c r="B473" s="2" t="s">
        <v>295</v>
      </c>
      <c r="C473" s="429">
        <v>6.1744190000000003</v>
      </c>
      <c r="D473" s="429">
        <v>2.6795179999999998</v>
      </c>
      <c r="E473" s="429">
        <v>3.4949010000000005</v>
      </c>
      <c r="F473" s="429">
        <v>1.2636129999999923</v>
      </c>
    </row>
    <row r="474" spans="1:6" x14ac:dyDescent="0.3">
      <c r="A474" s="336">
        <v>2210</v>
      </c>
      <c r="B474" s="2" t="s">
        <v>295</v>
      </c>
      <c r="C474" s="429">
        <v>6.1814010000000001</v>
      </c>
      <c r="D474" s="429">
        <v>2.65143</v>
      </c>
      <c r="E474" s="429">
        <v>3.5299710000000002</v>
      </c>
      <c r="F474" s="429">
        <v>1.3086880000000036</v>
      </c>
    </row>
    <row r="475" spans="1:6" x14ac:dyDescent="0.3">
      <c r="A475" s="336">
        <v>2215</v>
      </c>
      <c r="B475" s="2" t="s">
        <v>295</v>
      </c>
      <c r="C475" s="429">
        <v>6.1663560000000004</v>
      </c>
      <c r="D475" s="429">
        <v>2.7069559999999999</v>
      </c>
      <c r="E475" s="429">
        <v>3.4594000000000005</v>
      </c>
      <c r="F475" s="429">
        <v>0.98397999999999541</v>
      </c>
    </row>
    <row r="476" spans="1:6" x14ac:dyDescent="0.3">
      <c r="A476" s="336">
        <v>2301</v>
      </c>
      <c r="B476" s="2" t="s">
        <v>295</v>
      </c>
      <c r="C476" s="429">
        <v>6.0492270000000001</v>
      </c>
      <c r="D476" s="429">
        <v>2.8770929999999999</v>
      </c>
      <c r="E476" s="429">
        <v>3.1721340000000002</v>
      </c>
      <c r="F476" s="429">
        <v>-0.97407300000001129</v>
      </c>
    </row>
    <row r="477" spans="1:6" x14ac:dyDescent="0.3">
      <c r="A477" s="336">
        <v>2302</v>
      </c>
      <c r="B477" s="2" t="s">
        <v>295</v>
      </c>
      <c r="C477" s="429">
        <v>6.0705419999999997</v>
      </c>
      <c r="D477" s="429">
        <v>2.8016890000000001</v>
      </c>
      <c r="E477" s="429">
        <v>3.2688529999999996</v>
      </c>
      <c r="F477" s="429">
        <v>-0.78392499999998932</v>
      </c>
    </row>
    <row r="478" spans="1:6" x14ac:dyDescent="0.3">
      <c r="A478" s="336">
        <v>2322</v>
      </c>
      <c r="B478" s="2" t="s">
        <v>295</v>
      </c>
      <c r="C478" s="429">
        <v>6.0791969999999997</v>
      </c>
      <c r="D478" s="429">
        <v>2.8245480000000001</v>
      </c>
      <c r="E478" s="429">
        <v>3.2546489999999997</v>
      </c>
      <c r="F478" s="429">
        <v>-0.4829119999999989</v>
      </c>
    </row>
    <row r="479" spans="1:6" x14ac:dyDescent="0.3">
      <c r="A479" s="336">
        <v>2324</v>
      </c>
      <c r="B479" s="2" t="s">
        <v>295</v>
      </c>
      <c r="C479" s="429">
        <v>6.044702</v>
      </c>
      <c r="D479" s="429">
        <v>2.960213</v>
      </c>
      <c r="E479" s="429">
        <v>3.084489</v>
      </c>
      <c r="F479" s="429">
        <v>-1.9200900000000019</v>
      </c>
    </row>
    <row r="480" spans="1:6" x14ac:dyDescent="0.3">
      <c r="A480" s="336">
        <v>2325</v>
      </c>
      <c r="B480" s="2" t="s">
        <v>295</v>
      </c>
      <c r="C480" s="429">
        <v>6.0517349999999999</v>
      </c>
      <c r="D480" s="429">
        <v>2.9155850000000001</v>
      </c>
      <c r="E480" s="429">
        <v>3.1361499999999998</v>
      </c>
      <c r="F480" s="429">
        <v>-1.7471129999999988</v>
      </c>
    </row>
    <row r="481" spans="1:6" x14ac:dyDescent="0.3">
      <c r="A481" s="336">
        <v>2330</v>
      </c>
      <c r="B481" s="2" t="s">
        <v>295</v>
      </c>
      <c r="C481" s="429">
        <v>5.9113530000000001</v>
      </c>
      <c r="D481" s="429">
        <v>2.8699789999999998</v>
      </c>
      <c r="E481" s="429">
        <v>3.0413740000000002</v>
      </c>
      <c r="F481" s="429">
        <v>-4.1456949999999892</v>
      </c>
    </row>
    <row r="482" spans="1:6" x14ac:dyDescent="0.3">
      <c r="A482" s="336">
        <v>2332</v>
      </c>
      <c r="B482" s="2" t="s">
        <v>295</v>
      </c>
      <c r="C482" s="429">
        <v>5.9640810000000002</v>
      </c>
      <c r="D482" s="429">
        <v>2.7273900000000002</v>
      </c>
      <c r="E482" s="429">
        <v>3.236691</v>
      </c>
      <c r="F482" s="429">
        <v>-2.7579130000000021</v>
      </c>
    </row>
    <row r="483" spans="1:6" x14ac:dyDescent="0.3">
      <c r="A483" s="336">
        <v>2333</v>
      </c>
      <c r="B483" s="2" t="s">
        <v>295</v>
      </c>
      <c r="C483" s="429">
        <v>6.0686549999999997</v>
      </c>
      <c r="D483" s="429">
        <v>2.8090679999999999</v>
      </c>
      <c r="E483" s="429">
        <v>3.2595869999999998</v>
      </c>
      <c r="F483" s="429">
        <v>-1.2826939999999993</v>
      </c>
    </row>
    <row r="484" spans="1:6" x14ac:dyDescent="0.3">
      <c r="A484" s="336">
        <v>2338</v>
      </c>
      <c r="B484" s="2" t="s">
        <v>295</v>
      </c>
      <c r="C484" s="429">
        <v>6.0245810000000004</v>
      </c>
      <c r="D484" s="429">
        <v>2.834203</v>
      </c>
      <c r="E484" s="429">
        <v>3.1903780000000004</v>
      </c>
      <c r="F484" s="429">
        <v>-2.3571329999999975</v>
      </c>
    </row>
    <row r="485" spans="1:6" x14ac:dyDescent="0.3">
      <c r="A485" s="336">
        <v>2339</v>
      </c>
      <c r="B485" s="2" t="s">
        <v>295</v>
      </c>
      <c r="C485" s="429">
        <v>6.0720169999999998</v>
      </c>
      <c r="D485" s="429">
        <v>2.6620970000000002</v>
      </c>
      <c r="E485" s="429">
        <v>3.4099199999999996</v>
      </c>
      <c r="F485" s="429">
        <v>-0.93557400000000257</v>
      </c>
    </row>
    <row r="486" spans="1:6" x14ac:dyDescent="0.3">
      <c r="A486" s="336">
        <v>2341</v>
      </c>
      <c r="B486" s="2" t="s">
        <v>295</v>
      </c>
      <c r="C486" s="429">
        <v>6.0529919999999997</v>
      </c>
      <c r="D486" s="429">
        <v>2.736402</v>
      </c>
      <c r="E486" s="429">
        <v>3.3165899999999997</v>
      </c>
      <c r="F486" s="429">
        <v>-1.5150610000000029</v>
      </c>
    </row>
    <row r="487" spans="1:6" x14ac:dyDescent="0.3">
      <c r="A487" s="336">
        <v>2343</v>
      </c>
      <c r="B487" s="2" t="s">
        <v>295</v>
      </c>
      <c r="C487" s="429">
        <v>6.1087600000000002</v>
      </c>
      <c r="D487" s="429">
        <v>2.7433930000000002</v>
      </c>
      <c r="E487" s="429">
        <v>3.365367</v>
      </c>
      <c r="F487" s="429">
        <v>-0.1686859999999939</v>
      </c>
    </row>
    <row r="488" spans="1:6" x14ac:dyDescent="0.3">
      <c r="A488" s="336">
        <v>2346</v>
      </c>
      <c r="B488" s="2" t="s">
        <v>295</v>
      </c>
      <c r="C488" s="429">
        <v>5.9893549999999998</v>
      </c>
      <c r="D488" s="429">
        <v>2.9248029999999998</v>
      </c>
      <c r="E488" s="429">
        <v>3.0645519999999999</v>
      </c>
      <c r="F488" s="429">
        <v>-3.0155219999999971</v>
      </c>
    </row>
    <row r="489" spans="1:6" x14ac:dyDescent="0.3">
      <c r="A489" s="336">
        <v>2347</v>
      </c>
      <c r="B489" s="2" t="s">
        <v>295</v>
      </c>
      <c r="C489" s="429">
        <v>5.9874140000000002</v>
      </c>
      <c r="D489" s="429">
        <v>2.9717419999999999</v>
      </c>
      <c r="E489" s="429">
        <v>3.0156720000000004</v>
      </c>
      <c r="F489" s="429">
        <v>-2.579966000000006</v>
      </c>
    </row>
    <row r="490" spans="1:6" x14ac:dyDescent="0.3">
      <c r="A490" s="336">
        <v>2351</v>
      </c>
      <c r="B490" s="2" t="s">
        <v>295</v>
      </c>
      <c r="C490" s="429">
        <v>6.1018949999999998</v>
      </c>
      <c r="D490" s="429">
        <v>2.7158180000000001</v>
      </c>
      <c r="E490" s="429">
        <v>3.3860769999999998</v>
      </c>
      <c r="F490" s="429">
        <v>-0.39886699999999564</v>
      </c>
    </row>
    <row r="491" spans="1:6" x14ac:dyDescent="0.3">
      <c r="A491" s="336">
        <v>2356</v>
      </c>
      <c r="B491" s="2" t="s">
        <v>293</v>
      </c>
      <c r="C491" s="429">
        <v>5.6215229999999998</v>
      </c>
      <c r="D491" s="429">
        <v>2.5746549999999999</v>
      </c>
      <c r="E491" s="429">
        <v>3.0468679999999999</v>
      </c>
      <c r="F491" s="429">
        <v>-1.3051559999999967</v>
      </c>
    </row>
    <row r="492" spans="1:6" x14ac:dyDescent="0.3">
      <c r="A492" s="336">
        <v>2357</v>
      </c>
      <c r="B492" s="2" t="s">
        <v>295</v>
      </c>
      <c r="C492" s="429">
        <v>6.0301910000000003</v>
      </c>
      <c r="D492" s="429">
        <v>2.958326</v>
      </c>
      <c r="E492" s="429">
        <v>3.0718650000000003</v>
      </c>
      <c r="F492" s="429">
        <v>-1.1832899999999924</v>
      </c>
    </row>
    <row r="493" spans="1:6" x14ac:dyDescent="0.3">
      <c r="A493" s="336">
        <v>2359</v>
      </c>
      <c r="B493" s="2" t="s">
        <v>295</v>
      </c>
      <c r="C493" s="429">
        <v>6.0015669999999997</v>
      </c>
      <c r="D493" s="429">
        <v>2.732558</v>
      </c>
      <c r="E493" s="429">
        <v>3.2690089999999996</v>
      </c>
      <c r="F493" s="429">
        <v>-2.2502529999999936</v>
      </c>
    </row>
    <row r="494" spans="1:6" x14ac:dyDescent="0.3">
      <c r="A494" s="336">
        <v>2360</v>
      </c>
      <c r="B494" s="2" t="s">
        <v>295</v>
      </c>
      <c r="C494" s="429">
        <v>5.7775319999999999</v>
      </c>
      <c r="D494" s="429">
        <v>2.7903799999999999</v>
      </c>
      <c r="E494" s="429">
        <v>2.987152</v>
      </c>
      <c r="F494" s="429">
        <v>-4.7216420000000028</v>
      </c>
    </row>
    <row r="495" spans="1:6" x14ac:dyDescent="0.3">
      <c r="A495" s="336">
        <v>2364</v>
      </c>
      <c r="B495" s="2" t="s">
        <v>295</v>
      </c>
      <c r="C495" s="429">
        <v>5.9360010000000001</v>
      </c>
      <c r="D495" s="429">
        <v>2.8418519999999998</v>
      </c>
      <c r="E495" s="429">
        <v>3.0941490000000003</v>
      </c>
      <c r="F495" s="429">
        <v>-3.8274800000000013</v>
      </c>
    </row>
    <row r="496" spans="1:6" x14ac:dyDescent="0.3">
      <c r="A496" s="336">
        <v>2367</v>
      </c>
      <c r="B496" s="2" t="s">
        <v>295</v>
      </c>
      <c r="C496" s="429">
        <v>5.9735699999999996</v>
      </c>
      <c r="D496" s="429">
        <v>2.8661180000000002</v>
      </c>
      <c r="E496" s="429">
        <v>3.1074519999999994</v>
      </c>
      <c r="F496" s="429">
        <v>-3.3211009999999916</v>
      </c>
    </row>
    <row r="497" spans="1:6" x14ac:dyDescent="0.3">
      <c r="A497" s="336">
        <v>2368</v>
      </c>
      <c r="B497" s="2" t="s">
        <v>295</v>
      </c>
      <c r="C497" s="429">
        <v>6.1161700000000003</v>
      </c>
      <c r="D497" s="429">
        <v>2.774524</v>
      </c>
      <c r="E497" s="429">
        <v>3.3416460000000003</v>
      </c>
      <c r="F497" s="429">
        <v>5.3029999999978372E-3</v>
      </c>
    </row>
    <row r="498" spans="1:6" x14ac:dyDescent="0.3">
      <c r="A498" s="336">
        <v>2370</v>
      </c>
      <c r="B498" s="2" t="s">
        <v>295</v>
      </c>
      <c r="C498" s="429">
        <v>6.1167610000000003</v>
      </c>
      <c r="D498" s="429">
        <v>2.6511670000000001</v>
      </c>
      <c r="E498" s="429">
        <v>3.4655940000000003</v>
      </c>
      <c r="F498" s="429">
        <v>-0.26828600000001046</v>
      </c>
    </row>
    <row r="499" spans="1:6" x14ac:dyDescent="0.3">
      <c r="A499" s="336">
        <v>2375</v>
      </c>
      <c r="B499" s="2" t="s">
        <v>293</v>
      </c>
      <c r="C499" s="429">
        <v>5.5975460000000004</v>
      </c>
      <c r="D499" s="429">
        <v>2.5771350000000002</v>
      </c>
      <c r="E499" s="429">
        <v>3.0204110000000002</v>
      </c>
      <c r="F499" s="429">
        <v>-1.5467909999999918</v>
      </c>
    </row>
    <row r="500" spans="1:6" x14ac:dyDescent="0.3">
      <c r="A500" s="336">
        <v>2379</v>
      </c>
      <c r="B500" s="2" t="s">
        <v>295</v>
      </c>
      <c r="C500" s="429">
        <v>6.0400869999999998</v>
      </c>
      <c r="D500" s="429">
        <v>2.9573170000000002</v>
      </c>
      <c r="E500" s="429">
        <v>3.0827699999999996</v>
      </c>
      <c r="F500" s="429">
        <v>-1.4697180000000003</v>
      </c>
    </row>
    <row r="501" spans="1:6" x14ac:dyDescent="0.3">
      <c r="A501" s="336">
        <v>2382</v>
      </c>
      <c r="B501" s="2" t="s">
        <v>295</v>
      </c>
      <c r="C501" s="429">
        <v>6.0850730000000004</v>
      </c>
      <c r="D501" s="429">
        <v>2.7283620000000002</v>
      </c>
      <c r="E501" s="429">
        <v>3.3567110000000002</v>
      </c>
      <c r="F501" s="429">
        <v>-0.77841700000000458</v>
      </c>
    </row>
    <row r="502" spans="1:6" x14ac:dyDescent="0.3">
      <c r="A502" s="336">
        <v>2420</v>
      </c>
      <c r="B502" s="2" t="s">
        <v>295</v>
      </c>
      <c r="C502" s="429">
        <v>6.0765640000000003</v>
      </c>
      <c r="D502" s="429">
        <v>2.8911769999999999</v>
      </c>
      <c r="E502" s="429">
        <v>3.1853870000000004</v>
      </c>
      <c r="F502" s="429">
        <v>-0.87482599999999877</v>
      </c>
    </row>
    <row r="503" spans="1:6" x14ac:dyDescent="0.3">
      <c r="A503" s="336">
        <v>2421</v>
      </c>
      <c r="B503" s="2" t="s">
        <v>295</v>
      </c>
      <c r="C503" s="429">
        <v>6.0751289999999996</v>
      </c>
      <c r="D503" s="429">
        <v>2.910968</v>
      </c>
      <c r="E503" s="429">
        <v>3.1641609999999996</v>
      </c>
      <c r="F503" s="429">
        <v>-1.2175960000000075</v>
      </c>
    </row>
    <row r="504" spans="1:6" x14ac:dyDescent="0.3">
      <c r="A504" s="336">
        <v>2445</v>
      </c>
      <c r="B504" s="2" t="s">
        <v>295</v>
      </c>
      <c r="C504" s="429">
        <v>6.1515269999999997</v>
      </c>
      <c r="D504" s="429">
        <v>2.7680259999999999</v>
      </c>
      <c r="E504" s="429">
        <v>3.3835009999999999</v>
      </c>
      <c r="F504" s="429">
        <v>0.38885800000000614</v>
      </c>
    </row>
    <row r="505" spans="1:6" x14ac:dyDescent="0.3">
      <c r="A505" s="336">
        <v>2446</v>
      </c>
      <c r="B505" s="2" t="s">
        <v>295</v>
      </c>
      <c r="C505" s="429">
        <v>6.1557199999999996</v>
      </c>
      <c r="D505" s="429">
        <v>2.7444000000000002</v>
      </c>
      <c r="E505" s="429">
        <v>3.4113199999999995</v>
      </c>
      <c r="F505" s="429">
        <v>0.60740899999999698</v>
      </c>
    </row>
    <row r="506" spans="1:6" x14ac:dyDescent="0.3">
      <c r="A506" s="336">
        <v>2451</v>
      </c>
      <c r="B506" s="2" t="s">
        <v>295</v>
      </c>
      <c r="C506" s="429">
        <v>6.0860839999999996</v>
      </c>
      <c r="D506" s="429">
        <v>2.926644</v>
      </c>
      <c r="E506" s="429">
        <v>3.1594399999999996</v>
      </c>
      <c r="F506" s="429">
        <v>-1.4220320000000015</v>
      </c>
    </row>
    <row r="507" spans="1:6" x14ac:dyDescent="0.3">
      <c r="A507" s="336">
        <v>2452</v>
      </c>
      <c r="B507" s="2" t="s">
        <v>295</v>
      </c>
      <c r="C507" s="429">
        <v>6.1008870000000002</v>
      </c>
      <c r="D507" s="429">
        <v>2.8733979999999999</v>
      </c>
      <c r="E507" s="429">
        <v>3.2274890000000003</v>
      </c>
      <c r="F507" s="429">
        <v>-0.91405699999999968</v>
      </c>
    </row>
    <row r="508" spans="1:6" x14ac:dyDescent="0.3">
      <c r="A508" s="336">
        <v>2453</v>
      </c>
      <c r="B508" s="2" t="s">
        <v>295</v>
      </c>
      <c r="C508" s="429">
        <v>6.0988059999999997</v>
      </c>
      <c r="D508" s="429">
        <v>2.9153030000000002</v>
      </c>
      <c r="E508" s="429">
        <v>3.1835029999999995</v>
      </c>
      <c r="F508" s="429">
        <v>-1.1853120000000033</v>
      </c>
    </row>
    <row r="509" spans="1:6" x14ac:dyDescent="0.3">
      <c r="A509" s="336">
        <v>2458</v>
      </c>
      <c r="B509" s="2" t="s">
        <v>295</v>
      </c>
      <c r="C509" s="429">
        <v>6.125705</v>
      </c>
      <c r="D509" s="429">
        <v>2.8393579999999998</v>
      </c>
      <c r="E509" s="429">
        <v>3.2863470000000001</v>
      </c>
      <c r="F509" s="429">
        <v>-0.3674350000000004</v>
      </c>
    </row>
    <row r="510" spans="1:6" x14ac:dyDescent="0.3">
      <c r="A510" s="336">
        <v>2459</v>
      </c>
      <c r="B510" s="2" t="s">
        <v>295</v>
      </c>
      <c r="C510" s="429">
        <v>6.1287979999999997</v>
      </c>
      <c r="D510" s="429">
        <v>2.8642660000000002</v>
      </c>
      <c r="E510" s="429">
        <v>3.2645319999999995</v>
      </c>
      <c r="F510" s="429">
        <v>-0.49098500000000911</v>
      </c>
    </row>
    <row r="511" spans="1:6" x14ac:dyDescent="0.3">
      <c r="A511" s="336">
        <v>2460</v>
      </c>
      <c r="B511" s="2" t="s">
        <v>295</v>
      </c>
      <c r="C511" s="429">
        <v>6.115532</v>
      </c>
      <c r="D511" s="429">
        <v>2.8731059999999999</v>
      </c>
      <c r="E511" s="429">
        <v>3.242426</v>
      </c>
      <c r="F511" s="429">
        <v>-0.71095000000001107</v>
      </c>
    </row>
    <row r="512" spans="1:6" x14ac:dyDescent="0.3">
      <c r="A512" s="336">
        <v>2461</v>
      </c>
      <c r="B512" s="2" t="s">
        <v>295</v>
      </c>
      <c r="C512" s="429">
        <v>6.1225500000000004</v>
      </c>
      <c r="D512" s="429">
        <v>2.8902290000000002</v>
      </c>
      <c r="E512" s="429">
        <v>3.2323210000000002</v>
      </c>
      <c r="F512" s="429">
        <v>-0.72504500000000149</v>
      </c>
    </row>
    <row r="513" spans="1:6" x14ac:dyDescent="0.3">
      <c r="A513" s="336">
        <v>2462</v>
      </c>
      <c r="B513" s="2" t="s">
        <v>295</v>
      </c>
      <c r="C513" s="429">
        <v>6.1043229999999999</v>
      </c>
      <c r="D513" s="429">
        <v>2.9523950000000001</v>
      </c>
      <c r="E513" s="429">
        <v>3.1519279999999998</v>
      </c>
      <c r="F513" s="429">
        <v>-1.3107990000000029</v>
      </c>
    </row>
    <row r="514" spans="1:6" x14ac:dyDescent="0.3">
      <c r="A514" s="336">
        <v>2464</v>
      </c>
      <c r="B514" s="2" t="s">
        <v>295</v>
      </c>
      <c r="C514" s="429">
        <v>6.1184459999999996</v>
      </c>
      <c r="D514" s="429">
        <v>2.90951</v>
      </c>
      <c r="E514" s="429">
        <v>3.2089359999999996</v>
      </c>
      <c r="F514" s="429">
        <v>-0.89143900000000542</v>
      </c>
    </row>
    <row r="515" spans="1:6" x14ac:dyDescent="0.3">
      <c r="A515" s="336">
        <v>2465</v>
      </c>
      <c r="B515" s="2" t="s">
        <v>295</v>
      </c>
      <c r="C515" s="429">
        <v>6.1074460000000004</v>
      </c>
      <c r="D515" s="429">
        <v>2.9030529999999999</v>
      </c>
      <c r="E515" s="429">
        <v>3.2043930000000005</v>
      </c>
      <c r="F515" s="429">
        <v>-1.0037769999999995</v>
      </c>
    </row>
    <row r="516" spans="1:6" x14ac:dyDescent="0.3">
      <c r="A516" s="336">
        <v>2466</v>
      </c>
      <c r="B516" s="2" t="s">
        <v>295</v>
      </c>
      <c r="C516" s="429">
        <v>6.1009390000000003</v>
      </c>
      <c r="D516" s="429">
        <v>2.9345500000000002</v>
      </c>
      <c r="E516" s="429">
        <v>3.1663890000000001</v>
      </c>
      <c r="F516" s="429">
        <v>-1.272701000000005</v>
      </c>
    </row>
    <row r="517" spans="1:6" x14ac:dyDescent="0.3">
      <c r="A517" s="336">
        <v>2467</v>
      </c>
      <c r="B517" s="2" t="s">
        <v>295</v>
      </c>
      <c r="C517" s="429">
        <v>6.1413390000000003</v>
      </c>
      <c r="D517" s="429">
        <v>2.8134290000000002</v>
      </c>
      <c r="E517" s="429">
        <v>3.3279100000000001</v>
      </c>
      <c r="F517" s="429">
        <v>-2.7589999999996451E-2</v>
      </c>
    </row>
    <row r="518" spans="1:6" x14ac:dyDescent="0.3">
      <c r="A518" s="336">
        <v>2468</v>
      </c>
      <c r="B518" s="2" t="s">
        <v>295</v>
      </c>
      <c r="C518" s="429">
        <v>6.111256</v>
      </c>
      <c r="D518" s="429">
        <v>2.9179249999999999</v>
      </c>
      <c r="E518" s="429">
        <v>3.1933310000000001</v>
      </c>
      <c r="F518" s="429">
        <v>-1.0376400000000032</v>
      </c>
    </row>
    <row r="519" spans="1:6" x14ac:dyDescent="0.3">
      <c r="A519" s="336">
        <v>2472</v>
      </c>
      <c r="B519" s="2" t="s">
        <v>295</v>
      </c>
      <c r="C519" s="429">
        <v>6.1269720000000003</v>
      </c>
      <c r="D519" s="429">
        <v>2.8198759999999998</v>
      </c>
      <c r="E519" s="429">
        <v>3.3070960000000005</v>
      </c>
      <c r="F519" s="429">
        <v>-0.2223809999999915</v>
      </c>
    </row>
    <row r="520" spans="1:6" x14ac:dyDescent="0.3">
      <c r="A520" s="336">
        <v>2474</v>
      </c>
      <c r="B520" s="2" t="s">
        <v>295</v>
      </c>
      <c r="C520" s="429">
        <v>6.1302219999999998</v>
      </c>
      <c r="D520" s="429">
        <v>2.7742909999999998</v>
      </c>
      <c r="E520" s="429">
        <v>3.355931</v>
      </c>
      <c r="F520" s="429">
        <v>0.22080500000000569</v>
      </c>
    </row>
    <row r="521" spans="1:6" x14ac:dyDescent="0.3">
      <c r="A521" s="336">
        <v>2476</v>
      </c>
      <c r="B521" s="2" t="s">
        <v>295</v>
      </c>
      <c r="C521" s="429">
        <v>6.12256</v>
      </c>
      <c r="D521" s="429">
        <v>2.7971599999999999</v>
      </c>
      <c r="E521" s="429">
        <v>3.3254000000000001</v>
      </c>
      <c r="F521" s="429">
        <v>-8.4154999999988434E-2</v>
      </c>
    </row>
    <row r="522" spans="1:6" x14ac:dyDescent="0.3">
      <c r="A522" s="336">
        <v>2478</v>
      </c>
      <c r="B522" s="2" t="s">
        <v>295</v>
      </c>
      <c r="C522" s="429">
        <v>6.1238590000000004</v>
      </c>
      <c r="D522" s="429">
        <v>2.8083979999999999</v>
      </c>
      <c r="E522" s="429">
        <v>3.3154610000000004</v>
      </c>
      <c r="F522" s="429">
        <v>-0.18120000000000402</v>
      </c>
    </row>
    <row r="523" spans="1:6" x14ac:dyDescent="0.3">
      <c r="A523" s="336">
        <v>2481</v>
      </c>
      <c r="B523" s="2" t="s">
        <v>295</v>
      </c>
      <c r="C523" s="429">
        <v>6.1135869999999999</v>
      </c>
      <c r="D523" s="429">
        <v>2.9845470000000001</v>
      </c>
      <c r="E523" s="429">
        <v>3.1290399999999998</v>
      </c>
      <c r="F523" s="429">
        <v>-1.3171270000000064</v>
      </c>
    </row>
    <row r="524" spans="1:6" x14ac:dyDescent="0.3">
      <c r="A524" s="336">
        <v>2482</v>
      </c>
      <c r="B524" s="2" t="s">
        <v>295</v>
      </c>
      <c r="C524" s="429">
        <v>6.1243049999999997</v>
      </c>
      <c r="D524" s="429">
        <v>3.0243679999999999</v>
      </c>
      <c r="E524" s="429">
        <v>3.0999369999999997</v>
      </c>
      <c r="F524" s="429">
        <v>-1.3272770000000023</v>
      </c>
    </row>
    <row r="525" spans="1:6" x14ac:dyDescent="0.3">
      <c r="A525" s="336">
        <v>2492</v>
      </c>
      <c r="B525" s="2" t="s">
        <v>295</v>
      </c>
      <c r="C525" s="429">
        <v>6.1248680000000002</v>
      </c>
      <c r="D525" s="429">
        <v>2.9550830000000001</v>
      </c>
      <c r="E525" s="429">
        <v>3.1697850000000001</v>
      </c>
      <c r="F525" s="429">
        <v>-1.0378010000000017</v>
      </c>
    </row>
    <row r="526" spans="1:6" x14ac:dyDescent="0.3">
      <c r="A526" s="336">
        <v>2493</v>
      </c>
      <c r="B526" s="2" t="s">
        <v>295</v>
      </c>
      <c r="C526" s="429">
        <v>6.1035259999999996</v>
      </c>
      <c r="D526" s="429">
        <v>2.9989119999999998</v>
      </c>
      <c r="E526" s="429">
        <v>3.1046139999999998</v>
      </c>
      <c r="F526" s="429">
        <v>-1.4991810000000072</v>
      </c>
    </row>
    <row r="527" spans="1:6" x14ac:dyDescent="0.3">
      <c r="A527" s="336">
        <v>2494</v>
      </c>
      <c r="B527" s="2" t="s">
        <v>295</v>
      </c>
      <c r="C527" s="429">
        <v>6.1172940000000002</v>
      </c>
      <c r="D527" s="429">
        <v>2.9322339999999998</v>
      </c>
      <c r="E527" s="429">
        <v>3.1850600000000004</v>
      </c>
      <c r="F527" s="429">
        <v>-1.0360239999999976</v>
      </c>
    </row>
    <row r="528" spans="1:6" x14ac:dyDescent="0.3">
      <c r="A528" s="336">
        <v>2532</v>
      </c>
      <c r="B528" s="2" t="s">
        <v>295</v>
      </c>
      <c r="C528" s="429">
        <v>5.6789610000000001</v>
      </c>
      <c r="D528" s="429">
        <v>2.6227019999999999</v>
      </c>
      <c r="E528" s="429">
        <v>3.0562590000000003</v>
      </c>
      <c r="F528" s="429">
        <v>-4.3653309999999976</v>
      </c>
    </row>
    <row r="529" spans="1:6" x14ac:dyDescent="0.3">
      <c r="A529" s="336">
        <v>2535</v>
      </c>
      <c r="B529" s="2" t="s">
        <v>295</v>
      </c>
      <c r="C529" s="429">
        <v>5.7158249999999997</v>
      </c>
      <c r="D529" s="429">
        <v>2.515787</v>
      </c>
      <c r="E529" s="429">
        <v>3.2000379999999997</v>
      </c>
      <c r="F529" s="429">
        <v>-2.0293950000000009</v>
      </c>
    </row>
    <row r="530" spans="1:6" x14ac:dyDescent="0.3">
      <c r="A530" s="336">
        <v>2536</v>
      </c>
      <c r="B530" s="2" t="s">
        <v>295</v>
      </c>
      <c r="C530" s="429">
        <v>5.6520720000000004</v>
      </c>
      <c r="D530" s="429">
        <v>2.516356</v>
      </c>
      <c r="E530" s="429">
        <v>3.1357160000000004</v>
      </c>
      <c r="F530" s="429">
        <v>-3.6831460000000007</v>
      </c>
    </row>
    <row r="531" spans="1:6" x14ac:dyDescent="0.3">
      <c r="A531" s="336">
        <v>2537</v>
      </c>
      <c r="B531" s="2" t="s">
        <v>295</v>
      </c>
      <c r="C531" s="429">
        <v>5.5327060000000001</v>
      </c>
      <c r="D531" s="429">
        <v>2.4869530000000002</v>
      </c>
      <c r="E531" s="429">
        <v>3.0457529999999999</v>
      </c>
      <c r="F531" s="429">
        <v>-4.0510530000000102</v>
      </c>
    </row>
    <row r="532" spans="1:6" x14ac:dyDescent="0.3">
      <c r="A532" s="336">
        <v>2538</v>
      </c>
      <c r="B532" s="2" t="s">
        <v>295</v>
      </c>
      <c r="C532" s="429">
        <v>5.7688699999999997</v>
      </c>
      <c r="D532" s="429">
        <v>2.7046559999999999</v>
      </c>
      <c r="E532" s="429">
        <v>3.0642139999999998</v>
      </c>
      <c r="F532" s="429">
        <v>-4.2181920000000019</v>
      </c>
    </row>
    <row r="533" spans="1:6" x14ac:dyDescent="0.3">
      <c r="A533" s="336">
        <v>2539</v>
      </c>
      <c r="B533" s="2" t="s">
        <v>295</v>
      </c>
      <c r="C533" s="429">
        <v>5.582897</v>
      </c>
      <c r="D533" s="429">
        <v>2.4385309999999998</v>
      </c>
      <c r="E533" s="429">
        <v>3.1443660000000002</v>
      </c>
      <c r="F533" s="429">
        <v>-2.4122669999999928</v>
      </c>
    </row>
    <row r="534" spans="1:6" x14ac:dyDescent="0.3">
      <c r="A534" s="336">
        <v>2540</v>
      </c>
      <c r="B534" s="2" t="s">
        <v>295</v>
      </c>
      <c r="C534" s="429">
        <v>5.6622490000000001</v>
      </c>
      <c r="D534" s="429">
        <v>2.5168539999999999</v>
      </c>
      <c r="E534" s="429">
        <v>3.1453950000000002</v>
      </c>
      <c r="F534" s="429">
        <v>-3.6501339999999942</v>
      </c>
    </row>
    <row r="535" spans="1:6" x14ac:dyDescent="0.3">
      <c r="A535" s="336">
        <v>2542</v>
      </c>
      <c r="B535" s="2" t="s">
        <v>295</v>
      </c>
      <c r="C535" s="429">
        <v>5.6393899999999997</v>
      </c>
      <c r="D535" s="429">
        <v>2.5432480000000002</v>
      </c>
      <c r="E535" s="429">
        <v>3.0961419999999995</v>
      </c>
      <c r="F535" s="429">
        <v>-3.9486399999999904</v>
      </c>
    </row>
    <row r="536" spans="1:6" x14ac:dyDescent="0.3">
      <c r="A536" s="336">
        <v>2543</v>
      </c>
      <c r="B536" s="2" t="s">
        <v>295</v>
      </c>
      <c r="C536" s="429">
        <v>5.6622490000000001</v>
      </c>
      <c r="D536" s="429">
        <v>2.5168539999999999</v>
      </c>
      <c r="E536" s="429">
        <v>3.1453950000000002</v>
      </c>
      <c r="F536" s="429">
        <v>-3.6501339999999942</v>
      </c>
    </row>
    <row r="537" spans="1:6" x14ac:dyDescent="0.3">
      <c r="A537" s="336">
        <v>2554</v>
      </c>
      <c r="B537" s="2" t="s">
        <v>293</v>
      </c>
      <c r="C537" s="429">
        <v>4.8925679999999998</v>
      </c>
      <c r="D537" s="429">
        <v>1.8617669999999999</v>
      </c>
      <c r="E537" s="429">
        <v>3.0308009999999999</v>
      </c>
      <c r="F537" s="429">
        <v>-0.37926300000000168</v>
      </c>
    </row>
    <row r="538" spans="1:6" x14ac:dyDescent="0.3">
      <c r="A538" s="336">
        <v>2556</v>
      </c>
      <c r="B538" s="2" t="s">
        <v>295</v>
      </c>
      <c r="C538" s="429">
        <v>5.6622490000000001</v>
      </c>
      <c r="D538" s="429">
        <v>2.5168539999999999</v>
      </c>
      <c r="E538" s="429">
        <v>3.1453950000000002</v>
      </c>
      <c r="F538" s="429">
        <v>-3.6501339999999942</v>
      </c>
    </row>
    <row r="539" spans="1:6" x14ac:dyDescent="0.3">
      <c r="A539" s="336">
        <v>2559</v>
      </c>
      <c r="B539" s="2" t="s">
        <v>295</v>
      </c>
      <c r="C539" s="429">
        <v>5.6789690000000004</v>
      </c>
      <c r="D539" s="429">
        <v>2.6251169999999999</v>
      </c>
      <c r="E539" s="429">
        <v>3.0538520000000005</v>
      </c>
      <c r="F539" s="429">
        <v>-4.4172159999999963</v>
      </c>
    </row>
    <row r="540" spans="1:6" x14ac:dyDescent="0.3">
      <c r="A540" s="336">
        <v>2562</v>
      </c>
      <c r="B540" s="2" t="s">
        <v>295</v>
      </c>
      <c r="C540" s="429">
        <v>5.6806900000000002</v>
      </c>
      <c r="D540" s="429">
        <v>2.634531</v>
      </c>
      <c r="E540" s="429">
        <v>3.0461590000000003</v>
      </c>
      <c r="F540" s="429">
        <v>-4.4851510000000019</v>
      </c>
    </row>
    <row r="541" spans="1:6" x14ac:dyDescent="0.3">
      <c r="A541" s="336">
        <v>2563</v>
      </c>
      <c r="B541" s="2" t="s">
        <v>295</v>
      </c>
      <c r="C541" s="429">
        <v>5.5826500000000001</v>
      </c>
      <c r="D541" s="429">
        <v>2.5292560000000002</v>
      </c>
      <c r="E541" s="429">
        <v>3.0533939999999999</v>
      </c>
      <c r="F541" s="429">
        <v>-4.120348000000007</v>
      </c>
    </row>
    <row r="542" spans="1:6" x14ac:dyDescent="0.3">
      <c r="A542" s="336">
        <v>2568</v>
      </c>
      <c r="B542" s="2" t="s">
        <v>295</v>
      </c>
      <c r="C542" s="429">
        <v>5.6122680000000003</v>
      </c>
      <c r="D542" s="429">
        <v>2.4555980000000002</v>
      </c>
      <c r="E542" s="429">
        <v>3.1566700000000001</v>
      </c>
      <c r="F542" s="429">
        <v>-2.3276520000000076</v>
      </c>
    </row>
    <row r="543" spans="1:6" x14ac:dyDescent="0.3">
      <c r="A543" s="336">
        <v>2571</v>
      </c>
      <c r="B543" s="2" t="s">
        <v>295</v>
      </c>
      <c r="C543" s="429">
        <v>5.8358309999999998</v>
      </c>
      <c r="D543" s="429">
        <v>2.744402</v>
      </c>
      <c r="E543" s="429">
        <v>3.0914289999999998</v>
      </c>
      <c r="F543" s="429">
        <v>-3.955135999999996</v>
      </c>
    </row>
    <row r="544" spans="1:6" x14ac:dyDescent="0.3">
      <c r="A544" s="336">
        <v>2575</v>
      </c>
      <c r="B544" s="2" t="s">
        <v>295</v>
      </c>
      <c r="C544" s="429">
        <v>5.582897</v>
      </c>
      <c r="D544" s="429">
        <v>2.4385309999999998</v>
      </c>
      <c r="E544" s="429">
        <v>3.1443660000000002</v>
      </c>
      <c r="F544" s="429">
        <v>-2.4122669999999928</v>
      </c>
    </row>
    <row r="545" spans="1:6" x14ac:dyDescent="0.3">
      <c r="A545" s="336">
        <v>2576</v>
      </c>
      <c r="B545" s="2" t="s">
        <v>295</v>
      </c>
      <c r="C545" s="429">
        <v>5.897462</v>
      </c>
      <c r="D545" s="429">
        <v>2.784713</v>
      </c>
      <c r="E545" s="429">
        <v>3.112749</v>
      </c>
      <c r="F545" s="429">
        <v>-3.6290839999999989</v>
      </c>
    </row>
    <row r="546" spans="1:6" x14ac:dyDescent="0.3">
      <c r="A546" s="336">
        <v>2601</v>
      </c>
      <c r="B546" s="2" t="s">
        <v>295</v>
      </c>
      <c r="C546" s="429">
        <v>5.4822389999999999</v>
      </c>
      <c r="D546" s="429">
        <v>2.3080029999999998</v>
      </c>
      <c r="E546" s="429">
        <v>3.1742360000000001</v>
      </c>
      <c r="F546" s="429">
        <v>-2.4645849999999996</v>
      </c>
    </row>
    <row r="547" spans="1:6" x14ac:dyDescent="0.3">
      <c r="A547" s="336">
        <v>2630</v>
      </c>
      <c r="B547" s="2" t="s">
        <v>295</v>
      </c>
      <c r="C547" s="429">
        <v>5.4822389999999999</v>
      </c>
      <c r="D547" s="429">
        <v>2.3080029999999998</v>
      </c>
      <c r="E547" s="429">
        <v>3.1742360000000001</v>
      </c>
      <c r="F547" s="429">
        <v>-2.4645849999999996</v>
      </c>
    </row>
    <row r="548" spans="1:6" x14ac:dyDescent="0.3">
      <c r="A548" s="336">
        <v>2631</v>
      </c>
      <c r="B548" s="2" t="s">
        <v>295</v>
      </c>
      <c r="C548" s="429">
        <v>5.338965</v>
      </c>
      <c r="D548" s="429">
        <v>2.2182010000000001</v>
      </c>
      <c r="E548" s="429">
        <v>3.1207639999999999</v>
      </c>
      <c r="F548" s="429">
        <v>-1.9158740000000023</v>
      </c>
    </row>
    <row r="549" spans="1:6" x14ac:dyDescent="0.3">
      <c r="A549" s="336">
        <v>2632</v>
      </c>
      <c r="B549" s="2" t="s">
        <v>295</v>
      </c>
      <c r="C549" s="429">
        <v>5.5011070000000002</v>
      </c>
      <c r="D549" s="429">
        <v>2.419181</v>
      </c>
      <c r="E549" s="429">
        <v>3.0819260000000002</v>
      </c>
      <c r="F549" s="429">
        <v>-3.5100459999999956</v>
      </c>
    </row>
    <row r="550" spans="1:6" x14ac:dyDescent="0.3">
      <c r="A550" s="336">
        <v>2633</v>
      </c>
      <c r="B550" s="2" t="s">
        <v>295</v>
      </c>
      <c r="C550" s="429">
        <v>5.3202889999999998</v>
      </c>
      <c r="D550" s="429">
        <v>2.1849210000000001</v>
      </c>
      <c r="E550" s="429">
        <v>3.1353679999999997</v>
      </c>
      <c r="F550" s="429">
        <v>-1.9514080000000078</v>
      </c>
    </row>
    <row r="551" spans="1:6" x14ac:dyDescent="0.3">
      <c r="A551" s="336">
        <v>2635</v>
      </c>
      <c r="B551" s="2" t="s">
        <v>295</v>
      </c>
      <c r="C551" s="429">
        <v>5.5257839999999998</v>
      </c>
      <c r="D551" s="429">
        <v>2.441122</v>
      </c>
      <c r="E551" s="429">
        <v>3.0846619999999998</v>
      </c>
      <c r="F551" s="429">
        <v>-3.5826460000000111</v>
      </c>
    </row>
    <row r="552" spans="1:6" x14ac:dyDescent="0.3">
      <c r="A552" s="336">
        <v>2638</v>
      </c>
      <c r="B552" s="2" t="s">
        <v>295</v>
      </c>
      <c r="C552" s="429">
        <v>5.466126</v>
      </c>
      <c r="D552" s="429">
        <v>2.2979210000000001</v>
      </c>
      <c r="E552" s="429">
        <v>3.1682049999999999</v>
      </c>
      <c r="F552" s="429">
        <v>-2.4025229999999951</v>
      </c>
    </row>
    <row r="553" spans="1:6" x14ac:dyDescent="0.3">
      <c r="A553" s="336">
        <v>2639</v>
      </c>
      <c r="B553" s="2" t="s">
        <v>295</v>
      </c>
      <c r="C553" s="429">
        <v>5.3392340000000003</v>
      </c>
      <c r="D553" s="429">
        <v>2.2185190000000001</v>
      </c>
      <c r="E553" s="429">
        <v>3.1207150000000001</v>
      </c>
      <c r="F553" s="429">
        <v>-1.9137869999999992</v>
      </c>
    </row>
    <row r="554" spans="1:6" x14ac:dyDescent="0.3">
      <c r="A554" s="336">
        <v>2642</v>
      </c>
      <c r="B554" s="2" t="s">
        <v>295</v>
      </c>
      <c r="C554" s="429">
        <v>5.3527060000000004</v>
      </c>
      <c r="D554" s="429">
        <v>2.1822379999999999</v>
      </c>
      <c r="E554" s="429">
        <v>3.1704680000000005</v>
      </c>
      <c r="F554" s="429">
        <v>-1.8518300000000067</v>
      </c>
    </row>
    <row r="555" spans="1:6" x14ac:dyDescent="0.3">
      <c r="A555" s="336">
        <v>2644</v>
      </c>
      <c r="B555" s="2" t="s">
        <v>295</v>
      </c>
      <c r="C555" s="429">
        <v>5.6112849999999996</v>
      </c>
      <c r="D555" s="429">
        <v>2.53999</v>
      </c>
      <c r="E555" s="429">
        <v>3.0712949999999997</v>
      </c>
      <c r="F555" s="429">
        <v>-4.0574329999999961</v>
      </c>
    </row>
    <row r="556" spans="1:6" x14ac:dyDescent="0.3">
      <c r="A556" s="336">
        <v>2645</v>
      </c>
      <c r="B556" s="2" t="s">
        <v>295</v>
      </c>
      <c r="C556" s="429">
        <v>5.3388790000000004</v>
      </c>
      <c r="D556" s="429">
        <v>2.2181000000000002</v>
      </c>
      <c r="E556" s="429">
        <v>3.1207790000000002</v>
      </c>
      <c r="F556" s="429">
        <v>-1.9165339999999986</v>
      </c>
    </row>
    <row r="557" spans="1:6" x14ac:dyDescent="0.3">
      <c r="A557" s="336">
        <v>2646</v>
      </c>
      <c r="B557" s="2" t="s">
        <v>295</v>
      </c>
      <c r="C557" s="429">
        <v>5.3392340000000003</v>
      </c>
      <c r="D557" s="429">
        <v>2.2185190000000001</v>
      </c>
      <c r="E557" s="429">
        <v>3.1207150000000001</v>
      </c>
      <c r="F557" s="429">
        <v>-1.9137869999999992</v>
      </c>
    </row>
    <row r="558" spans="1:6" x14ac:dyDescent="0.3">
      <c r="A558" s="336">
        <v>2648</v>
      </c>
      <c r="B558" s="2" t="s">
        <v>295</v>
      </c>
      <c r="C558" s="429">
        <v>5.5136729999999998</v>
      </c>
      <c r="D558" s="429">
        <v>2.450834</v>
      </c>
      <c r="E558" s="429">
        <v>3.0628389999999999</v>
      </c>
      <c r="F558" s="429">
        <v>-3.7788399999999953</v>
      </c>
    </row>
    <row r="559" spans="1:6" x14ac:dyDescent="0.3">
      <c r="A559" s="336">
        <v>2649</v>
      </c>
      <c r="B559" s="2" t="s">
        <v>295</v>
      </c>
      <c r="C559" s="429">
        <v>5.571739</v>
      </c>
      <c r="D559" s="429">
        <v>2.4759540000000002</v>
      </c>
      <c r="E559" s="429">
        <v>3.0957849999999998</v>
      </c>
      <c r="F559" s="429">
        <v>-3.6759330000000077</v>
      </c>
    </row>
    <row r="560" spans="1:6" x14ac:dyDescent="0.3">
      <c r="A560" s="336">
        <v>2650</v>
      </c>
      <c r="B560" s="2" t="s">
        <v>295</v>
      </c>
      <c r="C560" s="429">
        <v>5.3158310000000002</v>
      </c>
      <c r="D560" s="429">
        <v>2.1770149999999999</v>
      </c>
      <c r="E560" s="429">
        <v>3.1388160000000003</v>
      </c>
      <c r="F560" s="429">
        <v>-1.9602590000000006</v>
      </c>
    </row>
    <row r="561" spans="1:6" x14ac:dyDescent="0.3">
      <c r="A561" s="336">
        <v>2653</v>
      </c>
      <c r="B561" s="2" t="s">
        <v>295</v>
      </c>
      <c r="C561" s="429">
        <v>5.3191329999999999</v>
      </c>
      <c r="D561" s="429">
        <v>2.1828720000000001</v>
      </c>
      <c r="E561" s="429">
        <v>3.1362609999999997</v>
      </c>
      <c r="F561" s="429">
        <v>-1.9537040000000019</v>
      </c>
    </row>
    <row r="562" spans="1:6" x14ac:dyDescent="0.3">
      <c r="A562" s="336">
        <v>2655</v>
      </c>
      <c r="B562" s="2" t="s">
        <v>295</v>
      </c>
      <c r="C562" s="429">
        <v>5.4993249999999998</v>
      </c>
      <c r="D562" s="429">
        <v>2.4072119999999999</v>
      </c>
      <c r="E562" s="429">
        <v>3.0921129999999999</v>
      </c>
      <c r="F562" s="429">
        <v>-3.3609739999999988</v>
      </c>
    </row>
    <row r="563" spans="1:6" x14ac:dyDescent="0.3">
      <c r="A563" s="336">
        <v>2659</v>
      </c>
      <c r="B563" s="2" t="s">
        <v>295</v>
      </c>
      <c r="C563" s="429">
        <v>5.3392340000000003</v>
      </c>
      <c r="D563" s="429">
        <v>2.2185190000000001</v>
      </c>
      <c r="E563" s="429">
        <v>3.1207150000000001</v>
      </c>
      <c r="F563" s="429">
        <v>-1.9137869999999992</v>
      </c>
    </row>
    <row r="564" spans="1:6" x14ac:dyDescent="0.3">
      <c r="A564" s="336">
        <v>2660</v>
      </c>
      <c r="B564" s="2" t="s">
        <v>295</v>
      </c>
      <c r="C564" s="429">
        <v>5.3569250000000004</v>
      </c>
      <c r="D564" s="429">
        <v>2.2305120000000001</v>
      </c>
      <c r="E564" s="429">
        <v>3.1264130000000003</v>
      </c>
      <c r="F564" s="429">
        <v>-1.9921249999999944</v>
      </c>
    </row>
    <row r="565" spans="1:6" x14ac:dyDescent="0.3">
      <c r="A565" s="336">
        <v>2664</v>
      </c>
      <c r="B565" s="2" t="s">
        <v>295</v>
      </c>
      <c r="C565" s="429">
        <v>5.4708899999999998</v>
      </c>
      <c r="D565" s="429">
        <v>2.3009010000000001</v>
      </c>
      <c r="E565" s="429">
        <v>3.1699889999999997</v>
      </c>
      <c r="F565" s="429">
        <v>-2.4208669999999941</v>
      </c>
    </row>
    <row r="566" spans="1:6" x14ac:dyDescent="0.3">
      <c r="A566" s="336">
        <v>2666</v>
      </c>
      <c r="B566" s="2" t="s">
        <v>295</v>
      </c>
      <c r="C566" s="429">
        <v>5.459784</v>
      </c>
      <c r="D566" s="429">
        <v>2.1794210000000001</v>
      </c>
      <c r="E566" s="429">
        <v>3.2803629999999999</v>
      </c>
      <c r="F566" s="429">
        <v>-1.5257619999999932</v>
      </c>
    </row>
    <row r="567" spans="1:6" x14ac:dyDescent="0.3">
      <c r="A567" s="336">
        <v>2667</v>
      </c>
      <c r="B567" s="2" t="s">
        <v>295</v>
      </c>
      <c r="C567" s="429">
        <v>5.459784</v>
      </c>
      <c r="D567" s="429">
        <v>2.1794210000000001</v>
      </c>
      <c r="E567" s="429">
        <v>3.2803629999999999</v>
      </c>
      <c r="F567" s="429">
        <v>-1.5257619999999932</v>
      </c>
    </row>
    <row r="568" spans="1:6" x14ac:dyDescent="0.3">
      <c r="A568" s="336">
        <v>2668</v>
      </c>
      <c r="B568" s="2" t="s">
        <v>295</v>
      </c>
      <c r="C568" s="429">
        <v>5.5056050000000001</v>
      </c>
      <c r="D568" s="429">
        <v>2.44543</v>
      </c>
      <c r="E568" s="429">
        <v>3.0601750000000001</v>
      </c>
      <c r="F568" s="429">
        <v>-3.8079290000000015</v>
      </c>
    </row>
    <row r="569" spans="1:6" x14ac:dyDescent="0.3">
      <c r="A569" s="336">
        <v>2670</v>
      </c>
      <c r="B569" s="2" t="s">
        <v>295</v>
      </c>
      <c r="C569" s="429">
        <v>5.3630680000000002</v>
      </c>
      <c r="D569" s="429">
        <v>2.2440859999999998</v>
      </c>
      <c r="E569" s="429">
        <v>3.1189820000000004</v>
      </c>
      <c r="F569" s="429">
        <v>-2.1233190000000022</v>
      </c>
    </row>
    <row r="570" spans="1:6" x14ac:dyDescent="0.3">
      <c r="A570" s="336">
        <v>2671</v>
      </c>
      <c r="B570" s="2" t="s">
        <v>295</v>
      </c>
      <c r="C570" s="429">
        <v>5.3392340000000003</v>
      </c>
      <c r="D570" s="429">
        <v>2.2185190000000001</v>
      </c>
      <c r="E570" s="429">
        <v>3.1207150000000001</v>
      </c>
      <c r="F570" s="429">
        <v>-1.9137869999999992</v>
      </c>
    </row>
    <row r="571" spans="1:6" x14ac:dyDescent="0.3">
      <c r="A571" s="336">
        <v>2673</v>
      </c>
      <c r="B571" s="2" t="s">
        <v>295</v>
      </c>
      <c r="C571" s="429">
        <v>5.4822389999999999</v>
      </c>
      <c r="D571" s="429">
        <v>2.3080029999999998</v>
      </c>
      <c r="E571" s="429">
        <v>3.1742360000000001</v>
      </c>
      <c r="F571" s="429">
        <v>-2.4645849999999996</v>
      </c>
    </row>
    <row r="572" spans="1:6" x14ac:dyDescent="0.3">
      <c r="A572" s="336">
        <v>2675</v>
      </c>
      <c r="B572" s="2" t="s">
        <v>295</v>
      </c>
      <c r="C572" s="429">
        <v>5.4822389999999999</v>
      </c>
      <c r="D572" s="429">
        <v>2.3080029999999998</v>
      </c>
      <c r="E572" s="429">
        <v>3.1742360000000001</v>
      </c>
      <c r="F572" s="429">
        <v>-2.4645849999999996</v>
      </c>
    </row>
    <row r="573" spans="1:6" x14ac:dyDescent="0.3">
      <c r="A573" s="336">
        <v>2702</v>
      </c>
      <c r="B573" s="2" t="s">
        <v>295</v>
      </c>
      <c r="C573" s="429">
        <v>5.9495820000000004</v>
      </c>
      <c r="D573" s="429">
        <v>3.04779</v>
      </c>
      <c r="E573" s="429">
        <v>2.9017920000000004</v>
      </c>
      <c r="F573" s="429">
        <v>-2.4114210000000043</v>
      </c>
    </row>
    <row r="574" spans="1:6" x14ac:dyDescent="0.3">
      <c r="A574" s="336">
        <v>2703</v>
      </c>
      <c r="B574" s="2" t="s">
        <v>293</v>
      </c>
      <c r="C574" s="429">
        <v>5.6588500000000002</v>
      </c>
      <c r="D574" s="429">
        <v>2.689397</v>
      </c>
      <c r="E574" s="429">
        <v>2.9694530000000001</v>
      </c>
      <c r="F574" s="429">
        <v>-1.779611999999986</v>
      </c>
    </row>
    <row r="575" spans="1:6" x14ac:dyDescent="0.3">
      <c r="A575" s="336">
        <v>2713</v>
      </c>
      <c r="B575" s="2" t="s">
        <v>295</v>
      </c>
      <c r="C575" s="429">
        <v>5.7210130000000001</v>
      </c>
      <c r="D575" s="429">
        <v>2.5187870000000001</v>
      </c>
      <c r="E575" s="429">
        <v>3.202226</v>
      </c>
      <c r="F575" s="429">
        <v>-2.0143760000000057</v>
      </c>
    </row>
    <row r="576" spans="1:6" x14ac:dyDescent="0.3">
      <c r="A576" s="336">
        <v>2715</v>
      </c>
      <c r="B576" s="2" t="s">
        <v>293</v>
      </c>
      <c r="C576" s="429">
        <v>5.5711079999999997</v>
      </c>
      <c r="D576" s="429">
        <v>2.6363370000000002</v>
      </c>
      <c r="E576" s="429">
        <v>2.9347709999999996</v>
      </c>
      <c r="F576" s="429">
        <v>-1.9389159999999848</v>
      </c>
    </row>
    <row r="577" spans="1:6" x14ac:dyDescent="0.3">
      <c r="A577" s="336">
        <v>2717</v>
      </c>
      <c r="B577" s="2" t="s">
        <v>295</v>
      </c>
      <c r="C577" s="429">
        <v>5.9483309999999996</v>
      </c>
      <c r="D577" s="429">
        <v>2.9387319999999999</v>
      </c>
      <c r="E577" s="429">
        <v>3.0095989999999997</v>
      </c>
      <c r="F577" s="429">
        <v>-2.5325619999999915</v>
      </c>
    </row>
    <row r="578" spans="1:6" x14ac:dyDescent="0.3">
      <c r="A578" s="336">
        <v>2718</v>
      </c>
      <c r="B578" s="2" t="s">
        <v>295</v>
      </c>
      <c r="C578" s="429">
        <v>5.9989840000000001</v>
      </c>
      <c r="D578" s="429">
        <v>3.0807630000000001</v>
      </c>
      <c r="E578" s="429">
        <v>2.918221</v>
      </c>
      <c r="F578" s="429">
        <v>-2.4719070000000016</v>
      </c>
    </row>
    <row r="579" spans="1:6" x14ac:dyDescent="0.3">
      <c r="A579" s="336">
        <v>2719</v>
      </c>
      <c r="B579" s="2" t="s">
        <v>295</v>
      </c>
      <c r="C579" s="429">
        <v>5.9221579999999996</v>
      </c>
      <c r="D579" s="429">
        <v>2.6988279999999998</v>
      </c>
      <c r="E579" s="429">
        <v>3.2233299999999998</v>
      </c>
      <c r="F579" s="429">
        <v>-1.7724459999999951</v>
      </c>
    </row>
    <row r="580" spans="1:6" x14ac:dyDescent="0.3">
      <c r="A580" s="336">
        <v>2720</v>
      </c>
      <c r="B580" s="2" t="s">
        <v>295</v>
      </c>
      <c r="C580" s="429">
        <v>5.9397469999999997</v>
      </c>
      <c r="D580" s="429">
        <v>2.995968</v>
      </c>
      <c r="E580" s="429">
        <v>2.9437789999999997</v>
      </c>
      <c r="F580" s="429">
        <v>-2.0233060000000123</v>
      </c>
    </row>
    <row r="581" spans="1:6" x14ac:dyDescent="0.3">
      <c r="A581" s="336">
        <v>2721</v>
      </c>
      <c r="B581" s="2" t="s">
        <v>295</v>
      </c>
      <c r="C581" s="429">
        <v>5.9481109999999999</v>
      </c>
      <c r="D581" s="429">
        <v>2.9124409999999998</v>
      </c>
      <c r="E581" s="429">
        <v>3.0356700000000001</v>
      </c>
      <c r="F581" s="429">
        <v>-1.5149620000000112</v>
      </c>
    </row>
    <row r="582" spans="1:6" x14ac:dyDescent="0.3">
      <c r="A582" s="336">
        <v>2723</v>
      </c>
      <c r="B582" s="2" t="s">
        <v>295</v>
      </c>
      <c r="C582" s="429">
        <v>5.9445759999999996</v>
      </c>
      <c r="D582" s="429">
        <v>2.9397509999999998</v>
      </c>
      <c r="E582" s="429">
        <v>3.0048249999999999</v>
      </c>
      <c r="F582" s="429">
        <v>-1.7265809999999959</v>
      </c>
    </row>
    <row r="583" spans="1:6" x14ac:dyDescent="0.3">
      <c r="A583" s="336">
        <v>2724</v>
      </c>
      <c r="B583" s="2" t="s">
        <v>295</v>
      </c>
      <c r="C583" s="429">
        <v>5.9522959999999996</v>
      </c>
      <c r="D583" s="429">
        <v>2.9274049999999998</v>
      </c>
      <c r="E583" s="429">
        <v>3.0248909999999998</v>
      </c>
      <c r="F583" s="429">
        <v>-1.3386880000000119</v>
      </c>
    </row>
    <row r="584" spans="1:6" x14ac:dyDescent="0.3">
      <c r="A584" s="336">
        <v>2725</v>
      </c>
      <c r="B584" s="2" t="s">
        <v>295</v>
      </c>
      <c r="C584" s="429">
        <v>5.9538710000000004</v>
      </c>
      <c r="D584" s="429">
        <v>2.9732120000000002</v>
      </c>
      <c r="E584" s="429">
        <v>2.9806590000000002</v>
      </c>
      <c r="F584" s="429">
        <v>-1.4625699999999924</v>
      </c>
    </row>
    <row r="585" spans="1:6" x14ac:dyDescent="0.3">
      <c r="A585" s="336">
        <v>2726</v>
      </c>
      <c r="B585" s="2" t="s">
        <v>293</v>
      </c>
      <c r="C585" s="429">
        <v>5.5639940000000001</v>
      </c>
      <c r="D585" s="429">
        <v>2.6380669999999999</v>
      </c>
      <c r="E585" s="429">
        <v>2.9259270000000002</v>
      </c>
      <c r="F585" s="429">
        <v>-1.8666779999999932</v>
      </c>
    </row>
    <row r="586" spans="1:6" x14ac:dyDescent="0.3">
      <c r="A586" s="336">
        <v>2738</v>
      </c>
      <c r="B586" s="2" t="s">
        <v>295</v>
      </c>
      <c r="C586" s="429">
        <v>5.888039</v>
      </c>
      <c r="D586" s="429">
        <v>2.745676</v>
      </c>
      <c r="E586" s="429">
        <v>3.142363</v>
      </c>
      <c r="F586" s="429">
        <v>-3.5123100000000065</v>
      </c>
    </row>
    <row r="587" spans="1:6" x14ac:dyDescent="0.3">
      <c r="A587" s="336">
        <v>2739</v>
      </c>
      <c r="B587" s="2" t="s">
        <v>295</v>
      </c>
      <c r="C587" s="429">
        <v>5.9173489999999997</v>
      </c>
      <c r="D587" s="429">
        <v>2.774778</v>
      </c>
      <c r="E587" s="429">
        <v>3.1425709999999998</v>
      </c>
      <c r="F587" s="429">
        <v>-2.8060760000000116</v>
      </c>
    </row>
    <row r="588" spans="1:6" x14ac:dyDescent="0.3">
      <c r="A588" s="336">
        <v>2740</v>
      </c>
      <c r="B588" s="2" t="s">
        <v>295</v>
      </c>
      <c r="C588" s="429">
        <v>5.9318799999999996</v>
      </c>
      <c r="D588" s="429">
        <v>2.7590710000000001</v>
      </c>
      <c r="E588" s="429">
        <v>3.1728089999999995</v>
      </c>
      <c r="F588" s="429">
        <v>-1.9511030000000176</v>
      </c>
    </row>
    <row r="589" spans="1:6" x14ac:dyDescent="0.3">
      <c r="A589" s="336">
        <v>2743</v>
      </c>
      <c r="B589" s="2" t="s">
        <v>295</v>
      </c>
      <c r="C589" s="429">
        <v>5.9505530000000002</v>
      </c>
      <c r="D589" s="429">
        <v>2.868773</v>
      </c>
      <c r="E589" s="429">
        <v>3.0817800000000002</v>
      </c>
      <c r="F589" s="429">
        <v>-2.6356050000000053</v>
      </c>
    </row>
    <row r="590" spans="1:6" x14ac:dyDescent="0.3">
      <c r="A590" s="336">
        <v>2744</v>
      </c>
      <c r="B590" s="2" t="s">
        <v>295</v>
      </c>
      <c r="C590" s="429">
        <v>5.9199520000000003</v>
      </c>
      <c r="D590" s="429">
        <v>2.6840169999999999</v>
      </c>
      <c r="E590" s="429">
        <v>3.2359350000000004</v>
      </c>
      <c r="F590" s="429">
        <v>-1.6933450000000008</v>
      </c>
    </row>
    <row r="591" spans="1:6" x14ac:dyDescent="0.3">
      <c r="A591" s="336">
        <v>2745</v>
      </c>
      <c r="B591" s="2" t="s">
        <v>295</v>
      </c>
      <c r="C591" s="429">
        <v>5.9409390000000002</v>
      </c>
      <c r="D591" s="429">
        <v>2.848843</v>
      </c>
      <c r="E591" s="429">
        <v>3.0920960000000002</v>
      </c>
      <c r="F591" s="429">
        <v>-2.3335709999999921</v>
      </c>
    </row>
    <row r="592" spans="1:6" x14ac:dyDescent="0.3">
      <c r="A592" s="336">
        <v>2746</v>
      </c>
      <c r="B592" s="2" t="s">
        <v>295</v>
      </c>
      <c r="C592" s="429">
        <v>5.9359320000000002</v>
      </c>
      <c r="D592" s="429">
        <v>2.7959890000000001</v>
      </c>
      <c r="E592" s="429">
        <v>3.1399430000000002</v>
      </c>
      <c r="F592" s="429">
        <v>-2.0904170000000022</v>
      </c>
    </row>
    <row r="593" spans="1:6" x14ac:dyDescent="0.3">
      <c r="A593" s="336">
        <v>2747</v>
      </c>
      <c r="B593" s="2" t="s">
        <v>295</v>
      </c>
      <c r="C593" s="429">
        <v>5.9387569999999998</v>
      </c>
      <c r="D593" s="429">
        <v>2.834552</v>
      </c>
      <c r="E593" s="429">
        <v>3.1042049999999999</v>
      </c>
      <c r="F593" s="429">
        <v>-1.950755000000008</v>
      </c>
    </row>
    <row r="594" spans="1:6" x14ac:dyDescent="0.3">
      <c r="A594" s="336">
        <v>2748</v>
      </c>
      <c r="B594" s="2" t="s">
        <v>295</v>
      </c>
      <c r="C594" s="429">
        <v>5.9316279999999999</v>
      </c>
      <c r="D594" s="429">
        <v>2.716669</v>
      </c>
      <c r="E594" s="429">
        <v>3.2149589999999999</v>
      </c>
      <c r="F594" s="429">
        <v>-1.592018000000003</v>
      </c>
    </row>
    <row r="595" spans="1:6" x14ac:dyDescent="0.3">
      <c r="A595" s="336">
        <v>2760</v>
      </c>
      <c r="B595" s="2" t="s">
        <v>293</v>
      </c>
      <c r="C595" s="429">
        <v>5.6645250000000003</v>
      </c>
      <c r="D595" s="429">
        <v>2.7233510000000001</v>
      </c>
      <c r="E595" s="429">
        <v>2.9411740000000002</v>
      </c>
      <c r="F595" s="429">
        <v>-1.8061169999999862</v>
      </c>
    </row>
    <row r="596" spans="1:6" x14ac:dyDescent="0.3">
      <c r="A596" s="336">
        <v>2762</v>
      </c>
      <c r="B596" s="2" t="s">
        <v>295</v>
      </c>
      <c r="C596" s="429">
        <v>6.0658329999999996</v>
      </c>
      <c r="D596" s="429">
        <v>3.1344669999999999</v>
      </c>
      <c r="E596" s="429">
        <v>2.9313659999999997</v>
      </c>
      <c r="F596" s="429">
        <v>-1.7812359999999998</v>
      </c>
    </row>
    <row r="597" spans="1:6" x14ac:dyDescent="0.3">
      <c r="A597" s="336">
        <v>2763</v>
      </c>
      <c r="B597" s="2" t="s">
        <v>293</v>
      </c>
      <c r="C597" s="429">
        <v>5.6584690000000002</v>
      </c>
      <c r="D597" s="429">
        <v>2.7021790000000001</v>
      </c>
      <c r="E597" s="429">
        <v>2.9562900000000001</v>
      </c>
      <c r="F597" s="429">
        <v>-1.7671850000000049</v>
      </c>
    </row>
    <row r="598" spans="1:6" x14ac:dyDescent="0.3">
      <c r="A598" s="336">
        <v>2764</v>
      </c>
      <c r="B598" s="2" t="s">
        <v>293</v>
      </c>
      <c r="C598" s="429">
        <v>5.5816920000000003</v>
      </c>
      <c r="D598" s="429">
        <v>2.6354489999999999</v>
      </c>
      <c r="E598" s="429">
        <v>2.9462430000000004</v>
      </c>
      <c r="F598" s="429">
        <v>-1.9488709999999969</v>
      </c>
    </row>
    <row r="599" spans="1:6" x14ac:dyDescent="0.3">
      <c r="A599" s="336">
        <v>2766</v>
      </c>
      <c r="B599" s="2" t="s">
        <v>293</v>
      </c>
      <c r="C599" s="429">
        <v>5.6143359999999998</v>
      </c>
      <c r="D599" s="429">
        <v>2.6331769999999999</v>
      </c>
      <c r="E599" s="429">
        <v>2.9811589999999999</v>
      </c>
      <c r="F599" s="429">
        <v>-1.7935580000000115</v>
      </c>
    </row>
    <row r="600" spans="1:6" x14ac:dyDescent="0.3">
      <c r="A600" s="336">
        <v>2767</v>
      </c>
      <c r="B600" s="2" t="s">
        <v>293</v>
      </c>
      <c r="C600" s="429">
        <v>5.5470300000000003</v>
      </c>
      <c r="D600" s="429">
        <v>2.6039539999999999</v>
      </c>
      <c r="E600" s="429">
        <v>2.9430760000000005</v>
      </c>
      <c r="F600" s="429">
        <v>-2.1781539999999922</v>
      </c>
    </row>
    <row r="601" spans="1:6" x14ac:dyDescent="0.3">
      <c r="A601" s="336">
        <v>2769</v>
      </c>
      <c r="B601" s="2" t="s">
        <v>293</v>
      </c>
      <c r="C601" s="429">
        <v>5.6281639999999999</v>
      </c>
      <c r="D601" s="429">
        <v>2.6418599999999999</v>
      </c>
      <c r="E601" s="429">
        <v>2.9863040000000001</v>
      </c>
      <c r="F601" s="429">
        <v>-1.4857010000000059</v>
      </c>
    </row>
    <row r="602" spans="1:6" x14ac:dyDescent="0.3">
      <c r="A602" s="336">
        <v>2770</v>
      </c>
      <c r="B602" s="2" t="s">
        <v>295</v>
      </c>
      <c r="C602" s="429">
        <v>5.9303610000000004</v>
      </c>
      <c r="D602" s="429">
        <v>2.8313700000000002</v>
      </c>
      <c r="E602" s="429">
        <v>3.0989910000000003</v>
      </c>
      <c r="F602" s="429">
        <v>-3.0751970000000028</v>
      </c>
    </row>
    <row r="603" spans="1:6" x14ac:dyDescent="0.3">
      <c r="A603" s="336">
        <v>2771</v>
      </c>
      <c r="B603" s="2" t="s">
        <v>293</v>
      </c>
      <c r="C603" s="429">
        <v>5.6455539999999997</v>
      </c>
      <c r="D603" s="429">
        <v>2.6662789999999998</v>
      </c>
      <c r="E603" s="429">
        <v>2.9792749999999999</v>
      </c>
      <c r="F603" s="429">
        <v>-1.3848329999999933</v>
      </c>
    </row>
    <row r="604" spans="1:6" x14ac:dyDescent="0.3">
      <c r="A604" s="336">
        <v>2777</v>
      </c>
      <c r="B604" s="2" t="s">
        <v>293</v>
      </c>
      <c r="C604" s="429">
        <v>5.5955950000000003</v>
      </c>
      <c r="D604" s="429">
        <v>2.615056</v>
      </c>
      <c r="E604" s="429">
        <v>2.9805390000000003</v>
      </c>
      <c r="F604" s="429">
        <v>-1.3047260000000023</v>
      </c>
    </row>
    <row r="605" spans="1:6" x14ac:dyDescent="0.3">
      <c r="A605" s="336">
        <v>2779</v>
      </c>
      <c r="B605" s="2" t="s">
        <v>293</v>
      </c>
      <c r="C605" s="429">
        <v>5.5338729999999998</v>
      </c>
      <c r="D605" s="429">
        <v>2.6375359999999999</v>
      </c>
      <c r="E605" s="429">
        <v>2.8963369999999999</v>
      </c>
      <c r="F605" s="429">
        <v>-2.3533230000000103</v>
      </c>
    </row>
    <row r="606" spans="1:6" x14ac:dyDescent="0.3">
      <c r="A606" s="336">
        <v>2780</v>
      </c>
      <c r="B606" s="2" t="s">
        <v>293</v>
      </c>
      <c r="C606" s="429">
        <v>5.5605390000000003</v>
      </c>
      <c r="D606" s="429">
        <v>2.6226959999999999</v>
      </c>
      <c r="E606" s="429">
        <v>2.9378430000000004</v>
      </c>
      <c r="F606" s="429">
        <v>-2.1620770000000036</v>
      </c>
    </row>
    <row r="607" spans="1:6" x14ac:dyDescent="0.3">
      <c r="A607" s="336">
        <v>2790</v>
      </c>
      <c r="B607" s="2" t="s">
        <v>295</v>
      </c>
      <c r="C607" s="429">
        <v>5.9473459999999996</v>
      </c>
      <c r="D607" s="429">
        <v>2.8412259999999998</v>
      </c>
      <c r="E607" s="429">
        <v>3.1061199999999998</v>
      </c>
      <c r="F607" s="429">
        <v>-1.644674000000002</v>
      </c>
    </row>
    <row r="608" spans="1:6" x14ac:dyDescent="0.3">
      <c r="A608" s="336">
        <v>2804</v>
      </c>
      <c r="B608" s="2" t="s">
        <v>293</v>
      </c>
      <c r="C608" s="429">
        <v>5.4625329999999996</v>
      </c>
      <c r="D608" s="429">
        <v>2.6397889999999999</v>
      </c>
      <c r="E608" s="429">
        <v>2.8227439999999997</v>
      </c>
      <c r="F608" s="429">
        <v>-3.4911829999999924</v>
      </c>
    </row>
    <row r="609" spans="1:6" x14ac:dyDescent="0.3">
      <c r="A609" s="336">
        <v>2806</v>
      </c>
      <c r="B609" s="2" t="s">
        <v>295</v>
      </c>
      <c r="C609" s="429">
        <v>5.9925499999999996</v>
      </c>
      <c r="D609" s="429">
        <v>2.969598</v>
      </c>
      <c r="E609" s="429">
        <v>3.0229519999999996</v>
      </c>
      <c r="F609" s="429">
        <v>-0.88713299999999862</v>
      </c>
    </row>
    <row r="610" spans="1:6" x14ac:dyDescent="0.3">
      <c r="A610" s="336">
        <v>2808</v>
      </c>
      <c r="B610" s="2" t="s">
        <v>295</v>
      </c>
      <c r="C610" s="429">
        <v>5.8033760000000001</v>
      </c>
      <c r="D610" s="429">
        <v>2.9448829999999999</v>
      </c>
      <c r="E610" s="429">
        <v>2.8584930000000002</v>
      </c>
      <c r="F610" s="429">
        <v>-3.2136219999999938</v>
      </c>
    </row>
    <row r="611" spans="1:6" x14ac:dyDescent="0.3">
      <c r="A611" s="336">
        <v>2809</v>
      </c>
      <c r="B611" s="2" t="s">
        <v>293</v>
      </c>
      <c r="C611" s="429">
        <v>5.6047099999999999</v>
      </c>
      <c r="D611" s="429">
        <v>2.5528900000000001</v>
      </c>
      <c r="E611" s="429">
        <v>3.0518199999999998</v>
      </c>
      <c r="F611" s="429">
        <v>-0.80159500000000605</v>
      </c>
    </row>
    <row r="612" spans="1:6" x14ac:dyDescent="0.3">
      <c r="A612" s="336">
        <v>2812</v>
      </c>
      <c r="B612" s="2" t="s">
        <v>295</v>
      </c>
      <c r="C612" s="429">
        <v>5.7826680000000001</v>
      </c>
      <c r="D612" s="429">
        <v>2.9828969999999999</v>
      </c>
      <c r="E612" s="429">
        <v>2.7997710000000002</v>
      </c>
      <c r="F612" s="429">
        <v>-3.9157120000000063</v>
      </c>
    </row>
    <row r="613" spans="1:6" x14ac:dyDescent="0.3">
      <c r="A613" s="336">
        <v>2813</v>
      </c>
      <c r="B613" s="2" t="s">
        <v>295</v>
      </c>
      <c r="C613" s="429">
        <v>5.7718939999999996</v>
      </c>
      <c r="D613" s="429">
        <v>2.9175970000000002</v>
      </c>
      <c r="E613" s="429">
        <v>2.8542969999999994</v>
      </c>
      <c r="F613" s="429">
        <v>-3.3747399999999956</v>
      </c>
    </row>
    <row r="614" spans="1:6" x14ac:dyDescent="0.3">
      <c r="A614" s="336">
        <v>2814</v>
      </c>
      <c r="B614" s="2" t="s">
        <v>295</v>
      </c>
      <c r="C614" s="429">
        <v>5.9156490000000002</v>
      </c>
      <c r="D614" s="429">
        <v>3.3502459999999998</v>
      </c>
      <c r="E614" s="429">
        <v>2.5654030000000003</v>
      </c>
      <c r="F614" s="429">
        <v>-4.6757300000000086</v>
      </c>
    </row>
    <row r="615" spans="1:6" x14ac:dyDescent="0.3">
      <c r="A615" s="336">
        <v>2815</v>
      </c>
      <c r="B615" s="2" t="s">
        <v>295</v>
      </c>
      <c r="C615" s="429">
        <v>5.86137</v>
      </c>
      <c r="D615" s="429">
        <v>3.268278</v>
      </c>
      <c r="E615" s="429">
        <v>2.593092</v>
      </c>
      <c r="F615" s="429">
        <v>-4.8965919999999983</v>
      </c>
    </row>
    <row r="616" spans="1:6" x14ac:dyDescent="0.3">
      <c r="A616" s="336">
        <v>2816</v>
      </c>
      <c r="B616" s="2" t="s">
        <v>295</v>
      </c>
      <c r="C616" s="429">
        <v>5.8637959999999998</v>
      </c>
      <c r="D616" s="429">
        <v>3.1608649999999998</v>
      </c>
      <c r="E616" s="429">
        <v>2.702931</v>
      </c>
      <c r="F616" s="429">
        <v>-4.397235000000002</v>
      </c>
    </row>
    <row r="617" spans="1:6" x14ac:dyDescent="0.3">
      <c r="A617" s="336">
        <v>2817</v>
      </c>
      <c r="B617" s="2" t="s">
        <v>293</v>
      </c>
      <c r="C617" s="429">
        <v>5.4717010000000004</v>
      </c>
      <c r="D617" s="429">
        <v>2.7911820000000001</v>
      </c>
      <c r="E617" s="429">
        <v>2.6805190000000003</v>
      </c>
      <c r="F617" s="429">
        <v>-4.8355330000000052</v>
      </c>
    </row>
    <row r="618" spans="1:6" x14ac:dyDescent="0.3">
      <c r="A618" s="336">
        <v>2818</v>
      </c>
      <c r="B618" s="2" t="s">
        <v>293</v>
      </c>
      <c r="C618" s="429">
        <v>5.5582320000000003</v>
      </c>
      <c r="D618" s="429">
        <v>2.601693</v>
      </c>
      <c r="E618" s="429">
        <v>2.9565390000000003</v>
      </c>
      <c r="F618" s="429">
        <v>-2.3012989999999931</v>
      </c>
    </row>
    <row r="619" spans="1:6" x14ac:dyDescent="0.3">
      <c r="A619" s="336">
        <v>2822</v>
      </c>
      <c r="B619" s="2" t="s">
        <v>293</v>
      </c>
      <c r="C619" s="429">
        <v>5.4725910000000004</v>
      </c>
      <c r="D619" s="429">
        <v>2.7140499999999999</v>
      </c>
      <c r="E619" s="429">
        <v>2.7585410000000006</v>
      </c>
      <c r="F619" s="429">
        <v>-4.435572999999998</v>
      </c>
    </row>
    <row r="620" spans="1:6" x14ac:dyDescent="0.3">
      <c r="A620" s="336">
        <v>2825</v>
      </c>
      <c r="B620" s="2" t="s">
        <v>295</v>
      </c>
      <c r="C620" s="429">
        <v>5.8466389999999997</v>
      </c>
      <c r="D620" s="429">
        <v>3.3171080000000002</v>
      </c>
      <c r="E620" s="429">
        <v>2.5295309999999995</v>
      </c>
      <c r="F620" s="429">
        <v>-5.229064000000001</v>
      </c>
    </row>
    <row r="621" spans="1:6" x14ac:dyDescent="0.3">
      <c r="A621" s="336">
        <v>2827</v>
      </c>
      <c r="B621" s="2" t="s">
        <v>293</v>
      </c>
      <c r="C621" s="429">
        <v>5.4501660000000003</v>
      </c>
      <c r="D621" s="429">
        <v>2.896865</v>
      </c>
      <c r="E621" s="429">
        <v>2.5533010000000003</v>
      </c>
      <c r="F621" s="429">
        <v>-5.3716270000000037</v>
      </c>
    </row>
    <row r="622" spans="1:6" x14ac:dyDescent="0.3">
      <c r="A622" s="336">
        <v>2828</v>
      </c>
      <c r="B622" s="2" t="s">
        <v>295</v>
      </c>
      <c r="C622" s="429">
        <v>5.9807680000000003</v>
      </c>
      <c r="D622" s="429">
        <v>3.2074560000000001</v>
      </c>
      <c r="E622" s="429">
        <v>2.7733120000000002</v>
      </c>
      <c r="F622" s="429">
        <v>-3.5041930000000008</v>
      </c>
    </row>
    <row r="623" spans="1:6" x14ac:dyDescent="0.3">
      <c r="A623" s="336">
        <v>2830</v>
      </c>
      <c r="B623" s="2" t="s">
        <v>295</v>
      </c>
      <c r="C623" s="429">
        <v>5.9617339999999999</v>
      </c>
      <c r="D623" s="429">
        <v>3.3143479999999998</v>
      </c>
      <c r="E623" s="429">
        <v>2.647386</v>
      </c>
      <c r="F623" s="429">
        <v>-4.0446920000000048</v>
      </c>
    </row>
    <row r="624" spans="1:6" x14ac:dyDescent="0.3">
      <c r="A624" s="336">
        <v>2831</v>
      </c>
      <c r="B624" s="2" t="s">
        <v>295</v>
      </c>
      <c r="C624" s="429">
        <v>5.8979600000000003</v>
      </c>
      <c r="D624" s="429">
        <v>3.1569729999999998</v>
      </c>
      <c r="E624" s="429">
        <v>2.7409870000000005</v>
      </c>
      <c r="F624" s="429">
        <v>-3.9069089999999989</v>
      </c>
    </row>
    <row r="625" spans="1:6" x14ac:dyDescent="0.3">
      <c r="A625" s="336">
        <v>2832</v>
      </c>
      <c r="B625" s="2" t="s">
        <v>293</v>
      </c>
      <c r="C625" s="429">
        <v>5.456448</v>
      </c>
      <c r="D625" s="429">
        <v>2.711503</v>
      </c>
      <c r="E625" s="429">
        <v>2.744945</v>
      </c>
      <c r="F625" s="429">
        <v>-4.295763000000008</v>
      </c>
    </row>
    <row r="626" spans="1:6" x14ac:dyDescent="0.3">
      <c r="A626" s="336">
        <v>2833</v>
      </c>
      <c r="B626" s="2" t="s">
        <v>293</v>
      </c>
      <c r="C626" s="429">
        <v>5.4608239999999997</v>
      </c>
      <c r="D626" s="429">
        <v>2.691821</v>
      </c>
      <c r="E626" s="429">
        <v>2.7690029999999997</v>
      </c>
      <c r="F626" s="429">
        <v>-3.9644460000000024</v>
      </c>
    </row>
    <row r="627" spans="1:6" x14ac:dyDescent="0.3">
      <c r="A627" s="336">
        <v>2835</v>
      </c>
      <c r="B627" s="2" t="s">
        <v>293</v>
      </c>
      <c r="C627" s="429">
        <v>5.5508259999999998</v>
      </c>
      <c r="D627" s="429">
        <v>2.3698199999999998</v>
      </c>
      <c r="E627" s="429">
        <v>3.181006</v>
      </c>
      <c r="F627" s="429">
        <v>-0.48747800000000296</v>
      </c>
    </row>
    <row r="628" spans="1:6" x14ac:dyDescent="0.3">
      <c r="A628" s="336">
        <v>2836</v>
      </c>
      <c r="B628" s="2" t="s">
        <v>295</v>
      </c>
      <c r="C628" s="429">
        <v>5.7623769999999999</v>
      </c>
      <c r="D628" s="429">
        <v>2.9322599999999999</v>
      </c>
      <c r="E628" s="429">
        <v>2.830117</v>
      </c>
      <c r="F628" s="429">
        <v>-3.7168980000000005</v>
      </c>
    </row>
    <row r="629" spans="1:6" x14ac:dyDescent="0.3">
      <c r="A629" s="336">
        <v>2837</v>
      </c>
      <c r="B629" s="2" t="s">
        <v>295</v>
      </c>
      <c r="C629" s="429">
        <v>5.9495300000000002</v>
      </c>
      <c r="D629" s="429">
        <v>2.7909000000000002</v>
      </c>
      <c r="E629" s="429">
        <v>3.15863</v>
      </c>
      <c r="F629" s="429">
        <v>-1.1210389999999961</v>
      </c>
    </row>
    <row r="630" spans="1:6" x14ac:dyDescent="0.3">
      <c r="A630" s="336">
        <v>2838</v>
      </c>
      <c r="B630" s="2" t="s">
        <v>295</v>
      </c>
      <c r="C630" s="429">
        <v>6.040997</v>
      </c>
      <c r="D630" s="429">
        <v>3.1857959999999999</v>
      </c>
      <c r="E630" s="429">
        <v>2.8552010000000001</v>
      </c>
      <c r="F630" s="429">
        <v>-2.4956600000000009</v>
      </c>
    </row>
    <row r="631" spans="1:6" x14ac:dyDescent="0.3">
      <c r="A631" s="336">
        <v>2839</v>
      </c>
      <c r="B631" s="2" t="s">
        <v>295</v>
      </c>
      <c r="C631" s="429">
        <v>5.9563639999999998</v>
      </c>
      <c r="D631" s="429">
        <v>3.3109199999999999</v>
      </c>
      <c r="E631" s="429">
        <v>2.6454439999999999</v>
      </c>
      <c r="F631" s="429">
        <v>-4.1612729999999942</v>
      </c>
    </row>
    <row r="632" spans="1:6" x14ac:dyDescent="0.3">
      <c r="A632" s="336">
        <v>2840</v>
      </c>
      <c r="B632" s="2" t="s">
        <v>295</v>
      </c>
      <c r="C632" s="429">
        <v>5.8687209999999999</v>
      </c>
      <c r="D632" s="429">
        <v>2.764888</v>
      </c>
      <c r="E632" s="429">
        <v>3.1038329999999998</v>
      </c>
      <c r="F632" s="429">
        <v>-1.1155249999999981</v>
      </c>
    </row>
    <row r="633" spans="1:6" x14ac:dyDescent="0.3">
      <c r="A633" s="336">
        <v>2841</v>
      </c>
      <c r="B633" s="2" t="s">
        <v>295</v>
      </c>
      <c r="C633" s="429">
        <v>5.9511050000000001</v>
      </c>
      <c r="D633" s="429">
        <v>2.8082379999999998</v>
      </c>
      <c r="E633" s="429">
        <v>3.1428670000000003</v>
      </c>
      <c r="F633" s="429">
        <v>-0.59114300000000952</v>
      </c>
    </row>
    <row r="634" spans="1:6" x14ac:dyDescent="0.3">
      <c r="A634" s="336">
        <v>2842</v>
      </c>
      <c r="B634" s="2" t="s">
        <v>295</v>
      </c>
      <c r="C634" s="429">
        <v>5.9425910000000002</v>
      </c>
      <c r="D634" s="429">
        <v>2.8098139999999998</v>
      </c>
      <c r="E634" s="429">
        <v>3.1327770000000004</v>
      </c>
      <c r="F634" s="429">
        <v>-0.71574200000000587</v>
      </c>
    </row>
    <row r="635" spans="1:6" x14ac:dyDescent="0.3">
      <c r="A635" s="336">
        <v>2852</v>
      </c>
      <c r="B635" s="2" t="s">
        <v>293</v>
      </c>
      <c r="C635" s="429">
        <v>5.5650440000000003</v>
      </c>
      <c r="D635" s="429">
        <v>2.4794290000000001</v>
      </c>
      <c r="E635" s="429">
        <v>3.0856150000000002</v>
      </c>
      <c r="F635" s="429">
        <v>-1.4412739999999928</v>
      </c>
    </row>
    <row r="636" spans="1:6" x14ac:dyDescent="0.3">
      <c r="A636" s="336">
        <v>2857</v>
      </c>
      <c r="B636" s="2" t="s">
        <v>295</v>
      </c>
      <c r="C636" s="429">
        <v>5.9157400000000004</v>
      </c>
      <c r="D636" s="429">
        <v>3.2521450000000001</v>
      </c>
      <c r="E636" s="429">
        <v>2.6635950000000004</v>
      </c>
      <c r="F636" s="429">
        <v>-4.3115730000000099</v>
      </c>
    </row>
    <row r="637" spans="1:6" x14ac:dyDescent="0.3">
      <c r="A637" s="336">
        <v>2858</v>
      </c>
      <c r="B637" s="2" t="s">
        <v>295</v>
      </c>
      <c r="C637" s="429">
        <v>5.9568880000000002</v>
      </c>
      <c r="D637" s="429">
        <v>3.3160479999999999</v>
      </c>
      <c r="E637" s="429">
        <v>2.6408400000000003</v>
      </c>
      <c r="F637" s="429">
        <v>-4.1307920000000067</v>
      </c>
    </row>
    <row r="638" spans="1:6" x14ac:dyDescent="0.3">
      <c r="A638" s="336">
        <v>2859</v>
      </c>
      <c r="B638" s="2" t="s">
        <v>295</v>
      </c>
      <c r="C638" s="429">
        <v>5.9073190000000002</v>
      </c>
      <c r="D638" s="429">
        <v>3.390946</v>
      </c>
      <c r="E638" s="429">
        <v>2.5163730000000002</v>
      </c>
      <c r="F638" s="429">
        <v>-4.8152649999999966</v>
      </c>
    </row>
    <row r="639" spans="1:6" x14ac:dyDescent="0.3">
      <c r="A639" s="336">
        <v>2860</v>
      </c>
      <c r="B639" s="2" t="s">
        <v>295</v>
      </c>
      <c r="C639" s="429">
        <v>6.0466509999999998</v>
      </c>
      <c r="D639" s="429">
        <v>3.084781</v>
      </c>
      <c r="E639" s="429">
        <v>2.9618699999999998</v>
      </c>
      <c r="F639" s="429">
        <v>-1.6238769999999931</v>
      </c>
    </row>
    <row r="640" spans="1:6" x14ac:dyDescent="0.3">
      <c r="A640" s="336">
        <v>2861</v>
      </c>
      <c r="B640" s="2" t="s">
        <v>293</v>
      </c>
      <c r="C640" s="429">
        <v>5.6640240000000004</v>
      </c>
      <c r="D640" s="429">
        <v>2.7029079999999999</v>
      </c>
      <c r="E640" s="429">
        <v>2.9611160000000005</v>
      </c>
      <c r="F640" s="429">
        <v>-1.6411859999999905</v>
      </c>
    </row>
    <row r="641" spans="1:6" x14ac:dyDescent="0.3">
      <c r="A641" s="336">
        <v>2863</v>
      </c>
      <c r="B641" s="2" t="s">
        <v>295</v>
      </c>
      <c r="C641" s="429">
        <v>6.0516690000000004</v>
      </c>
      <c r="D641" s="429">
        <v>3.1033249999999999</v>
      </c>
      <c r="E641" s="429">
        <v>2.9483440000000005</v>
      </c>
      <c r="F641" s="429">
        <v>-1.7387430000000137</v>
      </c>
    </row>
    <row r="642" spans="1:6" x14ac:dyDescent="0.3">
      <c r="A642" s="336">
        <v>2864</v>
      </c>
      <c r="B642" s="2" t="s">
        <v>295</v>
      </c>
      <c r="C642" s="429">
        <v>6.0606169999999997</v>
      </c>
      <c r="D642" s="429">
        <v>3.1535359999999999</v>
      </c>
      <c r="E642" s="429">
        <v>2.9070809999999998</v>
      </c>
      <c r="F642" s="429">
        <v>-2.017117000000006</v>
      </c>
    </row>
    <row r="643" spans="1:6" x14ac:dyDescent="0.3">
      <c r="A643" s="336">
        <v>2865</v>
      </c>
      <c r="B643" s="2" t="s">
        <v>295</v>
      </c>
      <c r="C643" s="429">
        <v>6.0407500000000001</v>
      </c>
      <c r="D643" s="429">
        <v>3.1444999999999999</v>
      </c>
      <c r="E643" s="429">
        <v>2.8962500000000002</v>
      </c>
      <c r="F643" s="429">
        <v>-2.2230160000000012</v>
      </c>
    </row>
    <row r="644" spans="1:6" x14ac:dyDescent="0.3">
      <c r="A644" s="336">
        <v>2871</v>
      </c>
      <c r="B644" s="2" t="s">
        <v>295</v>
      </c>
      <c r="C644" s="429">
        <v>5.9466549999999998</v>
      </c>
      <c r="D644" s="429">
        <v>2.8263820000000002</v>
      </c>
      <c r="E644" s="429">
        <v>3.1202729999999996</v>
      </c>
      <c r="F644" s="429">
        <v>-0.73385300000000342</v>
      </c>
    </row>
    <row r="645" spans="1:6" x14ac:dyDescent="0.3">
      <c r="A645" s="336">
        <v>2872</v>
      </c>
      <c r="B645" s="2" t="s">
        <v>293</v>
      </c>
      <c r="C645" s="429">
        <v>5.6015160000000002</v>
      </c>
      <c r="D645" s="429">
        <v>2.4671240000000001</v>
      </c>
      <c r="E645" s="429">
        <v>3.1343920000000001</v>
      </c>
      <c r="F645" s="429">
        <v>-0.50286800000000653</v>
      </c>
    </row>
    <row r="646" spans="1:6" x14ac:dyDescent="0.3">
      <c r="A646" s="336">
        <v>2873</v>
      </c>
      <c r="B646" s="2" t="s">
        <v>293</v>
      </c>
      <c r="C646" s="429">
        <v>5.4586269999999999</v>
      </c>
      <c r="D646" s="429">
        <v>2.7453560000000001</v>
      </c>
      <c r="E646" s="429">
        <v>2.7132709999999998</v>
      </c>
      <c r="F646" s="429">
        <v>-4.4529930000000064</v>
      </c>
    </row>
    <row r="647" spans="1:6" x14ac:dyDescent="0.3">
      <c r="A647" s="336">
        <v>2874</v>
      </c>
      <c r="B647" s="2" t="s">
        <v>293</v>
      </c>
      <c r="C647" s="429">
        <v>5.5117710000000004</v>
      </c>
      <c r="D647" s="429">
        <v>2.4649559999999999</v>
      </c>
      <c r="E647" s="429">
        <v>3.0468150000000005</v>
      </c>
      <c r="F647" s="429">
        <v>-1.7281980000000061</v>
      </c>
    </row>
    <row r="648" spans="1:6" x14ac:dyDescent="0.3">
      <c r="A648" s="336">
        <v>2877</v>
      </c>
      <c r="B648" s="2" t="s">
        <v>293</v>
      </c>
      <c r="C648" s="429">
        <v>5.4914019999999999</v>
      </c>
      <c r="D648" s="429">
        <v>2.5821580000000002</v>
      </c>
      <c r="E648" s="429">
        <v>2.9092439999999997</v>
      </c>
      <c r="F648" s="429">
        <v>-3.1471319999999992</v>
      </c>
    </row>
    <row r="649" spans="1:6" x14ac:dyDescent="0.3">
      <c r="A649" s="336">
        <v>2878</v>
      </c>
      <c r="B649" s="2" t="s">
        <v>295</v>
      </c>
      <c r="C649" s="429">
        <v>5.9487949999999996</v>
      </c>
      <c r="D649" s="429">
        <v>2.836211</v>
      </c>
      <c r="E649" s="429">
        <v>3.1125839999999996</v>
      </c>
      <c r="F649" s="429">
        <v>-1.1222719999999953</v>
      </c>
    </row>
    <row r="650" spans="1:6" x14ac:dyDescent="0.3">
      <c r="A650" s="336">
        <v>2879</v>
      </c>
      <c r="B650" s="2" t="s">
        <v>295</v>
      </c>
      <c r="C650" s="429">
        <v>5.7638299999999996</v>
      </c>
      <c r="D650" s="429">
        <v>2.8563869999999998</v>
      </c>
      <c r="E650" s="429">
        <v>2.9074429999999998</v>
      </c>
      <c r="F650" s="429">
        <v>-3.0242100000000036</v>
      </c>
    </row>
    <row r="651" spans="1:6" x14ac:dyDescent="0.3">
      <c r="A651" s="336">
        <v>2881</v>
      </c>
      <c r="B651" s="2" t="s">
        <v>295</v>
      </c>
      <c r="C651" s="429">
        <v>5.8108719999999998</v>
      </c>
      <c r="D651" s="429">
        <v>2.8852690000000001</v>
      </c>
      <c r="E651" s="429">
        <v>2.9256029999999997</v>
      </c>
      <c r="F651" s="429">
        <v>-2.8618560000000031</v>
      </c>
    </row>
    <row r="652" spans="1:6" x14ac:dyDescent="0.3">
      <c r="A652" s="336">
        <v>2882</v>
      </c>
      <c r="B652" s="2" t="s">
        <v>295</v>
      </c>
      <c r="C652" s="429">
        <v>5.8062849999999999</v>
      </c>
      <c r="D652" s="429">
        <v>2.7732709999999998</v>
      </c>
      <c r="E652" s="429">
        <v>3.0330140000000001</v>
      </c>
      <c r="F652" s="429">
        <v>-1.8349850000000103</v>
      </c>
    </row>
    <row r="653" spans="1:6" x14ac:dyDescent="0.3">
      <c r="A653" s="336">
        <v>2885</v>
      </c>
      <c r="B653" s="2" t="s">
        <v>293</v>
      </c>
      <c r="C653" s="429">
        <v>5.6114300000000004</v>
      </c>
      <c r="D653" s="429">
        <v>2.593207</v>
      </c>
      <c r="E653" s="429">
        <v>3.0182230000000003</v>
      </c>
      <c r="F653" s="429">
        <v>-0.90155299999999272</v>
      </c>
    </row>
    <row r="654" spans="1:6" x14ac:dyDescent="0.3">
      <c r="A654" s="336">
        <v>2886</v>
      </c>
      <c r="B654" s="2" t="s">
        <v>295</v>
      </c>
      <c r="C654" s="429">
        <v>5.9762950000000004</v>
      </c>
      <c r="D654" s="429">
        <v>2.970923</v>
      </c>
      <c r="E654" s="429">
        <v>3.0053720000000004</v>
      </c>
      <c r="F654" s="429">
        <v>-1.5636120000000062</v>
      </c>
    </row>
    <row r="655" spans="1:6" x14ac:dyDescent="0.3">
      <c r="A655" s="336">
        <v>2888</v>
      </c>
      <c r="B655" s="2" t="s">
        <v>295</v>
      </c>
      <c r="C655" s="429">
        <v>6.0112259999999997</v>
      </c>
      <c r="D655" s="429">
        <v>2.9594969999999998</v>
      </c>
      <c r="E655" s="429">
        <v>3.0517289999999999</v>
      </c>
      <c r="F655" s="429">
        <v>-0.97306699999999324</v>
      </c>
    </row>
    <row r="656" spans="1:6" x14ac:dyDescent="0.3">
      <c r="A656" s="336">
        <v>2889</v>
      </c>
      <c r="B656" s="2" t="s">
        <v>295</v>
      </c>
      <c r="C656" s="429">
        <v>6.0040769999999997</v>
      </c>
      <c r="D656" s="429">
        <v>2.9150580000000001</v>
      </c>
      <c r="E656" s="429">
        <v>3.0890189999999995</v>
      </c>
      <c r="F656" s="429">
        <v>-0.66526199999999847</v>
      </c>
    </row>
    <row r="657" spans="1:6" x14ac:dyDescent="0.3">
      <c r="A657" s="336">
        <v>2891</v>
      </c>
      <c r="B657" s="2" t="s">
        <v>295</v>
      </c>
      <c r="C657" s="429">
        <v>5.8037679999999998</v>
      </c>
      <c r="D657" s="429">
        <v>2.95262</v>
      </c>
      <c r="E657" s="429">
        <v>2.8511479999999998</v>
      </c>
      <c r="F657" s="429">
        <v>-3.2498620000000074</v>
      </c>
    </row>
    <row r="658" spans="1:6" x14ac:dyDescent="0.3">
      <c r="A658" s="336">
        <v>2892</v>
      </c>
      <c r="B658" s="2" t="s">
        <v>295</v>
      </c>
      <c r="C658" s="429">
        <v>5.7888289999999998</v>
      </c>
      <c r="D658" s="429">
        <v>2.9835959999999999</v>
      </c>
      <c r="E658" s="429">
        <v>2.8052329999999999</v>
      </c>
      <c r="F658" s="429">
        <v>-4.001349999999988</v>
      </c>
    </row>
    <row r="659" spans="1:6" x14ac:dyDescent="0.3">
      <c r="A659" s="336">
        <v>2893</v>
      </c>
      <c r="B659" s="2" t="s">
        <v>295</v>
      </c>
      <c r="C659" s="429">
        <v>5.9304569999999996</v>
      </c>
      <c r="D659" s="429">
        <v>3.0451510000000002</v>
      </c>
      <c r="E659" s="429">
        <v>2.8853059999999995</v>
      </c>
      <c r="F659" s="429">
        <v>-2.7681619999999896</v>
      </c>
    </row>
    <row r="660" spans="1:6" x14ac:dyDescent="0.3">
      <c r="A660" s="336">
        <v>2894</v>
      </c>
      <c r="B660" s="2" t="s">
        <v>295</v>
      </c>
      <c r="C660" s="429">
        <v>5.790959</v>
      </c>
      <c r="D660" s="429">
        <v>2.9859939999999998</v>
      </c>
      <c r="E660" s="429">
        <v>2.8049650000000002</v>
      </c>
      <c r="F660" s="429">
        <v>-3.7540579999999935</v>
      </c>
    </row>
    <row r="661" spans="1:6" x14ac:dyDescent="0.3">
      <c r="A661" s="336">
        <v>2895</v>
      </c>
      <c r="B661" s="2" t="s">
        <v>295</v>
      </c>
      <c r="C661" s="429">
        <v>6.038799</v>
      </c>
      <c r="D661" s="429">
        <v>3.2097609999999999</v>
      </c>
      <c r="E661" s="429">
        <v>2.8290380000000002</v>
      </c>
      <c r="F661" s="429">
        <v>-2.6280349999999899</v>
      </c>
    </row>
    <row r="662" spans="1:6" x14ac:dyDescent="0.3">
      <c r="A662" s="336">
        <v>2896</v>
      </c>
      <c r="B662" s="2" t="s">
        <v>295</v>
      </c>
      <c r="C662" s="429">
        <v>6.014062</v>
      </c>
      <c r="D662" s="429">
        <v>3.2368670000000002</v>
      </c>
      <c r="E662" s="429">
        <v>2.7771949999999999</v>
      </c>
      <c r="F662" s="429">
        <v>-3.1631100000000032</v>
      </c>
    </row>
    <row r="663" spans="1:6" x14ac:dyDescent="0.3">
      <c r="A663" s="336">
        <v>2898</v>
      </c>
      <c r="B663" s="2" t="s">
        <v>293</v>
      </c>
      <c r="C663" s="429">
        <v>5.4553640000000003</v>
      </c>
      <c r="D663" s="429">
        <v>2.7024729999999999</v>
      </c>
      <c r="E663" s="429">
        <v>2.7528910000000004</v>
      </c>
      <c r="F663" s="429">
        <v>-4.3755430000000075</v>
      </c>
    </row>
    <row r="664" spans="1:6" x14ac:dyDescent="0.3">
      <c r="A664" s="336">
        <v>2903</v>
      </c>
      <c r="B664" s="2" t="s">
        <v>295</v>
      </c>
      <c r="C664" s="429">
        <v>6.032063</v>
      </c>
      <c r="D664" s="429">
        <v>3.0291239999999999</v>
      </c>
      <c r="E664" s="429">
        <v>3.002939</v>
      </c>
      <c r="F664" s="429">
        <v>-1.3356229999999769</v>
      </c>
    </row>
    <row r="665" spans="1:6" x14ac:dyDescent="0.3">
      <c r="A665" s="336">
        <v>2904</v>
      </c>
      <c r="B665" s="2" t="s">
        <v>295</v>
      </c>
      <c r="C665" s="429">
        <v>6.032565</v>
      </c>
      <c r="D665" s="429">
        <v>3.086884</v>
      </c>
      <c r="E665" s="429">
        <v>2.945681</v>
      </c>
      <c r="F665" s="429">
        <v>-1.8348620000000082</v>
      </c>
    </row>
    <row r="666" spans="1:6" x14ac:dyDescent="0.3">
      <c r="A666" s="336">
        <v>2905</v>
      </c>
      <c r="B666" s="2" t="s">
        <v>295</v>
      </c>
      <c r="C666" s="429">
        <v>6.0238160000000001</v>
      </c>
      <c r="D666" s="429">
        <v>2.991349</v>
      </c>
      <c r="E666" s="429">
        <v>3.032467</v>
      </c>
      <c r="F666" s="429">
        <v>-1.0772410000000008</v>
      </c>
    </row>
    <row r="667" spans="1:6" x14ac:dyDescent="0.3">
      <c r="A667" s="336">
        <v>2906</v>
      </c>
      <c r="B667" s="2" t="s">
        <v>295</v>
      </c>
      <c r="C667" s="429">
        <v>6.0370280000000003</v>
      </c>
      <c r="D667" s="429">
        <v>3.047644</v>
      </c>
      <c r="E667" s="429">
        <v>2.9893840000000003</v>
      </c>
      <c r="F667" s="429">
        <v>-1.4041950000000014</v>
      </c>
    </row>
    <row r="668" spans="1:6" x14ac:dyDescent="0.3">
      <c r="A668" s="336">
        <v>2907</v>
      </c>
      <c r="B668" s="2" t="s">
        <v>295</v>
      </c>
      <c r="C668" s="429">
        <v>6.0222749999999996</v>
      </c>
      <c r="D668" s="429">
        <v>3.0117769999999999</v>
      </c>
      <c r="E668" s="429">
        <v>3.0104979999999997</v>
      </c>
      <c r="F668" s="429">
        <v>-1.3193470000000005</v>
      </c>
    </row>
    <row r="669" spans="1:6" x14ac:dyDescent="0.3">
      <c r="A669" s="336">
        <v>2908</v>
      </c>
      <c r="B669" s="2" t="s">
        <v>295</v>
      </c>
      <c r="C669" s="429">
        <v>6.026078</v>
      </c>
      <c r="D669" s="429">
        <v>3.0674610000000002</v>
      </c>
      <c r="E669" s="429">
        <v>2.9586169999999998</v>
      </c>
      <c r="F669" s="429">
        <v>-1.7482609999999994</v>
      </c>
    </row>
    <row r="670" spans="1:6" x14ac:dyDescent="0.3">
      <c r="A670" s="336">
        <v>2909</v>
      </c>
      <c r="B670" s="2" t="s">
        <v>295</v>
      </c>
      <c r="C670" s="429">
        <v>6.0132810000000001</v>
      </c>
      <c r="D670" s="429">
        <v>3.0629110000000002</v>
      </c>
      <c r="E670" s="429">
        <v>2.9503699999999999</v>
      </c>
      <c r="F670" s="429">
        <v>-1.8575619999999944</v>
      </c>
    </row>
    <row r="671" spans="1:6" x14ac:dyDescent="0.3">
      <c r="A671" s="336">
        <v>2910</v>
      </c>
      <c r="B671" s="2" t="s">
        <v>295</v>
      </c>
      <c r="C671" s="429">
        <v>6.0103369999999998</v>
      </c>
      <c r="D671" s="429">
        <v>3.0028670000000002</v>
      </c>
      <c r="E671" s="429">
        <v>3.0074699999999996</v>
      </c>
      <c r="F671" s="429">
        <v>-1.3793680000000066</v>
      </c>
    </row>
    <row r="672" spans="1:6" x14ac:dyDescent="0.3">
      <c r="A672" s="336">
        <v>2911</v>
      </c>
      <c r="B672" s="2" t="s">
        <v>295</v>
      </c>
      <c r="C672" s="429">
        <v>6.0123829999999998</v>
      </c>
      <c r="D672" s="429">
        <v>3.1159439999999998</v>
      </c>
      <c r="E672" s="429">
        <v>2.896439</v>
      </c>
      <c r="F672" s="429">
        <v>-2.3250619999999884</v>
      </c>
    </row>
    <row r="673" spans="1:6" x14ac:dyDescent="0.3">
      <c r="A673" s="336">
        <v>2914</v>
      </c>
      <c r="B673" s="2" t="s">
        <v>295</v>
      </c>
      <c r="C673" s="429">
        <v>6.02719</v>
      </c>
      <c r="D673" s="429">
        <v>3.0263019999999998</v>
      </c>
      <c r="E673" s="429">
        <v>3.0008880000000002</v>
      </c>
      <c r="F673" s="429">
        <v>-1.2443039999999996</v>
      </c>
    </row>
    <row r="674" spans="1:6" x14ac:dyDescent="0.3">
      <c r="A674" s="336">
        <v>2915</v>
      </c>
      <c r="B674" s="2" t="s">
        <v>295</v>
      </c>
      <c r="C674" s="429">
        <v>6.012645</v>
      </c>
      <c r="D674" s="429">
        <v>2.9946229999999998</v>
      </c>
      <c r="E674" s="429">
        <v>3.0180220000000002</v>
      </c>
      <c r="F674" s="429">
        <v>-1.0420740000000066</v>
      </c>
    </row>
    <row r="675" spans="1:6" x14ac:dyDescent="0.3">
      <c r="A675" s="336">
        <v>2916</v>
      </c>
      <c r="B675" s="2" t="s">
        <v>295</v>
      </c>
      <c r="C675" s="429">
        <v>6.0383519999999997</v>
      </c>
      <c r="D675" s="429">
        <v>3.060864</v>
      </c>
      <c r="E675" s="429">
        <v>2.9774879999999997</v>
      </c>
      <c r="F675" s="429">
        <v>-1.4352019999999968</v>
      </c>
    </row>
    <row r="676" spans="1:6" x14ac:dyDescent="0.3">
      <c r="A676" s="336">
        <v>2917</v>
      </c>
      <c r="B676" s="2" t="s">
        <v>295</v>
      </c>
      <c r="C676" s="429">
        <v>6.0100340000000001</v>
      </c>
      <c r="D676" s="429">
        <v>3.1954769999999999</v>
      </c>
      <c r="E676" s="429">
        <v>2.8145570000000002</v>
      </c>
      <c r="F676" s="429">
        <v>-3.0482119999999924</v>
      </c>
    </row>
    <row r="677" spans="1:6" x14ac:dyDescent="0.3">
      <c r="A677" s="336">
        <v>2918</v>
      </c>
      <c r="B677" s="2" t="s">
        <v>295</v>
      </c>
      <c r="C677" s="429">
        <v>6.0284449999999996</v>
      </c>
      <c r="D677" s="429">
        <v>3.06379</v>
      </c>
      <c r="E677" s="429">
        <v>2.9646549999999996</v>
      </c>
      <c r="F677" s="429">
        <v>-1.6885829999999942</v>
      </c>
    </row>
    <row r="678" spans="1:6" x14ac:dyDescent="0.3">
      <c r="A678" s="336">
        <v>2919</v>
      </c>
      <c r="B678" s="2" t="s">
        <v>295</v>
      </c>
      <c r="C678" s="429">
        <v>5.9773870000000002</v>
      </c>
      <c r="D678" s="429">
        <v>3.1376059999999999</v>
      </c>
      <c r="E678" s="429">
        <v>2.8397810000000003</v>
      </c>
      <c r="F678" s="429">
        <v>-2.9143630000000087</v>
      </c>
    </row>
    <row r="679" spans="1:6" x14ac:dyDescent="0.3">
      <c r="A679" s="336">
        <v>2920</v>
      </c>
      <c r="B679" s="2" t="s">
        <v>295</v>
      </c>
      <c r="C679" s="429">
        <v>5.9872509999999997</v>
      </c>
      <c r="D679" s="429">
        <v>3.030742</v>
      </c>
      <c r="E679" s="429">
        <v>2.9565089999999996</v>
      </c>
      <c r="F679" s="429">
        <v>-1.8818309999999983</v>
      </c>
    </row>
    <row r="680" spans="1:6" x14ac:dyDescent="0.3">
      <c r="A680" s="336">
        <v>2921</v>
      </c>
      <c r="B680" s="2" t="s">
        <v>295</v>
      </c>
      <c r="C680" s="429">
        <v>5.951619</v>
      </c>
      <c r="D680" s="429">
        <v>3.0866129999999998</v>
      </c>
      <c r="E680" s="429">
        <v>2.8650060000000002</v>
      </c>
      <c r="F680" s="429">
        <v>-2.7565450000000027</v>
      </c>
    </row>
    <row r="681" spans="1:6" x14ac:dyDescent="0.3">
      <c r="A681" s="336">
        <v>3031</v>
      </c>
      <c r="B681" s="2" t="s">
        <v>295</v>
      </c>
      <c r="C681" s="429">
        <v>5.8047420000000001</v>
      </c>
      <c r="D681" s="429">
        <v>3.211954</v>
      </c>
      <c r="E681" s="429">
        <v>2.5927880000000001</v>
      </c>
      <c r="F681" s="429">
        <v>-1.575528999999996</v>
      </c>
    </row>
    <row r="682" spans="1:6" x14ac:dyDescent="0.3">
      <c r="A682" s="336">
        <v>3032</v>
      </c>
      <c r="B682" s="2" t="s">
        <v>295</v>
      </c>
      <c r="C682" s="429">
        <v>5.7714800000000004</v>
      </c>
      <c r="D682" s="429">
        <v>3.108587</v>
      </c>
      <c r="E682" s="429">
        <v>2.6628930000000004</v>
      </c>
      <c r="F682" s="429">
        <v>-0.85677599999999643</v>
      </c>
    </row>
    <row r="683" spans="1:6" x14ac:dyDescent="0.3">
      <c r="A683" s="336">
        <v>3033</v>
      </c>
      <c r="B683" s="2" t="s">
        <v>295</v>
      </c>
      <c r="C683" s="429">
        <v>5.8538920000000001</v>
      </c>
      <c r="D683" s="429">
        <v>3.2697530000000001</v>
      </c>
      <c r="E683" s="429">
        <v>2.584139</v>
      </c>
      <c r="F683" s="429">
        <v>-2.5948879999999974</v>
      </c>
    </row>
    <row r="684" spans="1:6" x14ac:dyDescent="0.3">
      <c r="A684" s="336">
        <v>3034</v>
      </c>
      <c r="B684" s="2" t="s">
        <v>295</v>
      </c>
      <c r="C684" s="429">
        <v>5.6944350000000004</v>
      </c>
      <c r="D684" s="429">
        <v>3.1051639999999998</v>
      </c>
      <c r="E684" s="429">
        <v>2.5892710000000005</v>
      </c>
      <c r="F684" s="429">
        <v>-1.2346520000000041</v>
      </c>
    </row>
    <row r="685" spans="1:6" x14ac:dyDescent="0.3">
      <c r="A685" s="336">
        <v>3036</v>
      </c>
      <c r="B685" s="2" t="s">
        <v>295</v>
      </c>
      <c r="C685" s="429">
        <v>5.7593649999999998</v>
      </c>
      <c r="D685" s="429">
        <v>3.1084429999999998</v>
      </c>
      <c r="E685" s="429">
        <v>2.650922</v>
      </c>
      <c r="F685" s="429">
        <v>-1.5357759999999985</v>
      </c>
    </row>
    <row r="686" spans="1:6" x14ac:dyDescent="0.3">
      <c r="A686" s="336">
        <v>3037</v>
      </c>
      <c r="B686" s="2" t="s">
        <v>295</v>
      </c>
      <c r="C686" s="429">
        <v>5.6013380000000002</v>
      </c>
      <c r="D686" s="429">
        <v>3.1196959999999998</v>
      </c>
      <c r="E686" s="429">
        <v>2.4816420000000003</v>
      </c>
      <c r="F686" s="429">
        <v>-2.2649359999999987</v>
      </c>
    </row>
    <row r="687" spans="1:6" x14ac:dyDescent="0.3">
      <c r="A687" s="336">
        <v>3038</v>
      </c>
      <c r="B687" s="2" t="s">
        <v>295</v>
      </c>
      <c r="C687" s="429">
        <v>5.8394130000000004</v>
      </c>
      <c r="D687" s="429">
        <v>3.1178689999999998</v>
      </c>
      <c r="E687" s="429">
        <v>2.7215440000000006</v>
      </c>
      <c r="F687" s="429">
        <v>-1.2263670000000033</v>
      </c>
    </row>
    <row r="688" spans="1:6" x14ac:dyDescent="0.3">
      <c r="A688" s="336">
        <v>3042</v>
      </c>
      <c r="B688" s="2" t="s">
        <v>295</v>
      </c>
      <c r="C688" s="429">
        <v>5.7341759999999997</v>
      </c>
      <c r="D688" s="429">
        <v>2.9989140000000001</v>
      </c>
      <c r="E688" s="429">
        <v>2.7352619999999996</v>
      </c>
      <c r="F688" s="429">
        <v>-1.4039429999999911</v>
      </c>
    </row>
    <row r="689" spans="1:6" x14ac:dyDescent="0.3">
      <c r="A689" s="336">
        <v>3043</v>
      </c>
      <c r="B689" s="2" t="s">
        <v>295</v>
      </c>
      <c r="C689" s="429">
        <v>5.6391859999999996</v>
      </c>
      <c r="D689" s="429">
        <v>3.3525420000000001</v>
      </c>
      <c r="E689" s="429">
        <v>2.2866439999999995</v>
      </c>
      <c r="F689" s="429">
        <v>-3.3446819999999988</v>
      </c>
    </row>
    <row r="690" spans="1:6" x14ac:dyDescent="0.3">
      <c r="A690" s="336">
        <v>3044</v>
      </c>
      <c r="B690" s="2" t="s">
        <v>295</v>
      </c>
      <c r="C690" s="429">
        <v>5.7754469999999998</v>
      </c>
      <c r="D690" s="429">
        <v>3.0354570000000001</v>
      </c>
      <c r="E690" s="429">
        <v>2.7399899999999997</v>
      </c>
      <c r="F690" s="429">
        <v>-1.3831059999999979</v>
      </c>
    </row>
    <row r="691" spans="1:6" x14ac:dyDescent="0.3">
      <c r="A691" s="336">
        <v>3045</v>
      </c>
      <c r="B691" s="2" t="s">
        <v>295</v>
      </c>
      <c r="C691" s="429">
        <v>5.7526780000000004</v>
      </c>
      <c r="D691" s="429">
        <v>3.1600199999999998</v>
      </c>
      <c r="E691" s="429">
        <v>2.5926580000000006</v>
      </c>
      <c r="F691" s="429">
        <v>-0.60822700000000651</v>
      </c>
    </row>
    <row r="692" spans="1:6" x14ac:dyDescent="0.3">
      <c r="A692" s="336">
        <v>3046</v>
      </c>
      <c r="B692" s="2" t="s">
        <v>295</v>
      </c>
      <c r="C692" s="429">
        <v>5.7166569999999997</v>
      </c>
      <c r="D692" s="429">
        <v>3.1547800000000001</v>
      </c>
      <c r="E692" s="429">
        <v>2.5618769999999995</v>
      </c>
      <c r="F692" s="429">
        <v>-0.32722100000000154</v>
      </c>
    </row>
    <row r="693" spans="1:6" x14ac:dyDescent="0.3">
      <c r="A693" s="336">
        <v>3047</v>
      </c>
      <c r="B693" s="2" t="s">
        <v>295</v>
      </c>
      <c r="C693" s="429">
        <v>5.6095930000000003</v>
      </c>
      <c r="D693" s="429">
        <v>3.4149419999999999</v>
      </c>
      <c r="E693" s="429">
        <v>2.1946510000000004</v>
      </c>
      <c r="F693" s="429">
        <v>-4.3172600000000116</v>
      </c>
    </row>
    <row r="694" spans="1:6" x14ac:dyDescent="0.3">
      <c r="A694" s="336">
        <v>3048</v>
      </c>
      <c r="B694" s="2" t="s">
        <v>295</v>
      </c>
      <c r="C694" s="429">
        <v>5.7716529999999997</v>
      </c>
      <c r="D694" s="429">
        <v>3.3562789999999998</v>
      </c>
      <c r="E694" s="429">
        <v>2.4153739999999999</v>
      </c>
      <c r="F694" s="429">
        <v>-3.8971280000000021</v>
      </c>
    </row>
    <row r="695" spans="1:6" x14ac:dyDescent="0.3">
      <c r="A695" s="336">
        <v>3049</v>
      </c>
      <c r="B695" s="2" t="s">
        <v>295</v>
      </c>
      <c r="C695" s="429">
        <v>5.9124220000000003</v>
      </c>
      <c r="D695" s="429">
        <v>3.1999219999999999</v>
      </c>
      <c r="E695" s="429">
        <v>2.7125000000000004</v>
      </c>
      <c r="F695" s="429">
        <v>-1.5864230000000106</v>
      </c>
    </row>
    <row r="696" spans="1:6" x14ac:dyDescent="0.3">
      <c r="A696" s="336">
        <v>3051</v>
      </c>
      <c r="B696" s="2" t="s">
        <v>295</v>
      </c>
      <c r="C696" s="429">
        <v>5.9588840000000003</v>
      </c>
      <c r="D696" s="429">
        <v>3.1302940000000001</v>
      </c>
      <c r="E696" s="429">
        <v>2.8285900000000002</v>
      </c>
      <c r="F696" s="429">
        <v>-0.82273200000000202</v>
      </c>
    </row>
    <row r="697" spans="1:6" x14ac:dyDescent="0.3">
      <c r="A697" s="336">
        <v>3052</v>
      </c>
      <c r="B697" s="2" t="s">
        <v>295</v>
      </c>
      <c r="C697" s="429">
        <v>5.8874919999999999</v>
      </c>
      <c r="D697" s="429">
        <v>3.1372209999999998</v>
      </c>
      <c r="E697" s="429">
        <v>2.7502710000000001</v>
      </c>
      <c r="F697" s="429">
        <v>-0.69028200000000339</v>
      </c>
    </row>
    <row r="698" spans="1:6" x14ac:dyDescent="0.3">
      <c r="A698" s="336">
        <v>3053</v>
      </c>
      <c r="B698" s="2" t="s">
        <v>295</v>
      </c>
      <c r="C698" s="429">
        <v>5.8683189999999996</v>
      </c>
      <c r="D698" s="429">
        <v>3.1176599999999999</v>
      </c>
      <c r="E698" s="429">
        <v>2.7506589999999997</v>
      </c>
      <c r="F698" s="429">
        <v>-0.58808600000000411</v>
      </c>
    </row>
    <row r="699" spans="1:6" x14ac:dyDescent="0.3">
      <c r="A699" s="336">
        <v>3054</v>
      </c>
      <c r="B699" s="2" t="s">
        <v>295</v>
      </c>
      <c r="C699" s="429">
        <v>5.8551650000000004</v>
      </c>
      <c r="D699" s="429">
        <v>3.1631499999999999</v>
      </c>
      <c r="E699" s="429">
        <v>2.6920150000000005</v>
      </c>
      <c r="F699" s="429">
        <v>-0.96508899999999898</v>
      </c>
    </row>
    <row r="700" spans="1:6" x14ac:dyDescent="0.3">
      <c r="A700" s="336">
        <v>3055</v>
      </c>
      <c r="B700" s="2" t="s">
        <v>295</v>
      </c>
      <c r="C700" s="429">
        <v>5.8011210000000002</v>
      </c>
      <c r="D700" s="429">
        <v>3.2714979999999998</v>
      </c>
      <c r="E700" s="429">
        <v>2.5296230000000004</v>
      </c>
      <c r="F700" s="429">
        <v>-2.5029789999999963</v>
      </c>
    </row>
    <row r="701" spans="1:6" x14ac:dyDescent="0.3">
      <c r="A701" s="336">
        <v>3057</v>
      </c>
      <c r="B701" s="2" t="s">
        <v>295</v>
      </c>
      <c r="C701" s="429">
        <v>5.7330160000000001</v>
      </c>
      <c r="D701" s="429">
        <v>3.277129</v>
      </c>
      <c r="E701" s="429">
        <v>2.4558870000000002</v>
      </c>
      <c r="F701" s="429">
        <v>-2.4965290000000024</v>
      </c>
    </row>
    <row r="702" spans="1:6" x14ac:dyDescent="0.3">
      <c r="A702" s="336">
        <v>3060</v>
      </c>
      <c r="B702" s="2" t="s">
        <v>295</v>
      </c>
      <c r="C702" s="429">
        <v>5.9633260000000003</v>
      </c>
      <c r="D702" s="429">
        <v>3.1479550000000001</v>
      </c>
      <c r="E702" s="429">
        <v>2.8153710000000003</v>
      </c>
      <c r="F702" s="429">
        <v>-1.0235300000000009</v>
      </c>
    </row>
    <row r="703" spans="1:6" x14ac:dyDescent="0.3">
      <c r="A703" s="336">
        <v>3062</v>
      </c>
      <c r="B703" s="2" t="s">
        <v>295</v>
      </c>
      <c r="C703" s="429">
        <v>5.9578689999999996</v>
      </c>
      <c r="D703" s="429">
        <v>3.1629489999999998</v>
      </c>
      <c r="E703" s="429">
        <v>2.7949199999999998</v>
      </c>
      <c r="F703" s="429">
        <v>-1.2889539999999968</v>
      </c>
    </row>
    <row r="704" spans="1:6" x14ac:dyDescent="0.3">
      <c r="A704" s="336">
        <v>3063</v>
      </c>
      <c r="B704" s="2" t="s">
        <v>295</v>
      </c>
      <c r="C704" s="429">
        <v>5.9216610000000003</v>
      </c>
      <c r="D704" s="429">
        <v>3.1667719999999999</v>
      </c>
      <c r="E704" s="429">
        <v>2.7548890000000004</v>
      </c>
      <c r="F704" s="429">
        <v>-1.1093510000000109</v>
      </c>
    </row>
    <row r="705" spans="1:6" x14ac:dyDescent="0.3">
      <c r="A705" s="336">
        <v>3064</v>
      </c>
      <c r="B705" s="2" t="s">
        <v>295</v>
      </c>
      <c r="C705" s="429">
        <v>5.9348000000000001</v>
      </c>
      <c r="D705" s="429">
        <v>3.1502309999999998</v>
      </c>
      <c r="E705" s="429">
        <v>2.7845690000000003</v>
      </c>
      <c r="F705" s="429">
        <v>-0.93299600000000282</v>
      </c>
    </row>
    <row r="706" spans="1:6" x14ac:dyDescent="0.3">
      <c r="A706" s="336">
        <v>3070</v>
      </c>
      <c r="B706" s="2" t="s">
        <v>295</v>
      </c>
      <c r="C706" s="429">
        <v>5.7103599999999997</v>
      </c>
      <c r="D706" s="429">
        <v>3.2592810000000001</v>
      </c>
      <c r="E706" s="429">
        <v>2.4510789999999996</v>
      </c>
      <c r="F706" s="429">
        <v>-2.090754000000004</v>
      </c>
    </row>
    <row r="707" spans="1:6" x14ac:dyDescent="0.3">
      <c r="A707" s="336">
        <v>3071</v>
      </c>
      <c r="B707" s="2" t="s">
        <v>295</v>
      </c>
      <c r="C707" s="429">
        <v>5.6144990000000004</v>
      </c>
      <c r="D707" s="429">
        <v>3.5050249999999998</v>
      </c>
      <c r="E707" s="429">
        <v>2.1094740000000005</v>
      </c>
      <c r="F707" s="429">
        <v>-6.3018079999999941</v>
      </c>
    </row>
    <row r="708" spans="1:6" x14ac:dyDescent="0.3">
      <c r="A708" s="336">
        <v>3076</v>
      </c>
      <c r="B708" s="2" t="s">
        <v>295</v>
      </c>
      <c r="C708" s="429">
        <v>5.9798289999999996</v>
      </c>
      <c r="D708" s="429">
        <v>3.1202779999999999</v>
      </c>
      <c r="E708" s="429">
        <v>2.8595509999999997</v>
      </c>
      <c r="F708" s="429">
        <v>-0.9259839999999997</v>
      </c>
    </row>
    <row r="709" spans="1:6" x14ac:dyDescent="0.3">
      <c r="A709" s="336">
        <v>3077</v>
      </c>
      <c r="B709" s="2" t="s">
        <v>295</v>
      </c>
      <c r="C709" s="429">
        <v>5.706683</v>
      </c>
      <c r="D709" s="429">
        <v>3.0814379999999999</v>
      </c>
      <c r="E709" s="429">
        <v>2.6252450000000001</v>
      </c>
      <c r="F709" s="429">
        <v>-1.6737919999999917</v>
      </c>
    </row>
    <row r="710" spans="1:6" x14ac:dyDescent="0.3">
      <c r="A710" s="336">
        <v>3079</v>
      </c>
      <c r="B710" s="2" t="s">
        <v>295</v>
      </c>
      <c r="C710" s="429">
        <v>5.9419740000000001</v>
      </c>
      <c r="D710" s="429">
        <v>3.1003280000000002</v>
      </c>
      <c r="E710" s="429">
        <v>2.8416459999999999</v>
      </c>
      <c r="F710" s="429">
        <v>-1.0071599999999989</v>
      </c>
    </row>
    <row r="711" spans="1:6" x14ac:dyDescent="0.3">
      <c r="A711" s="336">
        <v>3082</v>
      </c>
      <c r="B711" s="2" t="s">
        <v>295</v>
      </c>
      <c r="C711" s="429">
        <v>5.6801810000000001</v>
      </c>
      <c r="D711" s="429">
        <v>3.3511190000000002</v>
      </c>
      <c r="E711" s="429">
        <v>2.329062</v>
      </c>
      <c r="F711" s="429">
        <v>-3.5508739999999932</v>
      </c>
    </row>
    <row r="712" spans="1:6" x14ac:dyDescent="0.3">
      <c r="A712" s="336">
        <v>3084</v>
      </c>
      <c r="B712" s="2" t="s">
        <v>295</v>
      </c>
      <c r="C712" s="429">
        <v>5.622471</v>
      </c>
      <c r="D712" s="429">
        <v>3.456083</v>
      </c>
      <c r="E712" s="429">
        <v>2.166388</v>
      </c>
      <c r="F712" s="429">
        <v>-5.2947839999999999</v>
      </c>
    </row>
    <row r="713" spans="1:6" x14ac:dyDescent="0.3">
      <c r="A713" s="336">
        <v>3086</v>
      </c>
      <c r="B713" s="2" t="s">
        <v>295</v>
      </c>
      <c r="C713" s="429">
        <v>5.713571</v>
      </c>
      <c r="D713" s="429">
        <v>3.3649840000000002</v>
      </c>
      <c r="E713" s="429">
        <v>2.3485869999999998</v>
      </c>
      <c r="F713" s="429">
        <v>-3.8914639999999991</v>
      </c>
    </row>
    <row r="714" spans="1:6" x14ac:dyDescent="0.3">
      <c r="A714" s="336">
        <v>3087</v>
      </c>
      <c r="B714" s="2" t="s">
        <v>295</v>
      </c>
      <c r="C714" s="429">
        <v>5.9221940000000002</v>
      </c>
      <c r="D714" s="429">
        <v>3.1217579999999998</v>
      </c>
      <c r="E714" s="429">
        <v>2.8004360000000004</v>
      </c>
      <c r="F714" s="429">
        <v>-0.97804000000000002</v>
      </c>
    </row>
    <row r="715" spans="1:6" x14ac:dyDescent="0.3">
      <c r="A715" s="336">
        <v>3101</v>
      </c>
      <c r="B715" s="2" t="s">
        <v>295</v>
      </c>
      <c r="C715" s="429">
        <v>5.7920540000000003</v>
      </c>
      <c r="D715" s="429">
        <v>3.1234540000000002</v>
      </c>
      <c r="E715" s="429">
        <v>2.6686000000000001</v>
      </c>
      <c r="F715" s="429">
        <v>-0.37251899999998983</v>
      </c>
    </row>
    <row r="716" spans="1:6" x14ac:dyDescent="0.3">
      <c r="A716" s="336">
        <v>3102</v>
      </c>
      <c r="B716" s="2" t="s">
        <v>295</v>
      </c>
      <c r="C716" s="429">
        <v>5.7759790000000004</v>
      </c>
      <c r="D716" s="429">
        <v>3.1298750000000002</v>
      </c>
      <c r="E716" s="429">
        <v>2.6461040000000002</v>
      </c>
      <c r="F716" s="429">
        <v>-0.39284100000000421</v>
      </c>
    </row>
    <row r="717" spans="1:6" x14ac:dyDescent="0.3">
      <c r="A717" s="336">
        <v>3103</v>
      </c>
      <c r="B717" s="2" t="s">
        <v>295</v>
      </c>
      <c r="C717" s="429">
        <v>5.8139000000000003</v>
      </c>
      <c r="D717" s="429">
        <v>3.1195590000000002</v>
      </c>
      <c r="E717" s="429">
        <v>2.6943410000000001</v>
      </c>
      <c r="F717" s="429">
        <v>-0.36648800000000392</v>
      </c>
    </row>
    <row r="718" spans="1:6" x14ac:dyDescent="0.3">
      <c r="A718" s="336">
        <v>3104</v>
      </c>
      <c r="B718" s="2" t="s">
        <v>295</v>
      </c>
      <c r="C718" s="429">
        <v>5.7854049999999999</v>
      </c>
      <c r="D718" s="429">
        <v>3.1111949999999999</v>
      </c>
      <c r="E718" s="429">
        <v>2.67421</v>
      </c>
      <c r="F718" s="429">
        <v>-0.27204599999999601</v>
      </c>
    </row>
    <row r="719" spans="1:6" x14ac:dyDescent="0.3">
      <c r="A719" s="336">
        <v>3106</v>
      </c>
      <c r="B719" s="2" t="s">
        <v>295</v>
      </c>
      <c r="C719" s="429">
        <v>5.7475250000000004</v>
      </c>
      <c r="D719" s="429">
        <v>3.103993</v>
      </c>
      <c r="E719" s="429">
        <v>2.6435320000000004</v>
      </c>
      <c r="F719" s="429">
        <v>-0.24107499999999504</v>
      </c>
    </row>
    <row r="720" spans="1:6" x14ac:dyDescent="0.3">
      <c r="A720" s="336">
        <v>3109</v>
      </c>
      <c r="B720" s="2" t="s">
        <v>295</v>
      </c>
      <c r="C720" s="429">
        <v>5.8106309999999999</v>
      </c>
      <c r="D720" s="429">
        <v>3.106884</v>
      </c>
      <c r="E720" s="429">
        <v>2.7037469999999999</v>
      </c>
      <c r="F720" s="429">
        <v>-0.36061599999999316</v>
      </c>
    </row>
    <row r="721" spans="1:6" x14ac:dyDescent="0.3">
      <c r="A721" s="336">
        <v>3110</v>
      </c>
      <c r="B721" s="2" t="s">
        <v>295</v>
      </c>
      <c r="C721" s="429">
        <v>5.7900410000000004</v>
      </c>
      <c r="D721" s="429">
        <v>3.1603789999999998</v>
      </c>
      <c r="E721" s="429">
        <v>2.6296620000000006</v>
      </c>
      <c r="F721" s="429">
        <v>-0.80577000000001675</v>
      </c>
    </row>
    <row r="722" spans="1:6" x14ac:dyDescent="0.3">
      <c r="A722" s="336">
        <v>3216</v>
      </c>
      <c r="B722" s="2" t="s">
        <v>295</v>
      </c>
      <c r="C722" s="429">
        <v>5.4319649999999999</v>
      </c>
      <c r="D722" s="429">
        <v>3.317666</v>
      </c>
      <c r="E722" s="429">
        <v>2.1142989999999999</v>
      </c>
      <c r="F722" s="429">
        <v>-3.2480410000000006</v>
      </c>
    </row>
    <row r="723" spans="1:6" x14ac:dyDescent="0.3">
      <c r="A723" s="336">
        <v>3217</v>
      </c>
      <c r="B723" s="2" t="s">
        <v>295</v>
      </c>
      <c r="C723" s="429">
        <v>5.2957549999999998</v>
      </c>
      <c r="D723" s="429">
        <v>3.3258649999999998</v>
      </c>
      <c r="E723" s="429">
        <v>1.9698899999999999</v>
      </c>
      <c r="F723" s="429">
        <v>-3.2687119999999936</v>
      </c>
    </row>
    <row r="724" spans="1:6" x14ac:dyDescent="0.3">
      <c r="A724" s="336">
        <v>3218</v>
      </c>
      <c r="B724" s="2" t="s">
        <v>295</v>
      </c>
      <c r="C724" s="429">
        <v>5.4250100000000003</v>
      </c>
      <c r="D724" s="429">
        <v>3.192669</v>
      </c>
      <c r="E724" s="429">
        <v>2.2323410000000004</v>
      </c>
      <c r="F724" s="429">
        <v>-3.6995629999999906</v>
      </c>
    </row>
    <row r="725" spans="1:6" x14ac:dyDescent="0.3">
      <c r="A725" s="336">
        <v>3220</v>
      </c>
      <c r="B725" s="2" t="s">
        <v>295</v>
      </c>
      <c r="C725" s="429">
        <v>5.4179649999999997</v>
      </c>
      <c r="D725" s="429">
        <v>3.2121439999999999</v>
      </c>
      <c r="E725" s="429">
        <v>2.2058209999999998</v>
      </c>
      <c r="F725" s="429">
        <v>-2.4867139999999921</v>
      </c>
    </row>
    <row r="726" spans="1:6" x14ac:dyDescent="0.3">
      <c r="A726" s="336">
        <v>3221</v>
      </c>
      <c r="B726" s="2" t="s">
        <v>295</v>
      </c>
      <c r="C726" s="429">
        <v>5.4218679999999999</v>
      </c>
      <c r="D726" s="429">
        <v>3.4420389999999998</v>
      </c>
      <c r="E726" s="429">
        <v>1.9798290000000001</v>
      </c>
      <c r="F726" s="429">
        <v>-5.3562030000000007</v>
      </c>
    </row>
    <row r="727" spans="1:6" x14ac:dyDescent="0.3">
      <c r="A727" s="336">
        <v>3222</v>
      </c>
      <c r="B727" s="2" t="s">
        <v>295</v>
      </c>
      <c r="C727" s="429">
        <v>5.2950990000000004</v>
      </c>
      <c r="D727" s="429">
        <v>3.3844650000000001</v>
      </c>
      <c r="E727" s="429">
        <v>1.9106340000000004</v>
      </c>
      <c r="F727" s="429">
        <v>-4.2767749999999936</v>
      </c>
    </row>
    <row r="728" spans="1:6" x14ac:dyDescent="0.3">
      <c r="A728" s="336">
        <v>3223</v>
      </c>
      <c r="B728" s="2" t="s">
        <v>295</v>
      </c>
      <c r="C728" s="429">
        <v>4.9991510000000003</v>
      </c>
      <c r="D728" s="429">
        <v>3.668533</v>
      </c>
      <c r="E728" s="429">
        <v>1.3306180000000003</v>
      </c>
      <c r="F728" s="429">
        <v>-8.8716830000000044</v>
      </c>
    </row>
    <row r="729" spans="1:6" x14ac:dyDescent="0.3">
      <c r="A729" s="336">
        <v>3224</v>
      </c>
      <c r="B729" s="2" t="s">
        <v>295</v>
      </c>
      <c r="C729" s="429">
        <v>5.5556239999999999</v>
      </c>
      <c r="D729" s="429">
        <v>3.1406839999999998</v>
      </c>
      <c r="E729" s="429">
        <v>2.4149400000000001</v>
      </c>
      <c r="F729" s="429">
        <v>-0.55353800000000319</v>
      </c>
    </row>
    <row r="730" spans="1:6" x14ac:dyDescent="0.3">
      <c r="A730" s="336">
        <v>3225</v>
      </c>
      <c r="B730" s="2" t="s">
        <v>295</v>
      </c>
      <c r="C730" s="429">
        <v>5.3931800000000001</v>
      </c>
      <c r="D730" s="429">
        <v>3.1943190000000001</v>
      </c>
      <c r="E730" s="429">
        <v>2.198861</v>
      </c>
      <c r="F730" s="429">
        <v>-4.1705739999999949</v>
      </c>
    </row>
    <row r="731" spans="1:6" x14ac:dyDescent="0.3">
      <c r="A731" s="336">
        <v>3226</v>
      </c>
      <c r="B731" s="2" t="s">
        <v>295</v>
      </c>
      <c r="C731" s="429">
        <v>5.3127779999999998</v>
      </c>
      <c r="D731" s="429">
        <v>3.271601</v>
      </c>
      <c r="E731" s="429">
        <v>2.0411769999999998</v>
      </c>
      <c r="F731" s="429">
        <v>-2.9272810000000078</v>
      </c>
    </row>
    <row r="732" spans="1:6" x14ac:dyDescent="0.3">
      <c r="A732" s="336">
        <v>3227</v>
      </c>
      <c r="B732" s="2" t="s">
        <v>295</v>
      </c>
      <c r="C732" s="429">
        <v>5.0585560000000003</v>
      </c>
      <c r="D732" s="429">
        <v>3.5264660000000001</v>
      </c>
      <c r="E732" s="429">
        <v>1.5320900000000002</v>
      </c>
      <c r="F732" s="429">
        <v>-7.8694790000000019</v>
      </c>
    </row>
    <row r="733" spans="1:6" x14ac:dyDescent="0.3">
      <c r="A733" s="336">
        <v>3229</v>
      </c>
      <c r="B733" s="2" t="s">
        <v>295</v>
      </c>
      <c r="C733" s="429">
        <v>5.6469379999999996</v>
      </c>
      <c r="D733" s="429">
        <v>3.164644</v>
      </c>
      <c r="E733" s="429">
        <v>2.4822939999999996</v>
      </c>
      <c r="F733" s="429">
        <v>-0.2570220000000063</v>
      </c>
    </row>
    <row r="734" spans="1:6" x14ac:dyDescent="0.3">
      <c r="A734" s="336">
        <v>3230</v>
      </c>
      <c r="B734" s="2" t="s">
        <v>295</v>
      </c>
      <c r="C734" s="429">
        <v>5.3096740000000002</v>
      </c>
      <c r="D734" s="429">
        <v>3.4242279999999998</v>
      </c>
      <c r="E734" s="429">
        <v>1.8854460000000004</v>
      </c>
      <c r="F734" s="429">
        <v>-5.2870050000000006</v>
      </c>
    </row>
    <row r="735" spans="1:6" x14ac:dyDescent="0.3">
      <c r="A735" s="336">
        <v>3234</v>
      </c>
      <c r="B735" s="2" t="s">
        <v>295</v>
      </c>
      <c r="C735" s="429">
        <v>5.5695639999999997</v>
      </c>
      <c r="D735" s="429">
        <v>3.1268250000000002</v>
      </c>
      <c r="E735" s="429">
        <v>2.4427389999999995</v>
      </c>
      <c r="F735" s="429">
        <v>-1.7822289999999938</v>
      </c>
    </row>
    <row r="736" spans="1:6" x14ac:dyDescent="0.3">
      <c r="A736" s="336">
        <v>3235</v>
      </c>
      <c r="B736" s="2" t="s">
        <v>295</v>
      </c>
      <c r="C736" s="429">
        <v>5.4860119999999997</v>
      </c>
      <c r="D736" s="429">
        <v>3.2262919999999999</v>
      </c>
      <c r="E736" s="429">
        <v>2.2597199999999997</v>
      </c>
      <c r="F736" s="429">
        <v>-1.6543340000000057</v>
      </c>
    </row>
    <row r="737" spans="1:6" x14ac:dyDescent="0.3">
      <c r="A737" s="336">
        <v>3237</v>
      </c>
      <c r="B737" s="2" t="s">
        <v>295</v>
      </c>
      <c r="C737" s="429">
        <v>5.3802659999999998</v>
      </c>
      <c r="D737" s="429">
        <v>3.2209219999999998</v>
      </c>
      <c r="E737" s="429">
        <v>2.1593439999999999</v>
      </c>
      <c r="F737" s="429">
        <v>-3.4508360000000096</v>
      </c>
    </row>
    <row r="738" spans="1:6" x14ac:dyDescent="0.3">
      <c r="A738" s="336">
        <v>3240</v>
      </c>
      <c r="B738" s="2" t="s">
        <v>295</v>
      </c>
      <c r="C738" s="429">
        <v>5.2524129999999998</v>
      </c>
      <c r="D738" s="429">
        <v>3.4918330000000002</v>
      </c>
      <c r="E738" s="429">
        <v>1.7605799999999996</v>
      </c>
      <c r="F738" s="429">
        <v>-6.689233999999999</v>
      </c>
    </row>
    <row r="739" spans="1:6" x14ac:dyDescent="0.3">
      <c r="A739" s="336">
        <v>3241</v>
      </c>
      <c r="B739" s="2" t="s">
        <v>295</v>
      </c>
      <c r="C739" s="429">
        <v>5.2255320000000003</v>
      </c>
      <c r="D739" s="429">
        <v>3.464998</v>
      </c>
      <c r="E739" s="429">
        <v>1.7605340000000003</v>
      </c>
      <c r="F739" s="429">
        <v>-5.407275999999996</v>
      </c>
    </row>
    <row r="740" spans="1:6" x14ac:dyDescent="0.3">
      <c r="A740" s="336">
        <v>3242</v>
      </c>
      <c r="B740" s="2" t="s">
        <v>295</v>
      </c>
      <c r="C740" s="429">
        <v>5.5923879999999997</v>
      </c>
      <c r="D740" s="429">
        <v>3.2823389999999999</v>
      </c>
      <c r="E740" s="429">
        <v>2.3100489999999998</v>
      </c>
      <c r="F740" s="429">
        <v>-2.1163130000000052</v>
      </c>
    </row>
    <row r="741" spans="1:6" x14ac:dyDescent="0.3">
      <c r="A741" s="336">
        <v>3243</v>
      </c>
      <c r="B741" s="2" t="s">
        <v>295</v>
      </c>
      <c r="C741" s="429">
        <v>5.3860029999999997</v>
      </c>
      <c r="D741" s="429">
        <v>3.3095119999999998</v>
      </c>
      <c r="E741" s="429">
        <v>2.0764909999999999</v>
      </c>
      <c r="F741" s="429">
        <v>-3.0172560000000033</v>
      </c>
    </row>
    <row r="742" spans="1:6" x14ac:dyDescent="0.3">
      <c r="A742" s="336">
        <v>3244</v>
      </c>
      <c r="B742" s="2" t="s">
        <v>295</v>
      </c>
      <c r="C742" s="429">
        <v>5.5240460000000002</v>
      </c>
      <c r="D742" s="429">
        <v>3.4139949999999999</v>
      </c>
      <c r="E742" s="429">
        <v>2.1100510000000003</v>
      </c>
      <c r="F742" s="429">
        <v>-4.4489749999999901</v>
      </c>
    </row>
    <row r="743" spans="1:6" x14ac:dyDescent="0.3">
      <c r="A743" s="336">
        <v>3245</v>
      </c>
      <c r="B743" s="2" t="s">
        <v>295</v>
      </c>
      <c r="C743" s="429">
        <v>5.2556649999999996</v>
      </c>
      <c r="D743" s="429">
        <v>3.3595609999999998</v>
      </c>
      <c r="E743" s="429">
        <v>1.8961039999999998</v>
      </c>
      <c r="F743" s="429">
        <v>-3.938923999999993</v>
      </c>
    </row>
    <row r="744" spans="1:6" x14ac:dyDescent="0.3">
      <c r="A744" s="336">
        <v>3246</v>
      </c>
      <c r="B744" s="2" t="s">
        <v>295</v>
      </c>
      <c r="C744" s="429">
        <v>5.3793579999999999</v>
      </c>
      <c r="D744" s="429">
        <v>3.2158980000000001</v>
      </c>
      <c r="E744" s="429">
        <v>2.1634599999999997</v>
      </c>
      <c r="F744" s="429">
        <v>-2.4258469999999903</v>
      </c>
    </row>
    <row r="745" spans="1:6" x14ac:dyDescent="0.3">
      <c r="A745" s="336">
        <v>3249</v>
      </c>
      <c r="B745" s="2" t="s">
        <v>295</v>
      </c>
      <c r="C745" s="429">
        <v>5.3737620000000001</v>
      </c>
      <c r="D745" s="429">
        <v>3.1983790000000001</v>
      </c>
      <c r="E745" s="429">
        <v>2.1753830000000001</v>
      </c>
      <c r="F745" s="429">
        <v>-2.8004370000000023</v>
      </c>
    </row>
    <row r="746" spans="1:6" x14ac:dyDescent="0.3">
      <c r="A746" s="336">
        <v>3251</v>
      </c>
      <c r="B746" s="2" t="s">
        <v>295</v>
      </c>
      <c r="C746" s="429">
        <v>4.5780849999999997</v>
      </c>
      <c r="D746" s="429">
        <v>4.0989490000000002</v>
      </c>
      <c r="E746" s="429">
        <v>0.47913599999999956</v>
      </c>
      <c r="F746" s="429">
        <v>-18.001971999999999</v>
      </c>
    </row>
    <row r="747" spans="1:6" x14ac:dyDescent="0.3">
      <c r="A747" s="336">
        <v>3253</v>
      </c>
      <c r="B747" s="2" t="s">
        <v>295</v>
      </c>
      <c r="C747" s="429">
        <v>5.351623</v>
      </c>
      <c r="D747" s="429">
        <v>3.2450730000000001</v>
      </c>
      <c r="E747" s="429">
        <v>2.1065499999999999</v>
      </c>
      <c r="F747" s="429">
        <v>-2.6155819999999963</v>
      </c>
    </row>
    <row r="748" spans="1:6" x14ac:dyDescent="0.3">
      <c r="A748" s="336">
        <v>3254</v>
      </c>
      <c r="B748" s="2" t="s">
        <v>295</v>
      </c>
      <c r="C748" s="429">
        <v>5.2464240000000002</v>
      </c>
      <c r="D748" s="429">
        <v>3.287242</v>
      </c>
      <c r="E748" s="429">
        <v>1.9591820000000002</v>
      </c>
      <c r="F748" s="429">
        <v>-4.302106000000002</v>
      </c>
    </row>
    <row r="749" spans="1:6" x14ac:dyDescent="0.3">
      <c r="A749" s="336">
        <v>3255</v>
      </c>
      <c r="B749" s="2" t="s">
        <v>295</v>
      </c>
      <c r="C749" s="429">
        <v>5.358053</v>
      </c>
      <c r="D749" s="429">
        <v>3.485141</v>
      </c>
      <c r="E749" s="429">
        <v>1.8729119999999999</v>
      </c>
      <c r="F749" s="429">
        <v>-6.538843</v>
      </c>
    </row>
    <row r="750" spans="1:6" x14ac:dyDescent="0.3">
      <c r="A750" s="336">
        <v>3256</v>
      </c>
      <c r="B750" s="2" t="s">
        <v>295</v>
      </c>
      <c r="C750" s="429">
        <v>5.3452270000000004</v>
      </c>
      <c r="D750" s="429">
        <v>3.2866209999999998</v>
      </c>
      <c r="E750" s="429">
        <v>2.0586060000000006</v>
      </c>
      <c r="F750" s="429">
        <v>-2.8100900000000095</v>
      </c>
    </row>
    <row r="751" spans="1:6" x14ac:dyDescent="0.3">
      <c r="A751" s="336">
        <v>3257</v>
      </c>
      <c r="B751" s="2" t="s">
        <v>295</v>
      </c>
      <c r="C751" s="429">
        <v>5.3619370000000002</v>
      </c>
      <c r="D751" s="429">
        <v>3.4479410000000001</v>
      </c>
      <c r="E751" s="429">
        <v>1.913996</v>
      </c>
      <c r="F751" s="429">
        <v>-5.9886639999999929</v>
      </c>
    </row>
    <row r="752" spans="1:6" x14ac:dyDescent="0.3">
      <c r="A752" s="336">
        <v>3258</v>
      </c>
      <c r="B752" s="2" t="s">
        <v>295</v>
      </c>
      <c r="C752" s="429">
        <v>5.5628710000000003</v>
      </c>
      <c r="D752" s="429">
        <v>3.1096849999999998</v>
      </c>
      <c r="E752" s="429">
        <v>2.4531860000000005</v>
      </c>
      <c r="F752" s="429">
        <v>-0.97919799999999668</v>
      </c>
    </row>
    <row r="753" spans="1:6" x14ac:dyDescent="0.3">
      <c r="A753" s="336">
        <v>3259</v>
      </c>
      <c r="B753" s="2" t="s">
        <v>295</v>
      </c>
      <c r="C753" s="429">
        <v>4.9198620000000002</v>
      </c>
      <c r="D753" s="429">
        <v>3.6464759999999998</v>
      </c>
      <c r="E753" s="429">
        <v>1.2733860000000004</v>
      </c>
      <c r="F753" s="429">
        <v>-10.847563000000001</v>
      </c>
    </row>
    <row r="754" spans="1:6" x14ac:dyDescent="0.3">
      <c r="A754" s="336">
        <v>3261</v>
      </c>
      <c r="B754" s="2" t="s">
        <v>295</v>
      </c>
      <c r="C754" s="429">
        <v>5.5307550000000001</v>
      </c>
      <c r="D754" s="429">
        <v>3.1398160000000002</v>
      </c>
      <c r="E754" s="429">
        <v>2.3909389999999999</v>
      </c>
      <c r="F754" s="429">
        <v>-3.2489020000000011</v>
      </c>
    </row>
    <row r="755" spans="1:6" x14ac:dyDescent="0.3">
      <c r="A755" s="336">
        <v>3262</v>
      </c>
      <c r="B755" s="2" t="s">
        <v>295</v>
      </c>
      <c r="C755" s="429">
        <v>4.8013880000000002</v>
      </c>
      <c r="D755" s="429">
        <v>3.9224950000000001</v>
      </c>
      <c r="E755" s="429">
        <v>0.87889300000000015</v>
      </c>
      <c r="F755" s="429">
        <v>-12.997289999999996</v>
      </c>
    </row>
    <row r="756" spans="1:6" x14ac:dyDescent="0.3">
      <c r="A756" s="336">
        <v>3263</v>
      </c>
      <c r="B756" s="2" t="s">
        <v>295</v>
      </c>
      <c r="C756" s="429">
        <v>5.4706729999999997</v>
      </c>
      <c r="D756" s="429">
        <v>3.1724009999999998</v>
      </c>
      <c r="E756" s="429">
        <v>2.2982719999999999</v>
      </c>
      <c r="F756" s="429">
        <v>-3.0408600000000021</v>
      </c>
    </row>
    <row r="757" spans="1:6" x14ac:dyDescent="0.3">
      <c r="A757" s="336">
        <v>3264</v>
      </c>
      <c r="B757" s="2" t="s">
        <v>295</v>
      </c>
      <c r="C757" s="429">
        <v>5.2787249999999997</v>
      </c>
      <c r="D757" s="429">
        <v>3.3732700000000002</v>
      </c>
      <c r="E757" s="429">
        <v>1.9054549999999995</v>
      </c>
      <c r="F757" s="429">
        <v>-3.7972170000000034</v>
      </c>
    </row>
    <row r="758" spans="1:6" x14ac:dyDescent="0.3">
      <c r="A758" s="336">
        <v>3266</v>
      </c>
      <c r="B758" s="2" t="s">
        <v>295</v>
      </c>
      <c r="C758" s="429">
        <v>5.130992</v>
      </c>
      <c r="D758" s="429">
        <v>3.5703930000000001</v>
      </c>
      <c r="E758" s="429">
        <v>1.5605989999999998</v>
      </c>
      <c r="F758" s="429">
        <v>-7.1395189999999964</v>
      </c>
    </row>
    <row r="759" spans="1:6" x14ac:dyDescent="0.3">
      <c r="A759" s="336">
        <v>3268</v>
      </c>
      <c r="B759" s="2" t="s">
        <v>295</v>
      </c>
      <c r="C759" s="429">
        <v>5.511806</v>
      </c>
      <c r="D759" s="429">
        <v>3.2405789999999999</v>
      </c>
      <c r="E759" s="429">
        <v>2.2712270000000001</v>
      </c>
      <c r="F759" s="429">
        <v>-1.7563020000000051</v>
      </c>
    </row>
    <row r="760" spans="1:6" x14ac:dyDescent="0.3">
      <c r="A760" s="336">
        <v>3269</v>
      </c>
      <c r="B760" s="2" t="s">
        <v>295</v>
      </c>
      <c r="C760" s="429">
        <v>5.4145570000000003</v>
      </c>
      <c r="D760" s="429">
        <v>3.2367979999999998</v>
      </c>
      <c r="E760" s="429">
        <v>2.1777590000000004</v>
      </c>
      <c r="F760" s="429">
        <v>-2.1389270000000025</v>
      </c>
    </row>
    <row r="761" spans="1:6" x14ac:dyDescent="0.3">
      <c r="A761" s="336">
        <v>3275</v>
      </c>
      <c r="B761" s="2" t="s">
        <v>295</v>
      </c>
      <c r="C761" s="429">
        <v>5.6654850000000003</v>
      </c>
      <c r="D761" s="429">
        <v>3.095923</v>
      </c>
      <c r="E761" s="429">
        <v>2.5695620000000003</v>
      </c>
      <c r="F761" s="429">
        <v>-0.37830999999999193</v>
      </c>
    </row>
    <row r="762" spans="1:6" x14ac:dyDescent="0.3">
      <c r="A762" s="336">
        <v>3276</v>
      </c>
      <c r="B762" s="2" t="s">
        <v>295</v>
      </c>
      <c r="C762" s="429">
        <v>5.5108930000000003</v>
      </c>
      <c r="D762" s="429">
        <v>3.1800030000000001</v>
      </c>
      <c r="E762" s="429">
        <v>2.3308900000000001</v>
      </c>
      <c r="F762" s="429">
        <v>-1.1512999999999991</v>
      </c>
    </row>
    <row r="763" spans="1:6" x14ac:dyDescent="0.3">
      <c r="A763" s="336">
        <v>3278</v>
      </c>
      <c r="B763" s="2" t="s">
        <v>295</v>
      </c>
      <c r="C763" s="429">
        <v>5.4937389999999997</v>
      </c>
      <c r="D763" s="429">
        <v>3.3110520000000001</v>
      </c>
      <c r="E763" s="429">
        <v>2.1826869999999996</v>
      </c>
      <c r="F763" s="429">
        <v>-2.9518750000000082</v>
      </c>
    </row>
    <row r="764" spans="1:6" x14ac:dyDescent="0.3">
      <c r="A764" s="336">
        <v>3279</v>
      </c>
      <c r="B764" s="2" t="s">
        <v>295</v>
      </c>
      <c r="C764" s="429">
        <v>5.0339090000000004</v>
      </c>
      <c r="D764" s="429">
        <v>3.677095</v>
      </c>
      <c r="E764" s="429">
        <v>1.3568140000000004</v>
      </c>
      <c r="F764" s="429">
        <v>-8.280498000000005</v>
      </c>
    </row>
    <row r="765" spans="1:6" x14ac:dyDescent="0.3">
      <c r="A765" s="336">
        <v>3280</v>
      </c>
      <c r="B765" s="2" t="s">
        <v>295</v>
      </c>
      <c r="C765" s="429">
        <v>5.3047610000000001</v>
      </c>
      <c r="D765" s="429">
        <v>3.6145010000000002</v>
      </c>
      <c r="E765" s="429">
        <v>1.6902599999999999</v>
      </c>
      <c r="F765" s="429">
        <v>-8.8048859999999891</v>
      </c>
    </row>
    <row r="766" spans="1:6" x14ac:dyDescent="0.3">
      <c r="A766" s="336">
        <v>3281</v>
      </c>
      <c r="B766" s="2" t="s">
        <v>295</v>
      </c>
      <c r="C766" s="429">
        <v>5.671818</v>
      </c>
      <c r="D766" s="429">
        <v>3.2528269999999999</v>
      </c>
      <c r="E766" s="429">
        <v>2.4189910000000001</v>
      </c>
      <c r="F766" s="429">
        <v>-1.7722960000000043</v>
      </c>
    </row>
    <row r="767" spans="1:6" x14ac:dyDescent="0.3">
      <c r="A767" s="336">
        <v>3282</v>
      </c>
      <c r="B767" s="2" t="s">
        <v>295</v>
      </c>
      <c r="C767" s="429">
        <v>5.1165929999999999</v>
      </c>
      <c r="D767" s="429">
        <v>3.5962350000000001</v>
      </c>
      <c r="E767" s="429">
        <v>1.5203579999999999</v>
      </c>
      <c r="F767" s="429">
        <v>-7.2532870000000003</v>
      </c>
    </row>
    <row r="768" spans="1:6" x14ac:dyDescent="0.3">
      <c r="A768" s="336">
        <v>3284</v>
      </c>
      <c r="B768" s="2" t="s">
        <v>295</v>
      </c>
      <c r="C768" s="429">
        <v>5.326613</v>
      </c>
      <c r="D768" s="429">
        <v>3.4619770000000001</v>
      </c>
      <c r="E768" s="429">
        <v>1.864636</v>
      </c>
      <c r="F768" s="429">
        <v>-6.3113799999999927</v>
      </c>
    </row>
    <row r="769" spans="1:6" x14ac:dyDescent="0.3">
      <c r="A769" s="336">
        <v>3285</v>
      </c>
      <c r="B769" s="2" t="s">
        <v>295</v>
      </c>
      <c r="C769" s="429">
        <v>4.8075380000000001</v>
      </c>
      <c r="D769" s="429">
        <v>3.835283</v>
      </c>
      <c r="E769" s="429">
        <v>0.97225500000000009</v>
      </c>
      <c r="F769" s="429">
        <v>-12.917178999999997</v>
      </c>
    </row>
    <row r="770" spans="1:6" x14ac:dyDescent="0.3">
      <c r="A770" s="336">
        <v>3287</v>
      </c>
      <c r="B770" s="2" t="s">
        <v>295</v>
      </c>
      <c r="C770" s="429">
        <v>5.3508100000000001</v>
      </c>
      <c r="D770" s="429">
        <v>3.4348830000000001</v>
      </c>
      <c r="E770" s="429">
        <v>1.9159269999999999</v>
      </c>
      <c r="F770" s="429">
        <v>-5.6037200000000027</v>
      </c>
    </row>
    <row r="771" spans="1:6" x14ac:dyDescent="0.3">
      <c r="A771" s="336">
        <v>3290</v>
      </c>
      <c r="B771" s="2" t="s">
        <v>295</v>
      </c>
      <c r="C771" s="429">
        <v>5.6522560000000004</v>
      </c>
      <c r="D771" s="429">
        <v>3.0419399999999999</v>
      </c>
      <c r="E771" s="429">
        <v>2.6103160000000005</v>
      </c>
      <c r="F771" s="429">
        <v>-1.9811580000000006</v>
      </c>
    </row>
    <row r="772" spans="1:6" x14ac:dyDescent="0.3">
      <c r="A772" s="336">
        <v>3291</v>
      </c>
      <c r="B772" s="2" t="s">
        <v>295</v>
      </c>
      <c r="C772" s="429">
        <v>5.6324459999999998</v>
      </c>
      <c r="D772" s="429">
        <v>3.0522300000000002</v>
      </c>
      <c r="E772" s="429">
        <v>2.5802159999999996</v>
      </c>
      <c r="F772" s="429">
        <v>-2.1890210000000039</v>
      </c>
    </row>
    <row r="773" spans="1:6" x14ac:dyDescent="0.3">
      <c r="A773" s="336">
        <v>3301</v>
      </c>
      <c r="B773" s="2" t="s">
        <v>295</v>
      </c>
      <c r="C773" s="429">
        <v>5.6513299999999997</v>
      </c>
      <c r="D773" s="429">
        <v>3.087259</v>
      </c>
      <c r="E773" s="429">
        <v>2.5640709999999998</v>
      </c>
      <c r="F773" s="429">
        <v>0.5208200000000005</v>
      </c>
    </row>
    <row r="774" spans="1:6" x14ac:dyDescent="0.3">
      <c r="A774" s="336">
        <v>3303</v>
      </c>
      <c r="B774" s="2" t="s">
        <v>295</v>
      </c>
      <c r="C774" s="429">
        <v>5.5975729999999997</v>
      </c>
      <c r="D774" s="429">
        <v>3.1516039999999998</v>
      </c>
      <c r="E774" s="429">
        <v>2.4459689999999998</v>
      </c>
      <c r="F774" s="429">
        <v>-0.16307799999999872</v>
      </c>
    </row>
    <row r="775" spans="1:6" x14ac:dyDescent="0.3">
      <c r="A775" s="336">
        <v>3304</v>
      </c>
      <c r="B775" s="2" t="s">
        <v>295</v>
      </c>
      <c r="C775" s="429">
        <v>5.71068</v>
      </c>
      <c r="D775" s="429">
        <v>3.111364</v>
      </c>
      <c r="E775" s="429">
        <v>2.599316</v>
      </c>
      <c r="F775" s="429">
        <v>0.10090100000000035</v>
      </c>
    </row>
    <row r="776" spans="1:6" x14ac:dyDescent="0.3">
      <c r="A776" s="336">
        <v>3307</v>
      </c>
      <c r="B776" s="2" t="s">
        <v>295</v>
      </c>
      <c r="C776" s="429">
        <v>5.5099619999999998</v>
      </c>
      <c r="D776" s="429">
        <v>3.1479789999999999</v>
      </c>
      <c r="E776" s="429">
        <v>2.3619829999999999</v>
      </c>
      <c r="F776" s="429">
        <v>-1.4713869999999929</v>
      </c>
    </row>
    <row r="777" spans="1:6" x14ac:dyDescent="0.3">
      <c r="A777" s="336">
        <v>3431</v>
      </c>
      <c r="B777" s="2" t="s">
        <v>295</v>
      </c>
      <c r="C777" s="429">
        <v>5.6294940000000002</v>
      </c>
      <c r="D777" s="429">
        <v>3.4857719999999999</v>
      </c>
      <c r="E777" s="429">
        <v>2.1437220000000003</v>
      </c>
      <c r="F777" s="429">
        <v>-3.9578089999999975</v>
      </c>
    </row>
    <row r="778" spans="1:6" x14ac:dyDescent="0.3">
      <c r="A778" s="336">
        <v>3440</v>
      </c>
      <c r="B778" s="2" t="s">
        <v>295</v>
      </c>
      <c r="C778" s="429">
        <v>5.4862760000000002</v>
      </c>
      <c r="D778" s="429">
        <v>3.4975010000000002</v>
      </c>
      <c r="E778" s="429">
        <v>1.988775</v>
      </c>
      <c r="F778" s="429">
        <v>-5.8710119999999932</v>
      </c>
    </row>
    <row r="779" spans="1:6" x14ac:dyDescent="0.3">
      <c r="A779" s="336">
        <v>3441</v>
      </c>
      <c r="B779" s="2" t="s">
        <v>295</v>
      </c>
      <c r="C779" s="429">
        <v>5.7734019999999999</v>
      </c>
      <c r="D779" s="429">
        <v>3.4668139999999998</v>
      </c>
      <c r="E779" s="429">
        <v>2.3065880000000001</v>
      </c>
      <c r="F779" s="429">
        <v>-2.5728609999999961</v>
      </c>
    </row>
    <row r="780" spans="1:6" x14ac:dyDescent="0.3">
      <c r="A780" s="336">
        <v>3442</v>
      </c>
      <c r="B780" s="2" t="s">
        <v>295</v>
      </c>
      <c r="C780" s="429">
        <v>5.5849089999999997</v>
      </c>
      <c r="D780" s="429">
        <v>3.413195</v>
      </c>
      <c r="E780" s="429">
        <v>2.1717139999999997</v>
      </c>
      <c r="F780" s="429">
        <v>-4.1322880000000026</v>
      </c>
    </row>
    <row r="781" spans="1:6" x14ac:dyDescent="0.3">
      <c r="A781" s="336">
        <v>3443</v>
      </c>
      <c r="B781" s="2" t="s">
        <v>295</v>
      </c>
      <c r="C781" s="429">
        <v>5.7173449999999999</v>
      </c>
      <c r="D781" s="429">
        <v>3.460842</v>
      </c>
      <c r="E781" s="429">
        <v>2.2565029999999999</v>
      </c>
      <c r="F781" s="429">
        <v>-2.9293919999999929</v>
      </c>
    </row>
    <row r="782" spans="1:6" x14ac:dyDescent="0.3">
      <c r="A782" s="336">
        <v>3444</v>
      </c>
      <c r="B782" s="2" t="s">
        <v>295</v>
      </c>
      <c r="C782" s="429">
        <v>5.4852930000000004</v>
      </c>
      <c r="D782" s="429">
        <v>3.6064340000000001</v>
      </c>
      <c r="E782" s="429">
        <v>1.8788590000000003</v>
      </c>
      <c r="F782" s="429">
        <v>-7.3943169999999938</v>
      </c>
    </row>
    <row r="783" spans="1:6" x14ac:dyDescent="0.3">
      <c r="A783" s="336">
        <v>3445</v>
      </c>
      <c r="B783" s="2" t="s">
        <v>295</v>
      </c>
      <c r="C783" s="429">
        <v>5.5107790000000003</v>
      </c>
      <c r="D783" s="429">
        <v>3.5562999999999998</v>
      </c>
      <c r="E783" s="429">
        <v>1.9544790000000005</v>
      </c>
      <c r="F783" s="429">
        <v>-6.1411009999999919</v>
      </c>
    </row>
    <row r="784" spans="1:6" x14ac:dyDescent="0.3">
      <c r="A784" s="336">
        <v>3446</v>
      </c>
      <c r="B784" s="2" t="s">
        <v>295</v>
      </c>
      <c r="C784" s="429">
        <v>5.67502</v>
      </c>
      <c r="D784" s="429">
        <v>3.493738</v>
      </c>
      <c r="E784" s="429">
        <v>2.1812819999999999</v>
      </c>
      <c r="F784" s="429">
        <v>-3.4440329999999975</v>
      </c>
    </row>
    <row r="785" spans="1:6" x14ac:dyDescent="0.3">
      <c r="A785" s="336">
        <v>3447</v>
      </c>
      <c r="B785" s="2" t="s">
        <v>295</v>
      </c>
      <c r="C785" s="429">
        <v>5.587116</v>
      </c>
      <c r="D785" s="429">
        <v>3.5744919999999998</v>
      </c>
      <c r="E785" s="429">
        <v>2.0126240000000002</v>
      </c>
      <c r="F785" s="429">
        <v>-5.8419019999999904</v>
      </c>
    </row>
    <row r="786" spans="1:6" x14ac:dyDescent="0.3">
      <c r="A786" s="336">
        <v>3448</v>
      </c>
      <c r="B786" s="2" t="s">
        <v>295</v>
      </c>
      <c r="C786" s="429">
        <v>5.5297770000000002</v>
      </c>
      <c r="D786" s="429">
        <v>3.5332300000000001</v>
      </c>
      <c r="E786" s="429">
        <v>1.9965470000000001</v>
      </c>
      <c r="F786" s="429">
        <v>-5.766334999999998</v>
      </c>
    </row>
    <row r="787" spans="1:6" x14ac:dyDescent="0.3">
      <c r="A787" s="336">
        <v>3449</v>
      </c>
      <c r="B787" s="2" t="s">
        <v>295</v>
      </c>
      <c r="C787" s="429">
        <v>5.4890220000000003</v>
      </c>
      <c r="D787" s="429">
        <v>3.5383490000000002</v>
      </c>
      <c r="E787" s="429">
        <v>1.9506730000000001</v>
      </c>
      <c r="F787" s="429">
        <v>-6.5219929999999948</v>
      </c>
    </row>
    <row r="788" spans="1:6" x14ac:dyDescent="0.3">
      <c r="A788" s="336">
        <v>3450</v>
      </c>
      <c r="B788" s="2" t="s">
        <v>295</v>
      </c>
      <c r="C788" s="429">
        <v>5.453551</v>
      </c>
      <c r="D788" s="429">
        <v>3.6167229999999999</v>
      </c>
      <c r="E788" s="429">
        <v>1.8368280000000001</v>
      </c>
      <c r="F788" s="429">
        <v>-7.7029859999999957</v>
      </c>
    </row>
    <row r="789" spans="1:6" x14ac:dyDescent="0.3">
      <c r="A789" s="336">
        <v>3451</v>
      </c>
      <c r="B789" s="2" t="s">
        <v>295</v>
      </c>
      <c r="C789" s="429">
        <v>5.7706929999999996</v>
      </c>
      <c r="D789" s="429">
        <v>3.4723329999999999</v>
      </c>
      <c r="E789" s="429">
        <v>2.2983599999999997</v>
      </c>
      <c r="F789" s="429">
        <v>-2.9348489999999927</v>
      </c>
    </row>
    <row r="790" spans="1:6" x14ac:dyDescent="0.3">
      <c r="A790" s="336">
        <v>3452</v>
      </c>
      <c r="B790" s="2" t="s">
        <v>295</v>
      </c>
      <c r="C790" s="429">
        <v>5.5250909999999998</v>
      </c>
      <c r="D790" s="429">
        <v>3.5902609999999999</v>
      </c>
      <c r="E790" s="429">
        <v>1.9348299999999998</v>
      </c>
      <c r="F790" s="429">
        <v>-6.9367449999999877</v>
      </c>
    </row>
    <row r="791" spans="1:6" x14ac:dyDescent="0.3">
      <c r="A791" s="336">
        <v>3455</v>
      </c>
      <c r="B791" s="2" t="s">
        <v>295</v>
      </c>
      <c r="C791" s="429">
        <v>5.5646339999999999</v>
      </c>
      <c r="D791" s="429">
        <v>3.557483</v>
      </c>
      <c r="E791" s="429">
        <v>2.0071509999999999</v>
      </c>
      <c r="F791" s="429">
        <v>-5.5617290000000068</v>
      </c>
    </row>
    <row r="792" spans="1:6" x14ac:dyDescent="0.3">
      <c r="A792" s="336">
        <v>3456</v>
      </c>
      <c r="B792" s="2" t="s">
        <v>295</v>
      </c>
      <c r="C792" s="429">
        <v>5.3861299999999996</v>
      </c>
      <c r="D792" s="429">
        <v>3.5898729999999999</v>
      </c>
      <c r="E792" s="429">
        <v>1.7962569999999998</v>
      </c>
      <c r="F792" s="429">
        <v>-7.8936540000000051</v>
      </c>
    </row>
    <row r="793" spans="1:6" x14ac:dyDescent="0.3">
      <c r="A793" s="336">
        <v>3457</v>
      </c>
      <c r="B793" s="2" t="s">
        <v>295</v>
      </c>
      <c r="C793" s="429">
        <v>5.4242699999999999</v>
      </c>
      <c r="D793" s="429">
        <v>3.614846</v>
      </c>
      <c r="E793" s="429">
        <v>1.8094239999999999</v>
      </c>
      <c r="F793" s="429">
        <v>-7.812810000000006</v>
      </c>
    </row>
    <row r="794" spans="1:6" x14ac:dyDescent="0.3">
      <c r="A794" s="336">
        <v>3458</v>
      </c>
      <c r="B794" s="2" t="s">
        <v>295</v>
      </c>
      <c r="C794" s="429">
        <v>5.556915</v>
      </c>
      <c r="D794" s="429">
        <v>3.5103059999999999</v>
      </c>
      <c r="E794" s="429">
        <v>2.0466090000000001</v>
      </c>
      <c r="F794" s="429">
        <v>-5.9627659999999949</v>
      </c>
    </row>
    <row r="795" spans="1:6" x14ac:dyDescent="0.3">
      <c r="A795" s="336">
        <v>3461</v>
      </c>
      <c r="B795" s="2" t="s">
        <v>295</v>
      </c>
      <c r="C795" s="429">
        <v>5.565455</v>
      </c>
      <c r="D795" s="429">
        <v>3.573054</v>
      </c>
      <c r="E795" s="429">
        <v>1.9924010000000001</v>
      </c>
      <c r="F795" s="429">
        <v>-6.7462910000000065</v>
      </c>
    </row>
    <row r="796" spans="1:6" x14ac:dyDescent="0.3">
      <c r="A796" s="336">
        <v>3462</v>
      </c>
      <c r="B796" s="2" t="s">
        <v>295</v>
      </c>
      <c r="C796" s="429">
        <v>5.6901799999999998</v>
      </c>
      <c r="D796" s="429">
        <v>3.4628709999999998</v>
      </c>
      <c r="E796" s="429">
        <v>2.227309</v>
      </c>
      <c r="F796" s="429">
        <v>-2.9606080000000077</v>
      </c>
    </row>
    <row r="797" spans="1:6" x14ac:dyDescent="0.3">
      <c r="A797" s="336">
        <v>3464</v>
      </c>
      <c r="B797" s="2" t="s">
        <v>295</v>
      </c>
      <c r="C797" s="429">
        <v>5.3664750000000003</v>
      </c>
      <c r="D797" s="429">
        <v>3.6195010000000001</v>
      </c>
      <c r="E797" s="429">
        <v>1.7469740000000002</v>
      </c>
      <c r="F797" s="429">
        <v>-8.3724720000000019</v>
      </c>
    </row>
    <row r="798" spans="1:6" x14ac:dyDescent="0.3">
      <c r="A798" s="336">
        <v>3465</v>
      </c>
      <c r="B798" s="2" t="s">
        <v>295</v>
      </c>
      <c r="C798" s="429">
        <v>5.5968900000000001</v>
      </c>
      <c r="D798" s="429">
        <v>3.553331</v>
      </c>
      <c r="E798" s="429">
        <v>2.0435590000000001</v>
      </c>
      <c r="F798" s="429">
        <v>-5.1719790000000003</v>
      </c>
    </row>
    <row r="799" spans="1:6" x14ac:dyDescent="0.3">
      <c r="A799" s="336">
        <v>3466</v>
      </c>
      <c r="B799" s="2" t="s">
        <v>295</v>
      </c>
      <c r="C799" s="429">
        <v>5.7250360000000002</v>
      </c>
      <c r="D799" s="429">
        <v>3.458002</v>
      </c>
      <c r="E799" s="429">
        <v>2.2670340000000002</v>
      </c>
      <c r="F799" s="429">
        <v>-3.1655360000000101</v>
      </c>
    </row>
    <row r="800" spans="1:6" x14ac:dyDescent="0.3">
      <c r="A800" s="336">
        <v>3467</v>
      </c>
      <c r="B800" s="2" t="s">
        <v>295</v>
      </c>
      <c r="C800" s="429">
        <v>5.6716150000000001</v>
      </c>
      <c r="D800" s="429">
        <v>3.4468839999999998</v>
      </c>
      <c r="E800" s="429">
        <v>2.2247310000000002</v>
      </c>
      <c r="F800" s="429">
        <v>-3.3183780000000027</v>
      </c>
    </row>
    <row r="801" spans="1:6" x14ac:dyDescent="0.3">
      <c r="A801" s="336">
        <v>3470</v>
      </c>
      <c r="B801" s="2" t="s">
        <v>295</v>
      </c>
      <c r="C801" s="429">
        <v>5.7001710000000001</v>
      </c>
      <c r="D801" s="429">
        <v>3.5151309999999998</v>
      </c>
      <c r="E801" s="429">
        <v>2.1850400000000003</v>
      </c>
      <c r="F801" s="429">
        <v>-3.7111810000000034</v>
      </c>
    </row>
    <row r="802" spans="1:6" x14ac:dyDescent="0.3">
      <c r="A802" s="336">
        <v>3561</v>
      </c>
      <c r="B802" s="2" t="s">
        <v>295</v>
      </c>
      <c r="C802" s="429">
        <v>5.0310899999999998</v>
      </c>
      <c r="D802" s="429">
        <v>3.6814719999999999</v>
      </c>
      <c r="E802" s="429">
        <v>1.349618</v>
      </c>
      <c r="F802" s="429">
        <v>-5.9174219999999984</v>
      </c>
    </row>
    <row r="803" spans="1:6" x14ac:dyDescent="0.3">
      <c r="A803" s="336">
        <v>3570</v>
      </c>
      <c r="B803" s="2" t="s">
        <v>295</v>
      </c>
      <c r="C803" s="429">
        <v>4.6138700000000004</v>
      </c>
      <c r="D803" s="429">
        <v>3.7098870000000002</v>
      </c>
      <c r="E803" s="429">
        <v>0.9039830000000002</v>
      </c>
      <c r="F803" s="429">
        <v>-13.462557</v>
      </c>
    </row>
    <row r="804" spans="1:6" x14ac:dyDescent="0.3">
      <c r="A804" s="336">
        <v>3574</v>
      </c>
      <c r="B804" s="2" t="s">
        <v>295</v>
      </c>
      <c r="C804" s="429">
        <v>4.7012150000000004</v>
      </c>
      <c r="D804" s="429">
        <v>3.9679410000000002</v>
      </c>
      <c r="E804" s="429">
        <v>0.7332740000000002</v>
      </c>
      <c r="F804" s="429">
        <v>-13.538985999999998</v>
      </c>
    </row>
    <row r="805" spans="1:6" x14ac:dyDescent="0.3">
      <c r="A805" s="336">
        <v>3576</v>
      </c>
      <c r="B805" s="2" t="s">
        <v>295</v>
      </c>
      <c r="C805" s="429">
        <v>4.416366</v>
      </c>
      <c r="D805" s="429">
        <v>4.0683619999999996</v>
      </c>
      <c r="E805" s="429">
        <v>0.34800400000000042</v>
      </c>
      <c r="F805" s="429">
        <v>-18.109471000000003</v>
      </c>
    </row>
    <row r="806" spans="1:6" x14ac:dyDescent="0.3">
      <c r="A806" s="336">
        <v>3579</v>
      </c>
      <c r="B806" s="2" t="s">
        <v>295</v>
      </c>
      <c r="C806" s="429">
        <v>4.4129040000000002</v>
      </c>
      <c r="D806" s="429">
        <v>3.9610699999999999</v>
      </c>
      <c r="E806" s="429">
        <v>0.45183400000000029</v>
      </c>
      <c r="F806" s="429">
        <v>-17.039154999999997</v>
      </c>
    </row>
    <row r="807" spans="1:6" x14ac:dyDescent="0.3">
      <c r="A807" s="336">
        <v>3580</v>
      </c>
      <c r="B807" s="2" t="s">
        <v>295</v>
      </c>
      <c r="C807" s="429">
        <v>4.7535100000000003</v>
      </c>
      <c r="D807" s="429">
        <v>3.9585050000000002</v>
      </c>
      <c r="E807" s="429">
        <v>0.79500500000000018</v>
      </c>
      <c r="F807" s="429">
        <v>-12.785879000000005</v>
      </c>
    </row>
    <row r="808" spans="1:6" x14ac:dyDescent="0.3">
      <c r="A808" s="336">
        <v>3581</v>
      </c>
      <c r="B808" s="2" t="s">
        <v>295</v>
      </c>
      <c r="C808" s="429">
        <v>4.5754380000000001</v>
      </c>
      <c r="D808" s="429">
        <v>3.7321770000000001</v>
      </c>
      <c r="E808" s="429">
        <v>0.84326100000000004</v>
      </c>
      <c r="F808" s="429">
        <v>-15.389171000000005</v>
      </c>
    </row>
    <row r="809" spans="1:6" x14ac:dyDescent="0.3">
      <c r="A809" s="336">
        <v>3582</v>
      </c>
      <c r="B809" s="2" t="s">
        <v>295</v>
      </c>
      <c r="C809" s="429">
        <v>4.5961910000000001</v>
      </c>
      <c r="D809" s="429">
        <v>3.8267419999999999</v>
      </c>
      <c r="E809" s="429">
        <v>0.76944900000000027</v>
      </c>
      <c r="F809" s="429">
        <v>-13.906776999999995</v>
      </c>
    </row>
    <row r="810" spans="1:6" x14ac:dyDescent="0.3">
      <c r="A810" s="336">
        <v>3583</v>
      </c>
      <c r="B810" s="2" t="s">
        <v>295</v>
      </c>
      <c r="C810" s="429">
        <v>4.64262</v>
      </c>
      <c r="D810" s="429">
        <v>3.8741270000000001</v>
      </c>
      <c r="E810" s="429">
        <v>0.76849299999999987</v>
      </c>
      <c r="F810" s="429">
        <v>-13.830670999999995</v>
      </c>
    </row>
    <row r="811" spans="1:6" x14ac:dyDescent="0.3">
      <c r="A811" s="336">
        <v>3584</v>
      </c>
      <c r="B811" s="2" t="s">
        <v>295</v>
      </c>
      <c r="C811" s="429">
        <v>4.8162209999999996</v>
      </c>
      <c r="D811" s="429">
        <v>3.6804860000000001</v>
      </c>
      <c r="E811" s="429">
        <v>1.1357349999999995</v>
      </c>
      <c r="F811" s="429">
        <v>-9.2543320000000087</v>
      </c>
    </row>
    <row r="812" spans="1:6" x14ac:dyDescent="0.3">
      <c r="A812" s="336">
        <v>3585</v>
      </c>
      <c r="B812" s="2" t="s">
        <v>295</v>
      </c>
      <c r="C812" s="429">
        <v>5.0920269999999999</v>
      </c>
      <c r="D812" s="429">
        <v>3.633372</v>
      </c>
      <c r="E812" s="429">
        <v>1.4586549999999998</v>
      </c>
      <c r="F812" s="429">
        <v>-5.4180710000000012</v>
      </c>
    </row>
    <row r="813" spans="1:6" x14ac:dyDescent="0.3">
      <c r="A813" s="336">
        <v>3586</v>
      </c>
      <c r="B813" s="2" t="s">
        <v>295</v>
      </c>
      <c r="C813" s="429">
        <v>5.0119670000000003</v>
      </c>
      <c r="D813" s="429">
        <v>3.7097869999999999</v>
      </c>
      <c r="E813" s="429">
        <v>1.3021800000000003</v>
      </c>
      <c r="F813" s="429">
        <v>-6.2925269999999998</v>
      </c>
    </row>
    <row r="814" spans="1:6" x14ac:dyDescent="0.3">
      <c r="A814" s="336">
        <v>3588</v>
      </c>
      <c r="B814" s="2" t="s">
        <v>295</v>
      </c>
      <c r="C814" s="429">
        <v>4.5699059999999996</v>
      </c>
      <c r="D814" s="429">
        <v>3.6794470000000001</v>
      </c>
      <c r="E814" s="429">
        <v>0.89045899999999945</v>
      </c>
      <c r="F814" s="429">
        <v>-13.653270000000006</v>
      </c>
    </row>
    <row r="815" spans="1:6" x14ac:dyDescent="0.3">
      <c r="A815" s="336">
        <v>3589</v>
      </c>
      <c r="B815" s="2" t="s">
        <v>295</v>
      </c>
      <c r="C815" s="429">
        <v>4.3181399999999996</v>
      </c>
      <c r="D815" s="429">
        <v>4.2837569999999996</v>
      </c>
      <c r="E815" s="429">
        <v>3.4383000000000052E-2</v>
      </c>
      <c r="F815" s="429">
        <v>-24.134685000000008</v>
      </c>
    </row>
    <row r="816" spans="1:6" x14ac:dyDescent="0.3">
      <c r="A816" s="336">
        <v>3590</v>
      </c>
      <c r="B816" s="2" t="s">
        <v>295</v>
      </c>
      <c r="C816" s="429">
        <v>4.501112</v>
      </c>
      <c r="D816" s="429">
        <v>3.9636640000000001</v>
      </c>
      <c r="E816" s="429">
        <v>0.53744799999999993</v>
      </c>
      <c r="F816" s="429">
        <v>-16.517245999999993</v>
      </c>
    </row>
    <row r="817" spans="1:6" x14ac:dyDescent="0.3">
      <c r="A817" s="336">
        <v>3592</v>
      </c>
      <c r="B817" s="2" t="s">
        <v>295</v>
      </c>
      <c r="C817" s="429">
        <v>4.3586150000000004</v>
      </c>
      <c r="D817" s="429">
        <v>4.2511270000000003</v>
      </c>
      <c r="E817" s="429">
        <v>0.10748800000000003</v>
      </c>
      <c r="F817" s="429">
        <v>-19.966667999999995</v>
      </c>
    </row>
    <row r="818" spans="1:6" x14ac:dyDescent="0.3">
      <c r="A818" s="336">
        <v>3593</v>
      </c>
      <c r="B818" s="2" t="s">
        <v>295</v>
      </c>
      <c r="C818" s="429">
        <v>4.5137029999999996</v>
      </c>
      <c r="D818" s="429">
        <v>3.9417759999999999</v>
      </c>
      <c r="E818" s="429">
        <v>0.57192699999999963</v>
      </c>
      <c r="F818" s="429">
        <v>-17.262116000000006</v>
      </c>
    </row>
    <row r="819" spans="1:6" x14ac:dyDescent="0.3">
      <c r="A819" s="336">
        <v>3598</v>
      </c>
      <c r="B819" s="2" t="s">
        <v>295</v>
      </c>
      <c r="C819" s="429">
        <v>4.7732330000000003</v>
      </c>
      <c r="D819" s="429">
        <v>3.8358560000000002</v>
      </c>
      <c r="E819" s="429">
        <v>0.93737700000000013</v>
      </c>
      <c r="F819" s="429">
        <v>-11.410377</v>
      </c>
    </row>
    <row r="820" spans="1:6" x14ac:dyDescent="0.3">
      <c r="A820" s="336">
        <v>3602</v>
      </c>
      <c r="B820" s="2" t="s">
        <v>295</v>
      </c>
      <c r="C820" s="429">
        <v>5.5377939999999999</v>
      </c>
      <c r="D820" s="429">
        <v>3.474872</v>
      </c>
      <c r="E820" s="429">
        <v>2.0629219999999999</v>
      </c>
      <c r="F820" s="429">
        <v>-5.368809000000013</v>
      </c>
    </row>
    <row r="821" spans="1:6" x14ac:dyDescent="0.3">
      <c r="A821" s="336">
        <v>3603</v>
      </c>
      <c r="B821" s="2" t="s">
        <v>295</v>
      </c>
      <c r="C821" s="429">
        <v>5.5496660000000002</v>
      </c>
      <c r="D821" s="429">
        <v>3.39147</v>
      </c>
      <c r="E821" s="429">
        <v>2.1581960000000002</v>
      </c>
      <c r="F821" s="429">
        <v>-4.7092829999999992</v>
      </c>
    </row>
    <row r="822" spans="1:6" x14ac:dyDescent="0.3">
      <c r="A822" s="336">
        <v>3605</v>
      </c>
      <c r="B822" s="2" t="s">
        <v>295</v>
      </c>
      <c r="C822" s="429">
        <v>5.3501050000000001</v>
      </c>
      <c r="D822" s="429">
        <v>3.5587689999999998</v>
      </c>
      <c r="E822" s="429">
        <v>1.7913360000000003</v>
      </c>
      <c r="F822" s="429">
        <v>-7.8863579999999942</v>
      </c>
    </row>
    <row r="823" spans="1:6" x14ac:dyDescent="0.3">
      <c r="A823" s="336">
        <v>3607</v>
      </c>
      <c r="B823" s="2" t="s">
        <v>295</v>
      </c>
      <c r="C823" s="429">
        <v>5.4394340000000003</v>
      </c>
      <c r="D823" s="429">
        <v>3.515498</v>
      </c>
      <c r="E823" s="429">
        <v>1.9239360000000003</v>
      </c>
      <c r="F823" s="429">
        <v>-6.6727330000000009</v>
      </c>
    </row>
    <row r="824" spans="1:6" x14ac:dyDescent="0.3">
      <c r="A824" s="336">
        <v>3608</v>
      </c>
      <c r="B824" s="2" t="s">
        <v>295</v>
      </c>
      <c r="C824" s="429">
        <v>5.6515219999999999</v>
      </c>
      <c r="D824" s="429">
        <v>3.418739</v>
      </c>
      <c r="E824" s="429">
        <v>2.232783</v>
      </c>
      <c r="F824" s="429">
        <v>-3.5668030000000002</v>
      </c>
    </row>
    <row r="825" spans="1:6" x14ac:dyDescent="0.3">
      <c r="A825" s="336">
        <v>3609</v>
      </c>
      <c r="B825" s="2" t="s">
        <v>295</v>
      </c>
      <c r="C825" s="429">
        <v>5.626506</v>
      </c>
      <c r="D825" s="429">
        <v>3.396118</v>
      </c>
      <c r="E825" s="429">
        <v>2.230388</v>
      </c>
      <c r="F825" s="429">
        <v>-3.9444500000000176</v>
      </c>
    </row>
    <row r="826" spans="1:6" x14ac:dyDescent="0.3">
      <c r="A826" s="336">
        <v>3740</v>
      </c>
      <c r="B826" s="2" t="s">
        <v>295</v>
      </c>
      <c r="C826" s="429">
        <v>5.1667439999999996</v>
      </c>
      <c r="D826" s="429">
        <v>3.5507270000000002</v>
      </c>
      <c r="E826" s="429">
        <v>1.6160169999999994</v>
      </c>
      <c r="F826" s="429">
        <v>-4.6020770000000013</v>
      </c>
    </row>
    <row r="827" spans="1:6" x14ac:dyDescent="0.3">
      <c r="A827" s="336">
        <v>3741</v>
      </c>
      <c r="B827" s="2" t="s">
        <v>295</v>
      </c>
      <c r="C827" s="429">
        <v>5.2195739999999997</v>
      </c>
      <c r="D827" s="429">
        <v>3.50752</v>
      </c>
      <c r="E827" s="429">
        <v>1.7120539999999997</v>
      </c>
      <c r="F827" s="429">
        <v>-6.7156359999999964</v>
      </c>
    </row>
    <row r="828" spans="1:6" x14ac:dyDescent="0.3">
      <c r="A828" s="336">
        <v>3743</v>
      </c>
      <c r="B828" s="2" t="s">
        <v>295</v>
      </c>
      <c r="C828" s="429">
        <v>5.450475</v>
      </c>
      <c r="D828" s="429">
        <v>3.4106879999999999</v>
      </c>
      <c r="E828" s="429">
        <v>2.039787</v>
      </c>
      <c r="F828" s="429">
        <v>-5.7604659999999939</v>
      </c>
    </row>
    <row r="829" spans="1:6" x14ac:dyDescent="0.3">
      <c r="A829" s="336">
        <v>3745</v>
      </c>
      <c r="B829" s="2" t="s">
        <v>295</v>
      </c>
      <c r="C829" s="429">
        <v>5.4398540000000004</v>
      </c>
      <c r="D829" s="429">
        <v>3.3578250000000001</v>
      </c>
      <c r="E829" s="429">
        <v>2.0820290000000004</v>
      </c>
      <c r="F829" s="429">
        <v>-5.1217889999999997</v>
      </c>
    </row>
    <row r="830" spans="1:6" x14ac:dyDescent="0.3">
      <c r="A830" s="336">
        <v>3748</v>
      </c>
      <c r="B830" s="2" t="s">
        <v>295</v>
      </c>
      <c r="C830" s="429">
        <v>5.3337159999999999</v>
      </c>
      <c r="D830" s="429">
        <v>3.424121</v>
      </c>
      <c r="E830" s="429">
        <v>1.9095949999999999</v>
      </c>
      <c r="F830" s="429">
        <v>-5.672744999999999</v>
      </c>
    </row>
    <row r="831" spans="1:6" x14ac:dyDescent="0.3">
      <c r="A831" s="336">
        <v>3750</v>
      </c>
      <c r="B831" s="2" t="s">
        <v>295</v>
      </c>
      <c r="C831" s="429">
        <v>5.3791909999999996</v>
      </c>
      <c r="D831" s="429">
        <v>3.3594560000000002</v>
      </c>
      <c r="E831" s="429">
        <v>2.0197349999999994</v>
      </c>
      <c r="F831" s="429">
        <v>-4.0440220000000053</v>
      </c>
    </row>
    <row r="832" spans="1:6" x14ac:dyDescent="0.3">
      <c r="A832" s="336">
        <v>3752</v>
      </c>
      <c r="B832" s="2" t="s">
        <v>295</v>
      </c>
      <c r="C832" s="429">
        <v>5.2860050000000003</v>
      </c>
      <c r="D832" s="429">
        <v>3.5844800000000001</v>
      </c>
      <c r="E832" s="429">
        <v>1.7015250000000002</v>
      </c>
      <c r="F832" s="429">
        <v>-8.6169089999999997</v>
      </c>
    </row>
    <row r="833" spans="1:6" x14ac:dyDescent="0.3">
      <c r="A833" s="336">
        <v>3753</v>
      </c>
      <c r="B833" s="2" t="s">
        <v>295</v>
      </c>
      <c r="C833" s="429">
        <v>5.3549769999999999</v>
      </c>
      <c r="D833" s="429">
        <v>3.425335</v>
      </c>
      <c r="E833" s="429">
        <v>1.9296419999999999</v>
      </c>
      <c r="F833" s="429">
        <v>-5.9124169999999978</v>
      </c>
    </row>
    <row r="834" spans="1:6" x14ac:dyDescent="0.3">
      <c r="A834" s="336">
        <v>3755</v>
      </c>
      <c r="B834" s="2" t="s">
        <v>295</v>
      </c>
      <c r="C834" s="429">
        <v>5.3646820000000002</v>
      </c>
      <c r="D834" s="429">
        <v>3.3684750000000001</v>
      </c>
      <c r="E834" s="429">
        <v>1.9962070000000001</v>
      </c>
      <c r="F834" s="429">
        <v>-4.1744180000000028</v>
      </c>
    </row>
    <row r="835" spans="1:6" x14ac:dyDescent="0.3">
      <c r="A835" s="336">
        <v>3765</v>
      </c>
      <c r="B835" s="2" t="s">
        <v>295</v>
      </c>
      <c r="C835" s="429">
        <v>5.2393270000000003</v>
      </c>
      <c r="D835" s="429">
        <v>3.4337740000000001</v>
      </c>
      <c r="E835" s="429">
        <v>1.8055530000000002</v>
      </c>
      <c r="F835" s="429">
        <v>-3.4633460000000014</v>
      </c>
    </row>
    <row r="836" spans="1:6" x14ac:dyDescent="0.3">
      <c r="A836" s="336">
        <v>3766</v>
      </c>
      <c r="B836" s="2" t="s">
        <v>295</v>
      </c>
      <c r="C836" s="429">
        <v>5.4026810000000003</v>
      </c>
      <c r="D836" s="429">
        <v>3.336354</v>
      </c>
      <c r="E836" s="429">
        <v>2.0663270000000002</v>
      </c>
      <c r="F836" s="429">
        <v>-4.2243829999999889</v>
      </c>
    </row>
    <row r="837" spans="1:6" x14ac:dyDescent="0.3">
      <c r="A837" s="336">
        <v>3768</v>
      </c>
      <c r="B837" s="2" t="s">
        <v>295</v>
      </c>
      <c r="C837" s="429">
        <v>5.2401340000000003</v>
      </c>
      <c r="D837" s="429">
        <v>3.4504429999999999</v>
      </c>
      <c r="E837" s="429">
        <v>1.7896910000000004</v>
      </c>
      <c r="F837" s="429">
        <v>-5.244726</v>
      </c>
    </row>
    <row r="838" spans="1:6" x14ac:dyDescent="0.3">
      <c r="A838" s="336">
        <v>3770</v>
      </c>
      <c r="B838" s="2" t="s">
        <v>295</v>
      </c>
      <c r="C838" s="429">
        <v>5.3941850000000002</v>
      </c>
      <c r="D838" s="429">
        <v>3.3601549999999998</v>
      </c>
      <c r="E838" s="429">
        <v>2.0340300000000004</v>
      </c>
      <c r="F838" s="429">
        <v>-5.07117199999999</v>
      </c>
    </row>
    <row r="839" spans="1:6" x14ac:dyDescent="0.3">
      <c r="A839" s="336">
        <v>3771</v>
      </c>
      <c r="B839" s="2" t="s">
        <v>295</v>
      </c>
      <c r="C839" s="429">
        <v>5.1851659999999997</v>
      </c>
      <c r="D839" s="429">
        <v>3.560308</v>
      </c>
      <c r="E839" s="429">
        <v>1.6248579999999997</v>
      </c>
      <c r="F839" s="429">
        <v>-4.5482030000000009</v>
      </c>
    </row>
    <row r="840" spans="1:6" x14ac:dyDescent="0.3">
      <c r="A840" s="336">
        <v>3773</v>
      </c>
      <c r="B840" s="2" t="s">
        <v>295</v>
      </c>
      <c r="C840" s="429">
        <v>5.3451589999999998</v>
      </c>
      <c r="D840" s="429">
        <v>3.4772249999999998</v>
      </c>
      <c r="E840" s="429">
        <v>1.867934</v>
      </c>
      <c r="F840" s="429">
        <v>-6.8585360000000151</v>
      </c>
    </row>
    <row r="841" spans="1:6" x14ac:dyDescent="0.3">
      <c r="A841" s="336">
        <v>3774</v>
      </c>
      <c r="B841" s="2" t="s">
        <v>295</v>
      </c>
      <c r="C841" s="429">
        <v>5.1476220000000001</v>
      </c>
      <c r="D841" s="429">
        <v>3.5389750000000002</v>
      </c>
      <c r="E841" s="429">
        <v>1.6086469999999999</v>
      </c>
      <c r="F841" s="429">
        <v>-4.9429920000000038</v>
      </c>
    </row>
    <row r="842" spans="1:6" x14ac:dyDescent="0.3">
      <c r="A842" s="336">
        <v>3777</v>
      </c>
      <c r="B842" s="2" t="s">
        <v>295</v>
      </c>
      <c r="C842" s="429">
        <v>5.2146280000000003</v>
      </c>
      <c r="D842" s="429">
        <v>3.4639419999999999</v>
      </c>
      <c r="E842" s="429">
        <v>1.7506860000000004</v>
      </c>
      <c r="F842" s="429">
        <v>-4.8951080000000005</v>
      </c>
    </row>
    <row r="843" spans="1:6" x14ac:dyDescent="0.3">
      <c r="A843" s="336">
        <v>3779</v>
      </c>
      <c r="B843" s="2" t="s">
        <v>295</v>
      </c>
      <c r="C843" s="429">
        <v>5.2002379999999997</v>
      </c>
      <c r="D843" s="429">
        <v>3.4816699999999998</v>
      </c>
      <c r="E843" s="429">
        <v>1.7185679999999999</v>
      </c>
      <c r="F843" s="429">
        <v>-4.6658499999999989</v>
      </c>
    </row>
    <row r="844" spans="1:6" x14ac:dyDescent="0.3">
      <c r="A844" s="336">
        <v>3780</v>
      </c>
      <c r="B844" s="2" t="s">
        <v>295</v>
      </c>
      <c r="C844" s="429">
        <v>5.1203390000000004</v>
      </c>
      <c r="D844" s="429">
        <v>3.5717530000000002</v>
      </c>
      <c r="E844" s="429">
        <v>1.5485860000000002</v>
      </c>
      <c r="F844" s="429">
        <v>-5.8139759999999931</v>
      </c>
    </row>
    <row r="845" spans="1:6" x14ac:dyDescent="0.3">
      <c r="A845" s="336">
        <v>3781</v>
      </c>
      <c r="B845" s="2" t="s">
        <v>295</v>
      </c>
      <c r="C845" s="429">
        <v>5.4018350000000002</v>
      </c>
      <c r="D845" s="429">
        <v>3.348115</v>
      </c>
      <c r="E845" s="429">
        <v>2.0537200000000002</v>
      </c>
      <c r="F845" s="429">
        <v>-4.852134999999997</v>
      </c>
    </row>
    <row r="846" spans="1:6" x14ac:dyDescent="0.3">
      <c r="A846" s="336">
        <v>3782</v>
      </c>
      <c r="B846" s="2" t="s">
        <v>295</v>
      </c>
      <c r="C846" s="429">
        <v>5.3366730000000002</v>
      </c>
      <c r="D846" s="429">
        <v>3.4908260000000002</v>
      </c>
      <c r="E846" s="429">
        <v>1.845847</v>
      </c>
      <c r="F846" s="429">
        <v>-6.959337000000005</v>
      </c>
    </row>
    <row r="847" spans="1:6" x14ac:dyDescent="0.3">
      <c r="A847" s="336">
        <v>3784</v>
      </c>
      <c r="B847" s="2" t="s">
        <v>295</v>
      </c>
      <c r="C847" s="429">
        <v>5.4147189999999998</v>
      </c>
      <c r="D847" s="429">
        <v>3.3205119999999999</v>
      </c>
      <c r="E847" s="429">
        <v>2.0942069999999999</v>
      </c>
      <c r="F847" s="429">
        <v>-3.9741430000000051</v>
      </c>
    </row>
    <row r="848" spans="1:6" x14ac:dyDescent="0.3">
      <c r="A848" s="336">
        <v>3785</v>
      </c>
      <c r="B848" s="2" t="s">
        <v>295</v>
      </c>
      <c r="C848" s="429">
        <v>4.9647360000000003</v>
      </c>
      <c r="D848" s="429">
        <v>3.7515710000000002</v>
      </c>
      <c r="E848" s="429">
        <v>1.213165</v>
      </c>
      <c r="F848" s="429">
        <v>-8.899983000000006</v>
      </c>
    </row>
    <row r="849" spans="1:6" x14ac:dyDescent="0.3">
      <c r="A849" s="336">
        <v>3801</v>
      </c>
      <c r="B849" s="2" t="s">
        <v>295</v>
      </c>
      <c r="C849" s="429">
        <v>5.6838329999999999</v>
      </c>
      <c r="D849" s="429">
        <v>2.861399</v>
      </c>
      <c r="E849" s="429">
        <v>2.8224339999999999</v>
      </c>
      <c r="F849" s="429">
        <v>-2.099345999999997</v>
      </c>
    </row>
    <row r="850" spans="1:6" x14ac:dyDescent="0.3">
      <c r="A850" s="336">
        <v>3809</v>
      </c>
      <c r="B850" s="2" t="s">
        <v>295</v>
      </c>
      <c r="C850" s="429">
        <v>5.3469670000000002</v>
      </c>
      <c r="D850" s="429">
        <v>3.194763</v>
      </c>
      <c r="E850" s="429">
        <v>2.1522040000000002</v>
      </c>
      <c r="F850" s="429">
        <v>-4.3480880000000042</v>
      </c>
    </row>
    <row r="851" spans="1:6" x14ac:dyDescent="0.3">
      <c r="A851" s="336">
        <v>3810</v>
      </c>
      <c r="B851" s="2" t="s">
        <v>295</v>
      </c>
      <c r="C851" s="429">
        <v>5.3560720000000002</v>
      </c>
      <c r="D851" s="429">
        <v>3.193263</v>
      </c>
      <c r="E851" s="429">
        <v>2.1628090000000002</v>
      </c>
      <c r="F851" s="429">
        <v>-3.6924009999999967</v>
      </c>
    </row>
    <row r="852" spans="1:6" x14ac:dyDescent="0.3">
      <c r="A852" s="336">
        <v>3811</v>
      </c>
      <c r="B852" s="2" t="s">
        <v>295</v>
      </c>
      <c r="C852" s="429">
        <v>5.9067480000000003</v>
      </c>
      <c r="D852" s="429">
        <v>3.0624359999999999</v>
      </c>
      <c r="E852" s="429">
        <v>2.8443120000000004</v>
      </c>
      <c r="F852" s="429">
        <v>-1.0817049999999995</v>
      </c>
    </row>
    <row r="853" spans="1:6" x14ac:dyDescent="0.3">
      <c r="A853" s="336">
        <v>3812</v>
      </c>
      <c r="B853" s="2" t="s">
        <v>295</v>
      </c>
      <c r="C853" s="429">
        <v>4.7026820000000003</v>
      </c>
      <c r="D853" s="429">
        <v>3.7779609999999999</v>
      </c>
      <c r="E853" s="429">
        <v>0.92472100000000035</v>
      </c>
      <c r="F853" s="429">
        <v>-14.353443000000006</v>
      </c>
    </row>
    <row r="854" spans="1:6" x14ac:dyDescent="0.3">
      <c r="A854" s="336">
        <v>3813</v>
      </c>
      <c r="B854" s="2" t="s">
        <v>295</v>
      </c>
      <c r="C854" s="429">
        <v>5.0633290000000004</v>
      </c>
      <c r="D854" s="429">
        <v>3.2584810000000002</v>
      </c>
      <c r="E854" s="429">
        <v>1.8048480000000002</v>
      </c>
      <c r="F854" s="429">
        <v>-6.9960169999999948</v>
      </c>
    </row>
    <row r="855" spans="1:6" x14ac:dyDescent="0.3">
      <c r="A855" s="336">
        <v>3814</v>
      </c>
      <c r="B855" s="2" t="s">
        <v>295</v>
      </c>
      <c r="C855" s="429">
        <v>5.1534940000000002</v>
      </c>
      <c r="D855" s="429">
        <v>3.2825739999999999</v>
      </c>
      <c r="E855" s="429">
        <v>1.8709200000000004</v>
      </c>
      <c r="F855" s="429">
        <v>-6.2594240000000028</v>
      </c>
    </row>
    <row r="856" spans="1:6" x14ac:dyDescent="0.3">
      <c r="A856" s="336">
        <v>3816</v>
      </c>
      <c r="B856" s="2" t="s">
        <v>295</v>
      </c>
      <c r="C856" s="429">
        <v>5.1862029999999999</v>
      </c>
      <c r="D856" s="429">
        <v>3.30654</v>
      </c>
      <c r="E856" s="429">
        <v>1.8796629999999999</v>
      </c>
      <c r="F856" s="429">
        <v>-6.0854089999999985</v>
      </c>
    </row>
    <row r="857" spans="1:6" x14ac:dyDescent="0.3">
      <c r="A857" s="336">
        <v>3817</v>
      </c>
      <c r="B857" s="2" t="s">
        <v>295</v>
      </c>
      <c r="C857" s="429">
        <v>5.0751229999999996</v>
      </c>
      <c r="D857" s="429">
        <v>3.3608449999999999</v>
      </c>
      <c r="E857" s="429">
        <v>1.7142779999999997</v>
      </c>
      <c r="F857" s="429">
        <v>-7.0590720000000076</v>
      </c>
    </row>
    <row r="858" spans="1:6" x14ac:dyDescent="0.3">
      <c r="A858" s="336">
        <v>3818</v>
      </c>
      <c r="B858" s="2" t="s">
        <v>295</v>
      </c>
      <c r="C858" s="429">
        <v>4.9162499999999998</v>
      </c>
      <c r="D858" s="429">
        <v>3.5372520000000001</v>
      </c>
      <c r="E858" s="429">
        <v>1.3789979999999997</v>
      </c>
      <c r="F858" s="429">
        <v>-10.031879000000004</v>
      </c>
    </row>
    <row r="859" spans="1:6" x14ac:dyDescent="0.3">
      <c r="A859" s="336">
        <v>3819</v>
      </c>
      <c r="B859" s="2" t="s">
        <v>295</v>
      </c>
      <c r="C859" s="429">
        <v>5.8277000000000001</v>
      </c>
      <c r="D859" s="429">
        <v>3.0384950000000002</v>
      </c>
      <c r="E859" s="429">
        <v>2.7892049999999999</v>
      </c>
      <c r="F859" s="429">
        <v>-1.2822949999999977</v>
      </c>
    </row>
    <row r="860" spans="1:6" x14ac:dyDescent="0.3">
      <c r="A860" s="336">
        <v>3820</v>
      </c>
      <c r="B860" s="2" t="s">
        <v>295</v>
      </c>
      <c r="C860" s="429">
        <v>5.6195060000000003</v>
      </c>
      <c r="D860" s="429">
        <v>2.9223650000000001</v>
      </c>
      <c r="E860" s="429">
        <v>2.6971410000000002</v>
      </c>
      <c r="F860" s="429">
        <v>-2.5198429999999945</v>
      </c>
    </row>
    <row r="861" spans="1:6" x14ac:dyDescent="0.3">
      <c r="A861" s="336">
        <v>3823</v>
      </c>
      <c r="B861" s="2" t="s">
        <v>295</v>
      </c>
      <c r="C861" s="429">
        <v>5.6355380000000004</v>
      </c>
      <c r="D861" s="429">
        <v>2.9442949999999999</v>
      </c>
      <c r="E861" s="429">
        <v>2.6912430000000005</v>
      </c>
      <c r="F861" s="429">
        <v>-2.2814989999999966</v>
      </c>
    </row>
    <row r="862" spans="1:6" x14ac:dyDescent="0.3">
      <c r="A862" s="336">
        <v>3824</v>
      </c>
      <c r="B862" s="2" t="s">
        <v>295</v>
      </c>
      <c r="C862" s="429">
        <v>5.6681480000000004</v>
      </c>
      <c r="D862" s="429">
        <v>2.9231600000000002</v>
      </c>
      <c r="E862" s="429">
        <v>2.7449880000000002</v>
      </c>
      <c r="F862" s="429">
        <v>-1.9333779999999976</v>
      </c>
    </row>
    <row r="863" spans="1:6" x14ac:dyDescent="0.3">
      <c r="A863" s="336">
        <v>3825</v>
      </c>
      <c r="B863" s="2" t="s">
        <v>295</v>
      </c>
      <c r="C863" s="429">
        <v>5.5821139999999998</v>
      </c>
      <c r="D863" s="429">
        <v>3.027406</v>
      </c>
      <c r="E863" s="429">
        <v>2.5547079999999998</v>
      </c>
      <c r="F863" s="429">
        <v>-2.7566819999999908</v>
      </c>
    </row>
    <row r="864" spans="1:6" x14ac:dyDescent="0.3">
      <c r="A864" s="336">
        <v>3826</v>
      </c>
      <c r="B864" s="2" t="s">
        <v>295</v>
      </c>
      <c r="C864" s="429">
        <v>5.8661620000000001</v>
      </c>
      <c r="D864" s="429">
        <v>3.0389330000000001</v>
      </c>
      <c r="E864" s="429">
        <v>2.827229</v>
      </c>
      <c r="F864" s="429">
        <v>-1.1740039999999965</v>
      </c>
    </row>
    <row r="865" spans="1:6" x14ac:dyDescent="0.3">
      <c r="A865" s="336">
        <v>3827</v>
      </c>
      <c r="B865" s="2" t="s">
        <v>295</v>
      </c>
      <c r="C865" s="429">
        <v>5.852741</v>
      </c>
      <c r="D865" s="429">
        <v>2.9420999999999999</v>
      </c>
      <c r="E865" s="429">
        <v>2.910641</v>
      </c>
      <c r="F865" s="429">
        <v>-1.1041630000000069</v>
      </c>
    </row>
    <row r="866" spans="1:6" x14ac:dyDescent="0.3">
      <c r="A866" s="336">
        <v>3830</v>
      </c>
      <c r="B866" s="2" t="s">
        <v>295</v>
      </c>
      <c r="C866" s="429">
        <v>5.2538210000000003</v>
      </c>
      <c r="D866" s="429">
        <v>3.1577649999999999</v>
      </c>
      <c r="E866" s="429">
        <v>2.0960560000000004</v>
      </c>
      <c r="F866" s="429">
        <v>-5.8772610000000114</v>
      </c>
    </row>
    <row r="867" spans="1:6" x14ac:dyDescent="0.3">
      <c r="A867" s="336">
        <v>3833</v>
      </c>
      <c r="B867" s="2" t="s">
        <v>295</v>
      </c>
      <c r="C867" s="429">
        <v>5.7974240000000004</v>
      </c>
      <c r="D867" s="429">
        <v>2.945459</v>
      </c>
      <c r="E867" s="429">
        <v>2.8519650000000003</v>
      </c>
      <c r="F867" s="429">
        <v>-1.2813019999999966</v>
      </c>
    </row>
    <row r="868" spans="1:6" x14ac:dyDescent="0.3">
      <c r="A868" s="336">
        <v>3835</v>
      </c>
      <c r="B868" s="2" t="s">
        <v>295</v>
      </c>
      <c r="C868" s="429">
        <v>5.4156750000000002</v>
      </c>
      <c r="D868" s="429">
        <v>3.1212979999999999</v>
      </c>
      <c r="E868" s="429">
        <v>2.2943770000000003</v>
      </c>
      <c r="F868" s="429">
        <v>-4.406099999999995</v>
      </c>
    </row>
    <row r="869" spans="1:6" x14ac:dyDescent="0.3">
      <c r="A869" s="336">
        <v>3836</v>
      </c>
      <c r="B869" s="2" t="s">
        <v>295</v>
      </c>
      <c r="C869" s="429">
        <v>5.1879670000000004</v>
      </c>
      <c r="D869" s="429">
        <v>3.1881710000000001</v>
      </c>
      <c r="E869" s="429">
        <v>1.9997960000000004</v>
      </c>
      <c r="F869" s="429">
        <v>-5.4227140000000063</v>
      </c>
    </row>
    <row r="870" spans="1:6" x14ac:dyDescent="0.3">
      <c r="A870" s="336">
        <v>3837</v>
      </c>
      <c r="B870" s="2" t="s">
        <v>295</v>
      </c>
      <c r="C870" s="429">
        <v>5.364204</v>
      </c>
      <c r="D870" s="429">
        <v>3.215214</v>
      </c>
      <c r="E870" s="429">
        <v>2.14899</v>
      </c>
      <c r="F870" s="429">
        <v>-3.9360909999999976</v>
      </c>
    </row>
    <row r="871" spans="1:6" x14ac:dyDescent="0.3">
      <c r="A871" s="336">
        <v>3838</v>
      </c>
      <c r="B871" s="2" t="s">
        <v>295</v>
      </c>
      <c r="C871" s="429">
        <v>4.7280040000000003</v>
      </c>
      <c r="D871" s="429">
        <v>3.6779419999999998</v>
      </c>
      <c r="E871" s="429">
        <v>1.0500620000000005</v>
      </c>
      <c r="F871" s="429">
        <v>-13.523839000000006</v>
      </c>
    </row>
    <row r="872" spans="1:6" x14ac:dyDescent="0.3">
      <c r="A872" s="336">
        <v>3839</v>
      </c>
      <c r="B872" s="2" t="s">
        <v>295</v>
      </c>
      <c r="C872" s="429">
        <v>5.5620580000000004</v>
      </c>
      <c r="D872" s="429">
        <v>2.998481</v>
      </c>
      <c r="E872" s="429">
        <v>2.5635770000000004</v>
      </c>
      <c r="F872" s="429">
        <v>-3.0404999999999944</v>
      </c>
    </row>
    <row r="873" spans="1:6" x14ac:dyDescent="0.3">
      <c r="A873" s="336">
        <v>3840</v>
      </c>
      <c r="B873" s="2" t="s">
        <v>295</v>
      </c>
      <c r="C873" s="429">
        <v>5.7129969999999997</v>
      </c>
      <c r="D873" s="429">
        <v>2.8711700000000002</v>
      </c>
      <c r="E873" s="429">
        <v>2.8418269999999994</v>
      </c>
      <c r="F873" s="429">
        <v>-1.8095700000000008</v>
      </c>
    </row>
    <row r="874" spans="1:6" x14ac:dyDescent="0.3">
      <c r="A874" s="336">
        <v>3841</v>
      </c>
      <c r="B874" s="2" t="s">
        <v>295</v>
      </c>
      <c r="C874" s="429">
        <v>5.857685</v>
      </c>
      <c r="D874" s="429">
        <v>3.0766390000000001</v>
      </c>
      <c r="E874" s="429">
        <v>2.7810459999999999</v>
      </c>
      <c r="F874" s="429">
        <v>-1.2909840000000017</v>
      </c>
    </row>
    <row r="875" spans="1:6" x14ac:dyDescent="0.3">
      <c r="A875" s="336">
        <v>3842</v>
      </c>
      <c r="B875" s="2" t="s">
        <v>295</v>
      </c>
      <c r="C875" s="429">
        <v>5.7674719999999997</v>
      </c>
      <c r="D875" s="429">
        <v>2.8500169999999998</v>
      </c>
      <c r="E875" s="429">
        <v>2.9174549999999999</v>
      </c>
      <c r="F875" s="429">
        <v>-1.5265600000000035</v>
      </c>
    </row>
    <row r="876" spans="1:6" x14ac:dyDescent="0.3">
      <c r="A876" s="336">
        <v>3844</v>
      </c>
      <c r="B876" s="2" t="s">
        <v>295</v>
      </c>
      <c r="C876" s="429">
        <v>5.8117580000000002</v>
      </c>
      <c r="D876" s="429">
        <v>2.877783</v>
      </c>
      <c r="E876" s="429">
        <v>2.9339750000000002</v>
      </c>
      <c r="F876" s="429">
        <v>-1.2889729999999986</v>
      </c>
    </row>
    <row r="877" spans="1:6" x14ac:dyDescent="0.3">
      <c r="A877" s="336">
        <v>3845</v>
      </c>
      <c r="B877" s="2" t="s">
        <v>295</v>
      </c>
      <c r="C877" s="429">
        <v>4.7546879999999998</v>
      </c>
      <c r="D877" s="429">
        <v>3.55769</v>
      </c>
      <c r="E877" s="429">
        <v>1.1969979999999998</v>
      </c>
      <c r="F877" s="429">
        <v>-12.563779000000007</v>
      </c>
    </row>
    <row r="878" spans="1:6" x14ac:dyDescent="0.3">
      <c r="A878" s="336">
        <v>3846</v>
      </c>
      <c r="B878" s="2" t="s">
        <v>295</v>
      </c>
      <c r="C878" s="429">
        <v>4.4972110000000001</v>
      </c>
      <c r="D878" s="429">
        <v>3.9875069999999999</v>
      </c>
      <c r="E878" s="429">
        <v>0.50970400000000016</v>
      </c>
      <c r="F878" s="429">
        <v>-19.557711999999999</v>
      </c>
    </row>
    <row r="879" spans="1:6" x14ac:dyDescent="0.3">
      <c r="A879" s="336">
        <v>3848</v>
      </c>
      <c r="B879" s="2" t="s">
        <v>295</v>
      </c>
      <c r="C879" s="429">
        <v>5.8506780000000003</v>
      </c>
      <c r="D879" s="429">
        <v>3.0006840000000001</v>
      </c>
      <c r="E879" s="429">
        <v>2.8499940000000001</v>
      </c>
      <c r="F879" s="429">
        <v>-1.1470060000000046</v>
      </c>
    </row>
    <row r="880" spans="1:6" x14ac:dyDescent="0.3">
      <c r="A880" s="336">
        <v>3849</v>
      </c>
      <c r="B880" s="2" t="s">
        <v>295</v>
      </c>
      <c r="C880" s="429">
        <v>5.1342020000000002</v>
      </c>
      <c r="D880" s="429">
        <v>3.2415020000000001</v>
      </c>
      <c r="E880" s="429">
        <v>1.8927</v>
      </c>
      <c r="F880" s="429">
        <v>-5.9776910000000036</v>
      </c>
    </row>
    <row r="881" spans="1:6" x14ac:dyDescent="0.3">
      <c r="A881" s="336">
        <v>3851</v>
      </c>
      <c r="B881" s="2" t="s">
        <v>295</v>
      </c>
      <c r="C881" s="429">
        <v>5.3597520000000003</v>
      </c>
      <c r="D881" s="429">
        <v>3.126369</v>
      </c>
      <c r="E881" s="429">
        <v>2.2333830000000003</v>
      </c>
      <c r="F881" s="429">
        <v>-5.1636200000000088</v>
      </c>
    </row>
    <row r="882" spans="1:6" x14ac:dyDescent="0.3">
      <c r="A882" s="336">
        <v>3852</v>
      </c>
      <c r="B882" s="2" t="s">
        <v>295</v>
      </c>
      <c r="C882" s="429">
        <v>5.3192769999999996</v>
      </c>
      <c r="D882" s="429">
        <v>3.1311010000000001</v>
      </c>
      <c r="E882" s="429">
        <v>2.1881759999999995</v>
      </c>
      <c r="F882" s="429">
        <v>-5.6639800000000022</v>
      </c>
    </row>
    <row r="883" spans="1:6" x14ac:dyDescent="0.3">
      <c r="A883" s="336">
        <v>3853</v>
      </c>
      <c r="B883" s="2" t="s">
        <v>295</v>
      </c>
      <c r="C883" s="429">
        <v>5.2850799999999998</v>
      </c>
      <c r="D883" s="429">
        <v>3.2368190000000001</v>
      </c>
      <c r="E883" s="429">
        <v>2.0482609999999997</v>
      </c>
      <c r="F883" s="429">
        <v>-4.381212000000005</v>
      </c>
    </row>
    <row r="884" spans="1:6" x14ac:dyDescent="0.3">
      <c r="A884" s="336">
        <v>3854</v>
      </c>
      <c r="B884" s="2" t="s">
        <v>295</v>
      </c>
      <c r="C884" s="429">
        <v>5.6798630000000001</v>
      </c>
      <c r="D884" s="429">
        <v>2.8432599999999999</v>
      </c>
      <c r="E884" s="429">
        <v>2.8366030000000002</v>
      </c>
      <c r="F884" s="429">
        <v>-2.3020879999999906</v>
      </c>
    </row>
    <row r="885" spans="1:6" x14ac:dyDescent="0.3">
      <c r="A885" s="336">
        <v>3855</v>
      </c>
      <c r="B885" s="2" t="s">
        <v>295</v>
      </c>
      <c r="C885" s="429">
        <v>5.3413849999999998</v>
      </c>
      <c r="D885" s="429">
        <v>3.1808179999999999</v>
      </c>
      <c r="E885" s="429">
        <v>2.1605669999999999</v>
      </c>
      <c r="F885" s="429">
        <v>-4.8586140000000029</v>
      </c>
    </row>
    <row r="886" spans="1:6" x14ac:dyDescent="0.3">
      <c r="A886" s="336">
        <v>3856</v>
      </c>
      <c r="B886" s="2" t="s">
        <v>295</v>
      </c>
      <c r="C886" s="429">
        <v>5.7352530000000002</v>
      </c>
      <c r="D886" s="429">
        <v>2.9376199999999999</v>
      </c>
      <c r="E886" s="429">
        <v>2.7976330000000003</v>
      </c>
      <c r="F886" s="429">
        <v>-1.4786619999999999</v>
      </c>
    </row>
    <row r="887" spans="1:6" x14ac:dyDescent="0.3">
      <c r="A887" s="336">
        <v>3857</v>
      </c>
      <c r="B887" s="2" t="s">
        <v>295</v>
      </c>
      <c r="C887" s="429">
        <v>5.7062999999999997</v>
      </c>
      <c r="D887" s="429">
        <v>2.932471</v>
      </c>
      <c r="E887" s="429">
        <v>2.7738289999999997</v>
      </c>
      <c r="F887" s="429">
        <v>-1.5805209999999974</v>
      </c>
    </row>
    <row r="888" spans="1:6" x14ac:dyDescent="0.3">
      <c r="A888" s="336">
        <v>3858</v>
      </c>
      <c r="B888" s="2" t="s">
        <v>295</v>
      </c>
      <c r="C888" s="429">
        <v>5.8896509999999997</v>
      </c>
      <c r="D888" s="429">
        <v>2.9802390000000001</v>
      </c>
      <c r="E888" s="429">
        <v>2.9094119999999997</v>
      </c>
      <c r="F888" s="429">
        <v>-0.99755300000000346</v>
      </c>
    </row>
    <row r="889" spans="1:6" x14ac:dyDescent="0.3">
      <c r="A889" s="336">
        <v>3860</v>
      </c>
      <c r="B889" s="2" t="s">
        <v>295</v>
      </c>
      <c r="C889" s="429">
        <v>4.9751019999999997</v>
      </c>
      <c r="D889" s="429">
        <v>3.3460809999999999</v>
      </c>
      <c r="E889" s="429">
        <v>1.6290209999999998</v>
      </c>
      <c r="F889" s="429">
        <v>-8.112404999999999</v>
      </c>
    </row>
    <row r="890" spans="1:6" x14ac:dyDescent="0.3">
      <c r="A890" s="336">
        <v>3861</v>
      </c>
      <c r="B890" s="2" t="s">
        <v>295</v>
      </c>
      <c r="C890" s="429">
        <v>5.6725640000000004</v>
      </c>
      <c r="D890" s="429">
        <v>2.9694379999999998</v>
      </c>
      <c r="E890" s="429">
        <v>2.7031260000000006</v>
      </c>
      <c r="F890" s="429">
        <v>-1.8461579999999955</v>
      </c>
    </row>
    <row r="891" spans="1:6" x14ac:dyDescent="0.3">
      <c r="A891" s="336">
        <v>3862</v>
      </c>
      <c r="B891" s="2" t="s">
        <v>295</v>
      </c>
      <c r="C891" s="429">
        <v>5.7408450000000002</v>
      </c>
      <c r="D891" s="429">
        <v>2.8542290000000001</v>
      </c>
      <c r="E891" s="429">
        <v>2.8866160000000001</v>
      </c>
      <c r="F891" s="429">
        <v>-1.6790100000000052</v>
      </c>
    </row>
    <row r="892" spans="1:6" x14ac:dyDescent="0.3">
      <c r="A892" s="336">
        <v>3864</v>
      </c>
      <c r="B892" s="2" t="s">
        <v>295</v>
      </c>
      <c r="C892" s="429">
        <v>5.2359049999999998</v>
      </c>
      <c r="D892" s="429">
        <v>3.1990080000000001</v>
      </c>
      <c r="E892" s="429">
        <v>2.0368969999999997</v>
      </c>
      <c r="F892" s="429">
        <v>-5.404163000000004</v>
      </c>
    </row>
    <row r="893" spans="1:6" x14ac:dyDescent="0.3">
      <c r="A893" s="336">
        <v>3865</v>
      </c>
      <c r="B893" s="2" t="s">
        <v>295</v>
      </c>
      <c r="C893" s="429">
        <v>5.9193600000000002</v>
      </c>
      <c r="D893" s="429">
        <v>3.0181930000000001</v>
      </c>
      <c r="E893" s="429">
        <v>2.9011670000000001</v>
      </c>
      <c r="F893" s="429">
        <v>-0.951430000000002</v>
      </c>
    </row>
    <row r="894" spans="1:6" x14ac:dyDescent="0.3">
      <c r="A894" s="336">
        <v>3867</v>
      </c>
      <c r="B894" s="2" t="s">
        <v>295</v>
      </c>
      <c r="C894" s="429">
        <v>5.514583</v>
      </c>
      <c r="D894" s="429">
        <v>3.0272039999999998</v>
      </c>
      <c r="E894" s="429">
        <v>2.4873790000000002</v>
      </c>
      <c r="F894" s="429">
        <v>-3.5493980000000036</v>
      </c>
    </row>
    <row r="895" spans="1:6" x14ac:dyDescent="0.3">
      <c r="A895" s="336">
        <v>3868</v>
      </c>
      <c r="B895" s="2" t="s">
        <v>295</v>
      </c>
      <c r="C895" s="429">
        <v>5.5007669999999997</v>
      </c>
      <c r="D895" s="429">
        <v>3.014392</v>
      </c>
      <c r="E895" s="429">
        <v>2.4863749999999998</v>
      </c>
      <c r="F895" s="429">
        <v>-3.7938680000000033</v>
      </c>
    </row>
    <row r="896" spans="1:6" x14ac:dyDescent="0.3">
      <c r="A896" s="336">
        <v>3869</v>
      </c>
      <c r="B896" s="2" t="s">
        <v>295</v>
      </c>
      <c r="C896" s="429">
        <v>5.5745979999999999</v>
      </c>
      <c r="D896" s="429">
        <v>2.9150109999999998</v>
      </c>
      <c r="E896" s="429">
        <v>2.6595870000000001</v>
      </c>
      <c r="F896" s="429">
        <v>-3.0204650000000015</v>
      </c>
    </row>
    <row r="897" spans="1:6" x14ac:dyDescent="0.3">
      <c r="A897" s="336">
        <v>3870</v>
      </c>
      <c r="B897" s="2" t="s">
        <v>295</v>
      </c>
      <c r="C897" s="429">
        <v>5.6981830000000002</v>
      </c>
      <c r="D897" s="429">
        <v>2.8364240000000001</v>
      </c>
      <c r="E897" s="429">
        <v>2.8617590000000002</v>
      </c>
      <c r="F897" s="429">
        <v>-2.0635870000000054</v>
      </c>
    </row>
    <row r="898" spans="1:6" x14ac:dyDescent="0.3">
      <c r="A898" s="336">
        <v>3871</v>
      </c>
      <c r="B898" s="2" t="s">
        <v>295</v>
      </c>
      <c r="C898" s="429">
        <v>5.7123749999999998</v>
      </c>
      <c r="D898" s="429">
        <v>2.8242400000000001</v>
      </c>
      <c r="E898" s="429">
        <v>2.8881349999999997</v>
      </c>
      <c r="F898" s="429">
        <v>-1.8950379999999996</v>
      </c>
    </row>
    <row r="899" spans="1:6" x14ac:dyDescent="0.3">
      <c r="A899" s="336">
        <v>3872</v>
      </c>
      <c r="B899" s="2" t="s">
        <v>295</v>
      </c>
      <c r="C899" s="429">
        <v>5.2788399999999998</v>
      </c>
      <c r="D899" s="429">
        <v>3.177559</v>
      </c>
      <c r="E899" s="429">
        <v>2.1012809999999997</v>
      </c>
      <c r="F899" s="429">
        <v>-5.9422190000000015</v>
      </c>
    </row>
    <row r="900" spans="1:6" x14ac:dyDescent="0.3">
      <c r="A900" s="336">
        <v>3873</v>
      </c>
      <c r="B900" s="2" t="s">
        <v>295</v>
      </c>
      <c r="C900" s="429">
        <v>5.8056279999999996</v>
      </c>
      <c r="D900" s="429">
        <v>3.0791119999999998</v>
      </c>
      <c r="E900" s="429">
        <v>2.7265159999999997</v>
      </c>
      <c r="F900" s="429">
        <v>-1.4603420000000042</v>
      </c>
    </row>
    <row r="901" spans="1:6" x14ac:dyDescent="0.3">
      <c r="A901" s="336">
        <v>3874</v>
      </c>
      <c r="B901" s="2" t="s">
        <v>295</v>
      </c>
      <c r="C901" s="429">
        <v>5.8198439999999998</v>
      </c>
      <c r="D901" s="429">
        <v>2.8487610000000001</v>
      </c>
      <c r="E901" s="429">
        <v>2.9710829999999997</v>
      </c>
      <c r="F901" s="429">
        <v>-1.2137699999999967</v>
      </c>
    </row>
    <row r="902" spans="1:6" x14ac:dyDescent="0.3">
      <c r="A902" s="336">
        <v>3875</v>
      </c>
      <c r="B902" s="2" t="s">
        <v>295</v>
      </c>
      <c r="C902" s="429">
        <v>5.1090530000000003</v>
      </c>
      <c r="D902" s="429">
        <v>3.3066680000000002</v>
      </c>
      <c r="E902" s="429">
        <v>1.8023850000000001</v>
      </c>
      <c r="F902" s="429">
        <v>-6.4891550000000002</v>
      </c>
    </row>
    <row r="903" spans="1:6" x14ac:dyDescent="0.3">
      <c r="A903" s="336">
        <v>3878</v>
      </c>
      <c r="B903" s="2" t="s">
        <v>295</v>
      </c>
      <c r="C903" s="429">
        <v>5.5795409999999999</v>
      </c>
      <c r="D903" s="429">
        <v>2.9353340000000001</v>
      </c>
      <c r="E903" s="429">
        <v>2.6442069999999998</v>
      </c>
      <c r="F903" s="429">
        <v>-2.9561789999999988</v>
      </c>
    </row>
    <row r="904" spans="1:6" x14ac:dyDescent="0.3">
      <c r="A904" s="336">
        <v>3882</v>
      </c>
      <c r="B904" s="2" t="s">
        <v>295</v>
      </c>
      <c r="C904" s="429">
        <v>5.233968</v>
      </c>
      <c r="D904" s="429">
        <v>3.1471450000000001</v>
      </c>
      <c r="E904" s="429">
        <v>2.0868229999999999</v>
      </c>
      <c r="F904" s="429">
        <v>-5.0925750000000036</v>
      </c>
    </row>
    <row r="905" spans="1:6" x14ac:dyDescent="0.3">
      <c r="A905" s="336">
        <v>3883</v>
      </c>
      <c r="B905" s="2" t="s">
        <v>295</v>
      </c>
      <c r="C905" s="429">
        <v>5.0829829999999996</v>
      </c>
      <c r="D905" s="429">
        <v>3.4125510000000001</v>
      </c>
      <c r="E905" s="429">
        <v>1.6704319999999995</v>
      </c>
      <c r="F905" s="429">
        <v>-7.4427799999999991</v>
      </c>
    </row>
    <row r="906" spans="1:6" x14ac:dyDescent="0.3">
      <c r="A906" s="336">
        <v>3884</v>
      </c>
      <c r="B906" s="2" t="s">
        <v>295</v>
      </c>
      <c r="C906" s="429">
        <v>5.4793789999999998</v>
      </c>
      <c r="D906" s="429">
        <v>3.1291730000000002</v>
      </c>
      <c r="E906" s="429">
        <v>2.3502059999999996</v>
      </c>
      <c r="F906" s="429">
        <v>-3.7283810000000059</v>
      </c>
    </row>
    <row r="907" spans="1:6" x14ac:dyDescent="0.3">
      <c r="A907" s="336">
        <v>3885</v>
      </c>
      <c r="B907" s="2" t="s">
        <v>295</v>
      </c>
      <c r="C907" s="429">
        <v>5.7434979999999998</v>
      </c>
      <c r="D907" s="429">
        <v>2.8961239999999999</v>
      </c>
      <c r="E907" s="429">
        <v>2.8473739999999998</v>
      </c>
      <c r="F907" s="429">
        <v>-1.5430359999999936</v>
      </c>
    </row>
    <row r="908" spans="1:6" x14ac:dyDescent="0.3">
      <c r="A908" s="336">
        <v>3886</v>
      </c>
      <c r="B908" s="2" t="s">
        <v>295</v>
      </c>
      <c r="C908" s="429">
        <v>5.0177529999999999</v>
      </c>
      <c r="D908" s="429">
        <v>3.469541</v>
      </c>
      <c r="E908" s="429">
        <v>1.5482119999999999</v>
      </c>
      <c r="F908" s="429">
        <v>-8.5087970000000084</v>
      </c>
    </row>
    <row r="909" spans="1:6" x14ac:dyDescent="0.3">
      <c r="A909" s="336">
        <v>3887</v>
      </c>
      <c r="B909" s="2" t="s">
        <v>295</v>
      </c>
      <c r="C909" s="429">
        <v>5.3231830000000002</v>
      </c>
      <c r="D909" s="429">
        <v>3.1694659999999999</v>
      </c>
      <c r="E909" s="429">
        <v>2.1537170000000003</v>
      </c>
      <c r="F909" s="429">
        <v>-5.4766539999999964</v>
      </c>
    </row>
    <row r="910" spans="1:6" x14ac:dyDescent="0.3">
      <c r="A910" s="336">
        <v>3890</v>
      </c>
      <c r="B910" s="2" t="s">
        <v>295</v>
      </c>
      <c r="C910" s="429">
        <v>5.1112330000000004</v>
      </c>
      <c r="D910" s="429">
        <v>3.3243999999999998</v>
      </c>
      <c r="E910" s="429">
        <v>1.7868330000000006</v>
      </c>
      <c r="F910" s="429">
        <v>-6.7308109999999992</v>
      </c>
    </row>
    <row r="911" spans="1:6" x14ac:dyDescent="0.3">
      <c r="A911" s="336">
        <v>3894</v>
      </c>
      <c r="B911" s="2" t="s">
        <v>295</v>
      </c>
      <c r="C911" s="429">
        <v>5.2892080000000004</v>
      </c>
      <c r="D911" s="429">
        <v>3.2047279999999998</v>
      </c>
      <c r="E911" s="429">
        <v>2.0844800000000006</v>
      </c>
      <c r="F911" s="429">
        <v>-5.0926130000000143</v>
      </c>
    </row>
    <row r="912" spans="1:6" x14ac:dyDescent="0.3">
      <c r="A912" s="336">
        <v>3901</v>
      </c>
      <c r="B912" s="2" t="s">
        <v>295</v>
      </c>
      <c r="C912" s="429">
        <v>5.5067579999999996</v>
      </c>
      <c r="D912" s="429">
        <v>2.9573140000000002</v>
      </c>
      <c r="E912" s="429">
        <v>2.5494439999999994</v>
      </c>
      <c r="F912" s="429">
        <v>-3.8480009999999965</v>
      </c>
    </row>
    <row r="913" spans="1:6" x14ac:dyDescent="0.3">
      <c r="A913" s="336">
        <v>3902</v>
      </c>
      <c r="B913" s="2" t="s">
        <v>295</v>
      </c>
      <c r="C913" s="429">
        <v>5.4822129999999998</v>
      </c>
      <c r="D913" s="429">
        <v>2.8524310000000002</v>
      </c>
      <c r="E913" s="429">
        <v>2.6297819999999996</v>
      </c>
      <c r="F913" s="429">
        <v>-4.5586449999999985</v>
      </c>
    </row>
    <row r="914" spans="1:6" x14ac:dyDescent="0.3">
      <c r="A914" s="336">
        <v>3903</v>
      </c>
      <c r="B914" s="2" t="s">
        <v>295</v>
      </c>
      <c r="C914" s="429">
        <v>5.6168740000000001</v>
      </c>
      <c r="D914" s="429">
        <v>2.8792599999999999</v>
      </c>
      <c r="E914" s="429">
        <v>2.7376140000000002</v>
      </c>
      <c r="F914" s="429">
        <v>-2.7364039999999932</v>
      </c>
    </row>
    <row r="915" spans="1:6" x14ac:dyDescent="0.3">
      <c r="A915" s="336">
        <v>3904</v>
      </c>
      <c r="B915" s="2" t="s">
        <v>295</v>
      </c>
      <c r="C915" s="429">
        <v>5.6736570000000004</v>
      </c>
      <c r="D915" s="429">
        <v>2.8463289999999999</v>
      </c>
      <c r="E915" s="429">
        <v>2.8273280000000005</v>
      </c>
      <c r="F915" s="429">
        <v>-2.3468670000000103</v>
      </c>
    </row>
    <row r="916" spans="1:6" x14ac:dyDescent="0.3">
      <c r="A916" s="336">
        <v>3905</v>
      </c>
      <c r="B916" s="2" t="s">
        <v>295</v>
      </c>
      <c r="C916" s="429">
        <v>5.6798630000000001</v>
      </c>
      <c r="D916" s="429">
        <v>2.8432599999999999</v>
      </c>
      <c r="E916" s="429">
        <v>2.8366030000000002</v>
      </c>
      <c r="F916" s="429">
        <v>-2.3020879999999906</v>
      </c>
    </row>
    <row r="917" spans="1:6" x14ac:dyDescent="0.3">
      <c r="A917" s="336">
        <v>3906</v>
      </c>
      <c r="B917" s="2" t="s">
        <v>295</v>
      </c>
      <c r="C917" s="429">
        <v>5.4460759999999997</v>
      </c>
      <c r="D917" s="429">
        <v>2.9670809999999999</v>
      </c>
      <c r="E917" s="429">
        <v>2.4789949999999998</v>
      </c>
      <c r="F917" s="429">
        <v>-4.7516520000000071</v>
      </c>
    </row>
    <row r="918" spans="1:6" x14ac:dyDescent="0.3">
      <c r="A918" s="336">
        <v>3907</v>
      </c>
      <c r="B918" s="2" t="s">
        <v>295</v>
      </c>
      <c r="C918" s="429">
        <v>5.4766849999999998</v>
      </c>
      <c r="D918" s="429">
        <v>2.850997</v>
      </c>
      <c r="E918" s="429">
        <v>2.6256879999999998</v>
      </c>
      <c r="F918" s="429">
        <v>-4.647014999999989</v>
      </c>
    </row>
    <row r="919" spans="1:6" x14ac:dyDescent="0.3">
      <c r="A919" s="336">
        <v>3908</v>
      </c>
      <c r="B919" s="2" t="s">
        <v>295</v>
      </c>
      <c r="C919" s="429">
        <v>5.508292</v>
      </c>
      <c r="D919" s="429">
        <v>2.9019029999999999</v>
      </c>
      <c r="E919" s="429">
        <v>2.6063890000000001</v>
      </c>
      <c r="F919" s="429">
        <v>-3.8129999999999953</v>
      </c>
    </row>
    <row r="920" spans="1:6" x14ac:dyDescent="0.3">
      <c r="A920" s="336">
        <v>3909</v>
      </c>
      <c r="B920" s="2" t="s">
        <v>295</v>
      </c>
      <c r="C920" s="429">
        <v>5.5421290000000001</v>
      </c>
      <c r="D920" s="429">
        <v>2.8716699999999999</v>
      </c>
      <c r="E920" s="429">
        <v>2.6704590000000001</v>
      </c>
      <c r="F920" s="429">
        <v>-3.6409459999999925</v>
      </c>
    </row>
    <row r="921" spans="1:6" x14ac:dyDescent="0.3">
      <c r="A921" s="336">
        <v>4001</v>
      </c>
      <c r="B921" s="2" t="s">
        <v>295</v>
      </c>
      <c r="C921" s="429">
        <v>5.3072489999999997</v>
      </c>
      <c r="D921" s="429">
        <v>3.1104799999999999</v>
      </c>
      <c r="E921" s="429">
        <v>2.1967689999999997</v>
      </c>
      <c r="F921" s="429">
        <v>-5.8484840000000062</v>
      </c>
    </row>
    <row r="922" spans="1:6" x14ac:dyDescent="0.3">
      <c r="A922" s="336">
        <v>4002</v>
      </c>
      <c r="B922" s="2" t="s">
        <v>295</v>
      </c>
      <c r="C922" s="429">
        <v>5.3390979999999999</v>
      </c>
      <c r="D922" s="429">
        <v>2.9816750000000001</v>
      </c>
      <c r="E922" s="429">
        <v>2.3574229999999998</v>
      </c>
      <c r="F922" s="429">
        <v>-6.1325719999999961</v>
      </c>
    </row>
    <row r="923" spans="1:6" x14ac:dyDescent="0.3">
      <c r="A923" s="336">
        <v>4003</v>
      </c>
      <c r="B923" s="2" t="s">
        <v>295</v>
      </c>
      <c r="C923" s="429">
        <v>5.1662429999999997</v>
      </c>
      <c r="D923" s="429">
        <v>2.7259190000000002</v>
      </c>
      <c r="E923" s="429">
        <v>2.4403239999999995</v>
      </c>
      <c r="F923" s="429">
        <v>-8.6889009999999942</v>
      </c>
    </row>
    <row r="924" spans="1:6" x14ac:dyDescent="0.3">
      <c r="A924" s="336">
        <v>4005</v>
      </c>
      <c r="B924" s="2" t="s">
        <v>295</v>
      </c>
      <c r="C924" s="429">
        <v>5.3326979999999997</v>
      </c>
      <c r="D924" s="429">
        <v>2.8840330000000001</v>
      </c>
      <c r="E924" s="429">
        <v>2.4486649999999996</v>
      </c>
      <c r="F924" s="429">
        <v>-6.4373120000000057</v>
      </c>
    </row>
    <row r="925" spans="1:6" x14ac:dyDescent="0.3">
      <c r="A925" s="336">
        <v>4006</v>
      </c>
      <c r="B925" s="2" t="s">
        <v>295</v>
      </c>
      <c r="C925" s="429">
        <v>5.3606230000000004</v>
      </c>
      <c r="D925" s="429">
        <v>2.8148659999999999</v>
      </c>
      <c r="E925" s="429">
        <v>2.5457570000000005</v>
      </c>
      <c r="F925" s="429">
        <v>-6.3490499999999983</v>
      </c>
    </row>
    <row r="926" spans="1:6" x14ac:dyDescent="0.3">
      <c r="A926" s="336">
        <v>4008</v>
      </c>
      <c r="B926" s="2" t="s">
        <v>295</v>
      </c>
      <c r="C926" s="429">
        <v>5.0847720000000001</v>
      </c>
      <c r="D926" s="429">
        <v>2.8528009999999999</v>
      </c>
      <c r="E926" s="429">
        <v>2.2319710000000001</v>
      </c>
      <c r="F926" s="429">
        <v>-9.328717999999995</v>
      </c>
    </row>
    <row r="927" spans="1:6" x14ac:dyDescent="0.3">
      <c r="A927" s="336">
        <v>4009</v>
      </c>
      <c r="B927" s="2" t="s">
        <v>295</v>
      </c>
      <c r="C927" s="429">
        <v>5.0958350000000001</v>
      </c>
      <c r="D927" s="429">
        <v>3.1639210000000002</v>
      </c>
      <c r="E927" s="429">
        <v>1.9319139999999999</v>
      </c>
      <c r="F927" s="429">
        <v>-7.9380939999999995</v>
      </c>
    </row>
    <row r="928" spans="1:6" x14ac:dyDescent="0.3">
      <c r="A928" s="336">
        <v>4010</v>
      </c>
      <c r="B928" s="2" t="s">
        <v>295</v>
      </c>
      <c r="C928" s="429">
        <v>5.1637620000000002</v>
      </c>
      <c r="D928" s="429">
        <v>3.1600820000000001</v>
      </c>
      <c r="E928" s="429">
        <v>2.0036800000000001</v>
      </c>
      <c r="F928" s="429">
        <v>-6.3764819999999993</v>
      </c>
    </row>
    <row r="929" spans="1:6" x14ac:dyDescent="0.3">
      <c r="A929" s="336">
        <v>4011</v>
      </c>
      <c r="B929" s="2" t="s">
        <v>295</v>
      </c>
      <c r="C929" s="429">
        <v>5.1632800000000003</v>
      </c>
      <c r="D929" s="429">
        <v>2.791258</v>
      </c>
      <c r="E929" s="429">
        <v>2.3720220000000003</v>
      </c>
      <c r="F929" s="429">
        <v>-9.0586629999999957</v>
      </c>
    </row>
    <row r="930" spans="1:6" x14ac:dyDescent="0.3">
      <c r="A930" s="336">
        <v>4013</v>
      </c>
      <c r="B930" s="2" t="s">
        <v>295</v>
      </c>
      <c r="C930" s="429">
        <v>5.2076729999999998</v>
      </c>
      <c r="D930" s="429">
        <v>2.7945899999999999</v>
      </c>
      <c r="E930" s="429">
        <v>2.4130829999999999</v>
      </c>
      <c r="F930" s="429">
        <v>-8.7076199999999986</v>
      </c>
    </row>
    <row r="931" spans="1:6" x14ac:dyDescent="0.3">
      <c r="A931" s="336">
        <v>4015</v>
      </c>
      <c r="B931" s="2" t="s">
        <v>295</v>
      </c>
      <c r="C931" s="429">
        <v>5.1537369999999996</v>
      </c>
      <c r="D931" s="429">
        <v>3.112641</v>
      </c>
      <c r="E931" s="429">
        <v>2.0410959999999996</v>
      </c>
      <c r="F931" s="429">
        <v>-8.8573859999999982</v>
      </c>
    </row>
    <row r="932" spans="1:6" x14ac:dyDescent="0.3">
      <c r="A932" s="336">
        <v>4017</v>
      </c>
      <c r="B932" s="2" t="s">
        <v>295</v>
      </c>
      <c r="C932" s="429">
        <v>5.2149190000000001</v>
      </c>
      <c r="D932" s="429">
        <v>2.769809</v>
      </c>
      <c r="E932" s="429">
        <v>2.4451100000000001</v>
      </c>
      <c r="F932" s="429">
        <v>-8.4282579999999996</v>
      </c>
    </row>
    <row r="933" spans="1:6" x14ac:dyDescent="0.3">
      <c r="A933" s="336">
        <v>4019</v>
      </c>
      <c r="B933" s="2" t="s">
        <v>295</v>
      </c>
      <c r="C933" s="429">
        <v>5.2152940000000001</v>
      </c>
      <c r="D933" s="429">
        <v>2.7667709999999999</v>
      </c>
      <c r="E933" s="429">
        <v>2.4485230000000002</v>
      </c>
      <c r="F933" s="429">
        <v>-8.41544600000001</v>
      </c>
    </row>
    <row r="934" spans="1:6" x14ac:dyDescent="0.3">
      <c r="A934" s="336">
        <v>4020</v>
      </c>
      <c r="B934" s="2" t="s">
        <v>295</v>
      </c>
      <c r="C934" s="429">
        <v>5.2137669999999998</v>
      </c>
      <c r="D934" s="429">
        <v>3.1093929999999999</v>
      </c>
      <c r="E934" s="429">
        <v>2.104374</v>
      </c>
      <c r="F934" s="429">
        <v>-6.7603700000000018</v>
      </c>
    </row>
    <row r="935" spans="1:6" x14ac:dyDescent="0.3">
      <c r="A935" s="336">
        <v>4021</v>
      </c>
      <c r="B935" s="2" t="s">
        <v>295</v>
      </c>
      <c r="C935" s="429">
        <v>5.2002449999999998</v>
      </c>
      <c r="D935" s="429">
        <v>2.9278059999999999</v>
      </c>
      <c r="E935" s="429">
        <v>2.2724389999999999</v>
      </c>
      <c r="F935" s="429">
        <v>-8.9917330000000035</v>
      </c>
    </row>
    <row r="936" spans="1:6" x14ac:dyDescent="0.3">
      <c r="A936" s="336">
        <v>4022</v>
      </c>
      <c r="B936" s="2" t="s">
        <v>295</v>
      </c>
      <c r="C936" s="429">
        <v>5.1180620000000001</v>
      </c>
      <c r="D936" s="429">
        <v>3.1593879999999999</v>
      </c>
      <c r="E936" s="429">
        <v>1.9586740000000002</v>
      </c>
      <c r="F936" s="429">
        <v>-7.4485780000000013</v>
      </c>
    </row>
    <row r="937" spans="1:6" x14ac:dyDescent="0.3">
      <c r="A937" s="336">
        <v>4024</v>
      </c>
      <c r="B937" s="2" t="s">
        <v>295</v>
      </c>
      <c r="C937" s="429">
        <v>5.1839779999999998</v>
      </c>
      <c r="D937" s="429">
        <v>3.093188</v>
      </c>
      <c r="E937" s="429">
        <v>2.0907899999999997</v>
      </c>
      <c r="F937" s="429">
        <v>-7.6355930000000001</v>
      </c>
    </row>
    <row r="938" spans="1:6" x14ac:dyDescent="0.3">
      <c r="A938" s="336">
        <v>4027</v>
      </c>
      <c r="B938" s="2" t="s">
        <v>295</v>
      </c>
      <c r="C938" s="429">
        <v>5.4175399999999998</v>
      </c>
      <c r="D938" s="429">
        <v>3.0492249999999999</v>
      </c>
      <c r="E938" s="429">
        <v>2.3683149999999999</v>
      </c>
      <c r="F938" s="429">
        <v>-4.8334600000000023</v>
      </c>
    </row>
    <row r="939" spans="1:6" x14ac:dyDescent="0.3">
      <c r="A939" s="336">
        <v>4029</v>
      </c>
      <c r="B939" s="2" t="s">
        <v>295</v>
      </c>
      <c r="C939" s="429">
        <v>5.151008</v>
      </c>
      <c r="D939" s="429">
        <v>3.1135869999999999</v>
      </c>
      <c r="E939" s="429">
        <v>2.0374210000000001</v>
      </c>
      <c r="F939" s="429">
        <v>-7.9122169999999983</v>
      </c>
    </row>
    <row r="940" spans="1:6" x14ac:dyDescent="0.3">
      <c r="A940" s="336">
        <v>4030</v>
      </c>
      <c r="B940" s="2" t="s">
        <v>295</v>
      </c>
      <c r="C940" s="429">
        <v>5.2850960000000002</v>
      </c>
      <c r="D940" s="429">
        <v>3.028556</v>
      </c>
      <c r="E940" s="429">
        <v>2.2565400000000002</v>
      </c>
      <c r="F940" s="429">
        <v>-6.7719909999999928</v>
      </c>
    </row>
    <row r="941" spans="1:6" x14ac:dyDescent="0.3">
      <c r="A941" s="336">
        <v>4032</v>
      </c>
      <c r="B941" s="2" t="s">
        <v>295</v>
      </c>
      <c r="C941" s="429">
        <v>5.2074210000000001</v>
      </c>
      <c r="D941" s="429">
        <v>2.8583319999999999</v>
      </c>
      <c r="E941" s="429">
        <v>2.3490890000000002</v>
      </c>
      <c r="F941" s="429">
        <v>-9.0511020000000002</v>
      </c>
    </row>
    <row r="942" spans="1:6" x14ac:dyDescent="0.3">
      <c r="A942" s="336">
        <v>4037</v>
      </c>
      <c r="B942" s="2" t="s">
        <v>295</v>
      </c>
      <c r="C942" s="429">
        <v>5.0891539999999997</v>
      </c>
      <c r="D942" s="429">
        <v>3.2069839999999998</v>
      </c>
      <c r="E942" s="429">
        <v>1.8821699999999999</v>
      </c>
      <c r="F942" s="429">
        <v>-6.8995919999999948</v>
      </c>
    </row>
    <row r="943" spans="1:6" x14ac:dyDescent="0.3">
      <c r="A943" s="336">
        <v>4038</v>
      </c>
      <c r="B943" s="2" t="s">
        <v>295</v>
      </c>
      <c r="C943" s="429">
        <v>5.2336450000000001</v>
      </c>
      <c r="D943" s="429">
        <v>2.9607109999999999</v>
      </c>
      <c r="E943" s="429">
        <v>2.2729340000000002</v>
      </c>
      <c r="F943" s="429">
        <v>-7.9301240000000064</v>
      </c>
    </row>
    <row r="944" spans="1:6" x14ac:dyDescent="0.3">
      <c r="A944" s="336">
        <v>4039</v>
      </c>
      <c r="B944" s="2" t="s">
        <v>295</v>
      </c>
      <c r="C944" s="429">
        <v>5.1842940000000004</v>
      </c>
      <c r="D944" s="429">
        <v>3.0372859999999999</v>
      </c>
      <c r="E944" s="429">
        <v>2.1470080000000005</v>
      </c>
      <c r="F944" s="429">
        <v>-9.4824569999999895</v>
      </c>
    </row>
    <row r="945" spans="1:6" x14ac:dyDescent="0.3">
      <c r="A945" s="336">
        <v>4040</v>
      </c>
      <c r="B945" s="2" t="s">
        <v>295</v>
      </c>
      <c r="C945" s="429">
        <v>5.079574</v>
      </c>
      <c r="D945" s="429">
        <v>3.1802869999999999</v>
      </c>
      <c r="E945" s="429">
        <v>1.8992870000000002</v>
      </c>
      <c r="F945" s="429">
        <v>-8.8648340000000019</v>
      </c>
    </row>
    <row r="946" spans="1:6" x14ac:dyDescent="0.3">
      <c r="A946" s="336">
        <v>4041</v>
      </c>
      <c r="B946" s="2" t="s">
        <v>295</v>
      </c>
      <c r="C946" s="429">
        <v>5.159567</v>
      </c>
      <c r="D946" s="429">
        <v>3.147681</v>
      </c>
      <c r="E946" s="429">
        <v>2.0118860000000001</v>
      </c>
      <c r="F946" s="429">
        <v>-7.1190250000000006</v>
      </c>
    </row>
    <row r="947" spans="1:6" x14ac:dyDescent="0.3">
      <c r="A947" s="336">
        <v>4042</v>
      </c>
      <c r="B947" s="2" t="s">
        <v>295</v>
      </c>
      <c r="C947" s="429">
        <v>5.2826560000000002</v>
      </c>
      <c r="D947" s="429">
        <v>2.9946899999999999</v>
      </c>
      <c r="E947" s="429">
        <v>2.2879660000000004</v>
      </c>
      <c r="F947" s="429">
        <v>-6.8846889999999945</v>
      </c>
    </row>
    <row r="948" spans="1:6" x14ac:dyDescent="0.3">
      <c r="A948" s="336">
        <v>4043</v>
      </c>
      <c r="B948" s="2" t="s">
        <v>295</v>
      </c>
      <c r="C948" s="429">
        <v>5.3691259999999996</v>
      </c>
      <c r="D948" s="429">
        <v>2.8886690000000002</v>
      </c>
      <c r="E948" s="429">
        <v>2.4804569999999995</v>
      </c>
      <c r="F948" s="429">
        <v>-5.5656530000000046</v>
      </c>
    </row>
    <row r="949" spans="1:6" x14ac:dyDescent="0.3">
      <c r="A949" s="336">
        <v>4046</v>
      </c>
      <c r="B949" s="2" t="s">
        <v>295</v>
      </c>
      <c r="C949" s="429">
        <v>5.3559559999999999</v>
      </c>
      <c r="D949" s="429">
        <v>2.851083</v>
      </c>
      <c r="E949" s="429">
        <v>2.5048729999999999</v>
      </c>
      <c r="F949" s="429">
        <v>-6.1082499999999982</v>
      </c>
    </row>
    <row r="950" spans="1:6" x14ac:dyDescent="0.3">
      <c r="A950" s="336">
        <v>4047</v>
      </c>
      <c r="B950" s="2" t="s">
        <v>295</v>
      </c>
      <c r="C950" s="429">
        <v>5.2227940000000004</v>
      </c>
      <c r="D950" s="429">
        <v>3.1280939999999999</v>
      </c>
      <c r="E950" s="429">
        <v>2.0947000000000005</v>
      </c>
      <c r="F950" s="429">
        <v>-6.0923820000000006</v>
      </c>
    </row>
    <row r="951" spans="1:6" x14ac:dyDescent="0.3">
      <c r="A951" s="336">
        <v>4048</v>
      </c>
      <c r="B951" s="2" t="s">
        <v>295</v>
      </c>
      <c r="C951" s="429">
        <v>5.2457390000000004</v>
      </c>
      <c r="D951" s="429">
        <v>3.0869450000000001</v>
      </c>
      <c r="E951" s="429">
        <v>2.1587940000000003</v>
      </c>
      <c r="F951" s="429">
        <v>-6.7492250000000027</v>
      </c>
    </row>
    <row r="952" spans="1:6" x14ac:dyDescent="0.3">
      <c r="A952" s="336">
        <v>4049</v>
      </c>
      <c r="B952" s="2" t="s">
        <v>295</v>
      </c>
      <c r="C952" s="429">
        <v>5.2366960000000002</v>
      </c>
      <c r="D952" s="429">
        <v>3.0659700000000001</v>
      </c>
      <c r="E952" s="429">
        <v>2.1707260000000002</v>
      </c>
      <c r="F952" s="429">
        <v>-7.1255890000000051</v>
      </c>
    </row>
    <row r="953" spans="1:6" x14ac:dyDescent="0.3">
      <c r="A953" s="336">
        <v>4050</v>
      </c>
      <c r="B953" s="2" t="s">
        <v>295</v>
      </c>
      <c r="C953" s="429">
        <v>5.2152940000000001</v>
      </c>
      <c r="D953" s="429">
        <v>2.7766440000000001</v>
      </c>
      <c r="E953" s="429">
        <v>2.43865</v>
      </c>
      <c r="F953" s="429">
        <v>-8.4186490000000092</v>
      </c>
    </row>
    <row r="954" spans="1:6" x14ac:dyDescent="0.3">
      <c r="A954" s="336">
        <v>4051</v>
      </c>
      <c r="B954" s="2" t="s">
        <v>295</v>
      </c>
      <c r="C954" s="429">
        <v>4.9587940000000001</v>
      </c>
      <c r="D954" s="429">
        <v>3.2880989999999999</v>
      </c>
      <c r="E954" s="429">
        <v>1.6706950000000003</v>
      </c>
      <c r="F954" s="429">
        <v>-8.9849869999999932</v>
      </c>
    </row>
    <row r="955" spans="1:6" x14ac:dyDescent="0.3">
      <c r="A955" s="336">
        <v>4055</v>
      </c>
      <c r="B955" s="2" t="s">
        <v>295</v>
      </c>
      <c r="C955" s="429">
        <v>5.1374820000000003</v>
      </c>
      <c r="D955" s="429">
        <v>3.1230380000000002</v>
      </c>
      <c r="E955" s="429">
        <v>2.0144440000000001</v>
      </c>
      <c r="F955" s="429">
        <v>-8.2475519999999989</v>
      </c>
    </row>
    <row r="956" spans="1:6" x14ac:dyDescent="0.3">
      <c r="A956" s="336">
        <v>4061</v>
      </c>
      <c r="B956" s="2" t="s">
        <v>295</v>
      </c>
      <c r="C956" s="429">
        <v>5.2651240000000001</v>
      </c>
      <c r="D956" s="429">
        <v>3.0583</v>
      </c>
      <c r="E956" s="429">
        <v>2.2068240000000001</v>
      </c>
      <c r="F956" s="429">
        <v>-6.8563329999999993</v>
      </c>
    </row>
    <row r="957" spans="1:6" x14ac:dyDescent="0.3">
      <c r="A957" s="336">
        <v>4062</v>
      </c>
      <c r="B957" s="2" t="s">
        <v>295</v>
      </c>
      <c r="C957" s="429">
        <v>5.1900440000000003</v>
      </c>
      <c r="D957" s="429">
        <v>3.0011800000000002</v>
      </c>
      <c r="E957" s="429">
        <v>2.1888640000000001</v>
      </c>
      <c r="F957" s="429">
        <v>-8.8281850000000048</v>
      </c>
    </row>
    <row r="958" spans="1:6" x14ac:dyDescent="0.3">
      <c r="A958" s="336">
        <v>4064</v>
      </c>
      <c r="B958" s="2" t="s">
        <v>295</v>
      </c>
      <c r="C958" s="429">
        <v>5.2881419999999997</v>
      </c>
      <c r="D958" s="429">
        <v>2.8793229999999999</v>
      </c>
      <c r="E958" s="429">
        <v>2.4088189999999998</v>
      </c>
      <c r="F958" s="429">
        <v>-7.3540129999999877</v>
      </c>
    </row>
    <row r="959" spans="1:6" x14ac:dyDescent="0.3">
      <c r="A959" s="336">
        <v>4066</v>
      </c>
      <c r="B959" s="2" t="s">
        <v>295</v>
      </c>
      <c r="C959" s="429">
        <v>5.1639949999999999</v>
      </c>
      <c r="D959" s="429">
        <v>2.7243620000000002</v>
      </c>
      <c r="E959" s="429">
        <v>2.4396329999999997</v>
      </c>
      <c r="F959" s="429">
        <v>-8.7604469999999992</v>
      </c>
    </row>
    <row r="960" spans="1:6" x14ac:dyDescent="0.3">
      <c r="A960" s="336">
        <v>4068</v>
      </c>
      <c r="B960" s="2" t="s">
        <v>295</v>
      </c>
      <c r="C960" s="429">
        <v>5.1923579999999996</v>
      </c>
      <c r="D960" s="429">
        <v>3.1531560000000001</v>
      </c>
      <c r="E960" s="429">
        <v>2.0392019999999995</v>
      </c>
      <c r="F960" s="429">
        <v>-6.0698110000000085</v>
      </c>
    </row>
    <row r="961" spans="1:6" x14ac:dyDescent="0.3">
      <c r="A961" s="336">
        <v>4069</v>
      </c>
      <c r="B961" s="2" t="s">
        <v>295</v>
      </c>
      <c r="C961" s="429">
        <v>5.2097249999999997</v>
      </c>
      <c r="D961" s="429">
        <v>2.9440050000000002</v>
      </c>
      <c r="E961" s="429">
        <v>2.2657199999999995</v>
      </c>
      <c r="F961" s="429">
        <v>-9.3053959999999947</v>
      </c>
    </row>
    <row r="962" spans="1:6" x14ac:dyDescent="0.3">
      <c r="A962" s="336">
        <v>4071</v>
      </c>
      <c r="B962" s="2" t="s">
        <v>295</v>
      </c>
      <c r="C962" s="429">
        <v>5.1729500000000002</v>
      </c>
      <c r="D962" s="429">
        <v>3.0861010000000002</v>
      </c>
      <c r="E962" s="429">
        <v>2.086849</v>
      </c>
      <c r="F962" s="429">
        <v>-8.968348000000006</v>
      </c>
    </row>
    <row r="963" spans="1:6" x14ac:dyDescent="0.3">
      <c r="A963" s="336">
        <v>4072</v>
      </c>
      <c r="B963" s="2" t="s">
        <v>295</v>
      </c>
      <c r="C963" s="429">
        <v>5.3107559999999996</v>
      </c>
      <c r="D963" s="429">
        <v>2.8837199999999998</v>
      </c>
      <c r="E963" s="429">
        <v>2.4270359999999997</v>
      </c>
      <c r="F963" s="429">
        <v>-6.8860419999999962</v>
      </c>
    </row>
    <row r="964" spans="1:6" x14ac:dyDescent="0.3">
      <c r="A964" s="336">
        <v>4073</v>
      </c>
      <c r="B964" s="2" t="s">
        <v>295</v>
      </c>
      <c r="C964" s="429">
        <v>5.3972170000000004</v>
      </c>
      <c r="D964" s="429">
        <v>2.9852810000000001</v>
      </c>
      <c r="E964" s="429">
        <v>2.4119360000000003</v>
      </c>
      <c r="F964" s="429">
        <v>-5.4998289999999841</v>
      </c>
    </row>
    <row r="965" spans="1:6" x14ac:dyDescent="0.3">
      <c r="A965" s="336">
        <v>4074</v>
      </c>
      <c r="B965" s="2" t="s">
        <v>295</v>
      </c>
      <c r="C965" s="429">
        <v>5.2654249999999996</v>
      </c>
      <c r="D965" s="429">
        <v>2.8696890000000002</v>
      </c>
      <c r="E965" s="429">
        <v>2.3957359999999994</v>
      </c>
      <c r="F965" s="429">
        <v>-7.6484199999999944</v>
      </c>
    </row>
    <row r="966" spans="1:6" x14ac:dyDescent="0.3">
      <c r="A966" s="336">
        <v>4076</v>
      </c>
      <c r="B966" s="2" t="s">
        <v>295</v>
      </c>
      <c r="C966" s="429">
        <v>5.2940889999999996</v>
      </c>
      <c r="D966" s="429">
        <v>3.0840960000000002</v>
      </c>
      <c r="E966" s="429">
        <v>2.2099929999999994</v>
      </c>
      <c r="F966" s="429">
        <v>-6.256957000000007</v>
      </c>
    </row>
    <row r="967" spans="1:6" x14ac:dyDescent="0.3">
      <c r="A967" s="336">
        <v>4079</v>
      </c>
      <c r="B967" s="2" t="s">
        <v>295</v>
      </c>
      <c r="C967" s="429">
        <v>5.158766</v>
      </c>
      <c r="D967" s="429">
        <v>2.7300330000000002</v>
      </c>
      <c r="E967" s="429">
        <v>2.4287329999999998</v>
      </c>
      <c r="F967" s="429">
        <v>-8.8059070000000119</v>
      </c>
    </row>
    <row r="968" spans="1:6" x14ac:dyDescent="0.3">
      <c r="A968" s="336">
        <v>4083</v>
      </c>
      <c r="B968" s="2" t="s">
        <v>295</v>
      </c>
      <c r="C968" s="429">
        <v>5.3619899999999996</v>
      </c>
      <c r="D968" s="429">
        <v>3.0428359999999999</v>
      </c>
      <c r="E968" s="429">
        <v>2.3191539999999997</v>
      </c>
      <c r="F968" s="429">
        <v>-5.7418790000000044</v>
      </c>
    </row>
    <row r="969" spans="1:6" x14ac:dyDescent="0.3">
      <c r="A969" s="336">
        <v>4084</v>
      </c>
      <c r="B969" s="2" t="s">
        <v>295</v>
      </c>
      <c r="C969" s="429">
        <v>5.2273339999999999</v>
      </c>
      <c r="D969" s="429">
        <v>3.026294</v>
      </c>
      <c r="E969" s="429">
        <v>2.2010399999999999</v>
      </c>
      <c r="F969" s="429">
        <v>-7.7627700000000033</v>
      </c>
    </row>
    <row r="970" spans="1:6" x14ac:dyDescent="0.3">
      <c r="A970" s="336">
        <v>4085</v>
      </c>
      <c r="B970" s="2" t="s">
        <v>295</v>
      </c>
      <c r="C970" s="429">
        <v>5.2280319999999998</v>
      </c>
      <c r="D970" s="429">
        <v>3.0498690000000002</v>
      </c>
      <c r="E970" s="429">
        <v>2.1781629999999996</v>
      </c>
      <c r="F970" s="429">
        <v>-7.4451899999999966</v>
      </c>
    </row>
    <row r="971" spans="1:6" x14ac:dyDescent="0.3">
      <c r="A971" s="336">
        <v>4086</v>
      </c>
      <c r="B971" s="2" t="s">
        <v>295</v>
      </c>
      <c r="C971" s="429">
        <v>5.1362290000000002</v>
      </c>
      <c r="D971" s="429">
        <v>2.825221</v>
      </c>
      <c r="E971" s="429">
        <v>2.3110080000000002</v>
      </c>
      <c r="F971" s="429">
        <v>-9.2522129999999976</v>
      </c>
    </row>
    <row r="972" spans="1:6" x14ac:dyDescent="0.3">
      <c r="A972" s="336">
        <v>4087</v>
      </c>
      <c r="B972" s="2" t="s">
        <v>295</v>
      </c>
      <c r="C972" s="429">
        <v>5.2905819999999997</v>
      </c>
      <c r="D972" s="429">
        <v>3.0530330000000001</v>
      </c>
      <c r="E972" s="429">
        <v>2.2375489999999996</v>
      </c>
      <c r="F972" s="429">
        <v>-6.6278259999999989</v>
      </c>
    </row>
    <row r="973" spans="1:6" x14ac:dyDescent="0.3">
      <c r="A973" s="336">
        <v>4088</v>
      </c>
      <c r="B973" s="2" t="s">
        <v>295</v>
      </c>
      <c r="C973" s="429">
        <v>5.0068859999999997</v>
      </c>
      <c r="D973" s="429">
        <v>3.23611</v>
      </c>
      <c r="E973" s="429">
        <v>1.7707759999999997</v>
      </c>
      <c r="F973" s="429">
        <v>-9.0650210000000015</v>
      </c>
    </row>
    <row r="974" spans="1:6" x14ac:dyDescent="0.3">
      <c r="A974" s="336">
        <v>4090</v>
      </c>
      <c r="B974" s="2" t="s">
        <v>295</v>
      </c>
      <c r="C974" s="429">
        <v>5.4341860000000004</v>
      </c>
      <c r="D974" s="429">
        <v>2.8879950000000001</v>
      </c>
      <c r="E974" s="429">
        <v>2.5461910000000003</v>
      </c>
      <c r="F974" s="429">
        <v>-4.960920999999999</v>
      </c>
    </row>
    <row r="975" spans="1:6" x14ac:dyDescent="0.3">
      <c r="A975" s="336">
        <v>4091</v>
      </c>
      <c r="B975" s="2" t="s">
        <v>295</v>
      </c>
      <c r="C975" s="429">
        <v>5.1710120000000002</v>
      </c>
      <c r="D975" s="429">
        <v>3.1210239999999998</v>
      </c>
      <c r="E975" s="429">
        <v>2.0499880000000004</v>
      </c>
      <c r="F975" s="429">
        <v>-7.4838750000000047</v>
      </c>
    </row>
    <row r="976" spans="1:6" x14ac:dyDescent="0.3">
      <c r="A976" s="336">
        <v>4092</v>
      </c>
      <c r="B976" s="2" t="s">
        <v>295</v>
      </c>
      <c r="C976" s="429">
        <v>5.2216170000000002</v>
      </c>
      <c r="D976" s="429">
        <v>2.9120300000000001</v>
      </c>
      <c r="E976" s="429">
        <v>2.3095870000000001</v>
      </c>
      <c r="F976" s="429">
        <v>-8.2822299999999984</v>
      </c>
    </row>
    <row r="977" spans="1:6" x14ac:dyDescent="0.3">
      <c r="A977" s="336">
        <v>4093</v>
      </c>
      <c r="B977" s="2" t="s">
        <v>295</v>
      </c>
      <c r="C977" s="429">
        <v>5.2759219999999996</v>
      </c>
      <c r="D977" s="429">
        <v>2.9607570000000001</v>
      </c>
      <c r="E977" s="429">
        <v>2.3151649999999995</v>
      </c>
      <c r="F977" s="429">
        <v>-7.1773280000000099</v>
      </c>
    </row>
    <row r="978" spans="1:6" x14ac:dyDescent="0.3">
      <c r="A978" s="336">
        <v>4095</v>
      </c>
      <c r="B978" s="2" t="s">
        <v>295</v>
      </c>
      <c r="C978" s="429">
        <v>5.2480190000000002</v>
      </c>
      <c r="D978" s="429">
        <v>3.1256699999999999</v>
      </c>
      <c r="E978" s="429">
        <v>2.1223490000000003</v>
      </c>
      <c r="F978" s="429">
        <v>-6.2285640000000058</v>
      </c>
    </row>
    <row r="979" spans="1:6" x14ac:dyDescent="0.3">
      <c r="A979" s="336">
        <v>4096</v>
      </c>
      <c r="B979" s="2" t="s">
        <v>295</v>
      </c>
      <c r="C979" s="429">
        <v>5.207427</v>
      </c>
      <c r="D979" s="429">
        <v>2.8713730000000002</v>
      </c>
      <c r="E979" s="429">
        <v>2.3360539999999999</v>
      </c>
      <c r="F979" s="429">
        <v>-8.8840620000000072</v>
      </c>
    </row>
    <row r="980" spans="1:6" x14ac:dyDescent="0.3">
      <c r="A980" s="336">
        <v>4097</v>
      </c>
      <c r="B980" s="2" t="s">
        <v>295</v>
      </c>
      <c r="C980" s="429">
        <v>5.2062629999999999</v>
      </c>
      <c r="D980" s="429">
        <v>2.9478900000000001</v>
      </c>
      <c r="E980" s="429">
        <v>2.2583729999999997</v>
      </c>
      <c r="F980" s="429">
        <v>-9.1777760000000015</v>
      </c>
    </row>
    <row r="981" spans="1:6" x14ac:dyDescent="0.3">
      <c r="A981" s="336">
        <v>4101</v>
      </c>
      <c r="B981" s="2" t="s">
        <v>295</v>
      </c>
      <c r="C981" s="429">
        <v>5.2206330000000003</v>
      </c>
      <c r="D981" s="429">
        <v>2.8515809999999999</v>
      </c>
      <c r="E981" s="429">
        <v>2.3690520000000004</v>
      </c>
      <c r="F981" s="429">
        <v>-8.4040370000000024</v>
      </c>
    </row>
    <row r="982" spans="1:6" x14ac:dyDescent="0.3">
      <c r="A982" s="336">
        <v>4102</v>
      </c>
      <c r="B982" s="2" t="s">
        <v>295</v>
      </c>
      <c r="C982" s="429">
        <v>5.2285139999999997</v>
      </c>
      <c r="D982" s="429">
        <v>2.872382</v>
      </c>
      <c r="E982" s="429">
        <v>2.3561319999999997</v>
      </c>
      <c r="F982" s="429">
        <v>-8.2355519999999984</v>
      </c>
    </row>
    <row r="983" spans="1:6" x14ac:dyDescent="0.3">
      <c r="A983" s="336">
        <v>4103</v>
      </c>
      <c r="B983" s="2" t="s">
        <v>295</v>
      </c>
      <c r="C983" s="429">
        <v>5.2147899999999998</v>
      </c>
      <c r="D983" s="429">
        <v>2.8830439999999999</v>
      </c>
      <c r="E983" s="429">
        <v>2.3317459999999999</v>
      </c>
      <c r="F983" s="429">
        <v>-8.4787999999999926</v>
      </c>
    </row>
    <row r="984" spans="1:6" x14ac:dyDescent="0.3">
      <c r="A984" s="336">
        <v>4105</v>
      </c>
      <c r="B984" s="2" t="s">
        <v>295</v>
      </c>
      <c r="C984" s="429">
        <v>5.1993330000000002</v>
      </c>
      <c r="D984" s="429">
        <v>2.9116900000000001</v>
      </c>
      <c r="E984" s="429">
        <v>2.2876430000000001</v>
      </c>
      <c r="F984" s="429">
        <v>-8.7952740000000063</v>
      </c>
    </row>
    <row r="985" spans="1:6" x14ac:dyDescent="0.3">
      <c r="A985" s="336">
        <v>4106</v>
      </c>
      <c r="B985" s="2" t="s">
        <v>295</v>
      </c>
      <c r="C985" s="429">
        <v>5.2378920000000004</v>
      </c>
      <c r="D985" s="429">
        <v>2.848665</v>
      </c>
      <c r="E985" s="429">
        <v>2.3892270000000004</v>
      </c>
      <c r="F985" s="429">
        <v>-8.0805390000000017</v>
      </c>
    </row>
    <row r="986" spans="1:6" x14ac:dyDescent="0.3">
      <c r="A986" s="336">
        <v>4107</v>
      </c>
      <c r="B986" s="2" t="s">
        <v>295</v>
      </c>
      <c r="C986" s="429">
        <v>5.2367109999999997</v>
      </c>
      <c r="D986" s="429">
        <v>2.8115920000000001</v>
      </c>
      <c r="E986" s="429">
        <v>2.4251189999999996</v>
      </c>
      <c r="F986" s="429">
        <v>-8.0743329999999958</v>
      </c>
    </row>
    <row r="987" spans="1:6" x14ac:dyDescent="0.3">
      <c r="A987" s="336">
        <v>4108</v>
      </c>
      <c r="B987" s="2" t="s">
        <v>295</v>
      </c>
      <c r="C987" s="429">
        <v>5.2170860000000001</v>
      </c>
      <c r="D987" s="429">
        <v>2.8523849999999999</v>
      </c>
      <c r="E987" s="429">
        <v>2.3647010000000002</v>
      </c>
      <c r="F987" s="429">
        <v>-8.4935580000000073</v>
      </c>
    </row>
    <row r="988" spans="1:6" x14ac:dyDescent="0.3">
      <c r="A988" s="336">
        <v>4109</v>
      </c>
      <c r="B988" s="2" t="s">
        <v>295</v>
      </c>
      <c r="C988" s="429">
        <v>5.2217840000000004</v>
      </c>
      <c r="D988" s="429">
        <v>2.839242</v>
      </c>
      <c r="E988" s="429">
        <v>2.3825420000000004</v>
      </c>
      <c r="F988" s="429">
        <v>-8.3819460000000063</v>
      </c>
    </row>
    <row r="989" spans="1:6" x14ac:dyDescent="0.3">
      <c r="A989" s="336">
        <v>4110</v>
      </c>
      <c r="B989" s="2" t="s">
        <v>295</v>
      </c>
      <c r="C989" s="429">
        <v>5.2034789999999997</v>
      </c>
      <c r="D989" s="429">
        <v>2.8644579999999999</v>
      </c>
      <c r="E989" s="429">
        <v>2.3390209999999998</v>
      </c>
      <c r="F989" s="429">
        <v>-8.7941329999999951</v>
      </c>
    </row>
    <row r="990" spans="1:6" x14ac:dyDescent="0.3">
      <c r="A990" s="336">
        <v>4210</v>
      </c>
      <c r="B990" s="2" t="s">
        <v>295</v>
      </c>
      <c r="C990" s="429">
        <v>5.1889110000000001</v>
      </c>
      <c r="D990" s="429">
        <v>3.1289210000000001</v>
      </c>
      <c r="E990" s="429">
        <v>2.05999</v>
      </c>
      <c r="F990" s="429">
        <v>-10.069810999999994</v>
      </c>
    </row>
    <row r="991" spans="1:6" x14ac:dyDescent="0.3">
      <c r="A991" s="336">
        <v>4216</v>
      </c>
      <c r="B991" s="2" t="s">
        <v>295</v>
      </c>
      <c r="C991" s="429">
        <v>4.4298409999999997</v>
      </c>
      <c r="D991" s="429">
        <v>3.882088</v>
      </c>
      <c r="E991" s="429">
        <v>0.54775299999999971</v>
      </c>
      <c r="F991" s="429">
        <v>-17.541768999999992</v>
      </c>
    </row>
    <row r="992" spans="1:6" x14ac:dyDescent="0.3">
      <c r="A992" s="336">
        <v>4217</v>
      </c>
      <c r="B992" s="2" t="s">
        <v>295</v>
      </c>
      <c r="C992" s="429">
        <v>4.7604740000000003</v>
      </c>
      <c r="D992" s="429">
        <v>3.4422109999999999</v>
      </c>
      <c r="E992" s="429">
        <v>1.3182630000000004</v>
      </c>
      <c r="F992" s="429">
        <v>-12.151263</v>
      </c>
    </row>
    <row r="993" spans="1:6" x14ac:dyDescent="0.3">
      <c r="A993" s="336">
        <v>4219</v>
      </c>
      <c r="B993" s="2" t="s">
        <v>295</v>
      </c>
      <c r="C993" s="429">
        <v>4.7833680000000003</v>
      </c>
      <c r="D993" s="429">
        <v>3.4075660000000001</v>
      </c>
      <c r="E993" s="429">
        <v>1.3758020000000002</v>
      </c>
      <c r="F993" s="429">
        <v>-12.894856000000008</v>
      </c>
    </row>
    <row r="994" spans="1:6" x14ac:dyDescent="0.3">
      <c r="A994" s="336">
        <v>4220</v>
      </c>
      <c r="B994" s="2" t="s">
        <v>295</v>
      </c>
      <c r="C994" s="429">
        <v>4.9650920000000003</v>
      </c>
      <c r="D994" s="429">
        <v>3.2800919999999998</v>
      </c>
      <c r="E994" s="429">
        <v>1.6850000000000005</v>
      </c>
      <c r="F994" s="429">
        <v>-11.969331000000004</v>
      </c>
    </row>
    <row r="995" spans="1:6" x14ac:dyDescent="0.3">
      <c r="A995" s="336">
        <v>4221</v>
      </c>
      <c r="B995" s="2" t="s">
        <v>295</v>
      </c>
      <c r="C995" s="429">
        <v>4.8779599999999999</v>
      </c>
      <c r="D995" s="429">
        <v>3.3034690000000002</v>
      </c>
      <c r="E995" s="429">
        <v>1.5744909999999996</v>
      </c>
      <c r="F995" s="429">
        <v>-12.595670999999996</v>
      </c>
    </row>
    <row r="996" spans="1:6" x14ac:dyDescent="0.3">
      <c r="A996" s="336">
        <v>4222</v>
      </c>
      <c r="B996" s="2" t="s">
        <v>295</v>
      </c>
      <c r="C996" s="429">
        <v>5.1910990000000004</v>
      </c>
      <c r="D996" s="429">
        <v>2.96034</v>
      </c>
      <c r="E996" s="429">
        <v>2.2307590000000004</v>
      </c>
      <c r="F996" s="429">
        <v>-9.5623410000000035</v>
      </c>
    </row>
    <row r="997" spans="1:6" x14ac:dyDescent="0.3">
      <c r="A997" s="336">
        <v>4224</v>
      </c>
      <c r="B997" s="2" t="s">
        <v>295</v>
      </c>
      <c r="C997" s="429">
        <v>4.7364560000000004</v>
      </c>
      <c r="D997" s="429">
        <v>3.4247740000000002</v>
      </c>
      <c r="E997" s="429">
        <v>1.3116820000000002</v>
      </c>
      <c r="F997" s="429">
        <v>-14.038260000000001</v>
      </c>
    </row>
    <row r="998" spans="1:6" x14ac:dyDescent="0.3">
      <c r="A998" s="336">
        <v>4226</v>
      </c>
      <c r="B998" s="2" t="s">
        <v>295</v>
      </c>
      <c r="C998" s="429">
        <v>4.6341840000000003</v>
      </c>
      <c r="D998" s="429">
        <v>3.5598030000000001</v>
      </c>
      <c r="E998" s="429">
        <v>1.0743810000000003</v>
      </c>
      <c r="F998" s="429">
        <v>-14.356451999999987</v>
      </c>
    </row>
    <row r="999" spans="1:6" x14ac:dyDescent="0.3">
      <c r="A999" s="336">
        <v>4228</v>
      </c>
      <c r="B999" s="2" t="s">
        <v>295</v>
      </c>
      <c r="C999" s="429">
        <v>4.9483750000000004</v>
      </c>
      <c r="D999" s="429">
        <v>3.1845080000000001</v>
      </c>
      <c r="E999" s="429">
        <v>1.7638670000000003</v>
      </c>
      <c r="F999" s="429">
        <v>-11.395109999999995</v>
      </c>
    </row>
    <row r="1000" spans="1:6" x14ac:dyDescent="0.3">
      <c r="A1000" s="336">
        <v>4231</v>
      </c>
      <c r="B1000" s="2" t="s">
        <v>295</v>
      </c>
      <c r="C1000" s="429">
        <v>4.8540200000000002</v>
      </c>
      <c r="D1000" s="429">
        <v>3.3641040000000002</v>
      </c>
      <c r="E1000" s="429">
        <v>1.489916</v>
      </c>
      <c r="F1000" s="429">
        <v>-10.562915000000007</v>
      </c>
    </row>
    <row r="1001" spans="1:6" x14ac:dyDescent="0.3">
      <c r="A1001" s="336">
        <v>4236</v>
      </c>
      <c r="B1001" s="2" t="s">
        <v>295</v>
      </c>
      <c r="C1001" s="429">
        <v>5.0899580000000002</v>
      </c>
      <c r="D1001" s="429">
        <v>3.1166459999999998</v>
      </c>
      <c r="E1001" s="429">
        <v>1.9733120000000004</v>
      </c>
      <c r="F1001" s="429">
        <v>-10.414058999999995</v>
      </c>
    </row>
    <row r="1002" spans="1:6" x14ac:dyDescent="0.3">
      <c r="A1002" s="336">
        <v>4237</v>
      </c>
      <c r="B1002" s="2" t="s">
        <v>295</v>
      </c>
      <c r="C1002" s="429">
        <v>4.7485860000000004</v>
      </c>
      <c r="D1002" s="429">
        <v>3.4344779999999999</v>
      </c>
      <c r="E1002" s="429">
        <v>1.3141080000000005</v>
      </c>
      <c r="F1002" s="429">
        <v>-12.361638999999997</v>
      </c>
    </row>
    <row r="1003" spans="1:6" x14ac:dyDescent="0.3">
      <c r="A1003" s="336">
        <v>4238</v>
      </c>
      <c r="B1003" s="2" t="s">
        <v>295</v>
      </c>
      <c r="C1003" s="429">
        <v>5.0484869999999997</v>
      </c>
      <c r="D1003" s="429">
        <v>3.2446410000000001</v>
      </c>
      <c r="E1003" s="429">
        <v>1.8038459999999996</v>
      </c>
      <c r="F1003" s="429">
        <v>-11.329294999999995</v>
      </c>
    </row>
    <row r="1004" spans="1:6" x14ac:dyDescent="0.3">
      <c r="A1004" s="336">
        <v>4239</v>
      </c>
      <c r="B1004" s="2" t="s">
        <v>295</v>
      </c>
      <c r="C1004" s="429">
        <v>4.8344849999999999</v>
      </c>
      <c r="D1004" s="429">
        <v>3.2989839999999999</v>
      </c>
      <c r="E1004" s="429">
        <v>1.535501</v>
      </c>
      <c r="F1004" s="429">
        <v>-13.131195999999999</v>
      </c>
    </row>
    <row r="1005" spans="1:6" x14ac:dyDescent="0.3">
      <c r="A1005" s="336">
        <v>4240</v>
      </c>
      <c r="B1005" s="2" t="s">
        <v>295</v>
      </c>
      <c r="C1005" s="429">
        <v>5.162407</v>
      </c>
      <c r="D1005" s="429">
        <v>3.0898189999999999</v>
      </c>
      <c r="E1005" s="429">
        <v>2.0725880000000001</v>
      </c>
      <c r="F1005" s="429">
        <v>-10.101271000000004</v>
      </c>
    </row>
    <row r="1006" spans="1:6" x14ac:dyDescent="0.3">
      <c r="A1006" s="336">
        <v>4250</v>
      </c>
      <c r="B1006" s="2" t="s">
        <v>295</v>
      </c>
      <c r="C1006" s="429">
        <v>5.1640459999999999</v>
      </c>
      <c r="D1006" s="429">
        <v>3.0067879999999998</v>
      </c>
      <c r="E1006" s="429">
        <v>2.1572580000000001</v>
      </c>
      <c r="F1006" s="429">
        <v>-9.8488490000000013</v>
      </c>
    </row>
    <row r="1007" spans="1:6" x14ac:dyDescent="0.3">
      <c r="A1007" s="336">
        <v>4252</v>
      </c>
      <c r="B1007" s="2" t="s">
        <v>295</v>
      </c>
      <c r="C1007" s="429">
        <v>5.1361189999999999</v>
      </c>
      <c r="D1007" s="429">
        <v>2.9718979999999999</v>
      </c>
      <c r="E1007" s="429">
        <v>2.164221</v>
      </c>
      <c r="F1007" s="429">
        <v>-9.8491339999999923</v>
      </c>
    </row>
    <row r="1008" spans="1:6" x14ac:dyDescent="0.3">
      <c r="A1008" s="336">
        <v>4253</v>
      </c>
      <c r="B1008" s="2" t="s">
        <v>295</v>
      </c>
      <c r="C1008" s="429">
        <v>4.9451900000000002</v>
      </c>
      <c r="D1008" s="429">
        <v>3.2304680000000001</v>
      </c>
      <c r="E1008" s="429">
        <v>1.7147220000000001</v>
      </c>
      <c r="F1008" s="429">
        <v>-11.798946000000008</v>
      </c>
    </row>
    <row r="1009" spans="1:6" x14ac:dyDescent="0.3">
      <c r="A1009" s="336">
        <v>4254</v>
      </c>
      <c r="B1009" s="2" t="s">
        <v>295</v>
      </c>
      <c r="C1009" s="429">
        <v>4.9339389999999996</v>
      </c>
      <c r="D1009" s="429">
        <v>3.1980659999999999</v>
      </c>
      <c r="E1009" s="429">
        <v>1.7358729999999998</v>
      </c>
      <c r="F1009" s="429">
        <v>-11.626495999999999</v>
      </c>
    </row>
    <row r="1010" spans="1:6" x14ac:dyDescent="0.3">
      <c r="A1010" s="336">
        <v>4255</v>
      </c>
      <c r="B1010" s="2" t="s">
        <v>295</v>
      </c>
      <c r="C1010" s="429">
        <v>4.8865069999999999</v>
      </c>
      <c r="D1010" s="429">
        <v>3.3240249999999998</v>
      </c>
      <c r="E1010" s="429">
        <v>1.5624820000000001</v>
      </c>
      <c r="F1010" s="429">
        <v>-10.948714000000006</v>
      </c>
    </row>
    <row r="1011" spans="1:6" x14ac:dyDescent="0.3">
      <c r="A1011" s="336">
        <v>4256</v>
      </c>
      <c r="B1011" s="2" t="s">
        <v>295</v>
      </c>
      <c r="C1011" s="429">
        <v>5.130585</v>
      </c>
      <c r="D1011" s="429">
        <v>3.175278</v>
      </c>
      <c r="E1011" s="429">
        <v>1.9553069999999999</v>
      </c>
      <c r="F1011" s="429">
        <v>-10.074139999999993</v>
      </c>
    </row>
    <row r="1012" spans="1:6" x14ac:dyDescent="0.3">
      <c r="A1012" s="336">
        <v>4257</v>
      </c>
      <c r="B1012" s="2" t="s">
        <v>295</v>
      </c>
      <c r="C1012" s="429">
        <v>4.7129029999999998</v>
      </c>
      <c r="D1012" s="429">
        <v>3.459273</v>
      </c>
      <c r="E1012" s="429">
        <v>1.2536299999999998</v>
      </c>
      <c r="F1012" s="429">
        <v>-13.935201000000003</v>
      </c>
    </row>
    <row r="1013" spans="1:6" x14ac:dyDescent="0.3">
      <c r="A1013" s="336">
        <v>4258</v>
      </c>
      <c r="B1013" s="2" t="s">
        <v>295</v>
      </c>
      <c r="C1013" s="429">
        <v>5.1230859999999998</v>
      </c>
      <c r="D1013" s="429">
        <v>3.1904029999999999</v>
      </c>
      <c r="E1013" s="429">
        <v>1.9326829999999999</v>
      </c>
      <c r="F1013" s="429">
        <v>-10.520171000000005</v>
      </c>
    </row>
    <row r="1014" spans="1:6" x14ac:dyDescent="0.3">
      <c r="A1014" s="336">
        <v>4259</v>
      </c>
      <c r="B1014" s="2" t="s">
        <v>295</v>
      </c>
      <c r="C1014" s="429">
        <v>5.0614509999999999</v>
      </c>
      <c r="D1014" s="429">
        <v>3.03674</v>
      </c>
      <c r="E1014" s="429">
        <v>2.0247109999999999</v>
      </c>
      <c r="F1014" s="429">
        <v>-9.7642489999999924</v>
      </c>
    </row>
    <row r="1015" spans="1:6" x14ac:dyDescent="0.3">
      <c r="A1015" s="336">
        <v>4260</v>
      </c>
      <c r="B1015" s="2" t="s">
        <v>295</v>
      </c>
      <c r="C1015" s="429">
        <v>5.1988620000000001</v>
      </c>
      <c r="D1015" s="429">
        <v>3.0636100000000002</v>
      </c>
      <c r="E1015" s="429">
        <v>2.1352519999999999</v>
      </c>
      <c r="F1015" s="429">
        <v>-9.6451220000000006</v>
      </c>
    </row>
    <row r="1016" spans="1:6" x14ac:dyDescent="0.3">
      <c r="A1016" s="336">
        <v>4261</v>
      </c>
      <c r="B1016" s="2" t="s">
        <v>295</v>
      </c>
      <c r="C1016" s="429">
        <v>4.6121930000000004</v>
      </c>
      <c r="D1016" s="429">
        <v>3.6063939999999999</v>
      </c>
      <c r="E1016" s="429">
        <v>1.0057990000000006</v>
      </c>
      <c r="F1016" s="429">
        <v>-14.806387000000012</v>
      </c>
    </row>
    <row r="1017" spans="1:6" x14ac:dyDescent="0.3">
      <c r="A1017" s="336">
        <v>4263</v>
      </c>
      <c r="B1017" s="2" t="s">
        <v>295</v>
      </c>
      <c r="C1017" s="429">
        <v>5.0256460000000001</v>
      </c>
      <c r="D1017" s="429">
        <v>3.14316</v>
      </c>
      <c r="E1017" s="429">
        <v>1.8824860000000001</v>
      </c>
      <c r="F1017" s="429">
        <v>-10.764340999999998</v>
      </c>
    </row>
    <row r="1018" spans="1:6" x14ac:dyDescent="0.3">
      <c r="A1018" s="336">
        <v>4265</v>
      </c>
      <c r="B1018" s="2" t="s">
        <v>295</v>
      </c>
      <c r="C1018" s="429">
        <v>5.044492</v>
      </c>
      <c r="D1018" s="429">
        <v>3.0799840000000001</v>
      </c>
      <c r="E1018" s="429">
        <v>1.9645079999999999</v>
      </c>
      <c r="F1018" s="429">
        <v>-10.136897999999999</v>
      </c>
    </row>
    <row r="1019" spans="1:6" x14ac:dyDescent="0.3">
      <c r="A1019" s="336">
        <v>4268</v>
      </c>
      <c r="B1019" s="2" t="s">
        <v>295</v>
      </c>
      <c r="C1019" s="429">
        <v>4.9968430000000001</v>
      </c>
      <c r="D1019" s="429">
        <v>3.252332</v>
      </c>
      <c r="E1019" s="429">
        <v>1.7445110000000001</v>
      </c>
      <c r="F1019" s="429">
        <v>-10.180840000000003</v>
      </c>
    </row>
    <row r="1020" spans="1:6" x14ac:dyDescent="0.3">
      <c r="A1020" s="336">
        <v>4270</v>
      </c>
      <c r="B1020" s="2" t="s">
        <v>295</v>
      </c>
      <c r="C1020" s="429">
        <v>5.0974009999999996</v>
      </c>
      <c r="D1020" s="429">
        <v>3.1829719999999999</v>
      </c>
      <c r="E1020" s="429">
        <v>1.9144289999999997</v>
      </c>
      <c r="F1020" s="429">
        <v>-9.6639070000000089</v>
      </c>
    </row>
    <row r="1021" spans="1:6" x14ac:dyDescent="0.3">
      <c r="A1021" s="336">
        <v>4274</v>
      </c>
      <c r="B1021" s="2" t="s">
        <v>295</v>
      </c>
      <c r="C1021" s="429">
        <v>5.1626099999999999</v>
      </c>
      <c r="D1021" s="429">
        <v>3.141159</v>
      </c>
      <c r="E1021" s="429">
        <v>2.0214509999999999</v>
      </c>
      <c r="F1021" s="429">
        <v>-9.7757040000000046</v>
      </c>
    </row>
    <row r="1022" spans="1:6" x14ac:dyDescent="0.3">
      <c r="A1022" s="336">
        <v>4275</v>
      </c>
      <c r="B1022" s="2" t="s">
        <v>295</v>
      </c>
      <c r="C1022" s="429">
        <v>4.496829</v>
      </c>
      <c r="D1022" s="429">
        <v>3.7553679999999998</v>
      </c>
      <c r="E1022" s="429">
        <v>0.74146100000000015</v>
      </c>
      <c r="F1022" s="429">
        <v>-17.744827999999991</v>
      </c>
    </row>
    <row r="1023" spans="1:6" x14ac:dyDescent="0.3">
      <c r="A1023" s="336">
        <v>4276</v>
      </c>
      <c r="B1023" s="2" t="s">
        <v>295</v>
      </c>
      <c r="C1023" s="429">
        <v>4.7091669999999999</v>
      </c>
      <c r="D1023" s="429">
        <v>3.4699680000000002</v>
      </c>
      <c r="E1023" s="429">
        <v>1.2391989999999997</v>
      </c>
      <c r="F1023" s="429">
        <v>-13.574742000000001</v>
      </c>
    </row>
    <row r="1024" spans="1:6" x14ac:dyDescent="0.3">
      <c r="A1024" s="336">
        <v>4280</v>
      </c>
      <c r="B1024" s="2" t="s">
        <v>295</v>
      </c>
      <c r="C1024" s="429">
        <v>5.096997</v>
      </c>
      <c r="D1024" s="429">
        <v>3.0373760000000001</v>
      </c>
      <c r="E1024" s="429">
        <v>2.0596209999999999</v>
      </c>
      <c r="F1024" s="429">
        <v>-10.108867999999994</v>
      </c>
    </row>
    <row r="1025" spans="1:6" x14ac:dyDescent="0.3">
      <c r="A1025" s="336">
        <v>4281</v>
      </c>
      <c r="B1025" s="2" t="s">
        <v>295</v>
      </c>
      <c r="C1025" s="429">
        <v>5.0061980000000004</v>
      </c>
      <c r="D1025" s="429">
        <v>3.2687080000000002</v>
      </c>
      <c r="E1025" s="429">
        <v>1.7374900000000002</v>
      </c>
      <c r="F1025" s="429">
        <v>-11.191737999999997</v>
      </c>
    </row>
    <row r="1026" spans="1:6" x14ac:dyDescent="0.3">
      <c r="A1026" s="336">
        <v>4282</v>
      </c>
      <c r="B1026" s="2" t="s">
        <v>295</v>
      </c>
      <c r="C1026" s="429">
        <v>5.0379269999999998</v>
      </c>
      <c r="D1026" s="429">
        <v>3.197511</v>
      </c>
      <c r="E1026" s="429">
        <v>1.8404159999999998</v>
      </c>
      <c r="F1026" s="429">
        <v>-11.048154</v>
      </c>
    </row>
    <row r="1027" spans="1:6" x14ac:dyDescent="0.3">
      <c r="A1027" s="336">
        <v>4284</v>
      </c>
      <c r="B1027" s="2" t="s">
        <v>295</v>
      </c>
      <c r="C1027" s="429">
        <v>4.9972979999999998</v>
      </c>
      <c r="D1027" s="429">
        <v>3.1189849999999999</v>
      </c>
      <c r="E1027" s="429">
        <v>1.8783129999999999</v>
      </c>
      <c r="F1027" s="429">
        <v>-10.644206999999998</v>
      </c>
    </row>
    <row r="1028" spans="1:6" x14ac:dyDescent="0.3">
      <c r="A1028" s="336">
        <v>4285</v>
      </c>
      <c r="B1028" s="2" t="s">
        <v>295</v>
      </c>
      <c r="C1028" s="429">
        <v>4.5864929999999999</v>
      </c>
      <c r="D1028" s="429">
        <v>3.6100590000000001</v>
      </c>
      <c r="E1028" s="429">
        <v>0.9764339999999998</v>
      </c>
      <c r="F1028" s="429">
        <v>-16.285355999999997</v>
      </c>
    </row>
    <row r="1029" spans="1:6" x14ac:dyDescent="0.3">
      <c r="A1029" s="336">
        <v>4287</v>
      </c>
      <c r="B1029" s="2" t="s">
        <v>295</v>
      </c>
      <c r="C1029" s="429">
        <v>5.0984049999999996</v>
      </c>
      <c r="D1029" s="429">
        <v>2.9328090000000002</v>
      </c>
      <c r="E1029" s="429">
        <v>2.1655959999999994</v>
      </c>
      <c r="F1029" s="429">
        <v>-9.7132210000000043</v>
      </c>
    </row>
    <row r="1030" spans="1:6" x14ac:dyDescent="0.3">
      <c r="A1030" s="336">
        <v>4289</v>
      </c>
      <c r="B1030" s="2" t="s">
        <v>295</v>
      </c>
      <c r="C1030" s="429">
        <v>4.8993710000000004</v>
      </c>
      <c r="D1030" s="429">
        <v>3.3293200000000001</v>
      </c>
      <c r="E1030" s="429">
        <v>1.5700510000000003</v>
      </c>
      <c r="F1030" s="429">
        <v>-11.949516999999993</v>
      </c>
    </row>
    <row r="1031" spans="1:6" x14ac:dyDescent="0.3">
      <c r="A1031" s="336">
        <v>4290</v>
      </c>
      <c r="B1031" s="2" t="s">
        <v>295</v>
      </c>
      <c r="C1031" s="429">
        <v>4.7866799999999996</v>
      </c>
      <c r="D1031" s="429">
        <v>3.386212</v>
      </c>
      <c r="E1031" s="429">
        <v>1.4004679999999996</v>
      </c>
      <c r="F1031" s="429">
        <v>-13.303030000000003</v>
      </c>
    </row>
    <row r="1032" spans="1:6" x14ac:dyDescent="0.3">
      <c r="A1032" s="336">
        <v>4292</v>
      </c>
      <c r="B1032" s="2" t="s">
        <v>295</v>
      </c>
      <c r="C1032" s="429">
        <v>4.8583090000000002</v>
      </c>
      <c r="D1032" s="429">
        <v>3.345971</v>
      </c>
      <c r="E1032" s="429">
        <v>1.5123380000000002</v>
      </c>
      <c r="F1032" s="429">
        <v>-12.729983000000001</v>
      </c>
    </row>
    <row r="1033" spans="1:6" x14ac:dyDescent="0.3">
      <c r="A1033" s="336">
        <v>4294</v>
      </c>
      <c r="B1033" s="2" t="s">
        <v>295</v>
      </c>
      <c r="C1033" s="429">
        <v>4.7308060000000003</v>
      </c>
      <c r="D1033" s="429">
        <v>3.4017949999999999</v>
      </c>
      <c r="E1033" s="429">
        <v>1.3290110000000004</v>
      </c>
      <c r="F1033" s="429">
        <v>-14.372249000000004</v>
      </c>
    </row>
    <row r="1034" spans="1:6" x14ac:dyDescent="0.3">
      <c r="A1034" s="336">
        <v>4330</v>
      </c>
      <c r="B1034" s="2" t="s">
        <v>295</v>
      </c>
      <c r="C1034" s="429">
        <v>5.0073530000000002</v>
      </c>
      <c r="D1034" s="429">
        <v>2.936239</v>
      </c>
      <c r="E1034" s="429">
        <v>2.0711140000000001</v>
      </c>
      <c r="F1034" s="429">
        <v>-8.5332000000000008</v>
      </c>
    </row>
    <row r="1035" spans="1:6" x14ac:dyDescent="0.3">
      <c r="A1035" s="336">
        <v>4341</v>
      </c>
      <c r="B1035" s="2" t="s">
        <v>295</v>
      </c>
      <c r="C1035" s="429">
        <v>4.8805620000000003</v>
      </c>
      <c r="D1035" s="429">
        <v>2.9577260000000001</v>
      </c>
      <c r="E1035" s="429">
        <v>1.9228360000000002</v>
      </c>
      <c r="F1035" s="429">
        <v>-10.258596000000001</v>
      </c>
    </row>
    <row r="1036" spans="1:6" x14ac:dyDescent="0.3">
      <c r="A1036" s="336">
        <v>4342</v>
      </c>
      <c r="B1036" s="2" t="s">
        <v>295</v>
      </c>
      <c r="C1036" s="429">
        <v>5.0569980000000001</v>
      </c>
      <c r="D1036" s="429">
        <v>2.836058</v>
      </c>
      <c r="E1036" s="429">
        <v>2.2209400000000001</v>
      </c>
      <c r="F1036" s="429">
        <v>-8.9855669999999961</v>
      </c>
    </row>
    <row r="1037" spans="1:6" x14ac:dyDescent="0.3">
      <c r="A1037" s="336">
        <v>4344</v>
      </c>
      <c r="B1037" s="2" t="s">
        <v>295</v>
      </c>
      <c r="C1037" s="429">
        <v>5.0344699999999998</v>
      </c>
      <c r="D1037" s="429">
        <v>2.9352079999999998</v>
      </c>
      <c r="E1037" s="429">
        <v>2.099262</v>
      </c>
      <c r="F1037" s="429">
        <v>-8.6614240000000002</v>
      </c>
    </row>
    <row r="1038" spans="1:6" x14ac:dyDescent="0.3">
      <c r="A1038" s="336">
        <v>4345</v>
      </c>
      <c r="B1038" s="2" t="s">
        <v>295</v>
      </c>
      <c r="C1038" s="429">
        <v>5.0399729999999998</v>
      </c>
      <c r="D1038" s="429">
        <v>2.904347</v>
      </c>
      <c r="E1038" s="429">
        <v>2.1356259999999998</v>
      </c>
      <c r="F1038" s="429">
        <v>-8.8168029999999895</v>
      </c>
    </row>
    <row r="1039" spans="1:6" x14ac:dyDescent="0.3">
      <c r="A1039" s="336">
        <v>4346</v>
      </c>
      <c r="B1039" s="2" t="s">
        <v>295</v>
      </c>
      <c r="C1039" s="429">
        <v>5.0267140000000001</v>
      </c>
      <c r="D1039" s="429">
        <v>2.897262</v>
      </c>
      <c r="E1039" s="429">
        <v>2.1294520000000001</v>
      </c>
      <c r="F1039" s="429">
        <v>-8.5426509999999993</v>
      </c>
    </row>
    <row r="1040" spans="1:6" x14ac:dyDescent="0.3">
      <c r="A1040" s="336">
        <v>4347</v>
      </c>
      <c r="B1040" s="2" t="s">
        <v>295</v>
      </c>
      <c r="C1040" s="429">
        <v>5.0285060000000001</v>
      </c>
      <c r="D1040" s="429">
        <v>2.941875</v>
      </c>
      <c r="E1040" s="429">
        <v>2.0866310000000001</v>
      </c>
      <c r="F1040" s="429">
        <v>-8.6661209999999862</v>
      </c>
    </row>
    <row r="1041" spans="1:6" x14ac:dyDescent="0.3">
      <c r="A1041" s="336">
        <v>4348</v>
      </c>
      <c r="B1041" s="2" t="s">
        <v>295</v>
      </c>
      <c r="C1041" s="429">
        <v>4.9564659999999998</v>
      </c>
      <c r="D1041" s="429">
        <v>2.8781469999999998</v>
      </c>
      <c r="E1041" s="429">
        <v>2.078319</v>
      </c>
      <c r="F1041" s="429">
        <v>-9.5215939999999932</v>
      </c>
    </row>
    <row r="1042" spans="1:6" x14ac:dyDescent="0.3">
      <c r="A1042" s="336">
        <v>4349</v>
      </c>
      <c r="B1042" s="2" t="s">
        <v>295</v>
      </c>
      <c r="C1042" s="429">
        <v>4.9418119999999996</v>
      </c>
      <c r="D1042" s="429">
        <v>3.153959</v>
      </c>
      <c r="E1042" s="429">
        <v>1.7878529999999997</v>
      </c>
      <c r="F1042" s="429">
        <v>-11.192737000000001</v>
      </c>
    </row>
    <row r="1043" spans="1:6" x14ac:dyDescent="0.3">
      <c r="A1043" s="336">
        <v>4350</v>
      </c>
      <c r="B1043" s="2" t="s">
        <v>295</v>
      </c>
      <c r="C1043" s="429">
        <v>5.0679270000000001</v>
      </c>
      <c r="D1043" s="429">
        <v>2.966615</v>
      </c>
      <c r="E1043" s="429">
        <v>2.1013120000000001</v>
      </c>
      <c r="F1043" s="429">
        <v>-9.458197000000002</v>
      </c>
    </row>
    <row r="1044" spans="1:6" x14ac:dyDescent="0.3">
      <c r="A1044" s="336">
        <v>4351</v>
      </c>
      <c r="B1044" s="2" t="s">
        <v>295</v>
      </c>
      <c r="C1044" s="429">
        <v>5.0208560000000002</v>
      </c>
      <c r="D1044" s="429">
        <v>2.977182</v>
      </c>
      <c r="E1044" s="429">
        <v>2.0436740000000002</v>
      </c>
      <c r="F1044" s="429">
        <v>-8.9739439999999995</v>
      </c>
    </row>
    <row r="1045" spans="1:6" x14ac:dyDescent="0.3">
      <c r="A1045" s="336">
        <v>4352</v>
      </c>
      <c r="B1045" s="2" t="s">
        <v>295</v>
      </c>
      <c r="C1045" s="429">
        <v>4.9400339999999998</v>
      </c>
      <c r="D1045" s="429">
        <v>3.105839</v>
      </c>
      <c r="E1045" s="429">
        <v>1.8341949999999998</v>
      </c>
      <c r="F1045" s="429">
        <v>-10.66799099999999</v>
      </c>
    </row>
    <row r="1046" spans="1:6" x14ac:dyDescent="0.3">
      <c r="A1046" s="336">
        <v>4353</v>
      </c>
      <c r="B1046" s="2" t="s">
        <v>295</v>
      </c>
      <c r="C1046" s="429">
        <v>5.0053169999999998</v>
      </c>
      <c r="D1046" s="429">
        <v>2.8679830000000002</v>
      </c>
      <c r="E1046" s="429">
        <v>2.1373339999999996</v>
      </c>
      <c r="F1046" s="429">
        <v>-8.9728880000000046</v>
      </c>
    </row>
    <row r="1047" spans="1:6" x14ac:dyDescent="0.3">
      <c r="A1047" s="336">
        <v>4354</v>
      </c>
      <c r="B1047" s="2" t="s">
        <v>295</v>
      </c>
      <c r="C1047" s="429">
        <v>4.8657700000000004</v>
      </c>
      <c r="D1047" s="429">
        <v>3.00115</v>
      </c>
      <c r="E1047" s="429">
        <v>1.8646200000000004</v>
      </c>
      <c r="F1047" s="429">
        <v>-10.425042000000001</v>
      </c>
    </row>
    <row r="1048" spans="1:6" x14ac:dyDescent="0.3">
      <c r="A1048" s="336">
        <v>4355</v>
      </c>
      <c r="B1048" s="2" t="s">
        <v>295</v>
      </c>
      <c r="C1048" s="429">
        <v>4.9906350000000002</v>
      </c>
      <c r="D1048" s="429">
        <v>3.050554</v>
      </c>
      <c r="E1048" s="429">
        <v>1.9400810000000002</v>
      </c>
      <c r="F1048" s="429">
        <v>-9.8664529999999964</v>
      </c>
    </row>
    <row r="1049" spans="1:6" x14ac:dyDescent="0.3">
      <c r="A1049" s="336">
        <v>4357</v>
      </c>
      <c r="B1049" s="2" t="s">
        <v>295</v>
      </c>
      <c r="C1049" s="429">
        <v>5.0594890000000001</v>
      </c>
      <c r="D1049" s="429">
        <v>2.8933870000000002</v>
      </c>
      <c r="E1049" s="429">
        <v>2.166102</v>
      </c>
      <c r="F1049" s="429">
        <v>-9.139526</v>
      </c>
    </row>
    <row r="1050" spans="1:6" x14ac:dyDescent="0.3">
      <c r="A1050" s="336">
        <v>4358</v>
      </c>
      <c r="B1050" s="2" t="s">
        <v>295</v>
      </c>
      <c r="C1050" s="429">
        <v>4.9472230000000001</v>
      </c>
      <c r="D1050" s="429">
        <v>2.9598330000000002</v>
      </c>
      <c r="E1050" s="429">
        <v>1.98739</v>
      </c>
      <c r="F1050" s="429">
        <v>-9.2754629999999949</v>
      </c>
    </row>
    <row r="1051" spans="1:6" x14ac:dyDescent="0.3">
      <c r="A1051" s="336">
        <v>4360</v>
      </c>
      <c r="B1051" s="2" t="s">
        <v>295</v>
      </c>
      <c r="C1051" s="429">
        <v>4.8864349999999996</v>
      </c>
      <c r="D1051" s="429">
        <v>3.17083</v>
      </c>
      <c r="E1051" s="429">
        <v>1.7156049999999996</v>
      </c>
      <c r="F1051" s="429">
        <v>-11.659373000000009</v>
      </c>
    </row>
    <row r="1052" spans="1:6" x14ac:dyDescent="0.3">
      <c r="A1052" s="336">
        <v>4363</v>
      </c>
      <c r="B1052" s="2" t="s">
        <v>295</v>
      </c>
      <c r="C1052" s="429">
        <v>4.9808820000000003</v>
      </c>
      <c r="D1052" s="429">
        <v>2.908925</v>
      </c>
      <c r="E1052" s="429">
        <v>2.0719570000000003</v>
      </c>
      <c r="F1052" s="429">
        <v>-9.0519379999999963</v>
      </c>
    </row>
    <row r="1053" spans="1:6" x14ac:dyDescent="0.3">
      <c r="A1053" s="336">
        <v>4364</v>
      </c>
      <c r="B1053" s="2" t="s">
        <v>295</v>
      </c>
      <c r="C1053" s="429">
        <v>5.0247859999999998</v>
      </c>
      <c r="D1053" s="429">
        <v>3.0345040000000001</v>
      </c>
      <c r="E1053" s="429">
        <v>1.9902819999999997</v>
      </c>
      <c r="F1053" s="429">
        <v>-9.6453899999999919</v>
      </c>
    </row>
    <row r="1054" spans="1:6" x14ac:dyDescent="0.3">
      <c r="A1054" s="336">
        <v>4401</v>
      </c>
      <c r="B1054" s="2" t="s">
        <v>295</v>
      </c>
      <c r="C1054" s="429">
        <v>4.8003989999999996</v>
      </c>
      <c r="D1054" s="429">
        <v>3.0345309999999999</v>
      </c>
      <c r="E1054" s="429">
        <v>1.7658679999999998</v>
      </c>
      <c r="F1054" s="429">
        <v>-7.8647420000000032</v>
      </c>
    </row>
    <row r="1055" spans="1:6" x14ac:dyDescent="0.3">
      <c r="A1055" s="336">
        <v>4406</v>
      </c>
      <c r="B1055" s="2" t="s">
        <v>295</v>
      </c>
      <c r="C1055" s="429">
        <v>4.4867400000000002</v>
      </c>
      <c r="D1055" s="429">
        <v>3.6601219999999999</v>
      </c>
      <c r="E1055" s="429">
        <v>0.8266180000000003</v>
      </c>
      <c r="F1055" s="429">
        <v>-13.771376999999998</v>
      </c>
    </row>
    <row r="1056" spans="1:6" x14ac:dyDescent="0.3">
      <c r="A1056" s="336">
        <v>4408</v>
      </c>
      <c r="B1056" s="2" t="s">
        <v>295</v>
      </c>
      <c r="C1056" s="429">
        <v>4.6547970000000003</v>
      </c>
      <c r="D1056" s="429">
        <v>3.1682440000000001</v>
      </c>
      <c r="E1056" s="429">
        <v>1.4865530000000002</v>
      </c>
      <c r="F1056" s="429">
        <v>-13.596438000000006</v>
      </c>
    </row>
    <row r="1057" spans="1:6" x14ac:dyDescent="0.3">
      <c r="A1057" s="336">
        <v>4410</v>
      </c>
      <c r="B1057" s="2" t="s">
        <v>295</v>
      </c>
      <c r="C1057" s="429">
        <v>4.7331430000000001</v>
      </c>
      <c r="D1057" s="429">
        <v>3.1512560000000001</v>
      </c>
      <c r="E1057" s="429">
        <v>1.581887</v>
      </c>
      <c r="F1057" s="429">
        <v>-8.6595250000000057</v>
      </c>
    </row>
    <row r="1058" spans="1:6" x14ac:dyDescent="0.3">
      <c r="A1058" s="336">
        <v>4411</v>
      </c>
      <c r="B1058" s="2" t="s">
        <v>295</v>
      </c>
      <c r="C1058" s="429">
        <v>4.7354240000000001</v>
      </c>
      <c r="D1058" s="429">
        <v>3.037649</v>
      </c>
      <c r="E1058" s="429">
        <v>1.697775</v>
      </c>
      <c r="F1058" s="429">
        <v>-10.213298000000005</v>
      </c>
    </row>
    <row r="1059" spans="1:6" x14ac:dyDescent="0.3">
      <c r="A1059" s="336">
        <v>4412</v>
      </c>
      <c r="B1059" s="2" t="s">
        <v>295</v>
      </c>
      <c r="C1059" s="429">
        <v>4.7866530000000003</v>
      </c>
      <c r="D1059" s="429">
        <v>3.0417670000000001</v>
      </c>
      <c r="E1059" s="429">
        <v>1.7448860000000002</v>
      </c>
      <c r="F1059" s="429">
        <v>-8.5649079999999955</v>
      </c>
    </row>
    <row r="1060" spans="1:6" x14ac:dyDescent="0.3">
      <c r="A1060" s="336">
        <v>4413</v>
      </c>
      <c r="B1060" s="2" t="s">
        <v>293</v>
      </c>
      <c r="C1060" s="429">
        <v>4.5613919999999997</v>
      </c>
      <c r="D1060" s="429">
        <v>3.1893069999999999</v>
      </c>
      <c r="E1060" s="429">
        <v>1.3720849999999998</v>
      </c>
      <c r="F1060" s="429">
        <v>-14.042849999999987</v>
      </c>
    </row>
    <row r="1061" spans="1:6" x14ac:dyDescent="0.3">
      <c r="A1061" s="336">
        <v>4414</v>
      </c>
      <c r="B1061" s="2" t="s">
        <v>295</v>
      </c>
      <c r="C1061" s="429">
        <v>4.6260820000000002</v>
      </c>
      <c r="D1061" s="429">
        <v>3.5151319999999999</v>
      </c>
      <c r="E1061" s="429">
        <v>1.1109500000000003</v>
      </c>
      <c r="F1061" s="429">
        <v>-10.702374000000006</v>
      </c>
    </row>
    <row r="1062" spans="1:6" x14ac:dyDescent="0.3">
      <c r="A1062" s="336">
        <v>4416</v>
      </c>
      <c r="B1062" s="2" t="s">
        <v>295</v>
      </c>
      <c r="C1062" s="429">
        <v>4.8207800000000001</v>
      </c>
      <c r="D1062" s="429">
        <v>3.0298600000000002</v>
      </c>
      <c r="E1062" s="429">
        <v>1.7909199999999998</v>
      </c>
      <c r="F1062" s="429">
        <v>-10.142916999999986</v>
      </c>
    </row>
    <row r="1063" spans="1:6" x14ac:dyDescent="0.3">
      <c r="A1063" s="336">
        <v>4417</v>
      </c>
      <c r="B1063" s="2" t="s">
        <v>293</v>
      </c>
      <c r="C1063" s="429">
        <v>4.5589500000000003</v>
      </c>
      <c r="D1063" s="429">
        <v>3.0827290000000001</v>
      </c>
      <c r="E1063" s="429">
        <v>1.4762210000000002</v>
      </c>
      <c r="F1063" s="429">
        <v>-11.910159000000004</v>
      </c>
    </row>
    <row r="1064" spans="1:6" x14ac:dyDescent="0.3">
      <c r="A1064" s="336">
        <v>4418</v>
      </c>
      <c r="B1064" s="2" t="s">
        <v>295</v>
      </c>
      <c r="C1064" s="429">
        <v>4.7157929999999997</v>
      </c>
      <c r="D1064" s="429">
        <v>3.0764420000000001</v>
      </c>
      <c r="E1064" s="429">
        <v>1.6393509999999996</v>
      </c>
      <c r="F1064" s="429">
        <v>-10.555345000000003</v>
      </c>
    </row>
    <row r="1065" spans="1:6" x14ac:dyDescent="0.3">
      <c r="A1065" s="336">
        <v>4419</v>
      </c>
      <c r="B1065" s="2" t="s">
        <v>295</v>
      </c>
      <c r="C1065" s="429">
        <v>4.8053869999999996</v>
      </c>
      <c r="D1065" s="429">
        <v>3.0884429999999998</v>
      </c>
      <c r="E1065" s="429">
        <v>1.7169439999999998</v>
      </c>
      <c r="F1065" s="429">
        <v>-8.5653550000000074</v>
      </c>
    </row>
    <row r="1066" spans="1:6" x14ac:dyDescent="0.3">
      <c r="A1066" s="336">
        <v>4421</v>
      </c>
      <c r="B1066" s="2" t="s">
        <v>295</v>
      </c>
      <c r="C1066" s="429">
        <v>4.8594720000000002</v>
      </c>
      <c r="D1066" s="429">
        <v>2.9424890000000001</v>
      </c>
      <c r="E1066" s="429">
        <v>1.9169830000000001</v>
      </c>
      <c r="F1066" s="429">
        <v>-11.353206999999987</v>
      </c>
    </row>
    <row r="1067" spans="1:6" x14ac:dyDescent="0.3">
      <c r="A1067" s="336">
        <v>4422</v>
      </c>
      <c r="B1067" s="2" t="s">
        <v>295</v>
      </c>
      <c r="C1067" s="429">
        <v>4.7235500000000004</v>
      </c>
      <c r="D1067" s="429">
        <v>3.2173210000000001</v>
      </c>
      <c r="E1067" s="429">
        <v>1.5062290000000003</v>
      </c>
      <c r="F1067" s="429">
        <v>-9.0295770000000033</v>
      </c>
    </row>
    <row r="1068" spans="1:6" x14ac:dyDescent="0.3">
      <c r="A1068" s="336">
        <v>4424</v>
      </c>
      <c r="B1068" s="2" t="s">
        <v>293</v>
      </c>
      <c r="C1068" s="429">
        <v>4.5708250000000001</v>
      </c>
      <c r="D1068" s="429">
        <v>3.162595</v>
      </c>
      <c r="E1068" s="429">
        <v>1.4082300000000001</v>
      </c>
      <c r="F1068" s="429">
        <v>-13.119146000000001</v>
      </c>
    </row>
    <row r="1069" spans="1:6" x14ac:dyDescent="0.3">
      <c r="A1069" s="336">
        <v>4426</v>
      </c>
      <c r="B1069" s="2" t="s">
        <v>295</v>
      </c>
      <c r="C1069" s="429">
        <v>4.6362399999999999</v>
      </c>
      <c r="D1069" s="429">
        <v>3.4349769999999999</v>
      </c>
      <c r="E1069" s="429">
        <v>1.201263</v>
      </c>
      <c r="F1069" s="429">
        <v>-10.433339</v>
      </c>
    </row>
    <row r="1070" spans="1:6" x14ac:dyDescent="0.3">
      <c r="A1070" s="336">
        <v>4427</v>
      </c>
      <c r="B1070" s="2" t="s">
        <v>295</v>
      </c>
      <c r="C1070" s="429">
        <v>4.7702479999999996</v>
      </c>
      <c r="D1070" s="429">
        <v>3.1369980000000002</v>
      </c>
      <c r="E1070" s="429">
        <v>1.6332499999999994</v>
      </c>
      <c r="F1070" s="429">
        <v>-8.3422059999999938</v>
      </c>
    </row>
    <row r="1071" spans="1:6" x14ac:dyDescent="0.3">
      <c r="A1071" s="336">
        <v>4428</v>
      </c>
      <c r="B1071" s="2" t="s">
        <v>295</v>
      </c>
      <c r="C1071" s="429">
        <v>4.7282909999999996</v>
      </c>
      <c r="D1071" s="429">
        <v>3.081264</v>
      </c>
      <c r="E1071" s="429">
        <v>1.6470269999999996</v>
      </c>
      <c r="F1071" s="429">
        <v>-11.296459999999993</v>
      </c>
    </row>
    <row r="1072" spans="1:6" x14ac:dyDescent="0.3">
      <c r="A1072" s="336">
        <v>4429</v>
      </c>
      <c r="B1072" s="2" t="s">
        <v>295</v>
      </c>
      <c r="C1072" s="429">
        <v>4.7456399999999999</v>
      </c>
      <c r="D1072" s="429">
        <v>3.089432</v>
      </c>
      <c r="E1072" s="429">
        <v>1.6562079999999999</v>
      </c>
      <c r="F1072" s="429">
        <v>-11.313783000000008</v>
      </c>
    </row>
    <row r="1073" spans="1:6" x14ac:dyDescent="0.3">
      <c r="A1073" s="336">
        <v>4430</v>
      </c>
      <c r="B1073" s="2" t="s">
        <v>293</v>
      </c>
      <c r="C1073" s="429">
        <v>4.6457179999999996</v>
      </c>
      <c r="D1073" s="429">
        <v>3.1928890000000001</v>
      </c>
      <c r="E1073" s="429">
        <v>1.4528289999999995</v>
      </c>
      <c r="F1073" s="429">
        <v>-10.748783999999993</v>
      </c>
    </row>
    <row r="1074" spans="1:6" x14ac:dyDescent="0.3">
      <c r="A1074" s="336">
        <v>4434</v>
      </c>
      <c r="B1074" s="2" t="s">
        <v>295</v>
      </c>
      <c r="C1074" s="429">
        <v>4.7994479999999999</v>
      </c>
      <c r="D1074" s="429">
        <v>3.0994329999999999</v>
      </c>
      <c r="E1074" s="429">
        <v>1.7000150000000001</v>
      </c>
      <c r="F1074" s="429">
        <v>-8.8641599999999983</v>
      </c>
    </row>
    <row r="1075" spans="1:6" x14ac:dyDescent="0.3">
      <c r="A1075" s="336">
        <v>4435</v>
      </c>
      <c r="B1075" s="2" t="s">
        <v>295</v>
      </c>
      <c r="C1075" s="429">
        <v>4.7709929999999998</v>
      </c>
      <c r="D1075" s="429">
        <v>3.1614740000000001</v>
      </c>
      <c r="E1075" s="429">
        <v>1.6095189999999997</v>
      </c>
      <c r="F1075" s="429">
        <v>-8.6005669999999981</v>
      </c>
    </row>
    <row r="1076" spans="1:6" x14ac:dyDescent="0.3">
      <c r="A1076" s="336">
        <v>4438</v>
      </c>
      <c r="B1076" s="2" t="s">
        <v>295</v>
      </c>
      <c r="C1076" s="429">
        <v>4.821142</v>
      </c>
      <c r="D1076" s="429">
        <v>3.0366499999999998</v>
      </c>
      <c r="E1076" s="429">
        <v>1.7844920000000002</v>
      </c>
      <c r="F1076" s="429">
        <v>-9.7936600000000027</v>
      </c>
    </row>
    <row r="1077" spans="1:6" x14ac:dyDescent="0.3">
      <c r="A1077" s="336">
        <v>4441</v>
      </c>
      <c r="B1077" s="2" t="s">
        <v>295</v>
      </c>
      <c r="C1077" s="429">
        <v>4.4135330000000002</v>
      </c>
      <c r="D1077" s="429">
        <v>3.899848</v>
      </c>
      <c r="E1077" s="429">
        <v>0.51368500000000017</v>
      </c>
      <c r="F1077" s="429">
        <v>-14.74713599999999</v>
      </c>
    </row>
    <row r="1078" spans="1:6" x14ac:dyDescent="0.3">
      <c r="A1078" s="336">
        <v>4442</v>
      </c>
      <c r="B1078" s="2" t="s">
        <v>295</v>
      </c>
      <c r="C1078" s="429">
        <v>4.4479769999999998</v>
      </c>
      <c r="D1078" s="429">
        <v>3.7631109999999999</v>
      </c>
      <c r="E1078" s="429">
        <v>0.68486599999999997</v>
      </c>
      <c r="F1078" s="429">
        <v>-13.797116000000003</v>
      </c>
    </row>
    <row r="1079" spans="1:6" x14ac:dyDescent="0.3">
      <c r="A1079" s="336">
        <v>4443</v>
      </c>
      <c r="B1079" s="2" t="s">
        <v>295</v>
      </c>
      <c r="C1079" s="429">
        <v>4.6635710000000001</v>
      </c>
      <c r="D1079" s="429">
        <v>3.4307310000000002</v>
      </c>
      <c r="E1079" s="429">
        <v>1.2328399999999999</v>
      </c>
      <c r="F1079" s="429">
        <v>-10.634060999999996</v>
      </c>
    </row>
    <row r="1080" spans="1:6" x14ac:dyDescent="0.3">
      <c r="A1080" s="336">
        <v>4444</v>
      </c>
      <c r="B1080" s="2" t="s">
        <v>295</v>
      </c>
      <c r="C1080" s="429">
        <v>4.8172249999999996</v>
      </c>
      <c r="D1080" s="429">
        <v>3.0591819999999998</v>
      </c>
      <c r="E1080" s="429">
        <v>1.7580429999999998</v>
      </c>
      <c r="F1080" s="429">
        <v>-8.635864999999999</v>
      </c>
    </row>
    <row r="1081" spans="1:6" x14ac:dyDescent="0.3">
      <c r="A1081" s="336">
        <v>4448</v>
      </c>
      <c r="B1081" s="2" t="s">
        <v>295</v>
      </c>
      <c r="C1081" s="429">
        <v>4.7228770000000004</v>
      </c>
      <c r="D1081" s="429">
        <v>3.2043059999999999</v>
      </c>
      <c r="E1081" s="429">
        <v>1.5185710000000006</v>
      </c>
      <c r="F1081" s="429">
        <v>-9.6598940000000049</v>
      </c>
    </row>
    <row r="1082" spans="1:6" x14ac:dyDescent="0.3">
      <c r="A1082" s="336">
        <v>4449</v>
      </c>
      <c r="B1082" s="2" t="s">
        <v>295</v>
      </c>
      <c r="C1082" s="429">
        <v>4.7665899999999999</v>
      </c>
      <c r="D1082" s="429">
        <v>3.0833020000000002</v>
      </c>
      <c r="E1082" s="429">
        <v>1.6832879999999997</v>
      </c>
      <c r="F1082" s="429">
        <v>-8.0726790000000008</v>
      </c>
    </row>
    <row r="1083" spans="1:6" x14ac:dyDescent="0.3">
      <c r="A1083" s="336">
        <v>4450</v>
      </c>
      <c r="B1083" s="2" t="s">
        <v>295</v>
      </c>
      <c r="C1083" s="429">
        <v>4.8047500000000003</v>
      </c>
      <c r="D1083" s="429">
        <v>3.0583149999999999</v>
      </c>
      <c r="E1083" s="429">
        <v>1.7464350000000004</v>
      </c>
      <c r="F1083" s="429">
        <v>-7.6181709999999967</v>
      </c>
    </row>
    <row r="1084" spans="1:6" x14ac:dyDescent="0.3">
      <c r="A1084" s="336">
        <v>4451</v>
      </c>
      <c r="B1084" s="2" t="s">
        <v>293</v>
      </c>
      <c r="C1084" s="429">
        <v>4.6287529999999997</v>
      </c>
      <c r="D1084" s="429">
        <v>3.12148</v>
      </c>
      <c r="E1084" s="429">
        <v>1.5072729999999996</v>
      </c>
      <c r="F1084" s="429">
        <v>-11.447854000000003</v>
      </c>
    </row>
    <row r="1085" spans="1:6" x14ac:dyDescent="0.3">
      <c r="A1085" s="336">
        <v>4453</v>
      </c>
      <c r="B1085" s="2" t="s">
        <v>295</v>
      </c>
      <c r="C1085" s="429">
        <v>4.7206910000000004</v>
      </c>
      <c r="D1085" s="429">
        <v>3.2121599999999999</v>
      </c>
      <c r="E1085" s="429">
        <v>1.5085310000000005</v>
      </c>
      <c r="F1085" s="429">
        <v>-9.3174900000000029</v>
      </c>
    </row>
    <row r="1086" spans="1:6" x14ac:dyDescent="0.3">
      <c r="A1086" s="336">
        <v>4454</v>
      </c>
      <c r="B1086" s="2" t="s">
        <v>293</v>
      </c>
      <c r="C1086" s="429">
        <v>4.5484150000000003</v>
      </c>
      <c r="D1086" s="429">
        <v>3.0836929999999998</v>
      </c>
      <c r="E1086" s="429">
        <v>1.4647220000000005</v>
      </c>
      <c r="F1086" s="429">
        <v>-14.176699000000003</v>
      </c>
    </row>
    <row r="1087" spans="1:6" x14ac:dyDescent="0.3">
      <c r="A1087" s="336">
        <v>4455</v>
      </c>
      <c r="B1087" s="2" t="s">
        <v>293</v>
      </c>
      <c r="C1087" s="429">
        <v>4.5799609999999999</v>
      </c>
      <c r="D1087" s="429">
        <v>3.1018119999999998</v>
      </c>
      <c r="E1087" s="429">
        <v>1.4781490000000002</v>
      </c>
      <c r="F1087" s="429">
        <v>-12.054992000000002</v>
      </c>
    </row>
    <row r="1088" spans="1:6" x14ac:dyDescent="0.3">
      <c r="A1088" s="336">
        <v>4456</v>
      </c>
      <c r="B1088" s="2" t="s">
        <v>295</v>
      </c>
      <c r="C1088" s="429">
        <v>4.8057860000000003</v>
      </c>
      <c r="D1088" s="429">
        <v>3.081445</v>
      </c>
      <c r="E1088" s="429">
        <v>1.7243410000000003</v>
      </c>
      <c r="F1088" s="429">
        <v>-7.9728889999999986</v>
      </c>
    </row>
    <row r="1089" spans="1:6" x14ac:dyDescent="0.3">
      <c r="A1089" s="336">
        <v>4457</v>
      </c>
      <c r="B1089" s="2" t="s">
        <v>293</v>
      </c>
      <c r="C1089" s="429">
        <v>4.606338</v>
      </c>
      <c r="D1089" s="429">
        <v>3.1082459999999998</v>
      </c>
      <c r="E1089" s="429">
        <v>1.4980920000000002</v>
      </c>
      <c r="F1089" s="429">
        <v>-11.025559999999999</v>
      </c>
    </row>
    <row r="1090" spans="1:6" x14ac:dyDescent="0.3">
      <c r="A1090" s="336">
        <v>4459</v>
      </c>
      <c r="B1090" s="2" t="s">
        <v>293</v>
      </c>
      <c r="C1090" s="429">
        <v>4.6326169999999998</v>
      </c>
      <c r="D1090" s="429">
        <v>3.1133829999999998</v>
      </c>
      <c r="E1090" s="429">
        <v>1.519234</v>
      </c>
      <c r="F1090" s="429">
        <v>-11.316441000000001</v>
      </c>
    </row>
    <row r="1091" spans="1:6" x14ac:dyDescent="0.3">
      <c r="A1091" s="336">
        <v>4460</v>
      </c>
      <c r="B1091" s="2" t="s">
        <v>293</v>
      </c>
      <c r="C1091" s="429">
        <v>4.636857</v>
      </c>
      <c r="D1091" s="429">
        <v>3.1516890000000002</v>
      </c>
      <c r="E1091" s="429">
        <v>1.4851679999999998</v>
      </c>
      <c r="F1091" s="429">
        <v>-10.968529000000007</v>
      </c>
    </row>
    <row r="1092" spans="1:6" x14ac:dyDescent="0.3">
      <c r="A1092" s="336">
        <v>4461</v>
      </c>
      <c r="B1092" s="2" t="s">
        <v>295</v>
      </c>
      <c r="C1092" s="429">
        <v>4.734629</v>
      </c>
      <c r="D1092" s="429">
        <v>3.0246149999999998</v>
      </c>
      <c r="E1092" s="429">
        <v>1.7100140000000001</v>
      </c>
      <c r="F1092" s="429">
        <v>-9.7117150000000052</v>
      </c>
    </row>
    <row r="1093" spans="1:6" x14ac:dyDescent="0.3">
      <c r="A1093" s="336">
        <v>4462</v>
      </c>
      <c r="B1093" s="2" t="s">
        <v>293</v>
      </c>
      <c r="C1093" s="429">
        <v>4.6298690000000002</v>
      </c>
      <c r="D1093" s="429">
        <v>3.2923640000000001</v>
      </c>
      <c r="E1093" s="429">
        <v>1.3375050000000002</v>
      </c>
      <c r="F1093" s="429">
        <v>-10.997019999999999</v>
      </c>
    </row>
    <row r="1094" spans="1:6" x14ac:dyDescent="0.3">
      <c r="A1094" s="336">
        <v>4463</v>
      </c>
      <c r="B1094" s="2" t="s">
        <v>295</v>
      </c>
      <c r="C1094" s="429">
        <v>4.6893450000000003</v>
      </c>
      <c r="D1094" s="429">
        <v>3.3596539999999999</v>
      </c>
      <c r="E1094" s="429">
        <v>1.3296910000000004</v>
      </c>
      <c r="F1094" s="429">
        <v>-9.8574060000000046</v>
      </c>
    </row>
    <row r="1095" spans="1:6" x14ac:dyDescent="0.3">
      <c r="A1095" s="336">
        <v>4464</v>
      </c>
      <c r="B1095" s="2" t="s">
        <v>295</v>
      </c>
      <c r="C1095" s="429">
        <v>4.5439540000000003</v>
      </c>
      <c r="D1095" s="429">
        <v>3.5820750000000001</v>
      </c>
      <c r="E1095" s="429">
        <v>0.96187900000000015</v>
      </c>
      <c r="F1095" s="429">
        <v>-12.435499000000007</v>
      </c>
    </row>
    <row r="1096" spans="1:6" x14ac:dyDescent="0.3">
      <c r="A1096" s="336">
        <v>4468</v>
      </c>
      <c r="B1096" s="2" t="s">
        <v>295</v>
      </c>
      <c r="C1096" s="429">
        <v>4.7469520000000003</v>
      </c>
      <c r="D1096" s="429">
        <v>3.0310489999999999</v>
      </c>
      <c r="E1096" s="429">
        <v>1.7159030000000004</v>
      </c>
      <c r="F1096" s="429">
        <v>-8.5535110000000003</v>
      </c>
    </row>
    <row r="1097" spans="1:6" x14ac:dyDescent="0.3">
      <c r="A1097" s="336">
        <v>4469</v>
      </c>
      <c r="B1097" s="2" t="s">
        <v>295</v>
      </c>
      <c r="C1097" s="429">
        <v>4.7556539999999998</v>
      </c>
      <c r="D1097" s="429">
        <v>3.0027629999999998</v>
      </c>
      <c r="E1097" s="429">
        <v>1.752891</v>
      </c>
      <c r="F1097" s="429">
        <v>-8.6249690000000037</v>
      </c>
    </row>
    <row r="1098" spans="1:6" x14ac:dyDescent="0.3">
      <c r="A1098" s="336">
        <v>4471</v>
      </c>
      <c r="B1098" s="2" t="s">
        <v>293</v>
      </c>
      <c r="C1098" s="429">
        <v>4.6070869999999999</v>
      </c>
      <c r="D1098" s="429">
        <v>3.2306859999999999</v>
      </c>
      <c r="E1098" s="429">
        <v>1.376401</v>
      </c>
      <c r="F1098" s="429">
        <v>-11.805981000000003</v>
      </c>
    </row>
    <row r="1099" spans="1:6" x14ac:dyDescent="0.3">
      <c r="A1099" s="336">
        <v>4472</v>
      </c>
      <c r="B1099" s="2" t="s">
        <v>295</v>
      </c>
      <c r="C1099" s="429">
        <v>4.7857810000000001</v>
      </c>
      <c r="D1099" s="429">
        <v>3.039425</v>
      </c>
      <c r="E1099" s="429">
        <v>1.746356</v>
      </c>
      <c r="F1099" s="429">
        <v>-11.803233999999996</v>
      </c>
    </row>
    <row r="1100" spans="1:6" x14ac:dyDescent="0.3">
      <c r="A1100" s="336">
        <v>4473</v>
      </c>
      <c r="B1100" s="2" t="s">
        <v>295</v>
      </c>
      <c r="C1100" s="429">
        <v>4.7642329999999999</v>
      </c>
      <c r="D1100" s="429">
        <v>3.007876</v>
      </c>
      <c r="E1100" s="429">
        <v>1.7563569999999999</v>
      </c>
      <c r="F1100" s="429">
        <v>-8.2826139999999953</v>
      </c>
    </row>
    <row r="1101" spans="1:6" x14ac:dyDescent="0.3">
      <c r="A1101" s="336">
        <v>4474</v>
      </c>
      <c r="B1101" s="2" t="s">
        <v>295</v>
      </c>
      <c r="C1101" s="429">
        <v>4.8129910000000002</v>
      </c>
      <c r="D1101" s="429">
        <v>3.0396999999999998</v>
      </c>
      <c r="E1101" s="429">
        <v>1.7732910000000004</v>
      </c>
      <c r="F1101" s="429">
        <v>-8.7521930000000054</v>
      </c>
    </row>
    <row r="1102" spans="1:6" x14ac:dyDescent="0.3">
      <c r="A1102" s="336">
        <v>4475</v>
      </c>
      <c r="B1102" s="2" t="s">
        <v>295</v>
      </c>
      <c r="C1102" s="429">
        <v>4.7254399999999999</v>
      </c>
      <c r="D1102" s="429">
        <v>3.1328119999999999</v>
      </c>
      <c r="E1102" s="429">
        <v>1.5926279999999999</v>
      </c>
      <c r="F1102" s="429">
        <v>-9.9161059999999992</v>
      </c>
    </row>
    <row r="1103" spans="1:6" x14ac:dyDescent="0.3">
      <c r="A1103" s="336">
        <v>4476</v>
      </c>
      <c r="B1103" s="2" t="s">
        <v>295</v>
      </c>
      <c r="C1103" s="429">
        <v>4.819337</v>
      </c>
      <c r="D1103" s="429">
        <v>2.9836390000000002</v>
      </c>
      <c r="E1103" s="429">
        <v>1.8356979999999998</v>
      </c>
      <c r="F1103" s="429">
        <v>-11.908204000000001</v>
      </c>
    </row>
    <row r="1104" spans="1:6" x14ac:dyDescent="0.3">
      <c r="A1104" s="336">
        <v>4478</v>
      </c>
      <c r="B1104" s="2" t="s">
        <v>295</v>
      </c>
      <c r="C1104" s="429">
        <v>4.4355479999999998</v>
      </c>
      <c r="D1104" s="429">
        <v>3.8063769999999999</v>
      </c>
      <c r="E1104" s="429">
        <v>0.62917099999999992</v>
      </c>
      <c r="F1104" s="429">
        <v>-13.631232999999995</v>
      </c>
    </row>
    <row r="1105" spans="1:6" x14ac:dyDescent="0.3">
      <c r="A1105" s="336">
        <v>4479</v>
      </c>
      <c r="B1105" s="2" t="s">
        <v>295</v>
      </c>
      <c r="C1105" s="429">
        <v>4.6970840000000003</v>
      </c>
      <c r="D1105" s="429">
        <v>3.3420480000000001</v>
      </c>
      <c r="E1105" s="429">
        <v>1.3550360000000001</v>
      </c>
      <c r="F1105" s="429">
        <v>-9.9697309999999923</v>
      </c>
    </row>
    <row r="1106" spans="1:6" x14ac:dyDescent="0.3">
      <c r="A1106" s="336">
        <v>4481</v>
      </c>
      <c r="B1106" s="2" t="s">
        <v>295</v>
      </c>
      <c r="C1106" s="429">
        <v>4.6799980000000003</v>
      </c>
      <c r="D1106" s="429">
        <v>3.3573949999999999</v>
      </c>
      <c r="E1106" s="429">
        <v>1.3226030000000004</v>
      </c>
      <c r="F1106" s="429">
        <v>-9.5730019999999989</v>
      </c>
    </row>
    <row r="1107" spans="1:6" x14ac:dyDescent="0.3">
      <c r="A1107" s="336">
        <v>4487</v>
      </c>
      <c r="B1107" s="2" t="s">
        <v>293</v>
      </c>
      <c r="C1107" s="429">
        <v>4.5570750000000002</v>
      </c>
      <c r="D1107" s="429">
        <v>3.1403880000000002</v>
      </c>
      <c r="E1107" s="429">
        <v>1.416687</v>
      </c>
      <c r="F1107" s="429">
        <v>-13.146851000000009</v>
      </c>
    </row>
    <row r="1108" spans="1:6" x14ac:dyDescent="0.3">
      <c r="A1108" s="336">
        <v>4488</v>
      </c>
      <c r="B1108" s="2" t="s">
        <v>295</v>
      </c>
      <c r="C1108" s="429">
        <v>4.7974800000000002</v>
      </c>
      <c r="D1108" s="429">
        <v>3.112174</v>
      </c>
      <c r="E1108" s="429">
        <v>1.6853060000000002</v>
      </c>
      <c r="F1108" s="429">
        <v>-8.4387050000000023</v>
      </c>
    </row>
    <row r="1109" spans="1:6" x14ac:dyDescent="0.3">
      <c r="A1109" s="336">
        <v>4490</v>
      </c>
      <c r="B1109" s="2" t="s">
        <v>293</v>
      </c>
      <c r="C1109" s="429">
        <v>4.5518700000000001</v>
      </c>
      <c r="D1109" s="429">
        <v>3.1270319999999998</v>
      </c>
      <c r="E1109" s="429">
        <v>1.4248380000000003</v>
      </c>
      <c r="F1109" s="429">
        <v>-13.904132999999998</v>
      </c>
    </row>
    <row r="1110" spans="1:6" x14ac:dyDescent="0.3">
      <c r="A1110" s="336">
        <v>4491</v>
      </c>
      <c r="B1110" s="2" t="s">
        <v>293</v>
      </c>
      <c r="C1110" s="429">
        <v>4.5449510000000002</v>
      </c>
      <c r="D1110" s="429">
        <v>3.1054650000000001</v>
      </c>
      <c r="E1110" s="429">
        <v>1.439486</v>
      </c>
      <c r="F1110" s="429">
        <v>-14.373598000000001</v>
      </c>
    </row>
    <row r="1111" spans="1:6" x14ac:dyDescent="0.3">
      <c r="A1111" s="336">
        <v>4492</v>
      </c>
      <c r="B1111" s="2" t="s">
        <v>293</v>
      </c>
      <c r="C1111" s="429">
        <v>4.5458259999999999</v>
      </c>
      <c r="D1111" s="429">
        <v>3.0267590000000002</v>
      </c>
      <c r="E1111" s="429">
        <v>1.5190669999999997</v>
      </c>
      <c r="F1111" s="429">
        <v>-13.696805999999999</v>
      </c>
    </row>
    <row r="1112" spans="1:6" x14ac:dyDescent="0.3">
      <c r="A1112" s="336">
        <v>4493</v>
      </c>
      <c r="B1112" s="2" t="s">
        <v>293</v>
      </c>
      <c r="C1112" s="429">
        <v>4.6187690000000003</v>
      </c>
      <c r="D1112" s="429">
        <v>3.0730249999999999</v>
      </c>
      <c r="E1112" s="429">
        <v>1.5457440000000005</v>
      </c>
      <c r="F1112" s="429">
        <v>-10.406811999999995</v>
      </c>
    </row>
    <row r="1113" spans="1:6" x14ac:dyDescent="0.3">
      <c r="A1113" s="336">
        <v>4495</v>
      </c>
      <c r="B1113" s="2" t="s">
        <v>293</v>
      </c>
      <c r="C1113" s="429">
        <v>4.5995489999999997</v>
      </c>
      <c r="D1113" s="429">
        <v>3.1072679999999999</v>
      </c>
      <c r="E1113" s="429">
        <v>1.4922809999999997</v>
      </c>
      <c r="F1113" s="429">
        <v>-11.570344000000006</v>
      </c>
    </row>
    <row r="1114" spans="1:6" x14ac:dyDescent="0.3">
      <c r="A1114" s="336">
        <v>4496</v>
      </c>
      <c r="B1114" s="2" t="s">
        <v>295</v>
      </c>
      <c r="C1114" s="429">
        <v>4.8210750000000004</v>
      </c>
      <c r="D1114" s="429">
        <v>3.0448110000000002</v>
      </c>
      <c r="E1114" s="429">
        <v>1.7762640000000003</v>
      </c>
      <c r="F1114" s="429">
        <v>-9.2570770000000024</v>
      </c>
    </row>
    <row r="1115" spans="1:6" x14ac:dyDescent="0.3">
      <c r="A1115" s="336">
        <v>4497</v>
      </c>
      <c r="B1115" s="2" t="s">
        <v>293</v>
      </c>
      <c r="C1115" s="429">
        <v>4.6098879999999998</v>
      </c>
      <c r="D1115" s="429">
        <v>3.1453039999999999</v>
      </c>
      <c r="E1115" s="429">
        <v>1.4645839999999999</v>
      </c>
      <c r="F1115" s="429">
        <v>-11.530972999999996</v>
      </c>
    </row>
    <row r="1116" spans="1:6" x14ac:dyDescent="0.3">
      <c r="A1116" s="336">
        <v>4530</v>
      </c>
      <c r="B1116" s="2" t="s">
        <v>295</v>
      </c>
      <c r="C1116" s="429">
        <v>5.104749</v>
      </c>
      <c r="D1116" s="429">
        <v>2.7296119999999999</v>
      </c>
      <c r="E1116" s="429">
        <v>2.3751370000000001</v>
      </c>
      <c r="F1116" s="429">
        <v>-9.0256739999999951</v>
      </c>
    </row>
    <row r="1117" spans="1:6" x14ac:dyDescent="0.3">
      <c r="A1117" s="336">
        <v>4535</v>
      </c>
      <c r="B1117" s="2" t="s">
        <v>295</v>
      </c>
      <c r="C1117" s="429">
        <v>5.0336080000000001</v>
      </c>
      <c r="D1117" s="429">
        <v>2.8203589999999998</v>
      </c>
      <c r="E1117" s="429">
        <v>2.2132490000000002</v>
      </c>
      <c r="F1117" s="429">
        <v>-9.0196170000000002</v>
      </c>
    </row>
    <row r="1118" spans="1:6" x14ac:dyDescent="0.3">
      <c r="A1118" s="336">
        <v>4537</v>
      </c>
      <c r="B1118" s="2" t="s">
        <v>295</v>
      </c>
      <c r="C1118" s="429">
        <v>5.0257180000000004</v>
      </c>
      <c r="D1118" s="429">
        <v>2.7448239999999999</v>
      </c>
      <c r="E1118" s="429">
        <v>2.2808940000000004</v>
      </c>
      <c r="F1118" s="429">
        <v>-9.4165800000000033</v>
      </c>
    </row>
    <row r="1119" spans="1:6" x14ac:dyDescent="0.3">
      <c r="A1119" s="336">
        <v>4538</v>
      </c>
      <c r="B1119" s="2" t="s">
        <v>295</v>
      </c>
      <c r="C1119" s="429">
        <v>5.019971</v>
      </c>
      <c r="D1119" s="429">
        <v>2.7439209999999998</v>
      </c>
      <c r="E1119" s="429">
        <v>2.2760500000000001</v>
      </c>
      <c r="F1119" s="429">
        <v>-9.4633440000000064</v>
      </c>
    </row>
    <row r="1120" spans="1:6" x14ac:dyDescent="0.3">
      <c r="A1120" s="336">
        <v>4539</v>
      </c>
      <c r="B1120" s="2" t="s">
        <v>295</v>
      </c>
      <c r="C1120" s="429">
        <v>5.0161009999999999</v>
      </c>
      <c r="D1120" s="429">
        <v>2.7606099999999998</v>
      </c>
      <c r="E1120" s="429">
        <v>2.2554910000000001</v>
      </c>
      <c r="F1120" s="429">
        <v>-9.5707869999999922</v>
      </c>
    </row>
    <row r="1121" spans="1:6" x14ac:dyDescent="0.3">
      <c r="A1121" s="336">
        <v>4541</v>
      </c>
      <c r="B1121" s="2" t="s">
        <v>295</v>
      </c>
      <c r="C1121" s="429">
        <v>5.015574</v>
      </c>
      <c r="D1121" s="429">
        <v>2.7451219999999998</v>
      </c>
      <c r="E1121" s="429">
        <v>2.2704520000000001</v>
      </c>
      <c r="F1121" s="429">
        <v>-9.8611050000000056</v>
      </c>
    </row>
    <row r="1122" spans="1:6" x14ac:dyDescent="0.3">
      <c r="A1122" s="336">
        <v>4543</v>
      </c>
      <c r="B1122" s="2" t="s">
        <v>295</v>
      </c>
      <c r="C1122" s="429">
        <v>5.0122960000000001</v>
      </c>
      <c r="D1122" s="429">
        <v>2.7869860000000002</v>
      </c>
      <c r="E1122" s="429">
        <v>2.2253099999999999</v>
      </c>
      <c r="F1122" s="429">
        <v>-9.4227130000000052</v>
      </c>
    </row>
    <row r="1123" spans="1:6" x14ac:dyDescent="0.3">
      <c r="A1123" s="336">
        <v>4544</v>
      </c>
      <c r="B1123" s="2" t="s">
        <v>295</v>
      </c>
      <c r="C1123" s="429">
        <v>5.019971</v>
      </c>
      <c r="D1123" s="429">
        <v>2.7439209999999998</v>
      </c>
      <c r="E1123" s="429">
        <v>2.2760500000000001</v>
      </c>
      <c r="F1123" s="429">
        <v>-9.4633440000000064</v>
      </c>
    </row>
    <row r="1124" spans="1:6" x14ac:dyDescent="0.3">
      <c r="A1124" s="336">
        <v>4547</v>
      </c>
      <c r="B1124" s="2" t="s">
        <v>295</v>
      </c>
      <c r="C1124" s="429">
        <v>4.9427919999999999</v>
      </c>
      <c r="D1124" s="429">
        <v>2.7790710000000001</v>
      </c>
      <c r="E1124" s="429">
        <v>2.1637209999999998</v>
      </c>
      <c r="F1124" s="429">
        <v>-10.080848000000003</v>
      </c>
    </row>
    <row r="1125" spans="1:6" x14ac:dyDescent="0.3">
      <c r="A1125" s="336">
        <v>4548</v>
      </c>
      <c r="B1125" s="2" t="s">
        <v>295</v>
      </c>
      <c r="C1125" s="429">
        <v>5.0921200000000004</v>
      </c>
      <c r="D1125" s="429">
        <v>2.7000030000000002</v>
      </c>
      <c r="E1125" s="429">
        <v>2.3921170000000003</v>
      </c>
      <c r="F1125" s="429">
        <v>-9.1491630000000015</v>
      </c>
    </row>
    <row r="1126" spans="1:6" x14ac:dyDescent="0.3">
      <c r="A1126" s="336">
        <v>4549</v>
      </c>
      <c r="B1126" s="2" t="s">
        <v>295</v>
      </c>
      <c r="C1126" s="429">
        <v>5.0804369999999999</v>
      </c>
      <c r="D1126" s="429">
        <v>2.7382710000000001</v>
      </c>
      <c r="E1126" s="429">
        <v>2.3421659999999997</v>
      </c>
      <c r="F1126" s="429">
        <v>-9.0509489999999957</v>
      </c>
    </row>
    <row r="1127" spans="1:6" x14ac:dyDescent="0.3">
      <c r="A1127" s="336">
        <v>4551</v>
      </c>
      <c r="B1127" s="2" t="s">
        <v>295</v>
      </c>
      <c r="C1127" s="429">
        <v>5.0052979999999998</v>
      </c>
      <c r="D1127" s="429">
        <v>2.77705</v>
      </c>
      <c r="E1127" s="429">
        <v>2.2282479999999998</v>
      </c>
      <c r="F1127" s="429">
        <v>-9.6546929999999982</v>
      </c>
    </row>
    <row r="1128" spans="1:6" x14ac:dyDescent="0.3">
      <c r="A1128" s="336">
        <v>4553</v>
      </c>
      <c r="B1128" s="2" t="s">
        <v>295</v>
      </c>
      <c r="C1128" s="429">
        <v>5.0228510000000002</v>
      </c>
      <c r="D1128" s="429">
        <v>2.7957429999999999</v>
      </c>
      <c r="E1128" s="429">
        <v>2.2271080000000003</v>
      </c>
      <c r="F1128" s="429">
        <v>-9.179392</v>
      </c>
    </row>
    <row r="1129" spans="1:6" x14ac:dyDescent="0.3">
      <c r="A1129" s="336">
        <v>4554</v>
      </c>
      <c r="B1129" s="2" t="s">
        <v>295</v>
      </c>
      <c r="C1129" s="429">
        <v>5.0190260000000002</v>
      </c>
      <c r="D1129" s="429">
        <v>2.7441420000000001</v>
      </c>
      <c r="E1129" s="429">
        <v>2.2748840000000001</v>
      </c>
      <c r="F1129" s="429">
        <v>-9.542669999999994</v>
      </c>
    </row>
    <row r="1130" spans="1:6" x14ac:dyDescent="0.3">
      <c r="A1130" s="336">
        <v>4555</v>
      </c>
      <c r="B1130" s="2" t="s">
        <v>295</v>
      </c>
      <c r="C1130" s="429">
        <v>4.9941449999999996</v>
      </c>
      <c r="D1130" s="429">
        <v>2.818794</v>
      </c>
      <c r="E1130" s="429">
        <v>2.1753509999999996</v>
      </c>
      <c r="F1130" s="429">
        <v>-9.4195590000000031</v>
      </c>
    </row>
    <row r="1131" spans="1:6" x14ac:dyDescent="0.3">
      <c r="A1131" s="336">
        <v>4556</v>
      </c>
      <c r="B1131" s="2" t="s">
        <v>295</v>
      </c>
      <c r="C1131" s="429">
        <v>5.0345570000000004</v>
      </c>
      <c r="D1131" s="429">
        <v>2.7657989999999999</v>
      </c>
      <c r="E1131" s="429">
        <v>2.2687580000000005</v>
      </c>
      <c r="F1131" s="429">
        <v>-9.2550669999999968</v>
      </c>
    </row>
    <row r="1132" spans="1:6" x14ac:dyDescent="0.3">
      <c r="A1132" s="336">
        <v>4558</v>
      </c>
      <c r="B1132" s="2" t="s">
        <v>295</v>
      </c>
      <c r="C1132" s="429">
        <v>5.019971</v>
      </c>
      <c r="D1132" s="429">
        <v>2.7439209999999998</v>
      </c>
      <c r="E1132" s="429">
        <v>2.2760500000000001</v>
      </c>
      <c r="F1132" s="429">
        <v>-9.4633440000000064</v>
      </c>
    </row>
    <row r="1133" spans="1:6" x14ac:dyDescent="0.3">
      <c r="A1133" s="336">
        <v>4562</v>
      </c>
      <c r="B1133" s="2" t="s">
        <v>295</v>
      </c>
      <c r="C1133" s="429">
        <v>5.1167239999999996</v>
      </c>
      <c r="D1133" s="429">
        <v>2.7001430000000002</v>
      </c>
      <c r="E1133" s="429">
        <v>2.4165809999999994</v>
      </c>
      <c r="F1133" s="429">
        <v>-9.0136230000000026</v>
      </c>
    </row>
    <row r="1134" spans="1:6" x14ac:dyDescent="0.3">
      <c r="A1134" s="336">
        <v>4563</v>
      </c>
      <c r="B1134" s="2" t="s">
        <v>295</v>
      </c>
      <c r="C1134" s="429">
        <v>4.915476</v>
      </c>
      <c r="D1134" s="429">
        <v>2.7887400000000002</v>
      </c>
      <c r="E1134" s="429">
        <v>2.1267359999999997</v>
      </c>
      <c r="F1134" s="429">
        <v>-10.251847999999995</v>
      </c>
    </row>
    <row r="1135" spans="1:6" x14ac:dyDescent="0.3">
      <c r="A1135" s="336">
        <v>4564</v>
      </c>
      <c r="B1135" s="2" t="s">
        <v>295</v>
      </c>
      <c r="C1135" s="429">
        <v>5.0145749999999998</v>
      </c>
      <c r="D1135" s="429">
        <v>2.7498469999999999</v>
      </c>
      <c r="E1135" s="429">
        <v>2.2647279999999999</v>
      </c>
      <c r="F1135" s="429">
        <v>-9.8218589999999928</v>
      </c>
    </row>
    <row r="1136" spans="1:6" x14ac:dyDescent="0.3">
      <c r="A1136" s="336">
        <v>4568</v>
      </c>
      <c r="B1136" s="2" t="s">
        <v>295</v>
      </c>
      <c r="C1136" s="429">
        <v>5.019971</v>
      </c>
      <c r="D1136" s="429">
        <v>2.7439209999999998</v>
      </c>
      <c r="E1136" s="429">
        <v>2.2760500000000001</v>
      </c>
      <c r="F1136" s="429">
        <v>-9.4633440000000064</v>
      </c>
    </row>
    <row r="1137" spans="1:6" x14ac:dyDescent="0.3">
      <c r="A1137" s="336">
        <v>4571</v>
      </c>
      <c r="B1137" s="2" t="s">
        <v>295</v>
      </c>
      <c r="C1137" s="429">
        <v>5.073976</v>
      </c>
      <c r="D1137" s="429">
        <v>2.739115</v>
      </c>
      <c r="E1137" s="429">
        <v>2.3348610000000001</v>
      </c>
      <c r="F1137" s="429">
        <v>-9.0906010000000137</v>
      </c>
    </row>
    <row r="1138" spans="1:6" x14ac:dyDescent="0.3">
      <c r="A1138" s="336">
        <v>4572</v>
      </c>
      <c r="B1138" s="2" t="s">
        <v>295</v>
      </c>
      <c r="C1138" s="429">
        <v>4.9500609999999998</v>
      </c>
      <c r="D1138" s="429">
        <v>2.8275229999999998</v>
      </c>
      <c r="E1138" s="429">
        <v>2.122538</v>
      </c>
      <c r="F1138" s="429">
        <v>-9.8974839999999915</v>
      </c>
    </row>
    <row r="1139" spans="1:6" x14ac:dyDescent="0.3">
      <c r="A1139" s="336">
        <v>4573</v>
      </c>
      <c r="B1139" s="2" t="s">
        <v>295</v>
      </c>
      <c r="C1139" s="429">
        <v>5.0195860000000003</v>
      </c>
      <c r="D1139" s="429">
        <v>2.7561650000000002</v>
      </c>
      <c r="E1139" s="429">
        <v>2.2634210000000001</v>
      </c>
      <c r="F1139" s="429">
        <v>-9.4532399999999868</v>
      </c>
    </row>
    <row r="1140" spans="1:6" x14ac:dyDescent="0.3">
      <c r="A1140" s="336">
        <v>4574</v>
      </c>
      <c r="B1140" s="2" t="s">
        <v>295</v>
      </c>
      <c r="C1140" s="429">
        <v>4.8813810000000002</v>
      </c>
      <c r="D1140" s="429">
        <v>2.9295149999999999</v>
      </c>
      <c r="E1140" s="429">
        <v>1.9518660000000003</v>
      </c>
      <c r="F1140" s="429">
        <v>-10.283776999999994</v>
      </c>
    </row>
    <row r="1141" spans="1:6" x14ac:dyDescent="0.3">
      <c r="A1141" s="336">
        <v>4576</v>
      </c>
      <c r="B1141" s="2" t="s">
        <v>295</v>
      </c>
      <c r="C1141" s="429">
        <v>5.0710220000000001</v>
      </c>
      <c r="D1141" s="429">
        <v>2.7014680000000002</v>
      </c>
      <c r="E1141" s="429">
        <v>2.3695539999999999</v>
      </c>
      <c r="F1141" s="429">
        <v>-9.2882290000000083</v>
      </c>
    </row>
    <row r="1142" spans="1:6" x14ac:dyDescent="0.3">
      <c r="A1142" s="336">
        <v>4578</v>
      </c>
      <c r="B1142" s="2" t="s">
        <v>295</v>
      </c>
      <c r="C1142" s="429">
        <v>5.0576090000000002</v>
      </c>
      <c r="D1142" s="429">
        <v>2.7769620000000002</v>
      </c>
      <c r="E1142" s="429">
        <v>2.2806470000000001</v>
      </c>
      <c r="F1142" s="429">
        <v>-9.0862449999999981</v>
      </c>
    </row>
    <row r="1143" spans="1:6" x14ac:dyDescent="0.3">
      <c r="A1143" s="336">
        <v>4579</v>
      </c>
      <c r="B1143" s="2" t="s">
        <v>295</v>
      </c>
      <c r="C1143" s="429">
        <v>5.0805850000000001</v>
      </c>
      <c r="D1143" s="429">
        <v>2.7707109999999999</v>
      </c>
      <c r="E1143" s="429">
        <v>2.3098740000000002</v>
      </c>
      <c r="F1143" s="429">
        <v>-9.0540569999999931</v>
      </c>
    </row>
    <row r="1144" spans="1:6" x14ac:dyDescent="0.3">
      <c r="A1144" s="336">
        <v>4605</v>
      </c>
      <c r="B1144" s="2" t="s">
        <v>295</v>
      </c>
      <c r="C1144" s="429">
        <v>4.6905109999999999</v>
      </c>
      <c r="D1144" s="429">
        <v>3.0744449999999999</v>
      </c>
      <c r="E1144" s="429">
        <v>1.616066</v>
      </c>
      <c r="F1144" s="429">
        <v>-14.223571999999994</v>
      </c>
    </row>
    <row r="1145" spans="1:6" x14ac:dyDescent="0.3">
      <c r="A1145" s="336">
        <v>4606</v>
      </c>
      <c r="B1145" s="2" t="s">
        <v>295</v>
      </c>
      <c r="C1145" s="429">
        <v>4.4115489999999999</v>
      </c>
      <c r="D1145" s="429">
        <v>3.0861960000000002</v>
      </c>
      <c r="E1145" s="429">
        <v>1.3253529999999998</v>
      </c>
      <c r="F1145" s="429">
        <v>-15.997816000000004</v>
      </c>
    </row>
    <row r="1146" spans="1:6" x14ac:dyDescent="0.3">
      <c r="A1146" s="336">
        <v>4607</v>
      </c>
      <c r="B1146" s="2" t="s">
        <v>295</v>
      </c>
      <c r="C1146" s="429">
        <v>4.5989329999999997</v>
      </c>
      <c r="D1146" s="429">
        <v>3.063698</v>
      </c>
      <c r="E1146" s="429">
        <v>1.5352349999999997</v>
      </c>
      <c r="F1146" s="429">
        <v>-17.069618000000006</v>
      </c>
    </row>
    <row r="1147" spans="1:6" x14ac:dyDescent="0.3">
      <c r="A1147" s="336">
        <v>4609</v>
      </c>
      <c r="B1147" s="2" t="s">
        <v>295</v>
      </c>
      <c r="C1147" s="429">
        <v>4.6800030000000001</v>
      </c>
      <c r="D1147" s="429">
        <v>3.014802</v>
      </c>
      <c r="E1147" s="429">
        <v>1.6652010000000002</v>
      </c>
      <c r="F1147" s="429">
        <v>-17.781508999999993</v>
      </c>
    </row>
    <row r="1148" spans="1:6" x14ac:dyDescent="0.3">
      <c r="A1148" s="336">
        <v>4611</v>
      </c>
      <c r="B1148" s="2" t="s">
        <v>295</v>
      </c>
      <c r="C1148" s="429">
        <v>4.3207620000000002</v>
      </c>
      <c r="D1148" s="429">
        <v>3.1024919999999998</v>
      </c>
      <c r="E1148" s="429">
        <v>1.2182700000000004</v>
      </c>
      <c r="F1148" s="429">
        <v>-15.971216999999992</v>
      </c>
    </row>
    <row r="1149" spans="1:6" x14ac:dyDescent="0.3">
      <c r="A1149" s="336">
        <v>4612</v>
      </c>
      <c r="B1149" s="2" t="s">
        <v>295</v>
      </c>
      <c r="C1149" s="429">
        <v>4.6799600000000003</v>
      </c>
      <c r="D1149" s="429">
        <v>2.9878939999999998</v>
      </c>
      <c r="E1149" s="429">
        <v>1.6920660000000005</v>
      </c>
      <c r="F1149" s="429">
        <v>-17.452365000000007</v>
      </c>
    </row>
    <row r="1150" spans="1:6" x14ac:dyDescent="0.3">
      <c r="A1150" s="336">
        <v>4613</v>
      </c>
      <c r="B1150" s="2" t="s">
        <v>295</v>
      </c>
      <c r="C1150" s="429">
        <v>4.554754</v>
      </c>
      <c r="D1150" s="429">
        <v>3.015314</v>
      </c>
      <c r="E1150" s="429">
        <v>1.5394399999999999</v>
      </c>
      <c r="F1150" s="429">
        <v>-17.500475000000005</v>
      </c>
    </row>
    <row r="1151" spans="1:6" x14ac:dyDescent="0.3">
      <c r="A1151" s="336">
        <v>4614</v>
      </c>
      <c r="B1151" s="2" t="s">
        <v>295</v>
      </c>
      <c r="C1151" s="429">
        <v>4.7533240000000001</v>
      </c>
      <c r="D1151" s="429">
        <v>2.9929459999999999</v>
      </c>
      <c r="E1151" s="429">
        <v>1.7603780000000002</v>
      </c>
      <c r="F1151" s="429">
        <v>-13.975665999999993</v>
      </c>
    </row>
    <row r="1152" spans="1:6" x14ac:dyDescent="0.3">
      <c r="A1152" s="336">
        <v>4616</v>
      </c>
      <c r="B1152" s="2" t="s">
        <v>295</v>
      </c>
      <c r="C1152" s="429">
        <v>4.7543639999999998</v>
      </c>
      <c r="D1152" s="429">
        <v>2.9458350000000002</v>
      </c>
      <c r="E1152" s="429">
        <v>1.8085289999999996</v>
      </c>
      <c r="F1152" s="429">
        <v>-14.624151000000008</v>
      </c>
    </row>
    <row r="1153" spans="1:6" x14ac:dyDescent="0.3">
      <c r="A1153" s="336">
        <v>4617</v>
      </c>
      <c r="B1153" s="2" t="s">
        <v>295</v>
      </c>
      <c r="C1153" s="429">
        <v>4.831073</v>
      </c>
      <c r="D1153" s="429">
        <v>2.9348740000000002</v>
      </c>
      <c r="E1153" s="429">
        <v>1.8961989999999997</v>
      </c>
      <c r="F1153" s="429">
        <v>-12.091216999999993</v>
      </c>
    </row>
    <row r="1154" spans="1:6" x14ac:dyDescent="0.3">
      <c r="A1154" s="336">
        <v>4619</v>
      </c>
      <c r="B1154" s="2" t="s">
        <v>295</v>
      </c>
      <c r="C1154" s="429">
        <v>4.4561510000000002</v>
      </c>
      <c r="D1154" s="429">
        <v>2.899553</v>
      </c>
      <c r="E1154" s="429">
        <v>1.5565980000000001</v>
      </c>
      <c r="F1154" s="429">
        <v>-15.510010999999999</v>
      </c>
    </row>
    <row r="1155" spans="1:6" x14ac:dyDescent="0.3">
      <c r="A1155" s="336">
        <v>4622</v>
      </c>
      <c r="B1155" s="2" t="s">
        <v>295</v>
      </c>
      <c r="C1155" s="429">
        <v>4.5938759999999998</v>
      </c>
      <c r="D1155" s="429">
        <v>3.1256560000000002</v>
      </c>
      <c r="E1155" s="429">
        <v>1.4682199999999996</v>
      </c>
      <c r="F1155" s="429">
        <v>-16.140644000000005</v>
      </c>
    </row>
    <row r="1156" spans="1:6" x14ac:dyDescent="0.3">
      <c r="A1156" s="336">
        <v>4623</v>
      </c>
      <c r="B1156" s="2" t="s">
        <v>295</v>
      </c>
      <c r="C1156" s="429">
        <v>4.4666389999999998</v>
      </c>
      <c r="D1156" s="429">
        <v>3.1148289999999998</v>
      </c>
      <c r="E1156" s="429">
        <v>1.35181</v>
      </c>
      <c r="F1156" s="429">
        <v>-15.682137999999998</v>
      </c>
    </row>
    <row r="1157" spans="1:6" x14ac:dyDescent="0.3">
      <c r="A1157" s="336">
        <v>4624</v>
      </c>
      <c r="B1157" s="2" t="s">
        <v>295</v>
      </c>
      <c r="C1157" s="429">
        <v>4.5127439999999996</v>
      </c>
      <c r="D1157" s="429">
        <v>3.0275569999999998</v>
      </c>
      <c r="E1157" s="429">
        <v>1.4851869999999998</v>
      </c>
      <c r="F1157" s="429">
        <v>-17.165262999999996</v>
      </c>
    </row>
    <row r="1158" spans="1:6" x14ac:dyDescent="0.3">
      <c r="A1158" s="336">
        <v>4625</v>
      </c>
      <c r="B1158" s="2" t="s">
        <v>295</v>
      </c>
      <c r="C1158" s="429">
        <v>4.6153469999999999</v>
      </c>
      <c r="D1158" s="429">
        <v>3.0242019999999998</v>
      </c>
      <c r="E1158" s="429">
        <v>1.591145</v>
      </c>
      <c r="F1158" s="429">
        <v>-18.679855000000003</v>
      </c>
    </row>
    <row r="1159" spans="1:6" x14ac:dyDescent="0.3">
      <c r="A1159" s="336">
        <v>4626</v>
      </c>
      <c r="B1159" s="2" t="s">
        <v>295</v>
      </c>
      <c r="C1159" s="429">
        <v>4.132333</v>
      </c>
      <c r="D1159" s="429">
        <v>3.1442380000000001</v>
      </c>
      <c r="E1159" s="429">
        <v>0.98809499999999995</v>
      </c>
      <c r="F1159" s="429">
        <v>-15.917324000000001</v>
      </c>
    </row>
    <row r="1160" spans="1:6" x14ac:dyDescent="0.3">
      <c r="A1160" s="336">
        <v>4627</v>
      </c>
      <c r="B1160" s="2" t="s">
        <v>295</v>
      </c>
      <c r="C1160" s="429">
        <v>4.7744489999999997</v>
      </c>
      <c r="D1160" s="429">
        <v>2.909465</v>
      </c>
      <c r="E1160" s="429">
        <v>1.8649839999999998</v>
      </c>
      <c r="F1160" s="429">
        <v>-13.605417000000003</v>
      </c>
    </row>
    <row r="1161" spans="1:6" x14ac:dyDescent="0.3">
      <c r="A1161" s="336">
        <v>4628</v>
      </c>
      <c r="B1161" s="2" t="s">
        <v>295</v>
      </c>
      <c r="C1161" s="429">
        <v>4.2960890000000003</v>
      </c>
      <c r="D1161" s="429">
        <v>3.0371130000000002</v>
      </c>
      <c r="E1161" s="429">
        <v>1.2589760000000001</v>
      </c>
      <c r="F1161" s="429">
        <v>-15.321339999999999</v>
      </c>
    </row>
    <row r="1162" spans="1:6" x14ac:dyDescent="0.3">
      <c r="A1162" s="336">
        <v>4630</v>
      </c>
      <c r="B1162" s="2" t="s">
        <v>295</v>
      </c>
      <c r="C1162" s="429">
        <v>4.283982</v>
      </c>
      <c r="D1162" s="429">
        <v>3.1088399999999998</v>
      </c>
      <c r="E1162" s="429">
        <v>1.1751420000000001</v>
      </c>
      <c r="F1162" s="429">
        <v>-15.465994999999996</v>
      </c>
    </row>
    <row r="1163" spans="1:6" x14ac:dyDescent="0.3">
      <c r="A1163" s="336">
        <v>4631</v>
      </c>
      <c r="B1163" s="2" t="s">
        <v>295</v>
      </c>
      <c r="C1163" s="429">
        <v>4.1311710000000001</v>
      </c>
      <c r="D1163" s="429">
        <v>2.9311180000000001</v>
      </c>
      <c r="E1163" s="429">
        <v>1.200053</v>
      </c>
      <c r="F1163" s="429">
        <v>-15.812393999999998</v>
      </c>
    </row>
    <row r="1164" spans="1:6" x14ac:dyDescent="0.3">
      <c r="A1164" s="336">
        <v>4634</v>
      </c>
      <c r="B1164" s="2" t="s">
        <v>295</v>
      </c>
      <c r="C1164" s="429">
        <v>4.6667160000000001</v>
      </c>
      <c r="D1164" s="429">
        <v>3.0665939999999998</v>
      </c>
      <c r="E1164" s="429">
        <v>1.6001220000000003</v>
      </c>
      <c r="F1164" s="429">
        <v>-15.786938999999993</v>
      </c>
    </row>
    <row r="1165" spans="1:6" x14ac:dyDescent="0.3">
      <c r="A1165" s="336">
        <v>4640</v>
      </c>
      <c r="B1165" s="2" t="s">
        <v>295</v>
      </c>
      <c r="C1165" s="429">
        <v>4.7031080000000003</v>
      </c>
      <c r="D1165" s="429">
        <v>3.023987</v>
      </c>
      <c r="E1165" s="429">
        <v>1.6791210000000003</v>
      </c>
      <c r="F1165" s="429">
        <v>-16.212412999999994</v>
      </c>
    </row>
    <row r="1166" spans="1:6" x14ac:dyDescent="0.3">
      <c r="A1166" s="336">
        <v>4642</v>
      </c>
      <c r="B1166" s="2" t="s">
        <v>295</v>
      </c>
      <c r="C1166" s="429">
        <v>4.8269599999999997</v>
      </c>
      <c r="D1166" s="429">
        <v>2.9164669999999999</v>
      </c>
      <c r="E1166" s="429">
        <v>1.9104929999999998</v>
      </c>
      <c r="F1166" s="429">
        <v>-11.965093</v>
      </c>
    </row>
    <row r="1167" spans="1:6" x14ac:dyDescent="0.3">
      <c r="A1167" s="336">
        <v>4643</v>
      </c>
      <c r="B1167" s="2" t="s">
        <v>295</v>
      </c>
      <c r="C1167" s="429">
        <v>4.4786000000000001</v>
      </c>
      <c r="D1167" s="429">
        <v>3.0795210000000002</v>
      </c>
      <c r="E1167" s="429">
        <v>1.399079</v>
      </c>
      <c r="F1167" s="429">
        <v>-16.069899999999997</v>
      </c>
    </row>
    <row r="1168" spans="1:6" x14ac:dyDescent="0.3">
      <c r="A1168" s="336">
        <v>4645</v>
      </c>
      <c r="B1168" s="2" t="s">
        <v>295</v>
      </c>
      <c r="C1168" s="429">
        <v>4.7465190000000002</v>
      </c>
      <c r="D1168" s="429">
        <v>2.8921329999999998</v>
      </c>
      <c r="E1168" s="429">
        <v>1.8543860000000003</v>
      </c>
      <c r="F1168" s="429">
        <v>-15.054938999999994</v>
      </c>
    </row>
    <row r="1169" spans="1:6" x14ac:dyDescent="0.3">
      <c r="A1169" s="336">
        <v>4646</v>
      </c>
      <c r="B1169" s="2" t="s">
        <v>295</v>
      </c>
      <c r="C1169" s="429">
        <v>4.6090850000000003</v>
      </c>
      <c r="D1169" s="429">
        <v>3.0272670000000002</v>
      </c>
      <c r="E1169" s="429">
        <v>1.5818180000000002</v>
      </c>
      <c r="F1169" s="429">
        <v>-18.791221999999994</v>
      </c>
    </row>
    <row r="1170" spans="1:6" x14ac:dyDescent="0.3">
      <c r="A1170" s="336">
        <v>4648</v>
      </c>
      <c r="B1170" s="2" t="s">
        <v>295</v>
      </c>
      <c r="C1170" s="429">
        <v>4.359</v>
      </c>
      <c r="D1170" s="429">
        <v>3.111272</v>
      </c>
      <c r="E1170" s="429">
        <v>1.2477279999999999</v>
      </c>
      <c r="F1170" s="429">
        <v>-15.703401000000007</v>
      </c>
    </row>
    <row r="1171" spans="1:6" x14ac:dyDescent="0.3">
      <c r="A1171" s="336">
        <v>4649</v>
      </c>
      <c r="B1171" s="2" t="s">
        <v>295</v>
      </c>
      <c r="C1171" s="429">
        <v>4.3269460000000004</v>
      </c>
      <c r="D1171" s="429">
        <v>3.1031249999999999</v>
      </c>
      <c r="E1171" s="429">
        <v>1.2238210000000005</v>
      </c>
      <c r="F1171" s="429">
        <v>-15.948748999999996</v>
      </c>
    </row>
    <row r="1172" spans="1:6" x14ac:dyDescent="0.3">
      <c r="A1172" s="336">
        <v>4650</v>
      </c>
      <c r="B1172" s="2" t="s">
        <v>295</v>
      </c>
      <c r="C1172" s="429">
        <v>4.7966790000000001</v>
      </c>
      <c r="D1172" s="429">
        <v>2.9104640000000002</v>
      </c>
      <c r="E1172" s="429">
        <v>1.886215</v>
      </c>
      <c r="F1172" s="429">
        <v>-12.721174000000001</v>
      </c>
    </row>
    <row r="1173" spans="1:6" x14ac:dyDescent="0.3">
      <c r="A1173" s="336">
        <v>4652</v>
      </c>
      <c r="B1173" s="2" t="s">
        <v>295</v>
      </c>
      <c r="C1173" s="429">
        <v>4.1085849999999997</v>
      </c>
      <c r="D1173" s="429">
        <v>3.1114519999999999</v>
      </c>
      <c r="E1173" s="429">
        <v>0.99713299999999983</v>
      </c>
      <c r="F1173" s="429">
        <v>-15.863725999999989</v>
      </c>
    </row>
    <row r="1174" spans="1:6" x14ac:dyDescent="0.3">
      <c r="A1174" s="336">
        <v>4653</v>
      </c>
      <c r="B1174" s="2" t="s">
        <v>295</v>
      </c>
      <c r="C1174" s="429">
        <v>4.7019070000000003</v>
      </c>
      <c r="D1174" s="429">
        <v>2.975368</v>
      </c>
      <c r="E1174" s="429">
        <v>1.7265390000000003</v>
      </c>
      <c r="F1174" s="429">
        <v>-17.039747999999996</v>
      </c>
    </row>
    <row r="1175" spans="1:6" x14ac:dyDescent="0.3">
      <c r="A1175" s="336">
        <v>4654</v>
      </c>
      <c r="B1175" s="2" t="s">
        <v>295</v>
      </c>
      <c r="C1175" s="429">
        <v>4.4296490000000004</v>
      </c>
      <c r="D1175" s="429">
        <v>3.137861</v>
      </c>
      <c r="E1175" s="429">
        <v>1.2917880000000004</v>
      </c>
      <c r="F1175" s="429">
        <v>-15.13222</v>
      </c>
    </row>
    <row r="1176" spans="1:6" x14ac:dyDescent="0.3">
      <c r="A1176" s="336">
        <v>4655</v>
      </c>
      <c r="B1176" s="2" t="s">
        <v>295</v>
      </c>
      <c r="C1176" s="429">
        <v>4.2400089999999997</v>
      </c>
      <c r="D1176" s="429">
        <v>3.1282230000000002</v>
      </c>
      <c r="E1176" s="429">
        <v>1.1117859999999995</v>
      </c>
      <c r="F1176" s="429">
        <v>-15.827552000000008</v>
      </c>
    </row>
    <row r="1177" spans="1:6" x14ac:dyDescent="0.3">
      <c r="A1177" s="336">
        <v>4657</v>
      </c>
      <c r="B1177" s="2" t="s">
        <v>295</v>
      </c>
      <c r="C1177" s="429">
        <v>4.4819250000000004</v>
      </c>
      <c r="D1177" s="429">
        <v>3.0791339999999998</v>
      </c>
      <c r="E1177" s="429">
        <v>1.4027910000000006</v>
      </c>
      <c r="F1177" s="429">
        <v>-14.673818999999998</v>
      </c>
    </row>
    <row r="1178" spans="1:6" x14ac:dyDescent="0.3">
      <c r="A1178" s="336">
        <v>4658</v>
      </c>
      <c r="B1178" s="2" t="s">
        <v>295</v>
      </c>
      <c r="C1178" s="429">
        <v>4.5567390000000003</v>
      </c>
      <c r="D1178" s="429">
        <v>3.059822</v>
      </c>
      <c r="E1178" s="429">
        <v>1.4969170000000003</v>
      </c>
      <c r="F1178" s="429">
        <v>-16.358011000000001</v>
      </c>
    </row>
    <row r="1179" spans="1:6" x14ac:dyDescent="0.3">
      <c r="A1179" s="336">
        <v>4660</v>
      </c>
      <c r="B1179" s="2" t="s">
        <v>295</v>
      </c>
      <c r="C1179" s="429">
        <v>4.7056639999999996</v>
      </c>
      <c r="D1179" s="429">
        <v>2.9873099999999999</v>
      </c>
      <c r="E1179" s="429">
        <v>1.7183539999999997</v>
      </c>
      <c r="F1179" s="429">
        <v>-16.841367000000002</v>
      </c>
    </row>
    <row r="1180" spans="1:6" x14ac:dyDescent="0.3">
      <c r="A1180" s="336">
        <v>4666</v>
      </c>
      <c r="B1180" s="2" t="s">
        <v>295</v>
      </c>
      <c r="C1180" s="429">
        <v>4.3647689999999999</v>
      </c>
      <c r="D1180" s="429">
        <v>2.9336340000000001</v>
      </c>
      <c r="E1180" s="429">
        <v>1.4311349999999998</v>
      </c>
      <c r="F1180" s="429">
        <v>-15.234173999999996</v>
      </c>
    </row>
    <row r="1181" spans="1:6" x14ac:dyDescent="0.3">
      <c r="A1181" s="336">
        <v>4667</v>
      </c>
      <c r="B1181" s="2" t="s">
        <v>295</v>
      </c>
      <c r="C1181" s="429">
        <v>4.2578170000000002</v>
      </c>
      <c r="D1181" s="429">
        <v>2.833202</v>
      </c>
      <c r="E1181" s="429">
        <v>1.4246150000000002</v>
      </c>
      <c r="F1181" s="429">
        <v>-15.718465999999992</v>
      </c>
    </row>
    <row r="1182" spans="1:6" x14ac:dyDescent="0.3">
      <c r="A1182" s="336">
        <v>4668</v>
      </c>
      <c r="B1182" s="2" t="s">
        <v>293</v>
      </c>
      <c r="C1182" s="429">
        <v>4.5147919999999999</v>
      </c>
      <c r="D1182" s="429">
        <v>3.0118230000000001</v>
      </c>
      <c r="E1182" s="429">
        <v>1.5029689999999998</v>
      </c>
      <c r="F1182" s="429">
        <v>-13.571147</v>
      </c>
    </row>
    <row r="1183" spans="1:6" x14ac:dyDescent="0.3">
      <c r="A1183" s="336">
        <v>4669</v>
      </c>
      <c r="B1183" s="2" t="s">
        <v>295</v>
      </c>
      <c r="C1183" s="429">
        <v>4.5484090000000004</v>
      </c>
      <c r="D1183" s="429">
        <v>3.0255450000000002</v>
      </c>
      <c r="E1183" s="429">
        <v>1.5228640000000002</v>
      </c>
      <c r="F1183" s="429">
        <v>-17.364636000000004</v>
      </c>
    </row>
    <row r="1184" spans="1:6" x14ac:dyDescent="0.3">
      <c r="A1184" s="336">
        <v>4671</v>
      </c>
      <c r="B1184" s="2" t="s">
        <v>295</v>
      </c>
      <c r="C1184" s="429">
        <v>4.3605989999999997</v>
      </c>
      <c r="D1184" s="429">
        <v>2.8105340000000001</v>
      </c>
      <c r="E1184" s="429">
        <v>1.5500649999999996</v>
      </c>
      <c r="F1184" s="429">
        <v>-15.902515999999988</v>
      </c>
    </row>
    <row r="1185" spans="1:6" x14ac:dyDescent="0.3">
      <c r="A1185" s="336">
        <v>4673</v>
      </c>
      <c r="B1185" s="2" t="s">
        <v>295</v>
      </c>
      <c r="C1185" s="429">
        <v>4.7853279999999998</v>
      </c>
      <c r="D1185" s="429">
        <v>2.928239</v>
      </c>
      <c r="E1185" s="429">
        <v>1.8570889999999998</v>
      </c>
      <c r="F1185" s="429">
        <v>-13.259009000000006</v>
      </c>
    </row>
    <row r="1186" spans="1:6" x14ac:dyDescent="0.3">
      <c r="A1186" s="336">
        <v>4674</v>
      </c>
      <c r="B1186" s="2" t="s">
        <v>295</v>
      </c>
      <c r="C1186" s="429">
        <v>4.7104530000000002</v>
      </c>
      <c r="D1186" s="429">
        <v>2.9745279999999998</v>
      </c>
      <c r="E1186" s="429">
        <v>1.7359250000000004</v>
      </c>
      <c r="F1186" s="429">
        <v>-16.758634000000001</v>
      </c>
    </row>
    <row r="1187" spans="1:6" x14ac:dyDescent="0.3">
      <c r="A1187" s="336">
        <v>4676</v>
      </c>
      <c r="B1187" s="2" t="s">
        <v>295</v>
      </c>
      <c r="C1187" s="429">
        <v>4.7801200000000001</v>
      </c>
      <c r="D1187" s="429">
        <v>2.9503949999999999</v>
      </c>
      <c r="E1187" s="429">
        <v>1.8297250000000003</v>
      </c>
      <c r="F1187" s="429">
        <v>-13.469280000000001</v>
      </c>
    </row>
    <row r="1188" spans="1:6" x14ac:dyDescent="0.3">
      <c r="A1188" s="336">
        <v>4677</v>
      </c>
      <c r="B1188" s="2" t="s">
        <v>295</v>
      </c>
      <c r="C1188" s="429">
        <v>4.6510800000000003</v>
      </c>
      <c r="D1188" s="429">
        <v>3.037887</v>
      </c>
      <c r="E1188" s="429">
        <v>1.6131930000000003</v>
      </c>
      <c r="F1188" s="429">
        <v>-17.113631000000002</v>
      </c>
    </row>
    <row r="1189" spans="1:6" x14ac:dyDescent="0.3">
      <c r="A1189" s="336">
        <v>4679</v>
      </c>
      <c r="B1189" s="2" t="s">
        <v>295</v>
      </c>
      <c r="C1189" s="429">
        <v>4.6602839999999999</v>
      </c>
      <c r="D1189" s="429">
        <v>3.0020259999999999</v>
      </c>
      <c r="E1189" s="429">
        <v>1.658258</v>
      </c>
      <c r="F1189" s="429">
        <v>-17.826155000000014</v>
      </c>
    </row>
    <row r="1190" spans="1:6" x14ac:dyDescent="0.3">
      <c r="A1190" s="336">
        <v>4680</v>
      </c>
      <c r="B1190" s="2" t="s">
        <v>295</v>
      </c>
      <c r="C1190" s="429">
        <v>4.543736</v>
      </c>
      <c r="D1190" s="429">
        <v>3.0500620000000001</v>
      </c>
      <c r="E1190" s="429">
        <v>1.4936739999999999</v>
      </c>
      <c r="F1190" s="429">
        <v>-16.780010999999988</v>
      </c>
    </row>
    <row r="1191" spans="1:6" x14ac:dyDescent="0.3">
      <c r="A1191" s="336">
        <v>4681</v>
      </c>
      <c r="B1191" s="2" t="s">
        <v>295</v>
      </c>
      <c r="C1191" s="429">
        <v>4.7681240000000003</v>
      </c>
      <c r="D1191" s="429">
        <v>2.9092549999999999</v>
      </c>
      <c r="E1191" s="429">
        <v>1.8588690000000003</v>
      </c>
      <c r="F1191" s="429">
        <v>-13.967866000000001</v>
      </c>
    </row>
    <row r="1192" spans="1:6" x14ac:dyDescent="0.3">
      <c r="A1192" s="336">
        <v>4683</v>
      </c>
      <c r="B1192" s="2" t="s">
        <v>295</v>
      </c>
      <c r="C1192" s="429">
        <v>4.7891060000000003</v>
      </c>
      <c r="D1192" s="429">
        <v>2.8901690000000002</v>
      </c>
      <c r="E1192" s="429">
        <v>1.8989370000000001</v>
      </c>
      <c r="F1192" s="429">
        <v>-12.531122999999997</v>
      </c>
    </row>
    <row r="1193" spans="1:6" x14ac:dyDescent="0.3">
      <c r="A1193" s="336">
        <v>4684</v>
      </c>
      <c r="B1193" s="2" t="s">
        <v>295</v>
      </c>
      <c r="C1193" s="429">
        <v>4.7254839999999998</v>
      </c>
      <c r="D1193" s="429">
        <v>3.0275919999999998</v>
      </c>
      <c r="E1193" s="429">
        <v>1.697892</v>
      </c>
      <c r="F1193" s="429">
        <v>-14.275131999999989</v>
      </c>
    </row>
    <row r="1194" spans="1:6" x14ac:dyDescent="0.3">
      <c r="A1194" s="336">
        <v>4685</v>
      </c>
      <c r="B1194" s="2" t="s">
        <v>295</v>
      </c>
      <c r="C1194" s="429">
        <v>4.7214239999999998</v>
      </c>
      <c r="D1194" s="429">
        <v>2.9604729999999999</v>
      </c>
      <c r="E1194" s="429">
        <v>1.7609509999999999</v>
      </c>
      <c r="F1194" s="429">
        <v>-16.599060999999999</v>
      </c>
    </row>
    <row r="1195" spans="1:6" x14ac:dyDescent="0.3">
      <c r="A1195" s="336">
        <v>4691</v>
      </c>
      <c r="B1195" s="2" t="s">
        <v>295</v>
      </c>
      <c r="C1195" s="429">
        <v>4.1403590000000001</v>
      </c>
      <c r="D1195" s="429">
        <v>2.9881180000000001</v>
      </c>
      <c r="E1195" s="429">
        <v>1.1522410000000001</v>
      </c>
      <c r="F1195" s="429">
        <v>-15.507398000000006</v>
      </c>
    </row>
    <row r="1196" spans="1:6" x14ac:dyDescent="0.3">
      <c r="A1196" s="336">
        <v>4693</v>
      </c>
      <c r="B1196" s="2" t="s">
        <v>295</v>
      </c>
      <c r="C1196" s="429">
        <v>4.5547120000000003</v>
      </c>
      <c r="D1196" s="429">
        <v>3.015606</v>
      </c>
      <c r="E1196" s="429">
        <v>1.5391060000000003</v>
      </c>
      <c r="F1196" s="429">
        <v>-17.497379000000002</v>
      </c>
    </row>
    <row r="1197" spans="1:6" x14ac:dyDescent="0.3">
      <c r="A1197" s="336">
        <v>4694</v>
      </c>
      <c r="B1197" s="2" t="s">
        <v>293</v>
      </c>
      <c r="C1197" s="429">
        <v>4.4201420000000002</v>
      </c>
      <c r="D1197" s="429">
        <v>2.9874079999999998</v>
      </c>
      <c r="E1197" s="429">
        <v>1.4327340000000004</v>
      </c>
      <c r="F1197" s="429">
        <v>-14.219197999999984</v>
      </c>
    </row>
    <row r="1198" spans="1:6" x14ac:dyDescent="0.3">
      <c r="A1198" s="336">
        <v>4730</v>
      </c>
      <c r="B1198" s="2" t="s">
        <v>293</v>
      </c>
      <c r="C1198" s="429">
        <v>4.6274660000000001</v>
      </c>
      <c r="D1198" s="429">
        <v>3.1203400000000001</v>
      </c>
      <c r="E1198" s="429">
        <v>1.507126</v>
      </c>
      <c r="F1198" s="429">
        <v>-10.063638000000008</v>
      </c>
    </row>
    <row r="1199" spans="1:6" x14ac:dyDescent="0.3">
      <c r="A1199" s="336">
        <v>4732</v>
      </c>
      <c r="B1199" s="2" t="s">
        <v>293</v>
      </c>
      <c r="C1199" s="429">
        <v>4.6898650000000002</v>
      </c>
      <c r="D1199" s="429">
        <v>3.0955469999999998</v>
      </c>
      <c r="E1199" s="429">
        <v>1.5943180000000003</v>
      </c>
      <c r="F1199" s="429">
        <v>-8.1886050000000026</v>
      </c>
    </row>
    <row r="1200" spans="1:6" x14ac:dyDescent="0.3">
      <c r="A1200" s="336">
        <v>4733</v>
      </c>
      <c r="B1200" s="2" t="s">
        <v>293</v>
      </c>
      <c r="C1200" s="429">
        <v>4.629251</v>
      </c>
      <c r="D1200" s="429">
        <v>3.1703510000000001</v>
      </c>
      <c r="E1200" s="429">
        <v>1.4588999999999999</v>
      </c>
      <c r="F1200" s="429">
        <v>-10.696294999999996</v>
      </c>
    </row>
    <row r="1201" spans="1:6" x14ac:dyDescent="0.3">
      <c r="A1201" s="336">
        <v>4734</v>
      </c>
      <c r="B1201" s="2" t="s">
        <v>293</v>
      </c>
      <c r="C1201" s="429">
        <v>4.669924</v>
      </c>
      <c r="D1201" s="429">
        <v>3.2611050000000001</v>
      </c>
      <c r="E1201" s="429">
        <v>1.4088189999999998</v>
      </c>
      <c r="F1201" s="429">
        <v>-10.823147000000009</v>
      </c>
    </row>
    <row r="1202" spans="1:6" x14ac:dyDescent="0.3">
      <c r="A1202" s="336">
        <v>4735</v>
      </c>
      <c r="B1202" s="2" t="s">
        <v>293</v>
      </c>
      <c r="C1202" s="429">
        <v>4.6477870000000001</v>
      </c>
      <c r="D1202" s="429">
        <v>3.2080000000000002</v>
      </c>
      <c r="E1202" s="429">
        <v>1.4397869999999999</v>
      </c>
      <c r="F1202" s="429">
        <v>-10.195145</v>
      </c>
    </row>
    <row r="1203" spans="1:6" x14ac:dyDescent="0.3">
      <c r="A1203" s="336">
        <v>4736</v>
      </c>
      <c r="B1203" s="2" t="s">
        <v>293</v>
      </c>
      <c r="C1203" s="429">
        <v>4.7245369999999998</v>
      </c>
      <c r="D1203" s="429">
        <v>3.0413399999999999</v>
      </c>
      <c r="E1203" s="429">
        <v>1.6831969999999998</v>
      </c>
      <c r="F1203" s="429">
        <v>-9.3803020000000004</v>
      </c>
    </row>
    <row r="1204" spans="1:6" x14ac:dyDescent="0.3">
      <c r="A1204" s="336">
        <v>4737</v>
      </c>
      <c r="B1204" s="2" t="s">
        <v>293</v>
      </c>
      <c r="C1204" s="429">
        <v>4.4234419999999997</v>
      </c>
      <c r="D1204" s="429">
        <v>3.529315</v>
      </c>
      <c r="E1204" s="429">
        <v>0.89412699999999967</v>
      </c>
      <c r="F1204" s="429">
        <v>-12.199863999999991</v>
      </c>
    </row>
    <row r="1205" spans="1:6" x14ac:dyDescent="0.3">
      <c r="A1205" s="336">
        <v>4740</v>
      </c>
      <c r="B1205" s="2" t="s">
        <v>293</v>
      </c>
      <c r="C1205" s="429">
        <v>4.7184470000000003</v>
      </c>
      <c r="D1205" s="429">
        <v>3.2509440000000001</v>
      </c>
      <c r="E1205" s="429">
        <v>1.4675030000000002</v>
      </c>
      <c r="F1205" s="429">
        <v>-10.421964000000003</v>
      </c>
    </row>
    <row r="1206" spans="1:6" x14ac:dyDescent="0.3">
      <c r="A1206" s="336">
        <v>4741</v>
      </c>
      <c r="B1206" s="2" t="s">
        <v>293</v>
      </c>
      <c r="C1206" s="429">
        <v>4.3286889999999998</v>
      </c>
      <c r="D1206" s="429">
        <v>3.3828260000000001</v>
      </c>
      <c r="E1206" s="429">
        <v>0.94586299999999968</v>
      </c>
      <c r="F1206" s="429">
        <v>-14.250996000000001</v>
      </c>
    </row>
    <row r="1207" spans="1:6" x14ac:dyDescent="0.3">
      <c r="A1207" s="336">
        <v>4742</v>
      </c>
      <c r="B1207" s="2" t="s">
        <v>293</v>
      </c>
      <c r="C1207" s="429">
        <v>4.7099019999999996</v>
      </c>
      <c r="D1207" s="429">
        <v>3.1817700000000002</v>
      </c>
      <c r="E1207" s="429">
        <v>1.5281319999999994</v>
      </c>
      <c r="F1207" s="429">
        <v>-10.835619999999995</v>
      </c>
    </row>
    <row r="1208" spans="1:6" x14ac:dyDescent="0.3">
      <c r="A1208" s="336">
        <v>4743</v>
      </c>
      <c r="B1208" s="2" t="s">
        <v>293</v>
      </c>
      <c r="C1208" s="429">
        <v>4.5396080000000003</v>
      </c>
      <c r="D1208" s="429">
        <v>3.1948970000000001</v>
      </c>
      <c r="E1208" s="429">
        <v>1.3447110000000002</v>
      </c>
      <c r="F1208" s="429">
        <v>-12.143522000000001</v>
      </c>
    </row>
    <row r="1209" spans="1:6" x14ac:dyDescent="0.3">
      <c r="A1209" s="336">
        <v>4745</v>
      </c>
      <c r="B1209" s="2" t="s">
        <v>293</v>
      </c>
      <c r="C1209" s="429">
        <v>4.615666</v>
      </c>
      <c r="D1209" s="429">
        <v>3.0781269999999998</v>
      </c>
      <c r="E1209" s="429">
        <v>1.5375390000000002</v>
      </c>
      <c r="F1209" s="429">
        <v>-13.921164999999995</v>
      </c>
    </row>
    <row r="1210" spans="1:6" x14ac:dyDescent="0.3">
      <c r="A1210" s="336">
        <v>4746</v>
      </c>
      <c r="B1210" s="2" t="s">
        <v>293</v>
      </c>
      <c r="C1210" s="429">
        <v>4.6272739999999999</v>
      </c>
      <c r="D1210" s="429">
        <v>3.0888599999999999</v>
      </c>
      <c r="E1210" s="429">
        <v>1.5384139999999999</v>
      </c>
      <c r="F1210" s="429">
        <v>-13.490264999999997</v>
      </c>
    </row>
    <row r="1211" spans="1:6" x14ac:dyDescent="0.3">
      <c r="A1211" s="336">
        <v>4747</v>
      </c>
      <c r="B1211" s="2" t="s">
        <v>293</v>
      </c>
      <c r="C1211" s="429">
        <v>4.6232499999999996</v>
      </c>
      <c r="D1211" s="429">
        <v>3.1701790000000001</v>
      </c>
      <c r="E1211" s="429">
        <v>1.4530709999999996</v>
      </c>
      <c r="F1211" s="429">
        <v>-10.134044000000003</v>
      </c>
    </row>
    <row r="1212" spans="1:6" x14ac:dyDescent="0.3">
      <c r="A1212" s="336">
        <v>4750</v>
      </c>
      <c r="B1212" s="2" t="s">
        <v>293</v>
      </c>
      <c r="C1212" s="429">
        <v>4.6808310000000004</v>
      </c>
      <c r="D1212" s="429">
        <v>3.1527579999999999</v>
      </c>
      <c r="E1212" s="429">
        <v>1.5280730000000005</v>
      </c>
      <c r="F1212" s="429">
        <v>-11.515893999999992</v>
      </c>
    </row>
    <row r="1213" spans="1:6" x14ac:dyDescent="0.3">
      <c r="A1213" s="336">
        <v>4751</v>
      </c>
      <c r="B1213" s="2" t="s">
        <v>293</v>
      </c>
      <c r="C1213" s="429">
        <v>4.6908669999999999</v>
      </c>
      <c r="D1213" s="429">
        <v>3.0898159999999999</v>
      </c>
      <c r="E1213" s="429">
        <v>1.601051</v>
      </c>
      <c r="F1213" s="429">
        <v>-10.871183000000002</v>
      </c>
    </row>
    <row r="1214" spans="1:6" x14ac:dyDescent="0.3">
      <c r="A1214" s="336">
        <v>4756</v>
      </c>
      <c r="B1214" s="2" t="s">
        <v>293</v>
      </c>
      <c r="C1214" s="429">
        <v>4.6103589999999999</v>
      </c>
      <c r="D1214" s="429">
        <v>3.0935109999999999</v>
      </c>
      <c r="E1214" s="429">
        <v>1.516848</v>
      </c>
      <c r="F1214" s="429">
        <v>-14.638753999999999</v>
      </c>
    </row>
    <row r="1215" spans="1:6" x14ac:dyDescent="0.3">
      <c r="A1215" s="336">
        <v>4757</v>
      </c>
      <c r="B1215" s="2" t="s">
        <v>293</v>
      </c>
      <c r="C1215" s="429">
        <v>4.7420330000000002</v>
      </c>
      <c r="D1215" s="429">
        <v>3.0839660000000002</v>
      </c>
      <c r="E1215" s="429">
        <v>1.658067</v>
      </c>
      <c r="F1215" s="429">
        <v>-7.4789439999999949</v>
      </c>
    </row>
    <row r="1216" spans="1:6" x14ac:dyDescent="0.3">
      <c r="A1216" s="336">
        <v>4758</v>
      </c>
      <c r="B1216" s="2" t="s">
        <v>293</v>
      </c>
      <c r="C1216" s="429">
        <v>4.7015539999999998</v>
      </c>
      <c r="D1216" s="429">
        <v>3.281396</v>
      </c>
      <c r="E1216" s="429">
        <v>1.4201579999999998</v>
      </c>
      <c r="F1216" s="429">
        <v>-10.642554999999998</v>
      </c>
    </row>
    <row r="1217" spans="1:6" x14ac:dyDescent="0.3">
      <c r="A1217" s="336">
        <v>4760</v>
      </c>
      <c r="B1217" s="2" t="s">
        <v>293</v>
      </c>
      <c r="C1217" s="429">
        <v>4.6485500000000002</v>
      </c>
      <c r="D1217" s="429">
        <v>3.1261009999999998</v>
      </c>
      <c r="E1217" s="429">
        <v>1.5224490000000004</v>
      </c>
      <c r="F1217" s="429">
        <v>-9.9819739999999939</v>
      </c>
    </row>
    <row r="1218" spans="1:6" x14ac:dyDescent="0.3">
      <c r="A1218" s="336">
        <v>4761</v>
      </c>
      <c r="B1218" s="2" t="s">
        <v>293</v>
      </c>
      <c r="C1218" s="429">
        <v>4.6188479999999998</v>
      </c>
      <c r="D1218" s="429">
        <v>3.1014400000000002</v>
      </c>
      <c r="E1218" s="429">
        <v>1.5174079999999996</v>
      </c>
      <c r="F1218" s="429">
        <v>-9.8234850000000051</v>
      </c>
    </row>
    <row r="1219" spans="1:6" x14ac:dyDescent="0.3">
      <c r="A1219" s="336">
        <v>4762</v>
      </c>
      <c r="B1219" s="2" t="s">
        <v>293</v>
      </c>
      <c r="C1219" s="429">
        <v>4.7094560000000003</v>
      </c>
      <c r="D1219" s="429">
        <v>3.0454469999999998</v>
      </c>
      <c r="E1219" s="429">
        <v>1.6640090000000005</v>
      </c>
      <c r="F1219" s="429">
        <v>-10.053249999999995</v>
      </c>
    </row>
    <row r="1220" spans="1:6" x14ac:dyDescent="0.3">
      <c r="A1220" s="336">
        <v>4763</v>
      </c>
      <c r="B1220" s="2" t="s">
        <v>293</v>
      </c>
      <c r="C1220" s="429">
        <v>4.6024440000000002</v>
      </c>
      <c r="D1220" s="429">
        <v>3.167062</v>
      </c>
      <c r="E1220" s="429">
        <v>1.4353820000000002</v>
      </c>
      <c r="F1220" s="429">
        <v>-10.26239</v>
      </c>
    </row>
    <row r="1221" spans="1:6" x14ac:dyDescent="0.3">
      <c r="A1221" s="336">
        <v>4764</v>
      </c>
      <c r="B1221" s="2" t="s">
        <v>293</v>
      </c>
      <c r="C1221" s="429">
        <v>4.617769</v>
      </c>
      <c r="D1221" s="429">
        <v>3.185953</v>
      </c>
      <c r="E1221" s="429">
        <v>1.431816</v>
      </c>
      <c r="F1221" s="429">
        <v>-8.8742240000000052</v>
      </c>
    </row>
    <row r="1222" spans="1:6" x14ac:dyDescent="0.3">
      <c r="A1222" s="336">
        <v>4765</v>
      </c>
      <c r="B1222" s="2" t="s">
        <v>293</v>
      </c>
      <c r="C1222" s="429">
        <v>4.5871259999999996</v>
      </c>
      <c r="D1222" s="429">
        <v>3.2720009999999999</v>
      </c>
      <c r="E1222" s="429">
        <v>1.3151249999999997</v>
      </c>
      <c r="F1222" s="429">
        <v>-10.154909000000004</v>
      </c>
    </row>
    <row r="1223" spans="1:6" x14ac:dyDescent="0.3">
      <c r="A1223" s="336">
        <v>4766</v>
      </c>
      <c r="B1223" s="2" t="s">
        <v>293</v>
      </c>
      <c r="C1223" s="429">
        <v>4.7250639999999997</v>
      </c>
      <c r="D1223" s="429">
        <v>3.0616989999999999</v>
      </c>
      <c r="E1223" s="429">
        <v>1.6633649999999998</v>
      </c>
      <c r="F1223" s="429">
        <v>-9.342013000000005</v>
      </c>
    </row>
    <row r="1224" spans="1:6" x14ac:dyDescent="0.3">
      <c r="A1224" s="336">
        <v>4768</v>
      </c>
      <c r="B1224" s="2" t="s">
        <v>293</v>
      </c>
      <c r="C1224" s="429">
        <v>4.6630969999999996</v>
      </c>
      <c r="D1224" s="429">
        <v>3.0944959999999999</v>
      </c>
      <c r="E1224" s="429">
        <v>1.5686009999999997</v>
      </c>
      <c r="F1224" s="429">
        <v>-9.1267270000000096</v>
      </c>
    </row>
    <row r="1225" spans="1:6" x14ac:dyDescent="0.3">
      <c r="A1225" s="336">
        <v>4769</v>
      </c>
      <c r="B1225" s="2" t="s">
        <v>293</v>
      </c>
      <c r="C1225" s="429">
        <v>4.7482670000000002</v>
      </c>
      <c r="D1225" s="429">
        <v>3.1286700000000001</v>
      </c>
      <c r="E1225" s="429">
        <v>1.6195970000000002</v>
      </c>
      <c r="F1225" s="429">
        <v>-8.1698439999999977</v>
      </c>
    </row>
    <row r="1226" spans="1:6" x14ac:dyDescent="0.3">
      <c r="A1226" s="336">
        <v>4772</v>
      </c>
      <c r="B1226" s="2" t="s">
        <v>293</v>
      </c>
      <c r="C1226" s="429">
        <v>4.6318739999999998</v>
      </c>
      <c r="D1226" s="429">
        <v>3.051774</v>
      </c>
      <c r="E1226" s="429">
        <v>1.5800999999999998</v>
      </c>
      <c r="F1226" s="429">
        <v>-13.623003999999991</v>
      </c>
    </row>
    <row r="1227" spans="1:6" x14ac:dyDescent="0.3">
      <c r="A1227" s="336">
        <v>4773</v>
      </c>
      <c r="B1227" s="2" t="s">
        <v>293</v>
      </c>
      <c r="C1227" s="429">
        <v>4.6229120000000004</v>
      </c>
      <c r="D1227" s="429">
        <v>3.0761379999999998</v>
      </c>
      <c r="E1227" s="429">
        <v>1.5467740000000005</v>
      </c>
      <c r="F1227" s="429">
        <v>-14.167921</v>
      </c>
    </row>
    <row r="1228" spans="1:6" x14ac:dyDescent="0.3">
      <c r="A1228" s="336">
        <v>4774</v>
      </c>
      <c r="B1228" s="2" t="s">
        <v>293</v>
      </c>
      <c r="C1228" s="429">
        <v>4.4458390000000003</v>
      </c>
      <c r="D1228" s="429">
        <v>3.333037</v>
      </c>
      <c r="E1228" s="429">
        <v>1.1128020000000003</v>
      </c>
      <c r="F1228" s="429">
        <v>-12.257093000000008</v>
      </c>
    </row>
    <row r="1229" spans="1:6" x14ac:dyDescent="0.3">
      <c r="A1229" s="336">
        <v>4776</v>
      </c>
      <c r="B1229" s="2" t="s">
        <v>293</v>
      </c>
      <c r="C1229" s="429">
        <v>4.6247530000000001</v>
      </c>
      <c r="D1229" s="429">
        <v>3.1601530000000002</v>
      </c>
      <c r="E1229" s="429">
        <v>1.4645999999999999</v>
      </c>
      <c r="F1229" s="429">
        <v>-10.776528000000006</v>
      </c>
    </row>
    <row r="1230" spans="1:6" x14ac:dyDescent="0.3">
      <c r="A1230" s="336">
        <v>4777</v>
      </c>
      <c r="B1230" s="2" t="s">
        <v>293</v>
      </c>
      <c r="C1230" s="429">
        <v>4.6444869999999998</v>
      </c>
      <c r="D1230" s="429">
        <v>3.1983640000000002</v>
      </c>
      <c r="E1230" s="429">
        <v>1.4461229999999996</v>
      </c>
      <c r="F1230" s="429">
        <v>-10.229967999999996</v>
      </c>
    </row>
    <row r="1231" spans="1:6" x14ac:dyDescent="0.3">
      <c r="A1231" s="336">
        <v>4779</v>
      </c>
      <c r="B1231" s="2" t="s">
        <v>293</v>
      </c>
      <c r="C1231" s="429">
        <v>4.6453049999999996</v>
      </c>
      <c r="D1231" s="429">
        <v>3.06168</v>
      </c>
      <c r="E1231" s="429">
        <v>1.5836249999999996</v>
      </c>
      <c r="F1231" s="429">
        <v>-12.613952999999995</v>
      </c>
    </row>
    <row r="1232" spans="1:6" x14ac:dyDescent="0.3">
      <c r="A1232" s="336">
        <v>4780</v>
      </c>
      <c r="B1232" s="2" t="s">
        <v>293</v>
      </c>
      <c r="C1232" s="429">
        <v>4.600193</v>
      </c>
      <c r="D1232" s="429">
        <v>3.216774</v>
      </c>
      <c r="E1232" s="429">
        <v>1.383419</v>
      </c>
      <c r="F1232" s="429">
        <v>-10.263331999999998</v>
      </c>
    </row>
    <row r="1233" spans="1:6" x14ac:dyDescent="0.3">
      <c r="A1233" s="336">
        <v>4781</v>
      </c>
      <c r="B1233" s="2" t="s">
        <v>293</v>
      </c>
      <c r="C1233" s="429">
        <v>4.5514549999999998</v>
      </c>
      <c r="D1233" s="429">
        <v>3.1680920000000001</v>
      </c>
      <c r="E1233" s="429">
        <v>1.3833629999999997</v>
      </c>
      <c r="F1233" s="429">
        <v>-12.139588</v>
      </c>
    </row>
    <row r="1234" spans="1:6" x14ac:dyDescent="0.3">
      <c r="A1234" s="336">
        <v>4783</v>
      </c>
      <c r="B1234" s="2" t="s">
        <v>293</v>
      </c>
      <c r="C1234" s="429">
        <v>4.6697850000000001</v>
      </c>
      <c r="D1234" s="429">
        <v>3.053579</v>
      </c>
      <c r="E1234" s="429">
        <v>1.616206</v>
      </c>
      <c r="F1234" s="429">
        <v>-11.359218999999992</v>
      </c>
    </row>
    <row r="1235" spans="1:6" x14ac:dyDescent="0.3">
      <c r="A1235" s="336">
        <v>4785</v>
      </c>
      <c r="B1235" s="2" t="s">
        <v>293</v>
      </c>
      <c r="C1235" s="429">
        <v>4.6537499999999996</v>
      </c>
      <c r="D1235" s="429">
        <v>3.1467390000000002</v>
      </c>
      <c r="E1235" s="429">
        <v>1.5070109999999994</v>
      </c>
      <c r="F1235" s="429">
        <v>-12.192934000000001</v>
      </c>
    </row>
    <row r="1236" spans="1:6" x14ac:dyDescent="0.3">
      <c r="A1236" s="336">
        <v>4786</v>
      </c>
      <c r="B1236" s="2" t="s">
        <v>293</v>
      </c>
      <c r="C1236" s="429">
        <v>4.7530400000000004</v>
      </c>
      <c r="D1236" s="429">
        <v>3.048108</v>
      </c>
      <c r="E1236" s="429">
        <v>1.7049320000000003</v>
      </c>
      <c r="F1236" s="429">
        <v>-8.024550000000005</v>
      </c>
    </row>
    <row r="1237" spans="1:6" x14ac:dyDescent="0.3">
      <c r="A1237" s="336">
        <v>4787</v>
      </c>
      <c r="B1237" s="2" t="s">
        <v>293</v>
      </c>
      <c r="C1237" s="429">
        <v>4.6907249999999996</v>
      </c>
      <c r="D1237" s="429">
        <v>3.2099829999999998</v>
      </c>
      <c r="E1237" s="429">
        <v>1.4807419999999998</v>
      </c>
      <c r="F1237" s="429">
        <v>-9.0490850000000016</v>
      </c>
    </row>
    <row r="1238" spans="1:6" x14ac:dyDescent="0.3">
      <c r="A1238" s="336">
        <v>4841</v>
      </c>
      <c r="B1238" s="2" t="s">
        <v>295</v>
      </c>
      <c r="C1238" s="429">
        <v>4.8727349999999996</v>
      </c>
      <c r="D1238" s="429">
        <v>2.8529659999999999</v>
      </c>
      <c r="E1238" s="429">
        <v>2.0197689999999997</v>
      </c>
      <c r="F1238" s="429">
        <v>-11.072354999999995</v>
      </c>
    </row>
    <row r="1239" spans="1:6" x14ac:dyDescent="0.3">
      <c r="A1239" s="336">
        <v>4843</v>
      </c>
      <c r="B1239" s="2" t="s">
        <v>295</v>
      </c>
      <c r="C1239" s="429">
        <v>4.8231200000000003</v>
      </c>
      <c r="D1239" s="429">
        <v>2.9475229999999999</v>
      </c>
      <c r="E1239" s="429">
        <v>1.8755970000000004</v>
      </c>
      <c r="F1239" s="429">
        <v>-11.871088999999998</v>
      </c>
    </row>
    <row r="1240" spans="1:6" x14ac:dyDescent="0.3">
      <c r="A1240" s="336">
        <v>4847</v>
      </c>
      <c r="B1240" s="2" t="s">
        <v>295</v>
      </c>
      <c r="C1240" s="429">
        <v>4.8422999999999998</v>
      </c>
      <c r="D1240" s="429">
        <v>2.9444170000000001</v>
      </c>
      <c r="E1240" s="429">
        <v>1.8978829999999998</v>
      </c>
      <c r="F1240" s="429">
        <v>-11.272608000000002</v>
      </c>
    </row>
    <row r="1241" spans="1:6" x14ac:dyDescent="0.3">
      <c r="A1241" s="336">
        <v>4848</v>
      </c>
      <c r="B1241" s="2" t="s">
        <v>295</v>
      </c>
      <c r="C1241" s="429">
        <v>4.8599610000000002</v>
      </c>
      <c r="D1241" s="429">
        <v>2.946377</v>
      </c>
      <c r="E1241" s="429">
        <v>1.9135840000000002</v>
      </c>
      <c r="F1241" s="429">
        <v>-10.637005999999989</v>
      </c>
    </row>
    <row r="1242" spans="1:6" x14ac:dyDescent="0.3">
      <c r="A1242" s="336">
        <v>4849</v>
      </c>
      <c r="B1242" s="2" t="s">
        <v>295</v>
      </c>
      <c r="C1242" s="429">
        <v>4.8236699999999999</v>
      </c>
      <c r="D1242" s="429">
        <v>2.964216</v>
      </c>
      <c r="E1242" s="429">
        <v>1.8594539999999999</v>
      </c>
      <c r="F1242" s="429">
        <v>-11.411596999999997</v>
      </c>
    </row>
    <row r="1243" spans="1:6" x14ac:dyDescent="0.3">
      <c r="A1243" s="336">
        <v>4853</v>
      </c>
      <c r="B1243" s="2" t="s">
        <v>295</v>
      </c>
      <c r="C1243" s="429">
        <v>4.8701790000000003</v>
      </c>
      <c r="D1243" s="429">
        <v>2.8194569999999999</v>
      </c>
      <c r="E1243" s="429">
        <v>2.0507220000000004</v>
      </c>
      <c r="F1243" s="429">
        <v>-11.743659999999998</v>
      </c>
    </row>
    <row r="1244" spans="1:6" x14ac:dyDescent="0.3">
      <c r="A1244" s="336">
        <v>4854</v>
      </c>
      <c r="B1244" s="2" t="s">
        <v>295</v>
      </c>
      <c r="C1244" s="429">
        <v>4.8784799999999997</v>
      </c>
      <c r="D1244" s="429">
        <v>2.8221379999999998</v>
      </c>
      <c r="E1244" s="429">
        <v>2.0563419999999999</v>
      </c>
      <c r="F1244" s="429">
        <v>-11.129682000000006</v>
      </c>
    </row>
    <row r="1245" spans="1:6" x14ac:dyDescent="0.3">
      <c r="A1245" s="336">
        <v>4856</v>
      </c>
      <c r="B1245" s="2" t="s">
        <v>295</v>
      </c>
      <c r="C1245" s="429">
        <v>4.8491039999999996</v>
      </c>
      <c r="D1245" s="429">
        <v>2.9011809999999998</v>
      </c>
      <c r="E1245" s="429">
        <v>1.9479229999999998</v>
      </c>
      <c r="F1245" s="429">
        <v>-11.431859999999997</v>
      </c>
    </row>
    <row r="1246" spans="1:6" x14ac:dyDescent="0.3">
      <c r="A1246" s="336">
        <v>4858</v>
      </c>
      <c r="B1246" s="2" t="s">
        <v>295</v>
      </c>
      <c r="C1246" s="429">
        <v>4.8831600000000002</v>
      </c>
      <c r="D1246" s="429">
        <v>2.8198750000000001</v>
      </c>
      <c r="E1246" s="429">
        <v>2.063285</v>
      </c>
      <c r="F1246" s="429">
        <v>-11.000478000000001</v>
      </c>
    </row>
    <row r="1247" spans="1:6" x14ac:dyDescent="0.3">
      <c r="A1247" s="336">
        <v>4859</v>
      </c>
      <c r="B1247" s="2" t="s">
        <v>295</v>
      </c>
      <c r="C1247" s="429">
        <v>4.8957240000000004</v>
      </c>
      <c r="D1247" s="429">
        <v>2.8089810000000002</v>
      </c>
      <c r="E1247" s="429">
        <v>2.0867430000000002</v>
      </c>
      <c r="F1247" s="429">
        <v>-10.637988</v>
      </c>
    </row>
    <row r="1248" spans="1:6" x14ac:dyDescent="0.3">
      <c r="A1248" s="336">
        <v>4860</v>
      </c>
      <c r="B1248" s="2" t="s">
        <v>295</v>
      </c>
      <c r="C1248" s="429">
        <v>4.9051400000000003</v>
      </c>
      <c r="D1248" s="429">
        <v>2.7480009999999999</v>
      </c>
      <c r="E1248" s="429">
        <v>2.1571390000000004</v>
      </c>
      <c r="F1248" s="429">
        <v>-10.263615999999999</v>
      </c>
    </row>
    <row r="1249" spans="1:6" x14ac:dyDescent="0.3">
      <c r="A1249" s="336">
        <v>4861</v>
      </c>
      <c r="B1249" s="2" t="s">
        <v>295</v>
      </c>
      <c r="C1249" s="429">
        <v>4.8920529999999998</v>
      </c>
      <c r="D1249" s="429">
        <v>2.8251810000000002</v>
      </c>
      <c r="E1249" s="429">
        <v>2.0668719999999996</v>
      </c>
      <c r="F1249" s="429">
        <v>-10.684549999999994</v>
      </c>
    </row>
    <row r="1250" spans="1:6" x14ac:dyDescent="0.3">
      <c r="A1250" s="336">
        <v>4862</v>
      </c>
      <c r="B1250" s="2" t="s">
        <v>295</v>
      </c>
      <c r="C1250" s="429">
        <v>4.8597570000000001</v>
      </c>
      <c r="D1250" s="429">
        <v>2.9375810000000002</v>
      </c>
      <c r="E1250" s="429">
        <v>1.9221759999999999</v>
      </c>
      <c r="F1250" s="429">
        <v>-10.783727000000006</v>
      </c>
    </row>
    <row r="1251" spans="1:6" x14ac:dyDescent="0.3">
      <c r="A1251" s="336">
        <v>4863</v>
      </c>
      <c r="B1251" s="2" t="s">
        <v>295</v>
      </c>
      <c r="C1251" s="429">
        <v>4.875731</v>
      </c>
      <c r="D1251" s="429">
        <v>2.8145470000000001</v>
      </c>
      <c r="E1251" s="429">
        <v>2.0611839999999999</v>
      </c>
      <c r="F1251" s="429">
        <v>-11.689370999999994</v>
      </c>
    </row>
    <row r="1252" spans="1:6" x14ac:dyDescent="0.3">
      <c r="A1252" s="336">
        <v>4864</v>
      </c>
      <c r="B1252" s="2" t="s">
        <v>295</v>
      </c>
      <c r="C1252" s="429">
        <v>4.896172</v>
      </c>
      <c r="D1252" s="429">
        <v>2.8460200000000002</v>
      </c>
      <c r="E1252" s="429">
        <v>2.0501519999999998</v>
      </c>
      <c r="F1252" s="429">
        <v>-10.516328999999988</v>
      </c>
    </row>
    <row r="1253" spans="1:6" x14ac:dyDescent="0.3">
      <c r="A1253" s="336">
        <v>4901</v>
      </c>
      <c r="B1253" s="2" t="s">
        <v>295</v>
      </c>
      <c r="C1253" s="429">
        <v>4.9492269999999996</v>
      </c>
      <c r="D1253" s="429">
        <v>2.9778060000000002</v>
      </c>
      <c r="E1253" s="429">
        <v>1.9714209999999994</v>
      </c>
      <c r="F1253" s="429">
        <v>-8.4737140000000011</v>
      </c>
    </row>
    <row r="1254" spans="1:6" x14ac:dyDescent="0.3">
      <c r="A1254" s="336">
        <v>4910</v>
      </c>
      <c r="B1254" s="2" t="s">
        <v>295</v>
      </c>
      <c r="C1254" s="429">
        <v>4.907267</v>
      </c>
      <c r="D1254" s="429">
        <v>3.002221</v>
      </c>
      <c r="E1254" s="429">
        <v>1.905046</v>
      </c>
      <c r="F1254" s="429">
        <v>-9.340369999999993</v>
      </c>
    </row>
    <row r="1255" spans="1:6" x14ac:dyDescent="0.3">
      <c r="A1255" s="336">
        <v>4911</v>
      </c>
      <c r="B1255" s="2" t="s">
        <v>295</v>
      </c>
      <c r="C1255" s="429">
        <v>4.7946059999999999</v>
      </c>
      <c r="D1255" s="429">
        <v>3.235357</v>
      </c>
      <c r="E1255" s="429">
        <v>1.5592489999999999</v>
      </c>
      <c r="F1255" s="429">
        <v>-11.574520999999997</v>
      </c>
    </row>
    <row r="1256" spans="1:6" x14ac:dyDescent="0.3">
      <c r="A1256" s="336">
        <v>4912</v>
      </c>
      <c r="B1256" s="2" t="s">
        <v>295</v>
      </c>
      <c r="C1256" s="429">
        <v>4.7371020000000001</v>
      </c>
      <c r="D1256" s="429">
        <v>3.2965460000000002</v>
      </c>
      <c r="E1256" s="429">
        <v>1.4405559999999999</v>
      </c>
      <c r="F1256" s="429">
        <v>-10.972616999999993</v>
      </c>
    </row>
    <row r="1257" spans="1:6" x14ac:dyDescent="0.3">
      <c r="A1257" s="336">
        <v>4915</v>
      </c>
      <c r="B1257" s="2" t="s">
        <v>295</v>
      </c>
      <c r="C1257" s="429">
        <v>4.819509</v>
      </c>
      <c r="D1257" s="429">
        <v>3.0088029999999999</v>
      </c>
      <c r="E1257" s="429">
        <v>1.8107060000000001</v>
      </c>
      <c r="F1257" s="429">
        <v>-10.622001000000001</v>
      </c>
    </row>
    <row r="1258" spans="1:6" x14ac:dyDescent="0.3">
      <c r="A1258" s="336">
        <v>4917</v>
      </c>
      <c r="B1258" s="2" t="s">
        <v>295</v>
      </c>
      <c r="C1258" s="429">
        <v>4.9491560000000003</v>
      </c>
      <c r="D1258" s="429">
        <v>3.0441280000000002</v>
      </c>
      <c r="E1258" s="429">
        <v>1.9050280000000002</v>
      </c>
      <c r="F1258" s="429">
        <v>-9.7246039999999887</v>
      </c>
    </row>
    <row r="1259" spans="1:6" x14ac:dyDescent="0.3">
      <c r="A1259" s="336">
        <v>4920</v>
      </c>
      <c r="B1259" s="2" t="s">
        <v>295</v>
      </c>
      <c r="C1259" s="429">
        <v>4.5395770000000004</v>
      </c>
      <c r="D1259" s="429">
        <v>3.5764939999999998</v>
      </c>
      <c r="E1259" s="429">
        <v>0.96308300000000058</v>
      </c>
      <c r="F1259" s="429">
        <v>-14.251647999999996</v>
      </c>
    </row>
    <row r="1260" spans="1:6" x14ac:dyDescent="0.3">
      <c r="A1260" s="336">
        <v>4921</v>
      </c>
      <c r="B1260" s="2" t="s">
        <v>295</v>
      </c>
      <c r="C1260" s="429">
        <v>4.7987190000000002</v>
      </c>
      <c r="D1260" s="429">
        <v>3.0797590000000001</v>
      </c>
      <c r="E1260" s="429">
        <v>1.71896</v>
      </c>
      <c r="F1260" s="429">
        <v>-10.665927999999997</v>
      </c>
    </row>
    <row r="1261" spans="1:6" x14ac:dyDescent="0.3">
      <c r="A1261" s="336">
        <v>4922</v>
      </c>
      <c r="B1261" s="2" t="s">
        <v>295</v>
      </c>
      <c r="C1261" s="429">
        <v>4.8812059999999997</v>
      </c>
      <c r="D1261" s="429">
        <v>3.0463140000000002</v>
      </c>
      <c r="E1261" s="429">
        <v>1.8348919999999995</v>
      </c>
      <c r="F1261" s="429">
        <v>-8.7216230000000046</v>
      </c>
    </row>
    <row r="1262" spans="1:6" x14ac:dyDescent="0.3">
      <c r="A1262" s="336">
        <v>4923</v>
      </c>
      <c r="B1262" s="2" t="s">
        <v>295</v>
      </c>
      <c r="C1262" s="429">
        <v>4.747706</v>
      </c>
      <c r="D1262" s="429">
        <v>3.2996829999999999</v>
      </c>
      <c r="E1262" s="429">
        <v>1.4480230000000001</v>
      </c>
      <c r="F1262" s="429">
        <v>-10.085106999999997</v>
      </c>
    </row>
    <row r="1263" spans="1:6" x14ac:dyDescent="0.3">
      <c r="A1263" s="336">
        <v>4924</v>
      </c>
      <c r="B1263" s="2" t="s">
        <v>295</v>
      </c>
      <c r="C1263" s="429">
        <v>4.889945</v>
      </c>
      <c r="D1263" s="429">
        <v>3.0789680000000001</v>
      </c>
      <c r="E1263" s="429">
        <v>1.8109769999999998</v>
      </c>
      <c r="F1263" s="429">
        <v>-8.7613049999999966</v>
      </c>
    </row>
    <row r="1264" spans="1:6" x14ac:dyDescent="0.3">
      <c r="A1264" s="336">
        <v>4925</v>
      </c>
      <c r="B1264" s="2" t="s">
        <v>295</v>
      </c>
      <c r="C1264" s="429">
        <v>4.4911000000000003</v>
      </c>
      <c r="D1264" s="429">
        <v>3.672555</v>
      </c>
      <c r="E1264" s="429">
        <v>0.8185450000000003</v>
      </c>
      <c r="F1264" s="429">
        <v>-14.739629999999998</v>
      </c>
    </row>
    <row r="1265" spans="1:6" x14ac:dyDescent="0.3">
      <c r="A1265" s="336">
        <v>4927</v>
      </c>
      <c r="B1265" s="2" t="s">
        <v>295</v>
      </c>
      <c r="C1265" s="429">
        <v>4.9186740000000002</v>
      </c>
      <c r="D1265" s="429">
        <v>3.0283159999999998</v>
      </c>
      <c r="E1265" s="429">
        <v>1.8903580000000004</v>
      </c>
      <c r="F1265" s="429">
        <v>-8.5161709999999999</v>
      </c>
    </row>
    <row r="1266" spans="1:6" x14ac:dyDescent="0.3">
      <c r="A1266" s="336">
        <v>4928</v>
      </c>
      <c r="B1266" s="2" t="s">
        <v>295</v>
      </c>
      <c r="C1266" s="429">
        <v>4.7678950000000002</v>
      </c>
      <c r="D1266" s="429">
        <v>3.1811210000000001</v>
      </c>
      <c r="E1266" s="429">
        <v>1.5867740000000001</v>
      </c>
      <c r="F1266" s="429">
        <v>-8.841899999999999</v>
      </c>
    </row>
    <row r="1267" spans="1:6" x14ac:dyDescent="0.3">
      <c r="A1267" s="336">
        <v>4929</v>
      </c>
      <c r="B1267" s="2" t="s">
        <v>295</v>
      </c>
      <c r="C1267" s="429">
        <v>4.8355870000000003</v>
      </c>
      <c r="D1267" s="429">
        <v>3.0751840000000001</v>
      </c>
      <c r="E1267" s="429">
        <v>1.7604030000000002</v>
      </c>
      <c r="F1267" s="429">
        <v>-8.6271900000000024</v>
      </c>
    </row>
    <row r="1268" spans="1:6" x14ac:dyDescent="0.3">
      <c r="A1268" s="336">
        <v>4930</v>
      </c>
      <c r="B1268" s="2" t="s">
        <v>295</v>
      </c>
      <c r="C1268" s="429">
        <v>4.7382790000000004</v>
      </c>
      <c r="D1268" s="429">
        <v>3.2686470000000001</v>
      </c>
      <c r="E1268" s="429">
        <v>1.4696320000000003</v>
      </c>
      <c r="F1268" s="429">
        <v>-9.6739359999999941</v>
      </c>
    </row>
    <row r="1269" spans="1:6" x14ac:dyDescent="0.3">
      <c r="A1269" s="336">
        <v>4932</v>
      </c>
      <c r="B1269" s="2" t="s">
        <v>295</v>
      </c>
      <c r="C1269" s="429">
        <v>4.799194</v>
      </c>
      <c r="D1269" s="429">
        <v>3.0942460000000001</v>
      </c>
      <c r="E1269" s="429">
        <v>1.7049479999999999</v>
      </c>
      <c r="F1269" s="429">
        <v>-9.5947969999999962</v>
      </c>
    </row>
    <row r="1270" spans="1:6" x14ac:dyDescent="0.3">
      <c r="A1270" s="336">
        <v>4936</v>
      </c>
      <c r="B1270" s="2" t="s">
        <v>295</v>
      </c>
      <c r="C1270" s="429">
        <v>4.2854089999999996</v>
      </c>
      <c r="D1270" s="429">
        <v>4.0526080000000002</v>
      </c>
      <c r="E1270" s="429">
        <v>0.23280099999999937</v>
      </c>
      <c r="F1270" s="429">
        <v>-19.140358000000006</v>
      </c>
    </row>
    <row r="1271" spans="1:6" x14ac:dyDescent="0.3">
      <c r="A1271" s="336">
        <v>4937</v>
      </c>
      <c r="B1271" s="2" t="s">
        <v>295</v>
      </c>
      <c r="C1271" s="429">
        <v>4.9126510000000003</v>
      </c>
      <c r="D1271" s="429">
        <v>3.042932</v>
      </c>
      <c r="E1271" s="429">
        <v>1.8697190000000004</v>
      </c>
      <c r="F1271" s="429">
        <v>-8.9805320000000073</v>
      </c>
    </row>
    <row r="1272" spans="1:6" x14ac:dyDescent="0.3">
      <c r="A1272" s="336">
        <v>4938</v>
      </c>
      <c r="B1272" s="2" t="s">
        <v>295</v>
      </c>
      <c r="C1272" s="429">
        <v>4.780087</v>
      </c>
      <c r="D1272" s="429">
        <v>3.3059980000000002</v>
      </c>
      <c r="E1272" s="429">
        <v>1.4740889999999998</v>
      </c>
      <c r="F1272" s="429">
        <v>-13.328937</v>
      </c>
    </row>
    <row r="1273" spans="1:6" x14ac:dyDescent="0.3">
      <c r="A1273" s="336">
        <v>4939</v>
      </c>
      <c r="B1273" s="2" t="s">
        <v>295</v>
      </c>
      <c r="C1273" s="429">
        <v>4.7127230000000004</v>
      </c>
      <c r="D1273" s="429">
        <v>3.2605019999999998</v>
      </c>
      <c r="E1273" s="429">
        <v>1.4522210000000007</v>
      </c>
      <c r="F1273" s="429">
        <v>-9.4486829999999991</v>
      </c>
    </row>
    <row r="1274" spans="1:6" x14ac:dyDescent="0.3">
      <c r="A1274" s="336">
        <v>4941</v>
      </c>
      <c r="B1274" s="2" t="s">
        <v>295</v>
      </c>
      <c r="C1274" s="429">
        <v>4.822184</v>
      </c>
      <c r="D1274" s="429">
        <v>3.0431509999999999</v>
      </c>
      <c r="E1274" s="429">
        <v>1.7790330000000001</v>
      </c>
      <c r="F1274" s="429">
        <v>-10.735420000000001</v>
      </c>
    </row>
    <row r="1275" spans="1:6" x14ac:dyDescent="0.3">
      <c r="A1275" s="336">
        <v>4942</v>
      </c>
      <c r="B1275" s="2" t="s">
        <v>295</v>
      </c>
      <c r="C1275" s="429">
        <v>4.6181660000000004</v>
      </c>
      <c r="D1275" s="429">
        <v>3.438126</v>
      </c>
      <c r="E1275" s="429">
        <v>1.1800400000000004</v>
      </c>
      <c r="F1275" s="429">
        <v>-12.258197999999997</v>
      </c>
    </row>
    <row r="1276" spans="1:6" x14ac:dyDescent="0.3">
      <c r="A1276" s="336">
        <v>4943</v>
      </c>
      <c r="B1276" s="2" t="s">
        <v>295</v>
      </c>
      <c r="C1276" s="429">
        <v>4.8344199999999997</v>
      </c>
      <c r="D1276" s="429">
        <v>3.1658369999999998</v>
      </c>
      <c r="E1276" s="429">
        <v>1.6685829999999999</v>
      </c>
      <c r="F1276" s="429">
        <v>-9.3696850000000005</v>
      </c>
    </row>
    <row r="1277" spans="1:6" x14ac:dyDescent="0.3">
      <c r="A1277" s="336">
        <v>4945</v>
      </c>
      <c r="B1277" s="2" t="s">
        <v>295</v>
      </c>
      <c r="C1277" s="429">
        <v>4.3439230000000002</v>
      </c>
      <c r="D1277" s="429">
        <v>3.91168</v>
      </c>
      <c r="E1277" s="429">
        <v>0.43224300000000015</v>
      </c>
      <c r="F1277" s="429">
        <v>-14.729681000000006</v>
      </c>
    </row>
    <row r="1278" spans="1:6" x14ac:dyDescent="0.3">
      <c r="A1278" s="336">
        <v>4947</v>
      </c>
      <c r="B1278" s="2" t="s">
        <v>295</v>
      </c>
      <c r="C1278" s="429">
        <v>4.3894970000000004</v>
      </c>
      <c r="D1278" s="429">
        <v>3.7882760000000002</v>
      </c>
      <c r="E1278" s="429">
        <v>0.60122100000000023</v>
      </c>
      <c r="F1278" s="429">
        <v>-17.855570999999998</v>
      </c>
    </row>
    <row r="1279" spans="1:6" x14ac:dyDescent="0.3">
      <c r="A1279" s="336">
        <v>4949</v>
      </c>
      <c r="B1279" s="2" t="s">
        <v>295</v>
      </c>
      <c r="C1279" s="429">
        <v>4.8352579999999996</v>
      </c>
      <c r="D1279" s="429">
        <v>3.0028429999999999</v>
      </c>
      <c r="E1279" s="429">
        <v>1.8324149999999997</v>
      </c>
      <c r="F1279" s="429">
        <v>-10.871636999999993</v>
      </c>
    </row>
    <row r="1280" spans="1:6" x14ac:dyDescent="0.3">
      <c r="A1280" s="336">
        <v>4950</v>
      </c>
      <c r="B1280" s="2" t="s">
        <v>295</v>
      </c>
      <c r="C1280" s="429">
        <v>4.8200529999999997</v>
      </c>
      <c r="D1280" s="429">
        <v>3.1933959999999999</v>
      </c>
      <c r="E1280" s="429">
        <v>1.6266569999999998</v>
      </c>
      <c r="F1280" s="429">
        <v>-10.320317000000003</v>
      </c>
    </row>
    <row r="1281" spans="1:6" x14ac:dyDescent="0.3">
      <c r="A1281" s="336">
        <v>4951</v>
      </c>
      <c r="B1281" s="2" t="s">
        <v>295</v>
      </c>
      <c r="C1281" s="429">
        <v>4.800446</v>
      </c>
      <c r="D1281" s="429">
        <v>3.0830280000000001</v>
      </c>
      <c r="E1281" s="429">
        <v>1.7174179999999999</v>
      </c>
      <c r="F1281" s="429">
        <v>-10.406235000000002</v>
      </c>
    </row>
    <row r="1282" spans="1:6" x14ac:dyDescent="0.3">
      <c r="A1282" s="336">
        <v>4952</v>
      </c>
      <c r="B1282" s="2" t="s">
        <v>295</v>
      </c>
      <c r="C1282" s="429">
        <v>4.8099920000000003</v>
      </c>
      <c r="D1282" s="429">
        <v>3.0075560000000001</v>
      </c>
      <c r="E1282" s="429">
        <v>1.8024360000000001</v>
      </c>
      <c r="F1282" s="429">
        <v>-10.982448999999995</v>
      </c>
    </row>
    <row r="1283" spans="1:6" x14ac:dyDescent="0.3">
      <c r="A1283" s="336">
        <v>4953</v>
      </c>
      <c r="B1283" s="2" t="s">
        <v>295</v>
      </c>
      <c r="C1283" s="429">
        <v>4.7977230000000004</v>
      </c>
      <c r="D1283" s="429">
        <v>3.1145749999999999</v>
      </c>
      <c r="E1283" s="429">
        <v>1.6831480000000005</v>
      </c>
      <c r="F1283" s="429">
        <v>-8.4966559999999909</v>
      </c>
    </row>
    <row r="1284" spans="1:6" x14ac:dyDescent="0.3">
      <c r="A1284" s="336">
        <v>4954</v>
      </c>
      <c r="B1284" s="2" t="s">
        <v>295</v>
      </c>
      <c r="C1284" s="429">
        <v>4.7132969999999998</v>
      </c>
      <c r="D1284" s="429">
        <v>3.347709</v>
      </c>
      <c r="E1284" s="429">
        <v>1.3655879999999998</v>
      </c>
      <c r="F1284" s="429">
        <v>-12.716712999999995</v>
      </c>
    </row>
    <row r="1285" spans="1:6" x14ac:dyDescent="0.3">
      <c r="A1285" s="336">
        <v>4955</v>
      </c>
      <c r="B1285" s="2" t="s">
        <v>295</v>
      </c>
      <c r="C1285" s="429">
        <v>4.8243390000000002</v>
      </c>
      <c r="D1285" s="429">
        <v>3.229609</v>
      </c>
      <c r="E1285" s="429">
        <v>1.5947300000000002</v>
      </c>
      <c r="F1285" s="429">
        <v>-12.349313000000002</v>
      </c>
    </row>
    <row r="1286" spans="1:6" x14ac:dyDescent="0.3">
      <c r="A1286" s="336">
        <v>4956</v>
      </c>
      <c r="B1286" s="2" t="s">
        <v>295</v>
      </c>
      <c r="C1286" s="429">
        <v>4.6861220000000001</v>
      </c>
      <c r="D1286" s="429">
        <v>3.4000240000000002</v>
      </c>
      <c r="E1286" s="429">
        <v>1.286098</v>
      </c>
      <c r="F1286" s="429">
        <v>-14.062573999999991</v>
      </c>
    </row>
    <row r="1287" spans="1:6" x14ac:dyDescent="0.3">
      <c r="A1287" s="336">
        <v>4957</v>
      </c>
      <c r="B1287" s="2" t="s">
        <v>295</v>
      </c>
      <c r="C1287" s="429">
        <v>4.8625429999999996</v>
      </c>
      <c r="D1287" s="429">
        <v>3.140072</v>
      </c>
      <c r="E1287" s="429">
        <v>1.7224709999999996</v>
      </c>
      <c r="F1287" s="429">
        <v>-10.401129000000005</v>
      </c>
    </row>
    <row r="1288" spans="1:6" x14ac:dyDescent="0.3">
      <c r="A1288" s="336">
        <v>4958</v>
      </c>
      <c r="B1288" s="2" t="s">
        <v>295</v>
      </c>
      <c r="C1288" s="429">
        <v>4.7421689999999996</v>
      </c>
      <c r="D1288" s="429">
        <v>3.2947109999999999</v>
      </c>
      <c r="E1288" s="429">
        <v>1.4474579999999997</v>
      </c>
      <c r="F1288" s="429">
        <v>-11.451003000000007</v>
      </c>
    </row>
    <row r="1289" spans="1:6" x14ac:dyDescent="0.3">
      <c r="A1289" s="336">
        <v>4961</v>
      </c>
      <c r="B1289" s="2" t="s">
        <v>295</v>
      </c>
      <c r="C1289" s="429">
        <v>4.6005320000000003</v>
      </c>
      <c r="D1289" s="429">
        <v>3.5025620000000002</v>
      </c>
      <c r="E1289" s="429">
        <v>1.0979700000000001</v>
      </c>
      <c r="F1289" s="429">
        <v>-14.113666999999996</v>
      </c>
    </row>
    <row r="1290" spans="1:6" x14ac:dyDescent="0.3">
      <c r="A1290" s="336">
        <v>4963</v>
      </c>
      <c r="B1290" s="2" t="s">
        <v>295</v>
      </c>
      <c r="C1290" s="429">
        <v>4.9066910000000004</v>
      </c>
      <c r="D1290" s="429">
        <v>3.0762149999999999</v>
      </c>
      <c r="E1290" s="429">
        <v>1.8304760000000004</v>
      </c>
      <c r="F1290" s="429">
        <v>-10.086841</v>
      </c>
    </row>
    <row r="1291" spans="1:6" x14ac:dyDescent="0.3">
      <c r="A1291" s="336">
        <v>4965</v>
      </c>
      <c r="B1291" s="2" t="s">
        <v>295</v>
      </c>
      <c r="C1291" s="429">
        <v>4.8338190000000001</v>
      </c>
      <c r="D1291" s="429">
        <v>3.1260750000000002</v>
      </c>
      <c r="E1291" s="429">
        <v>1.7077439999999999</v>
      </c>
      <c r="F1291" s="429">
        <v>-8.7923319999999947</v>
      </c>
    </row>
    <row r="1292" spans="1:6" x14ac:dyDescent="0.3">
      <c r="A1292" s="336">
        <v>4966</v>
      </c>
      <c r="B1292" s="2" t="s">
        <v>295</v>
      </c>
      <c r="C1292" s="429">
        <v>4.4435659999999997</v>
      </c>
      <c r="D1292" s="429">
        <v>3.7666089999999999</v>
      </c>
      <c r="E1292" s="429">
        <v>0.67695699999999981</v>
      </c>
      <c r="F1292" s="429">
        <v>-18.191245000000002</v>
      </c>
    </row>
    <row r="1293" spans="1:6" x14ac:dyDescent="0.3">
      <c r="A1293" s="336">
        <v>4967</v>
      </c>
      <c r="B1293" s="2" t="s">
        <v>295</v>
      </c>
      <c r="C1293" s="429">
        <v>4.8707149999999997</v>
      </c>
      <c r="D1293" s="429">
        <v>3.0890909999999998</v>
      </c>
      <c r="E1293" s="429">
        <v>1.7816239999999999</v>
      </c>
      <c r="F1293" s="429">
        <v>-8.717328000000002</v>
      </c>
    </row>
    <row r="1294" spans="1:6" x14ac:dyDescent="0.3">
      <c r="A1294" s="336">
        <v>4969</v>
      </c>
      <c r="B1294" s="2" t="s">
        <v>295</v>
      </c>
      <c r="C1294" s="429">
        <v>4.808535</v>
      </c>
      <c r="D1294" s="429">
        <v>3.082274</v>
      </c>
      <c r="E1294" s="429">
        <v>1.726261</v>
      </c>
      <c r="F1294" s="429">
        <v>-8.70512200000001</v>
      </c>
    </row>
    <row r="1295" spans="1:6" x14ac:dyDescent="0.3">
      <c r="A1295" s="336">
        <v>4970</v>
      </c>
      <c r="B1295" s="2" t="s">
        <v>295</v>
      </c>
      <c r="C1295" s="429">
        <v>4.2980640000000001</v>
      </c>
      <c r="D1295" s="429">
        <v>4.038837</v>
      </c>
      <c r="E1295" s="429">
        <v>0.2592270000000001</v>
      </c>
      <c r="F1295" s="429">
        <v>-20.339735000000005</v>
      </c>
    </row>
    <row r="1296" spans="1:6" x14ac:dyDescent="0.3">
      <c r="A1296" s="336">
        <v>4971</v>
      </c>
      <c r="B1296" s="2" t="s">
        <v>295</v>
      </c>
      <c r="C1296" s="429">
        <v>4.8103899999999999</v>
      </c>
      <c r="D1296" s="429">
        <v>3.193937</v>
      </c>
      <c r="E1296" s="429">
        <v>1.6164529999999999</v>
      </c>
      <c r="F1296" s="429">
        <v>-9.2339870000000026</v>
      </c>
    </row>
    <row r="1297" spans="1:6" x14ac:dyDescent="0.3">
      <c r="A1297" s="336">
        <v>4973</v>
      </c>
      <c r="B1297" s="2" t="s">
        <v>295</v>
      </c>
      <c r="C1297" s="429">
        <v>4.814489</v>
      </c>
      <c r="D1297" s="429">
        <v>2.998399</v>
      </c>
      <c r="E1297" s="429">
        <v>1.81609</v>
      </c>
      <c r="F1297" s="429">
        <v>-11.178682000000002</v>
      </c>
    </row>
    <row r="1298" spans="1:6" x14ac:dyDescent="0.3">
      <c r="A1298" s="336">
        <v>4974</v>
      </c>
      <c r="B1298" s="2" t="s">
        <v>295</v>
      </c>
      <c r="C1298" s="429">
        <v>4.8374839999999999</v>
      </c>
      <c r="D1298" s="429">
        <v>2.9918390000000001</v>
      </c>
      <c r="E1298" s="429">
        <v>1.8456449999999998</v>
      </c>
      <c r="F1298" s="429">
        <v>-10.377929999999999</v>
      </c>
    </row>
    <row r="1299" spans="1:6" x14ac:dyDescent="0.3">
      <c r="A1299" s="336">
        <v>4976</v>
      </c>
      <c r="B1299" s="2" t="s">
        <v>295</v>
      </c>
      <c r="C1299" s="429">
        <v>4.8526629999999997</v>
      </c>
      <c r="D1299" s="429">
        <v>3.1447250000000002</v>
      </c>
      <c r="E1299" s="429">
        <v>1.7079379999999995</v>
      </c>
      <c r="F1299" s="429">
        <v>-9.565802000000005</v>
      </c>
    </row>
    <row r="1300" spans="1:6" x14ac:dyDescent="0.3">
      <c r="A1300" s="336">
        <v>4978</v>
      </c>
      <c r="B1300" s="2" t="s">
        <v>295</v>
      </c>
      <c r="C1300" s="429">
        <v>4.8873300000000004</v>
      </c>
      <c r="D1300" s="429">
        <v>3.0947110000000002</v>
      </c>
      <c r="E1300" s="429">
        <v>1.7926190000000002</v>
      </c>
      <c r="F1300" s="429">
        <v>-10.048475</v>
      </c>
    </row>
    <row r="1301" spans="1:6" x14ac:dyDescent="0.3">
      <c r="A1301" s="336">
        <v>4979</v>
      </c>
      <c r="B1301" s="2" t="s">
        <v>295</v>
      </c>
      <c r="C1301" s="429">
        <v>4.6844530000000004</v>
      </c>
      <c r="D1301" s="429">
        <v>3.374959</v>
      </c>
      <c r="E1301" s="429">
        <v>1.3094940000000004</v>
      </c>
      <c r="F1301" s="429">
        <v>-12.115654999999997</v>
      </c>
    </row>
    <row r="1302" spans="1:6" x14ac:dyDescent="0.3">
      <c r="A1302" s="336">
        <v>4981</v>
      </c>
      <c r="B1302" s="2" t="s">
        <v>295</v>
      </c>
      <c r="C1302" s="429">
        <v>4.8387739999999999</v>
      </c>
      <c r="D1302" s="429">
        <v>3.0014409999999998</v>
      </c>
      <c r="E1302" s="429">
        <v>1.8373330000000001</v>
      </c>
      <c r="F1302" s="429">
        <v>-10.285595999999998</v>
      </c>
    </row>
    <row r="1303" spans="1:6" x14ac:dyDescent="0.3">
      <c r="A1303" s="336">
        <v>4982</v>
      </c>
      <c r="B1303" s="2" t="s">
        <v>295</v>
      </c>
      <c r="C1303" s="429">
        <v>4.3040839999999996</v>
      </c>
      <c r="D1303" s="429">
        <v>3.9581740000000001</v>
      </c>
      <c r="E1303" s="429">
        <v>0.3459099999999995</v>
      </c>
      <c r="F1303" s="429">
        <v>-19.593394</v>
      </c>
    </row>
    <row r="1304" spans="1:6" x14ac:dyDescent="0.3">
      <c r="A1304" s="336">
        <v>4983</v>
      </c>
      <c r="B1304" s="2" t="s">
        <v>295</v>
      </c>
      <c r="C1304" s="429">
        <v>4.5966459999999998</v>
      </c>
      <c r="D1304" s="429">
        <v>3.53247</v>
      </c>
      <c r="E1304" s="429">
        <v>1.0641759999999998</v>
      </c>
      <c r="F1304" s="429">
        <v>-15.465528000000003</v>
      </c>
    </row>
    <row r="1305" spans="1:6" x14ac:dyDescent="0.3">
      <c r="A1305" s="336">
        <v>4984</v>
      </c>
      <c r="B1305" s="2" t="s">
        <v>295</v>
      </c>
      <c r="C1305" s="429">
        <v>4.6711710000000002</v>
      </c>
      <c r="D1305" s="429">
        <v>3.467311</v>
      </c>
      <c r="E1305" s="429">
        <v>1.2038600000000002</v>
      </c>
      <c r="F1305" s="429">
        <v>-15.074469999999991</v>
      </c>
    </row>
    <row r="1306" spans="1:6" x14ac:dyDescent="0.3">
      <c r="A1306" s="336">
        <v>4985</v>
      </c>
      <c r="B1306" s="2" t="s">
        <v>295</v>
      </c>
      <c r="C1306" s="429">
        <v>4.4278500000000003</v>
      </c>
      <c r="D1306" s="429">
        <v>3.767064</v>
      </c>
      <c r="E1306" s="429">
        <v>0.66078600000000032</v>
      </c>
      <c r="F1306" s="429">
        <v>-14.605039999999999</v>
      </c>
    </row>
    <row r="1307" spans="1:6" x14ac:dyDescent="0.3">
      <c r="A1307" s="336">
        <v>4986</v>
      </c>
      <c r="B1307" s="2" t="s">
        <v>295</v>
      </c>
      <c r="C1307" s="429">
        <v>4.8042439999999997</v>
      </c>
      <c r="D1307" s="429">
        <v>3.084441</v>
      </c>
      <c r="E1307" s="429">
        <v>1.7198029999999997</v>
      </c>
      <c r="F1307" s="429">
        <v>-10.544406000000009</v>
      </c>
    </row>
    <row r="1308" spans="1:6" x14ac:dyDescent="0.3">
      <c r="A1308" s="336">
        <v>4987</v>
      </c>
      <c r="B1308" s="2" t="s">
        <v>295</v>
      </c>
      <c r="C1308" s="429">
        <v>4.8174530000000004</v>
      </c>
      <c r="D1308" s="429">
        <v>3.0749430000000002</v>
      </c>
      <c r="E1308" s="429">
        <v>1.7425100000000002</v>
      </c>
      <c r="F1308" s="429">
        <v>-9.4092309999999948</v>
      </c>
    </row>
    <row r="1309" spans="1:6" x14ac:dyDescent="0.3">
      <c r="A1309" s="336">
        <v>4988</v>
      </c>
      <c r="B1309" s="2" t="s">
        <v>295</v>
      </c>
      <c r="C1309" s="429">
        <v>4.8846499999999997</v>
      </c>
      <c r="D1309" s="429">
        <v>3.0339830000000001</v>
      </c>
      <c r="E1309" s="429">
        <v>1.8506669999999996</v>
      </c>
      <c r="F1309" s="429">
        <v>-9.2621750000000098</v>
      </c>
    </row>
    <row r="1310" spans="1:6" x14ac:dyDescent="0.3">
      <c r="A1310" s="336">
        <v>4989</v>
      </c>
      <c r="B1310" s="2" t="s">
        <v>295</v>
      </c>
      <c r="C1310" s="429">
        <v>4.9932090000000002</v>
      </c>
      <c r="D1310" s="429">
        <v>2.9411890000000001</v>
      </c>
      <c r="E1310" s="429">
        <v>2.0520200000000002</v>
      </c>
      <c r="F1310" s="429">
        <v>-8.5296240000000019</v>
      </c>
    </row>
    <row r="1311" spans="1:6" x14ac:dyDescent="0.3">
      <c r="A1311" s="336">
        <v>5001</v>
      </c>
      <c r="B1311" s="2" t="s">
        <v>295</v>
      </c>
      <c r="C1311" s="429">
        <v>5.3719210000000004</v>
      </c>
      <c r="D1311" s="429">
        <v>3.3510689999999999</v>
      </c>
      <c r="E1311" s="429">
        <v>2.0208520000000005</v>
      </c>
      <c r="F1311" s="429">
        <v>-4.6492509999999925</v>
      </c>
    </row>
    <row r="1312" spans="1:6" x14ac:dyDescent="0.3">
      <c r="A1312" s="336">
        <v>5032</v>
      </c>
      <c r="B1312" s="2" t="s">
        <v>295</v>
      </c>
      <c r="C1312" s="429">
        <v>5.1705180000000004</v>
      </c>
      <c r="D1312" s="429">
        <v>3.5510999999999999</v>
      </c>
      <c r="E1312" s="429">
        <v>1.6194180000000005</v>
      </c>
      <c r="F1312" s="429">
        <v>-7.8000509999999963</v>
      </c>
    </row>
    <row r="1313" spans="1:6" x14ac:dyDescent="0.3">
      <c r="A1313" s="336">
        <v>5033</v>
      </c>
      <c r="B1313" s="2" t="s">
        <v>295</v>
      </c>
      <c r="C1313" s="429">
        <v>5.2015630000000002</v>
      </c>
      <c r="D1313" s="429">
        <v>3.4361290000000002</v>
      </c>
      <c r="E1313" s="429">
        <v>1.7654339999999999</v>
      </c>
      <c r="F1313" s="429">
        <v>-4.420224000000001</v>
      </c>
    </row>
    <row r="1314" spans="1:6" x14ac:dyDescent="0.3">
      <c r="A1314" s="336">
        <v>5034</v>
      </c>
      <c r="B1314" s="2" t="s">
        <v>295</v>
      </c>
      <c r="C1314" s="429">
        <v>5.1078359999999998</v>
      </c>
      <c r="D1314" s="429">
        <v>3.6807620000000001</v>
      </c>
      <c r="E1314" s="429">
        <v>1.4270739999999997</v>
      </c>
      <c r="F1314" s="429">
        <v>-11.511974999999996</v>
      </c>
    </row>
    <row r="1315" spans="1:6" x14ac:dyDescent="0.3">
      <c r="A1315" s="336">
        <v>5035</v>
      </c>
      <c r="B1315" s="2" t="s">
        <v>295</v>
      </c>
      <c r="C1315" s="429">
        <v>5.0707529999999998</v>
      </c>
      <c r="D1315" s="429">
        <v>3.719265</v>
      </c>
      <c r="E1315" s="429">
        <v>1.3514879999999998</v>
      </c>
      <c r="F1315" s="429">
        <v>-12.047594000000007</v>
      </c>
    </row>
    <row r="1316" spans="1:6" x14ac:dyDescent="0.3">
      <c r="A1316" s="336">
        <v>5036</v>
      </c>
      <c r="B1316" s="2" t="s">
        <v>295</v>
      </c>
      <c r="C1316" s="429">
        <v>5.108695</v>
      </c>
      <c r="D1316" s="429">
        <v>3.5009570000000001</v>
      </c>
      <c r="E1316" s="429">
        <v>1.6077379999999999</v>
      </c>
      <c r="F1316" s="429">
        <v>-6.5807499999999983</v>
      </c>
    </row>
    <row r="1317" spans="1:6" x14ac:dyDescent="0.3">
      <c r="A1317" s="336">
        <v>5037</v>
      </c>
      <c r="B1317" s="2" t="s">
        <v>295</v>
      </c>
      <c r="C1317" s="429">
        <v>5.4002100000000004</v>
      </c>
      <c r="D1317" s="429">
        <v>3.4178660000000001</v>
      </c>
      <c r="E1317" s="429">
        <v>1.9823440000000003</v>
      </c>
      <c r="F1317" s="429">
        <v>-6.7033339999999981</v>
      </c>
    </row>
    <row r="1318" spans="1:6" x14ac:dyDescent="0.3">
      <c r="A1318" s="336">
        <v>5038</v>
      </c>
      <c r="B1318" s="2" t="s">
        <v>295</v>
      </c>
      <c r="C1318" s="429">
        <v>5.0605399999999996</v>
      </c>
      <c r="D1318" s="429">
        <v>3.5521189999999998</v>
      </c>
      <c r="E1318" s="429">
        <v>1.5084209999999998</v>
      </c>
      <c r="F1318" s="429">
        <v>-7.8252829999999989</v>
      </c>
    </row>
    <row r="1319" spans="1:6" x14ac:dyDescent="0.3">
      <c r="A1319" s="336">
        <v>5039</v>
      </c>
      <c r="B1319" s="2" t="s">
        <v>295</v>
      </c>
      <c r="C1319" s="429">
        <v>5.0757320000000004</v>
      </c>
      <c r="D1319" s="429">
        <v>3.5314049999999999</v>
      </c>
      <c r="E1319" s="429">
        <v>1.5443270000000004</v>
      </c>
      <c r="F1319" s="429">
        <v>-7.104613999999998</v>
      </c>
    </row>
    <row r="1320" spans="1:6" x14ac:dyDescent="0.3">
      <c r="A1320" s="336">
        <v>5040</v>
      </c>
      <c r="B1320" s="2" t="s">
        <v>295</v>
      </c>
      <c r="C1320" s="429">
        <v>5.1434249999999997</v>
      </c>
      <c r="D1320" s="429">
        <v>3.4782459999999999</v>
      </c>
      <c r="E1320" s="429">
        <v>1.6651789999999997</v>
      </c>
      <c r="F1320" s="429">
        <v>-5.4806449999999955</v>
      </c>
    </row>
    <row r="1321" spans="1:6" x14ac:dyDescent="0.3">
      <c r="A1321" s="336">
        <v>5041</v>
      </c>
      <c r="B1321" s="2" t="s">
        <v>295</v>
      </c>
      <c r="C1321" s="429">
        <v>5.171576</v>
      </c>
      <c r="D1321" s="429">
        <v>3.4520360000000001</v>
      </c>
      <c r="E1321" s="429">
        <v>1.7195399999999998</v>
      </c>
      <c r="F1321" s="429">
        <v>-5.8066499999999976</v>
      </c>
    </row>
    <row r="1322" spans="1:6" x14ac:dyDescent="0.3">
      <c r="A1322" s="336">
        <v>5042</v>
      </c>
      <c r="B1322" s="2" t="s">
        <v>295</v>
      </c>
      <c r="C1322" s="429">
        <v>5.2154249999999998</v>
      </c>
      <c r="D1322" s="429">
        <v>3.5176180000000001</v>
      </c>
      <c r="E1322" s="429">
        <v>1.6978069999999996</v>
      </c>
      <c r="F1322" s="429">
        <v>-4.5935329999999972</v>
      </c>
    </row>
    <row r="1323" spans="1:6" x14ac:dyDescent="0.3">
      <c r="A1323" s="336">
        <v>5043</v>
      </c>
      <c r="B1323" s="2" t="s">
        <v>295</v>
      </c>
      <c r="C1323" s="429">
        <v>5.3320360000000004</v>
      </c>
      <c r="D1323" s="429">
        <v>3.3701129999999999</v>
      </c>
      <c r="E1323" s="429">
        <v>1.9619230000000005</v>
      </c>
      <c r="F1323" s="429">
        <v>-3.9044740000000004</v>
      </c>
    </row>
    <row r="1324" spans="1:6" x14ac:dyDescent="0.3">
      <c r="A1324" s="336">
        <v>5045</v>
      </c>
      <c r="B1324" s="2" t="s">
        <v>295</v>
      </c>
      <c r="C1324" s="429">
        <v>5.1989210000000003</v>
      </c>
      <c r="D1324" s="429">
        <v>3.4361700000000002</v>
      </c>
      <c r="E1324" s="429">
        <v>1.7627510000000002</v>
      </c>
      <c r="F1324" s="429">
        <v>-4.8932640000000056</v>
      </c>
    </row>
    <row r="1325" spans="1:6" x14ac:dyDescent="0.3">
      <c r="A1325" s="336">
        <v>5046</v>
      </c>
      <c r="B1325" s="2" t="s">
        <v>295</v>
      </c>
      <c r="C1325" s="429">
        <v>5.0544510000000002</v>
      </c>
      <c r="D1325" s="429">
        <v>3.6150530000000001</v>
      </c>
      <c r="E1325" s="429">
        <v>1.4393980000000002</v>
      </c>
      <c r="F1325" s="429">
        <v>-8.0131550000000047</v>
      </c>
    </row>
    <row r="1326" spans="1:6" x14ac:dyDescent="0.3">
      <c r="A1326" s="336">
        <v>5048</v>
      </c>
      <c r="B1326" s="2" t="s">
        <v>295</v>
      </c>
      <c r="C1326" s="429">
        <v>5.4158670000000004</v>
      </c>
      <c r="D1326" s="429">
        <v>3.3273079999999999</v>
      </c>
      <c r="E1326" s="429">
        <v>2.0885590000000005</v>
      </c>
      <c r="F1326" s="429">
        <v>-4.6644170000000074</v>
      </c>
    </row>
    <row r="1327" spans="1:6" x14ac:dyDescent="0.3">
      <c r="A1327" s="336">
        <v>5051</v>
      </c>
      <c r="B1327" s="2" t="s">
        <v>295</v>
      </c>
      <c r="C1327" s="429">
        <v>5.2561859999999996</v>
      </c>
      <c r="D1327" s="429">
        <v>3.4067379999999998</v>
      </c>
      <c r="E1327" s="429">
        <v>1.8494479999999998</v>
      </c>
      <c r="F1327" s="429">
        <v>-3.0055160000000001</v>
      </c>
    </row>
    <row r="1328" spans="1:6" x14ac:dyDescent="0.3">
      <c r="A1328" s="336">
        <v>5052</v>
      </c>
      <c r="B1328" s="2" t="s">
        <v>295</v>
      </c>
      <c r="C1328" s="429">
        <v>5.4157029999999997</v>
      </c>
      <c r="D1328" s="429">
        <v>3.3149950000000001</v>
      </c>
      <c r="E1328" s="429">
        <v>2.1007079999999996</v>
      </c>
      <c r="F1328" s="429">
        <v>-4.270659000000002</v>
      </c>
    </row>
    <row r="1329" spans="1:6" x14ac:dyDescent="0.3">
      <c r="A1329" s="336">
        <v>5053</v>
      </c>
      <c r="B1329" s="2" t="s">
        <v>295</v>
      </c>
      <c r="C1329" s="429">
        <v>5.260402</v>
      </c>
      <c r="D1329" s="429">
        <v>3.4589279999999998</v>
      </c>
      <c r="E1329" s="429">
        <v>1.8014740000000002</v>
      </c>
      <c r="F1329" s="429">
        <v>-6.5354830000000064</v>
      </c>
    </row>
    <row r="1330" spans="1:6" x14ac:dyDescent="0.3">
      <c r="A1330" s="336">
        <v>5055</v>
      </c>
      <c r="B1330" s="2" t="s">
        <v>295</v>
      </c>
      <c r="C1330" s="429">
        <v>5.375883</v>
      </c>
      <c r="D1330" s="429">
        <v>3.3482229999999999</v>
      </c>
      <c r="E1330" s="429">
        <v>2.02766</v>
      </c>
      <c r="F1330" s="429">
        <v>-3.9231690000000015</v>
      </c>
    </row>
    <row r="1331" spans="1:6" x14ac:dyDescent="0.3">
      <c r="A1331" s="336">
        <v>5056</v>
      </c>
      <c r="B1331" s="2" t="s">
        <v>295</v>
      </c>
      <c r="C1331" s="429">
        <v>5.0547599999999999</v>
      </c>
      <c r="D1331" s="429">
        <v>3.7618969999999998</v>
      </c>
      <c r="E1331" s="429">
        <v>1.2928630000000001</v>
      </c>
      <c r="F1331" s="429">
        <v>-13.132646000000005</v>
      </c>
    </row>
    <row r="1332" spans="1:6" x14ac:dyDescent="0.3">
      <c r="A1332" s="336">
        <v>5058</v>
      </c>
      <c r="B1332" s="2" t="s">
        <v>295</v>
      </c>
      <c r="C1332" s="429">
        <v>5.1992909999999997</v>
      </c>
      <c r="D1332" s="429">
        <v>3.43594</v>
      </c>
      <c r="E1332" s="429">
        <v>1.7633509999999997</v>
      </c>
      <c r="F1332" s="429">
        <v>-5.2753600000000098</v>
      </c>
    </row>
    <row r="1333" spans="1:6" x14ac:dyDescent="0.3">
      <c r="A1333" s="336">
        <v>5060</v>
      </c>
      <c r="B1333" s="2" t="s">
        <v>295</v>
      </c>
      <c r="C1333" s="429">
        <v>5.1199170000000001</v>
      </c>
      <c r="D1333" s="429">
        <v>3.5743610000000001</v>
      </c>
      <c r="E1333" s="429">
        <v>1.5455559999999999</v>
      </c>
      <c r="F1333" s="429">
        <v>-7.6285650000000018</v>
      </c>
    </row>
    <row r="1334" spans="1:6" x14ac:dyDescent="0.3">
      <c r="A1334" s="336">
        <v>5061</v>
      </c>
      <c r="B1334" s="2" t="s">
        <v>295</v>
      </c>
      <c r="C1334" s="429">
        <v>5.2088460000000003</v>
      </c>
      <c r="D1334" s="429">
        <v>3.4314740000000001</v>
      </c>
      <c r="E1334" s="429">
        <v>1.7773720000000002</v>
      </c>
      <c r="F1334" s="429">
        <v>-5.3638640000000066</v>
      </c>
    </row>
    <row r="1335" spans="1:6" x14ac:dyDescent="0.3">
      <c r="A1335" s="336">
        <v>5062</v>
      </c>
      <c r="B1335" s="2" t="s">
        <v>295</v>
      </c>
      <c r="C1335" s="429">
        <v>5.2244429999999999</v>
      </c>
      <c r="D1335" s="429">
        <v>3.5713759999999999</v>
      </c>
      <c r="E1335" s="429">
        <v>1.6530670000000001</v>
      </c>
      <c r="F1335" s="429">
        <v>-9.6919599999999981</v>
      </c>
    </row>
    <row r="1336" spans="1:6" x14ac:dyDescent="0.3">
      <c r="A1336" s="336">
        <v>5065</v>
      </c>
      <c r="B1336" s="2" t="s">
        <v>295</v>
      </c>
      <c r="C1336" s="429">
        <v>5.2481999999999998</v>
      </c>
      <c r="D1336" s="429">
        <v>3.4420630000000001</v>
      </c>
      <c r="E1336" s="429">
        <v>1.8061369999999997</v>
      </c>
      <c r="F1336" s="429">
        <v>-6.0149969999999975</v>
      </c>
    </row>
    <row r="1337" spans="1:6" x14ac:dyDescent="0.3">
      <c r="A1337" s="336">
        <v>5067</v>
      </c>
      <c r="B1337" s="2" t="s">
        <v>295</v>
      </c>
      <c r="C1337" s="429">
        <v>5.2409809999999997</v>
      </c>
      <c r="D1337" s="429">
        <v>3.4925769999999998</v>
      </c>
      <c r="E1337" s="429">
        <v>1.7484039999999998</v>
      </c>
      <c r="F1337" s="429">
        <v>-7.3575930000000085</v>
      </c>
    </row>
    <row r="1338" spans="1:6" x14ac:dyDescent="0.3">
      <c r="A1338" s="336">
        <v>5068</v>
      </c>
      <c r="B1338" s="2" t="s">
        <v>295</v>
      </c>
      <c r="C1338" s="429">
        <v>5.2229720000000004</v>
      </c>
      <c r="D1338" s="429">
        <v>3.4722919999999999</v>
      </c>
      <c r="E1338" s="429">
        <v>1.7506800000000005</v>
      </c>
      <c r="F1338" s="429">
        <v>-6.5411689999999929</v>
      </c>
    </row>
    <row r="1339" spans="1:6" x14ac:dyDescent="0.3">
      <c r="A1339" s="336">
        <v>5069</v>
      </c>
      <c r="B1339" s="2" t="s">
        <v>295</v>
      </c>
      <c r="C1339" s="429">
        <v>5.1812579999999997</v>
      </c>
      <c r="D1339" s="429">
        <v>3.4976750000000001</v>
      </c>
      <c r="E1339" s="429">
        <v>1.6835829999999996</v>
      </c>
      <c r="F1339" s="429">
        <v>-5.0306630000000041</v>
      </c>
    </row>
    <row r="1340" spans="1:6" x14ac:dyDescent="0.3">
      <c r="A1340" s="336">
        <v>5070</v>
      </c>
      <c r="B1340" s="2" t="s">
        <v>295</v>
      </c>
      <c r="C1340" s="429">
        <v>5.226534</v>
      </c>
      <c r="D1340" s="429">
        <v>3.4430070000000002</v>
      </c>
      <c r="E1340" s="429">
        <v>1.7835269999999999</v>
      </c>
      <c r="F1340" s="429">
        <v>-5.7652719999999995</v>
      </c>
    </row>
    <row r="1341" spans="1:6" x14ac:dyDescent="0.3">
      <c r="A1341" s="336">
        <v>5071</v>
      </c>
      <c r="B1341" s="2" t="s">
        <v>295</v>
      </c>
      <c r="C1341" s="429">
        <v>5.2152940000000001</v>
      </c>
      <c r="D1341" s="429">
        <v>3.5607829999999998</v>
      </c>
      <c r="E1341" s="429">
        <v>1.6545110000000003</v>
      </c>
      <c r="F1341" s="429">
        <v>-9.2893520000000045</v>
      </c>
    </row>
    <row r="1342" spans="1:6" x14ac:dyDescent="0.3">
      <c r="A1342" s="336">
        <v>5072</v>
      </c>
      <c r="B1342" s="2" t="s">
        <v>295</v>
      </c>
      <c r="C1342" s="429">
        <v>5.1347769999999997</v>
      </c>
      <c r="D1342" s="429">
        <v>3.5038819999999999</v>
      </c>
      <c r="E1342" s="429">
        <v>1.6308949999999998</v>
      </c>
      <c r="F1342" s="429">
        <v>-6.9483670000000082</v>
      </c>
    </row>
    <row r="1343" spans="1:6" x14ac:dyDescent="0.3">
      <c r="A1343" s="336">
        <v>5073</v>
      </c>
      <c r="B1343" s="2" t="s">
        <v>295</v>
      </c>
      <c r="C1343" s="429">
        <v>5.3276760000000003</v>
      </c>
      <c r="D1343" s="429">
        <v>3.4089930000000002</v>
      </c>
      <c r="E1343" s="429">
        <v>1.9186830000000001</v>
      </c>
      <c r="F1343" s="429">
        <v>-6.081748999999995</v>
      </c>
    </row>
    <row r="1344" spans="1:6" x14ac:dyDescent="0.3">
      <c r="A1344" s="336">
        <v>5075</v>
      </c>
      <c r="B1344" s="2" t="s">
        <v>295</v>
      </c>
      <c r="C1344" s="429">
        <v>5.2696139999999998</v>
      </c>
      <c r="D1344" s="429">
        <v>3.4021129999999999</v>
      </c>
      <c r="E1344" s="429">
        <v>1.8675009999999999</v>
      </c>
      <c r="F1344" s="429">
        <v>-4.672345</v>
      </c>
    </row>
    <row r="1345" spans="1:6" x14ac:dyDescent="0.3">
      <c r="A1345" s="336">
        <v>5076</v>
      </c>
      <c r="B1345" s="2" t="s">
        <v>295</v>
      </c>
      <c r="C1345" s="429">
        <v>5.0782040000000004</v>
      </c>
      <c r="D1345" s="429">
        <v>3.5573760000000001</v>
      </c>
      <c r="E1345" s="429">
        <v>1.5208280000000003</v>
      </c>
      <c r="F1345" s="429">
        <v>-7.1492439999999995</v>
      </c>
    </row>
    <row r="1346" spans="1:6" x14ac:dyDescent="0.3">
      <c r="A1346" s="336">
        <v>5077</v>
      </c>
      <c r="B1346" s="2" t="s">
        <v>295</v>
      </c>
      <c r="C1346" s="429">
        <v>5.1472870000000004</v>
      </c>
      <c r="D1346" s="429">
        <v>3.488432</v>
      </c>
      <c r="E1346" s="429">
        <v>1.6588550000000004</v>
      </c>
      <c r="F1346" s="429">
        <v>-6.6426029999999976</v>
      </c>
    </row>
    <row r="1347" spans="1:6" x14ac:dyDescent="0.3">
      <c r="A1347" s="336">
        <v>5079</v>
      </c>
      <c r="B1347" s="2" t="s">
        <v>295</v>
      </c>
      <c r="C1347" s="429">
        <v>5.0881360000000004</v>
      </c>
      <c r="D1347" s="429">
        <v>3.5237989999999999</v>
      </c>
      <c r="E1347" s="429">
        <v>1.5643370000000005</v>
      </c>
      <c r="F1347" s="429">
        <v>-7.1076379999999943</v>
      </c>
    </row>
    <row r="1348" spans="1:6" x14ac:dyDescent="0.3">
      <c r="A1348" s="336">
        <v>5081</v>
      </c>
      <c r="B1348" s="2" t="s">
        <v>295</v>
      </c>
      <c r="C1348" s="429">
        <v>5.2500020000000003</v>
      </c>
      <c r="D1348" s="429">
        <v>3.4377430000000002</v>
      </c>
      <c r="E1348" s="429">
        <v>1.8122590000000001</v>
      </c>
      <c r="F1348" s="429">
        <v>-3.358169999999987</v>
      </c>
    </row>
    <row r="1349" spans="1:6" x14ac:dyDescent="0.3">
      <c r="A1349" s="336">
        <v>5083</v>
      </c>
      <c r="B1349" s="2" t="s">
        <v>295</v>
      </c>
      <c r="C1349" s="429">
        <v>5.1383330000000003</v>
      </c>
      <c r="D1349" s="429">
        <v>3.4712559999999999</v>
      </c>
      <c r="E1349" s="429">
        <v>1.6670770000000004</v>
      </c>
      <c r="F1349" s="429">
        <v>-5.9126690000000011</v>
      </c>
    </row>
    <row r="1350" spans="1:6" x14ac:dyDescent="0.3">
      <c r="A1350" s="336">
        <v>5084</v>
      </c>
      <c r="B1350" s="2" t="s">
        <v>295</v>
      </c>
      <c r="C1350" s="429">
        <v>5.2930419999999998</v>
      </c>
      <c r="D1350" s="429">
        <v>3.4206569999999998</v>
      </c>
      <c r="E1350" s="429">
        <v>1.872385</v>
      </c>
      <c r="F1350" s="429">
        <v>-5.8264210000000034</v>
      </c>
    </row>
    <row r="1351" spans="1:6" x14ac:dyDescent="0.3">
      <c r="A1351" s="336">
        <v>5086</v>
      </c>
      <c r="B1351" s="2" t="s">
        <v>295</v>
      </c>
      <c r="C1351" s="429">
        <v>5.0371889999999997</v>
      </c>
      <c r="D1351" s="429">
        <v>3.5690379999999999</v>
      </c>
      <c r="E1351" s="429">
        <v>1.4681509999999998</v>
      </c>
      <c r="F1351" s="429">
        <v>-7.9083990000000028</v>
      </c>
    </row>
    <row r="1352" spans="1:6" x14ac:dyDescent="0.3">
      <c r="A1352" s="336">
        <v>5089</v>
      </c>
      <c r="B1352" s="2" t="s">
        <v>295</v>
      </c>
      <c r="C1352" s="429">
        <v>5.4358069999999996</v>
      </c>
      <c r="D1352" s="429">
        <v>3.3655390000000001</v>
      </c>
      <c r="E1352" s="429">
        <v>2.0702679999999996</v>
      </c>
      <c r="F1352" s="429">
        <v>-5.5307759999999959</v>
      </c>
    </row>
    <row r="1353" spans="1:6" x14ac:dyDescent="0.3">
      <c r="A1353" s="336">
        <v>5091</v>
      </c>
      <c r="B1353" s="2" t="s">
        <v>295</v>
      </c>
      <c r="C1353" s="429">
        <v>5.2255339999999997</v>
      </c>
      <c r="D1353" s="429">
        <v>3.5240680000000002</v>
      </c>
      <c r="E1353" s="429">
        <v>1.7014659999999995</v>
      </c>
      <c r="F1353" s="429">
        <v>-8.1649150000000077</v>
      </c>
    </row>
    <row r="1354" spans="1:6" x14ac:dyDescent="0.3">
      <c r="A1354" s="336">
        <v>5101</v>
      </c>
      <c r="B1354" s="2" t="s">
        <v>295</v>
      </c>
      <c r="C1354" s="429">
        <v>5.5665990000000001</v>
      </c>
      <c r="D1354" s="429">
        <v>3.4278460000000002</v>
      </c>
      <c r="E1354" s="429">
        <v>2.1387529999999999</v>
      </c>
      <c r="F1354" s="429">
        <v>-5.2281390000000059</v>
      </c>
    </row>
    <row r="1355" spans="1:6" x14ac:dyDescent="0.3">
      <c r="A1355" s="336">
        <v>5141</v>
      </c>
      <c r="B1355" s="2" t="s">
        <v>295</v>
      </c>
      <c r="C1355" s="429">
        <v>5.5291129999999997</v>
      </c>
      <c r="D1355" s="429">
        <v>3.4889000000000001</v>
      </c>
      <c r="E1355" s="429">
        <v>2.0402129999999996</v>
      </c>
      <c r="F1355" s="429">
        <v>-6.4133270000000024</v>
      </c>
    </row>
    <row r="1356" spans="1:6" x14ac:dyDescent="0.3">
      <c r="A1356" s="336">
        <v>5142</v>
      </c>
      <c r="B1356" s="2" t="s">
        <v>295</v>
      </c>
      <c r="C1356" s="429">
        <v>5.2870299999999997</v>
      </c>
      <c r="D1356" s="429">
        <v>3.5401440000000002</v>
      </c>
      <c r="E1356" s="429">
        <v>1.7468859999999995</v>
      </c>
      <c r="F1356" s="429">
        <v>-9.2959169999999887</v>
      </c>
    </row>
    <row r="1357" spans="1:6" x14ac:dyDescent="0.3">
      <c r="A1357" s="336">
        <v>5143</v>
      </c>
      <c r="B1357" s="2" t="s">
        <v>295</v>
      </c>
      <c r="C1357" s="429">
        <v>5.3455060000000003</v>
      </c>
      <c r="D1357" s="429">
        <v>3.5700409999999998</v>
      </c>
      <c r="E1357" s="429">
        <v>1.7754650000000005</v>
      </c>
      <c r="F1357" s="429">
        <v>-9.290900999999991</v>
      </c>
    </row>
    <row r="1358" spans="1:6" x14ac:dyDescent="0.3">
      <c r="A1358" s="336">
        <v>5146</v>
      </c>
      <c r="B1358" s="2" t="s">
        <v>295</v>
      </c>
      <c r="C1358" s="429">
        <v>5.4303509999999999</v>
      </c>
      <c r="D1358" s="429">
        <v>3.5478610000000002</v>
      </c>
      <c r="E1358" s="429">
        <v>1.8824899999999998</v>
      </c>
      <c r="F1358" s="429">
        <v>-8.2888159999999971</v>
      </c>
    </row>
    <row r="1359" spans="1:6" x14ac:dyDescent="0.3">
      <c r="A1359" s="336">
        <v>5148</v>
      </c>
      <c r="B1359" s="2" t="s">
        <v>295</v>
      </c>
      <c r="C1359" s="429">
        <v>5.1519539999999999</v>
      </c>
      <c r="D1359" s="429">
        <v>3.7069920000000001</v>
      </c>
      <c r="E1359" s="429">
        <v>1.4449619999999999</v>
      </c>
      <c r="F1359" s="429">
        <v>-12.481457999999996</v>
      </c>
    </row>
    <row r="1360" spans="1:6" x14ac:dyDescent="0.3">
      <c r="A1360" s="336">
        <v>5149</v>
      </c>
      <c r="B1360" s="2" t="s">
        <v>295</v>
      </c>
      <c r="C1360" s="429">
        <v>5.1626820000000002</v>
      </c>
      <c r="D1360" s="429">
        <v>3.679074</v>
      </c>
      <c r="E1360" s="429">
        <v>1.4836080000000003</v>
      </c>
      <c r="F1360" s="429">
        <v>-11.827162999999999</v>
      </c>
    </row>
    <row r="1361" spans="1:6" x14ac:dyDescent="0.3">
      <c r="A1361" s="336">
        <v>5150</v>
      </c>
      <c r="B1361" s="2" t="s">
        <v>295</v>
      </c>
      <c r="C1361" s="429">
        <v>5.4309260000000004</v>
      </c>
      <c r="D1361" s="429">
        <v>3.453754</v>
      </c>
      <c r="E1361" s="429">
        <v>1.9771720000000004</v>
      </c>
      <c r="F1361" s="429">
        <v>-7.1325039999999973</v>
      </c>
    </row>
    <row r="1362" spans="1:6" x14ac:dyDescent="0.3">
      <c r="A1362" s="336">
        <v>5151</v>
      </c>
      <c r="B1362" s="2" t="s">
        <v>295</v>
      </c>
      <c r="C1362" s="429">
        <v>5.4315199999999999</v>
      </c>
      <c r="D1362" s="429">
        <v>3.4217870000000001</v>
      </c>
      <c r="E1362" s="429">
        <v>2.0097329999999998</v>
      </c>
      <c r="F1362" s="429">
        <v>-6.7362230000000025</v>
      </c>
    </row>
    <row r="1363" spans="1:6" x14ac:dyDescent="0.3">
      <c r="A1363" s="336">
        <v>5152</v>
      </c>
      <c r="B1363" s="2" t="s">
        <v>295</v>
      </c>
      <c r="C1363" s="429">
        <v>5.1228030000000002</v>
      </c>
      <c r="D1363" s="429">
        <v>3.7399580000000001</v>
      </c>
      <c r="E1363" s="429">
        <v>1.3828450000000001</v>
      </c>
      <c r="F1363" s="429">
        <v>-13.106719999999996</v>
      </c>
    </row>
    <row r="1364" spans="1:6" x14ac:dyDescent="0.3">
      <c r="A1364" s="336">
        <v>5153</v>
      </c>
      <c r="B1364" s="2" t="s">
        <v>295</v>
      </c>
      <c r="C1364" s="429">
        <v>5.2119650000000002</v>
      </c>
      <c r="D1364" s="429">
        <v>3.6117210000000002</v>
      </c>
      <c r="E1364" s="429">
        <v>1.600244</v>
      </c>
      <c r="F1364" s="429">
        <v>-10.616468000000001</v>
      </c>
    </row>
    <row r="1365" spans="1:6" x14ac:dyDescent="0.3">
      <c r="A1365" s="336">
        <v>5154</v>
      </c>
      <c r="B1365" s="2" t="s">
        <v>295</v>
      </c>
      <c r="C1365" s="429">
        <v>5.5587299999999997</v>
      </c>
      <c r="D1365" s="429">
        <v>3.4599679999999999</v>
      </c>
      <c r="E1365" s="429">
        <v>2.0987619999999998</v>
      </c>
      <c r="F1365" s="429">
        <v>-5.6529950000000113</v>
      </c>
    </row>
    <row r="1366" spans="1:6" x14ac:dyDescent="0.3">
      <c r="A1366" s="336">
        <v>5155</v>
      </c>
      <c r="B1366" s="2" t="s">
        <v>295</v>
      </c>
      <c r="C1366" s="429">
        <v>5.1972699999999996</v>
      </c>
      <c r="D1366" s="429">
        <v>3.7097060000000002</v>
      </c>
      <c r="E1366" s="429">
        <v>1.4875639999999994</v>
      </c>
      <c r="F1366" s="429">
        <v>-12.184293000000011</v>
      </c>
    </row>
    <row r="1367" spans="1:6" x14ac:dyDescent="0.3">
      <c r="A1367" s="336">
        <v>5156</v>
      </c>
      <c r="B1367" s="2" t="s">
        <v>295</v>
      </c>
      <c r="C1367" s="429">
        <v>5.5245490000000004</v>
      </c>
      <c r="D1367" s="429">
        <v>3.3891619999999998</v>
      </c>
      <c r="E1367" s="429">
        <v>2.1353870000000006</v>
      </c>
      <c r="F1367" s="429">
        <v>-5.4424669999999935</v>
      </c>
    </row>
    <row r="1368" spans="1:6" x14ac:dyDescent="0.3">
      <c r="A1368" s="336">
        <v>5158</v>
      </c>
      <c r="B1368" s="2" t="s">
        <v>295</v>
      </c>
      <c r="C1368" s="429">
        <v>5.6079569999999999</v>
      </c>
      <c r="D1368" s="429">
        <v>3.4382820000000001</v>
      </c>
      <c r="E1368" s="429">
        <v>2.1696749999999998</v>
      </c>
      <c r="F1368" s="429">
        <v>-4.6450490000000002</v>
      </c>
    </row>
    <row r="1369" spans="1:6" x14ac:dyDescent="0.3">
      <c r="A1369" s="336">
        <v>5161</v>
      </c>
      <c r="B1369" s="2" t="s">
        <v>295</v>
      </c>
      <c r="C1369" s="429">
        <v>5.1572490000000002</v>
      </c>
      <c r="D1369" s="429">
        <v>3.7010559999999999</v>
      </c>
      <c r="E1369" s="429">
        <v>1.4561930000000003</v>
      </c>
      <c r="F1369" s="429">
        <v>-12.297040000000006</v>
      </c>
    </row>
    <row r="1370" spans="1:6" x14ac:dyDescent="0.3">
      <c r="A1370" s="336">
        <v>5201</v>
      </c>
      <c r="B1370" s="2" t="s">
        <v>295</v>
      </c>
      <c r="C1370" s="429">
        <v>5.2578399999999998</v>
      </c>
      <c r="D1370" s="429">
        <v>3.6730830000000001</v>
      </c>
      <c r="E1370" s="429">
        <v>1.5847569999999997</v>
      </c>
      <c r="F1370" s="429">
        <v>-11.196877999999998</v>
      </c>
    </row>
    <row r="1371" spans="1:6" x14ac:dyDescent="0.3">
      <c r="A1371" s="336">
        <v>5250</v>
      </c>
      <c r="B1371" s="2" t="s">
        <v>295</v>
      </c>
      <c r="C1371" s="429">
        <v>5.4014559999999996</v>
      </c>
      <c r="D1371" s="429">
        <v>3.4635980000000002</v>
      </c>
      <c r="E1371" s="429">
        <v>1.9378579999999994</v>
      </c>
      <c r="F1371" s="429">
        <v>-7.8733669999999876</v>
      </c>
    </row>
    <row r="1372" spans="1:6" x14ac:dyDescent="0.3">
      <c r="A1372" s="336">
        <v>5251</v>
      </c>
      <c r="B1372" s="2" t="s">
        <v>295</v>
      </c>
      <c r="C1372" s="429">
        <v>5.2356059999999998</v>
      </c>
      <c r="D1372" s="429">
        <v>3.580762</v>
      </c>
      <c r="E1372" s="429">
        <v>1.6548439999999998</v>
      </c>
      <c r="F1372" s="429">
        <v>-10.357967999999993</v>
      </c>
    </row>
    <row r="1373" spans="1:6" x14ac:dyDescent="0.3">
      <c r="A1373" s="336">
        <v>5252</v>
      </c>
      <c r="B1373" s="2" t="s">
        <v>295</v>
      </c>
      <c r="C1373" s="429">
        <v>5.1707039999999997</v>
      </c>
      <c r="D1373" s="429">
        <v>3.6978810000000002</v>
      </c>
      <c r="E1373" s="429">
        <v>1.4728229999999995</v>
      </c>
      <c r="F1373" s="429">
        <v>-12.330611000000005</v>
      </c>
    </row>
    <row r="1374" spans="1:6" x14ac:dyDescent="0.3">
      <c r="A1374" s="336">
        <v>5253</v>
      </c>
      <c r="B1374" s="2" t="s">
        <v>295</v>
      </c>
      <c r="C1374" s="429">
        <v>5.1737869999999999</v>
      </c>
      <c r="D1374" s="429">
        <v>3.6584750000000001</v>
      </c>
      <c r="E1374" s="429">
        <v>1.5153119999999998</v>
      </c>
      <c r="F1374" s="429">
        <v>-11.754494999999995</v>
      </c>
    </row>
    <row r="1375" spans="1:6" x14ac:dyDescent="0.3">
      <c r="A1375" s="336">
        <v>5255</v>
      </c>
      <c r="B1375" s="2" t="s">
        <v>295</v>
      </c>
      <c r="C1375" s="429">
        <v>5.2071399999999999</v>
      </c>
      <c r="D1375" s="429">
        <v>3.634995</v>
      </c>
      <c r="E1375" s="429">
        <v>1.5721449999999999</v>
      </c>
      <c r="F1375" s="429">
        <v>-11.298965000000003</v>
      </c>
    </row>
    <row r="1376" spans="1:6" x14ac:dyDescent="0.3">
      <c r="A1376" s="336">
        <v>5257</v>
      </c>
      <c r="B1376" s="2" t="s">
        <v>295</v>
      </c>
      <c r="C1376" s="429">
        <v>5.5942889999999998</v>
      </c>
      <c r="D1376" s="429">
        <v>3.3717389999999998</v>
      </c>
      <c r="E1376" s="429">
        <v>2.22255</v>
      </c>
      <c r="F1376" s="429">
        <v>-4.8835060000000041</v>
      </c>
    </row>
    <row r="1377" spans="1:6" x14ac:dyDescent="0.3">
      <c r="A1377" s="336">
        <v>5260</v>
      </c>
      <c r="B1377" s="2" t="s">
        <v>295</v>
      </c>
      <c r="C1377" s="429">
        <v>5.5762219999999996</v>
      </c>
      <c r="D1377" s="429">
        <v>3.4345530000000002</v>
      </c>
      <c r="E1377" s="429">
        <v>2.1416689999999994</v>
      </c>
      <c r="F1377" s="429">
        <v>-5.5369439999999983</v>
      </c>
    </row>
    <row r="1378" spans="1:6" x14ac:dyDescent="0.3">
      <c r="A1378" s="336">
        <v>5261</v>
      </c>
      <c r="B1378" s="2" t="s">
        <v>295</v>
      </c>
      <c r="C1378" s="429">
        <v>5.4711210000000001</v>
      </c>
      <c r="D1378" s="429">
        <v>3.541283</v>
      </c>
      <c r="E1378" s="429">
        <v>1.9298380000000002</v>
      </c>
      <c r="F1378" s="429">
        <v>-7.7343480000000113</v>
      </c>
    </row>
    <row r="1379" spans="1:6" x14ac:dyDescent="0.3">
      <c r="A1379" s="336">
        <v>5262</v>
      </c>
      <c r="B1379" s="2" t="s">
        <v>295</v>
      </c>
      <c r="C1379" s="429">
        <v>5.4412370000000001</v>
      </c>
      <c r="D1379" s="429">
        <v>3.4882240000000002</v>
      </c>
      <c r="E1379" s="429">
        <v>1.9530129999999999</v>
      </c>
      <c r="F1379" s="429">
        <v>-7.6079189999999883</v>
      </c>
    </row>
    <row r="1380" spans="1:6" x14ac:dyDescent="0.3">
      <c r="A1380" s="336">
        <v>5301</v>
      </c>
      <c r="B1380" s="2" t="s">
        <v>295</v>
      </c>
      <c r="C1380" s="429">
        <v>5.5771980000000001</v>
      </c>
      <c r="D1380" s="429">
        <v>3.5769410000000001</v>
      </c>
      <c r="E1380" s="429">
        <v>2.000257</v>
      </c>
      <c r="F1380" s="429">
        <v>-6.5609680000000026</v>
      </c>
    </row>
    <row r="1381" spans="1:6" x14ac:dyDescent="0.3">
      <c r="A1381" s="336">
        <v>5340</v>
      </c>
      <c r="B1381" s="2" t="s">
        <v>295</v>
      </c>
      <c r="C1381" s="429">
        <v>5.1091379999999997</v>
      </c>
      <c r="D1381" s="429">
        <v>3.7563260000000001</v>
      </c>
      <c r="E1381" s="429">
        <v>1.3528119999999997</v>
      </c>
      <c r="F1381" s="429">
        <v>-13.413304000000004</v>
      </c>
    </row>
    <row r="1382" spans="1:6" x14ac:dyDescent="0.3">
      <c r="A1382" s="336">
        <v>5341</v>
      </c>
      <c r="B1382" s="2" t="s">
        <v>295</v>
      </c>
      <c r="C1382" s="429">
        <v>5.2860379999999996</v>
      </c>
      <c r="D1382" s="429">
        <v>3.7313559999999999</v>
      </c>
      <c r="E1382" s="429">
        <v>1.5546819999999997</v>
      </c>
      <c r="F1382" s="429">
        <v>-11.556254999999993</v>
      </c>
    </row>
    <row r="1383" spans="1:6" x14ac:dyDescent="0.3">
      <c r="A1383" s="336">
        <v>5342</v>
      </c>
      <c r="B1383" s="2" t="s">
        <v>295</v>
      </c>
      <c r="C1383" s="429">
        <v>5.3608370000000001</v>
      </c>
      <c r="D1383" s="429">
        <v>3.7092209999999999</v>
      </c>
      <c r="E1383" s="429">
        <v>1.6516160000000002</v>
      </c>
      <c r="F1383" s="429">
        <v>-10.359749000000008</v>
      </c>
    </row>
    <row r="1384" spans="1:6" x14ac:dyDescent="0.3">
      <c r="A1384" s="336">
        <v>5343</v>
      </c>
      <c r="B1384" s="2" t="s">
        <v>295</v>
      </c>
      <c r="C1384" s="429">
        <v>5.2406769999999998</v>
      </c>
      <c r="D1384" s="429">
        <v>3.7072280000000002</v>
      </c>
      <c r="E1384" s="429">
        <v>1.5334489999999996</v>
      </c>
      <c r="F1384" s="429">
        <v>-11.773306999999988</v>
      </c>
    </row>
    <row r="1385" spans="1:6" x14ac:dyDescent="0.3">
      <c r="A1385" s="336">
        <v>5345</v>
      </c>
      <c r="B1385" s="2" t="s">
        <v>295</v>
      </c>
      <c r="C1385" s="429">
        <v>5.4834519999999998</v>
      </c>
      <c r="D1385" s="429">
        <v>3.5868380000000002</v>
      </c>
      <c r="E1385" s="429">
        <v>1.8966139999999996</v>
      </c>
      <c r="F1385" s="429">
        <v>-7.9223350000000039</v>
      </c>
    </row>
    <row r="1386" spans="1:6" x14ac:dyDescent="0.3">
      <c r="A1386" s="336">
        <v>5346</v>
      </c>
      <c r="B1386" s="2" t="s">
        <v>295</v>
      </c>
      <c r="C1386" s="429">
        <v>5.6172380000000004</v>
      </c>
      <c r="D1386" s="429">
        <v>3.4774690000000001</v>
      </c>
      <c r="E1386" s="429">
        <v>2.1397690000000003</v>
      </c>
      <c r="F1386" s="429">
        <v>-4.9778319999999994</v>
      </c>
    </row>
    <row r="1387" spans="1:6" x14ac:dyDescent="0.3">
      <c r="A1387" s="336">
        <v>5350</v>
      </c>
      <c r="B1387" s="2" t="s">
        <v>295</v>
      </c>
      <c r="C1387" s="429">
        <v>5.2065650000000003</v>
      </c>
      <c r="D1387" s="429">
        <v>3.7865549999999999</v>
      </c>
      <c r="E1387" s="429">
        <v>1.4200100000000004</v>
      </c>
      <c r="F1387" s="429">
        <v>-12.982475999999998</v>
      </c>
    </row>
    <row r="1388" spans="1:6" x14ac:dyDescent="0.3">
      <c r="A1388" s="336">
        <v>5351</v>
      </c>
      <c r="B1388" s="2" t="s">
        <v>295</v>
      </c>
      <c r="C1388" s="429">
        <v>5.3712010000000001</v>
      </c>
      <c r="D1388" s="429">
        <v>3.6848459999999998</v>
      </c>
      <c r="E1388" s="429">
        <v>1.6863550000000003</v>
      </c>
      <c r="F1388" s="429">
        <v>-10.174177</v>
      </c>
    </row>
    <row r="1389" spans="1:6" x14ac:dyDescent="0.3">
      <c r="A1389" s="336">
        <v>5352</v>
      </c>
      <c r="B1389" s="2" t="s">
        <v>295</v>
      </c>
      <c r="C1389" s="429">
        <v>5.2362450000000003</v>
      </c>
      <c r="D1389" s="429">
        <v>3.7466689999999998</v>
      </c>
      <c r="E1389" s="429">
        <v>1.4895760000000005</v>
      </c>
      <c r="F1389" s="429">
        <v>-12.326754999999999</v>
      </c>
    </row>
    <row r="1390" spans="1:6" x14ac:dyDescent="0.3">
      <c r="A1390" s="336">
        <v>5353</v>
      </c>
      <c r="B1390" s="2" t="s">
        <v>295</v>
      </c>
      <c r="C1390" s="429">
        <v>5.4476440000000004</v>
      </c>
      <c r="D1390" s="429">
        <v>3.58494</v>
      </c>
      <c r="E1390" s="429">
        <v>1.8627040000000004</v>
      </c>
      <c r="F1390" s="429">
        <v>-8.4073819999999913</v>
      </c>
    </row>
    <row r="1391" spans="1:6" x14ac:dyDescent="0.3">
      <c r="A1391" s="336">
        <v>5354</v>
      </c>
      <c r="B1391" s="2" t="s">
        <v>295</v>
      </c>
      <c r="C1391" s="429">
        <v>5.7887449999999996</v>
      </c>
      <c r="D1391" s="429">
        <v>3.4854419999999999</v>
      </c>
      <c r="E1391" s="429">
        <v>2.3033029999999997</v>
      </c>
      <c r="F1391" s="429">
        <v>-3.062381000000002</v>
      </c>
    </row>
    <row r="1392" spans="1:6" x14ac:dyDescent="0.3">
      <c r="A1392" s="336">
        <v>5355</v>
      </c>
      <c r="B1392" s="2" t="s">
        <v>295</v>
      </c>
      <c r="C1392" s="429">
        <v>5.2460990000000001</v>
      </c>
      <c r="D1392" s="429">
        <v>3.7302979999999999</v>
      </c>
      <c r="E1392" s="429">
        <v>1.5158010000000002</v>
      </c>
      <c r="F1392" s="429">
        <v>-11.946272000000008</v>
      </c>
    </row>
    <row r="1393" spans="1:6" x14ac:dyDescent="0.3">
      <c r="A1393" s="336">
        <v>5356</v>
      </c>
      <c r="B1393" s="2" t="s">
        <v>295</v>
      </c>
      <c r="C1393" s="429">
        <v>5.1083629999999998</v>
      </c>
      <c r="D1393" s="429">
        <v>3.8205619999999998</v>
      </c>
      <c r="E1393" s="429">
        <v>1.287801</v>
      </c>
      <c r="F1393" s="429">
        <v>-14.136675999999987</v>
      </c>
    </row>
    <row r="1394" spans="1:6" x14ac:dyDescent="0.3">
      <c r="A1394" s="336">
        <v>5358</v>
      </c>
      <c r="B1394" s="2" t="s">
        <v>295</v>
      </c>
      <c r="C1394" s="429">
        <v>5.4538700000000002</v>
      </c>
      <c r="D1394" s="429">
        <v>3.6585619999999999</v>
      </c>
      <c r="E1394" s="429">
        <v>1.7953080000000003</v>
      </c>
      <c r="F1394" s="429">
        <v>-8.7486600000000081</v>
      </c>
    </row>
    <row r="1395" spans="1:6" x14ac:dyDescent="0.3">
      <c r="A1395" s="336">
        <v>5359</v>
      </c>
      <c r="B1395" s="2" t="s">
        <v>295</v>
      </c>
      <c r="C1395" s="429">
        <v>5.3345539999999998</v>
      </c>
      <c r="D1395" s="429">
        <v>3.6293030000000002</v>
      </c>
      <c r="E1395" s="429">
        <v>1.7052509999999996</v>
      </c>
      <c r="F1395" s="429">
        <v>-10.105297</v>
      </c>
    </row>
    <row r="1396" spans="1:6" x14ac:dyDescent="0.3">
      <c r="A1396" s="336">
        <v>5360</v>
      </c>
      <c r="B1396" s="2" t="s">
        <v>295</v>
      </c>
      <c r="C1396" s="429">
        <v>5.0836629999999996</v>
      </c>
      <c r="D1396" s="429">
        <v>3.8086199999999999</v>
      </c>
      <c r="E1396" s="429">
        <v>1.2750429999999997</v>
      </c>
      <c r="F1396" s="429">
        <v>-14.223434000000015</v>
      </c>
    </row>
    <row r="1397" spans="1:6" x14ac:dyDescent="0.3">
      <c r="A1397" s="336">
        <v>5361</v>
      </c>
      <c r="B1397" s="2" t="s">
        <v>295</v>
      </c>
      <c r="C1397" s="429">
        <v>5.2787670000000002</v>
      </c>
      <c r="D1397" s="429">
        <v>3.7567279999999998</v>
      </c>
      <c r="E1397" s="429">
        <v>1.5220390000000004</v>
      </c>
      <c r="F1397" s="429">
        <v>-11.869094000000011</v>
      </c>
    </row>
    <row r="1398" spans="1:6" x14ac:dyDescent="0.3">
      <c r="A1398" s="336">
        <v>5362</v>
      </c>
      <c r="B1398" s="2" t="s">
        <v>295</v>
      </c>
      <c r="C1398" s="429">
        <v>5.4738189999999998</v>
      </c>
      <c r="D1398" s="429">
        <v>3.617626</v>
      </c>
      <c r="E1398" s="429">
        <v>1.8561929999999998</v>
      </c>
      <c r="F1398" s="429">
        <v>-8.2723030000000008</v>
      </c>
    </row>
    <row r="1399" spans="1:6" x14ac:dyDescent="0.3">
      <c r="A1399" s="336">
        <v>5363</v>
      </c>
      <c r="B1399" s="2" t="s">
        <v>295</v>
      </c>
      <c r="C1399" s="429">
        <v>5.1568170000000002</v>
      </c>
      <c r="D1399" s="429">
        <v>3.8132229999999998</v>
      </c>
      <c r="E1399" s="429">
        <v>1.3435940000000004</v>
      </c>
      <c r="F1399" s="429">
        <v>-13.606375999999997</v>
      </c>
    </row>
    <row r="1400" spans="1:6" x14ac:dyDescent="0.3">
      <c r="A1400" s="336">
        <v>5401</v>
      </c>
      <c r="B1400" s="2" t="s">
        <v>295</v>
      </c>
      <c r="C1400" s="429">
        <v>5.7101300000000004</v>
      </c>
      <c r="D1400" s="429">
        <v>3.2251110000000001</v>
      </c>
      <c r="E1400" s="429">
        <v>2.4850190000000003</v>
      </c>
      <c r="F1400" s="429">
        <v>3.2221579999999932</v>
      </c>
    </row>
    <row r="1401" spans="1:6" x14ac:dyDescent="0.3">
      <c r="A1401" s="336">
        <v>5403</v>
      </c>
      <c r="B1401" s="2" t="s">
        <v>295</v>
      </c>
      <c r="C1401" s="429">
        <v>5.7056469999999999</v>
      </c>
      <c r="D1401" s="429">
        <v>3.303461</v>
      </c>
      <c r="E1401" s="429">
        <v>2.4021859999999999</v>
      </c>
      <c r="F1401" s="429">
        <v>2.3314689999999949</v>
      </c>
    </row>
    <row r="1402" spans="1:6" x14ac:dyDescent="0.3">
      <c r="A1402" s="336">
        <v>5404</v>
      </c>
      <c r="B1402" s="2" t="s">
        <v>295</v>
      </c>
      <c r="C1402" s="429">
        <v>5.6929429999999996</v>
      </c>
      <c r="D1402" s="429">
        <v>3.2797960000000002</v>
      </c>
      <c r="E1402" s="429">
        <v>2.4131469999999995</v>
      </c>
      <c r="F1402" s="429">
        <v>2.4606470000000016</v>
      </c>
    </row>
    <row r="1403" spans="1:6" x14ac:dyDescent="0.3">
      <c r="A1403" s="336">
        <v>5405</v>
      </c>
      <c r="B1403" s="2" t="s">
        <v>295</v>
      </c>
      <c r="C1403" s="429">
        <v>5.7039869999999997</v>
      </c>
      <c r="D1403" s="429">
        <v>3.2591619999999999</v>
      </c>
      <c r="E1403" s="429">
        <v>2.4448249999999998</v>
      </c>
      <c r="F1403" s="429">
        <v>2.793994000000005</v>
      </c>
    </row>
    <row r="1404" spans="1:6" x14ac:dyDescent="0.3">
      <c r="A1404" s="336">
        <v>5408</v>
      </c>
      <c r="B1404" s="2" t="s">
        <v>295</v>
      </c>
      <c r="C1404" s="429">
        <v>5.7046580000000002</v>
      </c>
      <c r="D1404" s="429">
        <v>3.1284369999999999</v>
      </c>
      <c r="E1404" s="429">
        <v>2.5762210000000003</v>
      </c>
      <c r="F1404" s="429">
        <v>4.1607860000000088</v>
      </c>
    </row>
    <row r="1405" spans="1:6" x14ac:dyDescent="0.3">
      <c r="A1405" s="336">
        <v>5440</v>
      </c>
      <c r="B1405" s="2" t="s">
        <v>293</v>
      </c>
      <c r="C1405" s="429">
        <v>5.2462439999999999</v>
      </c>
      <c r="D1405" s="429">
        <v>3.007638</v>
      </c>
      <c r="E1405" s="429">
        <v>2.2386059999999999</v>
      </c>
      <c r="F1405" s="429">
        <v>-1.103270000000002</v>
      </c>
    </row>
    <row r="1406" spans="1:6" x14ac:dyDescent="0.3">
      <c r="A1406" s="336">
        <v>5441</v>
      </c>
      <c r="B1406" s="2" t="s">
        <v>295</v>
      </c>
      <c r="C1406" s="429">
        <v>5.1068639999999998</v>
      </c>
      <c r="D1406" s="429">
        <v>4.1994090000000002</v>
      </c>
      <c r="E1406" s="429">
        <v>0.90745499999999968</v>
      </c>
      <c r="F1406" s="429">
        <v>-12.773135</v>
      </c>
    </row>
    <row r="1407" spans="1:6" x14ac:dyDescent="0.3">
      <c r="A1407" s="336">
        <v>5442</v>
      </c>
      <c r="B1407" s="2" t="s">
        <v>295</v>
      </c>
      <c r="C1407" s="429">
        <v>5.0004739999999996</v>
      </c>
      <c r="D1407" s="429">
        <v>4.2541789999999997</v>
      </c>
      <c r="E1407" s="429">
        <v>0.74629499999999993</v>
      </c>
      <c r="F1407" s="429">
        <v>-14.556381999999996</v>
      </c>
    </row>
    <row r="1408" spans="1:6" x14ac:dyDescent="0.3">
      <c r="A1408" s="336">
        <v>5443</v>
      </c>
      <c r="B1408" s="2" t="s">
        <v>295</v>
      </c>
      <c r="C1408" s="429">
        <v>5.3259499999999997</v>
      </c>
      <c r="D1408" s="429">
        <v>3.51729</v>
      </c>
      <c r="E1408" s="429">
        <v>1.8086599999999997</v>
      </c>
      <c r="F1408" s="429">
        <v>-4.2669039999999967</v>
      </c>
    </row>
    <row r="1409" spans="1:6" x14ac:dyDescent="0.3">
      <c r="A1409" s="336">
        <v>5444</v>
      </c>
      <c r="B1409" s="2" t="s">
        <v>295</v>
      </c>
      <c r="C1409" s="429">
        <v>5.2995330000000003</v>
      </c>
      <c r="D1409" s="429">
        <v>3.8623349999999999</v>
      </c>
      <c r="E1409" s="429">
        <v>1.4371980000000004</v>
      </c>
      <c r="F1409" s="429">
        <v>-7.4825049999999997</v>
      </c>
    </row>
    <row r="1410" spans="1:6" x14ac:dyDescent="0.3">
      <c r="A1410" s="336">
        <v>5445</v>
      </c>
      <c r="B1410" s="2" t="s">
        <v>295</v>
      </c>
      <c r="C1410" s="429">
        <v>5.7403979999999999</v>
      </c>
      <c r="D1410" s="429">
        <v>3.1773630000000002</v>
      </c>
      <c r="E1410" s="429">
        <v>2.5630349999999997</v>
      </c>
      <c r="F1410" s="429">
        <v>3.6689170000000004</v>
      </c>
    </row>
    <row r="1411" spans="1:6" x14ac:dyDescent="0.3">
      <c r="A1411" s="336">
        <v>5446</v>
      </c>
      <c r="B1411" s="2" t="s">
        <v>295</v>
      </c>
      <c r="C1411" s="429">
        <v>5.670642</v>
      </c>
      <c r="D1411" s="429">
        <v>3.2852570000000001</v>
      </c>
      <c r="E1411" s="429">
        <v>2.3853849999999999</v>
      </c>
      <c r="F1411" s="429">
        <v>2.1680090000000014</v>
      </c>
    </row>
    <row r="1412" spans="1:6" x14ac:dyDescent="0.3">
      <c r="A1412" s="336">
        <v>5447</v>
      </c>
      <c r="B1412" s="2" t="s">
        <v>293</v>
      </c>
      <c r="C1412" s="429">
        <v>4.8862050000000004</v>
      </c>
      <c r="D1412" s="429">
        <v>4.0811339999999996</v>
      </c>
      <c r="E1412" s="429">
        <v>0.80507100000000076</v>
      </c>
      <c r="F1412" s="429">
        <v>-14.796658000000004</v>
      </c>
    </row>
    <row r="1413" spans="1:6" x14ac:dyDescent="0.3">
      <c r="A1413" s="336">
        <v>5448</v>
      </c>
      <c r="B1413" s="2" t="s">
        <v>295</v>
      </c>
      <c r="C1413" s="429">
        <v>5.2793029999999996</v>
      </c>
      <c r="D1413" s="429">
        <v>4.0028610000000002</v>
      </c>
      <c r="E1413" s="429">
        <v>1.2764419999999994</v>
      </c>
      <c r="F1413" s="429">
        <v>-8.9074409999999915</v>
      </c>
    </row>
    <row r="1414" spans="1:6" x14ac:dyDescent="0.3">
      <c r="A1414" s="336">
        <v>5450</v>
      </c>
      <c r="B1414" s="2" t="s">
        <v>293</v>
      </c>
      <c r="C1414" s="429">
        <v>4.9730270000000001</v>
      </c>
      <c r="D1414" s="429">
        <v>3.9470779999999999</v>
      </c>
      <c r="E1414" s="429">
        <v>1.0259490000000002</v>
      </c>
      <c r="F1414" s="429">
        <v>-12.153925999999998</v>
      </c>
    </row>
    <row r="1415" spans="1:6" x14ac:dyDescent="0.3">
      <c r="A1415" s="336">
        <v>5452</v>
      </c>
      <c r="B1415" s="2" t="s">
        <v>295</v>
      </c>
      <c r="C1415" s="429">
        <v>5.5924209999999999</v>
      </c>
      <c r="D1415" s="429">
        <v>3.5577230000000002</v>
      </c>
      <c r="E1415" s="429">
        <v>2.0346979999999997</v>
      </c>
      <c r="F1415" s="429">
        <v>-1.5126309999999989</v>
      </c>
    </row>
    <row r="1416" spans="1:6" x14ac:dyDescent="0.3">
      <c r="A1416" s="336">
        <v>5454</v>
      </c>
      <c r="B1416" s="2" t="s">
        <v>295</v>
      </c>
      <c r="C1416" s="429">
        <v>5.465732</v>
      </c>
      <c r="D1416" s="429">
        <v>3.7387239999999999</v>
      </c>
      <c r="E1416" s="429">
        <v>1.7270080000000001</v>
      </c>
      <c r="F1416" s="429">
        <v>-4.5495659999999987</v>
      </c>
    </row>
    <row r="1417" spans="1:6" x14ac:dyDescent="0.3">
      <c r="A1417" s="336">
        <v>5455</v>
      </c>
      <c r="B1417" s="2" t="s">
        <v>293</v>
      </c>
      <c r="C1417" s="429">
        <v>5.1231629999999999</v>
      </c>
      <c r="D1417" s="429">
        <v>3.614719</v>
      </c>
      <c r="E1417" s="429">
        <v>1.5084439999999999</v>
      </c>
      <c r="F1417" s="429">
        <v>-6.8646949999999975</v>
      </c>
    </row>
    <row r="1418" spans="1:6" x14ac:dyDescent="0.3">
      <c r="A1418" s="336">
        <v>5456</v>
      </c>
      <c r="B1418" s="2" t="s">
        <v>295</v>
      </c>
      <c r="C1418" s="429">
        <v>5.7698720000000003</v>
      </c>
      <c r="D1418" s="429">
        <v>3.109963</v>
      </c>
      <c r="E1418" s="429">
        <v>2.6599090000000003</v>
      </c>
      <c r="F1418" s="429">
        <v>4.3531230000000036</v>
      </c>
    </row>
    <row r="1419" spans="1:6" x14ac:dyDescent="0.3">
      <c r="A1419" s="336">
        <v>5457</v>
      </c>
      <c r="B1419" s="2" t="s">
        <v>293</v>
      </c>
      <c r="C1419" s="429">
        <v>5.0873229999999996</v>
      </c>
      <c r="D1419" s="429">
        <v>3.7829799999999998</v>
      </c>
      <c r="E1419" s="429">
        <v>1.3043429999999998</v>
      </c>
      <c r="F1419" s="429">
        <v>-9.5241529999999983</v>
      </c>
    </row>
    <row r="1420" spans="1:6" x14ac:dyDescent="0.3">
      <c r="A1420" s="336">
        <v>5458</v>
      </c>
      <c r="B1420" s="2" t="s">
        <v>293</v>
      </c>
      <c r="C1420" s="429">
        <v>5.3127440000000004</v>
      </c>
      <c r="D1420" s="429">
        <v>2.7929900000000001</v>
      </c>
      <c r="E1420" s="429">
        <v>2.5197540000000003</v>
      </c>
      <c r="F1420" s="429">
        <v>3.5859440000000049</v>
      </c>
    </row>
    <row r="1421" spans="1:6" x14ac:dyDescent="0.3">
      <c r="A1421" s="336">
        <v>5459</v>
      </c>
      <c r="B1421" s="2" t="s">
        <v>293</v>
      </c>
      <c r="C1421" s="429">
        <v>5.1827180000000004</v>
      </c>
      <c r="D1421" s="429">
        <v>3.5376159999999999</v>
      </c>
      <c r="E1421" s="429">
        <v>1.6451020000000005</v>
      </c>
      <c r="F1421" s="429">
        <v>-6.9120139999999921</v>
      </c>
    </row>
    <row r="1422" spans="1:6" x14ac:dyDescent="0.3">
      <c r="A1422" s="336">
        <v>5461</v>
      </c>
      <c r="B1422" s="2" t="s">
        <v>295</v>
      </c>
      <c r="C1422" s="429">
        <v>5.582516</v>
      </c>
      <c r="D1422" s="429">
        <v>3.4216009999999999</v>
      </c>
      <c r="E1422" s="429">
        <v>2.1609150000000001</v>
      </c>
      <c r="F1422" s="429">
        <v>-0.25451900000000194</v>
      </c>
    </row>
    <row r="1423" spans="1:6" x14ac:dyDescent="0.3">
      <c r="A1423" s="336">
        <v>5462</v>
      </c>
      <c r="B1423" s="2" t="s">
        <v>295</v>
      </c>
      <c r="C1423" s="429">
        <v>5.2025439999999996</v>
      </c>
      <c r="D1423" s="429">
        <v>3.6649340000000001</v>
      </c>
      <c r="E1423" s="429">
        <v>1.5376099999999995</v>
      </c>
      <c r="F1423" s="429">
        <v>-6.8060300000000034</v>
      </c>
    </row>
    <row r="1424" spans="1:6" x14ac:dyDescent="0.3">
      <c r="A1424" s="336">
        <v>5463</v>
      </c>
      <c r="B1424" s="2" t="s">
        <v>293</v>
      </c>
      <c r="C1424" s="429">
        <v>5.2595650000000003</v>
      </c>
      <c r="D1424" s="429">
        <v>2.8629600000000002</v>
      </c>
      <c r="E1424" s="429">
        <v>2.3966050000000001</v>
      </c>
      <c r="F1424" s="429">
        <v>1.4425209999999922</v>
      </c>
    </row>
    <row r="1425" spans="1:6" x14ac:dyDescent="0.3">
      <c r="A1425" s="336">
        <v>5464</v>
      </c>
      <c r="B1425" s="2" t="s">
        <v>295</v>
      </c>
      <c r="C1425" s="429">
        <v>5.1399439999999998</v>
      </c>
      <c r="D1425" s="429">
        <v>3.9736850000000001</v>
      </c>
      <c r="E1425" s="429">
        <v>1.1662589999999997</v>
      </c>
      <c r="F1425" s="429">
        <v>-10.327855</v>
      </c>
    </row>
    <row r="1426" spans="1:6" x14ac:dyDescent="0.3">
      <c r="A1426" s="336">
        <v>5465</v>
      </c>
      <c r="B1426" s="2" t="s">
        <v>295</v>
      </c>
      <c r="C1426" s="429">
        <v>5.3795999999999999</v>
      </c>
      <c r="D1426" s="429">
        <v>3.660669</v>
      </c>
      <c r="E1426" s="429">
        <v>1.718931</v>
      </c>
      <c r="F1426" s="429">
        <v>-4.9181239999999953</v>
      </c>
    </row>
    <row r="1427" spans="1:6" x14ac:dyDescent="0.3">
      <c r="A1427" s="336">
        <v>5468</v>
      </c>
      <c r="B1427" s="2" t="s">
        <v>295</v>
      </c>
      <c r="C1427" s="429">
        <v>5.6059190000000001</v>
      </c>
      <c r="D1427" s="429">
        <v>3.447613</v>
      </c>
      <c r="E1427" s="429">
        <v>2.1583060000000001</v>
      </c>
      <c r="F1427" s="429">
        <v>-0.16544599999999576</v>
      </c>
    </row>
    <row r="1428" spans="1:6" x14ac:dyDescent="0.3">
      <c r="A1428" s="336">
        <v>5471</v>
      </c>
      <c r="B1428" s="2" t="s">
        <v>295</v>
      </c>
      <c r="C1428" s="429">
        <v>4.9351799999999999</v>
      </c>
      <c r="D1428" s="429">
        <v>4.4265189999999999</v>
      </c>
      <c r="E1428" s="429">
        <v>0.50866100000000003</v>
      </c>
      <c r="F1428" s="429">
        <v>-16.769081999999994</v>
      </c>
    </row>
    <row r="1429" spans="1:6" x14ac:dyDescent="0.3">
      <c r="A1429" s="336">
        <v>5472</v>
      </c>
      <c r="B1429" s="2" t="s">
        <v>295</v>
      </c>
      <c r="C1429" s="429">
        <v>5.630185</v>
      </c>
      <c r="D1429" s="429">
        <v>3.2565240000000002</v>
      </c>
      <c r="E1429" s="429">
        <v>2.3736609999999998</v>
      </c>
      <c r="F1429" s="429">
        <v>1.4574279999999931</v>
      </c>
    </row>
    <row r="1430" spans="1:6" x14ac:dyDescent="0.3">
      <c r="A1430" s="336">
        <v>5473</v>
      </c>
      <c r="B1430" s="2" t="s">
        <v>295</v>
      </c>
      <c r="C1430" s="429">
        <v>5.7128860000000001</v>
      </c>
      <c r="D1430" s="429">
        <v>3.2057180000000001</v>
      </c>
      <c r="E1430" s="429">
        <v>2.5071680000000001</v>
      </c>
      <c r="F1430" s="429">
        <v>2.9724340000000105</v>
      </c>
    </row>
    <row r="1431" spans="1:6" x14ac:dyDescent="0.3">
      <c r="A1431" s="336">
        <v>5474</v>
      </c>
      <c r="B1431" s="2" t="s">
        <v>293</v>
      </c>
      <c r="C1431" s="429">
        <v>5.2862460000000002</v>
      </c>
      <c r="D1431" s="429">
        <v>2.909348</v>
      </c>
      <c r="E1431" s="429">
        <v>2.3768980000000002</v>
      </c>
      <c r="F1431" s="429">
        <v>1.1739230000000056</v>
      </c>
    </row>
    <row r="1432" spans="1:6" x14ac:dyDescent="0.3">
      <c r="A1432" s="336">
        <v>5476</v>
      </c>
      <c r="B1432" s="2" t="s">
        <v>293</v>
      </c>
      <c r="C1432" s="429">
        <v>4.7719060000000004</v>
      </c>
      <c r="D1432" s="429">
        <v>4.1598639999999998</v>
      </c>
      <c r="E1432" s="429">
        <v>0.61204200000000064</v>
      </c>
      <c r="F1432" s="429">
        <v>-16.597329000000002</v>
      </c>
    </row>
    <row r="1433" spans="1:6" x14ac:dyDescent="0.3">
      <c r="A1433" s="336">
        <v>5477</v>
      </c>
      <c r="B1433" s="2" t="s">
        <v>295</v>
      </c>
      <c r="C1433" s="429">
        <v>5.391807</v>
      </c>
      <c r="D1433" s="429">
        <v>3.6076320000000002</v>
      </c>
      <c r="E1433" s="429">
        <v>1.7841749999999998</v>
      </c>
      <c r="F1433" s="429">
        <v>-4.3035189999999943</v>
      </c>
    </row>
    <row r="1434" spans="1:6" x14ac:dyDescent="0.3">
      <c r="A1434" s="336">
        <v>5478</v>
      </c>
      <c r="B1434" s="2" t="s">
        <v>293</v>
      </c>
      <c r="C1434" s="429">
        <v>5.2169860000000003</v>
      </c>
      <c r="D1434" s="429">
        <v>3.330813</v>
      </c>
      <c r="E1434" s="429">
        <v>1.8861730000000003</v>
      </c>
      <c r="F1434" s="429">
        <v>-3.5178969999999978</v>
      </c>
    </row>
    <row r="1435" spans="1:6" x14ac:dyDescent="0.3">
      <c r="A1435" s="336">
        <v>5482</v>
      </c>
      <c r="B1435" s="2" t="s">
        <v>295</v>
      </c>
      <c r="C1435" s="429">
        <v>5.7314100000000003</v>
      </c>
      <c r="D1435" s="429">
        <v>3.2152159999999999</v>
      </c>
      <c r="E1435" s="429">
        <v>2.5161940000000005</v>
      </c>
      <c r="F1435" s="429">
        <v>3.4431099999999972</v>
      </c>
    </row>
    <row r="1436" spans="1:6" x14ac:dyDescent="0.3">
      <c r="A1436" s="336">
        <v>5483</v>
      </c>
      <c r="B1436" s="2" t="s">
        <v>293</v>
      </c>
      <c r="C1436" s="429">
        <v>5.1556670000000002</v>
      </c>
      <c r="D1436" s="429">
        <v>3.5999119999999998</v>
      </c>
      <c r="E1436" s="429">
        <v>1.5557550000000004</v>
      </c>
      <c r="F1436" s="429">
        <v>-7.1336609999999823</v>
      </c>
    </row>
    <row r="1437" spans="1:6" x14ac:dyDescent="0.3">
      <c r="A1437" s="336">
        <v>5486</v>
      </c>
      <c r="B1437" s="2" t="s">
        <v>295</v>
      </c>
      <c r="C1437" s="429">
        <v>5.6222000000000003</v>
      </c>
      <c r="D1437" s="429">
        <v>2.994796</v>
      </c>
      <c r="E1437" s="429">
        <v>2.6274040000000003</v>
      </c>
      <c r="F1437" s="429">
        <v>4.5173500000000004</v>
      </c>
    </row>
    <row r="1438" spans="1:6" x14ac:dyDescent="0.3">
      <c r="A1438" s="336">
        <v>5487</v>
      </c>
      <c r="B1438" s="2" t="s">
        <v>295</v>
      </c>
      <c r="C1438" s="429">
        <v>5.3087340000000003</v>
      </c>
      <c r="D1438" s="429">
        <v>3.5557280000000002</v>
      </c>
      <c r="E1438" s="429">
        <v>1.7530060000000001</v>
      </c>
      <c r="F1438" s="429">
        <v>-4.5426500000000054</v>
      </c>
    </row>
    <row r="1439" spans="1:6" x14ac:dyDescent="0.3">
      <c r="A1439" s="336">
        <v>5488</v>
      </c>
      <c r="B1439" s="2" t="s">
        <v>293</v>
      </c>
      <c r="C1439" s="429">
        <v>5.2491070000000004</v>
      </c>
      <c r="D1439" s="429">
        <v>3.26037</v>
      </c>
      <c r="E1439" s="429">
        <v>1.9887370000000004</v>
      </c>
      <c r="F1439" s="429">
        <v>-3.8273750000000035</v>
      </c>
    </row>
    <row r="1440" spans="1:6" x14ac:dyDescent="0.3">
      <c r="A1440" s="336">
        <v>5489</v>
      </c>
      <c r="B1440" s="2" t="s">
        <v>295</v>
      </c>
      <c r="C1440" s="429">
        <v>5.3034109999999997</v>
      </c>
      <c r="D1440" s="429">
        <v>3.7704140000000002</v>
      </c>
      <c r="E1440" s="429">
        <v>1.5329969999999995</v>
      </c>
      <c r="F1440" s="429">
        <v>-6.7276469999999975</v>
      </c>
    </row>
    <row r="1441" spans="1:6" x14ac:dyDescent="0.3">
      <c r="A1441" s="336">
        <v>5491</v>
      </c>
      <c r="B1441" s="2" t="s">
        <v>295</v>
      </c>
      <c r="C1441" s="429">
        <v>5.7632620000000001</v>
      </c>
      <c r="D1441" s="429">
        <v>3.07003</v>
      </c>
      <c r="E1441" s="429">
        <v>2.6932320000000001</v>
      </c>
      <c r="F1441" s="429">
        <v>4.4769770000000015</v>
      </c>
    </row>
    <row r="1442" spans="1:6" x14ac:dyDescent="0.3">
      <c r="A1442" s="336">
        <v>5492</v>
      </c>
      <c r="B1442" s="2" t="s">
        <v>295</v>
      </c>
      <c r="C1442" s="429">
        <v>5.0749789999999999</v>
      </c>
      <c r="D1442" s="429">
        <v>4.1077830000000004</v>
      </c>
      <c r="E1442" s="429">
        <v>0.9671959999999995</v>
      </c>
      <c r="F1442" s="429">
        <v>-12.296137000000005</v>
      </c>
    </row>
    <row r="1443" spans="1:6" x14ac:dyDescent="0.3">
      <c r="A1443" s="336">
        <v>5494</v>
      </c>
      <c r="B1443" s="2" t="s">
        <v>295</v>
      </c>
      <c r="C1443" s="429">
        <v>5.5094810000000001</v>
      </c>
      <c r="D1443" s="429">
        <v>3.667951</v>
      </c>
      <c r="E1443" s="429">
        <v>1.8415300000000001</v>
      </c>
      <c r="F1443" s="429">
        <v>-3.441034000000009</v>
      </c>
    </row>
    <row r="1444" spans="1:6" x14ac:dyDescent="0.3">
      <c r="A1444" s="336">
        <v>5495</v>
      </c>
      <c r="B1444" s="2" t="s">
        <v>295</v>
      </c>
      <c r="C1444" s="429">
        <v>5.6572050000000003</v>
      </c>
      <c r="D1444" s="429">
        <v>3.4648590000000001</v>
      </c>
      <c r="E1444" s="429">
        <v>2.1923460000000001</v>
      </c>
      <c r="F1444" s="429">
        <v>8.0491999999999564E-2</v>
      </c>
    </row>
    <row r="1445" spans="1:6" x14ac:dyDescent="0.3">
      <c r="A1445" s="336">
        <v>5602</v>
      </c>
      <c r="B1445" s="2" t="s">
        <v>295</v>
      </c>
      <c r="C1445" s="429">
        <v>5.2191450000000001</v>
      </c>
      <c r="D1445" s="429">
        <v>3.3383929999999999</v>
      </c>
      <c r="E1445" s="429">
        <v>1.8807520000000002</v>
      </c>
      <c r="F1445" s="429">
        <v>-4.7246880000000004</v>
      </c>
    </row>
    <row r="1446" spans="1:6" x14ac:dyDescent="0.3">
      <c r="A1446" s="336">
        <v>5640</v>
      </c>
      <c r="B1446" s="2" t="s">
        <v>295</v>
      </c>
      <c r="C1446" s="429">
        <v>5.1143619999999999</v>
      </c>
      <c r="D1446" s="429">
        <v>3.5024839999999999</v>
      </c>
      <c r="E1446" s="429">
        <v>1.6118779999999999</v>
      </c>
      <c r="F1446" s="429">
        <v>-6.9796390000000059</v>
      </c>
    </row>
    <row r="1447" spans="1:6" x14ac:dyDescent="0.3">
      <c r="A1447" s="336">
        <v>5641</v>
      </c>
      <c r="B1447" s="2" t="s">
        <v>295</v>
      </c>
      <c r="C1447" s="429">
        <v>5.097664</v>
      </c>
      <c r="D1447" s="429">
        <v>3.4313440000000002</v>
      </c>
      <c r="E1447" s="429">
        <v>1.6663199999999998</v>
      </c>
      <c r="F1447" s="429">
        <v>-6.3635769999999994</v>
      </c>
    </row>
    <row r="1448" spans="1:6" x14ac:dyDescent="0.3">
      <c r="A1448" s="336">
        <v>5647</v>
      </c>
      <c r="B1448" s="2" t="s">
        <v>295</v>
      </c>
      <c r="C1448" s="429">
        <v>4.9518279999999999</v>
      </c>
      <c r="D1448" s="429">
        <v>3.7813669999999999</v>
      </c>
      <c r="E1448" s="429">
        <v>1.170461</v>
      </c>
      <c r="F1448" s="429">
        <v>-10.553797000000007</v>
      </c>
    </row>
    <row r="1449" spans="1:6" x14ac:dyDescent="0.3">
      <c r="A1449" s="336">
        <v>5648</v>
      </c>
      <c r="B1449" s="2" t="s">
        <v>295</v>
      </c>
      <c r="C1449" s="429">
        <v>5.0819349999999996</v>
      </c>
      <c r="D1449" s="429">
        <v>3.5960909999999999</v>
      </c>
      <c r="E1449" s="429">
        <v>1.4858439999999997</v>
      </c>
      <c r="F1449" s="429">
        <v>-8.0903580000000055</v>
      </c>
    </row>
    <row r="1450" spans="1:6" x14ac:dyDescent="0.3">
      <c r="A1450" s="336">
        <v>5649</v>
      </c>
      <c r="B1450" s="2" t="s">
        <v>295</v>
      </c>
      <c r="C1450" s="429">
        <v>5.0279790000000002</v>
      </c>
      <c r="D1450" s="429">
        <v>3.5459879999999999</v>
      </c>
      <c r="E1450" s="429">
        <v>1.4819910000000003</v>
      </c>
      <c r="F1450" s="429">
        <v>-7.9777099999999983</v>
      </c>
    </row>
    <row r="1451" spans="1:6" x14ac:dyDescent="0.3">
      <c r="A1451" s="336">
        <v>5650</v>
      </c>
      <c r="B1451" s="2" t="s">
        <v>295</v>
      </c>
      <c r="C1451" s="429">
        <v>5.089245</v>
      </c>
      <c r="D1451" s="429">
        <v>3.6002070000000002</v>
      </c>
      <c r="E1451" s="429">
        <v>1.4890379999999999</v>
      </c>
      <c r="F1451" s="429">
        <v>-7.9486650000000054</v>
      </c>
    </row>
    <row r="1452" spans="1:6" x14ac:dyDescent="0.3">
      <c r="A1452" s="336">
        <v>5651</v>
      </c>
      <c r="B1452" s="2" t="s">
        <v>295</v>
      </c>
      <c r="C1452" s="429">
        <v>5.1696939999999998</v>
      </c>
      <c r="D1452" s="429">
        <v>3.335769</v>
      </c>
      <c r="E1452" s="429">
        <v>1.8339249999999998</v>
      </c>
      <c r="F1452" s="429">
        <v>-4.989499999999996</v>
      </c>
    </row>
    <row r="1453" spans="1:6" x14ac:dyDescent="0.3">
      <c r="A1453" s="336">
        <v>5652</v>
      </c>
      <c r="B1453" s="2" t="s">
        <v>295</v>
      </c>
      <c r="C1453" s="429">
        <v>4.9532870000000004</v>
      </c>
      <c r="D1453" s="429">
        <v>4.216342</v>
      </c>
      <c r="E1453" s="429">
        <v>0.73694500000000041</v>
      </c>
      <c r="F1453" s="429">
        <v>-14.764348000000005</v>
      </c>
    </row>
    <row r="1454" spans="1:6" x14ac:dyDescent="0.3">
      <c r="A1454" s="336">
        <v>5653</v>
      </c>
      <c r="B1454" s="2" t="s">
        <v>295</v>
      </c>
      <c r="C1454" s="429">
        <v>4.9589090000000002</v>
      </c>
      <c r="D1454" s="429">
        <v>4.1291409999999997</v>
      </c>
      <c r="E1454" s="429">
        <v>0.82976800000000051</v>
      </c>
      <c r="F1454" s="429">
        <v>-13.679252999999996</v>
      </c>
    </row>
    <row r="1455" spans="1:6" x14ac:dyDescent="0.3">
      <c r="A1455" s="336">
        <v>5654</v>
      </c>
      <c r="B1455" s="2" t="s">
        <v>295</v>
      </c>
      <c r="C1455" s="429">
        <v>5.0732109999999997</v>
      </c>
      <c r="D1455" s="429">
        <v>3.4713859999999999</v>
      </c>
      <c r="E1455" s="429">
        <v>1.6018249999999998</v>
      </c>
      <c r="F1455" s="429">
        <v>-6.9160660000000043</v>
      </c>
    </row>
    <row r="1456" spans="1:6" x14ac:dyDescent="0.3">
      <c r="A1456" s="336">
        <v>5655</v>
      </c>
      <c r="B1456" s="2" t="s">
        <v>295</v>
      </c>
      <c r="C1456" s="429">
        <v>5.087866</v>
      </c>
      <c r="D1456" s="429">
        <v>3.9476800000000001</v>
      </c>
      <c r="E1456" s="429">
        <v>1.1401859999999999</v>
      </c>
      <c r="F1456" s="429">
        <v>-10.598309000000008</v>
      </c>
    </row>
    <row r="1457" spans="1:6" x14ac:dyDescent="0.3">
      <c r="A1457" s="336">
        <v>5656</v>
      </c>
      <c r="B1457" s="2" t="s">
        <v>295</v>
      </c>
      <c r="C1457" s="429">
        <v>5.0221140000000002</v>
      </c>
      <c r="D1457" s="429">
        <v>4.0554750000000004</v>
      </c>
      <c r="E1457" s="429">
        <v>0.9666389999999998</v>
      </c>
      <c r="F1457" s="429">
        <v>-12.423427000000011</v>
      </c>
    </row>
    <row r="1458" spans="1:6" x14ac:dyDescent="0.3">
      <c r="A1458" s="336">
        <v>5658</v>
      </c>
      <c r="B1458" s="2" t="s">
        <v>295</v>
      </c>
      <c r="C1458" s="429">
        <v>5.0328189999999999</v>
      </c>
      <c r="D1458" s="429">
        <v>3.6335009999999999</v>
      </c>
      <c r="E1458" s="429">
        <v>1.3993180000000001</v>
      </c>
      <c r="F1458" s="429">
        <v>-8.6089589999999987</v>
      </c>
    </row>
    <row r="1459" spans="1:6" x14ac:dyDescent="0.3">
      <c r="A1459" s="336">
        <v>5660</v>
      </c>
      <c r="B1459" s="2" t="s">
        <v>295</v>
      </c>
      <c r="C1459" s="429">
        <v>5.1946409999999998</v>
      </c>
      <c r="D1459" s="429">
        <v>3.4776790000000002</v>
      </c>
      <c r="E1459" s="429">
        <v>1.7169619999999997</v>
      </c>
      <c r="F1459" s="429">
        <v>-5.884881</v>
      </c>
    </row>
    <row r="1460" spans="1:6" x14ac:dyDescent="0.3">
      <c r="A1460" s="336">
        <v>5661</v>
      </c>
      <c r="B1460" s="2" t="s">
        <v>295</v>
      </c>
      <c r="C1460" s="429">
        <v>5.0937109999999999</v>
      </c>
      <c r="D1460" s="429">
        <v>3.846705</v>
      </c>
      <c r="E1460" s="429">
        <v>1.2470059999999998</v>
      </c>
      <c r="F1460" s="429">
        <v>-9.7159839999999953</v>
      </c>
    </row>
    <row r="1461" spans="1:6" x14ac:dyDescent="0.3">
      <c r="A1461" s="336">
        <v>5663</v>
      </c>
      <c r="B1461" s="2" t="s">
        <v>295</v>
      </c>
      <c r="C1461" s="429">
        <v>5.1266660000000002</v>
      </c>
      <c r="D1461" s="429">
        <v>3.4861499999999999</v>
      </c>
      <c r="E1461" s="429">
        <v>1.6405160000000003</v>
      </c>
      <c r="F1461" s="429">
        <v>-6.4670659999999991</v>
      </c>
    </row>
    <row r="1462" spans="1:6" x14ac:dyDescent="0.3">
      <c r="A1462" s="336">
        <v>5666</v>
      </c>
      <c r="B1462" s="2" t="s">
        <v>295</v>
      </c>
      <c r="C1462" s="429">
        <v>5.0988249999999997</v>
      </c>
      <c r="D1462" s="429">
        <v>3.5263930000000001</v>
      </c>
      <c r="E1462" s="429">
        <v>1.5724319999999996</v>
      </c>
      <c r="F1462" s="429">
        <v>-7.1678319999999971</v>
      </c>
    </row>
    <row r="1463" spans="1:6" x14ac:dyDescent="0.3">
      <c r="A1463" s="336">
        <v>5667</v>
      </c>
      <c r="B1463" s="2" t="s">
        <v>295</v>
      </c>
      <c r="C1463" s="429">
        <v>5.0819789999999996</v>
      </c>
      <c r="D1463" s="429">
        <v>3.4895079999999998</v>
      </c>
      <c r="E1463" s="429">
        <v>1.5924709999999997</v>
      </c>
      <c r="F1463" s="429">
        <v>-6.9160640000000022</v>
      </c>
    </row>
    <row r="1464" spans="1:6" x14ac:dyDescent="0.3">
      <c r="A1464" s="336">
        <v>5669</v>
      </c>
      <c r="B1464" s="2" t="s">
        <v>295</v>
      </c>
      <c r="C1464" s="429">
        <v>5.0308640000000002</v>
      </c>
      <c r="D1464" s="429">
        <v>3.6649259999999999</v>
      </c>
      <c r="E1464" s="429">
        <v>1.3659380000000003</v>
      </c>
      <c r="F1464" s="429">
        <v>-8.963277000000005</v>
      </c>
    </row>
    <row r="1465" spans="1:6" x14ac:dyDescent="0.3">
      <c r="A1465" s="336">
        <v>5672</v>
      </c>
      <c r="B1465" s="2" t="s">
        <v>295</v>
      </c>
      <c r="C1465" s="429">
        <v>5.1152959999999998</v>
      </c>
      <c r="D1465" s="429">
        <v>3.7781859999999998</v>
      </c>
      <c r="E1465" s="429">
        <v>1.33711</v>
      </c>
      <c r="F1465" s="429">
        <v>-9.1979160000000029</v>
      </c>
    </row>
    <row r="1466" spans="1:6" x14ac:dyDescent="0.3">
      <c r="A1466" s="336">
        <v>5673</v>
      </c>
      <c r="B1466" s="2" t="s">
        <v>295</v>
      </c>
      <c r="C1466" s="429">
        <v>5.0578719999999997</v>
      </c>
      <c r="D1466" s="429">
        <v>3.6727150000000002</v>
      </c>
      <c r="E1466" s="429">
        <v>1.3851569999999995</v>
      </c>
      <c r="F1466" s="429">
        <v>-8.7731649999999917</v>
      </c>
    </row>
    <row r="1467" spans="1:6" x14ac:dyDescent="0.3">
      <c r="A1467" s="336">
        <v>5674</v>
      </c>
      <c r="B1467" s="2" t="s">
        <v>295</v>
      </c>
      <c r="C1467" s="429">
        <v>4.9835089999999997</v>
      </c>
      <c r="D1467" s="429">
        <v>3.748669</v>
      </c>
      <c r="E1467" s="429">
        <v>1.2348399999999997</v>
      </c>
      <c r="F1467" s="429">
        <v>-10.289382</v>
      </c>
    </row>
    <row r="1468" spans="1:6" x14ac:dyDescent="0.3">
      <c r="A1468" s="336">
        <v>5675</v>
      </c>
      <c r="B1468" s="2" t="s">
        <v>295</v>
      </c>
      <c r="C1468" s="429">
        <v>4.9996049999999999</v>
      </c>
      <c r="D1468" s="429">
        <v>3.6008789999999999</v>
      </c>
      <c r="E1468" s="429">
        <v>1.3987259999999999</v>
      </c>
      <c r="F1468" s="429">
        <v>-8.8347419999999985</v>
      </c>
    </row>
    <row r="1469" spans="1:6" x14ac:dyDescent="0.3">
      <c r="A1469" s="336">
        <v>5676</v>
      </c>
      <c r="B1469" s="2" t="s">
        <v>295</v>
      </c>
      <c r="C1469" s="429">
        <v>5.1959559999999998</v>
      </c>
      <c r="D1469" s="429">
        <v>3.6205560000000001</v>
      </c>
      <c r="E1469" s="429">
        <v>1.5753999999999997</v>
      </c>
      <c r="F1469" s="429">
        <v>-6.9465270000000032</v>
      </c>
    </row>
    <row r="1470" spans="1:6" x14ac:dyDescent="0.3">
      <c r="A1470" s="336">
        <v>5677</v>
      </c>
      <c r="B1470" s="2" t="s">
        <v>295</v>
      </c>
      <c r="C1470" s="429">
        <v>5.1802729999999997</v>
      </c>
      <c r="D1470" s="429">
        <v>3.6141529999999999</v>
      </c>
      <c r="E1470" s="429">
        <v>1.5661199999999997</v>
      </c>
      <c r="F1470" s="429">
        <v>-7.2955929999999967</v>
      </c>
    </row>
    <row r="1471" spans="1:6" x14ac:dyDescent="0.3">
      <c r="A1471" s="336">
        <v>5679</v>
      </c>
      <c r="B1471" s="2" t="s">
        <v>295</v>
      </c>
      <c r="C1471" s="429">
        <v>5.0732749999999998</v>
      </c>
      <c r="D1471" s="429">
        <v>3.4934539999999998</v>
      </c>
      <c r="E1471" s="429">
        <v>1.5798209999999999</v>
      </c>
      <c r="F1471" s="429">
        <v>-6.8978169999999999</v>
      </c>
    </row>
    <row r="1472" spans="1:6" x14ac:dyDescent="0.3">
      <c r="A1472" s="336">
        <v>5680</v>
      </c>
      <c r="B1472" s="2" t="s">
        <v>295</v>
      </c>
      <c r="C1472" s="429">
        <v>5.0986820000000002</v>
      </c>
      <c r="D1472" s="429">
        <v>3.7971889999999999</v>
      </c>
      <c r="E1472" s="429">
        <v>1.3014930000000002</v>
      </c>
      <c r="F1472" s="429">
        <v>-9.3306939999999976</v>
      </c>
    </row>
    <row r="1473" spans="1:6" x14ac:dyDescent="0.3">
      <c r="A1473" s="336">
        <v>5681</v>
      </c>
      <c r="B1473" s="2" t="s">
        <v>295</v>
      </c>
      <c r="C1473" s="429">
        <v>5.0679829999999999</v>
      </c>
      <c r="D1473" s="429">
        <v>3.7030150000000002</v>
      </c>
      <c r="E1473" s="429">
        <v>1.3649679999999997</v>
      </c>
      <c r="F1473" s="429">
        <v>-8.9507119999999887</v>
      </c>
    </row>
    <row r="1474" spans="1:6" x14ac:dyDescent="0.3">
      <c r="A1474" s="336">
        <v>5682</v>
      </c>
      <c r="B1474" s="2" t="s">
        <v>295</v>
      </c>
      <c r="C1474" s="429">
        <v>5.0745610000000001</v>
      </c>
      <c r="D1474" s="429">
        <v>3.6373730000000002</v>
      </c>
      <c r="E1474" s="429">
        <v>1.4371879999999999</v>
      </c>
      <c r="F1474" s="429">
        <v>-8.5755350000000092</v>
      </c>
    </row>
    <row r="1475" spans="1:6" x14ac:dyDescent="0.3">
      <c r="A1475" s="336">
        <v>5701</v>
      </c>
      <c r="B1475" s="2" t="s">
        <v>295</v>
      </c>
      <c r="C1475" s="429">
        <v>5.2505170000000003</v>
      </c>
      <c r="D1475" s="429">
        <v>3.5554269999999999</v>
      </c>
      <c r="E1475" s="429">
        <v>1.6950900000000004</v>
      </c>
      <c r="F1475" s="429">
        <v>-8.4677929999999968</v>
      </c>
    </row>
    <row r="1476" spans="1:6" x14ac:dyDescent="0.3">
      <c r="A1476" s="336">
        <v>5730</v>
      </c>
      <c r="B1476" s="2" t="s">
        <v>295</v>
      </c>
      <c r="C1476" s="429">
        <v>5.1471920000000004</v>
      </c>
      <c r="D1476" s="429">
        <v>3.686153</v>
      </c>
      <c r="E1476" s="429">
        <v>1.4610390000000004</v>
      </c>
      <c r="F1476" s="429">
        <v>-11.954233000000002</v>
      </c>
    </row>
    <row r="1477" spans="1:6" x14ac:dyDescent="0.3">
      <c r="A1477" s="336">
        <v>5732</v>
      </c>
      <c r="B1477" s="2" t="s">
        <v>295</v>
      </c>
      <c r="C1477" s="429">
        <v>5.6590309999999997</v>
      </c>
      <c r="D1477" s="429">
        <v>3.1593339999999999</v>
      </c>
      <c r="E1477" s="429">
        <v>2.4996969999999998</v>
      </c>
      <c r="F1477" s="429">
        <v>-0.57489300000000298</v>
      </c>
    </row>
    <row r="1478" spans="1:6" x14ac:dyDescent="0.3">
      <c r="A1478" s="336">
        <v>5733</v>
      </c>
      <c r="B1478" s="2" t="s">
        <v>295</v>
      </c>
      <c r="C1478" s="429">
        <v>5.5154750000000003</v>
      </c>
      <c r="D1478" s="429">
        <v>3.3471510000000002</v>
      </c>
      <c r="E1478" s="429">
        <v>2.1683240000000001</v>
      </c>
      <c r="F1478" s="429">
        <v>-2.492447999999996</v>
      </c>
    </row>
    <row r="1479" spans="1:6" x14ac:dyDescent="0.3">
      <c r="A1479" s="336">
        <v>5734</v>
      </c>
      <c r="B1479" s="2" t="s">
        <v>295</v>
      </c>
      <c r="C1479" s="429">
        <v>5.770975</v>
      </c>
      <c r="D1479" s="429">
        <v>3.0659390000000002</v>
      </c>
      <c r="E1479" s="429">
        <v>2.7050359999999998</v>
      </c>
      <c r="F1479" s="429">
        <v>4.0292680000000018</v>
      </c>
    </row>
    <row r="1480" spans="1:6" x14ac:dyDescent="0.3">
      <c r="A1480" s="336">
        <v>5735</v>
      </c>
      <c r="B1480" s="2" t="s">
        <v>295</v>
      </c>
      <c r="C1480" s="429">
        <v>5.6062479999999999</v>
      </c>
      <c r="D1480" s="429">
        <v>3.2238820000000001</v>
      </c>
      <c r="E1480" s="429">
        <v>2.3823659999999998</v>
      </c>
      <c r="F1480" s="429">
        <v>-1.6237250000000074</v>
      </c>
    </row>
    <row r="1481" spans="1:6" x14ac:dyDescent="0.3">
      <c r="A1481" s="336">
        <v>5736</v>
      </c>
      <c r="B1481" s="2" t="s">
        <v>295</v>
      </c>
      <c r="C1481" s="429">
        <v>5.392639</v>
      </c>
      <c r="D1481" s="429">
        <v>3.4270149999999999</v>
      </c>
      <c r="E1481" s="429">
        <v>1.965624</v>
      </c>
      <c r="F1481" s="429">
        <v>-5.9323490000000092</v>
      </c>
    </row>
    <row r="1482" spans="1:6" x14ac:dyDescent="0.3">
      <c r="A1482" s="336">
        <v>5737</v>
      </c>
      <c r="B1482" s="2" t="s">
        <v>295</v>
      </c>
      <c r="C1482" s="429">
        <v>5.1549120000000004</v>
      </c>
      <c r="D1482" s="429">
        <v>3.6544180000000002</v>
      </c>
      <c r="E1482" s="429">
        <v>1.5004940000000002</v>
      </c>
      <c r="F1482" s="429">
        <v>-10.034030999999995</v>
      </c>
    </row>
    <row r="1483" spans="1:6" x14ac:dyDescent="0.3">
      <c r="A1483" s="336">
        <v>5738</v>
      </c>
      <c r="B1483" s="2" t="s">
        <v>295</v>
      </c>
      <c r="C1483" s="429">
        <v>5.1695219999999997</v>
      </c>
      <c r="D1483" s="429">
        <v>3.6404139999999998</v>
      </c>
      <c r="E1483" s="429">
        <v>1.5291079999999999</v>
      </c>
      <c r="F1483" s="429">
        <v>-10.619423999999995</v>
      </c>
    </row>
    <row r="1484" spans="1:6" x14ac:dyDescent="0.3">
      <c r="A1484" s="336">
        <v>5739</v>
      </c>
      <c r="B1484" s="2" t="s">
        <v>295</v>
      </c>
      <c r="C1484" s="429">
        <v>5.2185689999999996</v>
      </c>
      <c r="D1484" s="429">
        <v>3.6005099999999999</v>
      </c>
      <c r="E1484" s="429">
        <v>1.6180589999999997</v>
      </c>
      <c r="F1484" s="429">
        <v>-10.515998000000003</v>
      </c>
    </row>
    <row r="1485" spans="1:6" x14ac:dyDescent="0.3">
      <c r="A1485" s="336">
        <v>5742</v>
      </c>
      <c r="B1485" s="2" t="s">
        <v>295</v>
      </c>
      <c r="C1485" s="429">
        <v>5.1955450000000001</v>
      </c>
      <c r="D1485" s="429">
        <v>3.6300680000000001</v>
      </c>
      <c r="E1485" s="429">
        <v>1.565477</v>
      </c>
      <c r="F1485" s="429">
        <v>-10.876097999999999</v>
      </c>
    </row>
    <row r="1486" spans="1:6" x14ac:dyDescent="0.3">
      <c r="A1486" s="336">
        <v>5743</v>
      </c>
      <c r="B1486" s="2" t="s">
        <v>295</v>
      </c>
      <c r="C1486" s="429">
        <v>5.7218869999999997</v>
      </c>
      <c r="D1486" s="429">
        <v>3.0689440000000001</v>
      </c>
      <c r="E1486" s="429">
        <v>2.6529429999999996</v>
      </c>
      <c r="F1486" s="429">
        <v>1.1021129999999957</v>
      </c>
    </row>
    <row r="1487" spans="1:6" x14ac:dyDescent="0.3">
      <c r="A1487" s="336">
        <v>5744</v>
      </c>
      <c r="B1487" s="2" t="s">
        <v>295</v>
      </c>
      <c r="C1487" s="429">
        <v>5.537776</v>
      </c>
      <c r="D1487" s="429">
        <v>3.3135520000000001</v>
      </c>
      <c r="E1487" s="429">
        <v>2.224224</v>
      </c>
      <c r="F1487" s="429">
        <v>-2.8109019999999916</v>
      </c>
    </row>
    <row r="1488" spans="1:6" x14ac:dyDescent="0.3">
      <c r="A1488" s="336">
        <v>5746</v>
      </c>
      <c r="B1488" s="2" t="s">
        <v>295</v>
      </c>
      <c r="C1488" s="429">
        <v>5.0885730000000002</v>
      </c>
      <c r="D1488" s="429">
        <v>3.6774260000000001</v>
      </c>
      <c r="E1488" s="429">
        <v>1.4111470000000002</v>
      </c>
      <c r="F1488" s="429">
        <v>-10.521245999999994</v>
      </c>
    </row>
    <row r="1489" spans="1:6" x14ac:dyDescent="0.3">
      <c r="A1489" s="336">
        <v>5747</v>
      </c>
      <c r="B1489" s="2" t="s">
        <v>295</v>
      </c>
      <c r="C1489" s="429">
        <v>4.9901249999999999</v>
      </c>
      <c r="D1489" s="429">
        <v>3.742105</v>
      </c>
      <c r="E1489" s="429">
        <v>1.2480199999999999</v>
      </c>
      <c r="F1489" s="429">
        <v>-10.497117999999993</v>
      </c>
    </row>
    <row r="1490" spans="1:6" x14ac:dyDescent="0.3">
      <c r="A1490" s="336">
        <v>5748</v>
      </c>
      <c r="B1490" s="2" t="s">
        <v>295</v>
      </c>
      <c r="C1490" s="429">
        <v>5.0252569999999999</v>
      </c>
      <c r="D1490" s="429">
        <v>3.7296659999999999</v>
      </c>
      <c r="E1490" s="429">
        <v>1.2955909999999999</v>
      </c>
      <c r="F1490" s="429">
        <v>-10.462782999999984</v>
      </c>
    </row>
    <row r="1491" spans="1:6" x14ac:dyDescent="0.3">
      <c r="A1491" s="336">
        <v>5751</v>
      </c>
      <c r="B1491" s="2" t="s">
        <v>295</v>
      </c>
      <c r="C1491" s="429">
        <v>5.0724099999999996</v>
      </c>
      <c r="D1491" s="429">
        <v>3.717174</v>
      </c>
      <c r="E1491" s="429">
        <v>1.3552359999999997</v>
      </c>
      <c r="F1491" s="429">
        <v>-11.61960100000001</v>
      </c>
    </row>
    <row r="1492" spans="1:6" x14ac:dyDescent="0.3">
      <c r="A1492" s="336">
        <v>5753</v>
      </c>
      <c r="B1492" s="2" t="s">
        <v>295</v>
      </c>
      <c r="C1492" s="429">
        <v>5.6749910000000003</v>
      </c>
      <c r="D1492" s="429">
        <v>3.2161249999999999</v>
      </c>
      <c r="E1492" s="429">
        <v>2.4588660000000004</v>
      </c>
      <c r="F1492" s="429">
        <v>1.7721329999999895</v>
      </c>
    </row>
    <row r="1493" spans="1:6" x14ac:dyDescent="0.3">
      <c r="A1493" s="336">
        <v>5757</v>
      </c>
      <c r="B1493" s="2" t="s">
        <v>295</v>
      </c>
      <c r="C1493" s="429">
        <v>5.4512499999999999</v>
      </c>
      <c r="D1493" s="429">
        <v>3.344595</v>
      </c>
      <c r="E1493" s="429">
        <v>2.1066549999999999</v>
      </c>
      <c r="F1493" s="429">
        <v>-5.1894410000000022</v>
      </c>
    </row>
    <row r="1494" spans="1:6" x14ac:dyDescent="0.3">
      <c r="A1494" s="336">
        <v>5758</v>
      </c>
      <c r="B1494" s="2" t="s">
        <v>295</v>
      </c>
      <c r="C1494" s="429">
        <v>5.1250309999999999</v>
      </c>
      <c r="D1494" s="429">
        <v>3.7092350000000001</v>
      </c>
      <c r="E1494" s="429">
        <v>1.4157959999999998</v>
      </c>
      <c r="F1494" s="429">
        <v>-12.328982000000007</v>
      </c>
    </row>
    <row r="1495" spans="1:6" x14ac:dyDescent="0.3">
      <c r="A1495" s="336">
        <v>5759</v>
      </c>
      <c r="B1495" s="2" t="s">
        <v>295</v>
      </c>
      <c r="C1495" s="429">
        <v>5.3131510000000004</v>
      </c>
      <c r="D1495" s="429">
        <v>3.4952990000000002</v>
      </c>
      <c r="E1495" s="429">
        <v>1.8178520000000002</v>
      </c>
      <c r="F1495" s="429">
        <v>-7.7780410000000018</v>
      </c>
    </row>
    <row r="1496" spans="1:6" x14ac:dyDescent="0.3">
      <c r="A1496" s="336">
        <v>5760</v>
      </c>
      <c r="B1496" s="2" t="s">
        <v>295</v>
      </c>
      <c r="C1496" s="429">
        <v>5.7442869999999999</v>
      </c>
      <c r="D1496" s="429">
        <v>3.095666</v>
      </c>
      <c r="E1496" s="429">
        <v>2.6486209999999999</v>
      </c>
      <c r="F1496" s="429">
        <v>2.189263000000004</v>
      </c>
    </row>
    <row r="1497" spans="1:6" x14ac:dyDescent="0.3">
      <c r="A1497" s="336">
        <v>5761</v>
      </c>
      <c r="B1497" s="2" t="s">
        <v>295</v>
      </c>
      <c r="C1497" s="429">
        <v>5.4147449999999999</v>
      </c>
      <c r="D1497" s="429">
        <v>3.3759670000000002</v>
      </c>
      <c r="E1497" s="429">
        <v>2.0387779999999998</v>
      </c>
      <c r="F1497" s="429">
        <v>-6.2964830000000092</v>
      </c>
    </row>
    <row r="1498" spans="1:6" x14ac:dyDescent="0.3">
      <c r="A1498" s="336">
        <v>5762</v>
      </c>
      <c r="B1498" s="2" t="s">
        <v>295</v>
      </c>
      <c r="C1498" s="429">
        <v>5.0708510000000002</v>
      </c>
      <c r="D1498" s="429">
        <v>3.7189930000000002</v>
      </c>
      <c r="E1498" s="429">
        <v>1.351858</v>
      </c>
      <c r="F1498" s="429">
        <v>-11.023302000000005</v>
      </c>
    </row>
    <row r="1499" spans="1:6" x14ac:dyDescent="0.3">
      <c r="A1499" s="336">
        <v>5763</v>
      </c>
      <c r="B1499" s="2" t="s">
        <v>295</v>
      </c>
      <c r="C1499" s="429">
        <v>5.3240259999999999</v>
      </c>
      <c r="D1499" s="429">
        <v>3.5081560000000001</v>
      </c>
      <c r="E1499" s="429">
        <v>1.8158699999999999</v>
      </c>
      <c r="F1499" s="429">
        <v>-6.6639619999999979</v>
      </c>
    </row>
    <row r="1500" spans="1:6" x14ac:dyDescent="0.3">
      <c r="A1500" s="336">
        <v>5764</v>
      </c>
      <c r="B1500" s="2" t="s">
        <v>295</v>
      </c>
      <c r="C1500" s="429">
        <v>5.5999350000000003</v>
      </c>
      <c r="D1500" s="429">
        <v>3.1971539999999998</v>
      </c>
      <c r="E1500" s="429">
        <v>2.4027810000000005</v>
      </c>
      <c r="F1500" s="429">
        <v>-2.1023120000000048</v>
      </c>
    </row>
    <row r="1501" spans="1:6" x14ac:dyDescent="0.3">
      <c r="A1501" s="336">
        <v>5765</v>
      </c>
      <c r="B1501" s="2" t="s">
        <v>295</v>
      </c>
      <c r="C1501" s="429">
        <v>5.428267</v>
      </c>
      <c r="D1501" s="429">
        <v>3.4024510000000001</v>
      </c>
      <c r="E1501" s="429">
        <v>2.0258159999999998</v>
      </c>
      <c r="F1501" s="429">
        <v>-5.1570859999999996</v>
      </c>
    </row>
    <row r="1502" spans="1:6" x14ac:dyDescent="0.3">
      <c r="A1502" s="336">
        <v>5766</v>
      </c>
      <c r="B1502" s="2" t="s">
        <v>295</v>
      </c>
      <c r="C1502" s="429">
        <v>5.197686</v>
      </c>
      <c r="D1502" s="429">
        <v>3.6065290000000001</v>
      </c>
      <c r="E1502" s="429">
        <v>1.5911569999999999</v>
      </c>
      <c r="F1502" s="429">
        <v>-7.1342099999999995</v>
      </c>
    </row>
    <row r="1503" spans="1:6" x14ac:dyDescent="0.3">
      <c r="A1503" s="336">
        <v>5767</v>
      </c>
      <c r="B1503" s="2" t="s">
        <v>295</v>
      </c>
      <c r="C1503" s="429">
        <v>5.0564619999999998</v>
      </c>
      <c r="D1503" s="429">
        <v>3.6995360000000002</v>
      </c>
      <c r="E1503" s="429">
        <v>1.3569259999999996</v>
      </c>
      <c r="F1503" s="429">
        <v>-10.222546999999999</v>
      </c>
    </row>
    <row r="1504" spans="1:6" x14ac:dyDescent="0.3">
      <c r="A1504" s="336">
        <v>5769</v>
      </c>
      <c r="B1504" s="2" t="s">
        <v>295</v>
      </c>
      <c r="C1504" s="429">
        <v>5.5946300000000004</v>
      </c>
      <c r="D1504" s="429">
        <v>3.3062040000000001</v>
      </c>
      <c r="E1504" s="429">
        <v>2.2884260000000003</v>
      </c>
      <c r="F1504" s="429">
        <v>-0.64402300000001134</v>
      </c>
    </row>
    <row r="1505" spans="1:6" x14ac:dyDescent="0.3">
      <c r="A1505" s="336">
        <v>5770</v>
      </c>
      <c r="B1505" s="2" t="s">
        <v>295</v>
      </c>
      <c r="C1505" s="429">
        <v>5.7670539999999999</v>
      </c>
      <c r="D1505" s="429">
        <v>3.0753879999999998</v>
      </c>
      <c r="E1505" s="429">
        <v>2.6916660000000001</v>
      </c>
      <c r="F1505" s="429">
        <v>3.3258899999999905</v>
      </c>
    </row>
    <row r="1506" spans="1:6" x14ac:dyDescent="0.3">
      <c r="A1506" s="336">
        <v>5772</v>
      </c>
      <c r="B1506" s="2" t="s">
        <v>295</v>
      </c>
      <c r="C1506" s="429">
        <v>5.1137030000000001</v>
      </c>
      <c r="D1506" s="429">
        <v>3.636924</v>
      </c>
      <c r="E1506" s="429">
        <v>1.4767790000000001</v>
      </c>
      <c r="F1506" s="429">
        <v>-9.4381860000000053</v>
      </c>
    </row>
    <row r="1507" spans="1:6" x14ac:dyDescent="0.3">
      <c r="A1507" s="336">
        <v>5773</v>
      </c>
      <c r="B1507" s="2" t="s">
        <v>295</v>
      </c>
      <c r="C1507" s="429">
        <v>5.2932199999999998</v>
      </c>
      <c r="D1507" s="429">
        <v>3.5100880000000001</v>
      </c>
      <c r="E1507" s="429">
        <v>1.7831319999999997</v>
      </c>
      <c r="F1507" s="429">
        <v>-8.5537649999999985</v>
      </c>
    </row>
    <row r="1508" spans="1:6" x14ac:dyDescent="0.3">
      <c r="A1508" s="336">
        <v>5774</v>
      </c>
      <c r="B1508" s="2" t="s">
        <v>295</v>
      </c>
      <c r="C1508" s="429">
        <v>5.5389109999999997</v>
      </c>
      <c r="D1508" s="429">
        <v>3.2405119999999998</v>
      </c>
      <c r="E1508" s="429">
        <v>2.2983989999999999</v>
      </c>
      <c r="F1508" s="429">
        <v>-3.5091840000000047</v>
      </c>
    </row>
    <row r="1509" spans="1:6" x14ac:dyDescent="0.3">
      <c r="A1509" s="336">
        <v>5775</v>
      </c>
      <c r="B1509" s="2" t="s">
        <v>295</v>
      </c>
      <c r="C1509" s="429">
        <v>5.5526549999999997</v>
      </c>
      <c r="D1509" s="429">
        <v>3.2339180000000001</v>
      </c>
      <c r="E1509" s="429">
        <v>2.3187369999999996</v>
      </c>
      <c r="F1509" s="429">
        <v>-3.6230800000000016</v>
      </c>
    </row>
    <row r="1510" spans="1:6" x14ac:dyDescent="0.3">
      <c r="A1510" s="336">
        <v>5776</v>
      </c>
      <c r="B1510" s="2" t="s">
        <v>295</v>
      </c>
      <c r="C1510" s="429">
        <v>5.421983</v>
      </c>
      <c r="D1510" s="429">
        <v>3.389243</v>
      </c>
      <c r="E1510" s="429">
        <v>2.03274</v>
      </c>
      <c r="F1510" s="429">
        <v>-6.7556909999999917</v>
      </c>
    </row>
    <row r="1511" spans="1:6" x14ac:dyDescent="0.3">
      <c r="A1511" s="336">
        <v>5777</v>
      </c>
      <c r="B1511" s="2" t="s">
        <v>295</v>
      </c>
      <c r="C1511" s="429">
        <v>5.4266550000000002</v>
      </c>
      <c r="D1511" s="429">
        <v>3.3911259999999999</v>
      </c>
      <c r="E1511" s="429">
        <v>2.0355290000000004</v>
      </c>
      <c r="F1511" s="429">
        <v>-5.565731999999997</v>
      </c>
    </row>
    <row r="1512" spans="1:6" x14ac:dyDescent="0.3">
      <c r="A1512" s="336">
        <v>5778</v>
      </c>
      <c r="B1512" s="2" t="s">
        <v>295</v>
      </c>
      <c r="C1512" s="429">
        <v>5.7348720000000002</v>
      </c>
      <c r="D1512" s="429">
        <v>3.159303</v>
      </c>
      <c r="E1512" s="429">
        <v>2.5755690000000002</v>
      </c>
      <c r="F1512" s="429">
        <v>2.2225099999999927</v>
      </c>
    </row>
    <row r="1513" spans="1:6" x14ac:dyDescent="0.3">
      <c r="A1513" s="336">
        <v>5819</v>
      </c>
      <c r="B1513" s="2" t="s">
        <v>295</v>
      </c>
      <c r="C1513" s="429">
        <v>5.0890459999999997</v>
      </c>
      <c r="D1513" s="429">
        <v>3.6686640000000001</v>
      </c>
      <c r="E1513" s="429">
        <v>1.4203819999999996</v>
      </c>
      <c r="F1513" s="429">
        <v>-6.4543479999999995</v>
      </c>
    </row>
    <row r="1514" spans="1:6" x14ac:dyDescent="0.3">
      <c r="A1514" s="336">
        <v>5820</v>
      </c>
      <c r="B1514" s="2" t="s">
        <v>295</v>
      </c>
      <c r="C1514" s="429">
        <v>4.9066460000000003</v>
      </c>
      <c r="D1514" s="429">
        <v>4.1540160000000004</v>
      </c>
      <c r="E1514" s="429">
        <v>0.75262999999999991</v>
      </c>
      <c r="F1514" s="429">
        <v>-14.068297999999995</v>
      </c>
    </row>
    <row r="1515" spans="1:6" x14ac:dyDescent="0.3">
      <c r="A1515" s="336">
        <v>5821</v>
      </c>
      <c r="B1515" s="2" t="s">
        <v>295</v>
      </c>
      <c r="C1515" s="429">
        <v>5.1442300000000003</v>
      </c>
      <c r="D1515" s="429">
        <v>3.602319</v>
      </c>
      <c r="E1515" s="429">
        <v>1.5419110000000003</v>
      </c>
      <c r="F1515" s="429">
        <v>-5.9526220000000052</v>
      </c>
    </row>
    <row r="1516" spans="1:6" x14ac:dyDescent="0.3">
      <c r="A1516" s="336">
        <v>5822</v>
      </c>
      <c r="B1516" s="2" t="s">
        <v>295</v>
      </c>
      <c r="C1516" s="429">
        <v>4.8699700000000004</v>
      </c>
      <c r="D1516" s="429">
        <v>4.036416</v>
      </c>
      <c r="E1516" s="429">
        <v>0.83355400000000035</v>
      </c>
      <c r="F1516" s="429">
        <v>-13.479306999999999</v>
      </c>
    </row>
    <row r="1517" spans="1:6" x14ac:dyDescent="0.3">
      <c r="A1517" s="336">
        <v>5824</v>
      </c>
      <c r="B1517" s="2" t="s">
        <v>295</v>
      </c>
      <c r="C1517" s="429">
        <v>5.0149730000000003</v>
      </c>
      <c r="D1517" s="429">
        <v>3.7160419999999998</v>
      </c>
      <c r="E1517" s="429">
        <v>1.2989310000000005</v>
      </c>
      <c r="F1517" s="429">
        <v>-7.2605160000000062</v>
      </c>
    </row>
    <row r="1518" spans="1:6" x14ac:dyDescent="0.3">
      <c r="A1518" s="336">
        <v>5825</v>
      </c>
      <c r="B1518" s="2" t="s">
        <v>295</v>
      </c>
      <c r="C1518" s="429">
        <v>4.9262030000000001</v>
      </c>
      <c r="D1518" s="429">
        <v>4.1292160000000004</v>
      </c>
      <c r="E1518" s="429">
        <v>0.79698699999999967</v>
      </c>
      <c r="F1518" s="429">
        <v>-13.097846000000001</v>
      </c>
    </row>
    <row r="1519" spans="1:6" x14ac:dyDescent="0.3">
      <c r="A1519" s="336">
        <v>5826</v>
      </c>
      <c r="B1519" s="2" t="s">
        <v>295</v>
      </c>
      <c r="C1519" s="429">
        <v>5.0015219999999996</v>
      </c>
      <c r="D1519" s="429">
        <v>3.9975269999999998</v>
      </c>
      <c r="E1519" s="429">
        <v>1.0039949999999997</v>
      </c>
      <c r="F1519" s="429">
        <v>-11.971751999999999</v>
      </c>
    </row>
    <row r="1520" spans="1:6" x14ac:dyDescent="0.3">
      <c r="A1520" s="336">
        <v>5827</v>
      </c>
      <c r="B1520" s="2" t="s">
        <v>295</v>
      </c>
      <c r="C1520" s="429">
        <v>4.9510360000000002</v>
      </c>
      <c r="D1520" s="429">
        <v>4.0522200000000002</v>
      </c>
      <c r="E1520" s="429">
        <v>0.89881600000000006</v>
      </c>
      <c r="F1520" s="429">
        <v>-12.863758000000004</v>
      </c>
    </row>
    <row r="1521" spans="1:6" x14ac:dyDescent="0.3">
      <c r="A1521" s="336">
        <v>5828</v>
      </c>
      <c r="B1521" s="2" t="s">
        <v>295</v>
      </c>
      <c r="C1521" s="429">
        <v>5.0311830000000004</v>
      </c>
      <c r="D1521" s="429">
        <v>3.7351909999999999</v>
      </c>
      <c r="E1521" s="429">
        <v>1.2959920000000005</v>
      </c>
      <c r="F1521" s="429">
        <v>-8.3744530000000061</v>
      </c>
    </row>
    <row r="1522" spans="1:6" x14ac:dyDescent="0.3">
      <c r="A1522" s="336">
        <v>5829</v>
      </c>
      <c r="B1522" s="2" t="s">
        <v>295</v>
      </c>
      <c r="C1522" s="429">
        <v>4.8271379999999997</v>
      </c>
      <c r="D1522" s="429">
        <v>4.0476510000000001</v>
      </c>
      <c r="E1522" s="429">
        <v>0.7794869999999996</v>
      </c>
      <c r="F1522" s="429">
        <v>-13.681367000000002</v>
      </c>
    </row>
    <row r="1523" spans="1:6" x14ac:dyDescent="0.3">
      <c r="A1523" s="336">
        <v>5830</v>
      </c>
      <c r="B1523" s="2" t="s">
        <v>295</v>
      </c>
      <c r="C1523" s="429">
        <v>4.7341800000000003</v>
      </c>
      <c r="D1523" s="429">
        <v>4.0367759999999997</v>
      </c>
      <c r="E1523" s="429">
        <v>0.69740400000000058</v>
      </c>
      <c r="F1523" s="429">
        <v>-14.603207000000001</v>
      </c>
    </row>
    <row r="1524" spans="1:6" x14ac:dyDescent="0.3">
      <c r="A1524" s="336">
        <v>5832</v>
      </c>
      <c r="B1524" s="2" t="s">
        <v>295</v>
      </c>
      <c r="C1524" s="429">
        <v>4.8627779999999996</v>
      </c>
      <c r="D1524" s="429">
        <v>3.842044</v>
      </c>
      <c r="E1524" s="429">
        <v>1.0207339999999996</v>
      </c>
      <c r="F1524" s="429">
        <v>-11.072036000000001</v>
      </c>
    </row>
    <row r="1525" spans="1:6" x14ac:dyDescent="0.3">
      <c r="A1525" s="336">
        <v>5833</v>
      </c>
      <c r="B1525" s="2" t="s">
        <v>295</v>
      </c>
      <c r="C1525" s="429">
        <v>4.7001299999999997</v>
      </c>
      <c r="D1525" s="429">
        <v>4.007066</v>
      </c>
      <c r="E1525" s="429">
        <v>0.69306399999999968</v>
      </c>
      <c r="F1525" s="429">
        <v>-15.109920000000002</v>
      </c>
    </row>
    <row r="1526" spans="1:6" x14ac:dyDescent="0.3">
      <c r="A1526" s="336">
        <v>5836</v>
      </c>
      <c r="B1526" s="2" t="s">
        <v>295</v>
      </c>
      <c r="C1526" s="429">
        <v>4.9231109999999996</v>
      </c>
      <c r="D1526" s="429">
        <v>3.8950239999999998</v>
      </c>
      <c r="E1526" s="429">
        <v>1.0280869999999998</v>
      </c>
      <c r="F1526" s="429">
        <v>-11.779974000000003</v>
      </c>
    </row>
    <row r="1527" spans="1:6" x14ac:dyDescent="0.3">
      <c r="A1527" s="336">
        <v>5837</v>
      </c>
      <c r="B1527" s="2" t="s">
        <v>295</v>
      </c>
      <c r="C1527" s="429">
        <v>4.7306509999999999</v>
      </c>
      <c r="D1527" s="429">
        <v>3.8943729999999999</v>
      </c>
      <c r="E1527" s="429">
        <v>0.83627800000000008</v>
      </c>
      <c r="F1527" s="429">
        <v>-13.038863999999993</v>
      </c>
    </row>
    <row r="1528" spans="1:6" x14ac:dyDescent="0.3">
      <c r="A1528" s="336">
        <v>5839</v>
      </c>
      <c r="B1528" s="2" t="s">
        <v>295</v>
      </c>
      <c r="C1528" s="429">
        <v>4.8921070000000002</v>
      </c>
      <c r="D1528" s="429">
        <v>4.0099169999999997</v>
      </c>
      <c r="E1528" s="429">
        <v>0.88219000000000047</v>
      </c>
      <c r="F1528" s="429">
        <v>-12.968743999999997</v>
      </c>
    </row>
    <row r="1529" spans="1:6" x14ac:dyDescent="0.3">
      <c r="A1529" s="336">
        <v>5841</v>
      </c>
      <c r="B1529" s="2" t="s">
        <v>295</v>
      </c>
      <c r="C1529" s="429">
        <v>4.9342490000000003</v>
      </c>
      <c r="D1529" s="429">
        <v>3.9702649999999999</v>
      </c>
      <c r="E1529" s="429">
        <v>0.9639840000000004</v>
      </c>
      <c r="F1529" s="429">
        <v>-12.364086</v>
      </c>
    </row>
    <row r="1530" spans="1:6" x14ac:dyDescent="0.3">
      <c r="A1530" s="336">
        <v>5842</v>
      </c>
      <c r="B1530" s="2" t="s">
        <v>295</v>
      </c>
      <c r="C1530" s="429">
        <v>4.8933150000000003</v>
      </c>
      <c r="D1530" s="429">
        <v>3.94469</v>
      </c>
      <c r="E1530" s="429">
        <v>0.94862500000000027</v>
      </c>
      <c r="F1530" s="429">
        <v>-12.430080999999994</v>
      </c>
    </row>
    <row r="1531" spans="1:6" x14ac:dyDescent="0.3">
      <c r="A1531" s="336">
        <v>5843</v>
      </c>
      <c r="B1531" s="2" t="s">
        <v>295</v>
      </c>
      <c r="C1531" s="429">
        <v>5.0089309999999996</v>
      </c>
      <c r="D1531" s="429">
        <v>3.8289209999999998</v>
      </c>
      <c r="E1531" s="429">
        <v>1.1800099999999998</v>
      </c>
      <c r="F1531" s="429">
        <v>-10.491091000000004</v>
      </c>
    </row>
    <row r="1532" spans="1:6" x14ac:dyDescent="0.3">
      <c r="A1532" s="336">
        <v>5845</v>
      </c>
      <c r="B1532" s="2" t="s">
        <v>295</v>
      </c>
      <c r="C1532" s="429">
        <v>4.924601</v>
      </c>
      <c r="D1532" s="429">
        <v>4.1461600000000001</v>
      </c>
      <c r="E1532" s="429">
        <v>0.77844099999999994</v>
      </c>
      <c r="F1532" s="429">
        <v>-13.543624000000008</v>
      </c>
    </row>
    <row r="1533" spans="1:6" x14ac:dyDescent="0.3">
      <c r="A1533" s="336">
        <v>5846</v>
      </c>
      <c r="B1533" s="2" t="s">
        <v>295</v>
      </c>
      <c r="C1533" s="429">
        <v>4.6559869999999997</v>
      </c>
      <c r="D1533" s="429">
        <v>3.9427029999999998</v>
      </c>
      <c r="E1533" s="429">
        <v>0.71328399999999981</v>
      </c>
      <c r="F1533" s="429">
        <v>-14.893214</v>
      </c>
    </row>
    <row r="1534" spans="1:6" x14ac:dyDescent="0.3">
      <c r="A1534" s="336">
        <v>5847</v>
      </c>
      <c r="B1534" s="2" t="s">
        <v>295</v>
      </c>
      <c r="C1534" s="429">
        <v>4.898943</v>
      </c>
      <c r="D1534" s="429">
        <v>4.2898129999999997</v>
      </c>
      <c r="E1534" s="429">
        <v>0.60913000000000039</v>
      </c>
      <c r="F1534" s="429">
        <v>-15.606219999999997</v>
      </c>
    </row>
    <row r="1535" spans="1:6" x14ac:dyDescent="0.3">
      <c r="A1535" s="336">
        <v>5850</v>
      </c>
      <c r="B1535" s="2" t="s">
        <v>295</v>
      </c>
      <c r="C1535" s="429">
        <v>4.9647920000000001</v>
      </c>
      <c r="D1535" s="429">
        <v>3.8087279999999999</v>
      </c>
      <c r="E1535" s="429">
        <v>1.1560640000000002</v>
      </c>
      <c r="F1535" s="429">
        <v>-9.7528979999999947</v>
      </c>
    </row>
    <row r="1536" spans="1:6" x14ac:dyDescent="0.3">
      <c r="A1536" s="336">
        <v>5851</v>
      </c>
      <c r="B1536" s="2" t="s">
        <v>295</v>
      </c>
      <c r="C1536" s="429">
        <v>4.9457750000000003</v>
      </c>
      <c r="D1536" s="429">
        <v>3.839801</v>
      </c>
      <c r="E1536" s="429">
        <v>1.1059740000000002</v>
      </c>
      <c r="F1536" s="429">
        <v>-10.370007000000005</v>
      </c>
    </row>
    <row r="1537" spans="1:6" x14ac:dyDescent="0.3">
      <c r="A1537" s="336">
        <v>5853</v>
      </c>
      <c r="B1537" s="2" t="s">
        <v>295</v>
      </c>
      <c r="C1537" s="429">
        <v>4.693066</v>
      </c>
      <c r="D1537" s="429">
        <v>4.0232419999999998</v>
      </c>
      <c r="E1537" s="429">
        <v>0.6698240000000002</v>
      </c>
      <c r="F1537" s="429">
        <v>-15.327507000000008</v>
      </c>
    </row>
    <row r="1538" spans="1:6" x14ac:dyDescent="0.3">
      <c r="A1538" s="336">
        <v>5855</v>
      </c>
      <c r="B1538" s="2" t="s">
        <v>295</v>
      </c>
      <c r="C1538" s="429">
        <v>4.8996050000000002</v>
      </c>
      <c r="D1538" s="429">
        <v>4.1475419999999996</v>
      </c>
      <c r="E1538" s="429">
        <v>0.75206300000000059</v>
      </c>
      <c r="F1538" s="429">
        <v>-13.497198000000001</v>
      </c>
    </row>
    <row r="1539" spans="1:6" x14ac:dyDescent="0.3">
      <c r="A1539" s="336">
        <v>5857</v>
      </c>
      <c r="B1539" s="2" t="s">
        <v>295</v>
      </c>
      <c r="C1539" s="429">
        <v>4.9264460000000003</v>
      </c>
      <c r="D1539" s="429">
        <v>4.3055209999999997</v>
      </c>
      <c r="E1539" s="429">
        <v>0.62092500000000062</v>
      </c>
      <c r="F1539" s="429">
        <v>-14.556293</v>
      </c>
    </row>
    <row r="1540" spans="1:6" x14ac:dyDescent="0.3">
      <c r="A1540" s="336">
        <v>5858</v>
      </c>
      <c r="B1540" s="2" t="s">
        <v>295</v>
      </c>
      <c r="C1540" s="429">
        <v>4.7826909999999998</v>
      </c>
      <c r="D1540" s="429">
        <v>3.8399040000000002</v>
      </c>
      <c r="E1540" s="429">
        <v>0.9427869999999996</v>
      </c>
      <c r="F1540" s="429">
        <v>-11.338879999999993</v>
      </c>
    </row>
    <row r="1541" spans="1:6" x14ac:dyDescent="0.3">
      <c r="A1541" s="336">
        <v>5859</v>
      </c>
      <c r="B1541" s="2" t="s">
        <v>293</v>
      </c>
      <c r="C1541" s="429">
        <v>4.6803489999999996</v>
      </c>
      <c r="D1541" s="429">
        <v>4.1953060000000004</v>
      </c>
      <c r="E1541" s="429">
        <v>0.48504299999999922</v>
      </c>
      <c r="F1541" s="429">
        <v>-16.770151000000009</v>
      </c>
    </row>
    <row r="1542" spans="1:6" x14ac:dyDescent="0.3">
      <c r="A1542" s="336">
        <v>5860</v>
      </c>
      <c r="B1542" s="2" t="s">
        <v>295</v>
      </c>
      <c r="C1542" s="429">
        <v>4.8469810000000004</v>
      </c>
      <c r="D1542" s="429">
        <v>4.0448820000000003</v>
      </c>
      <c r="E1542" s="429">
        <v>0.80209900000000012</v>
      </c>
      <c r="F1542" s="429">
        <v>-13.714577000000002</v>
      </c>
    </row>
    <row r="1543" spans="1:6" x14ac:dyDescent="0.3">
      <c r="A1543" s="336">
        <v>5862</v>
      </c>
      <c r="B1543" s="2" t="s">
        <v>295</v>
      </c>
      <c r="C1543" s="429">
        <v>4.9943799999999996</v>
      </c>
      <c r="D1543" s="429">
        <v>3.715919</v>
      </c>
      <c r="E1543" s="429">
        <v>1.2784609999999996</v>
      </c>
      <c r="F1543" s="429">
        <v>-9.4454360000000044</v>
      </c>
    </row>
    <row r="1544" spans="1:6" x14ac:dyDescent="0.3">
      <c r="A1544" s="336">
        <v>5866</v>
      </c>
      <c r="B1544" s="2" t="s">
        <v>295</v>
      </c>
      <c r="C1544" s="429">
        <v>4.893529</v>
      </c>
      <c r="D1544" s="429">
        <v>3.9505340000000002</v>
      </c>
      <c r="E1544" s="429">
        <v>0.94299499999999981</v>
      </c>
      <c r="F1544" s="429">
        <v>-12.406482999999998</v>
      </c>
    </row>
    <row r="1545" spans="1:6" x14ac:dyDescent="0.3">
      <c r="A1545" s="336">
        <v>5867</v>
      </c>
      <c r="B1545" s="2" t="s">
        <v>295</v>
      </c>
      <c r="C1545" s="429">
        <v>4.8624299999999998</v>
      </c>
      <c r="D1545" s="429">
        <v>3.9342700000000002</v>
      </c>
      <c r="E1545" s="429">
        <v>0.92815999999999965</v>
      </c>
      <c r="F1545" s="429">
        <v>-12.543498</v>
      </c>
    </row>
    <row r="1546" spans="1:6" x14ac:dyDescent="0.3">
      <c r="A1546" s="336">
        <v>5868</v>
      </c>
      <c r="B1546" s="2" t="s">
        <v>295</v>
      </c>
      <c r="C1546" s="429">
        <v>4.9249679999999998</v>
      </c>
      <c r="D1546" s="429">
        <v>4.2888289999999998</v>
      </c>
      <c r="E1546" s="429">
        <v>0.63613900000000001</v>
      </c>
      <c r="F1546" s="429">
        <v>-14.940851000000002</v>
      </c>
    </row>
    <row r="1547" spans="1:6" x14ac:dyDescent="0.3">
      <c r="A1547" s="336">
        <v>5871</v>
      </c>
      <c r="B1547" s="2" t="s">
        <v>295</v>
      </c>
      <c r="C1547" s="429">
        <v>4.7916290000000004</v>
      </c>
      <c r="D1547" s="429">
        <v>3.916382</v>
      </c>
      <c r="E1547" s="429">
        <v>0.87524700000000033</v>
      </c>
      <c r="F1547" s="429">
        <v>-12.965845999999999</v>
      </c>
    </row>
    <row r="1548" spans="1:6" x14ac:dyDescent="0.3">
      <c r="A1548" s="336">
        <v>5872</v>
      </c>
      <c r="B1548" s="2" t="s">
        <v>295</v>
      </c>
      <c r="C1548" s="429">
        <v>4.7791899999999998</v>
      </c>
      <c r="D1548" s="429">
        <v>4.0182070000000003</v>
      </c>
      <c r="E1548" s="429">
        <v>0.76098299999999952</v>
      </c>
      <c r="F1548" s="429">
        <v>-14.322502999999998</v>
      </c>
    </row>
    <row r="1549" spans="1:6" x14ac:dyDescent="0.3">
      <c r="A1549" s="336">
        <v>5873</v>
      </c>
      <c r="B1549" s="2" t="s">
        <v>295</v>
      </c>
      <c r="C1549" s="429">
        <v>4.9506069999999998</v>
      </c>
      <c r="D1549" s="429">
        <v>3.8018519999999998</v>
      </c>
      <c r="E1549" s="429">
        <v>1.148755</v>
      </c>
      <c r="F1549" s="429">
        <v>-10.348855</v>
      </c>
    </row>
    <row r="1550" spans="1:6" x14ac:dyDescent="0.3">
      <c r="A1550" s="336">
        <v>5874</v>
      </c>
      <c r="B1550" s="2" t="s">
        <v>295</v>
      </c>
      <c r="C1550" s="429">
        <v>4.9197009999999999</v>
      </c>
      <c r="D1550" s="429">
        <v>4.4177460000000002</v>
      </c>
      <c r="E1550" s="429">
        <v>0.50195499999999971</v>
      </c>
      <c r="F1550" s="429">
        <v>-16.489907999999996</v>
      </c>
    </row>
    <row r="1551" spans="1:6" x14ac:dyDescent="0.3">
      <c r="A1551" s="336">
        <v>5875</v>
      </c>
      <c r="B1551" s="2" t="s">
        <v>295</v>
      </c>
      <c r="C1551" s="429">
        <v>4.9170059999999998</v>
      </c>
      <c r="D1551" s="429">
        <v>4.047021</v>
      </c>
      <c r="E1551" s="429">
        <v>0.86998499999999979</v>
      </c>
      <c r="F1551" s="429">
        <v>-12.981029999999993</v>
      </c>
    </row>
    <row r="1552" spans="1:6" x14ac:dyDescent="0.3">
      <c r="A1552" s="336">
        <v>5901</v>
      </c>
      <c r="B1552" s="2" t="s">
        <v>295</v>
      </c>
      <c r="C1552" s="429">
        <v>4.5494320000000004</v>
      </c>
      <c r="D1552" s="429">
        <v>3.9673069999999999</v>
      </c>
      <c r="E1552" s="429">
        <v>0.58212500000000045</v>
      </c>
      <c r="F1552" s="429">
        <v>-16.842371999999997</v>
      </c>
    </row>
    <row r="1553" spans="1:6" x14ac:dyDescent="0.3">
      <c r="A1553" s="336">
        <v>5902</v>
      </c>
      <c r="B1553" s="2" t="s">
        <v>295</v>
      </c>
      <c r="C1553" s="429">
        <v>4.4955090000000002</v>
      </c>
      <c r="D1553" s="429">
        <v>3.9945849999999998</v>
      </c>
      <c r="E1553" s="429">
        <v>0.50092400000000037</v>
      </c>
      <c r="F1553" s="429">
        <v>-16.636206000000008</v>
      </c>
    </row>
    <row r="1554" spans="1:6" x14ac:dyDescent="0.3">
      <c r="A1554" s="336">
        <v>5903</v>
      </c>
      <c r="B1554" s="2" t="s">
        <v>295</v>
      </c>
      <c r="C1554" s="429">
        <v>4.5145410000000004</v>
      </c>
      <c r="D1554" s="429">
        <v>3.955479</v>
      </c>
      <c r="E1554" s="429">
        <v>0.55906200000000039</v>
      </c>
      <c r="F1554" s="429">
        <v>-16.739711999999997</v>
      </c>
    </row>
    <row r="1555" spans="1:6" x14ac:dyDescent="0.3">
      <c r="A1555" s="336">
        <v>5904</v>
      </c>
      <c r="B1555" s="2" t="s">
        <v>295</v>
      </c>
      <c r="C1555" s="429">
        <v>5.0064849999999996</v>
      </c>
      <c r="D1555" s="429">
        <v>3.7041819999999999</v>
      </c>
      <c r="E1555" s="429">
        <v>1.3023029999999998</v>
      </c>
      <c r="F1555" s="429">
        <v>-6.6252979999999972</v>
      </c>
    </row>
    <row r="1556" spans="1:6" x14ac:dyDescent="0.3">
      <c r="A1556" s="336">
        <v>5905</v>
      </c>
      <c r="B1556" s="2" t="s">
        <v>295</v>
      </c>
      <c r="C1556" s="429">
        <v>4.6678699999999997</v>
      </c>
      <c r="D1556" s="429">
        <v>3.8081689999999999</v>
      </c>
      <c r="E1556" s="429">
        <v>0.85970099999999983</v>
      </c>
      <c r="F1556" s="429">
        <v>-12.903482</v>
      </c>
    </row>
    <row r="1557" spans="1:6" x14ac:dyDescent="0.3">
      <c r="A1557" s="336">
        <v>5906</v>
      </c>
      <c r="B1557" s="2" t="s">
        <v>295</v>
      </c>
      <c r="C1557" s="429">
        <v>4.8892620000000004</v>
      </c>
      <c r="D1557" s="429">
        <v>3.7419709999999999</v>
      </c>
      <c r="E1557" s="429">
        <v>1.1472910000000005</v>
      </c>
      <c r="F1557" s="429">
        <v>-8.5180759999999971</v>
      </c>
    </row>
    <row r="1558" spans="1:6" x14ac:dyDescent="0.3">
      <c r="A1558" s="336">
        <v>5907</v>
      </c>
      <c r="B1558" s="2" t="s">
        <v>295</v>
      </c>
      <c r="C1558" s="429">
        <v>4.610144</v>
      </c>
      <c r="D1558" s="429">
        <v>4.0008540000000004</v>
      </c>
      <c r="E1558" s="429">
        <v>0.60928999999999967</v>
      </c>
      <c r="F1558" s="429">
        <v>-16.273382000000009</v>
      </c>
    </row>
    <row r="1559" spans="1:6" x14ac:dyDescent="0.3">
      <c r="A1559" s="336">
        <v>6001</v>
      </c>
      <c r="B1559" s="2" t="s">
        <v>295</v>
      </c>
      <c r="C1559" s="429">
        <v>6.0293479999999997</v>
      </c>
      <c r="D1559" s="429">
        <v>3.230394</v>
      </c>
      <c r="E1559" s="429">
        <v>2.7989539999999997</v>
      </c>
      <c r="F1559" s="429">
        <v>-0.5484519999999975</v>
      </c>
    </row>
    <row r="1560" spans="1:6" x14ac:dyDescent="0.3">
      <c r="A1560" s="336">
        <v>6002</v>
      </c>
      <c r="B1560" s="2" t="s">
        <v>295</v>
      </c>
      <c r="C1560" s="429">
        <v>6.1686899999999998</v>
      </c>
      <c r="D1560" s="429">
        <v>3.1231339999999999</v>
      </c>
      <c r="E1560" s="429">
        <v>3.0455559999999999</v>
      </c>
      <c r="F1560" s="429">
        <v>0.92799099999999868</v>
      </c>
    </row>
    <row r="1561" spans="1:6" x14ac:dyDescent="0.3">
      <c r="A1561" s="336">
        <v>6010</v>
      </c>
      <c r="B1561" s="2" t="s">
        <v>295</v>
      </c>
      <c r="C1561" s="429">
        <v>5.9338490000000004</v>
      </c>
      <c r="D1561" s="429">
        <v>3.278651</v>
      </c>
      <c r="E1561" s="429">
        <v>2.6551980000000004</v>
      </c>
      <c r="F1561" s="429">
        <v>-1.2954829999999902</v>
      </c>
    </row>
    <row r="1562" spans="1:6" x14ac:dyDescent="0.3">
      <c r="A1562" s="336">
        <v>6013</v>
      </c>
      <c r="B1562" s="2" t="s">
        <v>295</v>
      </c>
      <c r="C1562" s="429">
        <v>5.9289949999999996</v>
      </c>
      <c r="D1562" s="429">
        <v>3.3197369999999999</v>
      </c>
      <c r="E1562" s="429">
        <v>2.6092579999999996</v>
      </c>
      <c r="F1562" s="429">
        <v>-2.0110710000000083</v>
      </c>
    </row>
    <row r="1563" spans="1:6" x14ac:dyDescent="0.3">
      <c r="A1563" s="336">
        <v>6016</v>
      </c>
      <c r="B1563" s="2" t="s">
        <v>295</v>
      </c>
      <c r="C1563" s="429">
        <v>6.1445540000000003</v>
      </c>
      <c r="D1563" s="429">
        <v>3.1792790000000002</v>
      </c>
      <c r="E1563" s="429">
        <v>2.9652750000000001</v>
      </c>
      <c r="F1563" s="429">
        <v>0.57975500000000579</v>
      </c>
    </row>
    <row r="1564" spans="1:6" x14ac:dyDescent="0.3">
      <c r="A1564" s="336">
        <v>6018</v>
      </c>
      <c r="B1564" s="2" t="s">
        <v>295</v>
      </c>
      <c r="C1564" s="429">
        <v>5.627027</v>
      </c>
      <c r="D1564" s="429">
        <v>3.6087579999999999</v>
      </c>
      <c r="E1564" s="429">
        <v>2.0182690000000001</v>
      </c>
      <c r="F1564" s="429">
        <v>-6.8007080000000002</v>
      </c>
    </row>
    <row r="1565" spans="1:6" x14ac:dyDescent="0.3">
      <c r="A1565" s="336">
        <v>6019</v>
      </c>
      <c r="B1565" s="2" t="s">
        <v>295</v>
      </c>
      <c r="C1565" s="429">
        <v>5.9209139999999998</v>
      </c>
      <c r="D1565" s="429">
        <v>3.3064230000000001</v>
      </c>
      <c r="E1565" s="429">
        <v>2.6144909999999997</v>
      </c>
      <c r="F1565" s="429">
        <v>-2.3127560000000003</v>
      </c>
    </row>
    <row r="1566" spans="1:6" x14ac:dyDescent="0.3">
      <c r="A1566" s="336">
        <v>6021</v>
      </c>
      <c r="B1566" s="2" t="s">
        <v>295</v>
      </c>
      <c r="C1566" s="429">
        <v>5.6274240000000004</v>
      </c>
      <c r="D1566" s="429">
        <v>3.5783719999999999</v>
      </c>
      <c r="E1566" s="429">
        <v>2.0490520000000005</v>
      </c>
      <c r="F1566" s="429">
        <v>-7.2627579999999909</v>
      </c>
    </row>
    <row r="1567" spans="1:6" x14ac:dyDescent="0.3">
      <c r="A1567" s="336">
        <v>6022</v>
      </c>
      <c r="B1567" s="2" t="s">
        <v>295</v>
      </c>
      <c r="C1567" s="429">
        <v>5.9106209999999999</v>
      </c>
      <c r="D1567" s="429">
        <v>3.3258779999999999</v>
      </c>
      <c r="E1567" s="429">
        <v>2.584743</v>
      </c>
      <c r="F1567" s="429">
        <v>-2.3771840000000068</v>
      </c>
    </row>
    <row r="1568" spans="1:6" x14ac:dyDescent="0.3">
      <c r="A1568" s="336">
        <v>6023</v>
      </c>
      <c r="B1568" s="2" t="s">
        <v>295</v>
      </c>
      <c r="C1568" s="429">
        <v>6.0652509999999999</v>
      </c>
      <c r="D1568" s="429">
        <v>3.201403</v>
      </c>
      <c r="E1568" s="429">
        <v>2.8638479999999999</v>
      </c>
      <c r="F1568" s="429">
        <v>0.43518299999999499</v>
      </c>
    </row>
    <row r="1569" spans="1:6" x14ac:dyDescent="0.3">
      <c r="A1569" s="336">
        <v>6024</v>
      </c>
      <c r="B1569" s="2" t="s">
        <v>295</v>
      </c>
      <c r="C1569" s="429">
        <v>5.6235580000000001</v>
      </c>
      <c r="D1569" s="429">
        <v>3.6137890000000001</v>
      </c>
      <c r="E1569" s="429">
        <v>2.0097689999999999</v>
      </c>
      <c r="F1569" s="429">
        <v>-6.9679350000000042</v>
      </c>
    </row>
    <row r="1570" spans="1:6" x14ac:dyDescent="0.3">
      <c r="A1570" s="336">
        <v>6026</v>
      </c>
      <c r="B1570" s="2" t="s">
        <v>295</v>
      </c>
      <c r="C1570" s="429">
        <v>6.2084919999999997</v>
      </c>
      <c r="D1570" s="429">
        <v>3.0759590000000001</v>
      </c>
      <c r="E1570" s="429">
        <v>3.1325329999999996</v>
      </c>
      <c r="F1570" s="429">
        <v>0.94254799999999506</v>
      </c>
    </row>
    <row r="1571" spans="1:6" x14ac:dyDescent="0.3">
      <c r="A1571" s="336">
        <v>6027</v>
      </c>
      <c r="B1571" s="2" t="s">
        <v>295</v>
      </c>
      <c r="C1571" s="429">
        <v>5.7985379999999997</v>
      </c>
      <c r="D1571" s="429">
        <v>3.397634</v>
      </c>
      <c r="E1571" s="429">
        <v>2.4009039999999997</v>
      </c>
      <c r="F1571" s="429">
        <v>-4.3869319999999945</v>
      </c>
    </row>
    <row r="1572" spans="1:6" x14ac:dyDescent="0.3">
      <c r="A1572" s="336">
        <v>6029</v>
      </c>
      <c r="B1572" s="2" t="s">
        <v>295</v>
      </c>
      <c r="C1572" s="429">
        <v>5.9864379999999997</v>
      </c>
      <c r="D1572" s="429">
        <v>3.3488229999999999</v>
      </c>
      <c r="E1572" s="429">
        <v>2.6376149999999998</v>
      </c>
      <c r="F1572" s="429">
        <v>-1.5497990000000001</v>
      </c>
    </row>
    <row r="1573" spans="1:6" x14ac:dyDescent="0.3">
      <c r="A1573" s="336">
        <v>6031</v>
      </c>
      <c r="B1573" s="2" t="s">
        <v>295</v>
      </c>
      <c r="C1573" s="429">
        <v>5.642131</v>
      </c>
      <c r="D1573" s="429">
        <v>3.6237599999999999</v>
      </c>
      <c r="E1573" s="429">
        <v>2.0183710000000001</v>
      </c>
      <c r="F1573" s="429">
        <v>-6.6247559999999908</v>
      </c>
    </row>
    <row r="1574" spans="1:6" x14ac:dyDescent="0.3">
      <c r="A1574" s="336">
        <v>6032</v>
      </c>
      <c r="B1574" s="2" t="s">
        <v>295</v>
      </c>
      <c r="C1574" s="429">
        <v>6.0393410000000003</v>
      </c>
      <c r="D1574" s="429">
        <v>3.2180740000000001</v>
      </c>
      <c r="E1574" s="429">
        <v>2.8212670000000002</v>
      </c>
      <c r="F1574" s="429">
        <v>-1.8081000000002234E-2</v>
      </c>
    </row>
    <row r="1575" spans="1:6" x14ac:dyDescent="0.3">
      <c r="A1575" s="336">
        <v>6033</v>
      </c>
      <c r="B1575" s="2" t="s">
        <v>295</v>
      </c>
      <c r="C1575" s="429">
        <v>6.0338029999999998</v>
      </c>
      <c r="D1575" s="429">
        <v>3.3386840000000002</v>
      </c>
      <c r="E1575" s="429">
        <v>2.6951189999999996</v>
      </c>
      <c r="F1575" s="429">
        <v>-0.60072700000000623</v>
      </c>
    </row>
    <row r="1576" spans="1:6" x14ac:dyDescent="0.3">
      <c r="A1576" s="336">
        <v>6035</v>
      </c>
      <c r="B1576" s="2" t="s">
        <v>295</v>
      </c>
      <c r="C1576" s="429">
        <v>6.0936890000000004</v>
      </c>
      <c r="D1576" s="429">
        <v>3.1629139999999998</v>
      </c>
      <c r="E1576" s="429">
        <v>2.9307750000000006</v>
      </c>
      <c r="F1576" s="429">
        <v>-0.50577099999999575</v>
      </c>
    </row>
    <row r="1577" spans="1:6" x14ac:dyDescent="0.3">
      <c r="A1577" s="336">
        <v>6037</v>
      </c>
      <c r="B1577" s="2" t="s">
        <v>295</v>
      </c>
      <c r="C1577" s="429">
        <v>6.0388169999999999</v>
      </c>
      <c r="D1577" s="429">
        <v>3.1963870000000001</v>
      </c>
      <c r="E1577" s="429">
        <v>2.8424299999999998</v>
      </c>
      <c r="F1577" s="429">
        <v>0.29846399999999562</v>
      </c>
    </row>
    <row r="1578" spans="1:6" x14ac:dyDescent="0.3">
      <c r="A1578" s="336">
        <v>6039</v>
      </c>
      <c r="B1578" s="2" t="s">
        <v>295</v>
      </c>
      <c r="C1578" s="429">
        <v>5.7111879999999999</v>
      </c>
      <c r="D1578" s="429">
        <v>3.6057600000000001</v>
      </c>
      <c r="E1578" s="429">
        <v>2.1054279999999999</v>
      </c>
      <c r="F1578" s="429">
        <v>-4.8427669999999949</v>
      </c>
    </row>
    <row r="1579" spans="1:6" x14ac:dyDescent="0.3">
      <c r="A1579" s="336">
        <v>6040</v>
      </c>
      <c r="B1579" s="2" t="s">
        <v>295</v>
      </c>
      <c r="C1579" s="429">
        <v>6.0529320000000002</v>
      </c>
      <c r="D1579" s="429">
        <v>3.349205</v>
      </c>
      <c r="E1579" s="429">
        <v>2.7037270000000002</v>
      </c>
      <c r="F1579" s="429">
        <v>-0.54346400000000017</v>
      </c>
    </row>
    <row r="1580" spans="1:6" x14ac:dyDescent="0.3">
      <c r="A1580" s="336">
        <v>6042</v>
      </c>
      <c r="B1580" s="2" t="s">
        <v>295</v>
      </c>
      <c r="C1580" s="429">
        <v>6.0709689999999998</v>
      </c>
      <c r="D1580" s="429">
        <v>3.312767</v>
      </c>
      <c r="E1580" s="429">
        <v>2.7582019999999998</v>
      </c>
      <c r="F1580" s="429">
        <v>-0.31796400000000347</v>
      </c>
    </row>
    <row r="1581" spans="1:6" x14ac:dyDescent="0.3">
      <c r="A1581" s="336">
        <v>6043</v>
      </c>
      <c r="B1581" s="2" t="s">
        <v>295</v>
      </c>
      <c r="C1581" s="429">
        <v>5.9258759999999997</v>
      </c>
      <c r="D1581" s="429">
        <v>3.4760800000000001</v>
      </c>
      <c r="E1581" s="429">
        <v>2.4497959999999996</v>
      </c>
      <c r="F1581" s="429">
        <v>-2.7588270000000037</v>
      </c>
    </row>
    <row r="1582" spans="1:6" x14ac:dyDescent="0.3">
      <c r="A1582" s="336">
        <v>6051</v>
      </c>
      <c r="B1582" s="2" t="s">
        <v>295</v>
      </c>
      <c r="C1582" s="429">
        <v>6.0662690000000001</v>
      </c>
      <c r="D1582" s="429">
        <v>3.1903239999999999</v>
      </c>
      <c r="E1582" s="429">
        <v>2.8759450000000002</v>
      </c>
      <c r="F1582" s="429">
        <v>0.51068500000000228</v>
      </c>
    </row>
    <row r="1583" spans="1:6" x14ac:dyDescent="0.3">
      <c r="A1583" s="336">
        <v>6052</v>
      </c>
      <c r="B1583" s="2" t="s">
        <v>295</v>
      </c>
      <c r="C1583" s="429">
        <v>6.0358140000000002</v>
      </c>
      <c r="D1583" s="429">
        <v>3.2036030000000002</v>
      </c>
      <c r="E1583" s="429">
        <v>2.832211</v>
      </c>
      <c r="F1583" s="429">
        <v>0.18819400000000286</v>
      </c>
    </row>
    <row r="1584" spans="1:6" x14ac:dyDescent="0.3">
      <c r="A1584" s="336">
        <v>6053</v>
      </c>
      <c r="B1584" s="2" t="s">
        <v>295</v>
      </c>
      <c r="C1584" s="429">
        <v>6.0563570000000002</v>
      </c>
      <c r="D1584" s="429">
        <v>3.1984680000000001</v>
      </c>
      <c r="E1584" s="429">
        <v>2.8578890000000001</v>
      </c>
      <c r="F1584" s="429">
        <v>0.35595900000001279</v>
      </c>
    </row>
    <row r="1585" spans="1:6" x14ac:dyDescent="0.3">
      <c r="A1585" s="336">
        <v>6057</v>
      </c>
      <c r="B1585" s="2" t="s">
        <v>295</v>
      </c>
      <c r="C1585" s="429">
        <v>5.8198100000000004</v>
      </c>
      <c r="D1585" s="429">
        <v>3.4110459999999998</v>
      </c>
      <c r="E1585" s="429">
        <v>2.4087640000000006</v>
      </c>
      <c r="F1585" s="429">
        <v>-3.9376899999999964</v>
      </c>
    </row>
    <row r="1586" spans="1:6" x14ac:dyDescent="0.3">
      <c r="A1586" s="336">
        <v>6058</v>
      </c>
      <c r="B1586" s="2" t="s">
        <v>295</v>
      </c>
      <c r="C1586" s="429">
        <v>5.6260729999999999</v>
      </c>
      <c r="D1586" s="429">
        <v>3.6041660000000002</v>
      </c>
      <c r="E1586" s="429">
        <v>2.0219069999999997</v>
      </c>
      <c r="F1586" s="429">
        <v>-7.2372490000000056</v>
      </c>
    </row>
    <row r="1587" spans="1:6" x14ac:dyDescent="0.3">
      <c r="A1587" s="336">
        <v>6059</v>
      </c>
      <c r="B1587" s="2" t="s">
        <v>295</v>
      </c>
      <c r="C1587" s="429">
        <v>5.791633</v>
      </c>
      <c r="D1587" s="429">
        <v>3.4070559999999999</v>
      </c>
      <c r="E1587" s="429">
        <v>2.3845770000000002</v>
      </c>
      <c r="F1587" s="429">
        <v>-4.4189939999999979</v>
      </c>
    </row>
    <row r="1588" spans="1:6" x14ac:dyDescent="0.3">
      <c r="A1588" s="336">
        <v>6060</v>
      </c>
      <c r="B1588" s="2" t="s">
        <v>295</v>
      </c>
      <c r="C1588" s="429">
        <v>5.9566739999999996</v>
      </c>
      <c r="D1588" s="429">
        <v>3.268818</v>
      </c>
      <c r="E1588" s="429">
        <v>2.6878559999999996</v>
      </c>
      <c r="F1588" s="429">
        <v>-2.2739550000000079</v>
      </c>
    </row>
    <row r="1589" spans="1:6" x14ac:dyDescent="0.3">
      <c r="A1589" s="336">
        <v>6062</v>
      </c>
      <c r="B1589" s="2" t="s">
        <v>295</v>
      </c>
      <c r="C1589" s="429">
        <v>5.998316</v>
      </c>
      <c r="D1589" s="429">
        <v>3.2253669999999999</v>
      </c>
      <c r="E1589" s="429">
        <v>2.7729490000000001</v>
      </c>
      <c r="F1589" s="429">
        <v>-0.29167100000001511</v>
      </c>
    </row>
    <row r="1590" spans="1:6" x14ac:dyDescent="0.3">
      <c r="A1590" s="336">
        <v>6063</v>
      </c>
      <c r="B1590" s="2" t="s">
        <v>295</v>
      </c>
      <c r="C1590" s="429">
        <v>5.7971159999999999</v>
      </c>
      <c r="D1590" s="429">
        <v>3.411216</v>
      </c>
      <c r="E1590" s="429">
        <v>2.3858999999999999</v>
      </c>
      <c r="F1590" s="429">
        <v>-4.3312030000000021</v>
      </c>
    </row>
    <row r="1591" spans="1:6" x14ac:dyDescent="0.3">
      <c r="A1591" s="336">
        <v>6065</v>
      </c>
      <c r="B1591" s="2" t="s">
        <v>295</v>
      </c>
      <c r="C1591" s="429">
        <v>5.7127559999999997</v>
      </c>
      <c r="D1591" s="429">
        <v>3.489188</v>
      </c>
      <c r="E1591" s="429">
        <v>2.2235679999999998</v>
      </c>
      <c r="F1591" s="429">
        <v>-5.7984560000000016</v>
      </c>
    </row>
    <row r="1592" spans="1:6" x14ac:dyDescent="0.3">
      <c r="A1592" s="336">
        <v>6066</v>
      </c>
      <c r="B1592" s="2" t="s">
        <v>295</v>
      </c>
      <c r="C1592" s="429">
        <v>5.9747849999999998</v>
      </c>
      <c r="D1592" s="429">
        <v>3.3939780000000002</v>
      </c>
      <c r="E1592" s="429">
        <v>2.5808069999999996</v>
      </c>
      <c r="F1592" s="429">
        <v>-1.8292769999999976</v>
      </c>
    </row>
    <row r="1593" spans="1:6" x14ac:dyDescent="0.3">
      <c r="A1593" s="336">
        <v>6067</v>
      </c>
      <c r="B1593" s="2" t="s">
        <v>295</v>
      </c>
      <c r="C1593" s="429">
        <v>6.0691990000000002</v>
      </c>
      <c r="D1593" s="429">
        <v>3.231379</v>
      </c>
      <c r="E1593" s="429">
        <v>2.8378200000000002</v>
      </c>
      <c r="F1593" s="429">
        <v>0.35067300000000046</v>
      </c>
    </row>
    <row r="1594" spans="1:6" x14ac:dyDescent="0.3">
      <c r="A1594" s="336">
        <v>6068</v>
      </c>
      <c r="B1594" s="2" t="s">
        <v>295</v>
      </c>
      <c r="C1594" s="429">
        <v>5.6734049999999998</v>
      </c>
      <c r="D1594" s="429">
        <v>3.6095329999999999</v>
      </c>
      <c r="E1594" s="429">
        <v>2.0638719999999999</v>
      </c>
      <c r="F1594" s="429">
        <v>-5.5822079999999943</v>
      </c>
    </row>
    <row r="1595" spans="1:6" x14ac:dyDescent="0.3">
      <c r="A1595" s="336">
        <v>6069</v>
      </c>
      <c r="B1595" s="2" t="s">
        <v>295</v>
      </c>
      <c r="C1595" s="429">
        <v>5.7334370000000003</v>
      </c>
      <c r="D1595" s="429">
        <v>3.615694</v>
      </c>
      <c r="E1595" s="429">
        <v>2.1177430000000004</v>
      </c>
      <c r="F1595" s="429">
        <v>-4.6567520000000115</v>
      </c>
    </row>
    <row r="1596" spans="1:6" x14ac:dyDescent="0.3">
      <c r="A1596" s="336">
        <v>6070</v>
      </c>
      <c r="B1596" s="2" t="s">
        <v>295</v>
      </c>
      <c r="C1596" s="429">
        <v>6.0792950000000001</v>
      </c>
      <c r="D1596" s="429">
        <v>3.1815419999999999</v>
      </c>
      <c r="E1596" s="429">
        <v>2.8977530000000002</v>
      </c>
      <c r="F1596" s="429">
        <v>-0.4246519999999947</v>
      </c>
    </row>
    <row r="1597" spans="1:6" x14ac:dyDescent="0.3">
      <c r="A1597" s="336">
        <v>6071</v>
      </c>
      <c r="B1597" s="2" t="s">
        <v>295</v>
      </c>
      <c r="C1597" s="429">
        <v>6.0048820000000003</v>
      </c>
      <c r="D1597" s="429">
        <v>3.2962039999999999</v>
      </c>
      <c r="E1597" s="429">
        <v>2.7086780000000004</v>
      </c>
      <c r="F1597" s="429">
        <v>-1.2715569999999943</v>
      </c>
    </row>
    <row r="1598" spans="1:6" x14ac:dyDescent="0.3">
      <c r="A1598" s="336">
        <v>6073</v>
      </c>
      <c r="B1598" s="2" t="s">
        <v>295</v>
      </c>
      <c r="C1598" s="429">
        <v>6.0350720000000004</v>
      </c>
      <c r="D1598" s="429">
        <v>3.299099</v>
      </c>
      <c r="E1598" s="429">
        <v>2.7359730000000004</v>
      </c>
      <c r="F1598" s="429">
        <v>-0.34366400000000397</v>
      </c>
    </row>
    <row r="1599" spans="1:6" x14ac:dyDescent="0.3">
      <c r="A1599" s="336">
        <v>6074</v>
      </c>
      <c r="B1599" s="2" t="s">
        <v>295</v>
      </c>
      <c r="C1599" s="429">
        <v>6.1450079999999998</v>
      </c>
      <c r="D1599" s="429">
        <v>3.2099090000000001</v>
      </c>
      <c r="E1599" s="429">
        <v>2.9350989999999997</v>
      </c>
      <c r="F1599" s="429">
        <v>0.73258699999998811</v>
      </c>
    </row>
    <row r="1600" spans="1:6" x14ac:dyDescent="0.3">
      <c r="A1600" s="336">
        <v>6076</v>
      </c>
      <c r="B1600" s="2" t="s">
        <v>295</v>
      </c>
      <c r="C1600" s="429">
        <v>5.8337649999999996</v>
      </c>
      <c r="D1600" s="429">
        <v>3.5406979999999999</v>
      </c>
      <c r="E1600" s="429">
        <v>2.2930669999999997</v>
      </c>
      <c r="F1600" s="429">
        <v>-4.3068679999999944</v>
      </c>
    </row>
    <row r="1601" spans="1:6" x14ac:dyDescent="0.3">
      <c r="A1601" s="336">
        <v>6078</v>
      </c>
      <c r="B1601" s="2" t="s">
        <v>295</v>
      </c>
      <c r="C1601" s="429">
        <v>6.1973149999999997</v>
      </c>
      <c r="D1601" s="429">
        <v>3.0666679999999999</v>
      </c>
      <c r="E1601" s="429">
        <v>3.1306469999999997</v>
      </c>
      <c r="F1601" s="429">
        <v>1.2822450000000032</v>
      </c>
    </row>
    <row r="1602" spans="1:6" x14ac:dyDescent="0.3">
      <c r="A1602" s="336">
        <v>6081</v>
      </c>
      <c r="B1602" s="2" t="s">
        <v>295</v>
      </c>
      <c r="C1602" s="429">
        <v>6.1852910000000003</v>
      </c>
      <c r="D1602" s="429">
        <v>3.0972240000000002</v>
      </c>
      <c r="E1602" s="429">
        <v>3.0880670000000001</v>
      </c>
      <c r="F1602" s="429">
        <v>0.61327799999999399</v>
      </c>
    </row>
    <row r="1603" spans="1:6" x14ac:dyDescent="0.3">
      <c r="A1603" s="336">
        <v>6082</v>
      </c>
      <c r="B1603" s="2" t="s">
        <v>295</v>
      </c>
      <c r="C1603" s="429">
        <v>6.1527940000000001</v>
      </c>
      <c r="D1603" s="429">
        <v>3.1174909999999998</v>
      </c>
      <c r="E1603" s="429">
        <v>3.0353030000000003</v>
      </c>
      <c r="F1603" s="429">
        <v>0.88928999999999547</v>
      </c>
    </row>
    <row r="1604" spans="1:6" x14ac:dyDescent="0.3">
      <c r="A1604" s="336">
        <v>6084</v>
      </c>
      <c r="B1604" s="2" t="s">
        <v>295</v>
      </c>
      <c r="C1604" s="429">
        <v>5.8728800000000003</v>
      </c>
      <c r="D1604" s="429">
        <v>3.5090539999999999</v>
      </c>
      <c r="E1604" s="429">
        <v>2.3638260000000004</v>
      </c>
      <c r="F1604" s="429">
        <v>-3.3670819999999893</v>
      </c>
    </row>
    <row r="1605" spans="1:6" x14ac:dyDescent="0.3">
      <c r="A1605" s="336">
        <v>6085</v>
      </c>
      <c r="B1605" s="2" t="s">
        <v>295</v>
      </c>
      <c r="C1605" s="429">
        <v>6.0070550000000003</v>
      </c>
      <c r="D1605" s="429">
        <v>3.2497470000000002</v>
      </c>
      <c r="E1605" s="429">
        <v>2.7573080000000001</v>
      </c>
      <c r="F1605" s="429">
        <v>-0.66189499999999413</v>
      </c>
    </row>
    <row r="1606" spans="1:6" x14ac:dyDescent="0.3">
      <c r="A1606" s="336">
        <v>6088</v>
      </c>
      <c r="B1606" s="2" t="s">
        <v>295</v>
      </c>
      <c r="C1606" s="429">
        <v>6.2123460000000001</v>
      </c>
      <c r="D1606" s="429">
        <v>3.1031149999999998</v>
      </c>
      <c r="E1606" s="429">
        <v>3.1092310000000003</v>
      </c>
      <c r="F1606" s="429">
        <v>1.4187169999999938</v>
      </c>
    </row>
    <row r="1607" spans="1:6" x14ac:dyDescent="0.3">
      <c r="A1607" s="336">
        <v>6089</v>
      </c>
      <c r="B1607" s="2" t="s">
        <v>295</v>
      </c>
      <c r="C1607" s="429">
        <v>6.0622699999999998</v>
      </c>
      <c r="D1607" s="429">
        <v>3.199211</v>
      </c>
      <c r="E1607" s="429">
        <v>2.8630589999999998</v>
      </c>
      <c r="F1607" s="429">
        <v>-0.40035499999999757</v>
      </c>
    </row>
    <row r="1608" spans="1:6" x14ac:dyDescent="0.3">
      <c r="A1608" s="336">
        <v>6090</v>
      </c>
      <c r="B1608" s="2" t="s">
        <v>295</v>
      </c>
      <c r="C1608" s="429">
        <v>5.9443270000000004</v>
      </c>
      <c r="D1608" s="429">
        <v>3.2797209999999999</v>
      </c>
      <c r="E1608" s="429">
        <v>2.6646060000000005</v>
      </c>
      <c r="F1608" s="429">
        <v>-2.3530209999999911</v>
      </c>
    </row>
    <row r="1609" spans="1:6" x14ac:dyDescent="0.3">
      <c r="A1609" s="336">
        <v>6091</v>
      </c>
      <c r="B1609" s="2" t="s">
        <v>295</v>
      </c>
      <c r="C1609" s="429">
        <v>5.7177610000000003</v>
      </c>
      <c r="D1609" s="429">
        <v>3.4759690000000001</v>
      </c>
      <c r="E1609" s="429">
        <v>2.2417920000000002</v>
      </c>
      <c r="F1609" s="429">
        <v>-5.7041510000000031</v>
      </c>
    </row>
    <row r="1610" spans="1:6" x14ac:dyDescent="0.3">
      <c r="A1610" s="336">
        <v>6092</v>
      </c>
      <c r="B1610" s="2" t="s">
        <v>295</v>
      </c>
      <c r="C1610" s="429">
        <v>5.9950080000000003</v>
      </c>
      <c r="D1610" s="429">
        <v>3.246451</v>
      </c>
      <c r="E1610" s="429">
        <v>2.7485570000000004</v>
      </c>
      <c r="F1610" s="429">
        <v>-1.4478689999999972</v>
      </c>
    </row>
    <row r="1611" spans="1:6" x14ac:dyDescent="0.3">
      <c r="A1611" s="336">
        <v>6093</v>
      </c>
      <c r="B1611" s="2" t="s">
        <v>295</v>
      </c>
      <c r="C1611" s="429">
        <v>6.1898660000000003</v>
      </c>
      <c r="D1611" s="429">
        <v>3.0772029999999999</v>
      </c>
      <c r="E1611" s="429">
        <v>3.1126630000000004</v>
      </c>
      <c r="F1611" s="429">
        <v>0.92074099999999248</v>
      </c>
    </row>
    <row r="1612" spans="1:6" x14ac:dyDescent="0.3">
      <c r="A1612" s="336">
        <v>6095</v>
      </c>
      <c r="B1612" s="2" t="s">
        <v>295</v>
      </c>
      <c r="C1612" s="429">
        <v>6.2002329999999999</v>
      </c>
      <c r="D1612" s="429">
        <v>3.1128589999999998</v>
      </c>
      <c r="E1612" s="429">
        <v>3.0873740000000001</v>
      </c>
      <c r="F1612" s="429">
        <v>1.2142489999999952</v>
      </c>
    </row>
    <row r="1613" spans="1:6" x14ac:dyDescent="0.3">
      <c r="A1613" s="336">
        <v>6096</v>
      </c>
      <c r="B1613" s="2" t="s">
        <v>295</v>
      </c>
      <c r="C1613" s="429">
        <v>6.2221190000000002</v>
      </c>
      <c r="D1613" s="429">
        <v>3.0764849999999999</v>
      </c>
      <c r="E1613" s="429">
        <v>3.1456340000000003</v>
      </c>
      <c r="F1613" s="429">
        <v>1.3433529999999934</v>
      </c>
    </row>
    <row r="1614" spans="1:6" x14ac:dyDescent="0.3">
      <c r="A1614" s="336">
        <v>6098</v>
      </c>
      <c r="B1614" s="2" t="s">
        <v>295</v>
      </c>
      <c r="C1614" s="429">
        <v>5.6764549999999998</v>
      </c>
      <c r="D1614" s="429">
        <v>3.5419230000000002</v>
      </c>
      <c r="E1614" s="429">
        <v>2.1345319999999997</v>
      </c>
      <c r="F1614" s="429">
        <v>-6.4060890000000015</v>
      </c>
    </row>
    <row r="1615" spans="1:6" x14ac:dyDescent="0.3">
      <c r="A1615" s="336">
        <v>6103</v>
      </c>
      <c r="B1615" s="2" t="s">
        <v>295</v>
      </c>
      <c r="C1615" s="429">
        <v>6.1284479999999997</v>
      </c>
      <c r="D1615" s="429">
        <v>3.2062439999999999</v>
      </c>
      <c r="E1615" s="429">
        <v>2.9222039999999998</v>
      </c>
      <c r="F1615" s="429">
        <v>0.96580399999999145</v>
      </c>
    </row>
    <row r="1616" spans="1:6" x14ac:dyDescent="0.3">
      <c r="A1616" s="336">
        <v>6105</v>
      </c>
      <c r="B1616" s="2" t="s">
        <v>295</v>
      </c>
      <c r="C1616" s="429">
        <v>6.1273869999999997</v>
      </c>
      <c r="D1616" s="429">
        <v>3.1847989999999999</v>
      </c>
      <c r="E1616" s="429">
        <v>2.9425879999999998</v>
      </c>
      <c r="F1616" s="429">
        <v>0.95536399999999588</v>
      </c>
    </row>
    <row r="1617" spans="1:6" x14ac:dyDescent="0.3">
      <c r="A1617" s="336">
        <v>6106</v>
      </c>
      <c r="B1617" s="2" t="s">
        <v>295</v>
      </c>
      <c r="C1617" s="429">
        <v>6.1125189999999998</v>
      </c>
      <c r="D1617" s="429">
        <v>3.2039979999999999</v>
      </c>
      <c r="E1617" s="429">
        <v>2.9085209999999999</v>
      </c>
      <c r="F1617" s="429">
        <v>0.89845899999998835</v>
      </c>
    </row>
    <row r="1618" spans="1:6" x14ac:dyDescent="0.3">
      <c r="A1618" s="336">
        <v>6107</v>
      </c>
      <c r="B1618" s="2" t="s">
        <v>295</v>
      </c>
      <c r="C1618" s="429">
        <v>6.0986339999999997</v>
      </c>
      <c r="D1618" s="429">
        <v>3.1792050000000001</v>
      </c>
      <c r="E1618" s="429">
        <v>2.9194289999999996</v>
      </c>
      <c r="F1618" s="429">
        <v>0.75114500000000106</v>
      </c>
    </row>
    <row r="1619" spans="1:6" x14ac:dyDescent="0.3">
      <c r="A1619" s="336">
        <v>6108</v>
      </c>
      <c r="B1619" s="2" t="s">
        <v>295</v>
      </c>
      <c r="C1619" s="429">
        <v>6.1457540000000002</v>
      </c>
      <c r="D1619" s="429">
        <v>3.2176390000000001</v>
      </c>
      <c r="E1619" s="429">
        <v>2.928115</v>
      </c>
      <c r="F1619" s="429">
        <v>1.0480509999999938</v>
      </c>
    </row>
    <row r="1620" spans="1:6" x14ac:dyDescent="0.3">
      <c r="A1620" s="336">
        <v>6109</v>
      </c>
      <c r="B1620" s="2" t="s">
        <v>295</v>
      </c>
      <c r="C1620" s="429">
        <v>6.0909420000000001</v>
      </c>
      <c r="D1620" s="429">
        <v>3.2306149999999998</v>
      </c>
      <c r="E1620" s="429">
        <v>2.8603270000000003</v>
      </c>
      <c r="F1620" s="429">
        <v>0.60138899999999751</v>
      </c>
    </row>
    <row r="1621" spans="1:6" x14ac:dyDescent="0.3">
      <c r="A1621" s="336">
        <v>6110</v>
      </c>
      <c r="B1621" s="2" t="s">
        <v>295</v>
      </c>
      <c r="C1621" s="429">
        <v>6.0992810000000004</v>
      </c>
      <c r="D1621" s="429">
        <v>3.1874989999999999</v>
      </c>
      <c r="E1621" s="429">
        <v>2.9117820000000005</v>
      </c>
      <c r="F1621" s="429">
        <v>0.83653200000000538</v>
      </c>
    </row>
    <row r="1622" spans="1:6" x14ac:dyDescent="0.3">
      <c r="A1622" s="336">
        <v>6111</v>
      </c>
      <c r="B1622" s="2" t="s">
        <v>295</v>
      </c>
      <c r="C1622" s="429">
        <v>6.0865</v>
      </c>
      <c r="D1622" s="429">
        <v>3.1921900000000001</v>
      </c>
      <c r="E1622" s="429">
        <v>2.8943099999999999</v>
      </c>
      <c r="F1622" s="429">
        <v>0.69216800000000234</v>
      </c>
    </row>
    <row r="1623" spans="1:6" x14ac:dyDescent="0.3">
      <c r="A1623" s="336">
        <v>6112</v>
      </c>
      <c r="B1623" s="2" t="s">
        <v>295</v>
      </c>
      <c r="C1623" s="429">
        <v>6.1439500000000002</v>
      </c>
      <c r="D1623" s="429">
        <v>3.1687690000000002</v>
      </c>
      <c r="E1623" s="429">
        <v>2.9751810000000001</v>
      </c>
      <c r="F1623" s="429">
        <v>1.0059479999999965</v>
      </c>
    </row>
    <row r="1624" spans="1:6" x14ac:dyDescent="0.3">
      <c r="A1624" s="336">
        <v>6114</v>
      </c>
      <c r="B1624" s="2" t="s">
        <v>295</v>
      </c>
      <c r="C1624" s="429">
        <v>6.1117559999999997</v>
      </c>
      <c r="D1624" s="429">
        <v>3.2231000000000001</v>
      </c>
      <c r="E1624" s="429">
        <v>2.8886559999999997</v>
      </c>
      <c r="F1624" s="429">
        <v>0.86504800000000159</v>
      </c>
    </row>
    <row r="1625" spans="1:6" x14ac:dyDescent="0.3">
      <c r="A1625" s="336">
        <v>6117</v>
      </c>
      <c r="B1625" s="2" t="s">
        <v>295</v>
      </c>
      <c r="C1625" s="429">
        <v>6.1141310000000004</v>
      </c>
      <c r="D1625" s="429">
        <v>3.166998</v>
      </c>
      <c r="E1625" s="429">
        <v>2.9471330000000004</v>
      </c>
      <c r="F1625" s="429">
        <v>0.68348200000000503</v>
      </c>
    </row>
    <row r="1626" spans="1:6" x14ac:dyDescent="0.3">
      <c r="A1626" s="336">
        <v>6118</v>
      </c>
      <c r="B1626" s="2" t="s">
        <v>295</v>
      </c>
      <c r="C1626" s="429">
        <v>6.1276149999999996</v>
      </c>
      <c r="D1626" s="429">
        <v>3.2525710000000001</v>
      </c>
      <c r="E1626" s="429">
        <v>2.8750439999999995</v>
      </c>
      <c r="F1626" s="429">
        <v>0.91936400000000162</v>
      </c>
    </row>
    <row r="1627" spans="1:6" x14ac:dyDescent="0.3">
      <c r="A1627" s="336">
        <v>6119</v>
      </c>
      <c r="B1627" s="2" t="s">
        <v>295</v>
      </c>
      <c r="C1627" s="429">
        <v>6.1170530000000003</v>
      </c>
      <c r="D1627" s="429">
        <v>3.1774770000000001</v>
      </c>
      <c r="E1627" s="429">
        <v>2.9395760000000002</v>
      </c>
      <c r="F1627" s="429">
        <v>0.9199170000000052</v>
      </c>
    </row>
    <row r="1628" spans="1:6" x14ac:dyDescent="0.3">
      <c r="A1628" s="336">
        <v>6120</v>
      </c>
      <c r="B1628" s="2" t="s">
        <v>295</v>
      </c>
      <c r="C1628" s="429">
        <v>6.14405</v>
      </c>
      <c r="D1628" s="429">
        <v>3.18913</v>
      </c>
      <c r="E1628" s="429">
        <v>2.95492</v>
      </c>
      <c r="F1628" s="429">
        <v>1.025348000000001</v>
      </c>
    </row>
    <row r="1629" spans="1:6" x14ac:dyDescent="0.3">
      <c r="A1629" s="336">
        <v>6226</v>
      </c>
      <c r="B1629" s="2" t="s">
        <v>293</v>
      </c>
      <c r="C1629" s="429">
        <v>5.562144</v>
      </c>
      <c r="D1629" s="429">
        <v>3.1191870000000002</v>
      </c>
      <c r="E1629" s="429">
        <v>2.4429569999999998</v>
      </c>
      <c r="F1629" s="429">
        <v>-3.8746720000000039</v>
      </c>
    </row>
    <row r="1630" spans="1:6" x14ac:dyDescent="0.3">
      <c r="A1630" s="336">
        <v>6231</v>
      </c>
      <c r="B1630" s="2" t="s">
        <v>293</v>
      </c>
      <c r="C1630" s="429">
        <v>5.5274609999999997</v>
      </c>
      <c r="D1630" s="429">
        <v>3.1390579999999999</v>
      </c>
      <c r="E1630" s="429">
        <v>2.3884029999999998</v>
      </c>
      <c r="F1630" s="429">
        <v>-3.4302509999999984</v>
      </c>
    </row>
    <row r="1631" spans="1:6" x14ac:dyDescent="0.3">
      <c r="A1631" s="336">
        <v>6232</v>
      </c>
      <c r="B1631" s="2" t="s">
        <v>295</v>
      </c>
      <c r="C1631" s="429">
        <v>5.8773730000000004</v>
      </c>
      <c r="D1631" s="429">
        <v>3.5321500000000001</v>
      </c>
      <c r="E1631" s="429">
        <v>2.3452230000000003</v>
      </c>
      <c r="F1631" s="429">
        <v>-3.5236930000000086</v>
      </c>
    </row>
    <row r="1632" spans="1:6" x14ac:dyDescent="0.3">
      <c r="A1632" s="336">
        <v>6234</v>
      </c>
      <c r="B1632" s="2" t="s">
        <v>293</v>
      </c>
      <c r="C1632" s="429">
        <v>5.5761130000000003</v>
      </c>
      <c r="D1632" s="429">
        <v>3.0318109999999998</v>
      </c>
      <c r="E1632" s="429">
        <v>2.5443020000000005</v>
      </c>
      <c r="F1632" s="429">
        <v>-4.1480719999999991</v>
      </c>
    </row>
    <row r="1633" spans="1:6" x14ac:dyDescent="0.3">
      <c r="A1633" s="336">
        <v>6235</v>
      </c>
      <c r="B1633" s="2" t="s">
        <v>293</v>
      </c>
      <c r="C1633" s="429">
        <v>5.5463230000000001</v>
      </c>
      <c r="D1633" s="429">
        <v>3.1606610000000002</v>
      </c>
      <c r="E1633" s="429">
        <v>2.3856619999999999</v>
      </c>
      <c r="F1633" s="429">
        <v>-4.5221699999999956</v>
      </c>
    </row>
    <row r="1634" spans="1:6" x14ac:dyDescent="0.3">
      <c r="A1634" s="336">
        <v>6237</v>
      </c>
      <c r="B1634" s="2" t="s">
        <v>293</v>
      </c>
      <c r="C1634" s="429">
        <v>5.5566709999999997</v>
      </c>
      <c r="D1634" s="429">
        <v>3.16622</v>
      </c>
      <c r="E1634" s="429">
        <v>2.3904509999999997</v>
      </c>
      <c r="F1634" s="429">
        <v>-3.657390999999997</v>
      </c>
    </row>
    <row r="1635" spans="1:6" x14ac:dyDescent="0.3">
      <c r="A1635" s="336">
        <v>6238</v>
      </c>
      <c r="B1635" s="2" t="s">
        <v>293</v>
      </c>
      <c r="C1635" s="429">
        <v>5.5865410000000004</v>
      </c>
      <c r="D1635" s="429">
        <v>3.250467</v>
      </c>
      <c r="E1635" s="429">
        <v>2.3360740000000004</v>
      </c>
      <c r="F1635" s="429">
        <v>-3.5259909999999977</v>
      </c>
    </row>
    <row r="1636" spans="1:6" x14ac:dyDescent="0.3">
      <c r="A1636" s="336">
        <v>6239</v>
      </c>
      <c r="B1636" s="2" t="s">
        <v>293</v>
      </c>
      <c r="C1636" s="429">
        <v>5.5435860000000003</v>
      </c>
      <c r="D1636" s="429">
        <v>2.9981209999999998</v>
      </c>
      <c r="E1636" s="429">
        <v>2.5454650000000005</v>
      </c>
      <c r="F1636" s="429">
        <v>-4.5301890000000142</v>
      </c>
    </row>
    <row r="1637" spans="1:6" x14ac:dyDescent="0.3">
      <c r="A1637" s="336">
        <v>6241</v>
      </c>
      <c r="B1637" s="2" t="s">
        <v>293</v>
      </c>
      <c r="C1637" s="429">
        <v>5.5555180000000002</v>
      </c>
      <c r="D1637" s="429">
        <v>3.0472380000000001</v>
      </c>
      <c r="E1637" s="429">
        <v>2.5082800000000001</v>
      </c>
      <c r="F1637" s="429">
        <v>-4.5162669999999991</v>
      </c>
    </row>
    <row r="1638" spans="1:6" x14ac:dyDescent="0.3">
      <c r="A1638" s="336">
        <v>6242</v>
      </c>
      <c r="B1638" s="2" t="s">
        <v>293</v>
      </c>
      <c r="C1638" s="429">
        <v>5.5040979999999999</v>
      </c>
      <c r="D1638" s="429">
        <v>3.243916</v>
      </c>
      <c r="E1638" s="429">
        <v>2.2601819999999999</v>
      </c>
      <c r="F1638" s="429">
        <v>-5.2243129999999951</v>
      </c>
    </row>
    <row r="1639" spans="1:6" x14ac:dyDescent="0.3">
      <c r="A1639" s="336">
        <v>6243</v>
      </c>
      <c r="B1639" s="2" t="s">
        <v>293</v>
      </c>
      <c r="C1639" s="429">
        <v>5.5265760000000004</v>
      </c>
      <c r="D1639" s="429">
        <v>3.0305520000000001</v>
      </c>
      <c r="E1639" s="429">
        <v>2.4960240000000002</v>
      </c>
      <c r="F1639" s="429">
        <v>-4.8927920000000142</v>
      </c>
    </row>
    <row r="1640" spans="1:6" x14ac:dyDescent="0.3">
      <c r="A1640" s="336">
        <v>6247</v>
      </c>
      <c r="B1640" s="2" t="s">
        <v>293</v>
      </c>
      <c r="C1640" s="429">
        <v>5.5479039999999999</v>
      </c>
      <c r="D1640" s="429">
        <v>3.099243</v>
      </c>
      <c r="E1640" s="429">
        <v>2.448661</v>
      </c>
      <c r="F1640" s="429">
        <v>-4.4982340000000036</v>
      </c>
    </row>
    <row r="1641" spans="1:6" x14ac:dyDescent="0.3">
      <c r="A1641" s="336">
        <v>6248</v>
      </c>
      <c r="B1641" s="2" t="s">
        <v>295</v>
      </c>
      <c r="C1641" s="429">
        <v>5.8759810000000003</v>
      </c>
      <c r="D1641" s="429">
        <v>3.4786679999999999</v>
      </c>
      <c r="E1641" s="429">
        <v>2.3973130000000005</v>
      </c>
      <c r="F1641" s="429">
        <v>-3.2264389999999921</v>
      </c>
    </row>
    <row r="1642" spans="1:6" x14ac:dyDescent="0.3">
      <c r="A1642" s="336">
        <v>6249</v>
      </c>
      <c r="B1642" s="2" t="s">
        <v>293</v>
      </c>
      <c r="C1642" s="429">
        <v>5.5165610000000003</v>
      </c>
      <c r="D1642" s="429">
        <v>3.0759310000000002</v>
      </c>
      <c r="E1642" s="429">
        <v>2.4406300000000001</v>
      </c>
      <c r="F1642" s="429">
        <v>-4.0585630000000066</v>
      </c>
    </row>
    <row r="1643" spans="1:6" x14ac:dyDescent="0.3">
      <c r="A1643" s="336">
        <v>6250</v>
      </c>
      <c r="B1643" s="2" t="s">
        <v>293</v>
      </c>
      <c r="C1643" s="429">
        <v>5.5670520000000003</v>
      </c>
      <c r="D1643" s="429">
        <v>3.1754470000000001</v>
      </c>
      <c r="E1643" s="429">
        <v>2.3916050000000002</v>
      </c>
      <c r="F1643" s="429">
        <v>-4.0639909999999944</v>
      </c>
    </row>
    <row r="1644" spans="1:6" x14ac:dyDescent="0.3">
      <c r="A1644" s="336">
        <v>6254</v>
      </c>
      <c r="B1644" s="2" t="s">
        <v>293</v>
      </c>
      <c r="C1644" s="429">
        <v>5.5097079999999998</v>
      </c>
      <c r="D1644" s="429">
        <v>2.9917570000000002</v>
      </c>
      <c r="E1644" s="429">
        <v>2.5179509999999996</v>
      </c>
      <c r="F1644" s="429">
        <v>-4.0822319999999976</v>
      </c>
    </row>
    <row r="1645" spans="1:6" x14ac:dyDescent="0.3">
      <c r="A1645" s="336">
        <v>6255</v>
      </c>
      <c r="B1645" s="2" t="s">
        <v>295</v>
      </c>
      <c r="C1645" s="429">
        <v>5.9100299999999999</v>
      </c>
      <c r="D1645" s="429">
        <v>3.4543270000000001</v>
      </c>
      <c r="E1645" s="429">
        <v>2.4557029999999997</v>
      </c>
      <c r="F1645" s="429">
        <v>-4.369558000000012</v>
      </c>
    </row>
    <row r="1646" spans="1:6" x14ac:dyDescent="0.3">
      <c r="A1646" s="336">
        <v>6256</v>
      </c>
      <c r="B1646" s="2" t="s">
        <v>293</v>
      </c>
      <c r="C1646" s="429">
        <v>5.56785</v>
      </c>
      <c r="D1646" s="429">
        <v>3.120104</v>
      </c>
      <c r="E1646" s="429">
        <v>2.447746</v>
      </c>
      <c r="F1646" s="429">
        <v>-4.0544580000000039</v>
      </c>
    </row>
    <row r="1647" spans="1:6" x14ac:dyDescent="0.3">
      <c r="A1647" s="336">
        <v>6259</v>
      </c>
      <c r="B1647" s="2" t="s">
        <v>293</v>
      </c>
      <c r="C1647" s="429">
        <v>5.5545349999999996</v>
      </c>
      <c r="D1647" s="429">
        <v>3.135707</v>
      </c>
      <c r="E1647" s="429">
        <v>2.4188279999999995</v>
      </c>
      <c r="F1647" s="429">
        <v>-4.5540050000000107</v>
      </c>
    </row>
    <row r="1648" spans="1:6" x14ac:dyDescent="0.3">
      <c r="A1648" s="336">
        <v>6260</v>
      </c>
      <c r="B1648" s="2" t="s">
        <v>295</v>
      </c>
      <c r="C1648" s="429">
        <v>5.9219249999999999</v>
      </c>
      <c r="D1648" s="429">
        <v>3.4277989999999998</v>
      </c>
      <c r="E1648" s="429">
        <v>2.4941260000000001</v>
      </c>
      <c r="F1648" s="429">
        <v>-4.3021779999999978</v>
      </c>
    </row>
    <row r="1649" spans="1:6" x14ac:dyDescent="0.3">
      <c r="A1649" s="336">
        <v>6262</v>
      </c>
      <c r="B1649" s="2" t="s">
        <v>295</v>
      </c>
      <c r="C1649" s="429">
        <v>5.8884220000000003</v>
      </c>
      <c r="D1649" s="429">
        <v>3.4842059999999999</v>
      </c>
      <c r="E1649" s="429">
        <v>2.4042160000000004</v>
      </c>
      <c r="F1649" s="429">
        <v>-4.517419000000011</v>
      </c>
    </row>
    <row r="1650" spans="1:6" x14ac:dyDescent="0.3">
      <c r="A1650" s="336">
        <v>6264</v>
      </c>
      <c r="B1650" s="2" t="s">
        <v>293</v>
      </c>
      <c r="C1650" s="429">
        <v>5.539936</v>
      </c>
      <c r="D1650" s="429">
        <v>3.0455709999999998</v>
      </c>
      <c r="E1650" s="429">
        <v>2.4943650000000002</v>
      </c>
      <c r="F1650" s="429">
        <v>-4.2041120000000092</v>
      </c>
    </row>
    <row r="1651" spans="1:6" x14ac:dyDescent="0.3">
      <c r="A1651" s="336">
        <v>6266</v>
      </c>
      <c r="B1651" s="2" t="s">
        <v>293</v>
      </c>
      <c r="C1651" s="429">
        <v>5.535482</v>
      </c>
      <c r="D1651" s="429">
        <v>3.0627979999999999</v>
      </c>
      <c r="E1651" s="429">
        <v>2.4726840000000001</v>
      </c>
      <c r="F1651" s="429">
        <v>-4.0552589999999924</v>
      </c>
    </row>
    <row r="1652" spans="1:6" x14ac:dyDescent="0.3">
      <c r="A1652" s="336">
        <v>6268</v>
      </c>
      <c r="B1652" s="2" t="s">
        <v>293</v>
      </c>
      <c r="C1652" s="429">
        <v>5.5675160000000004</v>
      </c>
      <c r="D1652" s="429">
        <v>3.2225290000000002</v>
      </c>
      <c r="E1652" s="429">
        <v>2.3449870000000002</v>
      </c>
      <c r="F1652" s="429">
        <v>-3.9889910000000128</v>
      </c>
    </row>
    <row r="1653" spans="1:6" x14ac:dyDescent="0.3">
      <c r="A1653" s="336">
        <v>6269</v>
      </c>
      <c r="B1653" s="2" t="s">
        <v>293</v>
      </c>
      <c r="C1653" s="429">
        <v>5.5617070000000002</v>
      </c>
      <c r="D1653" s="429">
        <v>3.2349640000000002</v>
      </c>
      <c r="E1653" s="429">
        <v>2.326743</v>
      </c>
      <c r="F1653" s="429">
        <v>-4.0676040000000029</v>
      </c>
    </row>
    <row r="1654" spans="1:6" x14ac:dyDescent="0.3">
      <c r="A1654" s="336">
        <v>6277</v>
      </c>
      <c r="B1654" s="2" t="s">
        <v>295</v>
      </c>
      <c r="C1654" s="429">
        <v>5.9085299999999998</v>
      </c>
      <c r="D1654" s="429">
        <v>3.430593</v>
      </c>
      <c r="E1654" s="429">
        <v>2.4779369999999998</v>
      </c>
      <c r="F1654" s="429">
        <v>-4.5771639999999962</v>
      </c>
    </row>
    <row r="1655" spans="1:6" x14ac:dyDescent="0.3">
      <c r="A1655" s="336">
        <v>6278</v>
      </c>
      <c r="B1655" s="2" t="s">
        <v>293</v>
      </c>
      <c r="C1655" s="429">
        <v>5.5083089999999997</v>
      </c>
      <c r="D1655" s="429">
        <v>3.2744149999999999</v>
      </c>
      <c r="E1655" s="429">
        <v>2.2338939999999998</v>
      </c>
      <c r="F1655" s="429">
        <v>-5.0367250000000041</v>
      </c>
    </row>
    <row r="1656" spans="1:6" x14ac:dyDescent="0.3">
      <c r="A1656" s="336">
        <v>6279</v>
      </c>
      <c r="B1656" s="2" t="s">
        <v>293</v>
      </c>
      <c r="C1656" s="429">
        <v>5.5292009999999996</v>
      </c>
      <c r="D1656" s="429">
        <v>3.3067150000000001</v>
      </c>
      <c r="E1656" s="429">
        <v>2.2224859999999995</v>
      </c>
      <c r="F1656" s="429">
        <v>-4.5783970000000025</v>
      </c>
    </row>
    <row r="1657" spans="1:6" x14ac:dyDescent="0.3">
      <c r="A1657" s="336">
        <v>6280</v>
      </c>
      <c r="B1657" s="2" t="s">
        <v>293</v>
      </c>
      <c r="C1657" s="429">
        <v>5.545598</v>
      </c>
      <c r="D1657" s="429">
        <v>3.0683919999999998</v>
      </c>
      <c r="E1657" s="429">
        <v>2.4772060000000002</v>
      </c>
      <c r="F1657" s="429">
        <v>-4.0918780000000154</v>
      </c>
    </row>
    <row r="1658" spans="1:6" x14ac:dyDescent="0.3">
      <c r="A1658" s="336">
        <v>6281</v>
      </c>
      <c r="B1658" s="2" t="s">
        <v>295</v>
      </c>
      <c r="C1658" s="429">
        <v>5.8552280000000003</v>
      </c>
      <c r="D1658" s="429">
        <v>3.5367259999999998</v>
      </c>
      <c r="E1658" s="429">
        <v>2.3185020000000005</v>
      </c>
      <c r="F1658" s="429">
        <v>-4.8683709999999962</v>
      </c>
    </row>
    <row r="1659" spans="1:6" x14ac:dyDescent="0.3">
      <c r="A1659" s="336">
        <v>6282</v>
      </c>
      <c r="B1659" s="2" t="s">
        <v>293</v>
      </c>
      <c r="C1659" s="429">
        <v>5.4946029999999997</v>
      </c>
      <c r="D1659" s="429">
        <v>3.2734190000000001</v>
      </c>
      <c r="E1659" s="429">
        <v>2.2211839999999996</v>
      </c>
      <c r="F1659" s="429">
        <v>-5.3560409999999976</v>
      </c>
    </row>
    <row r="1660" spans="1:6" x14ac:dyDescent="0.3">
      <c r="A1660" s="336">
        <v>6320</v>
      </c>
      <c r="B1660" s="2" t="s">
        <v>293</v>
      </c>
      <c r="C1660" s="429">
        <v>5.4979129999999996</v>
      </c>
      <c r="D1660" s="429">
        <v>2.743862</v>
      </c>
      <c r="E1660" s="429">
        <v>2.7540509999999996</v>
      </c>
      <c r="F1660" s="429">
        <v>-3.9281030000000001</v>
      </c>
    </row>
    <row r="1661" spans="1:6" x14ac:dyDescent="0.3">
      <c r="A1661" s="336">
        <v>6330</v>
      </c>
      <c r="B1661" s="2" t="s">
        <v>293</v>
      </c>
      <c r="C1661" s="429">
        <v>5.5205830000000002</v>
      </c>
      <c r="D1661" s="429">
        <v>2.9701399999999998</v>
      </c>
      <c r="E1661" s="429">
        <v>2.5504430000000005</v>
      </c>
      <c r="F1661" s="429">
        <v>-4.1015749999999969</v>
      </c>
    </row>
    <row r="1662" spans="1:6" x14ac:dyDescent="0.3">
      <c r="A1662" s="336">
        <v>6331</v>
      </c>
      <c r="B1662" s="2" t="s">
        <v>293</v>
      </c>
      <c r="C1662" s="429">
        <v>5.5454179999999997</v>
      </c>
      <c r="D1662" s="429">
        <v>2.9841259999999998</v>
      </c>
      <c r="E1662" s="429">
        <v>2.5612919999999999</v>
      </c>
      <c r="F1662" s="429">
        <v>-4.1871799999999979</v>
      </c>
    </row>
    <row r="1663" spans="1:6" x14ac:dyDescent="0.3">
      <c r="A1663" s="336">
        <v>6333</v>
      </c>
      <c r="B1663" s="2" t="s">
        <v>295</v>
      </c>
      <c r="C1663" s="429">
        <v>5.8162589999999996</v>
      </c>
      <c r="D1663" s="429">
        <v>3.1750669999999999</v>
      </c>
      <c r="E1663" s="429">
        <v>2.6411919999999998</v>
      </c>
      <c r="F1663" s="429">
        <v>-3.6636349999999993</v>
      </c>
    </row>
    <row r="1664" spans="1:6" x14ac:dyDescent="0.3">
      <c r="A1664" s="336">
        <v>6334</v>
      </c>
      <c r="B1664" s="2" t="s">
        <v>293</v>
      </c>
      <c r="C1664" s="429">
        <v>5.4893869999999998</v>
      </c>
      <c r="D1664" s="429">
        <v>2.9455719999999999</v>
      </c>
      <c r="E1664" s="429">
        <v>2.5438149999999999</v>
      </c>
      <c r="F1664" s="429">
        <v>-4.1039529999999971</v>
      </c>
    </row>
    <row r="1665" spans="1:6" x14ac:dyDescent="0.3">
      <c r="A1665" s="336">
        <v>6335</v>
      </c>
      <c r="B1665" s="2" t="s">
        <v>293</v>
      </c>
      <c r="C1665" s="429">
        <v>5.4945750000000002</v>
      </c>
      <c r="D1665" s="429">
        <v>2.7555049999999999</v>
      </c>
      <c r="E1665" s="429">
        <v>2.7390700000000003</v>
      </c>
      <c r="F1665" s="429">
        <v>-3.9317319999999896</v>
      </c>
    </row>
    <row r="1666" spans="1:6" x14ac:dyDescent="0.3">
      <c r="A1666" s="336">
        <v>6336</v>
      </c>
      <c r="B1666" s="2" t="s">
        <v>293</v>
      </c>
      <c r="C1666" s="429">
        <v>5.4859799999999996</v>
      </c>
      <c r="D1666" s="429">
        <v>2.9976600000000002</v>
      </c>
      <c r="E1666" s="429">
        <v>2.4883199999999994</v>
      </c>
      <c r="F1666" s="429">
        <v>-4.2336429999999936</v>
      </c>
    </row>
    <row r="1667" spans="1:6" x14ac:dyDescent="0.3">
      <c r="A1667" s="336">
        <v>6339</v>
      </c>
      <c r="B1667" s="2" t="s">
        <v>293</v>
      </c>
      <c r="C1667" s="429">
        <v>5.4803810000000004</v>
      </c>
      <c r="D1667" s="429">
        <v>2.7409189999999999</v>
      </c>
      <c r="E1667" s="429">
        <v>2.7394620000000005</v>
      </c>
      <c r="F1667" s="429">
        <v>-3.9750429999999994</v>
      </c>
    </row>
    <row r="1668" spans="1:6" x14ac:dyDescent="0.3">
      <c r="A1668" s="336">
        <v>6340</v>
      </c>
      <c r="B1668" s="2" t="s">
        <v>293</v>
      </c>
      <c r="C1668" s="429">
        <v>5.4977280000000004</v>
      </c>
      <c r="D1668" s="429">
        <v>2.743557</v>
      </c>
      <c r="E1668" s="429">
        <v>2.7541710000000004</v>
      </c>
      <c r="F1668" s="429">
        <v>-3.928184999999992</v>
      </c>
    </row>
    <row r="1669" spans="1:6" x14ac:dyDescent="0.3">
      <c r="A1669" s="336">
        <v>6349</v>
      </c>
      <c r="B1669" s="2" t="s">
        <v>293</v>
      </c>
      <c r="C1669" s="429">
        <v>5.4979129999999996</v>
      </c>
      <c r="D1669" s="429">
        <v>2.743862</v>
      </c>
      <c r="E1669" s="429">
        <v>2.7540509999999996</v>
      </c>
      <c r="F1669" s="429">
        <v>-3.9281030000000001</v>
      </c>
    </row>
    <row r="1670" spans="1:6" x14ac:dyDescent="0.3">
      <c r="A1670" s="336">
        <v>6351</v>
      </c>
      <c r="B1670" s="2" t="s">
        <v>293</v>
      </c>
      <c r="C1670" s="429">
        <v>5.4904260000000003</v>
      </c>
      <c r="D1670" s="429">
        <v>2.861402</v>
      </c>
      <c r="E1670" s="429">
        <v>2.6290240000000002</v>
      </c>
      <c r="F1670" s="429">
        <v>-4.2684009999999901</v>
      </c>
    </row>
    <row r="1671" spans="1:6" x14ac:dyDescent="0.3">
      <c r="A1671" s="336">
        <v>6353</v>
      </c>
      <c r="B1671" s="2" t="s">
        <v>293</v>
      </c>
      <c r="C1671" s="429">
        <v>5.4932239999999997</v>
      </c>
      <c r="D1671" s="429">
        <v>2.818997</v>
      </c>
      <c r="E1671" s="429">
        <v>2.6742269999999997</v>
      </c>
      <c r="F1671" s="429">
        <v>-3.9281460000000052</v>
      </c>
    </row>
    <row r="1672" spans="1:6" x14ac:dyDescent="0.3">
      <c r="A1672" s="336">
        <v>6354</v>
      </c>
      <c r="B1672" s="2" t="s">
        <v>293</v>
      </c>
      <c r="C1672" s="429">
        <v>5.5117570000000002</v>
      </c>
      <c r="D1672" s="429">
        <v>2.9236179999999998</v>
      </c>
      <c r="E1672" s="429">
        <v>2.5881390000000004</v>
      </c>
      <c r="F1672" s="429">
        <v>-4.6473580000000041</v>
      </c>
    </row>
    <row r="1673" spans="1:6" x14ac:dyDescent="0.3">
      <c r="A1673" s="336">
        <v>6355</v>
      </c>
      <c r="B1673" s="2" t="s">
        <v>293</v>
      </c>
      <c r="C1673" s="429">
        <v>5.466685</v>
      </c>
      <c r="D1673" s="429">
        <v>2.6928480000000001</v>
      </c>
      <c r="E1673" s="429">
        <v>2.7738369999999999</v>
      </c>
      <c r="F1673" s="429">
        <v>-3.9434699999999978</v>
      </c>
    </row>
    <row r="1674" spans="1:6" x14ac:dyDescent="0.3">
      <c r="A1674" s="336">
        <v>6357</v>
      </c>
      <c r="B1674" s="2" t="s">
        <v>295</v>
      </c>
      <c r="C1674" s="429">
        <v>5.7988720000000002</v>
      </c>
      <c r="D1674" s="429">
        <v>3.0386410000000001</v>
      </c>
      <c r="E1674" s="429">
        <v>2.7602310000000001</v>
      </c>
      <c r="F1674" s="429">
        <v>-3.3424520000000015</v>
      </c>
    </row>
    <row r="1675" spans="1:6" x14ac:dyDescent="0.3">
      <c r="A1675" s="336">
        <v>6359</v>
      </c>
      <c r="B1675" s="2" t="s">
        <v>293</v>
      </c>
      <c r="C1675" s="429">
        <v>5.465446</v>
      </c>
      <c r="D1675" s="429">
        <v>2.720221</v>
      </c>
      <c r="E1675" s="429">
        <v>2.745225</v>
      </c>
      <c r="F1675" s="429">
        <v>-4.0192170000000047</v>
      </c>
    </row>
    <row r="1676" spans="1:6" x14ac:dyDescent="0.3">
      <c r="A1676" s="336">
        <v>6360</v>
      </c>
      <c r="B1676" s="2" t="s">
        <v>293</v>
      </c>
      <c r="C1676" s="429">
        <v>5.4995349999999998</v>
      </c>
      <c r="D1676" s="429">
        <v>2.882193</v>
      </c>
      <c r="E1676" s="429">
        <v>2.6173419999999998</v>
      </c>
      <c r="F1676" s="429">
        <v>-3.9393770000000075</v>
      </c>
    </row>
    <row r="1677" spans="1:6" x14ac:dyDescent="0.3">
      <c r="A1677" s="336">
        <v>6365</v>
      </c>
      <c r="B1677" s="2" t="s">
        <v>293</v>
      </c>
      <c r="C1677" s="429">
        <v>5.4863379999999999</v>
      </c>
      <c r="D1677" s="429">
        <v>2.815544</v>
      </c>
      <c r="E1677" s="429">
        <v>2.6707939999999999</v>
      </c>
      <c r="F1677" s="429">
        <v>-4.0707509999999871</v>
      </c>
    </row>
    <row r="1678" spans="1:6" x14ac:dyDescent="0.3">
      <c r="A1678" s="336">
        <v>6370</v>
      </c>
      <c r="B1678" s="2" t="s">
        <v>293</v>
      </c>
      <c r="C1678" s="429">
        <v>5.4871980000000002</v>
      </c>
      <c r="D1678" s="429">
        <v>2.8752979999999999</v>
      </c>
      <c r="E1678" s="429">
        <v>2.6119000000000003</v>
      </c>
      <c r="F1678" s="429">
        <v>-3.9643440000000041</v>
      </c>
    </row>
    <row r="1679" spans="1:6" x14ac:dyDescent="0.3">
      <c r="A1679" s="336">
        <v>6371</v>
      </c>
      <c r="B1679" s="2" t="s">
        <v>295</v>
      </c>
      <c r="C1679" s="429">
        <v>5.8262119999999999</v>
      </c>
      <c r="D1679" s="429">
        <v>3.1205729999999998</v>
      </c>
      <c r="E1679" s="429">
        <v>2.7056390000000001</v>
      </c>
      <c r="F1679" s="429">
        <v>-2.9170209999999983</v>
      </c>
    </row>
    <row r="1680" spans="1:6" x14ac:dyDescent="0.3">
      <c r="A1680" s="336">
        <v>6374</v>
      </c>
      <c r="B1680" s="2" t="s">
        <v>293</v>
      </c>
      <c r="C1680" s="429">
        <v>5.5338079999999996</v>
      </c>
      <c r="D1680" s="429">
        <v>2.9208189999999998</v>
      </c>
      <c r="E1680" s="429">
        <v>2.6129889999999998</v>
      </c>
      <c r="F1680" s="429">
        <v>-4.2397539999999978</v>
      </c>
    </row>
    <row r="1681" spans="1:6" x14ac:dyDescent="0.3">
      <c r="A1681" s="336">
        <v>6375</v>
      </c>
      <c r="B1681" s="2" t="s">
        <v>293</v>
      </c>
      <c r="C1681" s="429">
        <v>5.4968510000000004</v>
      </c>
      <c r="D1681" s="429">
        <v>2.7535919999999998</v>
      </c>
      <c r="E1681" s="429">
        <v>2.7432590000000006</v>
      </c>
      <c r="F1681" s="429">
        <v>-3.9209230000000019</v>
      </c>
    </row>
    <row r="1682" spans="1:6" x14ac:dyDescent="0.3">
      <c r="A1682" s="336">
        <v>6377</v>
      </c>
      <c r="B1682" s="2" t="s">
        <v>293</v>
      </c>
      <c r="C1682" s="429">
        <v>5.4877399999999996</v>
      </c>
      <c r="D1682" s="429">
        <v>2.939689</v>
      </c>
      <c r="E1682" s="429">
        <v>2.5480509999999996</v>
      </c>
      <c r="F1682" s="429">
        <v>-5.0254489999999947</v>
      </c>
    </row>
    <row r="1683" spans="1:6" x14ac:dyDescent="0.3">
      <c r="A1683" s="336">
        <v>6378</v>
      </c>
      <c r="B1683" s="2" t="s">
        <v>293</v>
      </c>
      <c r="C1683" s="429">
        <v>5.4614060000000002</v>
      </c>
      <c r="D1683" s="429">
        <v>2.6839870000000001</v>
      </c>
      <c r="E1683" s="429">
        <v>2.7774190000000001</v>
      </c>
      <c r="F1683" s="429">
        <v>-3.9431490000000053</v>
      </c>
    </row>
    <row r="1684" spans="1:6" x14ac:dyDescent="0.3">
      <c r="A1684" s="336">
        <v>6379</v>
      </c>
      <c r="B1684" s="2" t="s">
        <v>293</v>
      </c>
      <c r="C1684" s="429">
        <v>5.4610300000000001</v>
      </c>
      <c r="D1684" s="429">
        <v>2.6829960000000002</v>
      </c>
      <c r="E1684" s="429">
        <v>2.7780339999999999</v>
      </c>
      <c r="F1684" s="429">
        <v>-3.9441710000000043</v>
      </c>
    </row>
    <row r="1685" spans="1:6" x14ac:dyDescent="0.3">
      <c r="A1685" s="336">
        <v>6380</v>
      </c>
      <c r="B1685" s="2" t="s">
        <v>293</v>
      </c>
      <c r="C1685" s="429">
        <v>5.4976440000000002</v>
      </c>
      <c r="D1685" s="429">
        <v>2.8769670000000001</v>
      </c>
      <c r="E1685" s="429">
        <v>2.6206770000000001</v>
      </c>
      <c r="F1685" s="429">
        <v>-3.9602280000000079</v>
      </c>
    </row>
    <row r="1686" spans="1:6" x14ac:dyDescent="0.3">
      <c r="A1686" s="336">
        <v>6382</v>
      </c>
      <c r="B1686" s="2" t="s">
        <v>293</v>
      </c>
      <c r="C1686" s="429">
        <v>5.494688</v>
      </c>
      <c r="D1686" s="429">
        <v>2.8179910000000001</v>
      </c>
      <c r="E1686" s="429">
        <v>2.6766969999999999</v>
      </c>
      <c r="F1686" s="429">
        <v>-3.9250609999999995</v>
      </c>
    </row>
    <row r="1687" spans="1:6" x14ac:dyDescent="0.3">
      <c r="A1687" s="336">
        <v>6384</v>
      </c>
      <c r="B1687" s="2" t="s">
        <v>293</v>
      </c>
      <c r="C1687" s="429">
        <v>5.4679469999999997</v>
      </c>
      <c r="D1687" s="429">
        <v>2.8189000000000002</v>
      </c>
      <c r="E1687" s="429">
        <v>2.6490469999999995</v>
      </c>
      <c r="F1687" s="429">
        <v>-4.6883480000000048</v>
      </c>
    </row>
    <row r="1688" spans="1:6" x14ac:dyDescent="0.3">
      <c r="A1688" s="336">
        <v>6385</v>
      </c>
      <c r="B1688" s="2" t="s">
        <v>293</v>
      </c>
      <c r="C1688" s="429">
        <v>5.4891990000000002</v>
      </c>
      <c r="D1688" s="429">
        <v>2.7905639999999998</v>
      </c>
      <c r="E1688" s="429">
        <v>2.6986350000000003</v>
      </c>
      <c r="F1688" s="429">
        <v>-3.8458940000000013</v>
      </c>
    </row>
    <row r="1689" spans="1:6" x14ac:dyDescent="0.3">
      <c r="A1689" s="336">
        <v>6401</v>
      </c>
      <c r="B1689" s="2" t="s">
        <v>293</v>
      </c>
      <c r="C1689" s="429">
        <v>5.4623999999999997</v>
      </c>
      <c r="D1689" s="429">
        <v>2.7933949999999999</v>
      </c>
      <c r="E1689" s="429">
        <v>2.6690049999999998</v>
      </c>
      <c r="F1689" s="429">
        <v>-9.6324000000002741E-2</v>
      </c>
    </row>
    <row r="1690" spans="1:6" x14ac:dyDescent="0.3">
      <c r="A1690" s="336">
        <v>6403</v>
      </c>
      <c r="B1690" s="2" t="s">
        <v>295</v>
      </c>
      <c r="C1690" s="429">
        <v>5.8635409999999997</v>
      </c>
      <c r="D1690" s="429">
        <v>3.2737639999999999</v>
      </c>
      <c r="E1690" s="429">
        <v>2.5897769999999998</v>
      </c>
      <c r="F1690" s="429">
        <v>-1.1922449999999998</v>
      </c>
    </row>
    <row r="1691" spans="1:6" x14ac:dyDescent="0.3">
      <c r="A1691" s="336">
        <v>6405</v>
      </c>
      <c r="B1691" s="2" t="s">
        <v>295</v>
      </c>
      <c r="C1691" s="429">
        <v>5.8791469999999997</v>
      </c>
      <c r="D1691" s="429">
        <v>2.9581230000000001</v>
      </c>
      <c r="E1691" s="429">
        <v>2.9210239999999996</v>
      </c>
      <c r="F1691" s="429">
        <v>0.71167500000000672</v>
      </c>
    </row>
    <row r="1692" spans="1:6" x14ac:dyDescent="0.3">
      <c r="A1692" s="336">
        <v>6409</v>
      </c>
      <c r="B1692" s="2" t="s">
        <v>295</v>
      </c>
      <c r="C1692" s="429">
        <v>5.8352190000000004</v>
      </c>
      <c r="D1692" s="429">
        <v>3.090125</v>
      </c>
      <c r="E1692" s="429">
        <v>2.7450940000000004</v>
      </c>
      <c r="F1692" s="429">
        <v>-2.2058100000000067</v>
      </c>
    </row>
    <row r="1693" spans="1:6" x14ac:dyDescent="0.3">
      <c r="A1693" s="336">
        <v>6410</v>
      </c>
      <c r="B1693" s="2" t="s">
        <v>295</v>
      </c>
      <c r="C1693" s="429">
        <v>5.9158189999999999</v>
      </c>
      <c r="D1693" s="429">
        <v>3.1808179999999999</v>
      </c>
      <c r="E1693" s="429">
        <v>2.735001</v>
      </c>
      <c r="F1693" s="429">
        <v>-0.33908399999999972</v>
      </c>
    </row>
    <row r="1694" spans="1:6" x14ac:dyDescent="0.3">
      <c r="A1694" s="336">
        <v>6412</v>
      </c>
      <c r="B1694" s="2" t="s">
        <v>295</v>
      </c>
      <c r="C1694" s="429">
        <v>5.8467770000000003</v>
      </c>
      <c r="D1694" s="429">
        <v>3.1693199999999999</v>
      </c>
      <c r="E1694" s="429">
        <v>2.6774570000000004</v>
      </c>
      <c r="F1694" s="429">
        <v>-2.1788670000000039</v>
      </c>
    </row>
    <row r="1695" spans="1:6" x14ac:dyDescent="0.3">
      <c r="A1695" s="336">
        <v>6413</v>
      </c>
      <c r="B1695" s="2" t="s">
        <v>295</v>
      </c>
      <c r="C1695" s="429">
        <v>5.8209309999999999</v>
      </c>
      <c r="D1695" s="429">
        <v>3.0170659999999998</v>
      </c>
      <c r="E1695" s="429">
        <v>2.8038650000000001</v>
      </c>
      <c r="F1695" s="429">
        <v>-1.5414199999999951</v>
      </c>
    </row>
    <row r="1696" spans="1:6" x14ac:dyDescent="0.3">
      <c r="A1696" s="336">
        <v>6415</v>
      </c>
      <c r="B1696" s="2" t="s">
        <v>293</v>
      </c>
      <c r="C1696" s="429">
        <v>5.5074990000000001</v>
      </c>
      <c r="D1696" s="429">
        <v>3.0535109999999999</v>
      </c>
      <c r="E1696" s="429">
        <v>2.4539880000000003</v>
      </c>
      <c r="F1696" s="429">
        <v>-3.4457349999999991</v>
      </c>
    </row>
    <row r="1697" spans="1:6" x14ac:dyDescent="0.3">
      <c r="A1697" s="336">
        <v>6416</v>
      </c>
      <c r="B1697" s="2" t="s">
        <v>295</v>
      </c>
      <c r="C1697" s="429">
        <v>6.0458670000000003</v>
      </c>
      <c r="D1697" s="429">
        <v>3.2383229999999998</v>
      </c>
      <c r="E1697" s="429">
        <v>2.8075440000000005</v>
      </c>
      <c r="F1697" s="429">
        <v>5.6513999999999953E-2</v>
      </c>
    </row>
    <row r="1698" spans="1:6" x14ac:dyDescent="0.3">
      <c r="A1698" s="336">
        <v>6417</v>
      </c>
      <c r="B1698" s="2" t="s">
        <v>295</v>
      </c>
      <c r="C1698" s="429">
        <v>5.8394550000000001</v>
      </c>
      <c r="D1698" s="429">
        <v>3.1173989999999998</v>
      </c>
      <c r="E1698" s="429">
        <v>2.7220560000000003</v>
      </c>
      <c r="F1698" s="429">
        <v>-2.0959309999999931</v>
      </c>
    </row>
    <row r="1699" spans="1:6" x14ac:dyDescent="0.3">
      <c r="A1699" s="336">
        <v>6418</v>
      </c>
      <c r="B1699" s="2" t="s">
        <v>293</v>
      </c>
      <c r="C1699" s="429">
        <v>5.4615910000000003</v>
      </c>
      <c r="D1699" s="429">
        <v>2.7727360000000001</v>
      </c>
      <c r="E1699" s="429">
        <v>2.6888550000000002</v>
      </c>
      <c r="F1699" s="429">
        <v>4.596199999999584E-2</v>
      </c>
    </row>
    <row r="1700" spans="1:6" x14ac:dyDescent="0.3">
      <c r="A1700" s="336">
        <v>6419</v>
      </c>
      <c r="B1700" s="2" t="s">
        <v>295</v>
      </c>
      <c r="C1700" s="429">
        <v>5.8325719999999999</v>
      </c>
      <c r="D1700" s="429">
        <v>3.1243110000000001</v>
      </c>
      <c r="E1700" s="429">
        <v>2.7082609999999998</v>
      </c>
      <c r="F1700" s="429">
        <v>-1.7884950000000046</v>
      </c>
    </row>
    <row r="1701" spans="1:6" x14ac:dyDescent="0.3">
      <c r="A1701" s="336">
        <v>6420</v>
      </c>
      <c r="B1701" s="2" t="s">
        <v>293</v>
      </c>
      <c r="C1701" s="429">
        <v>5.4885869999999999</v>
      </c>
      <c r="D1701" s="429">
        <v>2.9419390000000001</v>
      </c>
      <c r="E1701" s="429">
        <v>2.5466479999999998</v>
      </c>
      <c r="F1701" s="429">
        <v>-3.8471200000000039</v>
      </c>
    </row>
    <row r="1702" spans="1:6" x14ac:dyDescent="0.3">
      <c r="A1702" s="336">
        <v>6422</v>
      </c>
      <c r="B1702" s="2" t="s">
        <v>295</v>
      </c>
      <c r="C1702" s="429">
        <v>5.912515</v>
      </c>
      <c r="D1702" s="429">
        <v>3.1579199999999998</v>
      </c>
      <c r="E1702" s="429">
        <v>2.7545950000000001</v>
      </c>
      <c r="F1702" s="429">
        <v>-0.74246800000000945</v>
      </c>
    </row>
    <row r="1703" spans="1:6" x14ac:dyDescent="0.3">
      <c r="A1703" s="336">
        <v>6423</v>
      </c>
      <c r="B1703" s="2" t="s">
        <v>295</v>
      </c>
      <c r="C1703" s="429">
        <v>5.8498530000000004</v>
      </c>
      <c r="D1703" s="429">
        <v>3.2549030000000001</v>
      </c>
      <c r="E1703" s="429">
        <v>2.5949500000000003</v>
      </c>
      <c r="F1703" s="429">
        <v>-2.7155690000000021</v>
      </c>
    </row>
    <row r="1704" spans="1:6" x14ac:dyDescent="0.3">
      <c r="A1704" s="336">
        <v>6424</v>
      </c>
      <c r="B1704" s="2" t="s">
        <v>295</v>
      </c>
      <c r="C1704" s="429">
        <v>5.9147249999999998</v>
      </c>
      <c r="D1704" s="429">
        <v>3.3156880000000002</v>
      </c>
      <c r="E1704" s="429">
        <v>2.5990369999999996</v>
      </c>
      <c r="F1704" s="429">
        <v>-1.8188650000000095</v>
      </c>
    </row>
    <row r="1705" spans="1:6" x14ac:dyDescent="0.3">
      <c r="A1705" s="336">
        <v>6426</v>
      </c>
      <c r="B1705" s="2" t="s">
        <v>295</v>
      </c>
      <c r="C1705" s="429">
        <v>5.8334890000000001</v>
      </c>
      <c r="D1705" s="429">
        <v>3.0939930000000002</v>
      </c>
      <c r="E1705" s="429">
        <v>2.7394959999999999</v>
      </c>
      <c r="F1705" s="429">
        <v>-2.3205429999999936</v>
      </c>
    </row>
    <row r="1706" spans="1:6" x14ac:dyDescent="0.3">
      <c r="A1706" s="336">
        <v>6437</v>
      </c>
      <c r="B1706" s="2" t="s">
        <v>295</v>
      </c>
      <c r="C1706" s="429">
        <v>5.8638409999999999</v>
      </c>
      <c r="D1706" s="429">
        <v>3.0239060000000002</v>
      </c>
      <c r="E1706" s="429">
        <v>2.8399349999999997</v>
      </c>
      <c r="F1706" s="429">
        <v>-0.35001400000000871</v>
      </c>
    </row>
    <row r="1707" spans="1:6" x14ac:dyDescent="0.3">
      <c r="A1707" s="336">
        <v>6438</v>
      </c>
      <c r="B1707" s="2" t="s">
        <v>295</v>
      </c>
      <c r="C1707" s="429">
        <v>5.8655650000000001</v>
      </c>
      <c r="D1707" s="429">
        <v>3.223446</v>
      </c>
      <c r="E1707" s="429">
        <v>2.6421190000000001</v>
      </c>
      <c r="F1707" s="429">
        <v>-2.0810089999999875</v>
      </c>
    </row>
    <row r="1708" spans="1:6" x14ac:dyDescent="0.3">
      <c r="A1708" s="336">
        <v>6441</v>
      </c>
      <c r="B1708" s="2" t="s">
        <v>295</v>
      </c>
      <c r="C1708" s="429">
        <v>5.8795789999999997</v>
      </c>
      <c r="D1708" s="429">
        <v>3.2137639999999998</v>
      </c>
      <c r="E1708" s="429">
        <v>2.6658149999999998</v>
      </c>
      <c r="F1708" s="429">
        <v>-1.7087670000000159</v>
      </c>
    </row>
    <row r="1709" spans="1:6" x14ac:dyDescent="0.3">
      <c r="A1709" s="336">
        <v>6442</v>
      </c>
      <c r="B1709" s="2" t="s">
        <v>295</v>
      </c>
      <c r="C1709" s="429">
        <v>5.8326440000000002</v>
      </c>
      <c r="D1709" s="429">
        <v>3.0846900000000002</v>
      </c>
      <c r="E1709" s="429">
        <v>2.747954</v>
      </c>
      <c r="F1709" s="429">
        <v>-2.0990109999999973</v>
      </c>
    </row>
    <row r="1710" spans="1:6" x14ac:dyDescent="0.3">
      <c r="A1710" s="336">
        <v>6443</v>
      </c>
      <c r="B1710" s="2" t="s">
        <v>295</v>
      </c>
      <c r="C1710" s="429">
        <v>5.8414640000000002</v>
      </c>
      <c r="D1710" s="429">
        <v>3.0522459999999998</v>
      </c>
      <c r="E1710" s="429">
        <v>2.7892180000000004</v>
      </c>
      <c r="F1710" s="429">
        <v>-1.0839570000000123</v>
      </c>
    </row>
    <row r="1711" spans="1:6" x14ac:dyDescent="0.3">
      <c r="A1711" s="336">
        <v>6447</v>
      </c>
      <c r="B1711" s="2" t="s">
        <v>295</v>
      </c>
      <c r="C1711" s="429">
        <v>5.8983499999999998</v>
      </c>
      <c r="D1711" s="429">
        <v>3.4061669999999999</v>
      </c>
      <c r="E1711" s="429">
        <v>2.4921829999999998</v>
      </c>
      <c r="F1711" s="429">
        <v>-2.4585590000000082</v>
      </c>
    </row>
    <row r="1712" spans="1:6" x14ac:dyDescent="0.3">
      <c r="A1712" s="336">
        <v>6450</v>
      </c>
      <c r="B1712" s="2" t="s">
        <v>295</v>
      </c>
      <c r="C1712" s="429">
        <v>5.9982110000000004</v>
      </c>
      <c r="D1712" s="429">
        <v>3.1655730000000002</v>
      </c>
      <c r="E1712" s="429">
        <v>2.8326380000000002</v>
      </c>
      <c r="F1712" s="429">
        <v>0.17192499999999455</v>
      </c>
    </row>
    <row r="1713" spans="1:6" x14ac:dyDescent="0.3">
      <c r="A1713" s="336">
        <v>6451</v>
      </c>
      <c r="B1713" s="2" t="s">
        <v>295</v>
      </c>
      <c r="C1713" s="429">
        <v>5.9709700000000003</v>
      </c>
      <c r="D1713" s="429">
        <v>3.1805750000000002</v>
      </c>
      <c r="E1713" s="429">
        <v>2.7903950000000002</v>
      </c>
      <c r="F1713" s="429">
        <v>-4.1596000000005517E-2</v>
      </c>
    </row>
    <row r="1714" spans="1:6" x14ac:dyDescent="0.3">
      <c r="A1714" s="336">
        <v>6455</v>
      </c>
      <c r="B1714" s="2" t="s">
        <v>295</v>
      </c>
      <c r="C1714" s="429">
        <v>5.9819180000000003</v>
      </c>
      <c r="D1714" s="429">
        <v>3.1682920000000001</v>
      </c>
      <c r="E1714" s="429">
        <v>2.8136260000000002</v>
      </c>
      <c r="F1714" s="429">
        <v>-9.3174999999995123E-2</v>
      </c>
    </row>
    <row r="1715" spans="1:6" x14ac:dyDescent="0.3">
      <c r="A1715" s="336">
        <v>6457</v>
      </c>
      <c r="B1715" s="2" t="s">
        <v>295</v>
      </c>
      <c r="C1715" s="429">
        <v>5.9898220000000002</v>
      </c>
      <c r="D1715" s="429">
        <v>3.2245900000000001</v>
      </c>
      <c r="E1715" s="429">
        <v>2.7652320000000001</v>
      </c>
      <c r="F1715" s="429">
        <v>-0.46302000000000021</v>
      </c>
    </row>
    <row r="1716" spans="1:6" x14ac:dyDescent="0.3">
      <c r="A1716" s="336">
        <v>6459</v>
      </c>
      <c r="B1716" s="2" t="s">
        <v>295</v>
      </c>
      <c r="C1716" s="429">
        <v>5.9979950000000004</v>
      </c>
      <c r="D1716" s="429">
        <v>3.2321960000000001</v>
      </c>
      <c r="E1716" s="429">
        <v>2.7657990000000003</v>
      </c>
      <c r="F1716" s="429">
        <v>-0.40906200000000581</v>
      </c>
    </row>
    <row r="1717" spans="1:6" x14ac:dyDescent="0.3">
      <c r="A1717" s="336">
        <v>6460</v>
      </c>
      <c r="B1717" s="2" t="s">
        <v>293</v>
      </c>
      <c r="C1717" s="429">
        <v>5.4589179999999997</v>
      </c>
      <c r="D1717" s="429">
        <v>2.6067849999999999</v>
      </c>
      <c r="E1717" s="429">
        <v>2.8521329999999998</v>
      </c>
      <c r="F1717" s="429">
        <v>1.3365270000000038</v>
      </c>
    </row>
    <row r="1718" spans="1:6" x14ac:dyDescent="0.3">
      <c r="A1718" s="336">
        <v>6461</v>
      </c>
      <c r="B1718" s="2" t="s">
        <v>293</v>
      </c>
      <c r="C1718" s="429">
        <v>5.4588679999999998</v>
      </c>
      <c r="D1718" s="429">
        <v>2.6129630000000001</v>
      </c>
      <c r="E1718" s="429">
        <v>2.8459049999999997</v>
      </c>
      <c r="F1718" s="429">
        <v>1.2862780000000029</v>
      </c>
    </row>
    <row r="1719" spans="1:6" x14ac:dyDescent="0.3">
      <c r="A1719" s="336">
        <v>6468</v>
      </c>
      <c r="B1719" s="2" t="s">
        <v>293</v>
      </c>
      <c r="C1719" s="429">
        <v>5.4714609999999997</v>
      </c>
      <c r="D1719" s="429">
        <v>2.9760550000000001</v>
      </c>
      <c r="E1719" s="429">
        <v>2.4954059999999996</v>
      </c>
      <c r="F1719" s="429">
        <v>-1.5281490000000062</v>
      </c>
    </row>
    <row r="1720" spans="1:6" x14ac:dyDescent="0.3">
      <c r="A1720" s="336">
        <v>6469</v>
      </c>
      <c r="B1720" s="2" t="s">
        <v>295</v>
      </c>
      <c r="C1720" s="429">
        <v>5.8643070000000002</v>
      </c>
      <c r="D1720" s="429">
        <v>3.2964630000000001</v>
      </c>
      <c r="E1720" s="429">
        <v>2.567844</v>
      </c>
      <c r="F1720" s="429">
        <v>-2.4195929999999919</v>
      </c>
    </row>
    <row r="1721" spans="1:6" x14ac:dyDescent="0.3">
      <c r="A1721" s="336">
        <v>6470</v>
      </c>
      <c r="B1721" s="2" t="s">
        <v>295</v>
      </c>
      <c r="C1721" s="429">
        <v>5.9099159999999999</v>
      </c>
      <c r="D1721" s="429">
        <v>3.4832000000000001</v>
      </c>
      <c r="E1721" s="429">
        <v>2.4267159999999999</v>
      </c>
      <c r="F1721" s="429">
        <v>-2.3868429999999989</v>
      </c>
    </row>
    <row r="1722" spans="1:6" x14ac:dyDescent="0.3">
      <c r="A1722" s="336">
        <v>6471</v>
      </c>
      <c r="B1722" s="2" t="s">
        <v>295</v>
      </c>
      <c r="C1722" s="429">
        <v>5.8821589999999997</v>
      </c>
      <c r="D1722" s="429">
        <v>3.004597</v>
      </c>
      <c r="E1722" s="429">
        <v>2.8775619999999997</v>
      </c>
      <c r="F1722" s="429">
        <v>0.27284999999999826</v>
      </c>
    </row>
    <row r="1723" spans="1:6" x14ac:dyDescent="0.3">
      <c r="A1723" s="336">
        <v>6472</v>
      </c>
      <c r="B1723" s="2" t="s">
        <v>295</v>
      </c>
      <c r="C1723" s="429">
        <v>5.8906780000000003</v>
      </c>
      <c r="D1723" s="429">
        <v>3.0575929999999998</v>
      </c>
      <c r="E1723" s="429">
        <v>2.8330850000000005</v>
      </c>
      <c r="F1723" s="429">
        <v>2.6841000000011661E-2</v>
      </c>
    </row>
    <row r="1724" spans="1:6" x14ac:dyDescent="0.3">
      <c r="A1724" s="336">
        <v>6473</v>
      </c>
      <c r="B1724" s="2" t="s">
        <v>295</v>
      </c>
      <c r="C1724" s="429">
        <v>5.9073060000000002</v>
      </c>
      <c r="D1724" s="429">
        <v>3.0630160000000002</v>
      </c>
      <c r="E1724" s="429">
        <v>2.84429</v>
      </c>
      <c r="F1724" s="429">
        <v>0.35970599999999564</v>
      </c>
    </row>
    <row r="1725" spans="1:6" x14ac:dyDescent="0.3">
      <c r="A1725" s="336">
        <v>6475</v>
      </c>
      <c r="B1725" s="2" t="s">
        <v>295</v>
      </c>
      <c r="C1725" s="429">
        <v>5.8112349999999999</v>
      </c>
      <c r="D1725" s="429">
        <v>3.0261149999999999</v>
      </c>
      <c r="E1725" s="429">
        <v>2.78512</v>
      </c>
      <c r="F1725" s="429">
        <v>-2.3783160000000052</v>
      </c>
    </row>
    <row r="1726" spans="1:6" x14ac:dyDescent="0.3">
      <c r="A1726" s="336">
        <v>6477</v>
      </c>
      <c r="B1726" s="2" t="s">
        <v>293</v>
      </c>
      <c r="C1726" s="429">
        <v>5.4664320000000002</v>
      </c>
      <c r="D1726" s="429">
        <v>2.6633619999999998</v>
      </c>
      <c r="E1726" s="429">
        <v>2.8030700000000004</v>
      </c>
      <c r="F1726" s="429">
        <v>0.99800300000000419</v>
      </c>
    </row>
    <row r="1727" spans="1:6" x14ac:dyDescent="0.3">
      <c r="A1727" s="336">
        <v>6478</v>
      </c>
      <c r="B1727" s="2" t="s">
        <v>295</v>
      </c>
      <c r="C1727" s="429">
        <v>5.8626100000000001</v>
      </c>
      <c r="D1727" s="429">
        <v>3.3395619999999999</v>
      </c>
      <c r="E1727" s="429">
        <v>2.5230480000000002</v>
      </c>
      <c r="F1727" s="429">
        <v>-1.5590219999999988</v>
      </c>
    </row>
    <row r="1728" spans="1:6" x14ac:dyDescent="0.3">
      <c r="A1728" s="336">
        <v>6479</v>
      </c>
      <c r="B1728" s="2" t="s">
        <v>295</v>
      </c>
      <c r="C1728" s="429">
        <v>5.909624</v>
      </c>
      <c r="D1728" s="429">
        <v>3.2270970000000001</v>
      </c>
      <c r="E1728" s="429">
        <v>2.6825269999999999</v>
      </c>
      <c r="F1728" s="429">
        <v>-0.6823789999999974</v>
      </c>
    </row>
    <row r="1729" spans="1:6" x14ac:dyDescent="0.3">
      <c r="A1729" s="336">
        <v>6480</v>
      </c>
      <c r="B1729" s="2" t="s">
        <v>295</v>
      </c>
      <c r="C1729" s="429">
        <v>6.0036209999999999</v>
      </c>
      <c r="D1729" s="429">
        <v>3.2880060000000002</v>
      </c>
      <c r="E1729" s="429">
        <v>2.7156149999999997</v>
      </c>
      <c r="F1729" s="429">
        <v>-0.64507800000000515</v>
      </c>
    </row>
    <row r="1730" spans="1:6" x14ac:dyDescent="0.3">
      <c r="A1730" s="336">
        <v>6481</v>
      </c>
      <c r="B1730" s="2" t="s">
        <v>295</v>
      </c>
      <c r="C1730" s="429">
        <v>5.9958580000000001</v>
      </c>
      <c r="D1730" s="429">
        <v>3.1896209999999998</v>
      </c>
      <c r="E1730" s="429">
        <v>2.8062370000000003</v>
      </c>
      <c r="F1730" s="429">
        <v>-0.13001899999999722</v>
      </c>
    </row>
    <row r="1731" spans="1:6" x14ac:dyDescent="0.3">
      <c r="A1731" s="336">
        <v>6482</v>
      </c>
      <c r="B1731" s="2" t="s">
        <v>295</v>
      </c>
      <c r="C1731" s="429">
        <v>5.8890820000000001</v>
      </c>
      <c r="D1731" s="429">
        <v>3.4216410000000002</v>
      </c>
      <c r="E1731" s="429">
        <v>2.467441</v>
      </c>
      <c r="F1731" s="429">
        <v>-1.876975999999992</v>
      </c>
    </row>
    <row r="1732" spans="1:6" x14ac:dyDescent="0.3">
      <c r="A1732" s="336">
        <v>6483</v>
      </c>
      <c r="B1732" s="2" t="s">
        <v>295</v>
      </c>
      <c r="C1732" s="429">
        <v>5.8689419999999997</v>
      </c>
      <c r="D1732" s="429">
        <v>3.2702429999999998</v>
      </c>
      <c r="E1732" s="429">
        <v>2.5986989999999999</v>
      </c>
      <c r="F1732" s="429">
        <v>-0.75922299999999865</v>
      </c>
    </row>
    <row r="1733" spans="1:6" x14ac:dyDescent="0.3">
      <c r="A1733" s="336">
        <v>6484</v>
      </c>
      <c r="B1733" s="2" t="s">
        <v>293</v>
      </c>
      <c r="C1733" s="429">
        <v>5.4611580000000002</v>
      </c>
      <c r="D1733" s="429">
        <v>2.8101060000000002</v>
      </c>
      <c r="E1733" s="429">
        <v>2.651052</v>
      </c>
      <c r="F1733" s="429">
        <v>-0.28138400000000985</v>
      </c>
    </row>
    <row r="1734" spans="1:6" x14ac:dyDescent="0.3">
      <c r="A1734" s="336">
        <v>6488</v>
      </c>
      <c r="B1734" s="2" t="s">
        <v>295</v>
      </c>
      <c r="C1734" s="429">
        <v>5.858009</v>
      </c>
      <c r="D1734" s="429">
        <v>3.4311199999999999</v>
      </c>
      <c r="E1734" s="429">
        <v>2.4268890000000001</v>
      </c>
      <c r="F1734" s="429">
        <v>-2.291542000000014</v>
      </c>
    </row>
    <row r="1735" spans="1:6" x14ac:dyDescent="0.3">
      <c r="A1735" s="336">
        <v>6489</v>
      </c>
      <c r="B1735" s="2" t="s">
        <v>295</v>
      </c>
      <c r="C1735" s="429">
        <v>5.9563540000000001</v>
      </c>
      <c r="D1735" s="429">
        <v>3.224272</v>
      </c>
      <c r="E1735" s="429">
        <v>2.7320820000000001</v>
      </c>
      <c r="F1735" s="429">
        <v>-0.44503499999999718</v>
      </c>
    </row>
    <row r="1736" spans="1:6" x14ac:dyDescent="0.3">
      <c r="A1736" s="336">
        <v>6492</v>
      </c>
      <c r="B1736" s="2" t="s">
        <v>295</v>
      </c>
      <c r="C1736" s="429">
        <v>5.9300069999999998</v>
      </c>
      <c r="D1736" s="429">
        <v>3.1253440000000001</v>
      </c>
      <c r="E1736" s="429">
        <v>2.8046629999999997</v>
      </c>
      <c r="F1736" s="429">
        <v>-5.3056000000005099E-2</v>
      </c>
    </row>
    <row r="1737" spans="1:6" x14ac:dyDescent="0.3">
      <c r="A1737" s="336">
        <v>6498</v>
      </c>
      <c r="B1737" s="2" t="s">
        <v>295</v>
      </c>
      <c r="C1737" s="429">
        <v>5.8185070000000003</v>
      </c>
      <c r="D1737" s="429">
        <v>3.02983</v>
      </c>
      <c r="E1737" s="429">
        <v>2.7886770000000003</v>
      </c>
      <c r="F1737" s="429">
        <v>-1.915852000000001</v>
      </c>
    </row>
    <row r="1738" spans="1:6" x14ac:dyDescent="0.3">
      <c r="A1738" s="336">
        <v>6510</v>
      </c>
      <c r="B1738" s="2" t="s">
        <v>295</v>
      </c>
      <c r="C1738" s="429">
        <v>5.8985310000000002</v>
      </c>
      <c r="D1738" s="429">
        <v>3.0089649999999999</v>
      </c>
      <c r="E1738" s="429">
        <v>2.8895660000000003</v>
      </c>
      <c r="F1738" s="429">
        <v>1.2152969999999925</v>
      </c>
    </row>
    <row r="1739" spans="1:6" x14ac:dyDescent="0.3">
      <c r="A1739" s="336">
        <v>6511</v>
      </c>
      <c r="B1739" s="2" t="s">
        <v>295</v>
      </c>
      <c r="C1739" s="429">
        <v>5.9007240000000003</v>
      </c>
      <c r="D1739" s="429">
        <v>3.019374</v>
      </c>
      <c r="E1739" s="429">
        <v>2.8813500000000003</v>
      </c>
      <c r="F1739" s="429">
        <v>1.1017729999999943</v>
      </c>
    </row>
    <row r="1740" spans="1:6" x14ac:dyDescent="0.3">
      <c r="A1740" s="336">
        <v>6512</v>
      </c>
      <c r="B1740" s="2" t="s">
        <v>295</v>
      </c>
      <c r="C1740" s="429">
        <v>5.8882389999999996</v>
      </c>
      <c r="D1740" s="429">
        <v>2.9638330000000002</v>
      </c>
      <c r="E1740" s="429">
        <v>2.9244059999999994</v>
      </c>
      <c r="F1740" s="429">
        <v>1.2073410000000067</v>
      </c>
    </row>
    <row r="1741" spans="1:6" x14ac:dyDescent="0.3">
      <c r="A1741" s="336">
        <v>6513</v>
      </c>
      <c r="B1741" s="2" t="s">
        <v>295</v>
      </c>
      <c r="C1741" s="429">
        <v>5.8963179999999999</v>
      </c>
      <c r="D1741" s="429">
        <v>3.0018750000000001</v>
      </c>
      <c r="E1741" s="429">
        <v>2.8944429999999999</v>
      </c>
      <c r="F1741" s="429">
        <v>0.89896800000000354</v>
      </c>
    </row>
    <row r="1742" spans="1:6" x14ac:dyDescent="0.3">
      <c r="A1742" s="336">
        <v>6514</v>
      </c>
      <c r="B1742" s="2" t="s">
        <v>295</v>
      </c>
      <c r="C1742" s="429">
        <v>5.9097629999999999</v>
      </c>
      <c r="D1742" s="429">
        <v>3.0925370000000001</v>
      </c>
      <c r="E1742" s="429">
        <v>2.8172259999999998</v>
      </c>
      <c r="F1742" s="429">
        <v>0.47519499999999937</v>
      </c>
    </row>
    <row r="1743" spans="1:6" x14ac:dyDescent="0.3">
      <c r="A1743" s="336">
        <v>6515</v>
      </c>
      <c r="B1743" s="2" t="s">
        <v>295</v>
      </c>
      <c r="C1743" s="429">
        <v>5.8964169999999996</v>
      </c>
      <c r="D1743" s="429">
        <v>3.0847730000000002</v>
      </c>
      <c r="E1743" s="429">
        <v>2.8116439999999994</v>
      </c>
      <c r="F1743" s="429">
        <v>0.76210699999999321</v>
      </c>
    </row>
    <row r="1744" spans="1:6" x14ac:dyDescent="0.3">
      <c r="A1744" s="336">
        <v>6516</v>
      </c>
      <c r="B1744" s="2" t="s">
        <v>295</v>
      </c>
      <c r="C1744" s="429">
        <v>5.890784</v>
      </c>
      <c r="D1744" s="429">
        <v>3.028524</v>
      </c>
      <c r="E1744" s="429">
        <v>2.86226</v>
      </c>
      <c r="F1744" s="429">
        <v>1.3580509999999961</v>
      </c>
    </row>
    <row r="1745" spans="1:6" x14ac:dyDescent="0.3">
      <c r="A1745" s="336">
        <v>6517</v>
      </c>
      <c r="B1745" s="2" t="s">
        <v>295</v>
      </c>
      <c r="C1745" s="429">
        <v>5.9087269999999998</v>
      </c>
      <c r="D1745" s="429">
        <v>3.0362279999999999</v>
      </c>
      <c r="E1745" s="429">
        <v>2.8724989999999999</v>
      </c>
      <c r="F1745" s="429">
        <v>0.82773700000000616</v>
      </c>
    </row>
    <row r="1746" spans="1:6" x14ac:dyDescent="0.3">
      <c r="A1746" s="336">
        <v>6518</v>
      </c>
      <c r="B1746" s="2" t="s">
        <v>295</v>
      </c>
      <c r="C1746" s="429">
        <v>5.9194469999999999</v>
      </c>
      <c r="D1746" s="429">
        <v>3.1191800000000001</v>
      </c>
      <c r="E1746" s="429">
        <v>2.8002669999999998</v>
      </c>
      <c r="F1746" s="429">
        <v>0.12426299999999202</v>
      </c>
    </row>
    <row r="1747" spans="1:6" x14ac:dyDescent="0.3">
      <c r="A1747" s="336">
        <v>6519</v>
      </c>
      <c r="B1747" s="2" t="s">
        <v>295</v>
      </c>
      <c r="C1747" s="429">
        <v>5.8955109999999999</v>
      </c>
      <c r="D1747" s="429">
        <v>3.0150969999999999</v>
      </c>
      <c r="E1747" s="429">
        <v>2.880414</v>
      </c>
      <c r="F1747" s="429">
        <v>1.2504780000000011</v>
      </c>
    </row>
    <row r="1748" spans="1:6" x14ac:dyDescent="0.3">
      <c r="A1748" s="336">
        <v>6524</v>
      </c>
      <c r="B1748" s="2" t="s">
        <v>295</v>
      </c>
      <c r="C1748" s="429">
        <v>5.8920880000000002</v>
      </c>
      <c r="D1748" s="429">
        <v>3.1953930000000001</v>
      </c>
      <c r="E1748" s="429">
        <v>2.6966950000000001</v>
      </c>
      <c r="F1748" s="429">
        <v>-0.47372399999999715</v>
      </c>
    </row>
    <row r="1749" spans="1:6" x14ac:dyDescent="0.3">
      <c r="A1749" s="336">
        <v>6525</v>
      </c>
      <c r="B1749" s="2" t="s">
        <v>295</v>
      </c>
      <c r="C1749" s="429">
        <v>5.8886219999999998</v>
      </c>
      <c r="D1749" s="429">
        <v>3.161619</v>
      </c>
      <c r="E1749" s="429">
        <v>2.7270029999999998</v>
      </c>
      <c r="F1749" s="429">
        <v>0.15699399999999741</v>
      </c>
    </row>
    <row r="1750" spans="1:6" x14ac:dyDescent="0.3">
      <c r="A1750" s="336">
        <v>6604</v>
      </c>
      <c r="B1750" s="2" t="s">
        <v>293</v>
      </c>
      <c r="C1750" s="429">
        <v>5.4501249999999999</v>
      </c>
      <c r="D1750" s="429">
        <v>2.945684</v>
      </c>
      <c r="E1750" s="429">
        <v>2.5044409999999999</v>
      </c>
      <c r="F1750" s="429">
        <v>-1.5502089999999953</v>
      </c>
    </row>
    <row r="1751" spans="1:6" x14ac:dyDescent="0.3">
      <c r="A1751" s="336">
        <v>6605</v>
      </c>
      <c r="B1751" s="2" t="s">
        <v>293</v>
      </c>
      <c r="C1751" s="429">
        <v>5.4501249999999999</v>
      </c>
      <c r="D1751" s="429">
        <v>2.945684</v>
      </c>
      <c r="E1751" s="429">
        <v>2.5044409999999999</v>
      </c>
      <c r="F1751" s="429">
        <v>-1.5502089999999953</v>
      </c>
    </row>
    <row r="1752" spans="1:6" x14ac:dyDescent="0.3">
      <c r="A1752" s="336">
        <v>6606</v>
      </c>
      <c r="B1752" s="2" t="s">
        <v>293</v>
      </c>
      <c r="C1752" s="429">
        <v>5.4501249999999999</v>
      </c>
      <c r="D1752" s="429">
        <v>2.945684</v>
      </c>
      <c r="E1752" s="429">
        <v>2.5044409999999999</v>
      </c>
      <c r="F1752" s="429">
        <v>-1.5502089999999953</v>
      </c>
    </row>
    <row r="1753" spans="1:6" x14ac:dyDescent="0.3">
      <c r="A1753" s="336">
        <v>6607</v>
      </c>
      <c r="B1753" s="2" t="s">
        <v>293</v>
      </c>
      <c r="C1753" s="429">
        <v>5.4558859999999996</v>
      </c>
      <c r="D1753" s="429">
        <v>2.7205710000000001</v>
      </c>
      <c r="E1753" s="429">
        <v>2.7353149999999995</v>
      </c>
      <c r="F1753" s="429">
        <v>0.35647599999999358</v>
      </c>
    </row>
    <row r="1754" spans="1:6" x14ac:dyDescent="0.3">
      <c r="A1754" s="336">
        <v>6608</v>
      </c>
      <c r="B1754" s="2" t="s">
        <v>293</v>
      </c>
      <c r="C1754" s="429">
        <v>5.4501249999999999</v>
      </c>
      <c r="D1754" s="429">
        <v>2.945684</v>
      </c>
      <c r="E1754" s="429">
        <v>2.5044409999999999</v>
      </c>
      <c r="F1754" s="429">
        <v>-1.5502089999999953</v>
      </c>
    </row>
    <row r="1755" spans="1:6" x14ac:dyDescent="0.3">
      <c r="A1755" s="336">
        <v>6610</v>
      </c>
      <c r="B1755" s="2" t="s">
        <v>293</v>
      </c>
      <c r="C1755" s="429">
        <v>5.4534849999999997</v>
      </c>
      <c r="D1755" s="429">
        <v>2.7979539999999998</v>
      </c>
      <c r="E1755" s="429">
        <v>2.6555309999999999</v>
      </c>
      <c r="F1755" s="429">
        <v>-0.29769499999999738</v>
      </c>
    </row>
    <row r="1756" spans="1:6" x14ac:dyDescent="0.3">
      <c r="A1756" s="336">
        <v>6611</v>
      </c>
      <c r="B1756" s="2" t="s">
        <v>293</v>
      </c>
      <c r="C1756" s="429">
        <v>5.4554390000000001</v>
      </c>
      <c r="D1756" s="429">
        <v>2.8941949999999999</v>
      </c>
      <c r="E1756" s="429">
        <v>2.5612440000000003</v>
      </c>
      <c r="F1756" s="429">
        <v>-1.0636560000000088</v>
      </c>
    </row>
    <row r="1757" spans="1:6" x14ac:dyDescent="0.3">
      <c r="A1757" s="336">
        <v>6612</v>
      </c>
      <c r="B1757" s="2" t="s">
        <v>293</v>
      </c>
      <c r="C1757" s="429">
        <v>5.4685819999999996</v>
      </c>
      <c r="D1757" s="429">
        <v>3.0312209999999999</v>
      </c>
      <c r="E1757" s="429">
        <v>2.4373609999999997</v>
      </c>
      <c r="F1757" s="429">
        <v>-2.2387719999999973</v>
      </c>
    </row>
    <row r="1758" spans="1:6" x14ac:dyDescent="0.3">
      <c r="A1758" s="336">
        <v>6614</v>
      </c>
      <c r="B1758" s="2" t="s">
        <v>293</v>
      </c>
      <c r="C1758" s="429">
        <v>5.4574550000000004</v>
      </c>
      <c r="D1758" s="429">
        <v>2.6322380000000001</v>
      </c>
      <c r="E1758" s="429">
        <v>2.8252170000000003</v>
      </c>
      <c r="F1758" s="429">
        <v>1.1116480000000095</v>
      </c>
    </row>
    <row r="1759" spans="1:6" x14ac:dyDescent="0.3">
      <c r="A1759" s="336">
        <v>6615</v>
      </c>
      <c r="B1759" s="2" t="s">
        <v>293</v>
      </c>
      <c r="C1759" s="429">
        <v>5.4578059999999997</v>
      </c>
      <c r="D1759" s="429">
        <v>2.608015</v>
      </c>
      <c r="E1759" s="429">
        <v>2.8497909999999997</v>
      </c>
      <c r="F1759" s="429">
        <v>1.3126769999999937</v>
      </c>
    </row>
    <row r="1760" spans="1:6" x14ac:dyDescent="0.3">
      <c r="A1760" s="336">
        <v>6702</v>
      </c>
      <c r="B1760" s="2" t="s">
        <v>295</v>
      </c>
      <c r="C1760" s="429">
        <v>5.850492</v>
      </c>
      <c r="D1760" s="429">
        <v>3.327337</v>
      </c>
      <c r="E1760" s="429">
        <v>2.523155</v>
      </c>
      <c r="F1760" s="429">
        <v>-1.9658480000000012</v>
      </c>
    </row>
    <row r="1761" spans="1:6" x14ac:dyDescent="0.3">
      <c r="A1761" s="336">
        <v>6704</v>
      </c>
      <c r="B1761" s="2" t="s">
        <v>295</v>
      </c>
      <c r="C1761" s="429">
        <v>5.8513029999999997</v>
      </c>
      <c r="D1761" s="429">
        <v>3.3335499999999998</v>
      </c>
      <c r="E1761" s="429">
        <v>2.5177529999999999</v>
      </c>
      <c r="F1761" s="429">
        <v>-2.0897959999999927</v>
      </c>
    </row>
    <row r="1762" spans="1:6" x14ac:dyDescent="0.3">
      <c r="A1762" s="336">
        <v>6705</v>
      </c>
      <c r="B1762" s="2" t="s">
        <v>295</v>
      </c>
      <c r="C1762" s="429">
        <v>5.8719409999999996</v>
      </c>
      <c r="D1762" s="429">
        <v>3.277091</v>
      </c>
      <c r="E1762" s="429">
        <v>2.5948499999999997</v>
      </c>
      <c r="F1762" s="429">
        <v>-1.3778209999999973</v>
      </c>
    </row>
    <row r="1763" spans="1:6" x14ac:dyDescent="0.3">
      <c r="A1763" s="336">
        <v>6706</v>
      </c>
      <c r="B1763" s="2" t="s">
        <v>295</v>
      </c>
      <c r="C1763" s="429">
        <v>5.861713</v>
      </c>
      <c r="D1763" s="429">
        <v>3.296389</v>
      </c>
      <c r="E1763" s="429">
        <v>2.5653239999999999</v>
      </c>
      <c r="F1763" s="429">
        <v>-1.5932769999999934</v>
      </c>
    </row>
    <row r="1764" spans="1:6" x14ac:dyDescent="0.3">
      <c r="A1764" s="336">
        <v>6708</v>
      </c>
      <c r="B1764" s="2" t="s">
        <v>295</v>
      </c>
      <c r="C1764" s="429">
        <v>5.8425050000000001</v>
      </c>
      <c r="D1764" s="429">
        <v>3.3435670000000002</v>
      </c>
      <c r="E1764" s="429">
        <v>2.4989379999999999</v>
      </c>
      <c r="F1764" s="429">
        <v>-2.1508610000000061</v>
      </c>
    </row>
    <row r="1765" spans="1:6" x14ac:dyDescent="0.3">
      <c r="A1765" s="336">
        <v>6710</v>
      </c>
      <c r="B1765" s="2" t="s">
        <v>295</v>
      </c>
      <c r="C1765" s="429">
        <v>5.8474399999999997</v>
      </c>
      <c r="D1765" s="429">
        <v>3.3364760000000002</v>
      </c>
      <c r="E1765" s="429">
        <v>2.5109639999999995</v>
      </c>
      <c r="F1765" s="429">
        <v>-2.0892550000000014</v>
      </c>
    </row>
    <row r="1766" spans="1:6" x14ac:dyDescent="0.3">
      <c r="A1766" s="336">
        <v>6712</v>
      </c>
      <c r="B1766" s="2" t="s">
        <v>295</v>
      </c>
      <c r="C1766" s="429">
        <v>5.8871460000000004</v>
      </c>
      <c r="D1766" s="429">
        <v>3.2283590000000002</v>
      </c>
      <c r="E1766" s="429">
        <v>2.6587870000000002</v>
      </c>
      <c r="F1766" s="429">
        <v>-0.85919800000001345</v>
      </c>
    </row>
    <row r="1767" spans="1:6" x14ac:dyDescent="0.3">
      <c r="A1767" s="336">
        <v>6716</v>
      </c>
      <c r="B1767" s="2" t="s">
        <v>295</v>
      </c>
      <c r="C1767" s="429">
        <v>5.8813690000000003</v>
      </c>
      <c r="D1767" s="429">
        <v>3.2862879999999999</v>
      </c>
      <c r="E1767" s="429">
        <v>2.5950810000000004</v>
      </c>
      <c r="F1767" s="429">
        <v>-1.4760659999999959</v>
      </c>
    </row>
    <row r="1768" spans="1:6" x14ac:dyDescent="0.3">
      <c r="A1768" s="336">
        <v>6750</v>
      </c>
      <c r="B1768" s="2" t="s">
        <v>295</v>
      </c>
      <c r="C1768" s="429">
        <v>5.7292480000000001</v>
      </c>
      <c r="D1768" s="429">
        <v>3.5813540000000001</v>
      </c>
      <c r="E1768" s="429">
        <v>2.147894</v>
      </c>
      <c r="F1768" s="429">
        <v>-5.544356999999998</v>
      </c>
    </row>
    <row r="1769" spans="1:6" x14ac:dyDescent="0.3">
      <c r="A1769" s="336">
        <v>6751</v>
      </c>
      <c r="B1769" s="2" t="s">
        <v>295</v>
      </c>
      <c r="C1769" s="429">
        <v>5.7724830000000003</v>
      </c>
      <c r="D1769" s="429">
        <v>3.4938060000000002</v>
      </c>
      <c r="E1769" s="429">
        <v>2.2786770000000001</v>
      </c>
      <c r="F1769" s="429">
        <v>-4.0086319999999844</v>
      </c>
    </row>
    <row r="1770" spans="1:6" x14ac:dyDescent="0.3">
      <c r="A1770" s="336">
        <v>6752</v>
      </c>
      <c r="B1770" s="2" t="s">
        <v>295</v>
      </c>
      <c r="C1770" s="429">
        <v>5.8890710000000004</v>
      </c>
      <c r="D1770" s="429">
        <v>3.5192770000000002</v>
      </c>
      <c r="E1770" s="429">
        <v>2.3697940000000002</v>
      </c>
      <c r="F1770" s="429">
        <v>-2.6150960000000083</v>
      </c>
    </row>
    <row r="1771" spans="1:6" x14ac:dyDescent="0.3">
      <c r="A1771" s="336">
        <v>6754</v>
      </c>
      <c r="B1771" s="2" t="s">
        <v>295</v>
      </c>
      <c r="C1771" s="429">
        <v>5.7225679999999999</v>
      </c>
      <c r="D1771" s="429">
        <v>3.6179459999999999</v>
      </c>
      <c r="E1771" s="429">
        <v>2.104622</v>
      </c>
      <c r="F1771" s="429">
        <v>-5.4445510000000041</v>
      </c>
    </row>
    <row r="1772" spans="1:6" x14ac:dyDescent="0.3">
      <c r="A1772" s="336">
        <v>6755</v>
      </c>
      <c r="B1772" s="2" t="s">
        <v>295</v>
      </c>
      <c r="C1772" s="429">
        <v>5.8395700000000001</v>
      </c>
      <c r="D1772" s="429">
        <v>3.6090409999999999</v>
      </c>
      <c r="E1772" s="429">
        <v>2.2305290000000002</v>
      </c>
      <c r="F1772" s="429">
        <v>-3.4057439999999986</v>
      </c>
    </row>
    <row r="1773" spans="1:6" x14ac:dyDescent="0.3">
      <c r="A1773" s="336">
        <v>6756</v>
      </c>
      <c r="B1773" s="2" t="s">
        <v>295</v>
      </c>
      <c r="C1773" s="429">
        <v>5.6634849999999997</v>
      </c>
      <c r="D1773" s="429">
        <v>3.6137090000000001</v>
      </c>
      <c r="E1773" s="429">
        <v>2.0497759999999996</v>
      </c>
      <c r="F1773" s="429">
        <v>-6.817097000000004</v>
      </c>
    </row>
    <row r="1774" spans="1:6" x14ac:dyDescent="0.3">
      <c r="A1774" s="336">
        <v>6757</v>
      </c>
      <c r="B1774" s="2" t="s">
        <v>295</v>
      </c>
      <c r="C1774" s="429">
        <v>5.7672369999999997</v>
      </c>
      <c r="D1774" s="429">
        <v>3.6278440000000001</v>
      </c>
      <c r="E1774" s="429">
        <v>2.1393929999999997</v>
      </c>
      <c r="F1774" s="429">
        <v>-4.4312359999999984</v>
      </c>
    </row>
    <row r="1775" spans="1:6" x14ac:dyDescent="0.3">
      <c r="A1775" s="336">
        <v>6758</v>
      </c>
      <c r="B1775" s="2" t="s">
        <v>295</v>
      </c>
      <c r="C1775" s="429">
        <v>5.7454869999999998</v>
      </c>
      <c r="D1775" s="429">
        <v>3.5445790000000001</v>
      </c>
      <c r="E1775" s="429">
        <v>2.2009079999999996</v>
      </c>
      <c r="F1775" s="429">
        <v>-4.846548999999996</v>
      </c>
    </row>
    <row r="1776" spans="1:6" x14ac:dyDescent="0.3">
      <c r="A1776" s="336">
        <v>6759</v>
      </c>
      <c r="B1776" s="2" t="s">
        <v>295</v>
      </c>
      <c r="C1776" s="429">
        <v>5.7334240000000003</v>
      </c>
      <c r="D1776" s="429">
        <v>3.5552510000000002</v>
      </c>
      <c r="E1776" s="429">
        <v>2.1781730000000001</v>
      </c>
      <c r="F1776" s="429">
        <v>-5.5267769999999956</v>
      </c>
    </row>
    <row r="1777" spans="1:6" x14ac:dyDescent="0.3">
      <c r="A1777" s="336">
        <v>6762</v>
      </c>
      <c r="B1777" s="2" t="s">
        <v>295</v>
      </c>
      <c r="C1777" s="429">
        <v>5.8345399999999996</v>
      </c>
      <c r="D1777" s="429">
        <v>3.3742079999999999</v>
      </c>
      <c r="E1777" s="429">
        <v>2.4603319999999997</v>
      </c>
      <c r="F1777" s="429">
        <v>-2.3042170000000013</v>
      </c>
    </row>
    <row r="1778" spans="1:6" x14ac:dyDescent="0.3">
      <c r="A1778" s="336">
        <v>6763</v>
      </c>
      <c r="B1778" s="2" t="s">
        <v>295</v>
      </c>
      <c r="C1778" s="429">
        <v>5.7549210000000004</v>
      </c>
      <c r="D1778" s="429">
        <v>3.5248710000000001</v>
      </c>
      <c r="E1778" s="429">
        <v>2.2300500000000003</v>
      </c>
      <c r="F1778" s="429">
        <v>-4.7986099999999965</v>
      </c>
    </row>
    <row r="1779" spans="1:6" x14ac:dyDescent="0.3">
      <c r="A1779" s="336">
        <v>6770</v>
      </c>
      <c r="B1779" s="2" t="s">
        <v>295</v>
      </c>
      <c r="C1779" s="429">
        <v>5.8583340000000002</v>
      </c>
      <c r="D1779" s="429">
        <v>3.2963770000000001</v>
      </c>
      <c r="E1779" s="429">
        <v>2.561957</v>
      </c>
      <c r="F1779" s="429">
        <v>-1.5267069999999947</v>
      </c>
    </row>
    <row r="1780" spans="1:6" x14ac:dyDescent="0.3">
      <c r="A1780" s="336">
        <v>6776</v>
      </c>
      <c r="B1780" s="2" t="s">
        <v>295</v>
      </c>
      <c r="C1780" s="429">
        <v>5.8688200000000004</v>
      </c>
      <c r="D1780" s="429">
        <v>3.5625619999999998</v>
      </c>
      <c r="E1780" s="429">
        <v>2.3062580000000006</v>
      </c>
      <c r="F1780" s="429">
        <v>-2.9782639999999958</v>
      </c>
    </row>
    <row r="1781" spans="1:6" x14ac:dyDescent="0.3">
      <c r="A1781" s="336">
        <v>6777</v>
      </c>
      <c r="B1781" s="2" t="s">
        <v>295</v>
      </c>
      <c r="C1781" s="429">
        <v>5.7658370000000003</v>
      </c>
      <c r="D1781" s="429">
        <v>3.5858680000000001</v>
      </c>
      <c r="E1781" s="429">
        <v>2.1799690000000003</v>
      </c>
      <c r="F1781" s="429">
        <v>-4.6711979999999969</v>
      </c>
    </row>
    <row r="1782" spans="1:6" x14ac:dyDescent="0.3">
      <c r="A1782" s="336">
        <v>6778</v>
      </c>
      <c r="B1782" s="2" t="s">
        <v>295</v>
      </c>
      <c r="C1782" s="429">
        <v>5.7927759999999999</v>
      </c>
      <c r="D1782" s="429">
        <v>3.4544869999999999</v>
      </c>
      <c r="E1782" s="429">
        <v>2.3382890000000001</v>
      </c>
      <c r="F1782" s="429">
        <v>-4.1751319999999978</v>
      </c>
    </row>
    <row r="1783" spans="1:6" x14ac:dyDescent="0.3">
      <c r="A1783" s="336">
        <v>6779</v>
      </c>
      <c r="B1783" s="2" t="s">
        <v>295</v>
      </c>
      <c r="C1783" s="429">
        <v>5.8300939999999999</v>
      </c>
      <c r="D1783" s="429">
        <v>3.3783159999999999</v>
      </c>
      <c r="E1783" s="429">
        <v>2.451778</v>
      </c>
      <c r="F1783" s="429">
        <v>-2.6703860000000148</v>
      </c>
    </row>
    <row r="1784" spans="1:6" x14ac:dyDescent="0.3">
      <c r="A1784" s="336">
        <v>6782</v>
      </c>
      <c r="B1784" s="2" t="s">
        <v>295</v>
      </c>
      <c r="C1784" s="429">
        <v>5.8404850000000001</v>
      </c>
      <c r="D1784" s="429">
        <v>3.3773559999999998</v>
      </c>
      <c r="E1784" s="429">
        <v>2.4631290000000003</v>
      </c>
      <c r="F1784" s="429">
        <v>-2.8811339999999959</v>
      </c>
    </row>
    <row r="1785" spans="1:6" x14ac:dyDescent="0.3">
      <c r="A1785" s="336">
        <v>6783</v>
      </c>
      <c r="B1785" s="2" t="s">
        <v>295</v>
      </c>
      <c r="C1785" s="429">
        <v>5.835553</v>
      </c>
      <c r="D1785" s="429">
        <v>3.4960460000000002</v>
      </c>
      <c r="E1785" s="429">
        <v>2.3395069999999998</v>
      </c>
      <c r="F1785" s="429">
        <v>-2.88933999999999</v>
      </c>
    </row>
    <row r="1786" spans="1:6" x14ac:dyDescent="0.3">
      <c r="A1786" s="336">
        <v>6784</v>
      </c>
      <c r="B1786" s="2" t="s">
        <v>295</v>
      </c>
      <c r="C1786" s="429">
        <v>5.883985</v>
      </c>
      <c r="D1786" s="429">
        <v>3.6045340000000001</v>
      </c>
      <c r="E1786" s="429">
        <v>2.2794509999999999</v>
      </c>
      <c r="F1786" s="429">
        <v>-2.9508480000000077</v>
      </c>
    </row>
    <row r="1787" spans="1:6" x14ac:dyDescent="0.3">
      <c r="A1787" s="336">
        <v>6785</v>
      </c>
      <c r="B1787" s="2" t="s">
        <v>295</v>
      </c>
      <c r="C1787" s="429">
        <v>5.7891659999999998</v>
      </c>
      <c r="D1787" s="429">
        <v>3.6172490000000002</v>
      </c>
      <c r="E1787" s="429">
        <v>2.1719169999999997</v>
      </c>
      <c r="F1787" s="429">
        <v>-4.2009550000000004</v>
      </c>
    </row>
    <row r="1788" spans="1:6" x14ac:dyDescent="0.3">
      <c r="A1788" s="336">
        <v>6786</v>
      </c>
      <c r="B1788" s="2" t="s">
        <v>295</v>
      </c>
      <c r="C1788" s="429">
        <v>5.8659460000000001</v>
      </c>
      <c r="D1788" s="429">
        <v>3.3499789999999998</v>
      </c>
      <c r="E1788" s="429">
        <v>2.5159670000000003</v>
      </c>
      <c r="F1788" s="429">
        <v>-2.4697629999999862</v>
      </c>
    </row>
    <row r="1789" spans="1:6" x14ac:dyDescent="0.3">
      <c r="A1789" s="336">
        <v>6787</v>
      </c>
      <c r="B1789" s="2" t="s">
        <v>295</v>
      </c>
      <c r="C1789" s="429">
        <v>5.811839</v>
      </c>
      <c r="D1789" s="429">
        <v>3.4190960000000001</v>
      </c>
      <c r="E1789" s="429">
        <v>2.3927429999999998</v>
      </c>
      <c r="F1789" s="429">
        <v>-3.5279670000000038</v>
      </c>
    </row>
    <row r="1790" spans="1:6" x14ac:dyDescent="0.3">
      <c r="A1790" s="336">
        <v>6790</v>
      </c>
      <c r="B1790" s="2" t="s">
        <v>295</v>
      </c>
      <c r="C1790" s="429">
        <v>5.7185040000000003</v>
      </c>
      <c r="D1790" s="429">
        <v>3.5295619999999999</v>
      </c>
      <c r="E1790" s="429">
        <v>2.1889420000000004</v>
      </c>
      <c r="F1790" s="429">
        <v>-5.7507349999999988</v>
      </c>
    </row>
    <row r="1791" spans="1:6" x14ac:dyDescent="0.3">
      <c r="A1791" s="336">
        <v>6791</v>
      </c>
      <c r="B1791" s="2" t="s">
        <v>295</v>
      </c>
      <c r="C1791" s="429">
        <v>5.816605</v>
      </c>
      <c r="D1791" s="429">
        <v>3.4306359999999998</v>
      </c>
      <c r="E1791" s="429">
        <v>2.3859690000000002</v>
      </c>
      <c r="F1791" s="429">
        <v>-3.9679870000000008</v>
      </c>
    </row>
    <row r="1792" spans="1:6" x14ac:dyDescent="0.3">
      <c r="A1792" s="336">
        <v>6793</v>
      </c>
      <c r="B1792" s="2" t="s">
        <v>295</v>
      </c>
      <c r="C1792" s="429">
        <v>5.7848850000000001</v>
      </c>
      <c r="D1792" s="429">
        <v>3.5281039999999999</v>
      </c>
      <c r="E1792" s="429">
        <v>2.2567810000000001</v>
      </c>
      <c r="F1792" s="429">
        <v>-3.8838819999999856</v>
      </c>
    </row>
    <row r="1793" spans="1:6" x14ac:dyDescent="0.3">
      <c r="A1793" s="336">
        <v>6794</v>
      </c>
      <c r="B1793" s="2" t="s">
        <v>295</v>
      </c>
      <c r="C1793" s="429">
        <v>5.7897280000000002</v>
      </c>
      <c r="D1793" s="429">
        <v>3.5531820000000001</v>
      </c>
      <c r="E1793" s="429">
        <v>2.2365460000000001</v>
      </c>
      <c r="F1793" s="429">
        <v>-4.0659370000000052</v>
      </c>
    </row>
    <row r="1794" spans="1:6" x14ac:dyDescent="0.3">
      <c r="A1794" s="336">
        <v>6795</v>
      </c>
      <c r="B1794" s="2" t="s">
        <v>295</v>
      </c>
      <c r="C1794" s="429">
        <v>5.8091210000000002</v>
      </c>
      <c r="D1794" s="429">
        <v>3.4208050000000001</v>
      </c>
      <c r="E1794" s="429">
        <v>2.3883160000000001</v>
      </c>
      <c r="F1794" s="429">
        <v>-3.2199859999999987</v>
      </c>
    </row>
    <row r="1795" spans="1:6" x14ac:dyDescent="0.3">
      <c r="A1795" s="336">
        <v>6796</v>
      </c>
      <c r="B1795" s="2" t="s">
        <v>295</v>
      </c>
      <c r="C1795" s="429">
        <v>5.6756970000000004</v>
      </c>
      <c r="D1795" s="429">
        <v>3.6237089999999998</v>
      </c>
      <c r="E1795" s="429">
        <v>2.0519880000000006</v>
      </c>
      <c r="F1795" s="429">
        <v>-6.1263620000000074</v>
      </c>
    </row>
    <row r="1796" spans="1:6" x14ac:dyDescent="0.3">
      <c r="A1796" s="336">
        <v>6798</v>
      </c>
      <c r="B1796" s="2" t="s">
        <v>295</v>
      </c>
      <c r="C1796" s="429">
        <v>5.8063070000000003</v>
      </c>
      <c r="D1796" s="429">
        <v>3.448572</v>
      </c>
      <c r="E1796" s="429">
        <v>2.3577350000000004</v>
      </c>
      <c r="F1796" s="429">
        <v>-2.9754629999999977</v>
      </c>
    </row>
    <row r="1797" spans="1:6" x14ac:dyDescent="0.3">
      <c r="A1797" s="336">
        <v>6801</v>
      </c>
      <c r="B1797" s="2" t="s">
        <v>295</v>
      </c>
      <c r="C1797" s="429">
        <v>5.9364600000000003</v>
      </c>
      <c r="D1797" s="429">
        <v>3.5464730000000002</v>
      </c>
      <c r="E1797" s="429">
        <v>2.3899870000000001</v>
      </c>
      <c r="F1797" s="429">
        <v>-3.0473629999999901</v>
      </c>
    </row>
    <row r="1798" spans="1:6" x14ac:dyDescent="0.3">
      <c r="A1798" s="336">
        <v>6804</v>
      </c>
      <c r="B1798" s="2" t="s">
        <v>295</v>
      </c>
      <c r="C1798" s="429">
        <v>5.9250239999999996</v>
      </c>
      <c r="D1798" s="429">
        <v>3.5387369999999998</v>
      </c>
      <c r="E1798" s="429">
        <v>2.3862869999999998</v>
      </c>
      <c r="F1798" s="429">
        <v>-2.6692249999999973</v>
      </c>
    </row>
    <row r="1799" spans="1:6" x14ac:dyDescent="0.3">
      <c r="A1799" s="336">
        <v>6807</v>
      </c>
      <c r="B1799" s="2" t="s">
        <v>295</v>
      </c>
      <c r="C1799" s="429">
        <v>6.1648949999999996</v>
      </c>
      <c r="D1799" s="429">
        <v>3.5874429999999999</v>
      </c>
      <c r="E1799" s="429">
        <v>2.5774519999999996</v>
      </c>
      <c r="F1799" s="429">
        <v>-3.4780950000000104</v>
      </c>
    </row>
    <row r="1800" spans="1:6" x14ac:dyDescent="0.3">
      <c r="A1800" s="336">
        <v>6810</v>
      </c>
      <c r="B1800" s="2" t="s">
        <v>295</v>
      </c>
      <c r="C1800" s="429">
        <v>5.9541560000000002</v>
      </c>
      <c r="D1800" s="429">
        <v>3.5888969999999998</v>
      </c>
      <c r="E1800" s="429">
        <v>2.3652590000000004</v>
      </c>
      <c r="F1800" s="429">
        <v>-3.2111999999999981</v>
      </c>
    </row>
    <row r="1801" spans="1:6" x14ac:dyDescent="0.3">
      <c r="A1801" s="336">
        <v>6811</v>
      </c>
      <c r="B1801" s="2" t="s">
        <v>295</v>
      </c>
      <c r="C1801" s="429">
        <v>5.9557609999999999</v>
      </c>
      <c r="D1801" s="429">
        <v>3.5938140000000001</v>
      </c>
      <c r="E1801" s="429">
        <v>2.3619469999999998</v>
      </c>
      <c r="F1801" s="429">
        <v>-2.8764059999999958</v>
      </c>
    </row>
    <row r="1802" spans="1:6" x14ac:dyDescent="0.3">
      <c r="A1802" s="336">
        <v>6812</v>
      </c>
      <c r="B1802" s="2" t="s">
        <v>295</v>
      </c>
      <c r="C1802" s="429">
        <v>5.9302159999999997</v>
      </c>
      <c r="D1802" s="429">
        <v>3.5949939999999998</v>
      </c>
      <c r="E1802" s="429">
        <v>2.3352219999999999</v>
      </c>
      <c r="F1802" s="429">
        <v>-2.813449999999996</v>
      </c>
    </row>
    <row r="1803" spans="1:6" x14ac:dyDescent="0.3">
      <c r="A1803" s="336">
        <v>6820</v>
      </c>
      <c r="B1803" s="2" t="s">
        <v>295</v>
      </c>
      <c r="C1803" s="429">
        <v>6.0889030000000002</v>
      </c>
      <c r="D1803" s="429">
        <v>3.550516</v>
      </c>
      <c r="E1803" s="429">
        <v>2.5383870000000002</v>
      </c>
      <c r="F1803" s="429">
        <v>-3.4285890000000023</v>
      </c>
    </row>
    <row r="1804" spans="1:6" x14ac:dyDescent="0.3">
      <c r="A1804" s="336">
        <v>6824</v>
      </c>
      <c r="B1804" s="2" t="s">
        <v>293</v>
      </c>
      <c r="C1804" s="429">
        <v>5.4516999999999998</v>
      </c>
      <c r="D1804" s="429">
        <v>2.959867</v>
      </c>
      <c r="E1804" s="429">
        <v>2.4918329999999997</v>
      </c>
      <c r="F1804" s="429">
        <v>-1.6850929999999948</v>
      </c>
    </row>
    <row r="1805" spans="1:6" x14ac:dyDescent="0.3">
      <c r="A1805" s="336">
        <v>6825</v>
      </c>
      <c r="B1805" s="2" t="s">
        <v>293</v>
      </c>
      <c r="C1805" s="429">
        <v>5.4501249999999999</v>
      </c>
      <c r="D1805" s="429">
        <v>2.945684</v>
      </c>
      <c r="E1805" s="429">
        <v>2.5044409999999999</v>
      </c>
      <c r="F1805" s="429">
        <v>-1.5502089999999953</v>
      </c>
    </row>
    <row r="1806" spans="1:6" x14ac:dyDescent="0.3">
      <c r="A1806" s="336">
        <v>6830</v>
      </c>
      <c r="B1806" s="2" t="s">
        <v>295</v>
      </c>
      <c r="C1806" s="429">
        <v>6.2064000000000004</v>
      </c>
      <c r="D1806" s="429">
        <v>3.5960839999999998</v>
      </c>
      <c r="E1806" s="429">
        <v>2.6103160000000005</v>
      </c>
      <c r="F1806" s="429">
        <v>-2.4398660000000021</v>
      </c>
    </row>
    <row r="1807" spans="1:6" x14ac:dyDescent="0.3">
      <c r="A1807" s="336">
        <v>6831</v>
      </c>
      <c r="B1807" s="2" t="s">
        <v>295</v>
      </c>
      <c r="C1807" s="429">
        <v>6.2196309999999997</v>
      </c>
      <c r="D1807" s="429">
        <v>3.6474579999999999</v>
      </c>
      <c r="E1807" s="429">
        <v>2.5721729999999998</v>
      </c>
      <c r="F1807" s="429">
        <v>-2.4222590000000039</v>
      </c>
    </row>
    <row r="1808" spans="1:6" x14ac:dyDescent="0.3">
      <c r="A1808" s="336">
        <v>6840</v>
      </c>
      <c r="B1808" s="2" t="s">
        <v>295</v>
      </c>
      <c r="C1808" s="429">
        <v>6.0340800000000003</v>
      </c>
      <c r="D1808" s="429">
        <v>3.5954999999999999</v>
      </c>
      <c r="E1808" s="429">
        <v>2.4385800000000004</v>
      </c>
      <c r="F1808" s="429">
        <v>-4.0056139999999942</v>
      </c>
    </row>
    <row r="1809" spans="1:6" x14ac:dyDescent="0.3">
      <c r="A1809" s="336">
        <v>6850</v>
      </c>
      <c r="B1809" s="2" t="s">
        <v>295</v>
      </c>
      <c r="C1809" s="429">
        <v>6.0348470000000001</v>
      </c>
      <c r="D1809" s="429">
        <v>3.5542419999999999</v>
      </c>
      <c r="E1809" s="429">
        <v>2.4806050000000002</v>
      </c>
      <c r="F1809" s="429">
        <v>-3.5539489999999958</v>
      </c>
    </row>
    <row r="1810" spans="1:6" x14ac:dyDescent="0.3">
      <c r="A1810" s="336">
        <v>6851</v>
      </c>
      <c r="B1810" s="2" t="s">
        <v>295</v>
      </c>
      <c r="C1810" s="429">
        <v>6.0452589999999997</v>
      </c>
      <c r="D1810" s="429">
        <v>3.5305439999999999</v>
      </c>
      <c r="E1810" s="429">
        <v>2.5147149999999998</v>
      </c>
      <c r="F1810" s="429">
        <v>-3.1695999999999955</v>
      </c>
    </row>
    <row r="1811" spans="1:6" x14ac:dyDescent="0.3">
      <c r="A1811" s="336">
        <v>6853</v>
      </c>
      <c r="B1811" s="2" t="s">
        <v>295</v>
      </c>
      <c r="C1811" s="429">
        <v>6.0715130000000004</v>
      </c>
      <c r="D1811" s="429">
        <v>3.5251589999999999</v>
      </c>
      <c r="E1811" s="429">
        <v>2.5463540000000005</v>
      </c>
      <c r="F1811" s="429">
        <v>-3.0342319999999958</v>
      </c>
    </row>
    <row r="1812" spans="1:6" x14ac:dyDescent="0.3">
      <c r="A1812" s="336">
        <v>6854</v>
      </c>
      <c r="B1812" s="2" t="s">
        <v>295</v>
      </c>
      <c r="C1812" s="429">
        <v>6.0568179999999998</v>
      </c>
      <c r="D1812" s="429">
        <v>3.5352610000000002</v>
      </c>
      <c r="E1812" s="429">
        <v>2.5215569999999996</v>
      </c>
      <c r="F1812" s="429">
        <v>-3.2299329999999955</v>
      </c>
    </row>
    <row r="1813" spans="1:6" x14ac:dyDescent="0.3">
      <c r="A1813" s="336">
        <v>6855</v>
      </c>
      <c r="B1813" s="2" t="s">
        <v>295</v>
      </c>
      <c r="C1813" s="429">
        <v>6.0576280000000002</v>
      </c>
      <c r="D1813" s="429">
        <v>3.5238260000000001</v>
      </c>
      <c r="E1813" s="429">
        <v>2.5338020000000001</v>
      </c>
      <c r="F1813" s="429">
        <v>-3.03726300000001</v>
      </c>
    </row>
    <row r="1814" spans="1:6" x14ac:dyDescent="0.3">
      <c r="A1814" s="336">
        <v>6870</v>
      </c>
      <c r="B1814" s="2" t="s">
        <v>295</v>
      </c>
      <c r="C1814" s="429">
        <v>6.1640420000000002</v>
      </c>
      <c r="D1814" s="429">
        <v>3.5493749999999999</v>
      </c>
      <c r="E1814" s="429">
        <v>2.6146670000000003</v>
      </c>
      <c r="F1814" s="429">
        <v>-2.6869680000000002</v>
      </c>
    </row>
    <row r="1815" spans="1:6" x14ac:dyDescent="0.3">
      <c r="A1815" s="336">
        <v>6877</v>
      </c>
      <c r="B1815" s="2" t="s">
        <v>295</v>
      </c>
      <c r="C1815" s="429">
        <v>5.9603830000000002</v>
      </c>
      <c r="D1815" s="429">
        <v>3.625416</v>
      </c>
      <c r="E1815" s="429">
        <v>2.3349670000000002</v>
      </c>
      <c r="F1815" s="429">
        <v>-3.8548830000000009</v>
      </c>
    </row>
    <row r="1816" spans="1:6" x14ac:dyDescent="0.3">
      <c r="A1816" s="336">
        <v>6878</v>
      </c>
      <c r="B1816" s="2" t="s">
        <v>295</v>
      </c>
      <c r="C1816" s="429">
        <v>6.1725190000000003</v>
      </c>
      <c r="D1816" s="429">
        <v>3.5583689999999999</v>
      </c>
      <c r="E1816" s="429">
        <v>2.6141500000000004</v>
      </c>
      <c r="F1816" s="429">
        <v>-2.759997999999996</v>
      </c>
    </row>
    <row r="1817" spans="1:6" x14ac:dyDescent="0.3">
      <c r="A1817" s="336">
        <v>6880</v>
      </c>
      <c r="B1817" s="2" t="s">
        <v>295</v>
      </c>
      <c r="C1817" s="429">
        <v>6.0213679999999998</v>
      </c>
      <c r="D1817" s="429">
        <v>3.5368499999999998</v>
      </c>
      <c r="E1817" s="429">
        <v>2.484518</v>
      </c>
      <c r="F1817" s="429">
        <v>-3.3245609999999957</v>
      </c>
    </row>
    <row r="1818" spans="1:6" x14ac:dyDescent="0.3">
      <c r="A1818" s="336">
        <v>6883</v>
      </c>
      <c r="B1818" s="2" t="s">
        <v>295</v>
      </c>
      <c r="C1818" s="429">
        <v>5.9216170000000004</v>
      </c>
      <c r="D1818" s="429">
        <v>3.57369</v>
      </c>
      <c r="E1818" s="429">
        <v>2.3479270000000003</v>
      </c>
      <c r="F1818" s="429">
        <v>-4.1438989999999905</v>
      </c>
    </row>
    <row r="1819" spans="1:6" x14ac:dyDescent="0.3">
      <c r="A1819" s="336">
        <v>6890</v>
      </c>
      <c r="B1819" s="2" t="s">
        <v>293</v>
      </c>
      <c r="C1819" s="429">
        <v>5.4501249999999999</v>
      </c>
      <c r="D1819" s="429">
        <v>2.945684</v>
      </c>
      <c r="E1819" s="429">
        <v>2.5044409999999999</v>
      </c>
      <c r="F1819" s="429">
        <v>-1.5502089999999953</v>
      </c>
    </row>
    <row r="1820" spans="1:6" x14ac:dyDescent="0.3">
      <c r="A1820" s="336">
        <v>6896</v>
      </c>
      <c r="B1820" s="2" t="s">
        <v>295</v>
      </c>
      <c r="C1820" s="429">
        <v>5.9247810000000003</v>
      </c>
      <c r="D1820" s="429">
        <v>3.5503969999999998</v>
      </c>
      <c r="E1820" s="429">
        <v>2.3743840000000005</v>
      </c>
      <c r="F1820" s="429">
        <v>-3.4532219999999896</v>
      </c>
    </row>
    <row r="1821" spans="1:6" x14ac:dyDescent="0.3">
      <c r="A1821" s="336">
        <v>6897</v>
      </c>
      <c r="B1821" s="2" t="s">
        <v>295</v>
      </c>
      <c r="C1821" s="429">
        <v>5.9603279999999996</v>
      </c>
      <c r="D1821" s="429">
        <v>3.589162</v>
      </c>
      <c r="E1821" s="429">
        <v>2.3711659999999997</v>
      </c>
      <c r="F1821" s="429">
        <v>-4.149989000000005</v>
      </c>
    </row>
    <row r="1822" spans="1:6" x14ac:dyDescent="0.3">
      <c r="A1822" s="336">
        <v>6901</v>
      </c>
      <c r="B1822" s="2" t="s">
        <v>295</v>
      </c>
      <c r="C1822" s="429">
        <v>6.1361030000000003</v>
      </c>
      <c r="D1822" s="429">
        <v>3.5543659999999999</v>
      </c>
      <c r="E1822" s="429">
        <v>2.5817370000000004</v>
      </c>
      <c r="F1822" s="429">
        <v>-3.1892470000000088</v>
      </c>
    </row>
    <row r="1823" spans="1:6" x14ac:dyDescent="0.3">
      <c r="A1823" s="336">
        <v>6902</v>
      </c>
      <c r="B1823" s="2" t="s">
        <v>295</v>
      </c>
      <c r="C1823" s="429">
        <v>6.1344459999999996</v>
      </c>
      <c r="D1823" s="429">
        <v>3.566036</v>
      </c>
      <c r="E1823" s="429">
        <v>2.5684099999999996</v>
      </c>
      <c r="F1823" s="429">
        <v>-3.4691700000000054</v>
      </c>
    </row>
    <row r="1824" spans="1:6" x14ac:dyDescent="0.3">
      <c r="A1824" s="336">
        <v>6903</v>
      </c>
      <c r="B1824" s="2" t="s">
        <v>295</v>
      </c>
      <c r="C1824" s="429">
        <v>6.0950670000000002</v>
      </c>
      <c r="D1824" s="429">
        <v>3.6223900000000002</v>
      </c>
      <c r="E1824" s="429">
        <v>2.472677</v>
      </c>
      <c r="F1824" s="429">
        <v>-4.1396079999999955</v>
      </c>
    </row>
    <row r="1825" spans="1:6" x14ac:dyDescent="0.3">
      <c r="A1825" s="336">
        <v>6905</v>
      </c>
      <c r="B1825" s="2" t="s">
        <v>295</v>
      </c>
      <c r="C1825" s="429">
        <v>6.116841</v>
      </c>
      <c r="D1825" s="429">
        <v>3.5809139999999999</v>
      </c>
      <c r="E1825" s="429">
        <v>2.535927</v>
      </c>
      <c r="F1825" s="429">
        <v>-3.8966739999999973</v>
      </c>
    </row>
    <row r="1826" spans="1:6" x14ac:dyDescent="0.3">
      <c r="A1826" s="336">
        <v>6906</v>
      </c>
      <c r="B1826" s="2" t="s">
        <v>295</v>
      </c>
      <c r="C1826" s="429">
        <v>6.118239</v>
      </c>
      <c r="D1826" s="429">
        <v>3.562179</v>
      </c>
      <c r="E1826" s="429">
        <v>2.55606</v>
      </c>
      <c r="F1826" s="429">
        <v>-3.5795890000000057</v>
      </c>
    </row>
    <row r="1827" spans="1:6" x14ac:dyDescent="0.3">
      <c r="A1827" s="336">
        <v>6907</v>
      </c>
      <c r="B1827" s="2" t="s">
        <v>295</v>
      </c>
      <c r="C1827" s="429">
        <v>6.095218</v>
      </c>
      <c r="D1827" s="429">
        <v>3.5779640000000001</v>
      </c>
      <c r="E1827" s="429">
        <v>2.5172539999999999</v>
      </c>
      <c r="F1827" s="429">
        <v>-3.8787770000000066</v>
      </c>
    </row>
    <row r="1828" spans="1:6" x14ac:dyDescent="0.3">
      <c r="A1828" s="336">
        <v>7001</v>
      </c>
      <c r="B1828" s="2" t="s">
        <v>293</v>
      </c>
      <c r="C1828" s="429">
        <v>6.3983150000000002</v>
      </c>
      <c r="D1828" s="429">
        <v>3.1579739999999998</v>
      </c>
      <c r="E1828" s="429">
        <v>3.2403410000000004</v>
      </c>
      <c r="F1828" s="429">
        <v>4.2898200000000131</v>
      </c>
    </row>
    <row r="1829" spans="1:6" x14ac:dyDescent="0.3">
      <c r="A1829" s="336">
        <v>7002</v>
      </c>
      <c r="B1829" s="2" t="s">
        <v>293</v>
      </c>
      <c r="C1829" s="429">
        <v>6.4326359999999996</v>
      </c>
      <c r="D1829" s="429">
        <v>3.1122070000000002</v>
      </c>
      <c r="E1829" s="429">
        <v>3.3204289999999994</v>
      </c>
      <c r="F1829" s="429">
        <v>5.6606749999999977</v>
      </c>
    </row>
    <row r="1830" spans="1:6" x14ac:dyDescent="0.3">
      <c r="A1830" s="336">
        <v>7003</v>
      </c>
      <c r="B1830" s="2" t="s">
        <v>293</v>
      </c>
      <c r="C1830" s="429">
        <v>6.4055289999999996</v>
      </c>
      <c r="D1830" s="429">
        <v>3.250893</v>
      </c>
      <c r="E1830" s="429">
        <v>3.1546359999999996</v>
      </c>
      <c r="F1830" s="429">
        <v>3.9577780000000047</v>
      </c>
    </row>
    <row r="1831" spans="1:6" x14ac:dyDescent="0.3">
      <c r="A1831" s="336">
        <v>7004</v>
      </c>
      <c r="B1831" s="2" t="s">
        <v>293</v>
      </c>
      <c r="C1831" s="429">
        <v>6.1963980000000003</v>
      </c>
      <c r="D1831" s="429">
        <v>3.4712350000000001</v>
      </c>
      <c r="E1831" s="429">
        <v>2.7251630000000002</v>
      </c>
      <c r="F1831" s="429">
        <v>0.4954490000000078</v>
      </c>
    </row>
    <row r="1832" spans="1:6" x14ac:dyDescent="0.3">
      <c r="A1832" s="336">
        <v>7005</v>
      </c>
      <c r="B1832" s="2" t="s">
        <v>293</v>
      </c>
      <c r="C1832" s="429">
        <v>5.9163550000000003</v>
      </c>
      <c r="D1832" s="429">
        <v>3.6737169999999999</v>
      </c>
      <c r="E1832" s="429">
        <v>2.2426380000000004</v>
      </c>
      <c r="F1832" s="429">
        <v>-3.3982710000000012</v>
      </c>
    </row>
    <row r="1833" spans="1:6" x14ac:dyDescent="0.3">
      <c r="A1833" s="336">
        <v>7006</v>
      </c>
      <c r="B1833" s="2" t="s">
        <v>293</v>
      </c>
      <c r="C1833" s="429">
        <v>6.2708880000000002</v>
      </c>
      <c r="D1833" s="429">
        <v>3.4066079999999999</v>
      </c>
      <c r="E1833" s="429">
        <v>2.8642800000000004</v>
      </c>
      <c r="F1833" s="429">
        <v>1.5323750000000018</v>
      </c>
    </row>
    <row r="1834" spans="1:6" x14ac:dyDescent="0.3">
      <c r="A1834" s="336">
        <v>7008</v>
      </c>
      <c r="B1834" s="2" t="s">
        <v>293</v>
      </c>
      <c r="C1834" s="429">
        <v>6.4055540000000004</v>
      </c>
      <c r="D1834" s="429">
        <v>3.1277499999999998</v>
      </c>
      <c r="E1834" s="429">
        <v>3.2778040000000006</v>
      </c>
      <c r="F1834" s="429">
        <v>4.8036109999999965</v>
      </c>
    </row>
    <row r="1835" spans="1:6" x14ac:dyDescent="0.3">
      <c r="A1835" s="336">
        <v>7009</v>
      </c>
      <c r="B1835" s="2" t="s">
        <v>293</v>
      </c>
      <c r="C1835" s="429">
        <v>6.3322459999999996</v>
      </c>
      <c r="D1835" s="429">
        <v>3.341075</v>
      </c>
      <c r="E1835" s="429">
        <v>2.9911709999999996</v>
      </c>
      <c r="F1835" s="429">
        <v>2.6501630000000063</v>
      </c>
    </row>
    <row r="1836" spans="1:6" x14ac:dyDescent="0.3">
      <c r="A1836" s="336">
        <v>7010</v>
      </c>
      <c r="B1836" s="2" t="s">
        <v>293</v>
      </c>
      <c r="C1836" s="429">
        <v>6.4037480000000002</v>
      </c>
      <c r="D1836" s="429">
        <v>3.1345909999999999</v>
      </c>
      <c r="E1836" s="429">
        <v>3.2691570000000003</v>
      </c>
      <c r="F1836" s="429">
        <v>5.861499000000002</v>
      </c>
    </row>
    <row r="1837" spans="1:6" x14ac:dyDescent="0.3">
      <c r="A1837" s="336">
        <v>7011</v>
      </c>
      <c r="B1837" s="2" t="s">
        <v>293</v>
      </c>
      <c r="C1837" s="429">
        <v>6.3905219999999998</v>
      </c>
      <c r="D1837" s="429">
        <v>3.261136</v>
      </c>
      <c r="E1837" s="429">
        <v>3.1293859999999998</v>
      </c>
      <c r="F1837" s="429">
        <v>3.913021999999998</v>
      </c>
    </row>
    <row r="1838" spans="1:6" x14ac:dyDescent="0.3">
      <c r="A1838" s="336">
        <v>7012</v>
      </c>
      <c r="B1838" s="2" t="s">
        <v>293</v>
      </c>
      <c r="C1838" s="429">
        <v>6.3993349999999998</v>
      </c>
      <c r="D1838" s="429">
        <v>3.2535729999999998</v>
      </c>
      <c r="E1838" s="429">
        <v>3.1457619999999999</v>
      </c>
      <c r="F1838" s="429">
        <v>3.9972390000000004</v>
      </c>
    </row>
    <row r="1839" spans="1:6" x14ac:dyDescent="0.3">
      <c r="A1839" s="336">
        <v>7013</v>
      </c>
      <c r="B1839" s="2" t="s">
        <v>293</v>
      </c>
      <c r="C1839" s="429">
        <v>6.371524</v>
      </c>
      <c r="D1839" s="429">
        <v>3.2874509999999999</v>
      </c>
      <c r="E1839" s="429">
        <v>3.0840730000000001</v>
      </c>
      <c r="F1839" s="429">
        <v>3.5042669999999987</v>
      </c>
    </row>
    <row r="1840" spans="1:6" x14ac:dyDescent="0.3">
      <c r="A1840" s="336">
        <v>7014</v>
      </c>
      <c r="B1840" s="2" t="s">
        <v>293</v>
      </c>
      <c r="C1840" s="429">
        <v>6.4302250000000001</v>
      </c>
      <c r="D1840" s="429">
        <v>3.2130070000000002</v>
      </c>
      <c r="E1840" s="429">
        <v>3.2172179999999999</v>
      </c>
      <c r="F1840" s="429">
        <v>4.6096140000000005</v>
      </c>
    </row>
    <row r="1841" spans="1:6" x14ac:dyDescent="0.3">
      <c r="A1841" s="336">
        <v>7016</v>
      </c>
      <c r="B1841" s="2" t="s">
        <v>293</v>
      </c>
      <c r="C1841" s="429">
        <v>6.3756810000000002</v>
      </c>
      <c r="D1841" s="429">
        <v>3.2556150000000001</v>
      </c>
      <c r="E1841" s="429">
        <v>3.120066</v>
      </c>
      <c r="F1841" s="429">
        <v>3.1698879999999932</v>
      </c>
    </row>
    <row r="1842" spans="1:6" x14ac:dyDescent="0.3">
      <c r="A1842" s="336">
        <v>7017</v>
      </c>
      <c r="B1842" s="2" t="s">
        <v>293</v>
      </c>
      <c r="C1842" s="429">
        <v>6.4236709999999997</v>
      </c>
      <c r="D1842" s="429">
        <v>3.23577</v>
      </c>
      <c r="E1842" s="429">
        <v>3.1879009999999997</v>
      </c>
      <c r="F1842" s="429">
        <v>4.1021470000000022</v>
      </c>
    </row>
    <row r="1843" spans="1:6" x14ac:dyDescent="0.3">
      <c r="A1843" s="336">
        <v>7018</v>
      </c>
      <c r="B1843" s="2" t="s">
        <v>293</v>
      </c>
      <c r="C1843" s="429">
        <v>6.4287349999999996</v>
      </c>
      <c r="D1843" s="429">
        <v>3.2350750000000001</v>
      </c>
      <c r="E1843" s="429">
        <v>3.1936599999999995</v>
      </c>
      <c r="F1843" s="429">
        <v>4.0723729999999918</v>
      </c>
    </row>
    <row r="1844" spans="1:6" x14ac:dyDescent="0.3">
      <c r="A1844" s="336">
        <v>7020</v>
      </c>
      <c r="B1844" s="2" t="s">
        <v>293</v>
      </c>
      <c r="C1844" s="429">
        <v>6.3997039999999998</v>
      </c>
      <c r="D1844" s="429">
        <v>3.132803</v>
      </c>
      <c r="E1844" s="429">
        <v>3.2669009999999998</v>
      </c>
      <c r="F1844" s="429">
        <v>5.9115080000000049</v>
      </c>
    </row>
    <row r="1845" spans="1:6" x14ac:dyDescent="0.3">
      <c r="A1845" s="336">
        <v>7021</v>
      </c>
      <c r="B1845" s="2" t="s">
        <v>293</v>
      </c>
      <c r="C1845" s="429">
        <v>6.3044260000000003</v>
      </c>
      <c r="D1845" s="429">
        <v>3.3759579999999998</v>
      </c>
      <c r="E1845" s="429">
        <v>2.9284680000000005</v>
      </c>
      <c r="F1845" s="429">
        <v>1.9711359999999871</v>
      </c>
    </row>
    <row r="1846" spans="1:6" x14ac:dyDescent="0.3">
      <c r="A1846" s="336">
        <v>7022</v>
      </c>
      <c r="B1846" s="2" t="s">
        <v>293</v>
      </c>
      <c r="C1846" s="429">
        <v>6.4158350000000004</v>
      </c>
      <c r="D1846" s="429">
        <v>3.1351089999999999</v>
      </c>
      <c r="E1846" s="429">
        <v>3.2807260000000005</v>
      </c>
      <c r="F1846" s="429">
        <v>5.9064520000000087</v>
      </c>
    </row>
    <row r="1847" spans="1:6" x14ac:dyDescent="0.3">
      <c r="A1847" s="336">
        <v>7023</v>
      </c>
      <c r="B1847" s="2" t="s">
        <v>293</v>
      </c>
      <c r="C1847" s="429">
        <v>6.3191309999999996</v>
      </c>
      <c r="D1847" s="429">
        <v>3.3440949999999998</v>
      </c>
      <c r="E1847" s="429">
        <v>2.9750359999999998</v>
      </c>
      <c r="F1847" s="429">
        <v>1.675494999999998</v>
      </c>
    </row>
    <row r="1848" spans="1:6" x14ac:dyDescent="0.3">
      <c r="A1848" s="336">
        <v>7024</v>
      </c>
      <c r="B1848" s="2" t="s">
        <v>293</v>
      </c>
      <c r="C1848" s="429">
        <v>6.3817259999999996</v>
      </c>
      <c r="D1848" s="429">
        <v>3.1319319999999999</v>
      </c>
      <c r="E1848" s="429">
        <v>3.2497939999999996</v>
      </c>
      <c r="F1848" s="429">
        <v>5.6057420000000064</v>
      </c>
    </row>
    <row r="1849" spans="1:6" x14ac:dyDescent="0.3">
      <c r="A1849" s="336">
        <v>7026</v>
      </c>
      <c r="B1849" s="2" t="s">
        <v>293</v>
      </c>
      <c r="C1849" s="429">
        <v>6.4261400000000002</v>
      </c>
      <c r="D1849" s="429">
        <v>3.2158730000000002</v>
      </c>
      <c r="E1849" s="429">
        <v>3.210267</v>
      </c>
      <c r="F1849" s="429">
        <v>4.604807000000001</v>
      </c>
    </row>
    <row r="1850" spans="1:6" x14ac:dyDescent="0.3">
      <c r="A1850" s="336">
        <v>7027</v>
      </c>
      <c r="B1850" s="2" t="s">
        <v>293</v>
      </c>
      <c r="C1850" s="429">
        <v>6.3627370000000001</v>
      </c>
      <c r="D1850" s="429">
        <v>3.2731759999999999</v>
      </c>
      <c r="E1850" s="429">
        <v>3.0895610000000002</v>
      </c>
      <c r="F1850" s="429">
        <v>2.850323000000003</v>
      </c>
    </row>
    <row r="1851" spans="1:6" x14ac:dyDescent="0.3">
      <c r="A1851" s="336">
        <v>7028</v>
      </c>
      <c r="B1851" s="2" t="s">
        <v>293</v>
      </c>
      <c r="C1851" s="429">
        <v>6.3962079999999997</v>
      </c>
      <c r="D1851" s="429">
        <v>3.2658140000000002</v>
      </c>
      <c r="E1851" s="429">
        <v>3.1303939999999995</v>
      </c>
      <c r="F1851" s="429">
        <v>3.7116539999999958</v>
      </c>
    </row>
    <row r="1852" spans="1:6" x14ac:dyDescent="0.3">
      <c r="A1852" s="336">
        <v>7029</v>
      </c>
      <c r="B1852" s="2" t="s">
        <v>293</v>
      </c>
      <c r="C1852" s="429">
        <v>6.4678950000000004</v>
      </c>
      <c r="D1852" s="429">
        <v>3.1638660000000001</v>
      </c>
      <c r="E1852" s="429">
        <v>3.3040290000000003</v>
      </c>
      <c r="F1852" s="429">
        <v>5.2134219999999942</v>
      </c>
    </row>
    <row r="1853" spans="1:6" x14ac:dyDescent="0.3">
      <c r="A1853" s="336">
        <v>7030</v>
      </c>
      <c r="B1853" s="2" t="s">
        <v>293</v>
      </c>
      <c r="C1853" s="429">
        <v>6.4673730000000003</v>
      </c>
      <c r="D1853" s="429">
        <v>3.114439</v>
      </c>
      <c r="E1853" s="429">
        <v>3.3529340000000003</v>
      </c>
      <c r="F1853" s="429">
        <v>6.5286120000000025</v>
      </c>
    </row>
    <row r="1854" spans="1:6" x14ac:dyDescent="0.3">
      <c r="A1854" s="336">
        <v>7031</v>
      </c>
      <c r="B1854" s="2" t="s">
        <v>293</v>
      </c>
      <c r="C1854" s="429">
        <v>6.4642189999999999</v>
      </c>
      <c r="D1854" s="429">
        <v>3.1692429999999998</v>
      </c>
      <c r="E1854" s="429">
        <v>3.2949760000000001</v>
      </c>
      <c r="F1854" s="429">
        <v>5.2464500000000029</v>
      </c>
    </row>
    <row r="1855" spans="1:6" x14ac:dyDescent="0.3">
      <c r="A1855" s="336">
        <v>7032</v>
      </c>
      <c r="B1855" s="2" t="s">
        <v>293</v>
      </c>
      <c r="C1855" s="429">
        <v>6.4821169999999997</v>
      </c>
      <c r="D1855" s="429">
        <v>3.1409910000000001</v>
      </c>
      <c r="E1855" s="429">
        <v>3.3411259999999996</v>
      </c>
      <c r="F1855" s="429">
        <v>5.6452900000000099</v>
      </c>
    </row>
    <row r="1856" spans="1:6" x14ac:dyDescent="0.3">
      <c r="A1856" s="336">
        <v>7033</v>
      </c>
      <c r="B1856" s="2" t="s">
        <v>293</v>
      </c>
      <c r="C1856" s="429">
        <v>6.3858360000000003</v>
      </c>
      <c r="D1856" s="429">
        <v>3.2548780000000002</v>
      </c>
      <c r="E1856" s="429">
        <v>3.1309580000000001</v>
      </c>
      <c r="F1856" s="429">
        <v>3.3147019999999898</v>
      </c>
    </row>
    <row r="1857" spans="1:6" x14ac:dyDescent="0.3">
      <c r="A1857" s="336">
        <v>7034</v>
      </c>
      <c r="B1857" s="2" t="s">
        <v>293</v>
      </c>
      <c r="C1857" s="429">
        <v>6.0628450000000003</v>
      </c>
      <c r="D1857" s="429">
        <v>3.5871189999999999</v>
      </c>
      <c r="E1857" s="429">
        <v>2.4757260000000003</v>
      </c>
      <c r="F1857" s="429">
        <v>-1.5924980000000062</v>
      </c>
    </row>
    <row r="1858" spans="1:6" x14ac:dyDescent="0.3">
      <c r="A1858" s="336">
        <v>7035</v>
      </c>
      <c r="B1858" s="2" t="s">
        <v>293</v>
      </c>
      <c r="C1858" s="429">
        <v>6.1350389999999999</v>
      </c>
      <c r="D1858" s="429">
        <v>3.5129540000000001</v>
      </c>
      <c r="E1858" s="429">
        <v>2.6220849999999998</v>
      </c>
      <c r="F1858" s="429">
        <v>-0.23691599999999369</v>
      </c>
    </row>
    <row r="1859" spans="1:6" x14ac:dyDescent="0.3">
      <c r="A1859" s="336">
        <v>7036</v>
      </c>
      <c r="B1859" s="2" t="s">
        <v>293</v>
      </c>
      <c r="C1859" s="429">
        <v>6.4103539999999999</v>
      </c>
      <c r="D1859" s="429">
        <v>3.1622020000000002</v>
      </c>
      <c r="E1859" s="429">
        <v>3.2481519999999997</v>
      </c>
      <c r="F1859" s="429">
        <v>4.4845590000000115</v>
      </c>
    </row>
    <row r="1860" spans="1:6" x14ac:dyDescent="0.3">
      <c r="A1860" s="336">
        <v>7039</v>
      </c>
      <c r="B1860" s="2" t="s">
        <v>293</v>
      </c>
      <c r="C1860" s="429">
        <v>6.297574</v>
      </c>
      <c r="D1860" s="429">
        <v>3.4028119999999999</v>
      </c>
      <c r="E1860" s="429">
        <v>2.8947620000000001</v>
      </c>
      <c r="F1860" s="429">
        <v>1.4494189999999847</v>
      </c>
    </row>
    <row r="1861" spans="1:6" x14ac:dyDescent="0.3">
      <c r="A1861" s="336">
        <v>7040</v>
      </c>
      <c r="B1861" s="2" t="s">
        <v>293</v>
      </c>
      <c r="C1861" s="429">
        <v>6.3987559999999997</v>
      </c>
      <c r="D1861" s="429">
        <v>3.2743479999999998</v>
      </c>
      <c r="E1861" s="429">
        <v>3.1244079999999999</v>
      </c>
      <c r="F1861" s="429">
        <v>3.3201970000000074</v>
      </c>
    </row>
    <row r="1862" spans="1:6" x14ac:dyDescent="0.3">
      <c r="A1862" s="336">
        <v>7041</v>
      </c>
      <c r="B1862" s="2" t="s">
        <v>293</v>
      </c>
      <c r="C1862" s="429">
        <v>6.3764269999999996</v>
      </c>
      <c r="D1862" s="429">
        <v>3.3095979999999998</v>
      </c>
      <c r="E1862" s="429">
        <v>3.0668289999999998</v>
      </c>
      <c r="F1862" s="429">
        <v>2.7656049999999865</v>
      </c>
    </row>
    <row r="1863" spans="1:6" x14ac:dyDescent="0.3">
      <c r="A1863" s="336">
        <v>7042</v>
      </c>
      <c r="B1863" s="2" t="s">
        <v>293</v>
      </c>
      <c r="C1863" s="429">
        <v>6.3806919999999998</v>
      </c>
      <c r="D1863" s="429">
        <v>3.2863190000000002</v>
      </c>
      <c r="E1863" s="429">
        <v>3.0943729999999996</v>
      </c>
      <c r="F1863" s="429">
        <v>3.4023789999999963</v>
      </c>
    </row>
    <row r="1864" spans="1:6" x14ac:dyDescent="0.3">
      <c r="A1864" s="336">
        <v>7043</v>
      </c>
      <c r="B1864" s="2" t="s">
        <v>293</v>
      </c>
      <c r="C1864" s="429">
        <v>6.3669359999999999</v>
      </c>
      <c r="D1864" s="429">
        <v>3.297129</v>
      </c>
      <c r="E1864" s="429">
        <v>3.069807</v>
      </c>
      <c r="F1864" s="429">
        <v>3.3046769999999981</v>
      </c>
    </row>
    <row r="1865" spans="1:6" x14ac:dyDescent="0.3">
      <c r="A1865" s="336">
        <v>7044</v>
      </c>
      <c r="B1865" s="2" t="s">
        <v>293</v>
      </c>
      <c r="C1865" s="429">
        <v>6.3414859999999997</v>
      </c>
      <c r="D1865" s="429">
        <v>3.3346499999999999</v>
      </c>
      <c r="E1865" s="429">
        <v>3.0068359999999998</v>
      </c>
      <c r="F1865" s="429">
        <v>2.6887179999999944</v>
      </c>
    </row>
    <row r="1866" spans="1:6" x14ac:dyDescent="0.3">
      <c r="A1866" s="336">
        <v>7045</v>
      </c>
      <c r="B1866" s="2" t="s">
        <v>293</v>
      </c>
      <c r="C1866" s="429">
        <v>6.0334890000000003</v>
      </c>
      <c r="D1866" s="429">
        <v>3.5952630000000001</v>
      </c>
      <c r="E1866" s="429">
        <v>2.4382260000000002</v>
      </c>
      <c r="F1866" s="429">
        <v>-1.7931349999999995</v>
      </c>
    </row>
    <row r="1867" spans="1:6" x14ac:dyDescent="0.3">
      <c r="A1867" s="336">
        <v>7046</v>
      </c>
      <c r="B1867" s="2" t="s">
        <v>293</v>
      </c>
      <c r="C1867" s="429">
        <v>5.9511440000000002</v>
      </c>
      <c r="D1867" s="429">
        <v>3.6697510000000002</v>
      </c>
      <c r="E1867" s="429">
        <v>2.281393</v>
      </c>
      <c r="F1867" s="429">
        <v>-3.1248739999999984</v>
      </c>
    </row>
    <row r="1868" spans="1:6" x14ac:dyDescent="0.3">
      <c r="A1868" s="336">
        <v>7047</v>
      </c>
      <c r="B1868" s="2" t="s">
        <v>293</v>
      </c>
      <c r="C1868" s="429">
        <v>6.4469459999999996</v>
      </c>
      <c r="D1868" s="429">
        <v>3.1290840000000002</v>
      </c>
      <c r="E1868" s="429">
        <v>3.3178619999999994</v>
      </c>
      <c r="F1868" s="429">
        <v>6.1000269999999972</v>
      </c>
    </row>
    <row r="1869" spans="1:6" x14ac:dyDescent="0.3">
      <c r="A1869" s="336">
        <v>7050</v>
      </c>
      <c r="B1869" s="2" t="s">
        <v>293</v>
      </c>
      <c r="C1869" s="429">
        <v>6.4088940000000001</v>
      </c>
      <c r="D1869" s="429">
        <v>3.2611680000000001</v>
      </c>
      <c r="E1869" s="429">
        <v>3.147726</v>
      </c>
      <c r="F1869" s="429">
        <v>3.6726370000000017</v>
      </c>
    </row>
    <row r="1870" spans="1:6" x14ac:dyDescent="0.3">
      <c r="A1870" s="336">
        <v>7052</v>
      </c>
      <c r="B1870" s="2" t="s">
        <v>293</v>
      </c>
      <c r="C1870" s="429">
        <v>6.3637569999999997</v>
      </c>
      <c r="D1870" s="429">
        <v>3.3164699999999998</v>
      </c>
      <c r="E1870" s="429">
        <v>3.0472869999999999</v>
      </c>
      <c r="F1870" s="429">
        <v>2.8447980000000044</v>
      </c>
    </row>
    <row r="1871" spans="1:6" x14ac:dyDescent="0.3">
      <c r="A1871" s="336">
        <v>7054</v>
      </c>
      <c r="B1871" s="2" t="s">
        <v>293</v>
      </c>
      <c r="C1871" s="429">
        <v>6.0797080000000001</v>
      </c>
      <c r="D1871" s="429">
        <v>3.5830649999999999</v>
      </c>
      <c r="E1871" s="429">
        <v>2.4966430000000002</v>
      </c>
      <c r="F1871" s="429">
        <v>-1.5518430000000052</v>
      </c>
    </row>
    <row r="1872" spans="1:6" x14ac:dyDescent="0.3">
      <c r="A1872" s="336">
        <v>7055</v>
      </c>
      <c r="B1872" s="2" t="s">
        <v>293</v>
      </c>
      <c r="C1872" s="429">
        <v>6.4194019999999998</v>
      </c>
      <c r="D1872" s="429">
        <v>3.2251820000000002</v>
      </c>
      <c r="E1872" s="429">
        <v>3.1942199999999996</v>
      </c>
      <c r="F1872" s="429">
        <v>4.4454739999999973</v>
      </c>
    </row>
    <row r="1873" spans="1:6" x14ac:dyDescent="0.3">
      <c r="A1873" s="336">
        <v>7057</v>
      </c>
      <c r="B1873" s="2" t="s">
        <v>293</v>
      </c>
      <c r="C1873" s="429">
        <v>6.4429860000000003</v>
      </c>
      <c r="D1873" s="429">
        <v>3.193181</v>
      </c>
      <c r="E1873" s="429">
        <v>3.2498050000000003</v>
      </c>
      <c r="F1873" s="429">
        <v>4.9317449999999994</v>
      </c>
    </row>
    <row r="1874" spans="1:6" x14ac:dyDescent="0.3">
      <c r="A1874" s="336">
        <v>7058</v>
      </c>
      <c r="B1874" s="2" t="s">
        <v>293</v>
      </c>
      <c r="C1874" s="429">
        <v>6.1548679999999996</v>
      </c>
      <c r="D1874" s="429">
        <v>3.5101740000000001</v>
      </c>
      <c r="E1874" s="429">
        <v>2.6446939999999994</v>
      </c>
      <c r="F1874" s="429">
        <v>-0.25733600000000223</v>
      </c>
    </row>
    <row r="1875" spans="1:6" x14ac:dyDescent="0.3">
      <c r="A1875" s="336">
        <v>7059</v>
      </c>
      <c r="B1875" s="2" t="s">
        <v>293</v>
      </c>
      <c r="C1875" s="429">
        <v>6.2202520000000003</v>
      </c>
      <c r="D1875" s="429">
        <v>3.4589729999999999</v>
      </c>
      <c r="E1875" s="429">
        <v>2.7612790000000005</v>
      </c>
      <c r="F1875" s="429">
        <v>0.37500300000001374</v>
      </c>
    </row>
    <row r="1876" spans="1:6" x14ac:dyDescent="0.3">
      <c r="A1876" s="336">
        <v>7060</v>
      </c>
      <c r="B1876" s="2" t="s">
        <v>293</v>
      </c>
      <c r="C1876" s="429">
        <v>6.2974829999999997</v>
      </c>
      <c r="D1876" s="429">
        <v>3.3592770000000001</v>
      </c>
      <c r="E1876" s="429">
        <v>2.9382059999999997</v>
      </c>
      <c r="F1876" s="429">
        <v>1.2940660000000079</v>
      </c>
    </row>
    <row r="1877" spans="1:6" x14ac:dyDescent="0.3">
      <c r="A1877" s="336">
        <v>7062</v>
      </c>
      <c r="B1877" s="2" t="s">
        <v>293</v>
      </c>
      <c r="C1877" s="429">
        <v>6.3079739999999997</v>
      </c>
      <c r="D1877" s="429">
        <v>3.35514</v>
      </c>
      <c r="E1877" s="429">
        <v>2.9528339999999997</v>
      </c>
      <c r="F1877" s="429">
        <v>1.4123330000000038</v>
      </c>
    </row>
    <row r="1878" spans="1:6" x14ac:dyDescent="0.3">
      <c r="A1878" s="336">
        <v>7063</v>
      </c>
      <c r="B1878" s="2" t="s">
        <v>293</v>
      </c>
      <c r="C1878" s="429">
        <v>6.2819909999999997</v>
      </c>
      <c r="D1878" s="429">
        <v>3.3721169999999998</v>
      </c>
      <c r="E1878" s="429">
        <v>2.9098739999999998</v>
      </c>
      <c r="F1878" s="429">
        <v>1.1721430000000055</v>
      </c>
    </row>
    <row r="1879" spans="1:6" x14ac:dyDescent="0.3">
      <c r="A1879" s="336">
        <v>7064</v>
      </c>
      <c r="B1879" s="2" t="s">
        <v>293</v>
      </c>
      <c r="C1879" s="429">
        <v>6.3954519999999997</v>
      </c>
      <c r="D1879" s="429">
        <v>3.1309610000000001</v>
      </c>
      <c r="E1879" s="429">
        <v>3.2644909999999996</v>
      </c>
      <c r="F1879" s="429">
        <v>4.6217720000000071</v>
      </c>
    </row>
    <row r="1880" spans="1:6" x14ac:dyDescent="0.3">
      <c r="A1880" s="336">
        <v>7065</v>
      </c>
      <c r="B1880" s="2" t="s">
        <v>293</v>
      </c>
      <c r="C1880" s="429">
        <v>6.3932989999999998</v>
      </c>
      <c r="D1880" s="429">
        <v>3.187122</v>
      </c>
      <c r="E1880" s="429">
        <v>3.2061769999999998</v>
      </c>
      <c r="F1880" s="429">
        <v>3.9611750000000043</v>
      </c>
    </row>
    <row r="1881" spans="1:6" x14ac:dyDescent="0.3">
      <c r="A1881" s="336">
        <v>7066</v>
      </c>
      <c r="B1881" s="2" t="s">
        <v>293</v>
      </c>
      <c r="C1881" s="429">
        <v>6.3715469999999996</v>
      </c>
      <c r="D1881" s="429">
        <v>3.235052</v>
      </c>
      <c r="E1881" s="429">
        <v>3.1364949999999996</v>
      </c>
      <c r="F1881" s="429">
        <v>3.2617090000000033</v>
      </c>
    </row>
    <row r="1882" spans="1:6" x14ac:dyDescent="0.3">
      <c r="A1882" s="336">
        <v>7067</v>
      </c>
      <c r="B1882" s="2" t="s">
        <v>293</v>
      </c>
      <c r="C1882" s="429">
        <v>6.3713939999999996</v>
      </c>
      <c r="D1882" s="429">
        <v>3.2149070000000002</v>
      </c>
      <c r="E1882" s="429">
        <v>3.1564869999999994</v>
      </c>
      <c r="F1882" s="429">
        <v>3.4108310000000017</v>
      </c>
    </row>
    <row r="1883" spans="1:6" x14ac:dyDescent="0.3">
      <c r="A1883" s="336">
        <v>7068</v>
      </c>
      <c r="B1883" s="2" t="s">
        <v>293</v>
      </c>
      <c r="C1883" s="429">
        <v>6.2696699999999996</v>
      </c>
      <c r="D1883" s="429">
        <v>3.4147090000000002</v>
      </c>
      <c r="E1883" s="429">
        <v>2.8549609999999994</v>
      </c>
      <c r="F1883" s="429">
        <v>1.3086120000000108</v>
      </c>
    </row>
    <row r="1884" spans="1:6" x14ac:dyDescent="0.3">
      <c r="A1884" s="336">
        <v>7069</v>
      </c>
      <c r="B1884" s="2" t="s">
        <v>293</v>
      </c>
      <c r="C1884" s="429">
        <v>6.278861</v>
      </c>
      <c r="D1884" s="429">
        <v>3.399769</v>
      </c>
      <c r="E1884" s="429">
        <v>2.879092</v>
      </c>
      <c r="F1884" s="429">
        <v>0.92250899999999803</v>
      </c>
    </row>
    <row r="1885" spans="1:6" x14ac:dyDescent="0.3">
      <c r="A1885" s="336">
        <v>7070</v>
      </c>
      <c r="B1885" s="2" t="s">
        <v>293</v>
      </c>
      <c r="C1885" s="429">
        <v>6.4545209999999997</v>
      </c>
      <c r="D1885" s="429">
        <v>3.1787610000000002</v>
      </c>
      <c r="E1885" s="429">
        <v>3.2757599999999996</v>
      </c>
      <c r="F1885" s="429">
        <v>5.1410249999999991</v>
      </c>
    </row>
    <row r="1886" spans="1:6" x14ac:dyDescent="0.3">
      <c r="A1886" s="336">
        <v>7071</v>
      </c>
      <c r="B1886" s="2" t="s">
        <v>293</v>
      </c>
      <c r="C1886" s="429">
        <v>6.4699669999999996</v>
      </c>
      <c r="D1886" s="429">
        <v>3.1588790000000002</v>
      </c>
      <c r="E1886" s="429">
        <v>3.3110879999999994</v>
      </c>
      <c r="F1886" s="429">
        <v>5.431036000000006</v>
      </c>
    </row>
    <row r="1887" spans="1:6" x14ac:dyDescent="0.3">
      <c r="A1887" s="336">
        <v>7072</v>
      </c>
      <c r="B1887" s="2" t="s">
        <v>293</v>
      </c>
      <c r="C1887" s="429">
        <v>6.457929</v>
      </c>
      <c r="D1887" s="429">
        <v>3.1473819999999999</v>
      </c>
      <c r="E1887" s="429">
        <v>3.3105470000000001</v>
      </c>
      <c r="F1887" s="429">
        <v>5.6515479999999911</v>
      </c>
    </row>
    <row r="1888" spans="1:6" x14ac:dyDescent="0.3">
      <c r="A1888" s="336">
        <v>7073</v>
      </c>
      <c r="B1888" s="2" t="s">
        <v>293</v>
      </c>
      <c r="C1888" s="429">
        <v>6.4730809999999996</v>
      </c>
      <c r="D1888" s="429">
        <v>3.149419</v>
      </c>
      <c r="E1888" s="429">
        <v>3.3236619999999997</v>
      </c>
      <c r="F1888" s="429">
        <v>5.6056070000000062</v>
      </c>
    </row>
    <row r="1889" spans="1:6" x14ac:dyDescent="0.3">
      <c r="A1889" s="336">
        <v>7074</v>
      </c>
      <c r="B1889" s="2" t="s">
        <v>293</v>
      </c>
      <c r="C1889" s="429">
        <v>6.4482999999999997</v>
      </c>
      <c r="D1889" s="429">
        <v>3.1504059999999998</v>
      </c>
      <c r="E1889" s="429">
        <v>3.2978939999999999</v>
      </c>
      <c r="F1889" s="429">
        <v>5.5556570000000107</v>
      </c>
    </row>
    <row r="1890" spans="1:6" x14ac:dyDescent="0.3">
      <c r="A1890" s="336">
        <v>7075</v>
      </c>
      <c r="B1890" s="2" t="s">
        <v>293</v>
      </c>
      <c r="C1890" s="429">
        <v>6.4588549999999998</v>
      </c>
      <c r="D1890" s="429">
        <v>3.1725639999999999</v>
      </c>
      <c r="E1890" s="429">
        <v>3.2862909999999999</v>
      </c>
      <c r="F1890" s="429">
        <v>5.263941999999993</v>
      </c>
    </row>
    <row r="1891" spans="1:6" x14ac:dyDescent="0.3">
      <c r="A1891" s="336">
        <v>7076</v>
      </c>
      <c r="B1891" s="2" t="s">
        <v>293</v>
      </c>
      <c r="C1891" s="429">
        <v>6.328608</v>
      </c>
      <c r="D1891" s="429">
        <v>3.3193389999999998</v>
      </c>
      <c r="E1891" s="429">
        <v>3.0092690000000002</v>
      </c>
      <c r="F1891" s="429">
        <v>1.9901750000000007</v>
      </c>
    </row>
    <row r="1892" spans="1:6" x14ac:dyDescent="0.3">
      <c r="A1892" s="336">
        <v>7077</v>
      </c>
      <c r="B1892" s="2" t="s">
        <v>293</v>
      </c>
      <c r="C1892" s="429">
        <v>6.3817219999999999</v>
      </c>
      <c r="D1892" s="429">
        <v>3.1386729999999998</v>
      </c>
      <c r="E1892" s="429">
        <v>3.2430490000000001</v>
      </c>
      <c r="F1892" s="429">
        <v>4.4090259999999972</v>
      </c>
    </row>
    <row r="1893" spans="1:6" x14ac:dyDescent="0.3">
      <c r="A1893" s="336">
        <v>7078</v>
      </c>
      <c r="B1893" s="2" t="s">
        <v>293</v>
      </c>
      <c r="C1893" s="429">
        <v>6.3478669999999999</v>
      </c>
      <c r="D1893" s="429">
        <v>3.3621150000000002</v>
      </c>
      <c r="E1893" s="429">
        <v>2.9857519999999997</v>
      </c>
      <c r="F1893" s="429">
        <v>2.0308410000000094</v>
      </c>
    </row>
    <row r="1894" spans="1:6" x14ac:dyDescent="0.3">
      <c r="A1894" s="336">
        <v>7079</v>
      </c>
      <c r="B1894" s="2" t="s">
        <v>293</v>
      </c>
      <c r="C1894" s="429">
        <v>6.4068399999999999</v>
      </c>
      <c r="D1894" s="429">
        <v>3.2698209999999999</v>
      </c>
      <c r="E1894" s="429">
        <v>3.137019</v>
      </c>
      <c r="F1894" s="429">
        <v>3.4584450000000118</v>
      </c>
    </row>
    <row r="1895" spans="1:6" x14ac:dyDescent="0.3">
      <c r="A1895" s="336">
        <v>7080</v>
      </c>
      <c r="B1895" s="2" t="s">
        <v>293</v>
      </c>
      <c r="C1895" s="429">
        <v>6.300643</v>
      </c>
      <c r="D1895" s="429">
        <v>3.3155700000000001</v>
      </c>
      <c r="E1895" s="429">
        <v>2.9850729999999999</v>
      </c>
      <c r="F1895" s="429">
        <v>1.6695340000000058</v>
      </c>
    </row>
    <row r="1896" spans="1:6" x14ac:dyDescent="0.3">
      <c r="A1896" s="336">
        <v>7081</v>
      </c>
      <c r="B1896" s="2" t="s">
        <v>293</v>
      </c>
      <c r="C1896" s="429">
        <v>6.3581260000000004</v>
      </c>
      <c r="D1896" s="429">
        <v>3.317288</v>
      </c>
      <c r="E1896" s="429">
        <v>3.0408380000000004</v>
      </c>
      <c r="F1896" s="429">
        <v>2.4668359999999794</v>
      </c>
    </row>
    <row r="1897" spans="1:6" x14ac:dyDescent="0.3">
      <c r="A1897" s="336">
        <v>7082</v>
      </c>
      <c r="B1897" s="2" t="s">
        <v>293</v>
      </c>
      <c r="C1897" s="429">
        <v>6.0538829999999999</v>
      </c>
      <c r="D1897" s="429">
        <v>3.575107</v>
      </c>
      <c r="E1897" s="429">
        <v>2.4787759999999999</v>
      </c>
      <c r="F1897" s="429">
        <v>-1.4168359999999964</v>
      </c>
    </row>
    <row r="1898" spans="1:6" x14ac:dyDescent="0.3">
      <c r="A1898" s="336">
        <v>7083</v>
      </c>
      <c r="B1898" s="2" t="s">
        <v>293</v>
      </c>
      <c r="C1898" s="429">
        <v>6.4013179999999998</v>
      </c>
      <c r="D1898" s="429">
        <v>3.2394210000000001</v>
      </c>
      <c r="E1898" s="429">
        <v>3.1618969999999997</v>
      </c>
      <c r="F1898" s="429">
        <v>3.641777999999988</v>
      </c>
    </row>
    <row r="1899" spans="1:6" x14ac:dyDescent="0.3">
      <c r="A1899" s="336">
        <v>7086</v>
      </c>
      <c r="B1899" s="2" t="s">
        <v>293</v>
      </c>
      <c r="C1899" s="429">
        <v>6.4522969999999997</v>
      </c>
      <c r="D1899" s="429">
        <v>3.124304</v>
      </c>
      <c r="E1899" s="429">
        <v>3.3279929999999998</v>
      </c>
      <c r="F1899" s="429">
        <v>6.3918130000000133</v>
      </c>
    </row>
    <row r="1900" spans="1:6" x14ac:dyDescent="0.3">
      <c r="A1900" s="336">
        <v>7087</v>
      </c>
      <c r="B1900" s="2" t="s">
        <v>293</v>
      </c>
      <c r="C1900" s="429">
        <v>6.4654350000000003</v>
      </c>
      <c r="D1900" s="429">
        <v>3.1197360000000001</v>
      </c>
      <c r="E1900" s="429">
        <v>3.3456990000000002</v>
      </c>
      <c r="F1900" s="429">
        <v>6.3754939999999962</v>
      </c>
    </row>
    <row r="1901" spans="1:6" x14ac:dyDescent="0.3">
      <c r="A1901" s="336">
        <v>7088</v>
      </c>
      <c r="B1901" s="2" t="s">
        <v>293</v>
      </c>
      <c r="C1901" s="429">
        <v>6.3920469999999998</v>
      </c>
      <c r="D1901" s="429">
        <v>3.274324</v>
      </c>
      <c r="E1901" s="429">
        <v>3.1177229999999998</v>
      </c>
      <c r="F1901" s="429">
        <v>3.2340049999999891</v>
      </c>
    </row>
    <row r="1902" spans="1:6" x14ac:dyDescent="0.3">
      <c r="A1902" s="336">
        <v>7090</v>
      </c>
      <c r="B1902" s="2" t="s">
        <v>293</v>
      </c>
      <c r="C1902" s="429">
        <v>6.3476470000000003</v>
      </c>
      <c r="D1902" s="429">
        <v>3.2999019999999999</v>
      </c>
      <c r="E1902" s="429">
        <v>3.0477450000000004</v>
      </c>
      <c r="F1902" s="429">
        <v>2.4321529999999996</v>
      </c>
    </row>
    <row r="1903" spans="1:6" x14ac:dyDescent="0.3">
      <c r="A1903" s="336">
        <v>7092</v>
      </c>
      <c r="B1903" s="2" t="s">
        <v>293</v>
      </c>
      <c r="C1903" s="429">
        <v>6.3333899999999996</v>
      </c>
      <c r="D1903" s="429">
        <v>3.345539</v>
      </c>
      <c r="E1903" s="429">
        <v>2.9878509999999996</v>
      </c>
      <c r="F1903" s="429">
        <v>1.9080629999999985</v>
      </c>
    </row>
    <row r="1904" spans="1:6" x14ac:dyDescent="0.3">
      <c r="A1904" s="336">
        <v>7093</v>
      </c>
      <c r="B1904" s="2" t="s">
        <v>293</v>
      </c>
      <c r="C1904" s="429">
        <v>6.4381310000000003</v>
      </c>
      <c r="D1904" s="429">
        <v>3.1296010000000001</v>
      </c>
      <c r="E1904" s="429">
        <v>3.3085300000000002</v>
      </c>
      <c r="F1904" s="429">
        <v>6.2153519999999958</v>
      </c>
    </row>
    <row r="1905" spans="1:6" x14ac:dyDescent="0.3">
      <c r="A1905" s="336">
        <v>7094</v>
      </c>
      <c r="B1905" s="2" t="s">
        <v>293</v>
      </c>
      <c r="C1905" s="429">
        <v>6.4832609999999997</v>
      </c>
      <c r="D1905" s="429">
        <v>3.1212650000000002</v>
      </c>
      <c r="E1905" s="429">
        <v>3.3619959999999995</v>
      </c>
      <c r="F1905" s="429">
        <v>6.0969440000000077</v>
      </c>
    </row>
    <row r="1906" spans="1:6" x14ac:dyDescent="0.3">
      <c r="A1906" s="336">
        <v>7095</v>
      </c>
      <c r="B1906" s="2" t="s">
        <v>293</v>
      </c>
      <c r="C1906" s="429">
        <v>6.3644699999999998</v>
      </c>
      <c r="D1906" s="429">
        <v>3.1698900000000001</v>
      </c>
      <c r="E1906" s="429">
        <v>3.1945799999999998</v>
      </c>
      <c r="F1906" s="429">
        <v>3.8918859999999924</v>
      </c>
    </row>
    <row r="1907" spans="1:6" x14ac:dyDescent="0.3">
      <c r="A1907" s="336">
        <v>7102</v>
      </c>
      <c r="B1907" s="2" t="s">
        <v>293</v>
      </c>
      <c r="C1907" s="429">
        <v>6.454815</v>
      </c>
      <c r="D1907" s="429">
        <v>3.1799529999999998</v>
      </c>
      <c r="E1907" s="429">
        <v>3.2748620000000002</v>
      </c>
      <c r="F1907" s="429">
        <v>4.899087999999999</v>
      </c>
    </row>
    <row r="1908" spans="1:6" x14ac:dyDescent="0.3">
      <c r="A1908" s="336">
        <v>7103</v>
      </c>
      <c r="B1908" s="2" t="s">
        <v>293</v>
      </c>
      <c r="C1908" s="429">
        <v>6.4448189999999999</v>
      </c>
      <c r="D1908" s="429">
        <v>3.2003970000000002</v>
      </c>
      <c r="E1908" s="429">
        <v>3.2444219999999997</v>
      </c>
      <c r="F1908" s="429">
        <v>4.5628809999999973</v>
      </c>
    </row>
    <row r="1909" spans="1:6" x14ac:dyDescent="0.3">
      <c r="A1909" s="336">
        <v>7104</v>
      </c>
      <c r="B1909" s="2" t="s">
        <v>293</v>
      </c>
      <c r="C1909" s="429">
        <v>6.450666</v>
      </c>
      <c r="D1909" s="429">
        <v>3.195071</v>
      </c>
      <c r="E1909" s="429">
        <v>3.255595</v>
      </c>
      <c r="F1909" s="429">
        <v>4.7730259999999944</v>
      </c>
    </row>
    <row r="1910" spans="1:6" x14ac:dyDescent="0.3">
      <c r="A1910" s="336">
        <v>7105</v>
      </c>
      <c r="B1910" s="2" t="s">
        <v>293</v>
      </c>
      <c r="C1910" s="429">
        <v>6.4651709999999998</v>
      </c>
      <c r="D1910" s="429">
        <v>3.1472560000000001</v>
      </c>
      <c r="E1910" s="429">
        <v>3.3179149999999997</v>
      </c>
      <c r="F1910" s="429">
        <v>5.401163000000011</v>
      </c>
    </row>
    <row r="1911" spans="1:6" x14ac:dyDescent="0.3">
      <c r="A1911" s="336">
        <v>7106</v>
      </c>
      <c r="B1911" s="2" t="s">
        <v>293</v>
      </c>
      <c r="C1911" s="429">
        <v>6.4276920000000004</v>
      </c>
      <c r="D1911" s="429">
        <v>3.2336469999999999</v>
      </c>
      <c r="E1911" s="429">
        <v>3.1940450000000005</v>
      </c>
      <c r="F1911" s="429">
        <v>4.0162229999999965</v>
      </c>
    </row>
    <row r="1912" spans="1:6" x14ac:dyDescent="0.3">
      <c r="A1912" s="336">
        <v>7107</v>
      </c>
      <c r="B1912" s="2" t="s">
        <v>293</v>
      </c>
      <c r="C1912" s="429">
        <v>6.4423000000000004</v>
      </c>
      <c r="D1912" s="429">
        <v>3.2091949999999998</v>
      </c>
      <c r="E1912" s="429">
        <v>3.2331050000000006</v>
      </c>
      <c r="F1912" s="429">
        <v>4.5178649999999934</v>
      </c>
    </row>
    <row r="1913" spans="1:6" x14ac:dyDescent="0.3">
      <c r="A1913" s="336">
        <v>7108</v>
      </c>
      <c r="B1913" s="2" t="s">
        <v>293</v>
      </c>
      <c r="C1913" s="429">
        <v>6.4390450000000001</v>
      </c>
      <c r="D1913" s="429">
        <v>3.1957080000000002</v>
      </c>
      <c r="E1913" s="429">
        <v>3.2433369999999999</v>
      </c>
      <c r="F1913" s="429">
        <v>4.5522619999999918</v>
      </c>
    </row>
    <row r="1914" spans="1:6" x14ac:dyDescent="0.3">
      <c r="A1914" s="336">
        <v>7109</v>
      </c>
      <c r="B1914" s="2" t="s">
        <v>293</v>
      </c>
      <c r="C1914" s="429">
        <v>6.435543</v>
      </c>
      <c r="D1914" s="429">
        <v>3.2110430000000001</v>
      </c>
      <c r="E1914" s="429">
        <v>3.2244999999999999</v>
      </c>
      <c r="F1914" s="429">
        <v>4.576238999999994</v>
      </c>
    </row>
    <row r="1915" spans="1:6" x14ac:dyDescent="0.3">
      <c r="A1915" s="336">
        <v>7110</v>
      </c>
      <c r="B1915" s="2" t="s">
        <v>293</v>
      </c>
      <c r="C1915" s="429">
        <v>6.421983</v>
      </c>
      <c r="D1915" s="429">
        <v>3.2256559999999999</v>
      </c>
      <c r="E1915" s="429">
        <v>3.1963270000000001</v>
      </c>
      <c r="F1915" s="429">
        <v>4.3859319999999968</v>
      </c>
    </row>
    <row r="1916" spans="1:6" x14ac:dyDescent="0.3">
      <c r="A1916" s="336">
        <v>7111</v>
      </c>
      <c r="B1916" s="2" t="s">
        <v>293</v>
      </c>
      <c r="C1916" s="429">
        <v>6.4251649999999998</v>
      </c>
      <c r="D1916" s="429">
        <v>3.2228479999999999</v>
      </c>
      <c r="E1916" s="429">
        <v>3.2023169999999999</v>
      </c>
      <c r="F1916" s="429">
        <v>4.0852750000000029</v>
      </c>
    </row>
    <row r="1917" spans="1:6" x14ac:dyDescent="0.3">
      <c r="A1917" s="336">
        <v>7112</v>
      </c>
      <c r="B1917" s="2" t="s">
        <v>293</v>
      </c>
      <c r="C1917" s="429">
        <v>6.4312769999999997</v>
      </c>
      <c r="D1917" s="429">
        <v>3.1974499999999999</v>
      </c>
      <c r="E1917" s="429">
        <v>3.2338269999999998</v>
      </c>
      <c r="F1917" s="429">
        <v>4.4379990000000049</v>
      </c>
    </row>
    <row r="1918" spans="1:6" x14ac:dyDescent="0.3">
      <c r="A1918" s="336">
        <v>7114</v>
      </c>
      <c r="B1918" s="2" t="s">
        <v>293</v>
      </c>
      <c r="C1918" s="429">
        <v>6.4405640000000002</v>
      </c>
      <c r="D1918" s="429">
        <v>3.159967</v>
      </c>
      <c r="E1918" s="429">
        <v>3.2805970000000002</v>
      </c>
      <c r="F1918" s="429">
        <v>5.0112829999999988</v>
      </c>
    </row>
    <row r="1919" spans="1:6" x14ac:dyDescent="0.3">
      <c r="A1919" s="336">
        <v>7201</v>
      </c>
      <c r="B1919" s="2" t="s">
        <v>293</v>
      </c>
      <c r="C1919" s="429">
        <v>6.426844</v>
      </c>
      <c r="D1919" s="429">
        <v>3.1535289999999998</v>
      </c>
      <c r="E1919" s="429">
        <v>3.2733150000000002</v>
      </c>
      <c r="F1919" s="429">
        <v>4.9470370000000088</v>
      </c>
    </row>
    <row r="1920" spans="1:6" x14ac:dyDescent="0.3">
      <c r="A1920" s="336">
        <v>7202</v>
      </c>
      <c r="B1920" s="2" t="s">
        <v>293</v>
      </c>
      <c r="C1920" s="429">
        <v>6.4175060000000004</v>
      </c>
      <c r="D1920" s="429">
        <v>3.1653920000000002</v>
      </c>
      <c r="E1920" s="429">
        <v>3.2521140000000002</v>
      </c>
      <c r="F1920" s="429">
        <v>4.606849000000004</v>
      </c>
    </row>
    <row r="1921" spans="1:6" x14ac:dyDescent="0.3">
      <c r="A1921" s="336">
        <v>7203</v>
      </c>
      <c r="B1921" s="2" t="s">
        <v>293</v>
      </c>
      <c r="C1921" s="429">
        <v>6.4073539999999998</v>
      </c>
      <c r="D1921" s="429">
        <v>3.1968049999999999</v>
      </c>
      <c r="E1921" s="429">
        <v>3.2105489999999999</v>
      </c>
      <c r="F1921" s="429">
        <v>4.0757699999999843</v>
      </c>
    </row>
    <row r="1922" spans="1:6" x14ac:dyDescent="0.3">
      <c r="A1922" s="336">
        <v>7204</v>
      </c>
      <c r="B1922" s="2" t="s">
        <v>293</v>
      </c>
      <c r="C1922" s="429">
        <v>6.402183</v>
      </c>
      <c r="D1922" s="429">
        <v>3.2157650000000002</v>
      </c>
      <c r="E1922" s="429">
        <v>3.1864179999999998</v>
      </c>
      <c r="F1922" s="429">
        <v>3.8455110000000019</v>
      </c>
    </row>
    <row r="1923" spans="1:6" x14ac:dyDescent="0.3">
      <c r="A1923" s="336">
        <v>7205</v>
      </c>
      <c r="B1923" s="2" t="s">
        <v>293</v>
      </c>
      <c r="C1923" s="429">
        <v>6.4228560000000003</v>
      </c>
      <c r="D1923" s="429">
        <v>3.202963</v>
      </c>
      <c r="E1923" s="429">
        <v>3.2198930000000003</v>
      </c>
      <c r="F1923" s="429">
        <v>4.2562190000000086</v>
      </c>
    </row>
    <row r="1924" spans="1:6" x14ac:dyDescent="0.3">
      <c r="A1924" s="336">
        <v>7206</v>
      </c>
      <c r="B1924" s="2" t="s">
        <v>293</v>
      </c>
      <c r="C1924" s="429">
        <v>6.4188939999999999</v>
      </c>
      <c r="D1924" s="429">
        <v>3.15158</v>
      </c>
      <c r="E1924" s="429">
        <v>3.2673139999999998</v>
      </c>
      <c r="F1924" s="429">
        <v>4.8573949999999968</v>
      </c>
    </row>
    <row r="1925" spans="1:6" x14ac:dyDescent="0.3">
      <c r="A1925" s="336">
        <v>7208</v>
      </c>
      <c r="B1925" s="2" t="s">
        <v>293</v>
      </c>
      <c r="C1925" s="429">
        <v>6.4218840000000004</v>
      </c>
      <c r="D1925" s="429">
        <v>3.184253</v>
      </c>
      <c r="E1925" s="429">
        <v>3.2376310000000004</v>
      </c>
      <c r="F1925" s="429">
        <v>4.4415640000000067</v>
      </c>
    </row>
    <row r="1926" spans="1:6" x14ac:dyDescent="0.3">
      <c r="A1926" s="336">
        <v>7302</v>
      </c>
      <c r="B1926" s="2" t="s">
        <v>293</v>
      </c>
      <c r="C1926" s="429">
        <v>6.4529810000000003</v>
      </c>
      <c r="D1926" s="429">
        <v>3.1089660000000001</v>
      </c>
      <c r="E1926" s="429">
        <v>3.3440150000000002</v>
      </c>
      <c r="F1926" s="429">
        <v>6.3524340000000024</v>
      </c>
    </row>
    <row r="1927" spans="1:6" x14ac:dyDescent="0.3">
      <c r="A1927" s="336">
        <v>7304</v>
      </c>
      <c r="B1927" s="2" t="s">
        <v>293</v>
      </c>
      <c r="C1927" s="429">
        <v>6.4709680000000001</v>
      </c>
      <c r="D1927" s="429">
        <v>3.1030310000000001</v>
      </c>
      <c r="E1927" s="429">
        <v>3.367937</v>
      </c>
      <c r="F1927" s="429">
        <v>6.2198069999999888</v>
      </c>
    </row>
    <row r="1928" spans="1:6" x14ac:dyDescent="0.3">
      <c r="A1928" s="336">
        <v>7305</v>
      </c>
      <c r="B1928" s="2" t="s">
        <v>293</v>
      </c>
      <c r="C1928" s="429">
        <v>6.4564510000000004</v>
      </c>
      <c r="D1928" s="429">
        <v>3.1032289999999998</v>
      </c>
      <c r="E1928" s="429">
        <v>3.3532220000000006</v>
      </c>
      <c r="F1928" s="429">
        <v>6.0641479999999959</v>
      </c>
    </row>
    <row r="1929" spans="1:6" x14ac:dyDescent="0.3">
      <c r="A1929" s="336">
        <v>7306</v>
      </c>
      <c r="B1929" s="2" t="s">
        <v>293</v>
      </c>
      <c r="C1929" s="429">
        <v>6.4895399999999999</v>
      </c>
      <c r="D1929" s="429">
        <v>3.1024560000000001</v>
      </c>
      <c r="E1929" s="429">
        <v>3.3870839999999998</v>
      </c>
      <c r="F1929" s="429">
        <v>6.3552500000000123</v>
      </c>
    </row>
    <row r="1930" spans="1:6" x14ac:dyDescent="0.3">
      <c r="A1930" s="336">
        <v>7307</v>
      </c>
      <c r="B1930" s="2" t="s">
        <v>293</v>
      </c>
      <c r="C1930" s="429">
        <v>6.48658</v>
      </c>
      <c r="D1930" s="429">
        <v>3.1092490000000002</v>
      </c>
      <c r="E1930" s="429">
        <v>3.3773309999999999</v>
      </c>
      <c r="F1930" s="429">
        <v>6.4210729999999927</v>
      </c>
    </row>
    <row r="1931" spans="1:6" x14ac:dyDescent="0.3">
      <c r="A1931" s="336">
        <v>7310</v>
      </c>
      <c r="B1931" s="2" t="s">
        <v>293</v>
      </c>
      <c r="C1931" s="429">
        <v>6.4605389999999998</v>
      </c>
      <c r="D1931" s="429">
        <v>3.110751</v>
      </c>
      <c r="E1931" s="429">
        <v>3.3497879999999998</v>
      </c>
      <c r="F1931" s="429">
        <v>6.4320220000000035</v>
      </c>
    </row>
    <row r="1932" spans="1:6" x14ac:dyDescent="0.3">
      <c r="A1932" s="336">
        <v>7401</v>
      </c>
      <c r="B1932" s="2" t="s">
        <v>293</v>
      </c>
      <c r="C1932" s="429">
        <v>6.2034479999999999</v>
      </c>
      <c r="D1932" s="429">
        <v>3.3922970000000001</v>
      </c>
      <c r="E1932" s="429">
        <v>2.8111509999999997</v>
      </c>
      <c r="F1932" s="429">
        <v>1.3228599999999986</v>
      </c>
    </row>
    <row r="1933" spans="1:6" x14ac:dyDescent="0.3">
      <c r="A1933" s="336">
        <v>7403</v>
      </c>
      <c r="B1933" s="2" t="s">
        <v>293</v>
      </c>
      <c r="C1933" s="429">
        <v>5.9194019999999998</v>
      </c>
      <c r="D1933" s="429">
        <v>3.6131190000000002</v>
      </c>
      <c r="E1933" s="429">
        <v>2.3062829999999996</v>
      </c>
      <c r="F1933" s="429">
        <v>-2.9318800000000067</v>
      </c>
    </row>
    <row r="1934" spans="1:6" x14ac:dyDescent="0.3">
      <c r="A1934" s="336">
        <v>7405</v>
      </c>
      <c r="B1934" s="2" t="s">
        <v>293</v>
      </c>
      <c r="C1934" s="429">
        <v>5.8860619999999999</v>
      </c>
      <c r="D1934" s="429">
        <v>3.6546620000000001</v>
      </c>
      <c r="E1934" s="429">
        <v>2.2313999999999998</v>
      </c>
      <c r="F1934" s="429">
        <v>-3.5434809999999999</v>
      </c>
    </row>
    <row r="1935" spans="1:6" x14ac:dyDescent="0.3">
      <c r="A1935" s="336">
        <v>7407</v>
      </c>
      <c r="B1935" s="2" t="s">
        <v>293</v>
      </c>
      <c r="C1935" s="429">
        <v>6.3991990000000003</v>
      </c>
      <c r="D1935" s="429">
        <v>3.248561</v>
      </c>
      <c r="E1935" s="429">
        <v>3.1506380000000003</v>
      </c>
      <c r="F1935" s="429">
        <v>4.110876999999995</v>
      </c>
    </row>
    <row r="1936" spans="1:6" x14ac:dyDescent="0.3">
      <c r="A1936" s="336">
        <v>7410</v>
      </c>
      <c r="B1936" s="2" t="s">
        <v>293</v>
      </c>
      <c r="C1936" s="429">
        <v>6.3658029999999997</v>
      </c>
      <c r="D1936" s="429">
        <v>3.2745419999999998</v>
      </c>
      <c r="E1936" s="429">
        <v>3.0912609999999998</v>
      </c>
      <c r="F1936" s="429">
        <v>3.6254450000000134</v>
      </c>
    </row>
    <row r="1937" spans="1:6" x14ac:dyDescent="0.3">
      <c r="A1937" s="336">
        <v>7416</v>
      </c>
      <c r="B1937" s="2" t="s">
        <v>293</v>
      </c>
      <c r="C1937" s="429">
        <v>5.7620459999999998</v>
      </c>
      <c r="D1937" s="429">
        <v>3.7128809999999999</v>
      </c>
      <c r="E1937" s="429">
        <v>2.0491649999999999</v>
      </c>
      <c r="F1937" s="429">
        <v>-4.4560369999999878</v>
      </c>
    </row>
    <row r="1938" spans="1:6" x14ac:dyDescent="0.3">
      <c r="A1938" s="336">
        <v>7417</v>
      </c>
      <c r="B1938" s="2" t="s">
        <v>293</v>
      </c>
      <c r="C1938" s="429">
        <v>6.1709690000000004</v>
      </c>
      <c r="D1938" s="429">
        <v>3.4481869999999999</v>
      </c>
      <c r="E1938" s="429">
        <v>2.7227820000000005</v>
      </c>
      <c r="F1938" s="429">
        <v>0.61065899999999829</v>
      </c>
    </row>
    <row r="1939" spans="1:6" x14ac:dyDescent="0.3">
      <c r="A1939" s="336">
        <v>7418</v>
      </c>
      <c r="B1939" s="2" t="s">
        <v>295</v>
      </c>
      <c r="C1939" s="429">
        <v>6.2013220000000002</v>
      </c>
      <c r="D1939" s="429">
        <v>3.961382</v>
      </c>
      <c r="E1939" s="429">
        <v>2.2399400000000003</v>
      </c>
      <c r="F1939" s="429">
        <v>-2.2384219999999999</v>
      </c>
    </row>
    <row r="1940" spans="1:6" x14ac:dyDescent="0.3">
      <c r="A1940" s="336">
        <v>7419</v>
      </c>
      <c r="B1940" s="2" t="s">
        <v>293</v>
      </c>
      <c r="C1940" s="429">
        <v>5.7775150000000002</v>
      </c>
      <c r="D1940" s="429">
        <v>3.6819310000000001</v>
      </c>
      <c r="E1940" s="429">
        <v>2.0955840000000001</v>
      </c>
      <c r="F1940" s="429">
        <v>-3.902682999999989</v>
      </c>
    </row>
    <row r="1941" spans="1:6" x14ac:dyDescent="0.3">
      <c r="A1941" s="336">
        <v>7420</v>
      </c>
      <c r="B1941" s="2" t="s">
        <v>293</v>
      </c>
      <c r="C1941" s="429">
        <v>5.9880170000000001</v>
      </c>
      <c r="D1941" s="429">
        <v>3.574233</v>
      </c>
      <c r="E1941" s="429">
        <v>2.4137840000000002</v>
      </c>
      <c r="F1941" s="429">
        <v>-2.0021929999999983</v>
      </c>
    </row>
    <row r="1942" spans="1:6" x14ac:dyDescent="0.3">
      <c r="A1942" s="336">
        <v>7421</v>
      </c>
      <c r="B1942" s="2" t="s">
        <v>295</v>
      </c>
      <c r="C1942" s="429">
        <v>6.1948920000000003</v>
      </c>
      <c r="D1942" s="429">
        <v>4.0007339999999996</v>
      </c>
      <c r="E1942" s="429">
        <v>2.1941580000000007</v>
      </c>
      <c r="F1942" s="429">
        <v>-3.3425840000000022</v>
      </c>
    </row>
    <row r="1943" spans="1:6" x14ac:dyDescent="0.3">
      <c r="A1943" s="336">
        <v>7422</v>
      </c>
      <c r="B1943" s="2" t="s">
        <v>295</v>
      </c>
      <c r="C1943" s="429">
        <v>6.1542709999999996</v>
      </c>
      <c r="D1943" s="429">
        <v>4.0255179999999999</v>
      </c>
      <c r="E1943" s="429">
        <v>2.1287529999999997</v>
      </c>
      <c r="F1943" s="429">
        <v>-3.6595280000000017</v>
      </c>
    </row>
    <row r="1944" spans="1:6" x14ac:dyDescent="0.3">
      <c r="A1944" s="336">
        <v>7423</v>
      </c>
      <c r="B1944" s="2" t="s">
        <v>293</v>
      </c>
      <c r="C1944" s="429">
        <v>6.2865890000000002</v>
      </c>
      <c r="D1944" s="429">
        <v>3.3187250000000001</v>
      </c>
      <c r="E1944" s="429">
        <v>2.9678640000000001</v>
      </c>
      <c r="F1944" s="429">
        <v>2.6041550000000058</v>
      </c>
    </row>
    <row r="1945" spans="1:6" x14ac:dyDescent="0.3">
      <c r="A1945" s="336">
        <v>7424</v>
      </c>
      <c r="B1945" s="2" t="s">
        <v>293</v>
      </c>
      <c r="C1945" s="429">
        <v>6.3289739999999997</v>
      </c>
      <c r="D1945" s="429">
        <v>3.3400240000000001</v>
      </c>
      <c r="E1945" s="429">
        <v>2.9889499999999996</v>
      </c>
      <c r="F1945" s="429">
        <v>2.7197649999999882</v>
      </c>
    </row>
    <row r="1946" spans="1:6" x14ac:dyDescent="0.3">
      <c r="A1946" s="336">
        <v>7430</v>
      </c>
      <c r="B1946" s="2" t="s">
        <v>293</v>
      </c>
      <c r="C1946" s="429">
        <v>6.0854220000000003</v>
      </c>
      <c r="D1946" s="429">
        <v>3.48516</v>
      </c>
      <c r="E1946" s="429">
        <v>2.6002620000000003</v>
      </c>
      <c r="F1946" s="429">
        <v>-0.35370200000000551</v>
      </c>
    </row>
    <row r="1947" spans="1:6" x14ac:dyDescent="0.3">
      <c r="A1947" s="336">
        <v>7432</v>
      </c>
      <c r="B1947" s="2" t="s">
        <v>293</v>
      </c>
      <c r="C1947" s="429">
        <v>6.2538099999999996</v>
      </c>
      <c r="D1947" s="429">
        <v>3.3615889999999999</v>
      </c>
      <c r="E1947" s="429">
        <v>2.8922209999999997</v>
      </c>
      <c r="F1947" s="429">
        <v>1.9902079999999955</v>
      </c>
    </row>
    <row r="1948" spans="1:6" x14ac:dyDescent="0.3">
      <c r="A1948" s="336">
        <v>7435</v>
      </c>
      <c r="B1948" s="2" t="s">
        <v>293</v>
      </c>
      <c r="C1948" s="429">
        <v>5.7096640000000001</v>
      </c>
      <c r="D1948" s="429">
        <v>3.719211</v>
      </c>
      <c r="E1948" s="429">
        <v>1.990453</v>
      </c>
      <c r="F1948" s="429">
        <v>-5.533099</v>
      </c>
    </row>
    <row r="1949" spans="1:6" x14ac:dyDescent="0.3">
      <c r="A1949" s="336">
        <v>7436</v>
      </c>
      <c r="B1949" s="2" t="s">
        <v>293</v>
      </c>
      <c r="C1949" s="429">
        <v>6.1055950000000001</v>
      </c>
      <c r="D1949" s="429">
        <v>3.5014409999999998</v>
      </c>
      <c r="E1949" s="429">
        <v>2.6041540000000003</v>
      </c>
      <c r="F1949" s="429">
        <v>-0.36124800000000334</v>
      </c>
    </row>
    <row r="1950" spans="1:6" x14ac:dyDescent="0.3">
      <c r="A1950" s="336">
        <v>7438</v>
      </c>
      <c r="B1950" s="2" t="s">
        <v>293</v>
      </c>
      <c r="C1950" s="429">
        <v>5.7302970000000002</v>
      </c>
      <c r="D1950" s="429">
        <v>3.7403810000000002</v>
      </c>
      <c r="E1950" s="429">
        <v>1.989916</v>
      </c>
      <c r="F1950" s="429">
        <v>-5.4419680000000028</v>
      </c>
    </row>
    <row r="1951" spans="1:6" x14ac:dyDescent="0.3">
      <c r="A1951" s="336">
        <v>7439</v>
      </c>
      <c r="B1951" s="2" t="s">
        <v>293</v>
      </c>
      <c r="C1951" s="429">
        <v>5.747681</v>
      </c>
      <c r="D1951" s="429">
        <v>3.7399740000000001</v>
      </c>
      <c r="E1951" s="429">
        <v>2.0077069999999999</v>
      </c>
      <c r="F1951" s="429">
        <v>-4.9782070000000047</v>
      </c>
    </row>
    <row r="1952" spans="1:6" x14ac:dyDescent="0.3">
      <c r="A1952" s="336">
        <v>7440</v>
      </c>
      <c r="B1952" s="2" t="s">
        <v>293</v>
      </c>
      <c r="C1952" s="429">
        <v>6.1230229999999999</v>
      </c>
      <c r="D1952" s="429">
        <v>3.512696</v>
      </c>
      <c r="E1952" s="429">
        <v>2.6103269999999998</v>
      </c>
      <c r="F1952" s="429">
        <v>-0.33167100000001426</v>
      </c>
    </row>
    <row r="1953" spans="1:6" x14ac:dyDescent="0.3">
      <c r="A1953" s="336">
        <v>7442</v>
      </c>
      <c r="B1953" s="2" t="s">
        <v>293</v>
      </c>
      <c r="C1953" s="429">
        <v>6.060111</v>
      </c>
      <c r="D1953" s="429">
        <v>3.5368469999999999</v>
      </c>
      <c r="E1953" s="429">
        <v>2.5232640000000002</v>
      </c>
      <c r="F1953" s="429">
        <v>-1.0660550000000057</v>
      </c>
    </row>
    <row r="1954" spans="1:6" x14ac:dyDescent="0.3">
      <c r="A1954" s="336">
        <v>7444</v>
      </c>
      <c r="B1954" s="2" t="s">
        <v>293</v>
      </c>
      <c r="C1954" s="429">
        <v>6.0674679999999999</v>
      </c>
      <c r="D1954" s="429">
        <v>3.5440320000000001</v>
      </c>
      <c r="E1954" s="429">
        <v>2.5234359999999998</v>
      </c>
      <c r="F1954" s="429">
        <v>-1.0656300000000059</v>
      </c>
    </row>
    <row r="1955" spans="1:6" x14ac:dyDescent="0.3">
      <c r="A1955" s="336">
        <v>7446</v>
      </c>
      <c r="B1955" s="2" t="s">
        <v>293</v>
      </c>
      <c r="C1955" s="429">
        <v>6.1539520000000003</v>
      </c>
      <c r="D1955" s="429">
        <v>3.4287299999999998</v>
      </c>
      <c r="E1955" s="429">
        <v>2.7252220000000005</v>
      </c>
      <c r="F1955" s="429">
        <v>0.61704300000000245</v>
      </c>
    </row>
    <row r="1956" spans="1:6" x14ac:dyDescent="0.3">
      <c r="A1956" s="336">
        <v>7450</v>
      </c>
      <c r="B1956" s="2" t="s">
        <v>293</v>
      </c>
      <c r="C1956" s="429">
        <v>6.2998989999999999</v>
      </c>
      <c r="D1956" s="429">
        <v>3.3165309999999999</v>
      </c>
      <c r="E1956" s="429">
        <v>2.983368</v>
      </c>
      <c r="F1956" s="429">
        <v>2.7349790000000027</v>
      </c>
    </row>
    <row r="1957" spans="1:6" x14ac:dyDescent="0.3">
      <c r="A1957" s="336">
        <v>7452</v>
      </c>
      <c r="B1957" s="2" t="s">
        <v>293</v>
      </c>
      <c r="C1957" s="429">
        <v>6.3199269999999999</v>
      </c>
      <c r="D1957" s="429">
        <v>3.3092540000000001</v>
      </c>
      <c r="E1957" s="429">
        <v>3.0106729999999997</v>
      </c>
      <c r="F1957" s="429">
        <v>2.9623319999999893</v>
      </c>
    </row>
    <row r="1958" spans="1:6" x14ac:dyDescent="0.3">
      <c r="A1958" s="336">
        <v>7456</v>
      </c>
      <c r="B1958" s="2" t="s">
        <v>293</v>
      </c>
      <c r="C1958" s="429">
        <v>5.9468449999999997</v>
      </c>
      <c r="D1958" s="429">
        <v>3.5776289999999999</v>
      </c>
      <c r="E1958" s="429">
        <v>2.3692159999999998</v>
      </c>
      <c r="F1958" s="429">
        <v>-2.1788549999999987</v>
      </c>
    </row>
    <row r="1959" spans="1:6" x14ac:dyDescent="0.3">
      <c r="A1959" s="336">
        <v>7457</v>
      </c>
      <c r="B1959" s="2" t="s">
        <v>293</v>
      </c>
      <c r="C1959" s="429">
        <v>6.0196490000000002</v>
      </c>
      <c r="D1959" s="429">
        <v>3.5649160000000002</v>
      </c>
      <c r="E1959" s="429">
        <v>2.4547330000000001</v>
      </c>
      <c r="F1959" s="429">
        <v>-1.6515210000000025</v>
      </c>
    </row>
    <row r="1960" spans="1:6" x14ac:dyDescent="0.3">
      <c r="A1960" s="336">
        <v>7458</v>
      </c>
      <c r="B1960" s="2" t="s">
        <v>293</v>
      </c>
      <c r="C1960" s="429">
        <v>6.2154819999999997</v>
      </c>
      <c r="D1960" s="429">
        <v>3.367486</v>
      </c>
      <c r="E1960" s="429">
        <v>2.8479959999999997</v>
      </c>
      <c r="F1960" s="429">
        <v>1.6151080000000064</v>
      </c>
    </row>
    <row r="1961" spans="1:6" x14ac:dyDescent="0.3">
      <c r="A1961" s="336">
        <v>7460</v>
      </c>
      <c r="B1961" s="2" t="s">
        <v>293</v>
      </c>
      <c r="C1961" s="429">
        <v>5.7291759999999998</v>
      </c>
      <c r="D1961" s="429">
        <v>3.7106509999999999</v>
      </c>
      <c r="E1961" s="429">
        <v>2.0185249999999999</v>
      </c>
      <c r="F1961" s="429">
        <v>-4.9503679999999974</v>
      </c>
    </row>
    <row r="1962" spans="1:6" x14ac:dyDescent="0.3">
      <c r="A1962" s="336">
        <v>7461</v>
      </c>
      <c r="B1962" s="2" t="s">
        <v>293</v>
      </c>
      <c r="C1962" s="429">
        <v>5.814311</v>
      </c>
      <c r="D1962" s="429">
        <v>3.6176059999999999</v>
      </c>
      <c r="E1962" s="429">
        <v>2.1967050000000001</v>
      </c>
      <c r="F1962" s="429">
        <v>-2.4199979999999925</v>
      </c>
    </row>
    <row r="1963" spans="1:6" x14ac:dyDescent="0.3">
      <c r="A1963" s="336">
        <v>7462</v>
      </c>
      <c r="B1963" s="2" t="s">
        <v>293</v>
      </c>
      <c r="C1963" s="429">
        <v>5.7911910000000004</v>
      </c>
      <c r="D1963" s="429">
        <v>3.648212</v>
      </c>
      <c r="E1963" s="429">
        <v>2.1429790000000004</v>
      </c>
      <c r="F1963" s="429">
        <v>-3.3425070000000119</v>
      </c>
    </row>
    <row r="1964" spans="1:6" x14ac:dyDescent="0.3">
      <c r="A1964" s="336">
        <v>7463</v>
      </c>
      <c r="B1964" s="2" t="s">
        <v>293</v>
      </c>
      <c r="C1964" s="429">
        <v>6.2403490000000001</v>
      </c>
      <c r="D1964" s="429">
        <v>3.3637090000000001</v>
      </c>
      <c r="E1964" s="429">
        <v>2.8766400000000001</v>
      </c>
      <c r="F1964" s="429">
        <v>1.8602369999999979</v>
      </c>
    </row>
    <row r="1965" spans="1:6" x14ac:dyDescent="0.3">
      <c r="A1965" s="336">
        <v>7465</v>
      </c>
      <c r="B1965" s="2" t="s">
        <v>293</v>
      </c>
      <c r="C1965" s="429">
        <v>5.9901840000000002</v>
      </c>
      <c r="D1965" s="429">
        <v>3.5688740000000001</v>
      </c>
      <c r="E1965" s="429">
        <v>2.4213100000000001</v>
      </c>
      <c r="F1965" s="429">
        <v>-1.9260570000000072</v>
      </c>
    </row>
    <row r="1966" spans="1:6" x14ac:dyDescent="0.3">
      <c r="A1966" s="336">
        <v>7470</v>
      </c>
      <c r="B1966" s="2" t="s">
        <v>293</v>
      </c>
      <c r="C1966" s="429">
        <v>6.2075950000000004</v>
      </c>
      <c r="D1966" s="429">
        <v>3.4468890000000001</v>
      </c>
      <c r="E1966" s="429">
        <v>2.7607060000000003</v>
      </c>
      <c r="F1966" s="429">
        <v>0.9116380000000035</v>
      </c>
    </row>
    <row r="1967" spans="1:6" x14ac:dyDescent="0.3">
      <c r="A1967" s="336">
        <v>7480</v>
      </c>
      <c r="B1967" s="2" t="s">
        <v>293</v>
      </c>
      <c r="C1967" s="429">
        <v>5.7747330000000003</v>
      </c>
      <c r="D1967" s="429">
        <v>3.6722779999999999</v>
      </c>
      <c r="E1967" s="429">
        <v>2.1024550000000004</v>
      </c>
      <c r="F1967" s="429">
        <v>-4.5617260000000073</v>
      </c>
    </row>
    <row r="1968" spans="1:6" x14ac:dyDescent="0.3">
      <c r="A1968" s="336">
        <v>7481</v>
      </c>
      <c r="B1968" s="2" t="s">
        <v>293</v>
      </c>
      <c r="C1968" s="429">
        <v>6.2216040000000001</v>
      </c>
      <c r="D1968" s="429">
        <v>3.395734</v>
      </c>
      <c r="E1968" s="429">
        <v>2.8258700000000001</v>
      </c>
      <c r="F1968" s="429">
        <v>1.4500099999999989</v>
      </c>
    </row>
    <row r="1969" spans="1:6" x14ac:dyDescent="0.3">
      <c r="A1969" s="336">
        <v>7501</v>
      </c>
      <c r="B1969" s="2" t="s">
        <v>293</v>
      </c>
      <c r="C1969" s="429">
        <v>6.339747</v>
      </c>
      <c r="D1969" s="429">
        <v>3.3230469999999999</v>
      </c>
      <c r="E1969" s="429">
        <v>3.0167000000000002</v>
      </c>
      <c r="F1969" s="429">
        <v>3.0085519999999946</v>
      </c>
    </row>
    <row r="1970" spans="1:6" x14ac:dyDescent="0.3">
      <c r="A1970" s="336">
        <v>7502</v>
      </c>
      <c r="B1970" s="2" t="s">
        <v>293</v>
      </c>
      <c r="C1970" s="429">
        <v>6.3136520000000003</v>
      </c>
      <c r="D1970" s="429">
        <v>3.3522599999999998</v>
      </c>
      <c r="E1970" s="429">
        <v>2.9613920000000005</v>
      </c>
      <c r="F1970" s="429">
        <v>2.5630240000000057</v>
      </c>
    </row>
    <row r="1971" spans="1:6" x14ac:dyDescent="0.3">
      <c r="A1971" s="336">
        <v>7503</v>
      </c>
      <c r="B1971" s="2" t="s">
        <v>293</v>
      </c>
      <c r="C1971" s="429">
        <v>6.368417</v>
      </c>
      <c r="D1971" s="429">
        <v>3.2880039999999999</v>
      </c>
      <c r="E1971" s="429">
        <v>3.0804130000000001</v>
      </c>
      <c r="F1971" s="429">
        <v>3.5230020000000053</v>
      </c>
    </row>
    <row r="1972" spans="1:6" x14ac:dyDescent="0.3">
      <c r="A1972" s="336">
        <v>7504</v>
      </c>
      <c r="B1972" s="2" t="s">
        <v>293</v>
      </c>
      <c r="C1972" s="429">
        <v>6.3736090000000001</v>
      </c>
      <c r="D1972" s="429">
        <v>3.2824390000000001</v>
      </c>
      <c r="E1972" s="429">
        <v>3.09117</v>
      </c>
      <c r="F1972" s="429">
        <v>3.6263539999999992</v>
      </c>
    </row>
    <row r="1973" spans="1:6" x14ac:dyDescent="0.3">
      <c r="A1973" s="336">
        <v>7505</v>
      </c>
      <c r="B1973" s="2" t="s">
        <v>293</v>
      </c>
      <c r="C1973" s="429">
        <v>6.341615</v>
      </c>
      <c r="D1973" s="429">
        <v>3.3184529999999999</v>
      </c>
      <c r="E1973" s="429">
        <v>3.0231620000000001</v>
      </c>
      <c r="F1973" s="429">
        <v>3.0663360000000068</v>
      </c>
    </row>
    <row r="1974" spans="1:6" x14ac:dyDescent="0.3">
      <c r="A1974" s="336">
        <v>7506</v>
      </c>
      <c r="B1974" s="2" t="s">
        <v>293</v>
      </c>
      <c r="C1974" s="429">
        <v>6.2919080000000003</v>
      </c>
      <c r="D1974" s="429">
        <v>3.3459729999999999</v>
      </c>
      <c r="E1974" s="429">
        <v>2.9459350000000004</v>
      </c>
      <c r="F1974" s="429">
        <v>2.4348229999999944</v>
      </c>
    </row>
    <row r="1975" spans="1:6" x14ac:dyDescent="0.3">
      <c r="A1975" s="336">
        <v>7508</v>
      </c>
      <c r="B1975" s="2" t="s">
        <v>293</v>
      </c>
      <c r="C1975" s="429">
        <v>6.258343</v>
      </c>
      <c r="D1975" s="429">
        <v>3.386161</v>
      </c>
      <c r="E1975" s="429">
        <v>2.872182</v>
      </c>
      <c r="F1975" s="429">
        <v>1.8338109999999901</v>
      </c>
    </row>
    <row r="1976" spans="1:6" x14ac:dyDescent="0.3">
      <c r="A1976" s="336">
        <v>7512</v>
      </c>
      <c r="B1976" s="2" t="s">
        <v>293</v>
      </c>
      <c r="C1976" s="429">
        <v>6.2954749999999997</v>
      </c>
      <c r="D1976" s="429">
        <v>3.3791180000000001</v>
      </c>
      <c r="E1976" s="429">
        <v>2.9163569999999996</v>
      </c>
      <c r="F1976" s="429">
        <v>2.1671240000000012</v>
      </c>
    </row>
    <row r="1977" spans="1:6" x14ac:dyDescent="0.3">
      <c r="A1977" s="336">
        <v>7513</v>
      </c>
      <c r="B1977" s="2" t="s">
        <v>293</v>
      </c>
      <c r="C1977" s="429">
        <v>6.3694379999999997</v>
      </c>
      <c r="D1977" s="429">
        <v>3.288335</v>
      </c>
      <c r="E1977" s="429">
        <v>3.0811029999999997</v>
      </c>
      <c r="F1977" s="429">
        <v>3.536797</v>
      </c>
    </row>
    <row r="1978" spans="1:6" x14ac:dyDescent="0.3">
      <c r="A1978" s="336">
        <v>7514</v>
      </c>
      <c r="B1978" s="2" t="s">
        <v>293</v>
      </c>
      <c r="C1978" s="429">
        <v>6.3509729999999998</v>
      </c>
      <c r="D1978" s="429">
        <v>3.3003290000000001</v>
      </c>
      <c r="E1978" s="429">
        <v>3.0506439999999997</v>
      </c>
      <c r="F1978" s="429">
        <v>3.2952200000000076</v>
      </c>
    </row>
    <row r="1979" spans="1:6" x14ac:dyDescent="0.3">
      <c r="A1979" s="336">
        <v>7522</v>
      </c>
      <c r="B1979" s="2" t="s">
        <v>293</v>
      </c>
      <c r="C1979" s="429">
        <v>6.3167559999999998</v>
      </c>
      <c r="D1979" s="429">
        <v>3.3430270000000002</v>
      </c>
      <c r="E1979" s="429">
        <v>2.9737289999999996</v>
      </c>
      <c r="F1979" s="429">
        <v>2.6659489999999906</v>
      </c>
    </row>
    <row r="1980" spans="1:6" x14ac:dyDescent="0.3">
      <c r="A1980" s="336">
        <v>7524</v>
      </c>
      <c r="B1980" s="2" t="s">
        <v>293</v>
      </c>
      <c r="C1980" s="429">
        <v>6.3285049999999998</v>
      </c>
      <c r="D1980" s="429">
        <v>3.3211919999999999</v>
      </c>
      <c r="E1980" s="429">
        <v>3.0073129999999999</v>
      </c>
      <c r="F1980" s="429">
        <v>2.9382869999999954</v>
      </c>
    </row>
    <row r="1981" spans="1:6" x14ac:dyDescent="0.3">
      <c r="A1981" s="336">
        <v>7601</v>
      </c>
      <c r="B1981" s="2" t="s">
        <v>293</v>
      </c>
      <c r="C1981" s="429">
        <v>6.4198529999999998</v>
      </c>
      <c r="D1981" s="429">
        <v>3.1700940000000002</v>
      </c>
      <c r="E1981" s="429">
        <v>3.2497589999999996</v>
      </c>
      <c r="F1981" s="429">
        <v>5.0480629999999991</v>
      </c>
    </row>
    <row r="1982" spans="1:6" x14ac:dyDescent="0.3">
      <c r="A1982" s="336">
        <v>7603</v>
      </c>
      <c r="B1982" s="2" t="s">
        <v>293</v>
      </c>
      <c r="C1982" s="429">
        <v>6.412928</v>
      </c>
      <c r="D1982" s="429">
        <v>3.1568649999999998</v>
      </c>
      <c r="E1982" s="429">
        <v>3.2560630000000002</v>
      </c>
      <c r="F1982" s="429">
        <v>5.2101770000000016</v>
      </c>
    </row>
    <row r="1983" spans="1:6" x14ac:dyDescent="0.3">
      <c r="A1983" s="336">
        <v>7604</v>
      </c>
      <c r="B1983" s="2" t="s">
        <v>293</v>
      </c>
      <c r="C1983" s="429">
        <v>6.4531239999999999</v>
      </c>
      <c r="D1983" s="429">
        <v>3.1692939999999998</v>
      </c>
      <c r="E1983" s="429">
        <v>3.28383</v>
      </c>
      <c r="F1983" s="429">
        <v>5.2733750000000015</v>
      </c>
    </row>
    <row r="1984" spans="1:6" x14ac:dyDescent="0.3">
      <c r="A1984" s="336">
        <v>7605</v>
      </c>
      <c r="B1984" s="2" t="s">
        <v>293</v>
      </c>
      <c r="C1984" s="429">
        <v>6.3866529999999999</v>
      </c>
      <c r="D1984" s="429">
        <v>3.1377269999999999</v>
      </c>
      <c r="E1984" s="429">
        <v>3.248926</v>
      </c>
      <c r="F1984" s="429">
        <v>5.4011469999999946</v>
      </c>
    </row>
    <row r="1985" spans="1:6" x14ac:dyDescent="0.3">
      <c r="A1985" s="336">
        <v>7606</v>
      </c>
      <c r="B1985" s="2" t="s">
        <v>293</v>
      </c>
      <c r="C1985" s="429">
        <v>6.431438</v>
      </c>
      <c r="D1985" s="429">
        <v>3.1604239999999999</v>
      </c>
      <c r="E1985" s="429">
        <v>3.2710140000000001</v>
      </c>
      <c r="F1985" s="429">
        <v>5.2935500000000033</v>
      </c>
    </row>
    <row r="1986" spans="1:6" x14ac:dyDescent="0.3">
      <c r="A1986" s="336">
        <v>7607</v>
      </c>
      <c r="B1986" s="2" t="s">
        <v>293</v>
      </c>
      <c r="C1986" s="429">
        <v>6.4274990000000001</v>
      </c>
      <c r="D1986" s="429">
        <v>3.1877710000000001</v>
      </c>
      <c r="E1986" s="429">
        <v>3.2397279999999999</v>
      </c>
      <c r="F1986" s="429">
        <v>4.8845659999999995</v>
      </c>
    </row>
    <row r="1987" spans="1:6" x14ac:dyDescent="0.3">
      <c r="A1987" s="336">
        <v>7608</v>
      </c>
      <c r="B1987" s="2" t="s">
        <v>293</v>
      </c>
      <c r="C1987" s="429">
        <v>6.4495760000000004</v>
      </c>
      <c r="D1987" s="429">
        <v>3.1593390000000001</v>
      </c>
      <c r="E1987" s="429">
        <v>3.2902370000000003</v>
      </c>
      <c r="F1987" s="429">
        <v>5.3999240000000057</v>
      </c>
    </row>
    <row r="1988" spans="1:6" x14ac:dyDescent="0.3">
      <c r="A1988" s="336">
        <v>7620</v>
      </c>
      <c r="B1988" s="2" t="s">
        <v>293</v>
      </c>
      <c r="C1988" s="429">
        <v>6.2694369999999999</v>
      </c>
      <c r="D1988" s="429">
        <v>3.129124</v>
      </c>
      <c r="E1988" s="429">
        <v>3.1403129999999999</v>
      </c>
      <c r="F1988" s="429">
        <v>4.137127999999997</v>
      </c>
    </row>
    <row r="1989" spans="1:6" x14ac:dyDescent="0.3">
      <c r="A1989" s="336">
        <v>7621</v>
      </c>
      <c r="B1989" s="2" t="s">
        <v>293</v>
      </c>
      <c r="C1989" s="429">
        <v>6.3605689999999999</v>
      </c>
      <c r="D1989" s="429">
        <v>3.156056</v>
      </c>
      <c r="E1989" s="429">
        <v>3.2045129999999999</v>
      </c>
      <c r="F1989" s="429">
        <v>4.6552570000000131</v>
      </c>
    </row>
    <row r="1990" spans="1:6" x14ac:dyDescent="0.3">
      <c r="A1990" s="336">
        <v>7624</v>
      </c>
      <c r="B1990" s="2" t="s">
        <v>293</v>
      </c>
      <c r="C1990" s="429">
        <v>6.2813080000000001</v>
      </c>
      <c r="D1990" s="429">
        <v>3.164882</v>
      </c>
      <c r="E1990" s="429">
        <v>3.1164260000000001</v>
      </c>
      <c r="F1990" s="429">
        <v>3.9071229999999915</v>
      </c>
    </row>
    <row r="1991" spans="1:6" x14ac:dyDescent="0.3">
      <c r="A1991" s="336">
        <v>7626</v>
      </c>
      <c r="B1991" s="2" t="s">
        <v>293</v>
      </c>
      <c r="C1991" s="429">
        <v>6.3146209999999998</v>
      </c>
      <c r="D1991" s="429">
        <v>3.1405319999999999</v>
      </c>
      <c r="E1991" s="429">
        <v>3.1740889999999999</v>
      </c>
      <c r="F1991" s="429">
        <v>4.425024999999998</v>
      </c>
    </row>
    <row r="1992" spans="1:6" x14ac:dyDescent="0.3">
      <c r="A1992" s="336">
        <v>7627</v>
      </c>
      <c r="B1992" s="2" t="s">
        <v>293</v>
      </c>
      <c r="C1992" s="429">
        <v>6.2979339999999997</v>
      </c>
      <c r="D1992" s="429">
        <v>3.1506789999999998</v>
      </c>
      <c r="E1992" s="429">
        <v>3.1472549999999999</v>
      </c>
      <c r="F1992" s="429">
        <v>4.1854819999999933</v>
      </c>
    </row>
    <row r="1993" spans="1:6" x14ac:dyDescent="0.3">
      <c r="A1993" s="336">
        <v>7628</v>
      </c>
      <c r="B1993" s="2" t="s">
        <v>293</v>
      </c>
      <c r="C1993" s="429">
        <v>6.3324540000000002</v>
      </c>
      <c r="D1993" s="429">
        <v>3.1701130000000002</v>
      </c>
      <c r="E1993" s="429">
        <v>3.1623410000000001</v>
      </c>
      <c r="F1993" s="429">
        <v>4.2881610000000023</v>
      </c>
    </row>
    <row r="1994" spans="1:6" x14ac:dyDescent="0.3">
      <c r="A1994" s="336">
        <v>7630</v>
      </c>
      <c r="B1994" s="2" t="s">
        <v>293</v>
      </c>
      <c r="C1994" s="429">
        <v>6.3151570000000001</v>
      </c>
      <c r="D1994" s="429">
        <v>3.2239979999999999</v>
      </c>
      <c r="E1994" s="429">
        <v>3.0911590000000002</v>
      </c>
      <c r="F1994" s="429">
        <v>3.6531580000000119</v>
      </c>
    </row>
    <row r="1995" spans="1:6" x14ac:dyDescent="0.3">
      <c r="A1995" s="336">
        <v>7631</v>
      </c>
      <c r="B1995" s="2" t="s">
        <v>293</v>
      </c>
      <c r="C1995" s="429">
        <v>6.363334</v>
      </c>
      <c r="D1995" s="429">
        <v>3.1313550000000001</v>
      </c>
      <c r="E1995" s="429">
        <v>3.2319789999999999</v>
      </c>
      <c r="F1995" s="429">
        <v>5.109644000000003</v>
      </c>
    </row>
    <row r="1996" spans="1:6" x14ac:dyDescent="0.3">
      <c r="A1996" s="336">
        <v>7632</v>
      </c>
      <c r="B1996" s="2" t="s">
        <v>293</v>
      </c>
      <c r="C1996" s="429">
        <v>6.3487819999999999</v>
      </c>
      <c r="D1996" s="429">
        <v>3.1195870000000001</v>
      </c>
      <c r="E1996" s="429">
        <v>3.2291949999999998</v>
      </c>
      <c r="F1996" s="429">
        <v>5.2192959999999999</v>
      </c>
    </row>
    <row r="1997" spans="1:6" x14ac:dyDescent="0.3">
      <c r="A1997" s="336">
        <v>7640</v>
      </c>
      <c r="B1997" s="2" t="s">
        <v>293</v>
      </c>
      <c r="C1997" s="429">
        <v>6.2714879999999997</v>
      </c>
      <c r="D1997" s="429">
        <v>3.196736</v>
      </c>
      <c r="E1997" s="429">
        <v>3.0747519999999997</v>
      </c>
      <c r="F1997" s="429">
        <v>3.5313499999999891</v>
      </c>
    </row>
    <row r="1998" spans="1:6" x14ac:dyDescent="0.3">
      <c r="A1998" s="336">
        <v>7641</v>
      </c>
      <c r="B1998" s="2" t="s">
        <v>293</v>
      </c>
      <c r="C1998" s="429">
        <v>6.3130189999999997</v>
      </c>
      <c r="D1998" s="429">
        <v>3.1884420000000002</v>
      </c>
      <c r="E1998" s="429">
        <v>3.1245769999999995</v>
      </c>
      <c r="F1998" s="429">
        <v>3.9569769999999949</v>
      </c>
    </row>
    <row r="1999" spans="1:6" x14ac:dyDescent="0.3">
      <c r="A1999" s="336">
        <v>7642</v>
      </c>
      <c r="B1999" s="2" t="s">
        <v>293</v>
      </c>
      <c r="C1999" s="429">
        <v>6.2766279999999997</v>
      </c>
      <c r="D1999" s="429">
        <v>3.2745009999999999</v>
      </c>
      <c r="E1999" s="429">
        <v>3.0021269999999998</v>
      </c>
      <c r="F1999" s="429">
        <v>2.8925200000000046</v>
      </c>
    </row>
    <row r="2000" spans="1:6" x14ac:dyDescent="0.3">
      <c r="A2000" s="336">
        <v>7643</v>
      </c>
      <c r="B2000" s="2" t="s">
        <v>293</v>
      </c>
      <c r="C2000" s="429">
        <v>6.4348260000000002</v>
      </c>
      <c r="D2000" s="429">
        <v>3.150042</v>
      </c>
      <c r="E2000" s="429">
        <v>3.2847840000000001</v>
      </c>
      <c r="F2000" s="429">
        <v>5.512510000000006</v>
      </c>
    </row>
    <row r="2001" spans="1:6" x14ac:dyDescent="0.3">
      <c r="A2001" s="336">
        <v>7644</v>
      </c>
      <c r="B2001" s="2" t="s">
        <v>293</v>
      </c>
      <c r="C2001" s="429">
        <v>6.4453889999999996</v>
      </c>
      <c r="D2001" s="429">
        <v>3.1851050000000001</v>
      </c>
      <c r="E2001" s="429">
        <v>3.2602839999999995</v>
      </c>
      <c r="F2001" s="429">
        <v>5.0448820000000012</v>
      </c>
    </row>
    <row r="2002" spans="1:6" x14ac:dyDescent="0.3">
      <c r="A2002" s="336">
        <v>7645</v>
      </c>
      <c r="B2002" s="2" t="s">
        <v>293</v>
      </c>
      <c r="C2002" s="429">
        <v>6.2112220000000002</v>
      </c>
      <c r="D2002" s="429">
        <v>3.3240080000000001</v>
      </c>
      <c r="E2002" s="429">
        <v>2.8872140000000002</v>
      </c>
      <c r="F2002" s="429">
        <v>1.9298730000000006</v>
      </c>
    </row>
    <row r="2003" spans="1:6" x14ac:dyDescent="0.3">
      <c r="A2003" s="336">
        <v>7646</v>
      </c>
      <c r="B2003" s="2" t="s">
        <v>293</v>
      </c>
      <c r="C2003" s="429">
        <v>6.364274</v>
      </c>
      <c r="D2003" s="429">
        <v>3.1788940000000001</v>
      </c>
      <c r="E2003" s="429">
        <v>3.1853799999999999</v>
      </c>
      <c r="F2003" s="429">
        <v>4.4613229999999859</v>
      </c>
    </row>
    <row r="2004" spans="1:6" x14ac:dyDescent="0.3">
      <c r="A2004" s="336">
        <v>7647</v>
      </c>
      <c r="B2004" s="2" t="s">
        <v>293</v>
      </c>
      <c r="C2004" s="429">
        <v>6.2381700000000002</v>
      </c>
      <c r="D2004" s="429">
        <v>3.175017</v>
      </c>
      <c r="E2004" s="429">
        <v>3.0631530000000002</v>
      </c>
      <c r="F2004" s="429">
        <v>3.4301549999999992</v>
      </c>
    </row>
    <row r="2005" spans="1:6" x14ac:dyDescent="0.3">
      <c r="A2005" s="336">
        <v>7648</v>
      </c>
      <c r="B2005" s="2" t="s">
        <v>293</v>
      </c>
      <c r="C2005" s="429">
        <v>6.2561239999999998</v>
      </c>
      <c r="D2005" s="429">
        <v>3.1714579999999999</v>
      </c>
      <c r="E2005" s="429">
        <v>3.0846659999999999</v>
      </c>
      <c r="F2005" s="429">
        <v>3.6237569999999977</v>
      </c>
    </row>
    <row r="2006" spans="1:6" x14ac:dyDescent="0.3">
      <c r="A2006" s="336">
        <v>7649</v>
      </c>
      <c r="B2006" s="2" t="s">
        <v>293</v>
      </c>
      <c r="C2006" s="429">
        <v>6.3408059999999997</v>
      </c>
      <c r="D2006" s="429">
        <v>3.2103060000000001</v>
      </c>
      <c r="E2006" s="429">
        <v>3.1304999999999996</v>
      </c>
      <c r="F2006" s="429">
        <v>3.9870610000000113</v>
      </c>
    </row>
    <row r="2007" spans="1:6" x14ac:dyDescent="0.3">
      <c r="A2007" s="336">
        <v>7650</v>
      </c>
      <c r="B2007" s="2" t="s">
        <v>293</v>
      </c>
      <c r="C2007" s="429">
        <v>6.4019060000000003</v>
      </c>
      <c r="D2007" s="429">
        <v>3.1389369999999999</v>
      </c>
      <c r="E2007" s="429">
        <v>3.2629690000000005</v>
      </c>
      <c r="F2007" s="429">
        <v>5.5864660000000086</v>
      </c>
    </row>
    <row r="2008" spans="1:6" x14ac:dyDescent="0.3">
      <c r="A2008" s="336">
        <v>7652</v>
      </c>
      <c r="B2008" s="2" t="s">
        <v>293</v>
      </c>
      <c r="C2008" s="429">
        <v>6.3784979999999996</v>
      </c>
      <c r="D2008" s="429">
        <v>3.2321209999999998</v>
      </c>
      <c r="E2008" s="429">
        <v>3.1463769999999998</v>
      </c>
      <c r="F2008" s="429">
        <v>4.0864770000000021</v>
      </c>
    </row>
    <row r="2009" spans="1:6" x14ac:dyDescent="0.3">
      <c r="A2009" s="336">
        <v>7656</v>
      </c>
      <c r="B2009" s="2" t="s">
        <v>293</v>
      </c>
      <c r="C2009" s="429">
        <v>6.236021</v>
      </c>
      <c r="D2009" s="429">
        <v>3.3002630000000002</v>
      </c>
      <c r="E2009" s="429">
        <v>2.9357579999999999</v>
      </c>
      <c r="F2009" s="429">
        <v>2.3358060000000052</v>
      </c>
    </row>
    <row r="2010" spans="1:6" x14ac:dyDescent="0.3">
      <c r="A2010" s="336">
        <v>7657</v>
      </c>
      <c r="B2010" s="2" t="s">
        <v>293</v>
      </c>
      <c r="C2010" s="429">
        <v>6.4206390000000004</v>
      </c>
      <c r="D2010" s="429">
        <v>3.1397059999999999</v>
      </c>
      <c r="E2010" s="429">
        <v>3.2809330000000005</v>
      </c>
      <c r="F2010" s="429">
        <v>5.7116890000000069</v>
      </c>
    </row>
    <row r="2011" spans="1:6" x14ac:dyDescent="0.3">
      <c r="A2011" s="336">
        <v>7660</v>
      </c>
      <c r="B2011" s="2" t="s">
        <v>293</v>
      </c>
      <c r="C2011" s="429">
        <v>6.4154210000000003</v>
      </c>
      <c r="D2011" s="429">
        <v>3.147478</v>
      </c>
      <c r="E2011" s="429">
        <v>3.2679430000000003</v>
      </c>
      <c r="F2011" s="429">
        <v>5.4452949999999944</v>
      </c>
    </row>
    <row r="2012" spans="1:6" x14ac:dyDescent="0.3">
      <c r="A2012" s="336">
        <v>7661</v>
      </c>
      <c r="B2012" s="2" t="s">
        <v>293</v>
      </c>
      <c r="C2012" s="429">
        <v>6.3850709999999999</v>
      </c>
      <c r="D2012" s="429">
        <v>3.1887159999999999</v>
      </c>
      <c r="E2012" s="429">
        <v>3.1963550000000001</v>
      </c>
      <c r="F2012" s="429">
        <v>4.534706000000007</v>
      </c>
    </row>
    <row r="2013" spans="1:6" x14ac:dyDescent="0.3">
      <c r="A2013" s="336">
        <v>7662</v>
      </c>
      <c r="B2013" s="2" t="s">
        <v>293</v>
      </c>
      <c r="C2013" s="429">
        <v>6.4327639999999997</v>
      </c>
      <c r="D2013" s="429">
        <v>3.2014779999999998</v>
      </c>
      <c r="E2013" s="429">
        <v>3.2312859999999999</v>
      </c>
      <c r="F2013" s="429">
        <v>4.7859960000000115</v>
      </c>
    </row>
    <row r="2014" spans="1:6" x14ac:dyDescent="0.3">
      <c r="A2014" s="336">
        <v>7663</v>
      </c>
      <c r="B2014" s="2" t="s">
        <v>293</v>
      </c>
      <c r="C2014" s="429">
        <v>6.4242520000000001</v>
      </c>
      <c r="D2014" s="429">
        <v>3.218566</v>
      </c>
      <c r="E2014" s="429">
        <v>3.205686</v>
      </c>
      <c r="F2014" s="429">
        <v>4.5689819999999912</v>
      </c>
    </row>
    <row r="2015" spans="1:6" x14ac:dyDescent="0.3">
      <c r="A2015" s="336">
        <v>7666</v>
      </c>
      <c r="B2015" s="2" t="s">
        <v>293</v>
      </c>
      <c r="C2015" s="429">
        <v>6.3925210000000003</v>
      </c>
      <c r="D2015" s="429">
        <v>3.1511420000000001</v>
      </c>
      <c r="E2015" s="429">
        <v>3.2413790000000002</v>
      </c>
      <c r="F2015" s="429">
        <v>5.0876779999999968</v>
      </c>
    </row>
    <row r="2016" spans="1:6" x14ac:dyDescent="0.3">
      <c r="A2016" s="336">
        <v>7670</v>
      </c>
      <c r="B2016" s="2" t="s">
        <v>293</v>
      </c>
      <c r="C2016" s="429">
        <v>6.3357580000000002</v>
      </c>
      <c r="D2016" s="429">
        <v>3.1252629999999999</v>
      </c>
      <c r="E2016" s="429">
        <v>3.2104950000000003</v>
      </c>
      <c r="F2016" s="429">
        <v>4.7710629999999981</v>
      </c>
    </row>
    <row r="2017" spans="1:6" x14ac:dyDescent="0.3">
      <c r="A2017" s="336">
        <v>7675</v>
      </c>
      <c r="B2017" s="2" t="s">
        <v>293</v>
      </c>
      <c r="C2017" s="429">
        <v>6.2603910000000003</v>
      </c>
      <c r="D2017" s="429">
        <v>3.2353239999999999</v>
      </c>
      <c r="E2017" s="429">
        <v>3.0250670000000004</v>
      </c>
      <c r="F2017" s="429">
        <v>3.0936249999999959</v>
      </c>
    </row>
    <row r="2018" spans="1:6" x14ac:dyDescent="0.3">
      <c r="A2018" s="336">
        <v>7676</v>
      </c>
      <c r="B2018" s="2" t="s">
        <v>293</v>
      </c>
      <c r="C2018" s="429">
        <v>6.310289</v>
      </c>
      <c r="D2018" s="429">
        <v>3.2719149999999999</v>
      </c>
      <c r="E2018" s="429">
        <v>3.0383740000000001</v>
      </c>
      <c r="F2018" s="429">
        <v>3.1923039999999929</v>
      </c>
    </row>
    <row r="2019" spans="1:6" x14ac:dyDescent="0.3">
      <c r="A2019" s="336">
        <v>7677</v>
      </c>
      <c r="B2019" s="2" t="s">
        <v>293</v>
      </c>
      <c r="C2019" s="429">
        <v>6.2547050000000004</v>
      </c>
      <c r="D2019" s="429">
        <v>3.3065359999999999</v>
      </c>
      <c r="E2019" s="429">
        <v>2.9481690000000005</v>
      </c>
      <c r="F2019" s="429">
        <v>2.4418580000000034</v>
      </c>
    </row>
    <row r="2020" spans="1:6" x14ac:dyDescent="0.3">
      <c r="A2020" s="336">
        <v>7701</v>
      </c>
      <c r="B2020" s="2" t="s">
        <v>293</v>
      </c>
      <c r="C2020" s="429">
        <v>6.1228059999999997</v>
      </c>
      <c r="D2020" s="429">
        <v>3.1117880000000002</v>
      </c>
      <c r="E2020" s="429">
        <v>3.0110179999999995</v>
      </c>
      <c r="F2020" s="429">
        <v>3.198038000000011</v>
      </c>
    </row>
    <row r="2021" spans="1:6" x14ac:dyDescent="0.3">
      <c r="A2021" s="336">
        <v>7702</v>
      </c>
      <c r="B2021" s="2" t="s">
        <v>293</v>
      </c>
      <c r="C2021" s="429">
        <v>6.0236520000000002</v>
      </c>
      <c r="D2021" s="429">
        <v>3.1055290000000002</v>
      </c>
      <c r="E2021" s="429">
        <v>2.918123</v>
      </c>
      <c r="F2021" s="429">
        <v>2.2474769999999964</v>
      </c>
    </row>
    <row r="2022" spans="1:6" x14ac:dyDescent="0.3">
      <c r="A2022" s="336">
        <v>7703</v>
      </c>
      <c r="B2022" s="2" t="s">
        <v>293</v>
      </c>
      <c r="C2022" s="429">
        <v>6.0219569999999996</v>
      </c>
      <c r="D2022" s="429">
        <v>3.105604</v>
      </c>
      <c r="E2022" s="429">
        <v>2.9163529999999995</v>
      </c>
      <c r="F2022" s="429">
        <v>2.2283639999999991</v>
      </c>
    </row>
    <row r="2023" spans="1:6" x14ac:dyDescent="0.3">
      <c r="A2023" s="336">
        <v>7704</v>
      </c>
      <c r="B2023" s="2" t="s">
        <v>293</v>
      </c>
      <c r="C2023" s="429">
        <v>6.150436</v>
      </c>
      <c r="D2023" s="429">
        <v>3.1108419999999999</v>
      </c>
      <c r="E2023" s="429">
        <v>3.0395940000000001</v>
      </c>
      <c r="F2023" s="429">
        <v>3.5210740000000058</v>
      </c>
    </row>
    <row r="2024" spans="1:6" x14ac:dyDescent="0.3">
      <c r="A2024" s="336">
        <v>7711</v>
      </c>
      <c r="B2024" s="2" t="s">
        <v>293</v>
      </c>
      <c r="C2024" s="429">
        <v>6.0115769999999999</v>
      </c>
      <c r="D2024" s="429">
        <v>3.1050230000000001</v>
      </c>
      <c r="E2024" s="429">
        <v>2.9065539999999999</v>
      </c>
      <c r="F2024" s="429">
        <v>2.126183999999995</v>
      </c>
    </row>
    <row r="2025" spans="1:6" x14ac:dyDescent="0.3">
      <c r="A2025" s="336">
        <v>7712</v>
      </c>
      <c r="B2025" s="2" t="s">
        <v>293</v>
      </c>
      <c r="C2025" s="429">
        <v>6.0141869999999997</v>
      </c>
      <c r="D2025" s="429">
        <v>3.1056029999999999</v>
      </c>
      <c r="E2025" s="429">
        <v>2.9085839999999998</v>
      </c>
      <c r="F2025" s="429">
        <v>2.1482409999999987</v>
      </c>
    </row>
    <row r="2026" spans="1:6" x14ac:dyDescent="0.3">
      <c r="A2026" s="336">
        <v>7716</v>
      </c>
      <c r="B2026" s="2" t="s">
        <v>293</v>
      </c>
      <c r="C2026" s="429">
        <v>6.150436</v>
      </c>
      <c r="D2026" s="429">
        <v>3.1108419999999999</v>
      </c>
      <c r="E2026" s="429">
        <v>3.0395940000000001</v>
      </c>
      <c r="F2026" s="429">
        <v>3.5210740000000058</v>
      </c>
    </row>
    <row r="2027" spans="1:6" x14ac:dyDescent="0.3">
      <c r="A2027" s="336">
        <v>7717</v>
      </c>
      <c r="B2027" s="2" t="s">
        <v>293</v>
      </c>
      <c r="C2027" s="429">
        <v>6.0115769999999999</v>
      </c>
      <c r="D2027" s="429">
        <v>3.1050230000000001</v>
      </c>
      <c r="E2027" s="429">
        <v>2.9065539999999999</v>
      </c>
      <c r="F2027" s="429">
        <v>2.126183999999995</v>
      </c>
    </row>
    <row r="2028" spans="1:6" x14ac:dyDescent="0.3">
      <c r="A2028" s="336">
        <v>7718</v>
      </c>
      <c r="B2028" s="2" t="s">
        <v>293</v>
      </c>
      <c r="C2028" s="429">
        <v>6.1581539999999997</v>
      </c>
      <c r="D2028" s="429">
        <v>3.111329</v>
      </c>
      <c r="E2028" s="429">
        <v>3.0468249999999997</v>
      </c>
      <c r="F2028" s="429">
        <v>3.5676310000000058</v>
      </c>
    </row>
    <row r="2029" spans="1:6" x14ac:dyDescent="0.3">
      <c r="A2029" s="336">
        <v>7719</v>
      </c>
      <c r="B2029" s="2" t="s">
        <v>293</v>
      </c>
      <c r="C2029" s="429">
        <v>5.9850190000000003</v>
      </c>
      <c r="D2029" s="429">
        <v>3.098376</v>
      </c>
      <c r="E2029" s="429">
        <v>2.8866430000000003</v>
      </c>
      <c r="F2029" s="429">
        <v>2.2110030000000052</v>
      </c>
    </row>
    <row r="2030" spans="1:6" x14ac:dyDescent="0.3">
      <c r="A2030" s="336">
        <v>7720</v>
      </c>
      <c r="B2030" s="2" t="s">
        <v>293</v>
      </c>
      <c r="C2030" s="429">
        <v>6.0115769999999999</v>
      </c>
      <c r="D2030" s="429">
        <v>3.1050230000000001</v>
      </c>
      <c r="E2030" s="429">
        <v>2.9065539999999999</v>
      </c>
      <c r="F2030" s="429">
        <v>2.126183999999995</v>
      </c>
    </row>
    <row r="2031" spans="1:6" x14ac:dyDescent="0.3">
      <c r="A2031" s="336">
        <v>7721</v>
      </c>
      <c r="B2031" s="2" t="s">
        <v>293</v>
      </c>
      <c r="C2031" s="429">
        <v>6.2575329999999996</v>
      </c>
      <c r="D2031" s="429">
        <v>3.1414909999999998</v>
      </c>
      <c r="E2031" s="429">
        <v>3.1160419999999998</v>
      </c>
      <c r="F2031" s="429">
        <v>3.5510320000000064</v>
      </c>
    </row>
    <row r="2032" spans="1:6" x14ac:dyDescent="0.3">
      <c r="A2032" s="336">
        <v>7722</v>
      </c>
      <c r="B2032" s="2" t="s">
        <v>293</v>
      </c>
      <c r="C2032" s="429">
        <v>6.101191</v>
      </c>
      <c r="D2032" s="429">
        <v>3.135958</v>
      </c>
      <c r="E2032" s="429">
        <v>2.965233</v>
      </c>
      <c r="F2032" s="429">
        <v>2.6485719999999873</v>
      </c>
    </row>
    <row r="2033" spans="1:6" x14ac:dyDescent="0.3">
      <c r="A2033" s="336">
        <v>7723</v>
      </c>
      <c r="B2033" s="2" t="s">
        <v>293</v>
      </c>
      <c r="C2033" s="429">
        <v>6.0115769999999999</v>
      </c>
      <c r="D2033" s="429">
        <v>3.1050230000000001</v>
      </c>
      <c r="E2033" s="429">
        <v>2.9065539999999999</v>
      </c>
      <c r="F2033" s="429">
        <v>2.126183999999995</v>
      </c>
    </row>
    <row r="2034" spans="1:6" x14ac:dyDescent="0.3">
      <c r="A2034" s="336">
        <v>7724</v>
      </c>
      <c r="B2034" s="2" t="s">
        <v>293</v>
      </c>
      <c r="C2034" s="429">
        <v>6.038589</v>
      </c>
      <c r="D2034" s="429">
        <v>3.1086969999999998</v>
      </c>
      <c r="E2034" s="429">
        <v>2.9298920000000002</v>
      </c>
      <c r="F2034" s="429">
        <v>2.3650930000000088</v>
      </c>
    </row>
    <row r="2035" spans="1:6" x14ac:dyDescent="0.3">
      <c r="A2035" s="336">
        <v>7726</v>
      </c>
      <c r="B2035" s="2" t="s">
        <v>293</v>
      </c>
      <c r="C2035" s="429">
        <v>6.133114</v>
      </c>
      <c r="D2035" s="429">
        <v>3.183284</v>
      </c>
      <c r="E2035" s="429">
        <v>2.94983</v>
      </c>
      <c r="F2035" s="429">
        <v>2.6786599999999865</v>
      </c>
    </row>
    <row r="2036" spans="1:6" x14ac:dyDescent="0.3">
      <c r="A2036" s="336">
        <v>7727</v>
      </c>
      <c r="B2036" s="2" t="s">
        <v>293</v>
      </c>
      <c r="C2036" s="429">
        <v>6.0472830000000002</v>
      </c>
      <c r="D2036" s="429">
        <v>3.1337899999999999</v>
      </c>
      <c r="E2036" s="429">
        <v>2.9134930000000003</v>
      </c>
      <c r="F2036" s="429">
        <v>2.4411889999999943</v>
      </c>
    </row>
    <row r="2037" spans="1:6" x14ac:dyDescent="0.3">
      <c r="A2037" s="336">
        <v>7728</v>
      </c>
      <c r="B2037" s="2" t="s">
        <v>293</v>
      </c>
      <c r="C2037" s="429">
        <v>6.1084639999999997</v>
      </c>
      <c r="D2037" s="429">
        <v>3.1715260000000001</v>
      </c>
      <c r="E2037" s="429">
        <v>2.9369379999999996</v>
      </c>
      <c r="F2037" s="429">
        <v>2.6999560000000074</v>
      </c>
    </row>
    <row r="2038" spans="1:6" x14ac:dyDescent="0.3">
      <c r="A2038" s="336">
        <v>7730</v>
      </c>
      <c r="B2038" s="2" t="s">
        <v>293</v>
      </c>
      <c r="C2038" s="429">
        <v>6.2131109999999996</v>
      </c>
      <c r="D2038" s="429">
        <v>3.1304460000000001</v>
      </c>
      <c r="E2038" s="429">
        <v>3.0826649999999995</v>
      </c>
      <c r="F2038" s="429">
        <v>3.5157780000000045</v>
      </c>
    </row>
    <row r="2039" spans="1:6" x14ac:dyDescent="0.3">
      <c r="A2039" s="336">
        <v>7731</v>
      </c>
      <c r="B2039" s="2" t="s">
        <v>293</v>
      </c>
      <c r="C2039" s="429">
        <v>6.0417909999999999</v>
      </c>
      <c r="D2039" s="429">
        <v>3.14229</v>
      </c>
      <c r="E2039" s="429">
        <v>2.8995009999999999</v>
      </c>
      <c r="F2039" s="429">
        <v>2.6156499999999951</v>
      </c>
    </row>
    <row r="2040" spans="1:6" x14ac:dyDescent="0.3">
      <c r="A2040" s="336">
        <v>7732</v>
      </c>
      <c r="B2040" s="2" t="s">
        <v>293</v>
      </c>
      <c r="C2040" s="429">
        <v>6.150436</v>
      </c>
      <c r="D2040" s="429">
        <v>3.1108419999999999</v>
      </c>
      <c r="E2040" s="429">
        <v>3.0395940000000001</v>
      </c>
      <c r="F2040" s="429">
        <v>3.5210740000000058</v>
      </c>
    </row>
    <row r="2041" spans="1:6" x14ac:dyDescent="0.3">
      <c r="A2041" s="336">
        <v>7733</v>
      </c>
      <c r="B2041" s="2" t="s">
        <v>293</v>
      </c>
      <c r="C2041" s="429">
        <v>6.1712590000000001</v>
      </c>
      <c r="D2041" s="429">
        <v>3.132943</v>
      </c>
      <c r="E2041" s="429">
        <v>3.038316</v>
      </c>
      <c r="F2041" s="429">
        <v>3.1916360000000026</v>
      </c>
    </row>
    <row r="2042" spans="1:6" x14ac:dyDescent="0.3">
      <c r="A2042" s="336">
        <v>7734</v>
      </c>
      <c r="B2042" s="2" t="s">
        <v>293</v>
      </c>
      <c r="C2042" s="429">
        <v>6.213419</v>
      </c>
      <c r="D2042" s="429">
        <v>3.1193909999999998</v>
      </c>
      <c r="E2042" s="429">
        <v>3.0940280000000002</v>
      </c>
      <c r="F2042" s="429">
        <v>3.7754149999999882</v>
      </c>
    </row>
    <row r="2043" spans="1:6" x14ac:dyDescent="0.3">
      <c r="A2043" s="336">
        <v>7735</v>
      </c>
      <c r="B2043" s="2" t="s">
        <v>293</v>
      </c>
      <c r="C2043" s="429">
        <v>6.2436249999999998</v>
      </c>
      <c r="D2043" s="429">
        <v>3.1332100000000001</v>
      </c>
      <c r="E2043" s="429">
        <v>3.1104149999999997</v>
      </c>
      <c r="F2043" s="429">
        <v>3.6507199999999997</v>
      </c>
    </row>
    <row r="2044" spans="1:6" x14ac:dyDescent="0.3">
      <c r="A2044" s="336">
        <v>7737</v>
      </c>
      <c r="B2044" s="2" t="s">
        <v>293</v>
      </c>
      <c r="C2044" s="429">
        <v>6.1498999999999997</v>
      </c>
      <c r="D2044" s="429">
        <v>3.1108600000000002</v>
      </c>
      <c r="E2044" s="429">
        <v>3.0390399999999995</v>
      </c>
      <c r="F2044" s="429">
        <v>3.5158849999999902</v>
      </c>
    </row>
    <row r="2045" spans="1:6" x14ac:dyDescent="0.3">
      <c r="A2045" s="336">
        <v>7738</v>
      </c>
      <c r="B2045" s="2" t="s">
        <v>293</v>
      </c>
      <c r="C2045" s="429">
        <v>6.1141839999999998</v>
      </c>
      <c r="D2045" s="429">
        <v>3.121861</v>
      </c>
      <c r="E2045" s="429">
        <v>2.9923229999999998</v>
      </c>
      <c r="F2045" s="429">
        <v>2.9146549999999962</v>
      </c>
    </row>
    <row r="2046" spans="1:6" x14ac:dyDescent="0.3">
      <c r="A2046" s="336">
        <v>7739</v>
      </c>
      <c r="B2046" s="2" t="s">
        <v>293</v>
      </c>
      <c r="C2046" s="429">
        <v>6.0990070000000003</v>
      </c>
      <c r="D2046" s="429">
        <v>3.1086870000000002</v>
      </c>
      <c r="E2046" s="429">
        <v>2.9903200000000001</v>
      </c>
      <c r="F2046" s="429">
        <v>3.004450999999996</v>
      </c>
    </row>
    <row r="2047" spans="1:6" x14ac:dyDescent="0.3">
      <c r="A2047" s="336">
        <v>7740</v>
      </c>
      <c r="B2047" s="2" t="s">
        <v>293</v>
      </c>
      <c r="C2047" s="429">
        <v>6.0115769999999999</v>
      </c>
      <c r="D2047" s="429">
        <v>3.1050230000000001</v>
      </c>
      <c r="E2047" s="429">
        <v>2.9065539999999999</v>
      </c>
      <c r="F2047" s="429">
        <v>2.126183999999995</v>
      </c>
    </row>
    <row r="2048" spans="1:6" x14ac:dyDescent="0.3">
      <c r="A2048" s="336">
        <v>7746</v>
      </c>
      <c r="B2048" s="2" t="s">
        <v>293</v>
      </c>
      <c r="C2048" s="429">
        <v>6.1653960000000003</v>
      </c>
      <c r="D2048" s="429">
        <v>3.1595409999999999</v>
      </c>
      <c r="E2048" s="429">
        <v>3.0058550000000004</v>
      </c>
      <c r="F2048" s="429">
        <v>2.9012219999999971</v>
      </c>
    </row>
    <row r="2049" spans="1:6" x14ac:dyDescent="0.3">
      <c r="A2049" s="336">
        <v>7747</v>
      </c>
      <c r="B2049" s="2" t="s">
        <v>293</v>
      </c>
      <c r="C2049" s="429">
        <v>6.2331940000000001</v>
      </c>
      <c r="D2049" s="429">
        <v>3.1482929999999998</v>
      </c>
      <c r="E2049" s="429">
        <v>3.0849010000000003</v>
      </c>
      <c r="F2049" s="429">
        <v>3.3055540000000008</v>
      </c>
    </row>
    <row r="2050" spans="1:6" x14ac:dyDescent="0.3">
      <c r="A2050" s="336">
        <v>7748</v>
      </c>
      <c r="B2050" s="2" t="s">
        <v>293</v>
      </c>
      <c r="C2050" s="429">
        <v>6.154693</v>
      </c>
      <c r="D2050" s="429">
        <v>3.1182089999999998</v>
      </c>
      <c r="E2050" s="429">
        <v>3.0364840000000002</v>
      </c>
      <c r="F2050" s="429">
        <v>3.3502440000000036</v>
      </c>
    </row>
    <row r="2051" spans="1:6" x14ac:dyDescent="0.3">
      <c r="A2051" s="336">
        <v>7751</v>
      </c>
      <c r="B2051" s="2" t="s">
        <v>293</v>
      </c>
      <c r="C2051" s="429">
        <v>6.1957700000000004</v>
      </c>
      <c r="D2051" s="429">
        <v>3.155732</v>
      </c>
      <c r="E2051" s="429">
        <v>3.0400380000000005</v>
      </c>
      <c r="F2051" s="429">
        <v>3.0682429999999954</v>
      </c>
    </row>
    <row r="2052" spans="1:6" x14ac:dyDescent="0.3">
      <c r="A2052" s="336">
        <v>7753</v>
      </c>
      <c r="B2052" s="2" t="s">
        <v>293</v>
      </c>
      <c r="C2052" s="429">
        <v>6.0116779999999999</v>
      </c>
      <c r="D2052" s="429">
        <v>3.107237</v>
      </c>
      <c r="E2052" s="429">
        <v>2.9044409999999998</v>
      </c>
      <c r="F2052" s="429">
        <v>2.1765270000000001</v>
      </c>
    </row>
    <row r="2053" spans="1:6" x14ac:dyDescent="0.3">
      <c r="A2053" s="336">
        <v>7755</v>
      </c>
      <c r="B2053" s="2" t="s">
        <v>293</v>
      </c>
      <c r="C2053" s="429">
        <v>6.0115769999999999</v>
      </c>
      <c r="D2053" s="429">
        <v>3.1050230000000001</v>
      </c>
      <c r="E2053" s="429">
        <v>2.9065539999999999</v>
      </c>
      <c r="F2053" s="429">
        <v>2.126183999999995</v>
      </c>
    </row>
    <row r="2054" spans="1:6" x14ac:dyDescent="0.3">
      <c r="A2054" s="336">
        <v>7756</v>
      </c>
      <c r="B2054" s="2" t="s">
        <v>293</v>
      </c>
      <c r="C2054" s="429">
        <v>6.0115769999999999</v>
      </c>
      <c r="D2054" s="429">
        <v>3.1050230000000001</v>
      </c>
      <c r="E2054" s="429">
        <v>2.9065539999999999</v>
      </c>
      <c r="F2054" s="429">
        <v>2.126183999999995</v>
      </c>
    </row>
    <row r="2055" spans="1:6" x14ac:dyDescent="0.3">
      <c r="A2055" s="336">
        <v>7757</v>
      </c>
      <c r="B2055" s="2" t="s">
        <v>293</v>
      </c>
      <c r="C2055" s="429">
        <v>6.0115769999999999</v>
      </c>
      <c r="D2055" s="429">
        <v>3.1050230000000001</v>
      </c>
      <c r="E2055" s="429">
        <v>2.9065539999999999</v>
      </c>
      <c r="F2055" s="429">
        <v>2.126183999999995</v>
      </c>
    </row>
    <row r="2056" spans="1:6" x14ac:dyDescent="0.3">
      <c r="A2056" s="336">
        <v>7758</v>
      </c>
      <c r="B2056" s="2" t="s">
        <v>293</v>
      </c>
      <c r="C2056" s="429">
        <v>6.1817739999999999</v>
      </c>
      <c r="D2056" s="429">
        <v>3.1144989999999999</v>
      </c>
      <c r="E2056" s="429">
        <v>3.067275</v>
      </c>
      <c r="F2056" s="429">
        <v>3.6681750000000051</v>
      </c>
    </row>
    <row r="2057" spans="1:6" x14ac:dyDescent="0.3">
      <c r="A2057" s="336">
        <v>7760</v>
      </c>
      <c r="B2057" s="2" t="s">
        <v>293</v>
      </c>
      <c r="C2057" s="429">
        <v>6.150436</v>
      </c>
      <c r="D2057" s="429">
        <v>3.1108419999999999</v>
      </c>
      <c r="E2057" s="429">
        <v>3.0395940000000001</v>
      </c>
      <c r="F2057" s="429">
        <v>3.5210740000000058</v>
      </c>
    </row>
    <row r="2058" spans="1:6" x14ac:dyDescent="0.3">
      <c r="A2058" s="336">
        <v>7762</v>
      </c>
      <c r="B2058" s="2" t="s">
        <v>293</v>
      </c>
      <c r="C2058" s="429">
        <v>5.933783</v>
      </c>
      <c r="D2058" s="429">
        <v>3.079466</v>
      </c>
      <c r="E2058" s="429">
        <v>2.854317</v>
      </c>
      <c r="F2058" s="429">
        <v>2.2228980000000007</v>
      </c>
    </row>
    <row r="2059" spans="1:6" x14ac:dyDescent="0.3">
      <c r="A2059" s="336">
        <v>7764</v>
      </c>
      <c r="B2059" s="2" t="s">
        <v>293</v>
      </c>
      <c r="C2059" s="429">
        <v>6.0115769999999999</v>
      </c>
      <c r="D2059" s="429">
        <v>3.1050230000000001</v>
      </c>
      <c r="E2059" s="429">
        <v>2.9065539999999999</v>
      </c>
      <c r="F2059" s="429">
        <v>2.126183999999995</v>
      </c>
    </row>
    <row r="2060" spans="1:6" x14ac:dyDescent="0.3">
      <c r="A2060" s="336">
        <v>7801</v>
      </c>
      <c r="B2060" s="2" t="s">
        <v>293</v>
      </c>
      <c r="C2060" s="429">
        <v>5.7919539999999996</v>
      </c>
      <c r="D2060" s="429">
        <v>3.756669</v>
      </c>
      <c r="E2060" s="429">
        <v>2.0352849999999996</v>
      </c>
      <c r="F2060" s="429">
        <v>-5.0449359999999999</v>
      </c>
    </row>
    <row r="2061" spans="1:6" x14ac:dyDescent="0.3">
      <c r="A2061" s="336">
        <v>7803</v>
      </c>
      <c r="B2061" s="2" t="s">
        <v>293</v>
      </c>
      <c r="C2061" s="429">
        <v>5.8151739999999998</v>
      </c>
      <c r="D2061" s="429">
        <v>3.7707890000000002</v>
      </c>
      <c r="E2061" s="429">
        <v>2.0443849999999997</v>
      </c>
      <c r="F2061" s="429">
        <v>-4.9609579999999909</v>
      </c>
    </row>
    <row r="2062" spans="1:6" x14ac:dyDescent="0.3">
      <c r="A2062" s="336">
        <v>7821</v>
      </c>
      <c r="B2062" s="2" t="s">
        <v>293</v>
      </c>
      <c r="C2062" s="429">
        <v>5.8251439999999999</v>
      </c>
      <c r="D2062" s="429">
        <v>3.776726</v>
      </c>
      <c r="E2062" s="429">
        <v>2.0484179999999999</v>
      </c>
      <c r="F2062" s="429">
        <v>-4.238230999999999</v>
      </c>
    </row>
    <row r="2063" spans="1:6" x14ac:dyDescent="0.3">
      <c r="A2063" s="336">
        <v>7822</v>
      </c>
      <c r="B2063" s="2" t="s">
        <v>293</v>
      </c>
      <c r="C2063" s="429">
        <v>5.8080239999999996</v>
      </c>
      <c r="D2063" s="429">
        <v>3.6840009999999999</v>
      </c>
      <c r="E2063" s="429">
        <v>2.1240229999999998</v>
      </c>
      <c r="F2063" s="429">
        <v>-3.2376570000000058</v>
      </c>
    </row>
    <row r="2064" spans="1:6" x14ac:dyDescent="0.3">
      <c r="A2064" s="336">
        <v>7823</v>
      </c>
      <c r="B2064" s="2" t="s">
        <v>295</v>
      </c>
      <c r="C2064" s="429">
        <v>6.2061890000000002</v>
      </c>
      <c r="D2064" s="429">
        <v>4.0500990000000003</v>
      </c>
      <c r="E2064" s="429">
        <v>2.1560899999999998</v>
      </c>
      <c r="F2064" s="429">
        <v>-2.3005559999999932</v>
      </c>
    </row>
    <row r="2065" spans="1:6" x14ac:dyDescent="0.3">
      <c r="A2065" s="336">
        <v>7825</v>
      </c>
      <c r="B2065" s="2" t="s">
        <v>293</v>
      </c>
      <c r="C2065" s="429">
        <v>5.8514520000000001</v>
      </c>
      <c r="D2065" s="429">
        <v>3.7658640000000001</v>
      </c>
      <c r="E2065" s="429">
        <v>2.085588</v>
      </c>
      <c r="F2065" s="429">
        <v>-3.3146929999999912</v>
      </c>
    </row>
    <row r="2066" spans="1:6" x14ac:dyDescent="0.3">
      <c r="A2066" s="336">
        <v>7826</v>
      </c>
      <c r="B2066" s="2" t="s">
        <v>293</v>
      </c>
      <c r="C2066" s="429">
        <v>5.7785989999999998</v>
      </c>
      <c r="D2066" s="429">
        <v>3.6788249999999998</v>
      </c>
      <c r="E2066" s="429">
        <v>2.099774</v>
      </c>
      <c r="F2066" s="429">
        <v>-3.2047939999999926</v>
      </c>
    </row>
    <row r="2067" spans="1:6" x14ac:dyDescent="0.3">
      <c r="A2067" s="336">
        <v>7827</v>
      </c>
      <c r="B2067" s="2" t="s">
        <v>293</v>
      </c>
      <c r="C2067" s="429">
        <v>5.7396950000000002</v>
      </c>
      <c r="D2067" s="429">
        <v>3.6417959999999998</v>
      </c>
      <c r="E2067" s="429">
        <v>2.0978990000000004</v>
      </c>
      <c r="F2067" s="429">
        <v>-3.0177619999999976</v>
      </c>
    </row>
    <row r="2068" spans="1:6" x14ac:dyDescent="0.3">
      <c r="A2068" s="336">
        <v>7828</v>
      </c>
      <c r="B2068" s="2" t="s">
        <v>293</v>
      </c>
      <c r="C2068" s="429">
        <v>5.8357619999999999</v>
      </c>
      <c r="D2068" s="429">
        <v>3.8018679999999998</v>
      </c>
      <c r="E2068" s="429">
        <v>2.0338940000000001</v>
      </c>
      <c r="F2068" s="429">
        <v>-4.5331070000000011</v>
      </c>
    </row>
    <row r="2069" spans="1:6" x14ac:dyDescent="0.3">
      <c r="A2069" s="336">
        <v>7830</v>
      </c>
      <c r="B2069" s="2" t="s">
        <v>293</v>
      </c>
      <c r="C2069" s="429">
        <v>5.9417200000000001</v>
      </c>
      <c r="D2069" s="429">
        <v>3.7571509999999999</v>
      </c>
      <c r="E2069" s="429">
        <v>2.1845690000000002</v>
      </c>
      <c r="F2069" s="429">
        <v>-2.7525049999999993</v>
      </c>
    </row>
    <row r="2070" spans="1:6" x14ac:dyDescent="0.3">
      <c r="A2070" s="336">
        <v>7832</v>
      </c>
      <c r="B2070" s="2" t="s">
        <v>295</v>
      </c>
      <c r="C2070" s="429">
        <v>6.1395910000000002</v>
      </c>
      <c r="D2070" s="429">
        <v>4.0741810000000003</v>
      </c>
      <c r="E2070" s="429">
        <v>2.06541</v>
      </c>
      <c r="F2070" s="429">
        <v>-3.444937000000003</v>
      </c>
    </row>
    <row r="2071" spans="1:6" x14ac:dyDescent="0.3">
      <c r="A2071" s="336">
        <v>7834</v>
      </c>
      <c r="B2071" s="2" t="s">
        <v>293</v>
      </c>
      <c r="C2071" s="429">
        <v>5.9054690000000001</v>
      </c>
      <c r="D2071" s="429">
        <v>3.7011150000000002</v>
      </c>
      <c r="E2071" s="429">
        <v>2.2043539999999999</v>
      </c>
      <c r="F2071" s="429">
        <v>-3.7481320000000053</v>
      </c>
    </row>
    <row r="2072" spans="1:6" x14ac:dyDescent="0.3">
      <c r="A2072" s="336">
        <v>7836</v>
      </c>
      <c r="B2072" s="2" t="s">
        <v>293</v>
      </c>
      <c r="C2072" s="429">
        <v>5.8529540000000004</v>
      </c>
      <c r="D2072" s="429">
        <v>3.786807</v>
      </c>
      <c r="E2072" s="429">
        <v>2.0661470000000004</v>
      </c>
      <c r="F2072" s="429">
        <v>-4.4083420000000046</v>
      </c>
    </row>
    <row r="2073" spans="1:6" x14ac:dyDescent="0.3">
      <c r="A2073" s="336">
        <v>7838</v>
      </c>
      <c r="B2073" s="2" t="s">
        <v>293</v>
      </c>
      <c r="C2073" s="429">
        <v>5.8836969999999997</v>
      </c>
      <c r="D2073" s="429">
        <v>3.7760859999999998</v>
      </c>
      <c r="E2073" s="429">
        <v>2.1076109999999999</v>
      </c>
      <c r="F2073" s="429">
        <v>-3.1243390000000062</v>
      </c>
    </row>
    <row r="2074" spans="1:6" x14ac:dyDescent="0.3">
      <c r="A2074" s="336">
        <v>7840</v>
      </c>
      <c r="B2074" s="2" t="s">
        <v>293</v>
      </c>
      <c r="C2074" s="429">
        <v>5.8672040000000001</v>
      </c>
      <c r="D2074" s="429">
        <v>3.7925450000000001</v>
      </c>
      <c r="E2074" s="429">
        <v>2.074659</v>
      </c>
      <c r="F2074" s="429">
        <v>-3.7811689999999984</v>
      </c>
    </row>
    <row r="2075" spans="1:6" x14ac:dyDescent="0.3">
      <c r="A2075" s="336">
        <v>7843</v>
      </c>
      <c r="B2075" s="2" t="s">
        <v>293</v>
      </c>
      <c r="C2075" s="429">
        <v>5.7834659999999998</v>
      </c>
      <c r="D2075" s="429">
        <v>3.788869</v>
      </c>
      <c r="E2075" s="429">
        <v>1.9945969999999997</v>
      </c>
      <c r="F2075" s="429">
        <v>-5.0833040000000125</v>
      </c>
    </row>
    <row r="2076" spans="1:6" x14ac:dyDescent="0.3">
      <c r="A2076" s="336">
        <v>7847</v>
      </c>
      <c r="B2076" s="2" t="s">
        <v>293</v>
      </c>
      <c r="C2076" s="429">
        <v>5.8042410000000002</v>
      </c>
      <c r="D2076" s="429">
        <v>3.782168</v>
      </c>
      <c r="E2076" s="429">
        <v>2.0220730000000002</v>
      </c>
      <c r="F2076" s="429">
        <v>-5.0548610000000025</v>
      </c>
    </row>
    <row r="2077" spans="1:6" x14ac:dyDescent="0.3">
      <c r="A2077" s="336">
        <v>7848</v>
      </c>
      <c r="B2077" s="2" t="s">
        <v>293</v>
      </c>
      <c r="C2077" s="429">
        <v>5.808656</v>
      </c>
      <c r="D2077" s="429">
        <v>3.7047119999999998</v>
      </c>
      <c r="E2077" s="429">
        <v>2.1039440000000003</v>
      </c>
      <c r="F2077" s="429">
        <v>-3.6077780000000104</v>
      </c>
    </row>
    <row r="2078" spans="1:6" x14ac:dyDescent="0.3">
      <c r="A2078" s="336">
        <v>7849</v>
      </c>
      <c r="B2078" s="2" t="s">
        <v>293</v>
      </c>
      <c r="C2078" s="429">
        <v>5.7540529999999999</v>
      </c>
      <c r="D2078" s="429">
        <v>3.7703679999999999</v>
      </c>
      <c r="E2078" s="429">
        <v>1.9836849999999999</v>
      </c>
      <c r="F2078" s="429">
        <v>-5.3363190000000031</v>
      </c>
    </row>
    <row r="2079" spans="1:6" x14ac:dyDescent="0.3">
      <c r="A2079" s="336">
        <v>7850</v>
      </c>
      <c r="B2079" s="2" t="s">
        <v>293</v>
      </c>
      <c r="C2079" s="429">
        <v>5.7913370000000004</v>
      </c>
      <c r="D2079" s="429">
        <v>3.7973140000000001</v>
      </c>
      <c r="E2079" s="429">
        <v>1.9940230000000003</v>
      </c>
      <c r="F2079" s="429">
        <v>-5.1591839999999962</v>
      </c>
    </row>
    <row r="2080" spans="1:6" x14ac:dyDescent="0.3">
      <c r="A2080" s="336">
        <v>7851</v>
      </c>
      <c r="B2080" s="2" t="s">
        <v>293</v>
      </c>
      <c r="C2080" s="429">
        <v>5.7477390000000002</v>
      </c>
      <c r="D2080" s="429">
        <v>3.7107709999999998</v>
      </c>
      <c r="E2080" s="429">
        <v>2.0369680000000003</v>
      </c>
      <c r="F2080" s="429">
        <v>-3.7082989999999967</v>
      </c>
    </row>
    <row r="2081" spans="1:6" x14ac:dyDescent="0.3">
      <c r="A2081" s="336">
        <v>7852</v>
      </c>
      <c r="B2081" s="2" t="s">
        <v>293</v>
      </c>
      <c r="C2081" s="429">
        <v>5.8167220000000004</v>
      </c>
      <c r="D2081" s="429">
        <v>3.787779</v>
      </c>
      <c r="E2081" s="429">
        <v>2.0289430000000004</v>
      </c>
      <c r="F2081" s="429">
        <v>-4.880814000000008</v>
      </c>
    </row>
    <row r="2082" spans="1:6" x14ac:dyDescent="0.3">
      <c r="A2082" s="336">
        <v>7853</v>
      </c>
      <c r="B2082" s="2" t="s">
        <v>293</v>
      </c>
      <c r="C2082" s="429">
        <v>5.8881170000000003</v>
      </c>
      <c r="D2082" s="429">
        <v>3.7896869999999998</v>
      </c>
      <c r="E2082" s="429">
        <v>2.0984300000000005</v>
      </c>
      <c r="F2082" s="429">
        <v>-3.6968019999999981</v>
      </c>
    </row>
    <row r="2083" spans="1:6" x14ac:dyDescent="0.3">
      <c r="A2083" s="336">
        <v>7856</v>
      </c>
      <c r="B2083" s="2" t="s">
        <v>293</v>
      </c>
      <c r="C2083" s="429">
        <v>5.77529</v>
      </c>
      <c r="D2083" s="429">
        <v>3.7926289999999998</v>
      </c>
      <c r="E2083" s="429">
        <v>1.9826610000000002</v>
      </c>
      <c r="F2083" s="429">
        <v>-5.2929380000000066</v>
      </c>
    </row>
    <row r="2084" spans="1:6" x14ac:dyDescent="0.3">
      <c r="A2084" s="336">
        <v>7857</v>
      </c>
      <c r="B2084" s="2" t="s">
        <v>293</v>
      </c>
      <c r="C2084" s="429">
        <v>5.8126959999999999</v>
      </c>
      <c r="D2084" s="429">
        <v>3.799226</v>
      </c>
      <c r="E2084" s="429">
        <v>2.0134699999999999</v>
      </c>
      <c r="F2084" s="429">
        <v>-4.8979949999999945</v>
      </c>
    </row>
    <row r="2085" spans="1:6" x14ac:dyDescent="0.3">
      <c r="A2085" s="336">
        <v>7860</v>
      </c>
      <c r="B2085" s="2" t="s">
        <v>293</v>
      </c>
      <c r="C2085" s="429">
        <v>5.825958</v>
      </c>
      <c r="D2085" s="429">
        <v>3.7345989999999998</v>
      </c>
      <c r="E2085" s="429">
        <v>2.0913590000000002</v>
      </c>
      <c r="F2085" s="429">
        <v>-3.4815949999999845</v>
      </c>
    </row>
    <row r="2086" spans="1:6" x14ac:dyDescent="0.3">
      <c r="A2086" s="336">
        <v>7863</v>
      </c>
      <c r="B2086" s="2" t="s">
        <v>293</v>
      </c>
      <c r="C2086" s="429">
        <v>5.8870610000000001</v>
      </c>
      <c r="D2086" s="429">
        <v>3.7679200000000002</v>
      </c>
      <c r="E2086" s="429">
        <v>2.1191409999999999</v>
      </c>
      <c r="F2086" s="429">
        <v>-2.7049030000000158</v>
      </c>
    </row>
    <row r="2087" spans="1:6" x14ac:dyDescent="0.3">
      <c r="A2087" s="336">
        <v>7865</v>
      </c>
      <c r="B2087" s="2" t="s">
        <v>293</v>
      </c>
      <c r="C2087" s="429">
        <v>5.8946440000000004</v>
      </c>
      <c r="D2087" s="429">
        <v>3.791337</v>
      </c>
      <c r="E2087" s="429">
        <v>2.1033070000000005</v>
      </c>
      <c r="F2087" s="429">
        <v>-3.0992469999999983</v>
      </c>
    </row>
    <row r="2088" spans="1:6" x14ac:dyDescent="0.3">
      <c r="A2088" s="336">
        <v>7866</v>
      </c>
      <c r="B2088" s="2" t="s">
        <v>293</v>
      </c>
      <c r="C2088" s="429">
        <v>5.8118970000000001</v>
      </c>
      <c r="D2088" s="429">
        <v>3.7286350000000001</v>
      </c>
      <c r="E2088" s="429">
        <v>2.0832619999999999</v>
      </c>
      <c r="F2088" s="429">
        <v>-4.6928800000000024</v>
      </c>
    </row>
    <row r="2089" spans="1:6" x14ac:dyDescent="0.3">
      <c r="A2089" s="336">
        <v>7869</v>
      </c>
      <c r="B2089" s="2" t="s">
        <v>293</v>
      </c>
      <c r="C2089" s="429">
        <v>5.8871330000000004</v>
      </c>
      <c r="D2089" s="429">
        <v>3.7348560000000002</v>
      </c>
      <c r="E2089" s="429">
        <v>2.1522770000000002</v>
      </c>
      <c r="F2089" s="429">
        <v>-4.1777979999999886</v>
      </c>
    </row>
    <row r="2090" spans="1:6" x14ac:dyDescent="0.3">
      <c r="A2090" s="336">
        <v>7871</v>
      </c>
      <c r="B2090" s="2" t="s">
        <v>293</v>
      </c>
      <c r="C2090" s="429">
        <v>5.767563</v>
      </c>
      <c r="D2090" s="429">
        <v>3.7447210000000002</v>
      </c>
      <c r="E2090" s="429">
        <v>2.0228419999999998</v>
      </c>
      <c r="F2090" s="429">
        <v>-4.7569529999999958</v>
      </c>
    </row>
    <row r="2091" spans="1:6" x14ac:dyDescent="0.3">
      <c r="A2091" s="336">
        <v>7874</v>
      </c>
      <c r="B2091" s="2" t="s">
        <v>293</v>
      </c>
      <c r="C2091" s="429">
        <v>5.8036599999999998</v>
      </c>
      <c r="D2091" s="429">
        <v>3.8006730000000002</v>
      </c>
      <c r="E2091" s="429">
        <v>2.0029869999999996</v>
      </c>
      <c r="F2091" s="429">
        <v>-4.9252000000000038</v>
      </c>
    </row>
    <row r="2092" spans="1:6" x14ac:dyDescent="0.3">
      <c r="A2092" s="336">
        <v>7876</v>
      </c>
      <c r="B2092" s="2" t="s">
        <v>293</v>
      </c>
      <c r="C2092" s="429">
        <v>5.8501640000000004</v>
      </c>
      <c r="D2092" s="429">
        <v>3.7725119999999999</v>
      </c>
      <c r="E2092" s="429">
        <v>2.0776520000000005</v>
      </c>
      <c r="F2092" s="429">
        <v>-4.5168109999999899</v>
      </c>
    </row>
    <row r="2093" spans="1:6" x14ac:dyDescent="0.3">
      <c r="A2093" s="336">
        <v>7882</v>
      </c>
      <c r="B2093" s="2" t="s">
        <v>293</v>
      </c>
      <c r="C2093" s="429">
        <v>5.8915509999999998</v>
      </c>
      <c r="D2093" s="429">
        <v>3.7446259999999998</v>
      </c>
      <c r="E2093" s="429">
        <v>2.146925</v>
      </c>
      <c r="F2093" s="429">
        <v>-2.0921410000000051</v>
      </c>
    </row>
    <row r="2094" spans="1:6" x14ac:dyDescent="0.3">
      <c r="A2094" s="336">
        <v>7885</v>
      </c>
      <c r="B2094" s="2" t="s">
        <v>293</v>
      </c>
      <c r="C2094" s="429">
        <v>5.7639670000000001</v>
      </c>
      <c r="D2094" s="429">
        <v>3.7792910000000002</v>
      </c>
      <c r="E2094" s="429">
        <v>1.9846759999999999</v>
      </c>
      <c r="F2094" s="429">
        <v>-5.3987609999999933</v>
      </c>
    </row>
    <row r="2095" spans="1:6" x14ac:dyDescent="0.3">
      <c r="A2095" s="336">
        <v>7901</v>
      </c>
      <c r="B2095" s="2" t="s">
        <v>293</v>
      </c>
      <c r="C2095" s="429">
        <v>6.3260959999999997</v>
      </c>
      <c r="D2095" s="429">
        <v>3.3822589999999999</v>
      </c>
      <c r="E2095" s="429">
        <v>2.9438369999999998</v>
      </c>
      <c r="F2095" s="429">
        <v>1.5643379999999993</v>
      </c>
    </row>
    <row r="2096" spans="1:6" x14ac:dyDescent="0.3">
      <c r="A2096" s="336">
        <v>7920</v>
      </c>
      <c r="B2096" s="2" t="s">
        <v>293</v>
      </c>
      <c r="C2096" s="429">
        <v>6.1423949999999996</v>
      </c>
      <c r="D2096" s="429">
        <v>3.5587520000000001</v>
      </c>
      <c r="E2096" s="429">
        <v>2.5836429999999995</v>
      </c>
      <c r="F2096" s="429">
        <v>-0.84400499999999568</v>
      </c>
    </row>
    <row r="2097" spans="1:6" x14ac:dyDescent="0.3">
      <c r="A2097" s="336">
        <v>7921</v>
      </c>
      <c r="B2097" s="2" t="s">
        <v>293</v>
      </c>
      <c r="C2097" s="429">
        <v>6.0751289999999996</v>
      </c>
      <c r="D2097" s="429">
        <v>3.624933</v>
      </c>
      <c r="E2097" s="429">
        <v>2.4501959999999996</v>
      </c>
      <c r="F2097" s="429">
        <v>-0.99179899999998611</v>
      </c>
    </row>
    <row r="2098" spans="1:6" x14ac:dyDescent="0.3">
      <c r="A2098" s="336">
        <v>7922</v>
      </c>
      <c r="B2098" s="2" t="s">
        <v>293</v>
      </c>
      <c r="C2098" s="429">
        <v>6.2784459999999997</v>
      </c>
      <c r="D2098" s="429">
        <v>3.4217819999999999</v>
      </c>
      <c r="E2098" s="429">
        <v>2.8566639999999999</v>
      </c>
      <c r="F2098" s="429">
        <v>0.73610599999998527</v>
      </c>
    </row>
    <row r="2099" spans="1:6" x14ac:dyDescent="0.3">
      <c r="A2099" s="336">
        <v>7924</v>
      </c>
      <c r="B2099" s="2" t="s">
        <v>293</v>
      </c>
      <c r="C2099" s="429">
        <v>6.0617369999999999</v>
      </c>
      <c r="D2099" s="429">
        <v>3.64812</v>
      </c>
      <c r="E2099" s="429">
        <v>2.4136169999999999</v>
      </c>
      <c r="F2099" s="429">
        <v>-2.1540609999999916</v>
      </c>
    </row>
    <row r="2100" spans="1:6" x14ac:dyDescent="0.3">
      <c r="A2100" s="336">
        <v>7927</v>
      </c>
      <c r="B2100" s="2" t="s">
        <v>293</v>
      </c>
      <c r="C2100" s="429">
        <v>6.0775420000000002</v>
      </c>
      <c r="D2100" s="429">
        <v>3.6032929999999999</v>
      </c>
      <c r="E2100" s="429">
        <v>2.4742490000000004</v>
      </c>
      <c r="F2100" s="429">
        <v>-1.8755650000000088</v>
      </c>
    </row>
    <row r="2101" spans="1:6" x14ac:dyDescent="0.3">
      <c r="A2101" s="336">
        <v>7928</v>
      </c>
      <c r="B2101" s="2" t="s">
        <v>293</v>
      </c>
      <c r="C2101" s="429">
        <v>6.2835939999999999</v>
      </c>
      <c r="D2101" s="429">
        <v>3.4517000000000002</v>
      </c>
      <c r="E2101" s="429">
        <v>2.8318939999999997</v>
      </c>
      <c r="F2101" s="429">
        <v>0.58806500000000739</v>
      </c>
    </row>
    <row r="2102" spans="1:6" x14ac:dyDescent="0.3">
      <c r="A2102" s="336">
        <v>7930</v>
      </c>
      <c r="B2102" s="2" t="s">
        <v>293</v>
      </c>
      <c r="C2102" s="429">
        <v>5.9174579999999999</v>
      </c>
      <c r="D2102" s="429">
        <v>3.755566</v>
      </c>
      <c r="E2102" s="429">
        <v>2.1618919999999999</v>
      </c>
      <c r="F2102" s="429">
        <v>-3.7003539999999973</v>
      </c>
    </row>
    <row r="2103" spans="1:6" x14ac:dyDescent="0.3">
      <c r="A2103" s="336">
        <v>7931</v>
      </c>
      <c r="B2103" s="2" t="s">
        <v>293</v>
      </c>
      <c r="C2103" s="429">
        <v>6.0236840000000003</v>
      </c>
      <c r="D2103" s="429">
        <v>3.6763870000000001</v>
      </c>
      <c r="E2103" s="429">
        <v>2.3472970000000002</v>
      </c>
      <c r="F2103" s="429">
        <v>-2.1498450000000133</v>
      </c>
    </row>
    <row r="2104" spans="1:6" x14ac:dyDescent="0.3">
      <c r="A2104" s="336">
        <v>7932</v>
      </c>
      <c r="B2104" s="2" t="s">
        <v>293</v>
      </c>
      <c r="C2104" s="429">
        <v>6.2394410000000002</v>
      </c>
      <c r="D2104" s="429">
        <v>3.4853179999999999</v>
      </c>
      <c r="E2104" s="429">
        <v>2.7541230000000003</v>
      </c>
      <c r="F2104" s="429">
        <v>0.1356400000000022</v>
      </c>
    </row>
    <row r="2105" spans="1:6" x14ac:dyDescent="0.3">
      <c r="A2105" s="336">
        <v>7933</v>
      </c>
      <c r="B2105" s="2" t="s">
        <v>293</v>
      </c>
      <c r="C2105" s="429">
        <v>6.225238</v>
      </c>
      <c r="D2105" s="429">
        <v>3.4908489999999999</v>
      </c>
      <c r="E2105" s="429">
        <v>2.7343890000000002</v>
      </c>
      <c r="F2105" s="429">
        <v>-7.1041000000008125E-2</v>
      </c>
    </row>
    <row r="2106" spans="1:6" x14ac:dyDescent="0.3">
      <c r="A2106" s="336">
        <v>7934</v>
      </c>
      <c r="B2106" s="2" t="s">
        <v>293</v>
      </c>
      <c r="C2106" s="429">
        <v>5.9986930000000003</v>
      </c>
      <c r="D2106" s="429">
        <v>3.701241</v>
      </c>
      <c r="E2106" s="429">
        <v>2.2974520000000003</v>
      </c>
      <c r="F2106" s="429">
        <v>-2.4710529999999977</v>
      </c>
    </row>
    <row r="2107" spans="1:6" x14ac:dyDescent="0.3">
      <c r="A2107" s="336">
        <v>7935</v>
      </c>
      <c r="B2107" s="2" t="s">
        <v>293</v>
      </c>
      <c r="C2107" s="429">
        <v>6.2362580000000003</v>
      </c>
      <c r="D2107" s="429">
        <v>3.505627</v>
      </c>
      <c r="E2107" s="429">
        <v>2.7306310000000003</v>
      </c>
      <c r="F2107" s="429">
        <v>-0.15771099999999905</v>
      </c>
    </row>
    <row r="2108" spans="1:6" x14ac:dyDescent="0.3">
      <c r="A2108" s="336">
        <v>7936</v>
      </c>
      <c r="B2108" s="2" t="s">
        <v>293</v>
      </c>
      <c r="C2108" s="429">
        <v>6.2038599999999997</v>
      </c>
      <c r="D2108" s="429">
        <v>3.4883310000000001</v>
      </c>
      <c r="E2108" s="429">
        <v>2.7155289999999996</v>
      </c>
      <c r="F2108" s="429">
        <v>7.4447999999996739E-2</v>
      </c>
    </row>
    <row r="2109" spans="1:6" x14ac:dyDescent="0.3">
      <c r="A2109" s="336">
        <v>7940</v>
      </c>
      <c r="B2109" s="2" t="s">
        <v>293</v>
      </c>
      <c r="C2109" s="429">
        <v>6.2491339999999997</v>
      </c>
      <c r="D2109" s="429">
        <v>3.4965510000000002</v>
      </c>
      <c r="E2109" s="429">
        <v>2.7525829999999996</v>
      </c>
      <c r="F2109" s="429">
        <v>7.9249999999930765E-3</v>
      </c>
    </row>
    <row r="2110" spans="1:6" x14ac:dyDescent="0.3">
      <c r="A2110" s="336">
        <v>7945</v>
      </c>
      <c r="B2110" s="2" t="s">
        <v>293</v>
      </c>
      <c r="C2110" s="429">
        <v>5.9794409999999996</v>
      </c>
      <c r="D2110" s="429">
        <v>3.7033140000000002</v>
      </c>
      <c r="E2110" s="429">
        <v>2.2761269999999993</v>
      </c>
      <c r="F2110" s="429">
        <v>-3.2137740000000008</v>
      </c>
    </row>
    <row r="2111" spans="1:6" x14ac:dyDescent="0.3">
      <c r="A2111" s="336">
        <v>7946</v>
      </c>
      <c r="B2111" s="2" t="s">
        <v>293</v>
      </c>
      <c r="C2111" s="429">
        <v>6.1933689999999997</v>
      </c>
      <c r="D2111" s="429">
        <v>3.5068899999999998</v>
      </c>
      <c r="E2111" s="429">
        <v>2.6864789999999998</v>
      </c>
      <c r="F2111" s="429">
        <v>-0.27074699999999297</v>
      </c>
    </row>
    <row r="2112" spans="1:6" x14ac:dyDescent="0.3">
      <c r="A2112" s="336">
        <v>7950</v>
      </c>
      <c r="B2112" s="2" t="s">
        <v>293</v>
      </c>
      <c r="C2112" s="429">
        <v>5.9948699999999997</v>
      </c>
      <c r="D2112" s="429">
        <v>3.6543999999999999</v>
      </c>
      <c r="E2112" s="429">
        <v>2.3404699999999998</v>
      </c>
      <c r="F2112" s="429">
        <v>-2.8154090000000096</v>
      </c>
    </row>
    <row r="2113" spans="1:6" x14ac:dyDescent="0.3">
      <c r="A2113" s="336">
        <v>7960</v>
      </c>
      <c r="B2113" s="2" t="s">
        <v>293</v>
      </c>
      <c r="C2113" s="429">
        <v>6.0879430000000001</v>
      </c>
      <c r="D2113" s="429">
        <v>3.6130179999999998</v>
      </c>
      <c r="E2113" s="429">
        <v>2.4749250000000003</v>
      </c>
      <c r="F2113" s="429">
        <v>-1.9107770000000031</v>
      </c>
    </row>
    <row r="2114" spans="1:6" x14ac:dyDescent="0.3">
      <c r="A2114" s="336">
        <v>7974</v>
      </c>
      <c r="B2114" s="2" t="s">
        <v>293</v>
      </c>
      <c r="C2114" s="429">
        <v>6.2993079999999999</v>
      </c>
      <c r="D2114" s="429">
        <v>3.414247</v>
      </c>
      <c r="E2114" s="429">
        <v>2.8850609999999999</v>
      </c>
      <c r="F2114" s="429">
        <v>0.95453899999999692</v>
      </c>
    </row>
    <row r="2115" spans="1:6" x14ac:dyDescent="0.3">
      <c r="A2115" s="336">
        <v>7976</v>
      </c>
      <c r="B2115" s="2" t="s">
        <v>293</v>
      </c>
      <c r="C2115" s="429">
        <v>6.1981289999999998</v>
      </c>
      <c r="D2115" s="429">
        <v>3.536632</v>
      </c>
      <c r="E2115" s="429">
        <v>2.6614969999999998</v>
      </c>
      <c r="F2115" s="429">
        <v>-0.61084899999998754</v>
      </c>
    </row>
    <row r="2116" spans="1:6" x14ac:dyDescent="0.3">
      <c r="A2116" s="336">
        <v>7980</v>
      </c>
      <c r="B2116" s="2" t="s">
        <v>293</v>
      </c>
      <c r="C2116" s="429">
        <v>6.2105870000000003</v>
      </c>
      <c r="D2116" s="429">
        <v>3.4921829999999998</v>
      </c>
      <c r="E2116" s="429">
        <v>2.7184040000000005</v>
      </c>
      <c r="F2116" s="429">
        <v>-0.10695100000000934</v>
      </c>
    </row>
    <row r="2117" spans="1:6" x14ac:dyDescent="0.3">
      <c r="A2117" s="336">
        <v>7981</v>
      </c>
      <c r="B2117" s="2" t="s">
        <v>293</v>
      </c>
      <c r="C2117" s="429">
        <v>6.1235270000000002</v>
      </c>
      <c r="D2117" s="429">
        <v>3.5668820000000001</v>
      </c>
      <c r="E2117" s="429">
        <v>2.5566450000000001</v>
      </c>
      <c r="F2117" s="429">
        <v>-1.255648999999984</v>
      </c>
    </row>
    <row r="2118" spans="1:6" x14ac:dyDescent="0.3">
      <c r="A2118" s="336">
        <v>8002</v>
      </c>
      <c r="B2118" s="2" t="s">
        <v>293</v>
      </c>
      <c r="C2118" s="429">
        <v>6.1975850000000001</v>
      </c>
      <c r="D2118" s="429">
        <v>3.4163739999999998</v>
      </c>
      <c r="E2118" s="429">
        <v>2.7812110000000003</v>
      </c>
      <c r="F2118" s="429">
        <v>3.9307529999999957</v>
      </c>
    </row>
    <row r="2119" spans="1:6" x14ac:dyDescent="0.3">
      <c r="A2119" s="336">
        <v>8003</v>
      </c>
      <c r="B2119" s="2" t="s">
        <v>293</v>
      </c>
      <c r="C2119" s="429">
        <v>6.1423909999999999</v>
      </c>
      <c r="D2119" s="429">
        <v>3.3784130000000001</v>
      </c>
      <c r="E2119" s="429">
        <v>2.7639779999999998</v>
      </c>
      <c r="F2119" s="429">
        <v>3.2697269999999889</v>
      </c>
    </row>
    <row r="2120" spans="1:6" x14ac:dyDescent="0.3">
      <c r="A2120" s="336">
        <v>8004</v>
      </c>
      <c r="B2120" s="2" t="s">
        <v>293</v>
      </c>
      <c r="C2120" s="429">
        <v>5.9600460000000002</v>
      </c>
      <c r="D2120" s="429">
        <v>3.171497</v>
      </c>
      <c r="E2120" s="429">
        <v>2.7885490000000002</v>
      </c>
      <c r="F2120" s="429">
        <v>2.3581889999999959</v>
      </c>
    </row>
    <row r="2121" spans="1:6" x14ac:dyDescent="0.3">
      <c r="A2121" s="336">
        <v>8005</v>
      </c>
      <c r="B2121" s="2" t="s">
        <v>293</v>
      </c>
      <c r="C2121" s="429">
        <v>5.8812040000000003</v>
      </c>
      <c r="D2121" s="429">
        <v>2.9438529999999998</v>
      </c>
      <c r="E2121" s="429">
        <v>2.9373510000000005</v>
      </c>
      <c r="F2121" s="429">
        <v>1.9507950000000136</v>
      </c>
    </row>
    <row r="2122" spans="1:6" x14ac:dyDescent="0.3">
      <c r="A2122" s="336">
        <v>8007</v>
      </c>
      <c r="B2122" s="2" t="s">
        <v>293</v>
      </c>
      <c r="C2122" s="429">
        <v>6.1685160000000003</v>
      </c>
      <c r="D2122" s="429">
        <v>3.3758400000000002</v>
      </c>
      <c r="E2122" s="429">
        <v>2.7926760000000002</v>
      </c>
      <c r="F2122" s="429">
        <v>4.0516569999999987</v>
      </c>
    </row>
    <row r="2123" spans="1:6" x14ac:dyDescent="0.3">
      <c r="A2123" s="336">
        <v>8008</v>
      </c>
      <c r="B2123" s="2" t="s">
        <v>293</v>
      </c>
      <c r="C2123" s="429">
        <v>5.7293750000000001</v>
      </c>
      <c r="D2123" s="429">
        <v>2.7745669999999998</v>
      </c>
      <c r="E2123" s="429">
        <v>2.9548080000000003</v>
      </c>
      <c r="F2123" s="429">
        <v>1.8221069999999955</v>
      </c>
    </row>
    <row r="2124" spans="1:6" x14ac:dyDescent="0.3">
      <c r="A2124" s="336">
        <v>8009</v>
      </c>
      <c r="B2124" s="2" t="s">
        <v>293</v>
      </c>
      <c r="C2124" s="429">
        <v>5.9975820000000004</v>
      </c>
      <c r="D2124" s="429">
        <v>3.2213829999999999</v>
      </c>
      <c r="E2124" s="429">
        <v>2.7761990000000005</v>
      </c>
      <c r="F2124" s="429">
        <v>2.6311680000000095</v>
      </c>
    </row>
    <row r="2125" spans="1:6" x14ac:dyDescent="0.3">
      <c r="A2125" s="336">
        <v>8010</v>
      </c>
      <c r="B2125" s="2" t="s">
        <v>293</v>
      </c>
      <c r="C2125" s="429">
        <v>6.2576450000000001</v>
      </c>
      <c r="D2125" s="429">
        <v>3.357488</v>
      </c>
      <c r="E2125" s="429">
        <v>2.9001570000000001</v>
      </c>
      <c r="F2125" s="429">
        <v>4.0586270000000013</v>
      </c>
    </row>
    <row r="2126" spans="1:6" x14ac:dyDescent="0.3">
      <c r="A2126" s="336">
        <v>8012</v>
      </c>
      <c r="B2126" s="2" t="s">
        <v>293</v>
      </c>
      <c r="C2126" s="429">
        <v>6.1179269999999999</v>
      </c>
      <c r="D2126" s="429">
        <v>3.292303</v>
      </c>
      <c r="E2126" s="429">
        <v>2.8256239999999999</v>
      </c>
      <c r="F2126" s="429">
        <v>3.7350899999999996</v>
      </c>
    </row>
    <row r="2127" spans="1:6" x14ac:dyDescent="0.3">
      <c r="A2127" s="336">
        <v>8014</v>
      </c>
      <c r="B2127" s="2" t="s">
        <v>293</v>
      </c>
      <c r="C2127" s="429">
        <v>6.2234769999999999</v>
      </c>
      <c r="D2127" s="429">
        <v>3.3870650000000002</v>
      </c>
      <c r="E2127" s="429">
        <v>2.8364119999999997</v>
      </c>
      <c r="F2127" s="429">
        <v>4.7291559999999961</v>
      </c>
    </row>
    <row r="2128" spans="1:6" x14ac:dyDescent="0.3">
      <c r="A2128" s="336">
        <v>8015</v>
      </c>
      <c r="B2128" s="2" t="s">
        <v>293</v>
      </c>
      <c r="C2128" s="429">
        <v>5.9977450000000001</v>
      </c>
      <c r="D2128" s="429">
        <v>2.9979290000000001</v>
      </c>
      <c r="E2128" s="429">
        <v>2.999816</v>
      </c>
      <c r="F2128" s="429">
        <v>3.7314480000000003</v>
      </c>
    </row>
    <row r="2129" spans="1:6" x14ac:dyDescent="0.3">
      <c r="A2129" s="336">
        <v>8016</v>
      </c>
      <c r="B2129" s="2" t="s">
        <v>293</v>
      </c>
      <c r="C2129" s="429">
        <v>6.2485520000000001</v>
      </c>
      <c r="D2129" s="429">
        <v>3.261123</v>
      </c>
      <c r="E2129" s="429">
        <v>2.9874290000000001</v>
      </c>
      <c r="F2129" s="429">
        <v>4.5839630000000113</v>
      </c>
    </row>
    <row r="2130" spans="1:6" x14ac:dyDescent="0.3">
      <c r="A2130" s="336">
        <v>8019</v>
      </c>
      <c r="B2130" s="2" t="s">
        <v>293</v>
      </c>
      <c r="C2130" s="429">
        <v>5.8590410000000004</v>
      </c>
      <c r="D2130" s="429">
        <v>2.8849010000000002</v>
      </c>
      <c r="E2130" s="429">
        <v>2.9741400000000002</v>
      </c>
      <c r="F2130" s="429">
        <v>2.2715450000000104</v>
      </c>
    </row>
    <row r="2131" spans="1:6" x14ac:dyDescent="0.3">
      <c r="A2131" s="336">
        <v>8020</v>
      </c>
      <c r="B2131" s="2" t="s">
        <v>293</v>
      </c>
      <c r="C2131" s="429">
        <v>6.2187060000000001</v>
      </c>
      <c r="D2131" s="429">
        <v>3.3384969999999998</v>
      </c>
      <c r="E2131" s="429">
        <v>2.8802090000000002</v>
      </c>
      <c r="F2131" s="429">
        <v>4.976585</v>
      </c>
    </row>
    <row r="2132" spans="1:6" x14ac:dyDescent="0.3">
      <c r="A2132" s="336">
        <v>8021</v>
      </c>
      <c r="B2132" s="2" t="s">
        <v>293</v>
      </c>
      <c r="C2132" s="429">
        <v>6.0922660000000004</v>
      </c>
      <c r="D2132" s="429">
        <v>3.3020100000000001</v>
      </c>
      <c r="E2132" s="429">
        <v>2.7902560000000003</v>
      </c>
      <c r="F2132" s="429">
        <v>3.3068880000000007</v>
      </c>
    </row>
    <row r="2133" spans="1:6" x14ac:dyDescent="0.3">
      <c r="A2133" s="336">
        <v>8022</v>
      </c>
      <c r="B2133" s="2" t="s">
        <v>293</v>
      </c>
      <c r="C2133" s="429">
        <v>6.1847519999999996</v>
      </c>
      <c r="D2133" s="429">
        <v>3.1254140000000001</v>
      </c>
      <c r="E2133" s="429">
        <v>3.0593379999999994</v>
      </c>
      <c r="F2133" s="429">
        <v>4.8119530000000026</v>
      </c>
    </row>
    <row r="2134" spans="1:6" x14ac:dyDescent="0.3">
      <c r="A2134" s="336">
        <v>8026</v>
      </c>
      <c r="B2134" s="2" t="s">
        <v>293</v>
      </c>
      <c r="C2134" s="429">
        <v>6.0909389999999997</v>
      </c>
      <c r="D2134" s="429">
        <v>3.3206159999999998</v>
      </c>
      <c r="E2134" s="429">
        <v>2.7703229999999999</v>
      </c>
      <c r="F2134" s="429">
        <v>3.0459370000000021</v>
      </c>
    </row>
    <row r="2135" spans="1:6" x14ac:dyDescent="0.3">
      <c r="A2135" s="336">
        <v>8027</v>
      </c>
      <c r="B2135" s="2" t="s">
        <v>293</v>
      </c>
      <c r="C2135" s="429">
        <v>6.2389590000000004</v>
      </c>
      <c r="D2135" s="429">
        <v>3.3754580000000001</v>
      </c>
      <c r="E2135" s="429">
        <v>2.8635010000000003</v>
      </c>
      <c r="F2135" s="429">
        <v>5.0463319999999996</v>
      </c>
    </row>
    <row r="2136" spans="1:6" x14ac:dyDescent="0.3">
      <c r="A2136" s="336">
        <v>8028</v>
      </c>
      <c r="B2136" s="2" t="s">
        <v>293</v>
      </c>
      <c r="C2136" s="429">
        <v>6.1164740000000002</v>
      </c>
      <c r="D2136" s="429">
        <v>3.199192</v>
      </c>
      <c r="E2136" s="429">
        <v>2.9172820000000002</v>
      </c>
      <c r="F2136" s="429">
        <v>4.1619500000000045</v>
      </c>
    </row>
    <row r="2137" spans="1:6" x14ac:dyDescent="0.3">
      <c r="A2137" s="336">
        <v>8029</v>
      </c>
      <c r="B2137" s="2" t="s">
        <v>293</v>
      </c>
      <c r="C2137" s="429">
        <v>6.1608299999999998</v>
      </c>
      <c r="D2137" s="429">
        <v>3.3529490000000002</v>
      </c>
      <c r="E2137" s="429">
        <v>2.8078809999999996</v>
      </c>
      <c r="F2137" s="429">
        <v>4.0795460000000006</v>
      </c>
    </row>
    <row r="2138" spans="1:6" x14ac:dyDescent="0.3">
      <c r="A2138" s="336">
        <v>8030</v>
      </c>
      <c r="B2138" s="2" t="s">
        <v>293</v>
      </c>
      <c r="C2138" s="429">
        <v>6.2117100000000001</v>
      </c>
      <c r="D2138" s="429">
        <v>3.4058799999999998</v>
      </c>
      <c r="E2138" s="429">
        <v>2.8058300000000003</v>
      </c>
      <c r="F2138" s="429">
        <v>4.6465559999999968</v>
      </c>
    </row>
    <row r="2139" spans="1:6" x14ac:dyDescent="0.3">
      <c r="A2139" s="336">
        <v>8031</v>
      </c>
      <c r="B2139" s="2" t="s">
        <v>293</v>
      </c>
      <c r="C2139" s="429">
        <v>6.1891780000000001</v>
      </c>
      <c r="D2139" s="429">
        <v>3.3817089999999999</v>
      </c>
      <c r="E2139" s="429">
        <v>2.8074690000000002</v>
      </c>
      <c r="F2139" s="429">
        <v>4.4074209999999923</v>
      </c>
    </row>
    <row r="2140" spans="1:6" x14ac:dyDescent="0.3">
      <c r="A2140" s="336">
        <v>8032</v>
      </c>
      <c r="B2140" s="2" t="s">
        <v>293</v>
      </c>
      <c r="C2140" s="429">
        <v>6.1238999999999999</v>
      </c>
      <c r="D2140" s="429">
        <v>3.2934459999999999</v>
      </c>
      <c r="E2140" s="429">
        <v>2.830454</v>
      </c>
      <c r="F2140" s="429">
        <v>3.7916670000000039</v>
      </c>
    </row>
    <row r="2141" spans="1:6" x14ac:dyDescent="0.3">
      <c r="A2141" s="336">
        <v>8033</v>
      </c>
      <c r="B2141" s="2" t="s">
        <v>293</v>
      </c>
      <c r="C2141" s="429">
        <v>6.1786159999999999</v>
      </c>
      <c r="D2141" s="429">
        <v>3.4001920000000001</v>
      </c>
      <c r="E2141" s="429">
        <v>2.7784239999999998</v>
      </c>
      <c r="F2141" s="429">
        <v>3.9943090000000083</v>
      </c>
    </row>
    <row r="2142" spans="1:6" x14ac:dyDescent="0.3">
      <c r="A2142" s="336">
        <v>8034</v>
      </c>
      <c r="B2142" s="2" t="s">
        <v>293</v>
      </c>
      <c r="C2142" s="429">
        <v>6.1722619999999999</v>
      </c>
      <c r="D2142" s="429">
        <v>3.4037790000000001</v>
      </c>
      <c r="E2142" s="429">
        <v>2.7684829999999998</v>
      </c>
      <c r="F2142" s="429">
        <v>3.6272159999999971</v>
      </c>
    </row>
    <row r="2143" spans="1:6" x14ac:dyDescent="0.3">
      <c r="A2143" s="336">
        <v>8035</v>
      </c>
      <c r="B2143" s="2" t="s">
        <v>293</v>
      </c>
      <c r="C2143" s="429">
        <v>6.1817950000000002</v>
      </c>
      <c r="D2143" s="429">
        <v>3.3910589999999998</v>
      </c>
      <c r="E2143" s="429">
        <v>2.7907360000000003</v>
      </c>
      <c r="F2143" s="429">
        <v>4.2130560000000017</v>
      </c>
    </row>
    <row r="2144" spans="1:6" x14ac:dyDescent="0.3">
      <c r="A2144" s="336">
        <v>8036</v>
      </c>
      <c r="B2144" s="2" t="s">
        <v>293</v>
      </c>
      <c r="C2144" s="429">
        <v>6.1693150000000001</v>
      </c>
      <c r="D2144" s="429">
        <v>3.2847940000000002</v>
      </c>
      <c r="E2144" s="429">
        <v>2.8845209999999999</v>
      </c>
      <c r="F2144" s="429">
        <v>3.6130580000000023</v>
      </c>
    </row>
    <row r="2145" spans="1:6" x14ac:dyDescent="0.3">
      <c r="A2145" s="336">
        <v>8037</v>
      </c>
      <c r="B2145" s="2" t="s">
        <v>293</v>
      </c>
      <c r="C2145" s="429">
        <v>5.8735099999999996</v>
      </c>
      <c r="D2145" s="429">
        <v>2.8484400000000001</v>
      </c>
      <c r="E2145" s="429">
        <v>3.0250699999999995</v>
      </c>
      <c r="F2145" s="429">
        <v>3.1942359999999965</v>
      </c>
    </row>
    <row r="2146" spans="1:6" x14ac:dyDescent="0.3">
      <c r="A2146" s="336">
        <v>8041</v>
      </c>
      <c r="B2146" s="2" t="s">
        <v>293</v>
      </c>
      <c r="C2146" s="429">
        <v>6.1376799999999996</v>
      </c>
      <c r="D2146" s="429">
        <v>3.0990419999999999</v>
      </c>
      <c r="E2146" s="429">
        <v>3.0386379999999997</v>
      </c>
      <c r="F2146" s="429">
        <v>4.5070240000000084</v>
      </c>
    </row>
    <row r="2147" spans="1:6" x14ac:dyDescent="0.3">
      <c r="A2147" s="336">
        <v>8043</v>
      </c>
      <c r="B2147" s="2" t="s">
        <v>293</v>
      </c>
      <c r="C2147" s="429">
        <v>6.0971880000000001</v>
      </c>
      <c r="D2147" s="429">
        <v>3.3333200000000001</v>
      </c>
      <c r="E2147" s="429">
        <v>2.763868</v>
      </c>
      <c r="F2147" s="429">
        <v>2.9859230000000068</v>
      </c>
    </row>
    <row r="2148" spans="1:6" x14ac:dyDescent="0.3">
      <c r="A2148" s="336">
        <v>8045</v>
      </c>
      <c r="B2148" s="2" t="s">
        <v>293</v>
      </c>
      <c r="C2148" s="429">
        <v>6.1573719999999996</v>
      </c>
      <c r="D2148" s="429">
        <v>3.3719640000000002</v>
      </c>
      <c r="E2148" s="429">
        <v>2.7854079999999994</v>
      </c>
      <c r="F2148" s="429">
        <v>3.8177619999999948</v>
      </c>
    </row>
    <row r="2149" spans="1:6" x14ac:dyDescent="0.3">
      <c r="A2149" s="336">
        <v>8046</v>
      </c>
      <c r="B2149" s="2" t="s">
        <v>293</v>
      </c>
      <c r="C2149" s="429">
        <v>6.2295379999999998</v>
      </c>
      <c r="D2149" s="429">
        <v>3.33352</v>
      </c>
      <c r="E2149" s="429">
        <v>2.8960179999999998</v>
      </c>
      <c r="F2149" s="429">
        <v>3.9291390000000064</v>
      </c>
    </row>
    <row r="2150" spans="1:6" x14ac:dyDescent="0.3">
      <c r="A2150" s="336">
        <v>8048</v>
      </c>
      <c r="B2150" s="2" t="s">
        <v>293</v>
      </c>
      <c r="C2150" s="429">
        <v>6.1374279999999999</v>
      </c>
      <c r="D2150" s="429">
        <v>3.251843</v>
      </c>
      <c r="E2150" s="429">
        <v>2.8855849999999998</v>
      </c>
      <c r="F2150" s="429">
        <v>3.473957999999989</v>
      </c>
    </row>
    <row r="2151" spans="1:6" x14ac:dyDescent="0.3">
      <c r="A2151" s="336">
        <v>8049</v>
      </c>
      <c r="B2151" s="2" t="s">
        <v>293</v>
      </c>
      <c r="C2151" s="429">
        <v>6.152177</v>
      </c>
      <c r="D2151" s="429">
        <v>3.3611900000000001</v>
      </c>
      <c r="E2151" s="429">
        <v>2.7909869999999999</v>
      </c>
      <c r="F2151" s="429">
        <v>3.8386910000000043</v>
      </c>
    </row>
    <row r="2152" spans="1:6" x14ac:dyDescent="0.3">
      <c r="A2152" s="336">
        <v>8050</v>
      </c>
      <c r="B2152" s="2" t="s">
        <v>293</v>
      </c>
      <c r="C2152" s="429">
        <v>5.8365850000000004</v>
      </c>
      <c r="D2152" s="429">
        <v>2.8994629999999999</v>
      </c>
      <c r="E2152" s="429">
        <v>2.9371220000000005</v>
      </c>
      <c r="F2152" s="429">
        <v>1.7106020000000015</v>
      </c>
    </row>
    <row r="2153" spans="1:6" x14ac:dyDescent="0.3">
      <c r="A2153" s="336">
        <v>8051</v>
      </c>
      <c r="B2153" s="2" t="s">
        <v>293</v>
      </c>
      <c r="C2153" s="429">
        <v>6.1921809999999997</v>
      </c>
      <c r="D2153" s="429">
        <v>3.32165</v>
      </c>
      <c r="E2153" s="429">
        <v>2.8705309999999997</v>
      </c>
      <c r="F2153" s="429">
        <v>4.6596540000000033</v>
      </c>
    </row>
    <row r="2154" spans="1:6" x14ac:dyDescent="0.3">
      <c r="A2154" s="336">
        <v>8052</v>
      </c>
      <c r="B2154" s="2" t="s">
        <v>293</v>
      </c>
      <c r="C2154" s="429">
        <v>6.2009189999999998</v>
      </c>
      <c r="D2154" s="429">
        <v>3.4082430000000001</v>
      </c>
      <c r="E2154" s="429">
        <v>2.7926759999999997</v>
      </c>
      <c r="F2154" s="429">
        <v>3.699403999999987</v>
      </c>
    </row>
    <row r="2155" spans="1:6" x14ac:dyDescent="0.3">
      <c r="A2155" s="336">
        <v>8053</v>
      </c>
      <c r="B2155" s="2" t="s">
        <v>293</v>
      </c>
      <c r="C2155" s="429">
        <v>6.0841450000000004</v>
      </c>
      <c r="D2155" s="429">
        <v>3.3194059999999999</v>
      </c>
      <c r="E2155" s="429">
        <v>2.7647390000000005</v>
      </c>
      <c r="F2155" s="429">
        <v>2.671681999999997</v>
      </c>
    </row>
    <row r="2156" spans="1:6" x14ac:dyDescent="0.3">
      <c r="A2156" s="336">
        <v>8054</v>
      </c>
      <c r="B2156" s="2" t="s">
        <v>293</v>
      </c>
      <c r="C2156" s="429">
        <v>6.1715220000000004</v>
      </c>
      <c r="D2156" s="429">
        <v>3.3710559999999998</v>
      </c>
      <c r="E2156" s="429">
        <v>2.8004660000000006</v>
      </c>
      <c r="F2156" s="429">
        <v>3.1939730000000139</v>
      </c>
    </row>
    <row r="2157" spans="1:6" x14ac:dyDescent="0.3">
      <c r="A2157" s="336">
        <v>8055</v>
      </c>
      <c r="B2157" s="2" t="s">
        <v>293</v>
      </c>
      <c r="C2157" s="429">
        <v>6.0535009999999998</v>
      </c>
      <c r="D2157" s="429">
        <v>3.234</v>
      </c>
      <c r="E2157" s="429">
        <v>2.8195009999999998</v>
      </c>
      <c r="F2157" s="429">
        <v>2.7707499999999996</v>
      </c>
    </row>
    <row r="2158" spans="1:6" x14ac:dyDescent="0.3">
      <c r="A2158" s="336">
        <v>8056</v>
      </c>
      <c r="B2158" s="2" t="s">
        <v>293</v>
      </c>
      <c r="C2158" s="429">
        <v>6.2217890000000002</v>
      </c>
      <c r="D2158" s="429">
        <v>3.3343609999999999</v>
      </c>
      <c r="E2158" s="429">
        <v>2.8874280000000003</v>
      </c>
      <c r="F2158" s="429">
        <v>5.0437009999999844</v>
      </c>
    </row>
    <row r="2159" spans="1:6" x14ac:dyDescent="0.3">
      <c r="A2159" s="336">
        <v>8057</v>
      </c>
      <c r="B2159" s="2" t="s">
        <v>293</v>
      </c>
      <c r="C2159" s="429">
        <v>6.2071810000000003</v>
      </c>
      <c r="D2159" s="429">
        <v>3.386666</v>
      </c>
      <c r="E2159" s="429">
        <v>2.8205150000000003</v>
      </c>
      <c r="F2159" s="429">
        <v>3.5373780000000039</v>
      </c>
    </row>
    <row r="2160" spans="1:6" x14ac:dyDescent="0.3">
      <c r="A2160" s="336">
        <v>8059</v>
      </c>
      <c r="B2160" s="2" t="s">
        <v>293</v>
      </c>
      <c r="C2160" s="429">
        <v>6.1966419999999998</v>
      </c>
      <c r="D2160" s="429">
        <v>3.3983490000000001</v>
      </c>
      <c r="E2160" s="429">
        <v>2.7982929999999997</v>
      </c>
      <c r="F2160" s="429">
        <v>4.4725949999999912</v>
      </c>
    </row>
    <row r="2161" spans="1:6" x14ac:dyDescent="0.3">
      <c r="A2161" s="336">
        <v>8060</v>
      </c>
      <c r="B2161" s="2" t="s">
        <v>293</v>
      </c>
      <c r="C2161" s="429">
        <v>6.1795169999999997</v>
      </c>
      <c r="D2161" s="429">
        <v>3.219455</v>
      </c>
      <c r="E2161" s="429">
        <v>2.9600619999999997</v>
      </c>
      <c r="F2161" s="429">
        <v>4.126991000000011</v>
      </c>
    </row>
    <row r="2162" spans="1:6" x14ac:dyDescent="0.3">
      <c r="A2162" s="336">
        <v>8061</v>
      </c>
      <c r="B2162" s="2" t="s">
        <v>293</v>
      </c>
      <c r="C2162" s="429">
        <v>6.2121019999999998</v>
      </c>
      <c r="D2162" s="429">
        <v>3.341809</v>
      </c>
      <c r="E2162" s="429">
        <v>2.8702929999999998</v>
      </c>
      <c r="F2162" s="429">
        <v>4.8738329999999905</v>
      </c>
    </row>
    <row r="2163" spans="1:6" x14ac:dyDescent="0.3">
      <c r="A2163" s="336">
        <v>8062</v>
      </c>
      <c r="B2163" s="2" t="s">
        <v>293</v>
      </c>
      <c r="C2163" s="429">
        <v>6.173495</v>
      </c>
      <c r="D2163" s="429">
        <v>3.2625540000000002</v>
      </c>
      <c r="E2163" s="429">
        <v>2.9109409999999998</v>
      </c>
      <c r="F2163" s="429">
        <v>4.769135999999996</v>
      </c>
    </row>
    <row r="2164" spans="1:6" x14ac:dyDescent="0.3">
      <c r="A2164" s="336">
        <v>8063</v>
      </c>
      <c r="B2164" s="2" t="s">
        <v>293</v>
      </c>
      <c r="C2164" s="429">
        <v>6.2294020000000003</v>
      </c>
      <c r="D2164" s="429">
        <v>3.3868839999999998</v>
      </c>
      <c r="E2164" s="429">
        <v>2.8425180000000005</v>
      </c>
      <c r="F2164" s="429">
        <v>4.9345500000000087</v>
      </c>
    </row>
    <row r="2165" spans="1:6" x14ac:dyDescent="0.3">
      <c r="A2165" s="336">
        <v>8065</v>
      </c>
      <c r="B2165" s="2" t="s">
        <v>293</v>
      </c>
      <c r="C2165" s="429">
        <v>6.2396289999999999</v>
      </c>
      <c r="D2165" s="429">
        <v>3.4078940000000002</v>
      </c>
      <c r="E2165" s="429">
        <v>2.8317349999999997</v>
      </c>
      <c r="F2165" s="429">
        <v>3.9924019999999985</v>
      </c>
    </row>
    <row r="2166" spans="1:6" x14ac:dyDescent="0.3">
      <c r="A2166" s="336">
        <v>8066</v>
      </c>
      <c r="B2166" s="2" t="s">
        <v>293</v>
      </c>
      <c r="C2166" s="429">
        <v>6.2338230000000001</v>
      </c>
      <c r="D2166" s="429">
        <v>3.3658670000000002</v>
      </c>
      <c r="E2166" s="429">
        <v>2.8679559999999999</v>
      </c>
      <c r="F2166" s="429">
        <v>5.0765890000000056</v>
      </c>
    </row>
    <row r="2167" spans="1:6" x14ac:dyDescent="0.3">
      <c r="A2167" s="336">
        <v>8067</v>
      </c>
      <c r="B2167" s="2" t="s">
        <v>293</v>
      </c>
      <c r="C2167" s="429">
        <v>6.201587</v>
      </c>
      <c r="D2167" s="429">
        <v>3.3436149999999998</v>
      </c>
      <c r="E2167" s="429">
        <v>2.8579720000000002</v>
      </c>
      <c r="F2167" s="429">
        <v>4.9458550000000088</v>
      </c>
    </row>
    <row r="2168" spans="1:6" x14ac:dyDescent="0.3">
      <c r="A2168" s="336">
        <v>8068</v>
      </c>
      <c r="B2168" s="2" t="s">
        <v>293</v>
      </c>
      <c r="C2168" s="429">
        <v>6.0522679999999998</v>
      </c>
      <c r="D2168" s="429">
        <v>3.06074</v>
      </c>
      <c r="E2168" s="429">
        <v>2.9915279999999997</v>
      </c>
      <c r="F2168" s="429">
        <v>3.892561999999991</v>
      </c>
    </row>
    <row r="2169" spans="1:6" x14ac:dyDescent="0.3">
      <c r="A2169" s="336">
        <v>8069</v>
      </c>
      <c r="B2169" s="2" t="s">
        <v>293</v>
      </c>
      <c r="C2169" s="429">
        <v>6.1970109999999998</v>
      </c>
      <c r="D2169" s="429">
        <v>3.3179020000000001</v>
      </c>
      <c r="E2169" s="429">
        <v>2.8791089999999997</v>
      </c>
      <c r="F2169" s="429">
        <v>5.1163939999999926</v>
      </c>
    </row>
    <row r="2170" spans="1:6" x14ac:dyDescent="0.3">
      <c r="A2170" s="336">
        <v>8070</v>
      </c>
      <c r="B2170" s="2" t="s">
        <v>293</v>
      </c>
      <c r="C2170" s="429">
        <v>6.203773</v>
      </c>
      <c r="D2170" s="429">
        <v>3.2754490000000001</v>
      </c>
      <c r="E2170" s="429">
        <v>2.9283239999999999</v>
      </c>
      <c r="F2170" s="429">
        <v>5.7125590000000059</v>
      </c>
    </row>
    <row r="2171" spans="1:6" x14ac:dyDescent="0.3">
      <c r="A2171" s="336">
        <v>8071</v>
      </c>
      <c r="B2171" s="2" t="s">
        <v>293</v>
      </c>
      <c r="C2171" s="429">
        <v>6.1413859999999998</v>
      </c>
      <c r="D2171" s="429">
        <v>3.2574960000000002</v>
      </c>
      <c r="E2171" s="429">
        <v>2.8838899999999996</v>
      </c>
      <c r="F2171" s="429">
        <v>4.2024669999999915</v>
      </c>
    </row>
    <row r="2172" spans="1:6" x14ac:dyDescent="0.3">
      <c r="A2172" s="336">
        <v>8075</v>
      </c>
      <c r="B2172" s="2" t="s">
        <v>293</v>
      </c>
      <c r="C2172" s="429">
        <v>6.2427979999999996</v>
      </c>
      <c r="D2172" s="429">
        <v>3.3796870000000001</v>
      </c>
      <c r="E2172" s="429">
        <v>2.8631109999999995</v>
      </c>
      <c r="F2172" s="429">
        <v>3.8504879999999915</v>
      </c>
    </row>
    <row r="2173" spans="1:6" x14ac:dyDescent="0.3">
      <c r="A2173" s="336">
        <v>8077</v>
      </c>
      <c r="B2173" s="2" t="s">
        <v>293</v>
      </c>
      <c r="C2173" s="429">
        <v>6.2312250000000002</v>
      </c>
      <c r="D2173" s="429">
        <v>3.398215</v>
      </c>
      <c r="E2173" s="429">
        <v>2.8330100000000003</v>
      </c>
      <c r="F2173" s="429">
        <v>3.8445100000000139</v>
      </c>
    </row>
    <row r="2174" spans="1:6" x14ac:dyDescent="0.3">
      <c r="A2174" s="336">
        <v>8078</v>
      </c>
      <c r="B2174" s="2" t="s">
        <v>293</v>
      </c>
      <c r="C2174" s="429">
        <v>6.171271</v>
      </c>
      <c r="D2174" s="429">
        <v>3.3660429999999999</v>
      </c>
      <c r="E2174" s="429">
        <v>2.8052280000000001</v>
      </c>
      <c r="F2174" s="429">
        <v>4.1931870000000018</v>
      </c>
    </row>
    <row r="2175" spans="1:6" x14ac:dyDescent="0.3">
      <c r="A2175" s="336">
        <v>8079</v>
      </c>
      <c r="B2175" s="2" t="s">
        <v>293</v>
      </c>
      <c r="C2175" s="429">
        <v>6.1976519999999997</v>
      </c>
      <c r="D2175" s="429">
        <v>3.2122739999999999</v>
      </c>
      <c r="E2175" s="429">
        <v>2.9853779999999999</v>
      </c>
      <c r="F2175" s="429">
        <v>5.9153219999999962</v>
      </c>
    </row>
    <row r="2176" spans="1:6" x14ac:dyDescent="0.3">
      <c r="A2176" s="336">
        <v>8080</v>
      </c>
      <c r="B2176" s="2" t="s">
        <v>293</v>
      </c>
      <c r="C2176" s="429">
        <v>6.1457810000000004</v>
      </c>
      <c r="D2176" s="429">
        <v>3.2816610000000002</v>
      </c>
      <c r="E2176" s="429">
        <v>2.8641200000000002</v>
      </c>
      <c r="F2176" s="429">
        <v>4.1553289999999947</v>
      </c>
    </row>
    <row r="2177" spans="1:6" x14ac:dyDescent="0.3">
      <c r="A2177" s="336">
        <v>8081</v>
      </c>
      <c r="B2177" s="2" t="s">
        <v>293</v>
      </c>
      <c r="C2177" s="429">
        <v>6.0215399999999999</v>
      </c>
      <c r="D2177" s="429">
        <v>3.2042139999999999</v>
      </c>
      <c r="E2177" s="429">
        <v>2.817326</v>
      </c>
      <c r="F2177" s="429">
        <v>3.0419359999999855</v>
      </c>
    </row>
    <row r="2178" spans="1:6" x14ac:dyDescent="0.3">
      <c r="A2178" s="336">
        <v>8083</v>
      </c>
      <c r="B2178" s="2" t="s">
        <v>293</v>
      </c>
      <c r="C2178" s="429">
        <v>6.1380429999999997</v>
      </c>
      <c r="D2178" s="429">
        <v>3.3445209999999999</v>
      </c>
      <c r="E2178" s="429">
        <v>2.7935219999999998</v>
      </c>
      <c r="F2178" s="429">
        <v>3.7030699999999968</v>
      </c>
    </row>
    <row r="2179" spans="1:6" x14ac:dyDescent="0.3">
      <c r="A2179" s="336">
        <v>8084</v>
      </c>
      <c r="B2179" s="2" t="s">
        <v>293</v>
      </c>
      <c r="C2179" s="429">
        <v>6.1211200000000003</v>
      </c>
      <c r="D2179" s="429">
        <v>3.3293509999999999</v>
      </c>
      <c r="E2179" s="429">
        <v>2.7917690000000004</v>
      </c>
      <c r="F2179" s="429">
        <v>3.5300429999999992</v>
      </c>
    </row>
    <row r="2180" spans="1:6" x14ac:dyDescent="0.3">
      <c r="A2180" s="336">
        <v>8085</v>
      </c>
      <c r="B2180" s="2" t="s">
        <v>293</v>
      </c>
      <c r="C2180" s="429">
        <v>6.2080440000000001</v>
      </c>
      <c r="D2180" s="429">
        <v>3.3345379999999998</v>
      </c>
      <c r="E2180" s="429">
        <v>2.8735060000000003</v>
      </c>
      <c r="F2180" s="429">
        <v>4.9387200000000036</v>
      </c>
    </row>
    <row r="2181" spans="1:6" x14ac:dyDescent="0.3">
      <c r="A2181" s="336">
        <v>8086</v>
      </c>
      <c r="B2181" s="2" t="s">
        <v>293</v>
      </c>
      <c r="C2181" s="429">
        <v>6.2217219999999998</v>
      </c>
      <c r="D2181" s="429">
        <v>3.3686090000000002</v>
      </c>
      <c r="E2181" s="429">
        <v>2.8531129999999996</v>
      </c>
      <c r="F2181" s="429">
        <v>4.8991619999999969</v>
      </c>
    </row>
    <row r="2182" spans="1:6" x14ac:dyDescent="0.3">
      <c r="A2182" s="336">
        <v>8087</v>
      </c>
      <c r="B2182" s="2" t="s">
        <v>293</v>
      </c>
      <c r="C2182" s="429">
        <v>5.7574959999999997</v>
      </c>
      <c r="D2182" s="429">
        <v>2.7275390000000002</v>
      </c>
      <c r="E2182" s="429">
        <v>3.0299569999999996</v>
      </c>
      <c r="F2182" s="429">
        <v>2.1591390000000033</v>
      </c>
    </row>
    <row r="2183" spans="1:6" x14ac:dyDescent="0.3">
      <c r="A2183" s="336">
        <v>8088</v>
      </c>
      <c r="B2183" s="2" t="s">
        <v>293</v>
      </c>
      <c r="C2183" s="429">
        <v>5.9379379999999999</v>
      </c>
      <c r="D2183" s="429">
        <v>3.0013879999999999</v>
      </c>
      <c r="E2183" s="429">
        <v>2.93655</v>
      </c>
      <c r="F2183" s="429">
        <v>2.8929220000000129</v>
      </c>
    </row>
    <row r="2184" spans="1:6" x14ac:dyDescent="0.3">
      <c r="A2184" s="336">
        <v>8089</v>
      </c>
      <c r="B2184" s="2" t="s">
        <v>293</v>
      </c>
      <c r="C2184" s="429">
        <v>5.9254360000000004</v>
      </c>
      <c r="D2184" s="429">
        <v>3.086087</v>
      </c>
      <c r="E2184" s="429">
        <v>2.8393490000000003</v>
      </c>
      <c r="F2184" s="429">
        <v>2.4679500000000019</v>
      </c>
    </row>
    <row r="2185" spans="1:6" x14ac:dyDescent="0.3">
      <c r="A2185" s="336">
        <v>8090</v>
      </c>
      <c r="B2185" s="2" t="s">
        <v>293</v>
      </c>
      <c r="C2185" s="429">
        <v>6.1829190000000001</v>
      </c>
      <c r="D2185" s="429">
        <v>3.3267009999999999</v>
      </c>
      <c r="E2185" s="429">
        <v>2.8562180000000001</v>
      </c>
      <c r="F2185" s="429">
        <v>4.5008290000000031</v>
      </c>
    </row>
    <row r="2186" spans="1:6" x14ac:dyDescent="0.3">
      <c r="A2186" s="336">
        <v>8091</v>
      </c>
      <c r="B2186" s="2" t="s">
        <v>293</v>
      </c>
      <c r="C2186" s="429">
        <v>6.0381900000000002</v>
      </c>
      <c r="D2186" s="429">
        <v>3.280573</v>
      </c>
      <c r="E2186" s="429">
        <v>2.7576170000000002</v>
      </c>
      <c r="F2186" s="429">
        <v>2.6150280000000024</v>
      </c>
    </row>
    <row r="2187" spans="1:6" x14ac:dyDescent="0.3">
      <c r="A2187" s="336">
        <v>8092</v>
      </c>
      <c r="B2187" s="2" t="s">
        <v>293</v>
      </c>
      <c r="C2187" s="429">
        <v>5.7816689999999999</v>
      </c>
      <c r="D2187" s="429">
        <v>2.8231380000000001</v>
      </c>
      <c r="E2187" s="429">
        <v>2.9585309999999998</v>
      </c>
      <c r="F2187" s="429">
        <v>1.81156399999999</v>
      </c>
    </row>
    <row r="2188" spans="1:6" x14ac:dyDescent="0.3">
      <c r="A2188" s="336">
        <v>8093</v>
      </c>
      <c r="B2188" s="2" t="s">
        <v>293</v>
      </c>
      <c r="C2188" s="429">
        <v>6.2064820000000003</v>
      </c>
      <c r="D2188" s="429">
        <v>3.3811559999999998</v>
      </c>
      <c r="E2188" s="429">
        <v>2.8253260000000004</v>
      </c>
      <c r="F2188" s="429">
        <v>4.6474130000000144</v>
      </c>
    </row>
    <row r="2189" spans="1:6" x14ac:dyDescent="0.3">
      <c r="A2189" s="336">
        <v>8094</v>
      </c>
      <c r="B2189" s="2" t="s">
        <v>293</v>
      </c>
      <c r="C2189" s="429">
        <v>5.9746490000000003</v>
      </c>
      <c r="D2189" s="429">
        <v>3.0412910000000002</v>
      </c>
      <c r="E2189" s="429">
        <v>2.9333580000000001</v>
      </c>
      <c r="F2189" s="429">
        <v>3.3935580000000058</v>
      </c>
    </row>
    <row r="2190" spans="1:6" x14ac:dyDescent="0.3">
      <c r="A2190" s="336">
        <v>8096</v>
      </c>
      <c r="B2190" s="2" t="s">
        <v>293</v>
      </c>
      <c r="C2190" s="429">
        <v>6.1856239999999998</v>
      </c>
      <c r="D2190" s="429">
        <v>3.350902</v>
      </c>
      <c r="E2190" s="429">
        <v>2.8347219999999997</v>
      </c>
      <c r="F2190" s="429">
        <v>4.4565629999999885</v>
      </c>
    </row>
    <row r="2191" spans="1:6" x14ac:dyDescent="0.3">
      <c r="A2191" s="336">
        <v>8097</v>
      </c>
      <c r="B2191" s="2" t="s">
        <v>293</v>
      </c>
      <c r="C2191" s="429">
        <v>6.192202</v>
      </c>
      <c r="D2191" s="429">
        <v>3.3437100000000002</v>
      </c>
      <c r="E2191" s="429">
        <v>2.8484919999999998</v>
      </c>
      <c r="F2191" s="429">
        <v>4.5740079999999921</v>
      </c>
    </row>
    <row r="2192" spans="1:6" x14ac:dyDescent="0.3">
      <c r="A2192" s="336">
        <v>8098</v>
      </c>
      <c r="B2192" s="2" t="s">
        <v>293</v>
      </c>
      <c r="C2192" s="429">
        <v>6.1696340000000003</v>
      </c>
      <c r="D2192" s="429">
        <v>3.2253310000000002</v>
      </c>
      <c r="E2192" s="429">
        <v>2.9443030000000001</v>
      </c>
      <c r="F2192" s="429">
        <v>5.1839109999999948</v>
      </c>
    </row>
    <row r="2193" spans="1:6" x14ac:dyDescent="0.3">
      <c r="A2193" s="336">
        <v>8102</v>
      </c>
      <c r="B2193" s="2" t="s">
        <v>293</v>
      </c>
      <c r="C2193" s="429">
        <v>6.2365089999999999</v>
      </c>
      <c r="D2193" s="429">
        <v>3.4260120000000001</v>
      </c>
      <c r="E2193" s="429">
        <v>2.8104969999999998</v>
      </c>
      <c r="F2193" s="429">
        <v>4.5618899999999982</v>
      </c>
    </row>
    <row r="2194" spans="1:6" x14ac:dyDescent="0.3">
      <c r="A2194" s="336">
        <v>8103</v>
      </c>
      <c r="B2194" s="2" t="s">
        <v>293</v>
      </c>
      <c r="C2194" s="429">
        <v>6.2271200000000002</v>
      </c>
      <c r="D2194" s="429">
        <v>3.4264290000000002</v>
      </c>
      <c r="E2194" s="429">
        <v>2.800691</v>
      </c>
      <c r="F2194" s="429">
        <v>4.6021269999999888</v>
      </c>
    </row>
    <row r="2195" spans="1:6" x14ac:dyDescent="0.3">
      <c r="A2195" s="336">
        <v>8104</v>
      </c>
      <c r="B2195" s="2" t="s">
        <v>293</v>
      </c>
      <c r="C2195" s="429">
        <v>6.2206330000000003</v>
      </c>
      <c r="D2195" s="429">
        <v>3.424696</v>
      </c>
      <c r="E2195" s="429">
        <v>2.7959370000000003</v>
      </c>
      <c r="F2195" s="429">
        <v>4.6554029999999997</v>
      </c>
    </row>
    <row r="2196" spans="1:6" x14ac:dyDescent="0.3">
      <c r="A2196" s="336">
        <v>8105</v>
      </c>
      <c r="B2196" s="2" t="s">
        <v>293</v>
      </c>
      <c r="C2196" s="429">
        <v>6.2268819999999998</v>
      </c>
      <c r="D2196" s="429">
        <v>3.424601</v>
      </c>
      <c r="E2196" s="429">
        <v>2.8022809999999998</v>
      </c>
      <c r="F2196" s="429">
        <v>4.427309000000001</v>
      </c>
    </row>
    <row r="2197" spans="1:6" x14ac:dyDescent="0.3">
      <c r="A2197" s="336">
        <v>8106</v>
      </c>
      <c r="B2197" s="2" t="s">
        <v>293</v>
      </c>
      <c r="C2197" s="429">
        <v>6.1925480000000004</v>
      </c>
      <c r="D2197" s="429">
        <v>3.4038140000000001</v>
      </c>
      <c r="E2197" s="429">
        <v>2.7887340000000003</v>
      </c>
      <c r="F2197" s="429">
        <v>4.3566810000000089</v>
      </c>
    </row>
    <row r="2198" spans="1:6" x14ac:dyDescent="0.3">
      <c r="A2198" s="336">
        <v>8107</v>
      </c>
      <c r="B2198" s="2" t="s">
        <v>293</v>
      </c>
      <c r="C2198" s="429">
        <v>6.204949</v>
      </c>
      <c r="D2198" s="429">
        <v>3.4187509999999999</v>
      </c>
      <c r="E2198" s="429">
        <v>2.7861980000000002</v>
      </c>
      <c r="F2198" s="429">
        <v>4.5109049999999939</v>
      </c>
    </row>
    <row r="2199" spans="1:6" x14ac:dyDescent="0.3">
      <c r="A2199" s="336">
        <v>8108</v>
      </c>
      <c r="B2199" s="2" t="s">
        <v>293</v>
      </c>
      <c r="C2199" s="429">
        <v>6.200698</v>
      </c>
      <c r="D2199" s="429">
        <v>3.4216519999999999</v>
      </c>
      <c r="E2199" s="429">
        <v>2.7790460000000001</v>
      </c>
      <c r="F2199" s="429">
        <v>4.3092029999999966</v>
      </c>
    </row>
    <row r="2200" spans="1:6" x14ac:dyDescent="0.3">
      <c r="A2200" s="336">
        <v>8109</v>
      </c>
      <c r="B2200" s="2" t="s">
        <v>293</v>
      </c>
      <c r="C2200" s="429">
        <v>6.2157960000000001</v>
      </c>
      <c r="D2200" s="429">
        <v>3.4185690000000002</v>
      </c>
      <c r="E2200" s="429">
        <v>2.7972269999999999</v>
      </c>
      <c r="F2200" s="429">
        <v>4.1709159999999912</v>
      </c>
    </row>
    <row r="2201" spans="1:6" x14ac:dyDescent="0.3">
      <c r="A2201" s="336">
        <v>8110</v>
      </c>
      <c r="B2201" s="2" t="s">
        <v>293</v>
      </c>
      <c r="C2201" s="429">
        <v>6.2279289999999996</v>
      </c>
      <c r="D2201" s="429">
        <v>3.4162759999999999</v>
      </c>
      <c r="E2201" s="429">
        <v>2.8116529999999997</v>
      </c>
      <c r="F2201" s="429">
        <v>4.1372339999999923</v>
      </c>
    </row>
    <row r="2202" spans="1:6" x14ac:dyDescent="0.3">
      <c r="A2202" s="336">
        <v>8201</v>
      </c>
      <c r="B2202" s="2" t="s">
        <v>293</v>
      </c>
      <c r="C2202" s="429">
        <v>5.618106</v>
      </c>
      <c r="D2202" s="429">
        <v>2.345631</v>
      </c>
      <c r="E2202" s="429">
        <v>3.272475</v>
      </c>
      <c r="F2202" s="429">
        <v>5.1881829999999951</v>
      </c>
    </row>
    <row r="2203" spans="1:6" x14ac:dyDescent="0.3">
      <c r="A2203" s="336">
        <v>8202</v>
      </c>
      <c r="B2203" s="2" t="s">
        <v>293</v>
      </c>
      <c r="C2203" s="429">
        <v>5.7126049999999999</v>
      </c>
      <c r="D2203" s="429">
        <v>2.388236</v>
      </c>
      <c r="E2203" s="429">
        <v>3.3243689999999999</v>
      </c>
      <c r="F2203" s="429">
        <v>5.6736509999999925</v>
      </c>
    </row>
    <row r="2204" spans="1:6" x14ac:dyDescent="0.3">
      <c r="A2204" s="336">
        <v>8203</v>
      </c>
      <c r="B2204" s="2" t="s">
        <v>293</v>
      </c>
      <c r="C2204" s="429">
        <v>5.5508540000000002</v>
      </c>
      <c r="D2204" s="429">
        <v>2.381421</v>
      </c>
      <c r="E2204" s="429">
        <v>3.1694330000000002</v>
      </c>
      <c r="F2204" s="429">
        <v>5.4660390000000021</v>
      </c>
    </row>
    <row r="2205" spans="1:6" x14ac:dyDescent="0.3">
      <c r="A2205" s="336">
        <v>8204</v>
      </c>
      <c r="B2205" s="2" t="s">
        <v>293</v>
      </c>
      <c r="C2205" s="429">
        <v>5.7887469999999999</v>
      </c>
      <c r="D2205" s="429">
        <v>2.5331039999999998</v>
      </c>
      <c r="E2205" s="429">
        <v>3.2556430000000001</v>
      </c>
      <c r="F2205" s="429">
        <v>5.4437999999999889</v>
      </c>
    </row>
    <row r="2206" spans="1:6" x14ac:dyDescent="0.3">
      <c r="A2206" s="336">
        <v>8205</v>
      </c>
      <c r="B2206" s="2" t="s">
        <v>293</v>
      </c>
      <c r="C2206" s="429">
        <v>5.6421140000000003</v>
      </c>
      <c r="D2206" s="429">
        <v>2.4380069999999998</v>
      </c>
      <c r="E2206" s="429">
        <v>3.2041070000000005</v>
      </c>
      <c r="F2206" s="429">
        <v>4.510824999999997</v>
      </c>
    </row>
    <row r="2207" spans="1:6" x14ac:dyDescent="0.3">
      <c r="A2207" s="336">
        <v>8210</v>
      </c>
      <c r="B2207" s="2" t="s">
        <v>293</v>
      </c>
      <c r="C2207" s="429">
        <v>5.7526320000000002</v>
      </c>
      <c r="D2207" s="429">
        <v>2.4378030000000002</v>
      </c>
      <c r="E2207" s="429">
        <v>3.314829</v>
      </c>
      <c r="F2207" s="429">
        <v>5.6914969999999983</v>
      </c>
    </row>
    <row r="2208" spans="1:6" x14ac:dyDescent="0.3">
      <c r="A2208" s="336">
        <v>8215</v>
      </c>
      <c r="B2208" s="2" t="s">
        <v>293</v>
      </c>
      <c r="C2208" s="429">
        <v>5.774686</v>
      </c>
      <c r="D2208" s="429">
        <v>2.5991360000000001</v>
      </c>
      <c r="E2208" s="429">
        <v>3.1755499999999999</v>
      </c>
      <c r="F2208" s="429">
        <v>3.5441879999999983</v>
      </c>
    </row>
    <row r="2209" spans="1:6" x14ac:dyDescent="0.3">
      <c r="A2209" s="336">
        <v>8221</v>
      </c>
      <c r="B2209" s="2" t="s">
        <v>293</v>
      </c>
      <c r="C2209" s="429">
        <v>5.6504940000000001</v>
      </c>
      <c r="D2209" s="429">
        <v>2.2689970000000002</v>
      </c>
      <c r="E2209" s="429">
        <v>3.381497</v>
      </c>
      <c r="F2209" s="429">
        <v>5.6301599999999965</v>
      </c>
    </row>
    <row r="2210" spans="1:6" x14ac:dyDescent="0.3">
      <c r="A2210" s="336">
        <v>8223</v>
      </c>
      <c r="B2210" s="2" t="s">
        <v>293</v>
      </c>
      <c r="C2210" s="429">
        <v>5.6785480000000002</v>
      </c>
      <c r="D2210" s="429">
        <v>2.3216030000000001</v>
      </c>
      <c r="E2210" s="429">
        <v>3.3569450000000001</v>
      </c>
      <c r="F2210" s="429">
        <v>5.8393249999999952</v>
      </c>
    </row>
    <row r="2211" spans="1:6" x14ac:dyDescent="0.3">
      <c r="A2211" s="336">
        <v>8225</v>
      </c>
      <c r="B2211" s="2" t="s">
        <v>293</v>
      </c>
      <c r="C2211" s="429">
        <v>5.6612640000000001</v>
      </c>
      <c r="D2211" s="429">
        <v>2.262575</v>
      </c>
      <c r="E2211" s="429">
        <v>3.3986890000000001</v>
      </c>
      <c r="F2211" s="429">
        <v>5.3554249999999968</v>
      </c>
    </row>
    <row r="2212" spans="1:6" x14ac:dyDescent="0.3">
      <c r="A2212" s="336">
        <v>8226</v>
      </c>
      <c r="B2212" s="2" t="s">
        <v>293</v>
      </c>
      <c r="C2212" s="429">
        <v>5.6341289999999997</v>
      </c>
      <c r="D2212" s="429">
        <v>2.2846609999999998</v>
      </c>
      <c r="E2212" s="429">
        <v>3.3494679999999999</v>
      </c>
      <c r="F2212" s="429">
        <v>6.0531020000000026</v>
      </c>
    </row>
    <row r="2213" spans="1:6" x14ac:dyDescent="0.3">
      <c r="A2213" s="336">
        <v>8230</v>
      </c>
      <c r="B2213" s="2" t="s">
        <v>293</v>
      </c>
      <c r="C2213" s="429">
        <v>5.7210140000000003</v>
      </c>
      <c r="D2213" s="429">
        <v>2.3612839999999999</v>
      </c>
      <c r="E2213" s="429">
        <v>3.3597300000000003</v>
      </c>
      <c r="F2213" s="429">
        <v>5.7522759999999948</v>
      </c>
    </row>
    <row r="2214" spans="1:6" x14ac:dyDescent="0.3">
      <c r="A2214" s="336">
        <v>8232</v>
      </c>
      <c r="B2214" s="2" t="s">
        <v>293</v>
      </c>
      <c r="C2214" s="429">
        <v>5.6511079999999998</v>
      </c>
      <c r="D2214" s="429">
        <v>2.2737240000000001</v>
      </c>
      <c r="E2214" s="429">
        <v>3.3773839999999997</v>
      </c>
      <c r="F2214" s="429">
        <v>5.3115469999999974</v>
      </c>
    </row>
    <row r="2215" spans="1:6" x14ac:dyDescent="0.3">
      <c r="A2215" s="336">
        <v>8234</v>
      </c>
      <c r="B2215" s="2" t="s">
        <v>293</v>
      </c>
      <c r="C2215" s="429">
        <v>5.693778</v>
      </c>
      <c r="D2215" s="429">
        <v>2.3185159999999998</v>
      </c>
      <c r="E2215" s="429">
        <v>3.3752620000000002</v>
      </c>
      <c r="F2215" s="429">
        <v>5.3286939999999987</v>
      </c>
    </row>
    <row r="2216" spans="1:6" x14ac:dyDescent="0.3">
      <c r="A2216" s="336">
        <v>8241</v>
      </c>
      <c r="B2216" s="2" t="s">
        <v>293</v>
      </c>
      <c r="C2216" s="429">
        <v>5.7001949999999999</v>
      </c>
      <c r="D2216" s="429">
        <v>2.5438320000000001</v>
      </c>
      <c r="E2216" s="429">
        <v>3.1563629999999998</v>
      </c>
      <c r="F2216" s="429">
        <v>3.5133679999999998</v>
      </c>
    </row>
    <row r="2217" spans="1:6" x14ac:dyDescent="0.3">
      <c r="A2217" s="336">
        <v>8242</v>
      </c>
      <c r="B2217" s="2" t="s">
        <v>293</v>
      </c>
      <c r="C2217" s="429">
        <v>5.7734269999999999</v>
      </c>
      <c r="D2217" s="429">
        <v>2.49396</v>
      </c>
      <c r="E2217" s="429">
        <v>3.2794669999999999</v>
      </c>
      <c r="F2217" s="429">
        <v>5.7086289999999948</v>
      </c>
    </row>
    <row r="2218" spans="1:6" x14ac:dyDescent="0.3">
      <c r="A2218" s="336">
        <v>8243</v>
      </c>
      <c r="B2218" s="2" t="s">
        <v>293</v>
      </c>
      <c r="C2218" s="429">
        <v>5.7147410000000001</v>
      </c>
      <c r="D2218" s="429">
        <v>2.383823</v>
      </c>
      <c r="E2218" s="429">
        <v>3.330918</v>
      </c>
      <c r="F2218" s="429">
        <v>5.6838440000000077</v>
      </c>
    </row>
    <row r="2219" spans="1:6" x14ac:dyDescent="0.3">
      <c r="A2219" s="336">
        <v>8244</v>
      </c>
      <c r="B2219" s="2" t="s">
        <v>293</v>
      </c>
      <c r="C2219" s="429">
        <v>5.6532439999999999</v>
      </c>
      <c r="D2219" s="429">
        <v>2.2873299999999999</v>
      </c>
      <c r="E2219" s="429">
        <v>3.3659140000000001</v>
      </c>
      <c r="F2219" s="429">
        <v>5.7832810000000023</v>
      </c>
    </row>
    <row r="2220" spans="1:6" x14ac:dyDescent="0.3">
      <c r="A2220" s="336">
        <v>8247</v>
      </c>
      <c r="B2220" s="2" t="s">
        <v>293</v>
      </c>
      <c r="C2220" s="429">
        <v>5.711989</v>
      </c>
      <c r="D2220" s="429">
        <v>2.3883030000000001</v>
      </c>
      <c r="E2220" s="429">
        <v>3.3236859999999999</v>
      </c>
      <c r="F2220" s="429">
        <v>5.6722599999999943</v>
      </c>
    </row>
    <row r="2221" spans="1:6" x14ac:dyDescent="0.3">
      <c r="A2221" s="336">
        <v>8248</v>
      </c>
      <c r="B2221" s="2" t="s">
        <v>293</v>
      </c>
      <c r="C2221" s="429">
        <v>5.6276169999999999</v>
      </c>
      <c r="D2221" s="429">
        <v>2.2808809999999999</v>
      </c>
      <c r="E2221" s="429">
        <v>3.3467359999999999</v>
      </c>
      <c r="F2221" s="429">
        <v>6.1054659999999998</v>
      </c>
    </row>
    <row r="2222" spans="1:6" x14ac:dyDescent="0.3">
      <c r="A2222" s="336">
        <v>8251</v>
      </c>
      <c r="B2222" s="2" t="s">
        <v>293</v>
      </c>
      <c r="C2222" s="429">
        <v>5.7734269999999999</v>
      </c>
      <c r="D2222" s="429">
        <v>2.49396</v>
      </c>
      <c r="E2222" s="429">
        <v>3.2794669999999999</v>
      </c>
      <c r="F2222" s="429">
        <v>5.7086289999999948</v>
      </c>
    </row>
    <row r="2223" spans="1:6" x14ac:dyDescent="0.3">
      <c r="A2223" s="336">
        <v>8260</v>
      </c>
      <c r="B2223" s="2" t="s">
        <v>293</v>
      </c>
      <c r="C2223" s="429">
        <v>5.7562040000000003</v>
      </c>
      <c r="D2223" s="429">
        <v>2.4740090000000001</v>
      </c>
      <c r="E2223" s="429">
        <v>3.2821950000000002</v>
      </c>
      <c r="F2223" s="429">
        <v>5.5191859999999977</v>
      </c>
    </row>
    <row r="2224" spans="1:6" x14ac:dyDescent="0.3">
      <c r="A2224" s="336">
        <v>8270</v>
      </c>
      <c r="B2224" s="2" t="s">
        <v>293</v>
      </c>
      <c r="C2224" s="429">
        <v>5.7765209999999998</v>
      </c>
      <c r="D2224" s="429">
        <v>2.418485</v>
      </c>
      <c r="E2224" s="429">
        <v>3.3580359999999998</v>
      </c>
      <c r="F2224" s="429">
        <v>5.5725259999999963</v>
      </c>
    </row>
    <row r="2225" spans="1:6" x14ac:dyDescent="0.3">
      <c r="A2225" s="336">
        <v>8302</v>
      </c>
      <c r="B2225" s="2" t="s">
        <v>293</v>
      </c>
      <c r="C2225" s="429">
        <v>6.1112399999999996</v>
      </c>
      <c r="D2225" s="429">
        <v>2.9992930000000002</v>
      </c>
      <c r="E2225" s="429">
        <v>3.1119469999999994</v>
      </c>
      <c r="F2225" s="429">
        <v>5.4915270000000049</v>
      </c>
    </row>
    <row r="2226" spans="1:6" x14ac:dyDescent="0.3">
      <c r="A2226" s="336">
        <v>8310</v>
      </c>
      <c r="B2226" s="2" t="s">
        <v>293</v>
      </c>
      <c r="C2226" s="429">
        <v>5.899076</v>
      </c>
      <c r="D2226" s="429">
        <v>2.775128</v>
      </c>
      <c r="E2226" s="429">
        <v>3.1239479999999999</v>
      </c>
      <c r="F2226" s="429">
        <v>3.889484000000003</v>
      </c>
    </row>
    <row r="2227" spans="1:6" x14ac:dyDescent="0.3">
      <c r="A2227" s="336">
        <v>8311</v>
      </c>
      <c r="B2227" s="2" t="s">
        <v>293</v>
      </c>
      <c r="C2227" s="429">
        <v>6.056127</v>
      </c>
      <c r="D2227" s="429">
        <v>2.82552</v>
      </c>
      <c r="E2227" s="429">
        <v>3.230607</v>
      </c>
      <c r="F2227" s="429">
        <v>5.7785679999999999</v>
      </c>
    </row>
    <row r="2228" spans="1:6" x14ac:dyDescent="0.3">
      <c r="A2228" s="336">
        <v>8312</v>
      </c>
      <c r="B2228" s="2" t="s">
        <v>293</v>
      </c>
      <c r="C2228" s="429">
        <v>6.0812350000000004</v>
      </c>
      <c r="D2228" s="429">
        <v>3.1346759999999998</v>
      </c>
      <c r="E2228" s="429">
        <v>2.9465590000000006</v>
      </c>
      <c r="F2228" s="429">
        <v>3.9623339999999985</v>
      </c>
    </row>
    <row r="2229" spans="1:6" x14ac:dyDescent="0.3">
      <c r="A2229" s="336">
        <v>8314</v>
      </c>
      <c r="B2229" s="2" t="s">
        <v>293</v>
      </c>
      <c r="C2229" s="429">
        <v>5.8593549999999999</v>
      </c>
      <c r="D2229" s="429">
        <v>2.4897629999999999</v>
      </c>
      <c r="E2229" s="429">
        <v>3.3695919999999999</v>
      </c>
      <c r="F2229" s="429">
        <v>5.6332920000000044</v>
      </c>
    </row>
    <row r="2230" spans="1:6" x14ac:dyDescent="0.3">
      <c r="A2230" s="336">
        <v>8317</v>
      </c>
      <c r="B2230" s="2" t="s">
        <v>293</v>
      </c>
      <c r="C2230" s="429">
        <v>5.8378079999999999</v>
      </c>
      <c r="D2230" s="429">
        <v>2.4916160000000001</v>
      </c>
      <c r="E2230" s="429">
        <v>3.3461919999999998</v>
      </c>
      <c r="F2230" s="429">
        <v>5.0102820000000037</v>
      </c>
    </row>
    <row r="2231" spans="1:6" x14ac:dyDescent="0.3">
      <c r="A2231" s="336">
        <v>8318</v>
      </c>
      <c r="B2231" s="2" t="s">
        <v>293</v>
      </c>
      <c r="C2231" s="429">
        <v>6.0743</v>
      </c>
      <c r="D2231" s="429">
        <v>3.0399080000000001</v>
      </c>
      <c r="E2231" s="429">
        <v>3.034392</v>
      </c>
      <c r="F2231" s="429">
        <v>4.6436829999999887</v>
      </c>
    </row>
    <row r="2232" spans="1:6" x14ac:dyDescent="0.3">
      <c r="A2232" s="336">
        <v>8319</v>
      </c>
      <c r="B2232" s="2" t="s">
        <v>293</v>
      </c>
      <c r="C2232" s="429">
        <v>5.831664</v>
      </c>
      <c r="D2232" s="429">
        <v>2.478939</v>
      </c>
      <c r="E2232" s="429">
        <v>3.352725</v>
      </c>
      <c r="F2232" s="429">
        <v>5.1988020000000006</v>
      </c>
    </row>
    <row r="2233" spans="1:6" x14ac:dyDescent="0.3">
      <c r="A2233" s="336">
        <v>8322</v>
      </c>
      <c r="B2233" s="2" t="s">
        <v>293</v>
      </c>
      <c r="C2233" s="429">
        <v>6.0218030000000002</v>
      </c>
      <c r="D2233" s="429">
        <v>3.028543</v>
      </c>
      <c r="E2233" s="429">
        <v>2.9932600000000003</v>
      </c>
      <c r="F2233" s="429">
        <v>3.8498370000000008</v>
      </c>
    </row>
    <row r="2234" spans="1:6" x14ac:dyDescent="0.3">
      <c r="A2234" s="336">
        <v>8323</v>
      </c>
      <c r="B2234" s="2" t="s">
        <v>293</v>
      </c>
      <c r="C2234" s="429">
        <v>6.1499709999999999</v>
      </c>
      <c r="D2234" s="429">
        <v>3.0895739999999998</v>
      </c>
      <c r="E2234" s="429">
        <v>3.060397</v>
      </c>
      <c r="F2234" s="429">
        <v>5.9410849999999797</v>
      </c>
    </row>
    <row r="2235" spans="1:6" x14ac:dyDescent="0.3">
      <c r="A2235" s="336">
        <v>8324</v>
      </c>
      <c r="B2235" s="2" t="s">
        <v>293</v>
      </c>
      <c r="C2235" s="429">
        <v>5.871575</v>
      </c>
      <c r="D2235" s="429">
        <v>2.5247649999999999</v>
      </c>
      <c r="E2235" s="429">
        <v>3.3468100000000001</v>
      </c>
      <c r="F2235" s="429">
        <v>5.6135559999999955</v>
      </c>
    </row>
    <row r="2236" spans="1:6" x14ac:dyDescent="0.3">
      <c r="A2236" s="336">
        <v>8326</v>
      </c>
      <c r="B2236" s="2" t="s">
        <v>293</v>
      </c>
      <c r="C2236" s="429">
        <v>5.918393</v>
      </c>
      <c r="D2236" s="429">
        <v>2.8146369999999998</v>
      </c>
      <c r="E2236" s="429">
        <v>3.1037560000000002</v>
      </c>
      <c r="F2236" s="429">
        <v>3.8808359999999951</v>
      </c>
    </row>
    <row r="2237" spans="1:6" x14ac:dyDescent="0.3">
      <c r="A2237" s="336">
        <v>8327</v>
      </c>
      <c r="B2237" s="2" t="s">
        <v>293</v>
      </c>
      <c r="C2237" s="429">
        <v>5.8920950000000003</v>
      </c>
      <c r="D2237" s="429">
        <v>2.5684130000000001</v>
      </c>
      <c r="E2237" s="429">
        <v>3.3236820000000002</v>
      </c>
      <c r="F2237" s="429">
        <v>5.6365790000000047</v>
      </c>
    </row>
    <row r="2238" spans="1:6" x14ac:dyDescent="0.3">
      <c r="A2238" s="336">
        <v>8328</v>
      </c>
      <c r="B2238" s="2" t="s">
        <v>293</v>
      </c>
      <c r="C2238" s="429">
        <v>6.0291069999999998</v>
      </c>
      <c r="D2238" s="429">
        <v>2.9880059999999999</v>
      </c>
      <c r="E2238" s="429">
        <v>3.0411009999999998</v>
      </c>
      <c r="F2238" s="429">
        <v>4.0459660000000071</v>
      </c>
    </row>
    <row r="2239" spans="1:6" x14ac:dyDescent="0.3">
      <c r="A2239" s="336">
        <v>8330</v>
      </c>
      <c r="B2239" s="2" t="s">
        <v>293</v>
      </c>
      <c r="C2239" s="429">
        <v>5.8058829999999997</v>
      </c>
      <c r="D2239" s="429">
        <v>2.5310980000000001</v>
      </c>
      <c r="E2239" s="429">
        <v>3.2747849999999996</v>
      </c>
      <c r="F2239" s="429">
        <v>4.5445830000000029</v>
      </c>
    </row>
    <row r="2240" spans="1:6" x14ac:dyDescent="0.3">
      <c r="A2240" s="336">
        <v>8332</v>
      </c>
      <c r="B2240" s="2" t="s">
        <v>293</v>
      </c>
      <c r="C2240" s="429">
        <v>5.938383</v>
      </c>
      <c r="D2240" s="429">
        <v>2.6363249999999998</v>
      </c>
      <c r="E2240" s="429">
        <v>3.3020580000000002</v>
      </c>
      <c r="F2240" s="429">
        <v>5.2063579999999945</v>
      </c>
    </row>
    <row r="2241" spans="1:6" x14ac:dyDescent="0.3">
      <c r="A2241" s="336">
        <v>8340</v>
      </c>
      <c r="B2241" s="2" t="s">
        <v>293</v>
      </c>
      <c r="C2241" s="429">
        <v>5.8941920000000003</v>
      </c>
      <c r="D2241" s="429">
        <v>2.589791</v>
      </c>
      <c r="E2241" s="429">
        <v>3.3044010000000004</v>
      </c>
      <c r="F2241" s="429">
        <v>4.6746889999999937</v>
      </c>
    </row>
    <row r="2242" spans="1:6" x14ac:dyDescent="0.3">
      <c r="A2242" s="336">
        <v>8341</v>
      </c>
      <c r="B2242" s="2" t="s">
        <v>293</v>
      </c>
      <c r="C2242" s="429">
        <v>5.9382640000000002</v>
      </c>
      <c r="D2242" s="429">
        <v>2.8059240000000001</v>
      </c>
      <c r="E2242" s="429">
        <v>3.1323400000000001</v>
      </c>
      <c r="F2242" s="429">
        <v>4.0698599999999985</v>
      </c>
    </row>
    <row r="2243" spans="1:6" x14ac:dyDescent="0.3">
      <c r="A2243" s="336">
        <v>8343</v>
      </c>
      <c r="B2243" s="2" t="s">
        <v>293</v>
      </c>
      <c r="C2243" s="429">
        <v>6.1071999999999997</v>
      </c>
      <c r="D2243" s="429">
        <v>3.1486329999999998</v>
      </c>
      <c r="E2243" s="429">
        <v>2.9585669999999999</v>
      </c>
      <c r="F2243" s="429">
        <v>4.4463110000000015</v>
      </c>
    </row>
    <row r="2244" spans="1:6" x14ac:dyDescent="0.3">
      <c r="A2244" s="336">
        <v>8344</v>
      </c>
      <c r="B2244" s="2" t="s">
        <v>293</v>
      </c>
      <c r="C2244" s="429">
        <v>5.9615609999999997</v>
      </c>
      <c r="D2244" s="429">
        <v>2.9082620000000001</v>
      </c>
      <c r="E2244" s="429">
        <v>3.0532989999999995</v>
      </c>
      <c r="F2244" s="429">
        <v>3.8659580000000062</v>
      </c>
    </row>
    <row r="2245" spans="1:6" x14ac:dyDescent="0.3">
      <c r="A2245" s="336">
        <v>8345</v>
      </c>
      <c r="B2245" s="2" t="s">
        <v>293</v>
      </c>
      <c r="C2245" s="429">
        <v>5.9846459999999997</v>
      </c>
      <c r="D2245" s="429">
        <v>2.716774</v>
      </c>
      <c r="E2245" s="429">
        <v>3.2678719999999997</v>
      </c>
      <c r="F2245" s="429">
        <v>5.783450000000002</v>
      </c>
    </row>
    <row r="2246" spans="1:6" x14ac:dyDescent="0.3">
      <c r="A2246" s="336">
        <v>8346</v>
      </c>
      <c r="B2246" s="2" t="s">
        <v>293</v>
      </c>
      <c r="C2246" s="429">
        <v>5.8788289999999996</v>
      </c>
      <c r="D2246" s="429">
        <v>2.799944</v>
      </c>
      <c r="E2246" s="429">
        <v>3.0788849999999996</v>
      </c>
      <c r="F2246" s="429">
        <v>3.6274939999999987</v>
      </c>
    </row>
    <row r="2247" spans="1:6" x14ac:dyDescent="0.3">
      <c r="A2247" s="336">
        <v>8349</v>
      </c>
      <c r="B2247" s="2" t="s">
        <v>293</v>
      </c>
      <c r="C2247" s="429">
        <v>5.9215280000000003</v>
      </c>
      <c r="D2247" s="429">
        <v>2.626976</v>
      </c>
      <c r="E2247" s="429">
        <v>3.2945520000000004</v>
      </c>
      <c r="F2247" s="429">
        <v>5.6115349999999964</v>
      </c>
    </row>
    <row r="2248" spans="1:6" x14ac:dyDescent="0.3">
      <c r="A2248" s="336">
        <v>8350</v>
      </c>
      <c r="B2248" s="2" t="s">
        <v>293</v>
      </c>
      <c r="C2248" s="429">
        <v>5.8967539999999996</v>
      </c>
      <c r="D2248" s="429">
        <v>2.6920959999999998</v>
      </c>
      <c r="E2248" s="429">
        <v>3.2046579999999998</v>
      </c>
      <c r="F2248" s="429">
        <v>4.220050999999998</v>
      </c>
    </row>
    <row r="2249" spans="1:6" x14ac:dyDescent="0.3">
      <c r="A2249" s="336">
        <v>8353</v>
      </c>
      <c r="B2249" s="2" t="s">
        <v>293</v>
      </c>
      <c r="C2249" s="429">
        <v>6.1329149999999997</v>
      </c>
      <c r="D2249" s="429">
        <v>3.0523729999999998</v>
      </c>
      <c r="E2249" s="429">
        <v>3.0805419999999999</v>
      </c>
      <c r="F2249" s="429">
        <v>5.5416159999999977</v>
      </c>
    </row>
    <row r="2250" spans="1:6" x14ac:dyDescent="0.3">
      <c r="A2250" s="336">
        <v>8360</v>
      </c>
      <c r="B2250" s="2" t="s">
        <v>293</v>
      </c>
      <c r="C2250" s="429">
        <v>5.9667500000000002</v>
      </c>
      <c r="D2250" s="429">
        <v>2.795156</v>
      </c>
      <c r="E2250" s="429">
        <v>3.1715940000000002</v>
      </c>
      <c r="F2250" s="429">
        <v>4.382990999999997</v>
      </c>
    </row>
    <row r="2251" spans="1:6" x14ac:dyDescent="0.3">
      <c r="A2251" s="336">
        <v>8361</v>
      </c>
      <c r="B2251" s="2" t="s">
        <v>293</v>
      </c>
      <c r="C2251" s="429">
        <v>5.9457839999999997</v>
      </c>
      <c r="D2251" s="429">
        <v>2.6857419999999999</v>
      </c>
      <c r="E2251" s="429">
        <v>3.2600419999999999</v>
      </c>
      <c r="F2251" s="429">
        <v>4.5861260000000073</v>
      </c>
    </row>
    <row r="2252" spans="1:6" x14ac:dyDescent="0.3">
      <c r="A2252" s="336">
        <v>8401</v>
      </c>
      <c r="B2252" s="2" t="s">
        <v>293</v>
      </c>
      <c r="C2252" s="429">
        <v>5.5508540000000002</v>
      </c>
      <c r="D2252" s="429">
        <v>2.381421</v>
      </c>
      <c r="E2252" s="429">
        <v>3.1694330000000002</v>
      </c>
      <c r="F2252" s="429">
        <v>5.4660390000000021</v>
      </c>
    </row>
    <row r="2253" spans="1:6" x14ac:dyDescent="0.3">
      <c r="A2253" s="336">
        <v>8402</v>
      </c>
      <c r="B2253" s="2" t="s">
        <v>293</v>
      </c>
      <c r="C2253" s="429">
        <v>5.6402640000000002</v>
      </c>
      <c r="D2253" s="429">
        <v>2.2819029999999998</v>
      </c>
      <c r="E2253" s="429">
        <v>3.3583610000000004</v>
      </c>
      <c r="F2253" s="429">
        <v>5.8354689999999962</v>
      </c>
    </row>
    <row r="2254" spans="1:6" x14ac:dyDescent="0.3">
      <c r="A2254" s="336">
        <v>8403</v>
      </c>
      <c r="B2254" s="2" t="s">
        <v>293</v>
      </c>
      <c r="C2254" s="429">
        <v>5.6276169999999999</v>
      </c>
      <c r="D2254" s="429">
        <v>2.2808809999999999</v>
      </c>
      <c r="E2254" s="429">
        <v>3.3467359999999999</v>
      </c>
      <c r="F2254" s="429">
        <v>6.1054659999999998</v>
      </c>
    </row>
    <row r="2255" spans="1:6" x14ac:dyDescent="0.3">
      <c r="A2255" s="336">
        <v>8406</v>
      </c>
      <c r="B2255" s="2" t="s">
        <v>293</v>
      </c>
      <c r="C2255" s="429">
        <v>5.5568910000000002</v>
      </c>
      <c r="D2255" s="429">
        <v>2.374994</v>
      </c>
      <c r="E2255" s="429">
        <v>3.1818970000000002</v>
      </c>
      <c r="F2255" s="429">
        <v>5.457016000000003</v>
      </c>
    </row>
    <row r="2256" spans="1:6" x14ac:dyDescent="0.3">
      <c r="A2256" s="336">
        <v>8501</v>
      </c>
      <c r="B2256" s="2" t="s">
        <v>293</v>
      </c>
      <c r="C2256" s="429">
        <v>6.110277</v>
      </c>
      <c r="D2256" s="429">
        <v>3.1193979999999999</v>
      </c>
      <c r="E2256" s="429">
        <v>2.9908790000000001</v>
      </c>
      <c r="F2256" s="429">
        <v>3.7451249999999874</v>
      </c>
    </row>
    <row r="2257" spans="1:6" x14ac:dyDescent="0.3">
      <c r="A2257" s="336">
        <v>8502</v>
      </c>
      <c r="B2257" s="2" t="s">
        <v>293</v>
      </c>
      <c r="C2257" s="429">
        <v>6.180663</v>
      </c>
      <c r="D2257" s="429">
        <v>3.4098820000000001</v>
      </c>
      <c r="E2257" s="429">
        <v>2.7707809999999999</v>
      </c>
      <c r="F2257" s="429">
        <v>1.5276059999999987</v>
      </c>
    </row>
    <row r="2258" spans="1:6" x14ac:dyDescent="0.3">
      <c r="A2258" s="336">
        <v>8505</v>
      </c>
      <c r="B2258" s="2" t="s">
        <v>293</v>
      </c>
      <c r="C2258" s="429">
        <v>6.2235589999999998</v>
      </c>
      <c r="D2258" s="429">
        <v>3.178706</v>
      </c>
      <c r="E2258" s="429">
        <v>3.0448529999999998</v>
      </c>
      <c r="F2258" s="429">
        <v>4.8264220000000009</v>
      </c>
    </row>
    <row r="2259" spans="1:6" x14ac:dyDescent="0.3">
      <c r="A2259" s="336">
        <v>8510</v>
      </c>
      <c r="B2259" s="2" t="s">
        <v>293</v>
      </c>
      <c r="C2259" s="429">
        <v>6.0986279999999997</v>
      </c>
      <c r="D2259" s="429">
        <v>3.1828880000000002</v>
      </c>
      <c r="E2259" s="429">
        <v>2.9157399999999996</v>
      </c>
      <c r="F2259" s="429">
        <v>2.9005530000000022</v>
      </c>
    </row>
    <row r="2260" spans="1:6" x14ac:dyDescent="0.3">
      <c r="A2260" s="336">
        <v>8511</v>
      </c>
      <c r="B2260" s="2" t="s">
        <v>293</v>
      </c>
      <c r="C2260" s="429">
        <v>6.0440950000000004</v>
      </c>
      <c r="D2260" s="429">
        <v>3.0169459999999999</v>
      </c>
      <c r="E2260" s="429">
        <v>3.0271490000000005</v>
      </c>
      <c r="F2260" s="429">
        <v>4.0779899999999927</v>
      </c>
    </row>
    <row r="2261" spans="1:6" x14ac:dyDescent="0.3">
      <c r="A2261" s="336">
        <v>8512</v>
      </c>
      <c r="B2261" s="2" t="s">
        <v>293</v>
      </c>
      <c r="C2261" s="429">
        <v>6.1535250000000001</v>
      </c>
      <c r="D2261" s="429">
        <v>3.2483149999999998</v>
      </c>
      <c r="E2261" s="429">
        <v>2.9052100000000003</v>
      </c>
      <c r="F2261" s="429">
        <v>2.5063430000000011</v>
      </c>
    </row>
    <row r="2262" spans="1:6" x14ac:dyDescent="0.3">
      <c r="A2262" s="336">
        <v>8514</v>
      </c>
      <c r="B2262" s="2" t="s">
        <v>293</v>
      </c>
      <c r="C2262" s="429">
        <v>6.0968819999999999</v>
      </c>
      <c r="D2262" s="429">
        <v>3.121877</v>
      </c>
      <c r="E2262" s="429">
        <v>2.9750049999999999</v>
      </c>
      <c r="F2262" s="429">
        <v>3.6323849999999993</v>
      </c>
    </row>
    <row r="2263" spans="1:6" x14ac:dyDescent="0.3">
      <c r="A2263" s="336">
        <v>8515</v>
      </c>
      <c r="B2263" s="2" t="s">
        <v>293</v>
      </c>
      <c r="C2263" s="429">
        <v>6.1653570000000002</v>
      </c>
      <c r="D2263" s="429">
        <v>3.124126</v>
      </c>
      <c r="E2263" s="429">
        <v>3.0412310000000002</v>
      </c>
      <c r="F2263" s="429">
        <v>4.4910959999999918</v>
      </c>
    </row>
    <row r="2264" spans="1:6" x14ac:dyDescent="0.3">
      <c r="A2264" s="336">
        <v>8518</v>
      </c>
      <c r="B2264" s="2" t="s">
        <v>293</v>
      </c>
      <c r="C2264" s="429">
        <v>6.2574579999999997</v>
      </c>
      <c r="D2264" s="429">
        <v>3.2410459999999999</v>
      </c>
      <c r="E2264" s="429">
        <v>3.0164119999999999</v>
      </c>
      <c r="F2264" s="429">
        <v>4.766301999999996</v>
      </c>
    </row>
    <row r="2265" spans="1:6" x14ac:dyDescent="0.3">
      <c r="A2265" s="336">
        <v>8520</v>
      </c>
      <c r="B2265" s="2" t="s">
        <v>293</v>
      </c>
      <c r="C2265" s="429">
        <v>6.1261789999999996</v>
      </c>
      <c r="D2265" s="429">
        <v>3.2236609999999999</v>
      </c>
      <c r="E2265" s="429">
        <v>2.9025179999999997</v>
      </c>
      <c r="F2265" s="429">
        <v>2.7242599999999939</v>
      </c>
    </row>
    <row r="2266" spans="1:6" x14ac:dyDescent="0.3">
      <c r="A2266" s="336">
        <v>8525</v>
      </c>
      <c r="B2266" s="2" t="s">
        <v>293</v>
      </c>
      <c r="C2266" s="429">
        <v>6.1943989999999998</v>
      </c>
      <c r="D2266" s="429">
        <v>3.4402309999999998</v>
      </c>
      <c r="E2266" s="429">
        <v>2.7541679999999999</v>
      </c>
      <c r="F2266" s="429">
        <v>1.7325859999999977</v>
      </c>
    </row>
    <row r="2267" spans="1:6" x14ac:dyDescent="0.3">
      <c r="A2267" s="336">
        <v>8527</v>
      </c>
      <c r="B2267" s="2" t="s">
        <v>293</v>
      </c>
      <c r="C2267" s="429">
        <v>6.0756920000000001</v>
      </c>
      <c r="D2267" s="429">
        <v>3.1566749999999999</v>
      </c>
      <c r="E2267" s="429">
        <v>2.9190170000000002</v>
      </c>
      <c r="F2267" s="429">
        <v>3.1640509999999935</v>
      </c>
    </row>
    <row r="2268" spans="1:6" x14ac:dyDescent="0.3">
      <c r="A2268" s="336">
        <v>8528</v>
      </c>
      <c r="B2268" s="2" t="s">
        <v>293</v>
      </c>
      <c r="C2268" s="429">
        <v>6.1805640000000004</v>
      </c>
      <c r="D2268" s="429">
        <v>3.335391</v>
      </c>
      <c r="E2268" s="429">
        <v>2.8451730000000004</v>
      </c>
      <c r="F2268" s="429">
        <v>2.0822729999999865</v>
      </c>
    </row>
    <row r="2269" spans="1:6" x14ac:dyDescent="0.3">
      <c r="A2269" s="336">
        <v>8530</v>
      </c>
      <c r="B2269" s="2" t="s">
        <v>293</v>
      </c>
      <c r="C2269" s="429">
        <v>6.2076900000000004</v>
      </c>
      <c r="D2269" s="429">
        <v>3.4237259999999998</v>
      </c>
      <c r="E2269" s="429">
        <v>2.7839640000000005</v>
      </c>
      <c r="F2269" s="429">
        <v>2.0146480000000082</v>
      </c>
    </row>
    <row r="2270" spans="1:6" x14ac:dyDescent="0.3">
      <c r="A2270" s="336">
        <v>8533</v>
      </c>
      <c r="B2270" s="2" t="s">
        <v>293</v>
      </c>
      <c r="C2270" s="429">
        <v>6.0788339999999996</v>
      </c>
      <c r="D2270" s="429">
        <v>3.0814870000000001</v>
      </c>
      <c r="E2270" s="429">
        <v>2.9973469999999995</v>
      </c>
      <c r="F2270" s="429">
        <v>3.9303150000000073</v>
      </c>
    </row>
    <row r="2271" spans="1:6" x14ac:dyDescent="0.3">
      <c r="A2271" s="336">
        <v>8534</v>
      </c>
      <c r="B2271" s="2" t="s">
        <v>293</v>
      </c>
      <c r="C2271" s="429">
        <v>6.2257530000000001</v>
      </c>
      <c r="D2271" s="429">
        <v>3.3651110000000002</v>
      </c>
      <c r="E2271" s="429">
        <v>2.8606419999999999</v>
      </c>
      <c r="F2271" s="429">
        <v>2.9301730000000106</v>
      </c>
    </row>
    <row r="2272" spans="1:6" x14ac:dyDescent="0.3">
      <c r="A2272" s="336">
        <v>8535</v>
      </c>
      <c r="B2272" s="2" t="s">
        <v>293</v>
      </c>
      <c r="C2272" s="429">
        <v>6.1034790000000001</v>
      </c>
      <c r="D2272" s="429">
        <v>3.1989730000000001</v>
      </c>
      <c r="E2272" s="429">
        <v>2.904506</v>
      </c>
      <c r="F2272" s="429">
        <v>2.6376580000000018</v>
      </c>
    </row>
    <row r="2273" spans="1:6" x14ac:dyDescent="0.3">
      <c r="A2273" s="336">
        <v>8536</v>
      </c>
      <c r="B2273" s="2" t="s">
        <v>293</v>
      </c>
      <c r="C2273" s="429">
        <v>6.1639290000000004</v>
      </c>
      <c r="D2273" s="429">
        <v>3.2823410000000002</v>
      </c>
      <c r="E2273" s="429">
        <v>2.8815880000000003</v>
      </c>
      <c r="F2273" s="429">
        <v>2.4517589999999956</v>
      </c>
    </row>
    <row r="2274" spans="1:6" x14ac:dyDescent="0.3">
      <c r="A2274" s="336">
        <v>8540</v>
      </c>
      <c r="B2274" s="2" t="s">
        <v>293</v>
      </c>
      <c r="C2274" s="429">
        <v>6.1913</v>
      </c>
      <c r="D2274" s="429">
        <v>3.3406150000000001</v>
      </c>
      <c r="E2274" s="429">
        <v>2.8506849999999999</v>
      </c>
      <c r="F2274" s="429">
        <v>2.3637689999999907</v>
      </c>
    </row>
    <row r="2275" spans="1:6" x14ac:dyDescent="0.3">
      <c r="A2275" s="336">
        <v>8542</v>
      </c>
      <c r="B2275" s="2" t="s">
        <v>293</v>
      </c>
      <c r="C2275" s="429">
        <v>6.1890599999999996</v>
      </c>
      <c r="D2275" s="429">
        <v>3.3367830000000001</v>
      </c>
      <c r="E2275" s="429">
        <v>2.8522769999999995</v>
      </c>
      <c r="F2275" s="429">
        <v>2.421244999999999</v>
      </c>
    </row>
    <row r="2276" spans="1:6" x14ac:dyDescent="0.3">
      <c r="A2276" s="336">
        <v>8544</v>
      </c>
      <c r="B2276" s="2" t="s">
        <v>293</v>
      </c>
      <c r="C2276" s="429">
        <v>6.1885029999999999</v>
      </c>
      <c r="D2276" s="429">
        <v>3.3254069999999998</v>
      </c>
      <c r="E2276" s="429">
        <v>2.8630960000000001</v>
      </c>
      <c r="F2276" s="429">
        <v>2.5363649999999964</v>
      </c>
    </row>
    <row r="2277" spans="1:6" x14ac:dyDescent="0.3">
      <c r="A2277" s="336">
        <v>8550</v>
      </c>
      <c r="B2277" s="2" t="s">
        <v>293</v>
      </c>
      <c r="C2277" s="429">
        <v>6.1720069999999998</v>
      </c>
      <c r="D2277" s="429">
        <v>3.2656049999999999</v>
      </c>
      <c r="E2277" s="429">
        <v>2.9064019999999999</v>
      </c>
      <c r="F2277" s="429">
        <v>2.977064999999989</v>
      </c>
    </row>
    <row r="2278" spans="1:6" x14ac:dyDescent="0.3">
      <c r="A2278" s="336">
        <v>8551</v>
      </c>
      <c r="B2278" s="2" t="s">
        <v>293</v>
      </c>
      <c r="C2278" s="429">
        <v>6.1735300000000004</v>
      </c>
      <c r="D2278" s="429">
        <v>3.4961959999999999</v>
      </c>
      <c r="E2278" s="429">
        <v>2.6773340000000005</v>
      </c>
      <c r="F2278" s="429">
        <v>1.1198639999999997</v>
      </c>
    </row>
    <row r="2279" spans="1:6" x14ac:dyDescent="0.3">
      <c r="A2279" s="336">
        <v>8553</v>
      </c>
      <c r="B2279" s="2" t="s">
        <v>293</v>
      </c>
      <c r="C2279" s="429">
        <v>6.1831459999999998</v>
      </c>
      <c r="D2279" s="429">
        <v>3.3617050000000002</v>
      </c>
      <c r="E2279" s="429">
        <v>2.8214409999999996</v>
      </c>
      <c r="F2279" s="429">
        <v>1.9132869999999969</v>
      </c>
    </row>
    <row r="2280" spans="1:6" x14ac:dyDescent="0.3">
      <c r="A2280" s="336">
        <v>8554</v>
      </c>
      <c r="B2280" s="2" t="s">
        <v>293</v>
      </c>
      <c r="C2280" s="429">
        <v>6.2531619999999997</v>
      </c>
      <c r="D2280" s="429">
        <v>3.211757</v>
      </c>
      <c r="E2280" s="429">
        <v>3.0414049999999997</v>
      </c>
      <c r="F2280" s="429">
        <v>4.9307940000000059</v>
      </c>
    </row>
    <row r="2281" spans="1:6" x14ac:dyDescent="0.3">
      <c r="A2281" s="336">
        <v>8555</v>
      </c>
      <c r="B2281" s="2" t="s">
        <v>293</v>
      </c>
      <c r="C2281" s="429">
        <v>6.1077190000000003</v>
      </c>
      <c r="D2281" s="429">
        <v>3.1927880000000002</v>
      </c>
      <c r="E2281" s="429">
        <v>2.9149310000000002</v>
      </c>
      <c r="F2281" s="429">
        <v>2.8679109999999994</v>
      </c>
    </row>
    <row r="2282" spans="1:6" x14ac:dyDescent="0.3">
      <c r="A2282" s="336">
        <v>8556</v>
      </c>
      <c r="B2282" s="2" t="s">
        <v>293</v>
      </c>
      <c r="C2282" s="429">
        <v>6.1277850000000003</v>
      </c>
      <c r="D2282" s="429">
        <v>3.4694180000000001</v>
      </c>
      <c r="E2282" s="429">
        <v>2.6583670000000001</v>
      </c>
      <c r="F2282" s="429">
        <v>0.97899100000000772</v>
      </c>
    </row>
    <row r="2283" spans="1:6" x14ac:dyDescent="0.3">
      <c r="A2283" s="336">
        <v>8558</v>
      </c>
      <c r="B2283" s="2" t="s">
        <v>293</v>
      </c>
      <c r="C2283" s="429">
        <v>6.1840250000000001</v>
      </c>
      <c r="D2283" s="429">
        <v>3.422266</v>
      </c>
      <c r="E2283" s="429">
        <v>2.7617590000000001</v>
      </c>
      <c r="F2283" s="429">
        <v>1.6127210000000005</v>
      </c>
    </row>
    <row r="2284" spans="1:6" x14ac:dyDescent="0.3">
      <c r="A2284" s="336">
        <v>8559</v>
      </c>
      <c r="B2284" s="2" t="s">
        <v>293</v>
      </c>
      <c r="C2284" s="429">
        <v>6.1406559999999999</v>
      </c>
      <c r="D2284" s="429">
        <v>3.4849489999999999</v>
      </c>
      <c r="E2284" s="429">
        <v>2.655707</v>
      </c>
      <c r="F2284" s="429">
        <v>0.96633599999999831</v>
      </c>
    </row>
    <row r="2285" spans="1:6" x14ac:dyDescent="0.3">
      <c r="A2285" s="336">
        <v>8560</v>
      </c>
      <c r="B2285" s="2" t="s">
        <v>293</v>
      </c>
      <c r="C2285" s="429">
        <v>6.2305229999999998</v>
      </c>
      <c r="D2285" s="429">
        <v>3.3613219999999999</v>
      </c>
      <c r="E2285" s="429">
        <v>2.8692009999999999</v>
      </c>
      <c r="F2285" s="429">
        <v>3.0517289999999946</v>
      </c>
    </row>
    <row r="2286" spans="1:6" x14ac:dyDescent="0.3">
      <c r="A2286" s="336">
        <v>8562</v>
      </c>
      <c r="B2286" s="2" t="s">
        <v>293</v>
      </c>
      <c r="C2286" s="429">
        <v>6.1007400000000001</v>
      </c>
      <c r="D2286" s="429">
        <v>3.0409220000000001</v>
      </c>
      <c r="E2286" s="429">
        <v>3.0598179999999999</v>
      </c>
      <c r="F2286" s="429">
        <v>4.4937490000000011</v>
      </c>
    </row>
    <row r="2287" spans="1:6" x14ac:dyDescent="0.3">
      <c r="A2287" s="336">
        <v>8608</v>
      </c>
      <c r="B2287" s="2" t="s">
        <v>293</v>
      </c>
      <c r="C2287" s="429">
        <v>6.2625029999999997</v>
      </c>
      <c r="D2287" s="429">
        <v>3.250032</v>
      </c>
      <c r="E2287" s="429">
        <v>3.0124709999999997</v>
      </c>
      <c r="F2287" s="429">
        <v>4.6483249999999998</v>
      </c>
    </row>
    <row r="2288" spans="1:6" x14ac:dyDescent="0.3">
      <c r="A2288" s="336">
        <v>8609</v>
      </c>
      <c r="B2288" s="2" t="s">
        <v>293</v>
      </c>
      <c r="C2288" s="429">
        <v>6.2575339999999997</v>
      </c>
      <c r="D2288" s="429">
        <v>3.243144</v>
      </c>
      <c r="E2288" s="429">
        <v>3.0143899999999997</v>
      </c>
      <c r="F2288" s="429">
        <v>4.6264309999999895</v>
      </c>
    </row>
    <row r="2289" spans="1:6" x14ac:dyDescent="0.3">
      <c r="A2289" s="336">
        <v>8610</v>
      </c>
      <c r="B2289" s="2" t="s">
        <v>293</v>
      </c>
      <c r="C2289" s="429">
        <v>6.2306790000000003</v>
      </c>
      <c r="D2289" s="429">
        <v>3.212351</v>
      </c>
      <c r="E2289" s="429">
        <v>3.0183280000000003</v>
      </c>
      <c r="F2289" s="429">
        <v>4.5342799999999954</v>
      </c>
    </row>
    <row r="2290" spans="1:6" x14ac:dyDescent="0.3">
      <c r="A2290" s="336">
        <v>8611</v>
      </c>
      <c r="B2290" s="2" t="s">
        <v>293</v>
      </c>
      <c r="C2290" s="429">
        <v>6.2561450000000001</v>
      </c>
      <c r="D2290" s="429">
        <v>3.2299329999999999</v>
      </c>
      <c r="E2290" s="429">
        <v>3.0262120000000001</v>
      </c>
      <c r="F2290" s="429">
        <v>4.7423100000000034</v>
      </c>
    </row>
    <row r="2291" spans="1:6" x14ac:dyDescent="0.3">
      <c r="A2291" s="336">
        <v>8618</v>
      </c>
      <c r="B2291" s="2" t="s">
        <v>293</v>
      </c>
      <c r="C2291" s="429">
        <v>6.259112</v>
      </c>
      <c r="D2291" s="429">
        <v>3.2763390000000001</v>
      </c>
      <c r="E2291" s="429">
        <v>2.9827729999999999</v>
      </c>
      <c r="F2291" s="429">
        <v>4.355316000000002</v>
      </c>
    </row>
    <row r="2292" spans="1:6" x14ac:dyDescent="0.3">
      <c r="A2292" s="336">
        <v>8619</v>
      </c>
      <c r="B2292" s="2" t="s">
        <v>293</v>
      </c>
      <c r="C2292" s="429">
        <v>6.2248140000000003</v>
      </c>
      <c r="D2292" s="429">
        <v>3.248148</v>
      </c>
      <c r="E2292" s="429">
        <v>2.9766660000000003</v>
      </c>
      <c r="F2292" s="429">
        <v>4.0706090000000117</v>
      </c>
    </row>
    <row r="2293" spans="1:6" x14ac:dyDescent="0.3">
      <c r="A2293" s="336">
        <v>8620</v>
      </c>
      <c r="B2293" s="2" t="s">
        <v>293</v>
      </c>
      <c r="C2293" s="429">
        <v>6.1687830000000003</v>
      </c>
      <c r="D2293" s="429">
        <v>3.1566369999999999</v>
      </c>
      <c r="E2293" s="429">
        <v>3.0121460000000004</v>
      </c>
      <c r="F2293" s="429">
        <v>4.1949190000000058</v>
      </c>
    </row>
    <row r="2294" spans="1:6" x14ac:dyDescent="0.3">
      <c r="A2294" s="336">
        <v>8628</v>
      </c>
      <c r="B2294" s="2" t="s">
        <v>293</v>
      </c>
      <c r="C2294" s="429">
        <v>6.2492320000000001</v>
      </c>
      <c r="D2294" s="429">
        <v>3.3061039999999999</v>
      </c>
      <c r="E2294" s="429">
        <v>2.9431280000000002</v>
      </c>
      <c r="F2294" s="429">
        <v>3.923372999999998</v>
      </c>
    </row>
    <row r="2295" spans="1:6" x14ac:dyDescent="0.3">
      <c r="A2295" s="336">
        <v>8629</v>
      </c>
      <c r="B2295" s="2" t="s">
        <v>293</v>
      </c>
      <c r="C2295" s="429">
        <v>6.2497600000000002</v>
      </c>
      <c r="D2295" s="429">
        <v>3.236955</v>
      </c>
      <c r="E2295" s="429">
        <v>3.0128050000000002</v>
      </c>
      <c r="F2295" s="429">
        <v>4.567340999999999</v>
      </c>
    </row>
    <row r="2296" spans="1:6" x14ac:dyDescent="0.3">
      <c r="A2296" s="336">
        <v>8638</v>
      </c>
      <c r="B2296" s="2" t="s">
        <v>293</v>
      </c>
      <c r="C2296" s="429">
        <v>6.2592939999999997</v>
      </c>
      <c r="D2296" s="429">
        <v>3.274041</v>
      </c>
      <c r="E2296" s="429">
        <v>2.9852529999999997</v>
      </c>
      <c r="F2296" s="429">
        <v>4.3569659999999999</v>
      </c>
    </row>
    <row r="2297" spans="1:6" x14ac:dyDescent="0.3">
      <c r="A2297" s="336">
        <v>8640</v>
      </c>
      <c r="B2297" s="2" t="s">
        <v>293</v>
      </c>
      <c r="C2297" s="429">
        <v>6.0696310000000002</v>
      </c>
      <c r="D2297" s="429">
        <v>3.0377689999999999</v>
      </c>
      <c r="E2297" s="429">
        <v>3.0318620000000003</v>
      </c>
      <c r="F2297" s="429">
        <v>4.2343770000000092</v>
      </c>
    </row>
    <row r="2298" spans="1:6" x14ac:dyDescent="0.3">
      <c r="A2298" s="336">
        <v>8641</v>
      </c>
      <c r="B2298" s="2" t="s">
        <v>293</v>
      </c>
      <c r="C2298" s="429">
        <v>6.0581060000000004</v>
      </c>
      <c r="D2298" s="429">
        <v>3.008311</v>
      </c>
      <c r="E2298" s="429">
        <v>3.0497950000000005</v>
      </c>
      <c r="F2298" s="429">
        <v>4.3100690000000057</v>
      </c>
    </row>
    <row r="2299" spans="1:6" x14ac:dyDescent="0.3">
      <c r="A2299" s="336">
        <v>8648</v>
      </c>
      <c r="B2299" s="2" t="s">
        <v>293</v>
      </c>
      <c r="C2299" s="429">
        <v>6.233263</v>
      </c>
      <c r="D2299" s="429">
        <v>3.293329</v>
      </c>
      <c r="E2299" s="429">
        <v>2.939934</v>
      </c>
      <c r="F2299" s="429">
        <v>3.7329540000000065</v>
      </c>
    </row>
    <row r="2300" spans="1:6" x14ac:dyDescent="0.3">
      <c r="A2300" s="336">
        <v>8690</v>
      </c>
      <c r="B2300" s="2" t="s">
        <v>293</v>
      </c>
      <c r="C2300" s="429">
        <v>6.1921049999999997</v>
      </c>
      <c r="D2300" s="429">
        <v>3.2267790000000001</v>
      </c>
      <c r="E2300" s="429">
        <v>2.9653259999999997</v>
      </c>
      <c r="F2300" s="429">
        <v>3.7949350000000095</v>
      </c>
    </row>
    <row r="2301" spans="1:6" x14ac:dyDescent="0.3">
      <c r="A2301" s="336">
        <v>8691</v>
      </c>
      <c r="B2301" s="2" t="s">
        <v>293</v>
      </c>
      <c r="C2301" s="429">
        <v>6.1379989999999998</v>
      </c>
      <c r="D2301" s="429">
        <v>3.1948460000000001</v>
      </c>
      <c r="E2301" s="429">
        <v>2.9431529999999997</v>
      </c>
      <c r="F2301" s="429">
        <v>3.313130000000001</v>
      </c>
    </row>
    <row r="2302" spans="1:6" x14ac:dyDescent="0.3">
      <c r="A2302" s="336">
        <v>8701</v>
      </c>
      <c r="B2302" s="2" t="s">
        <v>293</v>
      </c>
      <c r="C2302" s="429">
        <v>6.0136659999999997</v>
      </c>
      <c r="D2302" s="429">
        <v>3.1345719999999999</v>
      </c>
      <c r="E2302" s="429">
        <v>2.8790939999999998</v>
      </c>
      <c r="F2302" s="429">
        <v>2.7174459999999954</v>
      </c>
    </row>
    <row r="2303" spans="1:6" x14ac:dyDescent="0.3">
      <c r="A2303" s="336">
        <v>8721</v>
      </c>
      <c r="B2303" s="2" t="s">
        <v>293</v>
      </c>
      <c r="C2303" s="429">
        <v>5.9499700000000004</v>
      </c>
      <c r="D2303" s="429">
        <v>3.0450300000000001</v>
      </c>
      <c r="E2303" s="429">
        <v>2.9049400000000003</v>
      </c>
      <c r="F2303" s="429">
        <v>2.5909980000000132</v>
      </c>
    </row>
    <row r="2304" spans="1:6" x14ac:dyDescent="0.3">
      <c r="A2304" s="336">
        <v>8722</v>
      </c>
      <c r="B2304" s="2" t="s">
        <v>293</v>
      </c>
      <c r="C2304" s="429">
        <v>5.957929</v>
      </c>
      <c r="D2304" s="429">
        <v>3.053941</v>
      </c>
      <c r="E2304" s="429">
        <v>2.903988</v>
      </c>
      <c r="F2304" s="429">
        <v>2.5960850000000022</v>
      </c>
    </row>
    <row r="2305" spans="1:6" x14ac:dyDescent="0.3">
      <c r="A2305" s="336">
        <v>8723</v>
      </c>
      <c r="B2305" s="2" t="s">
        <v>293</v>
      </c>
      <c r="C2305" s="429">
        <v>5.9452299999999996</v>
      </c>
      <c r="D2305" s="429">
        <v>3.0797870000000001</v>
      </c>
      <c r="E2305" s="429">
        <v>2.8654429999999995</v>
      </c>
      <c r="F2305" s="429">
        <v>2.4144199999999998</v>
      </c>
    </row>
    <row r="2306" spans="1:6" x14ac:dyDescent="0.3">
      <c r="A2306" s="336">
        <v>8724</v>
      </c>
      <c r="B2306" s="2" t="s">
        <v>293</v>
      </c>
      <c r="C2306" s="429">
        <v>5.9612689999999997</v>
      </c>
      <c r="D2306" s="429">
        <v>3.096206</v>
      </c>
      <c r="E2306" s="429">
        <v>2.8650629999999997</v>
      </c>
      <c r="F2306" s="429">
        <v>2.3739669999999933</v>
      </c>
    </row>
    <row r="2307" spans="1:6" x14ac:dyDescent="0.3">
      <c r="A2307" s="336">
        <v>8730</v>
      </c>
      <c r="B2307" s="2" t="s">
        <v>293</v>
      </c>
      <c r="C2307" s="429">
        <v>5.9319170000000003</v>
      </c>
      <c r="D2307" s="429">
        <v>3.0780810000000001</v>
      </c>
      <c r="E2307" s="429">
        <v>2.8538360000000003</v>
      </c>
      <c r="F2307" s="429">
        <v>2.2452239999999932</v>
      </c>
    </row>
    <row r="2308" spans="1:6" x14ac:dyDescent="0.3">
      <c r="A2308" s="336">
        <v>8731</v>
      </c>
      <c r="B2308" s="2" t="s">
        <v>293</v>
      </c>
      <c r="C2308" s="429">
        <v>5.9389029999999998</v>
      </c>
      <c r="D2308" s="429">
        <v>3.013137</v>
      </c>
      <c r="E2308" s="429">
        <v>2.9257659999999999</v>
      </c>
      <c r="F2308" s="429">
        <v>2.3767499999999941</v>
      </c>
    </row>
    <row r="2309" spans="1:6" x14ac:dyDescent="0.3">
      <c r="A2309" s="336">
        <v>8732</v>
      </c>
      <c r="B2309" s="2" t="s">
        <v>293</v>
      </c>
      <c r="C2309" s="429">
        <v>5.9215020000000003</v>
      </c>
      <c r="D2309" s="429">
        <v>3.0347900000000001</v>
      </c>
      <c r="E2309" s="429">
        <v>2.8867120000000002</v>
      </c>
      <c r="F2309" s="429">
        <v>2.4887000000000086</v>
      </c>
    </row>
    <row r="2310" spans="1:6" x14ac:dyDescent="0.3">
      <c r="A2310" s="336">
        <v>8733</v>
      </c>
      <c r="B2310" s="2" t="s">
        <v>293</v>
      </c>
      <c r="C2310" s="429">
        <v>6.0448560000000002</v>
      </c>
      <c r="D2310" s="429">
        <v>3.0896240000000001</v>
      </c>
      <c r="E2310" s="429">
        <v>2.9552320000000001</v>
      </c>
      <c r="F2310" s="429">
        <v>3.4554699999999983</v>
      </c>
    </row>
    <row r="2311" spans="1:6" x14ac:dyDescent="0.3">
      <c r="A2311" s="336">
        <v>8734</v>
      </c>
      <c r="B2311" s="2" t="s">
        <v>293</v>
      </c>
      <c r="C2311" s="429">
        <v>5.9358599999999999</v>
      </c>
      <c r="D2311" s="429">
        <v>3.0358390000000002</v>
      </c>
      <c r="E2311" s="429">
        <v>2.9000209999999997</v>
      </c>
      <c r="F2311" s="429">
        <v>2.5444860000000062</v>
      </c>
    </row>
    <row r="2312" spans="1:6" x14ac:dyDescent="0.3">
      <c r="A2312" s="336">
        <v>8735</v>
      </c>
      <c r="B2312" s="2" t="s">
        <v>293</v>
      </c>
      <c r="C2312" s="429">
        <v>5.8846400000000001</v>
      </c>
      <c r="D2312" s="429">
        <v>3.014313</v>
      </c>
      <c r="E2312" s="429">
        <v>2.8703270000000001</v>
      </c>
      <c r="F2312" s="429">
        <v>2.3625219999999985</v>
      </c>
    </row>
    <row r="2313" spans="1:6" x14ac:dyDescent="0.3">
      <c r="A2313" s="336">
        <v>8736</v>
      </c>
      <c r="B2313" s="2" t="s">
        <v>293</v>
      </c>
      <c r="C2313" s="429">
        <v>5.9423029999999999</v>
      </c>
      <c r="D2313" s="429">
        <v>3.0826530000000001</v>
      </c>
      <c r="E2313" s="429">
        <v>2.8596499999999998</v>
      </c>
      <c r="F2313" s="429">
        <v>2.2418759999999978</v>
      </c>
    </row>
    <row r="2314" spans="1:6" x14ac:dyDescent="0.3">
      <c r="A2314" s="336">
        <v>8738</v>
      </c>
      <c r="B2314" s="2" t="s">
        <v>293</v>
      </c>
      <c r="C2314" s="429">
        <v>5.931495</v>
      </c>
      <c r="D2314" s="429">
        <v>3.0779169999999998</v>
      </c>
      <c r="E2314" s="429">
        <v>2.8535780000000002</v>
      </c>
      <c r="F2314" s="429">
        <v>2.2454620000000105</v>
      </c>
    </row>
    <row r="2315" spans="1:6" x14ac:dyDescent="0.3">
      <c r="A2315" s="336">
        <v>8740</v>
      </c>
      <c r="B2315" s="2" t="s">
        <v>293</v>
      </c>
      <c r="C2315" s="429">
        <v>5.912763</v>
      </c>
      <c r="D2315" s="429">
        <v>3.0252140000000001</v>
      </c>
      <c r="E2315" s="429">
        <v>2.8875489999999999</v>
      </c>
      <c r="F2315" s="429">
        <v>2.4795390000000026</v>
      </c>
    </row>
    <row r="2316" spans="1:6" x14ac:dyDescent="0.3">
      <c r="A2316" s="336">
        <v>8741</v>
      </c>
      <c r="B2316" s="2" t="s">
        <v>293</v>
      </c>
      <c r="C2316" s="429">
        <v>5.9392630000000004</v>
      </c>
      <c r="D2316" s="429">
        <v>3.04447</v>
      </c>
      <c r="E2316" s="429">
        <v>2.8947930000000004</v>
      </c>
      <c r="F2316" s="429">
        <v>2.5461129999999983</v>
      </c>
    </row>
    <row r="2317" spans="1:6" x14ac:dyDescent="0.3">
      <c r="A2317" s="336">
        <v>8742</v>
      </c>
      <c r="B2317" s="2" t="s">
        <v>293</v>
      </c>
      <c r="C2317" s="429">
        <v>5.9321580000000003</v>
      </c>
      <c r="D2317" s="429">
        <v>3.0781109999999998</v>
      </c>
      <c r="E2317" s="429">
        <v>2.8540470000000004</v>
      </c>
      <c r="F2317" s="429">
        <v>2.2485640000000018</v>
      </c>
    </row>
    <row r="2318" spans="1:6" x14ac:dyDescent="0.3">
      <c r="A2318" s="336">
        <v>8750</v>
      </c>
      <c r="B2318" s="2" t="s">
        <v>293</v>
      </c>
      <c r="C2318" s="429">
        <v>5.931495</v>
      </c>
      <c r="D2318" s="429">
        <v>3.0779169999999998</v>
      </c>
      <c r="E2318" s="429">
        <v>2.8535780000000002</v>
      </c>
      <c r="F2318" s="429">
        <v>2.2454620000000105</v>
      </c>
    </row>
    <row r="2319" spans="1:6" x14ac:dyDescent="0.3">
      <c r="A2319" s="336">
        <v>8751</v>
      </c>
      <c r="B2319" s="2" t="s">
        <v>293</v>
      </c>
      <c r="C2319" s="429">
        <v>5.8768859999999998</v>
      </c>
      <c r="D2319" s="429">
        <v>3.0031690000000002</v>
      </c>
      <c r="E2319" s="429">
        <v>2.8737169999999996</v>
      </c>
      <c r="F2319" s="429">
        <v>2.3864009999999993</v>
      </c>
    </row>
    <row r="2320" spans="1:6" x14ac:dyDescent="0.3">
      <c r="A2320" s="336">
        <v>8752</v>
      </c>
      <c r="B2320" s="2" t="s">
        <v>293</v>
      </c>
      <c r="C2320" s="429">
        <v>5.8728480000000003</v>
      </c>
      <c r="D2320" s="429">
        <v>2.9979300000000002</v>
      </c>
      <c r="E2320" s="429">
        <v>2.8749180000000001</v>
      </c>
      <c r="F2320" s="429">
        <v>2.3945780000000028</v>
      </c>
    </row>
    <row r="2321" spans="1:6" x14ac:dyDescent="0.3">
      <c r="A2321" s="336">
        <v>8753</v>
      </c>
      <c r="B2321" s="2" t="s">
        <v>293</v>
      </c>
      <c r="C2321" s="429">
        <v>5.9494660000000001</v>
      </c>
      <c r="D2321" s="429">
        <v>3.0656889999999999</v>
      </c>
      <c r="E2321" s="429">
        <v>2.8837770000000003</v>
      </c>
      <c r="F2321" s="429">
        <v>2.5361209999999943</v>
      </c>
    </row>
    <row r="2322" spans="1:6" x14ac:dyDescent="0.3">
      <c r="A2322" s="336">
        <v>8755</v>
      </c>
      <c r="B2322" s="2" t="s">
        <v>293</v>
      </c>
      <c r="C2322" s="429">
        <v>6.0032160000000001</v>
      </c>
      <c r="D2322" s="429">
        <v>3.110414</v>
      </c>
      <c r="E2322" s="429">
        <v>2.8928020000000001</v>
      </c>
      <c r="F2322" s="429">
        <v>2.7372730000000018</v>
      </c>
    </row>
    <row r="2323" spans="1:6" x14ac:dyDescent="0.3">
      <c r="A2323" s="336">
        <v>8757</v>
      </c>
      <c r="B2323" s="2" t="s">
        <v>293</v>
      </c>
      <c r="C2323" s="429">
        <v>5.9982540000000002</v>
      </c>
      <c r="D2323" s="429">
        <v>3.0884330000000002</v>
      </c>
      <c r="E2323" s="429">
        <v>2.909821</v>
      </c>
      <c r="F2323" s="429">
        <v>2.7495970000000014</v>
      </c>
    </row>
    <row r="2324" spans="1:6" x14ac:dyDescent="0.3">
      <c r="A2324" s="336">
        <v>8758</v>
      </c>
      <c r="B2324" s="2" t="s">
        <v>293</v>
      </c>
      <c r="C2324" s="429">
        <v>5.8766790000000002</v>
      </c>
      <c r="D2324" s="429">
        <v>2.9481739999999999</v>
      </c>
      <c r="E2324" s="429">
        <v>2.9285050000000004</v>
      </c>
      <c r="F2324" s="429">
        <v>1.8668069999999943</v>
      </c>
    </row>
    <row r="2325" spans="1:6" x14ac:dyDescent="0.3">
      <c r="A2325" s="336">
        <v>8759</v>
      </c>
      <c r="B2325" s="2" t="s">
        <v>293</v>
      </c>
      <c r="C2325" s="429">
        <v>6.0058410000000002</v>
      </c>
      <c r="D2325" s="429">
        <v>3.0739329999999998</v>
      </c>
      <c r="E2325" s="429">
        <v>2.9319080000000004</v>
      </c>
      <c r="F2325" s="429">
        <v>3.0172839999999965</v>
      </c>
    </row>
    <row r="2326" spans="1:6" x14ac:dyDescent="0.3">
      <c r="A2326" s="336">
        <v>8801</v>
      </c>
      <c r="B2326" s="2" t="s">
        <v>293</v>
      </c>
      <c r="C2326" s="429">
        <v>6.0134720000000002</v>
      </c>
      <c r="D2326" s="429">
        <v>3.7211959999999999</v>
      </c>
      <c r="E2326" s="429">
        <v>2.2922760000000002</v>
      </c>
      <c r="F2326" s="429">
        <v>-1.3950910000000007</v>
      </c>
    </row>
    <row r="2327" spans="1:6" x14ac:dyDescent="0.3">
      <c r="A2327" s="336">
        <v>8802</v>
      </c>
      <c r="B2327" s="2" t="s">
        <v>293</v>
      </c>
      <c r="C2327" s="429">
        <v>5.934952</v>
      </c>
      <c r="D2327" s="429">
        <v>3.6911049999999999</v>
      </c>
      <c r="E2327" s="429">
        <v>2.2438470000000001</v>
      </c>
      <c r="F2327" s="429">
        <v>-1.3173270000000059</v>
      </c>
    </row>
    <row r="2328" spans="1:6" x14ac:dyDescent="0.3">
      <c r="A2328" s="336">
        <v>8804</v>
      </c>
      <c r="B2328" s="2" t="s">
        <v>293</v>
      </c>
      <c r="C2328" s="429">
        <v>5.9452579999999999</v>
      </c>
      <c r="D2328" s="429">
        <v>3.6284830000000001</v>
      </c>
      <c r="E2328" s="429">
        <v>2.3167749999999998</v>
      </c>
      <c r="F2328" s="429">
        <v>-0.6672709999999924</v>
      </c>
    </row>
    <row r="2329" spans="1:6" x14ac:dyDescent="0.3">
      <c r="A2329" s="336">
        <v>8805</v>
      </c>
      <c r="B2329" s="2" t="s">
        <v>293</v>
      </c>
      <c r="C2329" s="429">
        <v>6.2367759999999999</v>
      </c>
      <c r="D2329" s="429">
        <v>3.4127800000000001</v>
      </c>
      <c r="E2329" s="429">
        <v>2.8239959999999997</v>
      </c>
      <c r="F2329" s="429">
        <v>1.0893859999999975</v>
      </c>
    </row>
    <row r="2330" spans="1:6" x14ac:dyDescent="0.3">
      <c r="A2330" s="336">
        <v>8807</v>
      </c>
      <c r="B2330" s="2" t="s">
        <v>293</v>
      </c>
      <c r="C2330" s="429">
        <v>6.1746429999999997</v>
      </c>
      <c r="D2330" s="429">
        <v>3.5063119999999999</v>
      </c>
      <c r="E2330" s="429">
        <v>2.6683309999999998</v>
      </c>
      <c r="F2330" s="429">
        <v>0.45792099999999891</v>
      </c>
    </row>
    <row r="2331" spans="1:6" x14ac:dyDescent="0.3">
      <c r="A2331" s="336">
        <v>8809</v>
      </c>
      <c r="B2331" s="2" t="s">
        <v>293</v>
      </c>
      <c r="C2331" s="429">
        <v>5.9833910000000001</v>
      </c>
      <c r="D2331" s="429">
        <v>3.7360250000000002</v>
      </c>
      <c r="E2331" s="429">
        <v>2.247366</v>
      </c>
      <c r="F2331" s="429">
        <v>-1.703558000000001</v>
      </c>
    </row>
    <row r="2332" spans="1:6" x14ac:dyDescent="0.3">
      <c r="A2332" s="336">
        <v>8810</v>
      </c>
      <c r="B2332" s="2" t="s">
        <v>293</v>
      </c>
      <c r="C2332" s="429">
        <v>6.1727590000000001</v>
      </c>
      <c r="D2332" s="429">
        <v>3.2412700000000001</v>
      </c>
      <c r="E2332" s="429">
        <v>2.931489</v>
      </c>
      <c r="F2332" s="429">
        <v>2.4539519999999939</v>
      </c>
    </row>
    <row r="2333" spans="1:6" x14ac:dyDescent="0.3">
      <c r="A2333" s="336">
        <v>8812</v>
      </c>
      <c r="B2333" s="2" t="s">
        <v>293</v>
      </c>
      <c r="C2333" s="429">
        <v>6.2636180000000001</v>
      </c>
      <c r="D2333" s="429">
        <v>3.3932579999999999</v>
      </c>
      <c r="E2333" s="429">
        <v>2.8703600000000002</v>
      </c>
      <c r="F2333" s="429">
        <v>1.0568759999999955</v>
      </c>
    </row>
    <row r="2334" spans="1:6" x14ac:dyDescent="0.3">
      <c r="A2334" s="336">
        <v>8816</v>
      </c>
      <c r="B2334" s="2" t="s">
        <v>293</v>
      </c>
      <c r="C2334" s="429">
        <v>6.2157039999999997</v>
      </c>
      <c r="D2334" s="429">
        <v>3.2017350000000002</v>
      </c>
      <c r="E2334" s="429">
        <v>3.0139689999999995</v>
      </c>
      <c r="F2334" s="429">
        <v>2.6085950000000011</v>
      </c>
    </row>
    <row r="2335" spans="1:6" x14ac:dyDescent="0.3">
      <c r="A2335" s="336">
        <v>8817</v>
      </c>
      <c r="B2335" s="2" t="s">
        <v>293</v>
      </c>
      <c r="C2335" s="429">
        <v>6.2773380000000003</v>
      </c>
      <c r="D2335" s="429">
        <v>3.252103</v>
      </c>
      <c r="E2335" s="429">
        <v>3.0252350000000003</v>
      </c>
      <c r="F2335" s="429">
        <v>2.2712819999999851</v>
      </c>
    </row>
    <row r="2336" spans="1:6" x14ac:dyDescent="0.3">
      <c r="A2336" s="336">
        <v>8820</v>
      </c>
      <c r="B2336" s="2" t="s">
        <v>293</v>
      </c>
      <c r="C2336" s="429">
        <v>6.3321399999999999</v>
      </c>
      <c r="D2336" s="429">
        <v>3.2643110000000002</v>
      </c>
      <c r="E2336" s="429">
        <v>3.0678289999999997</v>
      </c>
      <c r="F2336" s="429">
        <v>2.4879419999999897</v>
      </c>
    </row>
    <row r="2337" spans="1:6" x14ac:dyDescent="0.3">
      <c r="A2337" s="336">
        <v>8822</v>
      </c>
      <c r="B2337" s="2" t="s">
        <v>293</v>
      </c>
      <c r="C2337" s="429">
        <v>6.1138649999999997</v>
      </c>
      <c r="D2337" s="429">
        <v>3.5943230000000002</v>
      </c>
      <c r="E2337" s="429">
        <v>2.5195419999999995</v>
      </c>
      <c r="F2337" s="429">
        <v>0.25524599999999253</v>
      </c>
    </row>
    <row r="2338" spans="1:6" x14ac:dyDescent="0.3">
      <c r="A2338" s="336">
        <v>8823</v>
      </c>
      <c r="B2338" s="2" t="s">
        <v>293</v>
      </c>
      <c r="C2338" s="429">
        <v>6.1921569999999999</v>
      </c>
      <c r="D2338" s="429">
        <v>3.3258920000000001</v>
      </c>
      <c r="E2338" s="429">
        <v>2.8662649999999998</v>
      </c>
      <c r="F2338" s="429">
        <v>1.9187930000000009</v>
      </c>
    </row>
    <row r="2339" spans="1:6" x14ac:dyDescent="0.3">
      <c r="A2339" s="336">
        <v>8824</v>
      </c>
      <c r="B2339" s="2" t="s">
        <v>293</v>
      </c>
      <c r="C2339" s="429">
        <v>6.1881830000000004</v>
      </c>
      <c r="D2339" s="429">
        <v>3.303458</v>
      </c>
      <c r="E2339" s="429">
        <v>2.8847250000000004</v>
      </c>
      <c r="F2339" s="429">
        <v>2.0908709999999999</v>
      </c>
    </row>
    <row r="2340" spans="1:6" x14ac:dyDescent="0.3">
      <c r="A2340" s="336">
        <v>8825</v>
      </c>
      <c r="B2340" s="2" t="s">
        <v>293</v>
      </c>
      <c r="C2340" s="429">
        <v>6.0515970000000001</v>
      </c>
      <c r="D2340" s="429">
        <v>3.5565389999999999</v>
      </c>
      <c r="E2340" s="429">
        <v>2.4950580000000002</v>
      </c>
      <c r="F2340" s="429">
        <v>0.11100499999999869</v>
      </c>
    </row>
    <row r="2341" spans="1:6" x14ac:dyDescent="0.3">
      <c r="A2341" s="336">
        <v>8826</v>
      </c>
      <c r="B2341" s="2" t="s">
        <v>293</v>
      </c>
      <c r="C2341" s="429">
        <v>5.92502</v>
      </c>
      <c r="D2341" s="429">
        <v>3.777676</v>
      </c>
      <c r="E2341" s="429">
        <v>2.1473439999999999</v>
      </c>
      <c r="F2341" s="429">
        <v>-2.6407789999999949</v>
      </c>
    </row>
    <row r="2342" spans="1:6" x14ac:dyDescent="0.3">
      <c r="A2342" s="336">
        <v>8827</v>
      </c>
      <c r="B2342" s="2" t="s">
        <v>293</v>
      </c>
      <c r="C2342" s="429">
        <v>5.9511950000000002</v>
      </c>
      <c r="D2342" s="429">
        <v>3.7223169999999999</v>
      </c>
      <c r="E2342" s="429">
        <v>2.2288780000000004</v>
      </c>
      <c r="F2342" s="429">
        <v>-1.6798939999999973</v>
      </c>
    </row>
    <row r="2343" spans="1:6" x14ac:dyDescent="0.3">
      <c r="A2343" s="336">
        <v>8828</v>
      </c>
      <c r="B2343" s="2" t="s">
        <v>293</v>
      </c>
      <c r="C2343" s="429">
        <v>6.1798770000000003</v>
      </c>
      <c r="D2343" s="429">
        <v>3.1931509999999999</v>
      </c>
      <c r="E2343" s="429">
        <v>2.9867260000000004</v>
      </c>
      <c r="F2343" s="429">
        <v>2.6398689999999974</v>
      </c>
    </row>
    <row r="2344" spans="1:6" x14ac:dyDescent="0.3">
      <c r="A2344" s="336">
        <v>8829</v>
      </c>
      <c r="B2344" s="2" t="s">
        <v>293</v>
      </c>
      <c r="C2344" s="429">
        <v>5.9747120000000002</v>
      </c>
      <c r="D2344" s="429">
        <v>3.7496900000000002</v>
      </c>
      <c r="E2344" s="429">
        <v>2.2250220000000001</v>
      </c>
      <c r="F2344" s="429">
        <v>-1.9824550000000087</v>
      </c>
    </row>
    <row r="2345" spans="1:6" x14ac:dyDescent="0.3">
      <c r="A2345" s="336">
        <v>8830</v>
      </c>
      <c r="B2345" s="2" t="s">
        <v>293</v>
      </c>
      <c r="C2345" s="429">
        <v>6.3601799999999997</v>
      </c>
      <c r="D2345" s="429">
        <v>3.2048700000000001</v>
      </c>
      <c r="E2345" s="429">
        <v>3.1553099999999996</v>
      </c>
      <c r="F2345" s="429">
        <v>3.4141420000000053</v>
      </c>
    </row>
    <row r="2346" spans="1:6" x14ac:dyDescent="0.3">
      <c r="A2346" s="336">
        <v>8831</v>
      </c>
      <c r="B2346" s="2" t="s">
        <v>293</v>
      </c>
      <c r="C2346" s="429">
        <v>6.1529759999999998</v>
      </c>
      <c r="D2346" s="429">
        <v>3.2036099999999998</v>
      </c>
      <c r="E2346" s="429">
        <v>2.9493659999999999</v>
      </c>
      <c r="F2346" s="429">
        <v>2.6011719999999983</v>
      </c>
    </row>
    <row r="2347" spans="1:6" x14ac:dyDescent="0.3">
      <c r="A2347" s="336">
        <v>8832</v>
      </c>
      <c r="B2347" s="2" t="s">
        <v>293</v>
      </c>
      <c r="C2347" s="429">
        <v>6.3132979999999996</v>
      </c>
      <c r="D2347" s="429">
        <v>3.1841059999999999</v>
      </c>
      <c r="E2347" s="429">
        <v>3.1291919999999998</v>
      </c>
      <c r="F2347" s="429">
        <v>3.3672109999999975</v>
      </c>
    </row>
    <row r="2348" spans="1:6" x14ac:dyDescent="0.3">
      <c r="A2348" s="336">
        <v>8833</v>
      </c>
      <c r="B2348" s="2" t="s">
        <v>293</v>
      </c>
      <c r="C2348" s="429">
        <v>6.0181719999999999</v>
      </c>
      <c r="D2348" s="429">
        <v>3.7019150000000001</v>
      </c>
      <c r="E2348" s="429">
        <v>2.3162569999999998</v>
      </c>
      <c r="F2348" s="429">
        <v>-1.3201210000000003</v>
      </c>
    </row>
    <row r="2349" spans="1:6" x14ac:dyDescent="0.3">
      <c r="A2349" s="336">
        <v>8835</v>
      </c>
      <c r="B2349" s="2" t="s">
        <v>293</v>
      </c>
      <c r="C2349" s="429">
        <v>6.2056360000000002</v>
      </c>
      <c r="D2349" s="429">
        <v>3.429592</v>
      </c>
      <c r="E2349" s="429">
        <v>2.7760440000000002</v>
      </c>
      <c r="F2349" s="429">
        <v>1.1008559999999932</v>
      </c>
    </row>
    <row r="2350" spans="1:6" x14ac:dyDescent="0.3">
      <c r="A2350" s="336">
        <v>8836</v>
      </c>
      <c r="B2350" s="2" t="s">
        <v>293</v>
      </c>
      <c r="C2350" s="429">
        <v>6.2163279999999999</v>
      </c>
      <c r="D2350" s="429">
        <v>3.4542320000000002</v>
      </c>
      <c r="E2350" s="429">
        <v>2.7620959999999997</v>
      </c>
      <c r="F2350" s="429">
        <v>0.64282399999999029</v>
      </c>
    </row>
    <row r="2351" spans="1:6" x14ac:dyDescent="0.3">
      <c r="A2351" s="336">
        <v>8837</v>
      </c>
      <c r="B2351" s="2" t="s">
        <v>293</v>
      </c>
      <c r="C2351" s="429">
        <v>6.2972340000000004</v>
      </c>
      <c r="D2351" s="429">
        <v>3.2101839999999999</v>
      </c>
      <c r="E2351" s="429">
        <v>3.0870500000000005</v>
      </c>
      <c r="F2351" s="429">
        <v>2.9309019999999961</v>
      </c>
    </row>
    <row r="2352" spans="1:6" x14ac:dyDescent="0.3">
      <c r="A2352" s="336">
        <v>8840</v>
      </c>
      <c r="B2352" s="2" t="s">
        <v>293</v>
      </c>
      <c r="C2352" s="429">
        <v>6.3147000000000002</v>
      </c>
      <c r="D2352" s="429">
        <v>3.236059</v>
      </c>
      <c r="E2352" s="429">
        <v>3.0786410000000002</v>
      </c>
      <c r="F2352" s="429">
        <v>2.7134379999999965</v>
      </c>
    </row>
    <row r="2353" spans="1:6" x14ac:dyDescent="0.3">
      <c r="A2353" s="336">
        <v>8844</v>
      </c>
      <c r="B2353" s="2" t="s">
        <v>293</v>
      </c>
      <c r="C2353" s="429">
        <v>6.1749650000000003</v>
      </c>
      <c r="D2353" s="429">
        <v>3.465471</v>
      </c>
      <c r="E2353" s="429">
        <v>2.7094940000000003</v>
      </c>
      <c r="F2353" s="429">
        <v>1.1657070000000047</v>
      </c>
    </row>
    <row r="2354" spans="1:6" x14ac:dyDescent="0.3">
      <c r="A2354" s="336">
        <v>8846</v>
      </c>
      <c r="B2354" s="2" t="s">
        <v>293</v>
      </c>
      <c r="C2354" s="429">
        <v>6.257066</v>
      </c>
      <c r="D2354" s="429">
        <v>3.3855729999999999</v>
      </c>
      <c r="E2354" s="429">
        <v>2.8714930000000001</v>
      </c>
      <c r="F2354" s="429">
        <v>1.2222010000000125</v>
      </c>
    </row>
    <row r="2355" spans="1:6" x14ac:dyDescent="0.3">
      <c r="A2355" s="336">
        <v>8848</v>
      </c>
      <c r="B2355" s="2" t="s">
        <v>293</v>
      </c>
      <c r="C2355" s="429">
        <v>5.9751760000000003</v>
      </c>
      <c r="D2355" s="429">
        <v>3.5977209999999999</v>
      </c>
      <c r="E2355" s="429">
        <v>2.3774550000000003</v>
      </c>
      <c r="F2355" s="429">
        <v>-0.37235199999999935</v>
      </c>
    </row>
    <row r="2356" spans="1:6" x14ac:dyDescent="0.3">
      <c r="A2356" s="336">
        <v>8850</v>
      </c>
      <c r="B2356" s="2" t="s">
        <v>293</v>
      </c>
      <c r="C2356" s="429">
        <v>6.2185819999999996</v>
      </c>
      <c r="D2356" s="429">
        <v>3.2296320000000001</v>
      </c>
      <c r="E2356" s="429">
        <v>2.9889499999999996</v>
      </c>
      <c r="F2356" s="429">
        <v>2.3810830000000109</v>
      </c>
    </row>
    <row r="2357" spans="1:6" x14ac:dyDescent="0.3">
      <c r="A2357" s="336">
        <v>8852</v>
      </c>
      <c r="B2357" s="2" t="s">
        <v>293</v>
      </c>
      <c r="C2357" s="429">
        <v>6.1789420000000002</v>
      </c>
      <c r="D2357" s="429">
        <v>3.2807620000000002</v>
      </c>
      <c r="E2357" s="429">
        <v>2.89818</v>
      </c>
      <c r="F2357" s="429">
        <v>2.2725639999999956</v>
      </c>
    </row>
    <row r="2358" spans="1:6" x14ac:dyDescent="0.3">
      <c r="A2358" s="336">
        <v>8853</v>
      </c>
      <c r="B2358" s="2" t="s">
        <v>293</v>
      </c>
      <c r="C2358" s="429">
        <v>6.1429530000000003</v>
      </c>
      <c r="D2358" s="429">
        <v>3.5474709999999998</v>
      </c>
      <c r="E2358" s="429">
        <v>2.5954820000000005</v>
      </c>
      <c r="F2358" s="429">
        <v>0.84284900000000107</v>
      </c>
    </row>
    <row r="2359" spans="1:6" x14ac:dyDescent="0.3">
      <c r="A2359" s="336">
        <v>8854</v>
      </c>
      <c r="B2359" s="2" t="s">
        <v>293</v>
      </c>
      <c r="C2359" s="429">
        <v>6.2627129999999998</v>
      </c>
      <c r="D2359" s="429">
        <v>3.3322829999999999</v>
      </c>
      <c r="E2359" s="429">
        <v>2.9304299999999999</v>
      </c>
      <c r="F2359" s="429">
        <v>1.5849480000000113</v>
      </c>
    </row>
    <row r="2360" spans="1:6" x14ac:dyDescent="0.3">
      <c r="A2360" s="336">
        <v>8857</v>
      </c>
      <c r="B2360" s="2" t="s">
        <v>293</v>
      </c>
      <c r="C2360" s="429">
        <v>6.2065599999999996</v>
      </c>
      <c r="D2360" s="429">
        <v>3.1674069999999999</v>
      </c>
      <c r="E2360" s="429">
        <v>3.0391529999999998</v>
      </c>
      <c r="F2360" s="429">
        <v>2.9675099999999972</v>
      </c>
    </row>
    <row r="2361" spans="1:6" x14ac:dyDescent="0.3">
      <c r="A2361" s="336">
        <v>8859</v>
      </c>
      <c r="B2361" s="2" t="s">
        <v>293</v>
      </c>
      <c r="C2361" s="429">
        <v>6.2666959999999996</v>
      </c>
      <c r="D2361" s="429">
        <v>3.1678510000000002</v>
      </c>
      <c r="E2361" s="429">
        <v>3.0988449999999994</v>
      </c>
      <c r="F2361" s="429">
        <v>3.2637959999999921</v>
      </c>
    </row>
    <row r="2362" spans="1:6" x14ac:dyDescent="0.3">
      <c r="A2362" s="336">
        <v>8861</v>
      </c>
      <c r="B2362" s="2" t="s">
        <v>293</v>
      </c>
      <c r="C2362" s="429">
        <v>6.3390750000000002</v>
      </c>
      <c r="D2362" s="429">
        <v>3.1558380000000001</v>
      </c>
      <c r="E2362" s="429">
        <v>3.1832370000000001</v>
      </c>
      <c r="F2362" s="429">
        <v>3.8985870000000062</v>
      </c>
    </row>
    <row r="2363" spans="1:6" x14ac:dyDescent="0.3">
      <c r="A2363" s="336">
        <v>8863</v>
      </c>
      <c r="B2363" s="2" t="s">
        <v>293</v>
      </c>
      <c r="C2363" s="429">
        <v>6.3365450000000001</v>
      </c>
      <c r="D2363" s="429">
        <v>3.1906690000000002</v>
      </c>
      <c r="E2363" s="429">
        <v>3.1458759999999999</v>
      </c>
      <c r="F2363" s="429">
        <v>3.439274999999995</v>
      </c>
    </row>
    <row r="2364" spans="1:6" x14ac:dyDescent="0.3">
      <c r="A2364" s="336">
        <v>8865</v>
      </c>
      <c r="B2364" s="2" t="s">
        <v>293</v>
      </c>
      <c r="C2364" s="429">
        <v>5.9238670000000004</v>
      </c>
      <c r="D2364" s="429">
        <v>3.633966</v>
      </c>
      <c r="E2364" s="429">
        <v>2.2899010000000004</v>
      </c>
      <c r="F2364" s="429">
        <v>-0.68258600000000058</v>
      </c>
    </row>
    <row r="2365" spans="1:6" x14ac:dyDescent="0.3">
      <c r="A2365" s="336">
        <v>8867</v>
      </c>
      <c r="B2365" s="2" t="s">
        <v>293</v>
      </c>
      <c r="C2365" s="429">
        <v>6.0316169999999998</v>
      </c>
      <c r="D2365" s="429">
        <v>3.6593019999999998</v>
      </c>
      <c r="E2365" s="429">
        <v>2.372315</v>
      </c>
      <c r="F2365" s="429">
        <v>-0.67406500000000591</v>
      </c>
    </row>
    <row r="2366" spans="1:6" x14ac:dyDescent="0.3">
      <c r="A2366" s="336">
        <v>8869</v>
      </c>
      <c r="B2366" s="2" t="s">
        <v>293</v>
      </c>
      <c r="C2366" s="429">
        <v>6.1813140000000004</v>
      </c>
      <c r="D2366" s="429">
        <v>3.4998629999999999</v>
      </c>
      <c r="E2366" s="429">
        <v>2.6814510000000005</v>
      </c>
      <c r="F2366" s="429">
        <v>0.80947099999999494</v>
      </c>
    </row>
    <row r="2367" spans="1:6" x14ac:dyDescent="0.3">
      <c r="A2367" s="336">
        <v>8872</v>
      </c>
      <c r="B2367" s="2" t="s">
        <v>293</v>
      </c>
      <c r="C2367" s="429">
        <v>6.2593800000000002</v>
      </c>
      <c r="D2367" s="429">
        <v>3.1835290000000001</v>
      </c>
      <c r="E2367" s="429">
        <v>3.0758510000000001</v>
      </c>
      <c r="F2367" s="429">
        <v>3.023105000000001</v>
      </c>
    </row>
    <row r="2368" spans="1:6" x14ac:dyDescent="0.3">
      <c r="A2368" s="336">
        <v>8873</v>
      </c>
      <c r="B2368" s="2" t="s">
        <v>293</v>
      </c>
      <c r="C2368" s="429">
        <v>6.2163029999999999</v>
      </c>
      <c r="D2368" s="429">
        <v>3.349656</v>
      </c>
      <c r="E2368" s="429">
        <v>2.8666469999999999</v>
      </c>
      <c r="F2368" s="429">
        <v>1.6218689999999967</v>
      </c>
    </row>
    <row r="2369" spans="1:6" x14ac:dyDescent="0.3">
      <c r="A2369" s="336">
        <v>8876</v>
      </c>
      <c r="B2369" s="2" t="s">
        <v>293</v>
      </c>
      <c r="C2369" s="429">
        <v>6.1383510000000001</v>
      </c>
      <c r="D2369" s="429">
        <v>3.5588489999999999</v>
      </c>
      <c r="E2369" s="429">
        <v>2.5795020000000002</v>
      </c>
      <c r="F2369" s="429">
        <v>0.41171899999999795</v>
      </c>
    </row>
    <row r="2370" spans="1:6" x14ac:dyDescent="0.3">
      <c r="A2370" s="336">
        <v>8879</v>
      </c>
      <c r="B2370" s="2" t="s">
        <v>293</v>
      </c>
      <c r="C2370" s="429">
        <v>6.2826500000000003</v>
      </c>
      <c r="D2370" s="429">
        <v>3.1571470000000001</v>
      </c>
      <c r="E2370" s="429">
        <v>3.1255030000000001</v>
      </c>
      <c r="F2370" s="429">
        <v>3.5015109999999936</v>
      </c>
    </row>
    <row r="2371" spans="1:6" x14ac:dyDescent="0.3">
      <c r="A2371" s="336">
        <v>8880</v>
      </c>
      <c r="B2371" s="2" t="s">
        <v>293</v>
      </c>
      <c r="C2371" s="429">
        <v>6.2364350000000002</v>
      </c>
      <c r="D2371" s="429">
        <v>3.3887670000000001</v>
      </c>
      <c r="E2371" s="429">
        <v>2.8476680000000001</v>
      </c>
      <c r="F2371" s="429">
        <v>1.2608180000000075</v>
      </c>
    </row>
    <row r="2372" spans="1:6" x14ac:dyDescent="0.3">
      <c r="A2372" s="336">
        <v>8882</v>
      </c>
      <c r="B2372" s="2" t="s">
        <v>293</v>
      </c>
      <c r="C2372" s="429">
        <v>6.2330690000000004</v>
      </c>
      <c r="D2372" s="429">
        <v>3.1930640000000001</v>
      </c>
      <c r="E2372" s="429">
        <v>3.0400050000000003</v>
      </c>
      <c r="F2372" s="429">
        <v>2.7372200000000149</v>
      </c>
    </row>
    <row r="2373" spans="1:6" x14ac:dyDescent="0.3">
      <c r="A2373" s="336">
        <v>8884</v>
      </c>
      <c r="B2373" s="2" t="s">
        <v>293</v>
      </c>
      <c r="C2373" s="429">
        <v>6.1958840000000004</v>
      </c>
      <c r="D2373" s="429">
        <v>3.177889</v>
      </c>
      <c r="E2373" s="429">
        <v>3.0179950000000004</v>
      </c>
      <c r="F2373" s="429">
        <v>2.7791019999999946</v>
      </c>
    </row>
    <row r="2374" spans="1:6" x14ac:dyDescent="0.3">
      <c r="A2374" s="336">
        <v>8886</v>
      </c>
      <c r="B2374" s="2" t="s">
        <v>295</v>
      </c>
      <c r="C2374" s="429">
        <v>6.2389239999999999</v>
      </c>
      <c r="D2374" s="429">
        <v>3.9642620000000002</v>
      </c>
      <c r="E2374" s="429">
        <v>2.2746619999999997</v>
      </c>
      <c r="F2374" s="429">
        <v>-0.86280000000000001</v>
      </c>
    </row>
    <row r="2375" spans="1:6" x14ac:dyDescent="0.3">
      <c r="A2375" s="336">
        <v>8887</v>
      </c>
      <c r="B2375" s="2" t="s">
        <v>293</v>
      </c>
      <c r="C2375" s="429">
        <v>6.1303770000000002</v>
      </c>
      <c r="D2375" s="429">
        <v>3.5710000000000002</v>
      </c>
      <c r="E2375" s="429">
        <v>2.559377</v>
      </c>
      <c r="F2375" s="429">
        <v>0.64861700000000866</v>
      </c>
    </row>
    <row r="2376" spans="1:6" x14ac:dyDescent="0.3">
      <c r="A2376" s="336">
        <v>8889</v>
      </c>
      <c r="B2376" s="2" t="s">
        <v>293</v>
      </c>
      <c r="C2376" s="429">
        <v>6.0832579999999998</v>
      </c>
      <c r="D2376" s="429">
        <v>3.6328320000000001</v>
      </c>
      <c r="E2376" s="429">
        <v>2.4504259999999998</v>
      </c>
      <c r="F2376" s="429">
        <v>-0.15143199999999979</v>
      </c>
    </row>
    <row r="2377" spans="1:6" x14ac:dyDescent="0.3">
      <c r="A2377" s="336">
        <v>8901</v>
      </c>
      <c r="B2377" s="2" t="s">
        <v>293</v>
      </c>
      <c r="C2377" s="429">
        <v>6.239045</v>
      </c>
      <c r="D2377" s="429">
        <v>3.2637499999999999</v>
      </c>
      <c r="E2377" s="429">
        <v>2.975295</v>
      </c>
      <c r="F2377" s="429">
        <v>2.1182010000000133</v>
      </c>
    </row>
    <row r="2378" spans="1:6" x14ac:dyDescent="0.3">
      <c r="A2378" s="336">
        <v>8902</v>
      </c>
      <c r="B2378" s="2" t="s">
        <v>293</v>
      </c>
      <c r="C2378" s="429">
        <v>6.2074170000000004</v>
      </c>
      <c r="D2378" s="429">
        <v>3.2634089999999998</v>
      </c>
      <c r="E2378" s="429">
        <v>2.9440080000000006</v>
      </c>
      <c r="F2378" s="429">
        <v>2.225736000000019</v>
      </c>
    </row>
    <row r="2379" spans="1:6" x14ac:dyDescent="0.3">
      <c r="A2379" s="336">
        <v>8904</v>
      </c>
      <c r="B2379" s="2" t="s">
        <v>293</v>
      </c>
      <c r="C2379" s="429">
        <v>6.2523980000000003</v>
      </c>
      <c r="D2379" s="429">
        <v>3.2662260000000001</v>
      </c>
      <c r="E2379" s="429">
        <v>2.9861720000000003</v>
      </c>
      <c r="F2379" s="429">
        <v>2.0487350000000077</v>
      </c>
    </row>
    <row r="2380" spans="1:6" x14ac:dyDescent="0.3">
      <c r="A2380" s="336">
        <v>10001</v>
      </c>
      <c r="B2380" s="2" t="s">
        <v>293</v>
      </c>
      <c r="C2380" s="429">
        <v>6.4423250000000003</v>
      </c>
      <c r="D2380" s="429">
        <v>3.1266370000000001</v>
      </c>
      <c r="E2380" s="429">
        <v>3.3156880000000002</v>
      </c>
      <c r="F2380" s="429">
        <v>6.6787670000000006</v>
      </c>
    </row>
    <row r="2381" spans="1:6" x14ac:dyDescent="0.3">
      <c r="A2381" s="336">
        <v>10002</v>
      </c>
      <c r="B2381" s="2" t="s">
        <v>293</v>
      </c>
      <c r="C2381" s="429">
        <v>6.3936169999999999</v>
      </c>
      <c r="D2381" s="429">
        <v>3.1305719999999999</v>
      </c>
      <c r="E2381" s="429">
        <v>3.263045</v>
      </c>
      <c r="F2381" s="429">
        <v>6.5388609999999971</v>
      </c>
    </row>
    <row r="2382" spans="1:6" x14ac:dyDescent="0.3">
      <c r="A2382" s="336">
        <v>10003</v>
      </c>
      <c r="B2382" s="2" t="s">
        <v>293</v>
      </c>
      <c r="C2382" s="429">
        <v>6.4153890000000002</v>
      </c>
      <c r="D2382" s="429">
        <v>3.1293739999999999</v>
      </c>
      <c r="E2382" s="429">
        <v>3.2860150000000004</v>
      </c>
      <c r="F2382" s="429">
        <v>6.6231110000000015</v>
      </c>
    </row>
    <row r="2383" spans="1:6" x14ac:dyDescent="0.3">
      <c r="A2383" s="336">
        <v>10004</v>
      </c>
      <c r="B2383" s="2" t="s">
        <v>293</v>
      </c>
      <c r="C2383" s="429">
        <v>6.3968220000000002</v>
      </c>
      <c r="D2383" s="429">
        <v>3.1194510000000002</v>
      </c>
      <c r="E2383" s="429">
        <v>3.277371</v>
      </c>
      <c r="F2383" s="429">
        <v>6.3000929999999968</v>
      </c>
    </row>
    <row r="2384" spans="1:6" x14ac:dyDescent="0.3">
      <c r="A2384" s="336">
        <v>10005</v>
      </c>
      <c r="B2384" s="2" t="s">
        <v>293</v>
      </c>
      <c r="C2384" s="429">
        <v>6.4020729999999997</v>
      </c>
      <c r="D2384" s="429">
        <v>3.1243500000000002</v>
      </c>
      <c r="E2384" s="429">
        <v>3.2777229999999995</v>
      </c>
      <c r="F2384" s="429">
        <v>6.4401650000000004</v>
      </c>
    </row>
    <row r="2385" spans="1:6" x14ac:dyDescent="0.3">
      <c r="A2385" s="336">
        <v>10006</v>
      </c>
      <c r="B2385" s="2" t="s">
        <v>293</v>
      </c>
      <c r="C2385" s="429">
        <v>6.4116819999999999</v>
      </c>
      <c r="D2385" s="429">
        <v>3.1207910000000001</v>
      </c>
      <c r="E2385" s="429">
        <v>3.2908909999999998</v>
      </c>
      <c r="F2385" s="429">
        <v>6.4081240000000008</v>
      </c>
    </row>
    <row r="2386" spans="1:6" x14ac:dyDescent="0.3">
      <c r="A2386" s="336">
        <v>10007</v>
      </c>
      <c r="B2386" s="2" t="s">
        <v>293</v>
      </c>
      <c r="C2386" s="429">
        <v>6.4163969999999999</v>
      </c>
      <c r="D2386" s="429">
        <v>3.121899</v>
      </c>
      <c r="E2386" s="429">
        <v>3.2944979999999999</v>
      </c>
      <c r="F2386" s="429">
        <v>6.4530969999999996</v>
      </c>
    </row>
    <row r="2387" spans="1:6" x14ac:dyDescent="0.3">
      <c r="A2387" s="336">
        <v>10009</v>
      </c>
      <c r="B2387" s="2" t="s">
        <v>293</v>
      </c>
      <c r="C2387" s="429">
        <v>6.4000360000000001</v>
      </c>
      <c r="D2387" s="429">
        <v>3.1326130000000001</v>
      </c>
      <c r="E2387" s="429">
        <v>3.267423</v>
      </c>
      <c r="F2387" s="429">
        <v>6.618029000000007</v>
      </c>
    </row>
    <row r="2388" spans="1:6" x14ac:dyDescent="0.3">
      <c r="A2388" s="336">
        <v>10010</v>
      </c>
      <c r="B2388" s="2" t="s">
        <v>293</v>
      </c>
      <c r="C2388" s="429">
        <v>6.4190240000000003</v>
      </c>
      <c r="D2388" s="429">
        <v>3.1309819999999999</v>
      </c>
      <c r="E2388" s="429">
        <v>3.2880420000000004</v>
      </c>
      <c r="F2388" s="429">
        <v>6.6888530000000017</v>
      </c>
    </row>
    <row r="2389" spans="1:6" x14ac:dyDescent="0.3">
      <c r="A2389" s="336">
        <v>10011</v>
      </c>
      <c r="B2389" s="2" t="s">
        <v>293</v>
      </c>
      <c r="C2389" s="429">
        <v>6.4347719999999997</v>
      </c>
      <c r="D2389" s="429">
        <v>3.1255809999999999</v>
      </c>
      <c r="E2389" s="429">
        <v>3.3091909999999998</v>
      </c>
      <c r="F2389" s="429">
        <v>6.6334679999999935</v>
      </c>
    </row>
    <row r="2390" spans="1:6" x14ac:dyDescent="0.3">
      <c r="A2390" s="336">
        <v>10012</v>
      </c>
      <c r="B2390" s="2" t="s">
        <v>293</v>
      </c>
      <c r="C2390" s="429">
        <v>6.4159259999999998</v>
      </c>
      <c r="D2390" s="429">
        <v>3.1259570000000001</v>
      </c>
      <c r="E2390" s="429">
        <v>3.2899689999999997</v>
      </c>
      <c r="F2390" s="429">
        <v>6.5482259999999997</v>
      </c>
    </row>
    <row r="2391" spans="1:6" x14ac:dyDescent="0.3">
      <c r="A2391" s="336">
        <v>10013</v>
      </c>
      <c r="B2391" s="2" t="s">
        <v>293</v>
      </c>
      <c r="C2391" s="429">
        <v>6.4118740000000001</v>
      </c>
      <c r="D2391" s="429">
        <v>3.1242700000000001</v>
      </c>
      <c r="E2391" s="429">
        <v>3.287604</v>
      </c>
      <c r="F2391" s="429">
        <v>6.4888870000000054</v>
      </c>
    </row>
    <row r="2392" spans="1:6" x14ac:dyDescent="0.3">
      <c r="A2392" s="336">
        <v>10014</v>
      </c>
      <c r="B2392" s="2" t="s">
        <v>293</v>
      </c>
      <c r="C2392" s="429">
        <v>6.4355690000000001</v>
      </c>
      <c r="D2392" s="429">
        <v>3.1221199999999998</v>
      </c>
      <c r="E2392" s="429">
        <v>3.3134490000000003</v>
      </c>
      <c r="F2392" s="429">
        <v>6.5668599999999984</v>
      </c>
    </row>
    <row r="2393" spans="1:6" x14ac:dyDescent="0.3">
      <c r="A2393" s="336">
        <v>10016</v>
      </c>
      <c r="B2393" s="2" t="s">
        <v>293</v>
      </c>
      <c r="C2393" s="429">
        <v>6.4224449999999997</v>
      </c>
      <c r="D2393" s="429">
        <v>3.1323029999999998</v>
      </c>
      <c r="E2393" s="429">
        <v>3.2901419999999999</v>
      </c>
      <c r="F2393" s="429">
        <v>6.7134840000000011</v>
      </c>
    </row>
    <row r="2394" spans="1:6" x14ac:dyDescent="0.3">
      <c r="A2394" s="336">
        <v>10017</v>
      </c>
      <c r="B2394" s="2" t="s">
        <v>293</v>
      </c>
      <c r="C2394" s="429">
        <v>6.4216049999999996</v>
      </c>
      <c r="D2394" s="429">
        <v>3.135081</v>
      </c>
      <c r="E2394" s="429">
        <v>3.2865239999999996</v>
      </c>
      <c r="F2394" s="429">
        <v>6.7682439999999957</v>
      </c>
    </row>
    <row r="2395" spans="1:6" x14ac:dyDescent="0.3">
      <c r="A2395" s="336">
        <v>10018</v>
      </c>
      <c r="B2395" s="2" t="s">
        <v>293</v>
      </c>
      <c r="C2395" s="429">
        <v>6.4367239999999999</v>
      </c>
      <c r="D2395" s="429">
        <v>3.1285080000000001</v>
      </c>
      <c r="E2395" s="429">
        <v>3.3082159999999998</v>
      </c>
      <c r="F2395" s="429">
        <v>6.6044409999999942</v>
      </c>
    </row>
    <row r="2396" spans="1:6" x14ac:dyDescent="0.3">
      <c r="A2396" s="336">
        <v>10019</v>
      </c>
      <c r="B2396" s="2" t="s">
        <v>293</v>
      </c>
      <c r="C2396" s="429">
        <v>6.4268190000000001</v>
      </c>
      <c r="D2396" s="429">
        <v>3.1312790000000001</v>
      </c>
      <c r="E2396" s="429">
        <v>3.2955399999999999</v>
      </c>
      <c r="F2396" s="429">
        <v>6.5557950000000034</v>
      </c>
    </row>
    <row r="2397" spans="1:6" x14ac:dyDescent="0.3">
      <c r="A2397" s="336">
        <v>10021</v>
      </c>
      <c r="B2397" s="2" t="s">
        <v>293</v>
      </c>
      <c r="C2397" s="429">
        <v>6.4037699999999997</v>
      </c>
      <c r="D2397" s="429">
        <v>3.1363110000000001</v>
      </c>
      <c r="E2397" s="429">
        <v>3.2674589999999997</v>
      </c>
      <c r="F2397" s="429">
        <v>6.5623550000000037</v>
      </c>
    </row>
    <row r="2398" spans="1:6" x14ac:dyDescent="0.3">
      <c r="A2398" s="336">
        <v>10022</v>
      </c>
      <c r="B2398" s="2" t="s">
        <v>293</v>
      </c>
      <c r="C2398" s="429">
        <v>6.4161239999999999</v>
      </c>
      <c r="D2398" s="429">
        <v>3.1351110000000002</v>
      </c>
      <c r="E2398" s="429">
        <v>3.2810129999999997</v>
      </c>
      <c r="F2398" s="429">
        <v>6.6563190000000034</v>
      </c>
    </row>
    <row r="2399" spans="1:6" x14ac:dyDescent="0.3">
      <c r="A2399" s="336">
        <v>10023</v>
      </c>
      <c r="B2399" s="2" t="s">
        <v>293</v>
      </c>
      <c r="C2399" s="429">
        <v>6.4181100000000004</v>
      </c>
      <c r="D2399" s="429">
        <v>3.1324480000000001</v>
      </c>
      <c r="E2399" s="429">
        <v>3.2856620000000003</v>
      </c>
      <c r="F2399" s="429">
        <v>6.4501750000000087</v>
      </c>
    </row>
    <row r="2400" spans="1:6" x14ac:dyDescent="0.3">
      <c r="A2400" s="336">
        <v>10024</v>
      </c>
      <c r="B2400" s="2" t="s">
        <v>293</v>
      </c>
      <c r="C2400" s="429">
        <v>6.4039830000000002</v>
      </c>
      <c r="D2400" s="429">
        <v>3.133394</v>
      </c>
      <c r="E2400" s="429">
        <v>3.2705890000000002</v>
      </c>
      <c r="F2400" s="429">
        <v>6.288523000000005</v>
      </c>
    </row>
    <row r="2401" spans="1:6" x14ac:dyDescent="0.3">
      <c r="A2401" s="336">
        <v>10025</v>
      </c>
      <c r="B2401" s="2" t="s">
        <v>293</v>
      </c>
      <c r="C2401" s="429">
        <v>6.395721</v>
      </c>
      <c r="D2401" s="429">
        <v>3.1336460000000002</v>
      </c>
      <c r="E2401" s="429">
        <v>3.2620749999999998</v>
      </c>
      <c r="F2401" s="429">
        <v>6.242913999999999</v>
      </c>
    </row>
    <row r="2402" spans="1:6" x14ac:dyDescent="0.3">
      <c r="A2402" s="336">
        <v>10026</v>
      </c>
      <c r="B2402" s="2" t="s">
        <v>293</v>
      </c>
      <c r="C2402" s="429">
        <v>6.3863219999999998</v>
      </c>
      <c r="D2402" s="429">
        <v>3.1335350000000002</v>
      </c>
      <c r="E2402" s="429">
        <v>3.2527869999999997</v>
      </c>
      <c r="F2402" s="429">
        <v>6.2199219999999968</v>
      </c>
    </row>
    <row r="2403" spans="1:6" x14ac:dyDescent="0.3">
      <c r="A2403" s="336">
        <v>10027</v>
      </c>
      <c r="B2403" s="2" t="s">
        <v>293</v>
      </c>
      <c r="C2403" s="429">
        <v>6.381659</v>
      </c>
      <c r="D2403" s="429">
        <v>3.1318030000000001</v>
      </c>
      <c r="E2403" s="429">
        <v>3.2498559999999999</v>
      </c>
      <c r="F2403" s="429">
        <v>6.0905919999999938</v>
      </c>
    </row>
    <row r="2404" spans="1:6" x14ac:dyDescent="0.3">
      <c r="A2404" s="336">
        <v>10028</v>
      </c>
      <c r="B2404" s="2" t="s">
        <v>293</v>
      </c>
      <c r="C2404" s="429">
        <v>6.3957550000000003</v>
      </c>
      <c r="D2404" s="429">
        <v>3.1365180000000001</v>
      </c>
      <c r="E2404" s="429">
        <v>3.2592370000000002</v>
      </c>
      <c r="F2404" s="429">
        <v>6.4860799999999941</v>
      </c>
    </row>
    <row r="2405" spans="1:6" x14ac:dyDescent="0.3">
      <c r="A2405" s="336">
        <v>10029</v>
      </c>
      <c r="B2405" s="2" t="s">
        <v>293</v>
      </c>
      <c r="C2405" s="429">
        <v>6.3824610000000002</v>
      </c>
      <c r="D2405" s="429">
        <v>3.1351969999999998</v>
      </c>
      <c r="E2405" s="429">
        <v>3.2472640000000004</v>
      </c>
      <c r="F2405" s="429">
        <v>6.3444539999999918</v>
      </c>
    </row>
    <row r="2406" spans="1:6" x14ac:dyDescent="0.3">
      <c r="A2406" s="336">
        <v>10030</v>
      </c>
      <c r="B2406" s="2" t="s">
        <v>293</v>
      </c>
      <c r="C2406" s="429">
        <v>6.3720929999999996</v>
      </c>
      <c r="D2406" s="429">
        <v>3.1306910000000001</v>
      </c>
      <c r="E2406" s="429">
        <v>3.2414019999999995</v>
      </c>
      <c r="F2406" s="429">
        <v>6.0744860000000003</v>
      </c>
    </row>
    <row r="2407" spans="1:6" x14ac:dyDescent="0.3">
      <c r="A2407" s="336">
        <v>10031</v>
      </c>
      <c r="B2407" s="2" t="s">
        <v>293</v>
      </c>
      <c r="C2407" s="429">
        <v>6.3738739999999998</v>
      </c>
      <c r="D2407" s="429">
        <v>3.1296580000000001</v>
      </c>
      <c r="E2407" s="429">
        <v>3.2442159999999998</v>
      </c>
      <c r="F2407" s="429">
        <v>5.9453500000000048</v>
      </c>
    </row>
    <row r="2408" spans="1:6" x14ac:dyDescent="0.3">
      <c r="A2408" s="336">
        <v>10032</v>
      </c>
      <c r="B2408" s="2" t="s">
        <v>293</v>
      </c>
      <c r="C2408" s="429">
        <v>6.3606410000000002</v>
      </c>
      <c r="D2408" s="429">
        <v>3.1251259999999998</v>
      </c>
      <c r="E2408" s="429">
        <v>3.2355150000000004</v>
      </c>
      <c r="F2408" s="429">
        <v>5.7799069999999944</v>
      </c>
    </row>
    <row r="2409" spans="1:6" x14ac:dyDescent="0.3">
      <c r="A2409" s="336">
        <v>10033</v>
      </c>
      <c r="B2409" s="2" t="s">
        <v>293</v>
      </c>
      <c r="C2409" s="429">
        <v>6.3497269999999997</v>
      </c>
      <c r="D2409" s="429">
        <v>3.1212369999999998</v>
      </c>
      <c r="E2409" s="429">
        <v>3.2284899999999999</v>
      </c>
      <c r="F2409" s="429">
        <v>5.6572999999999993</v>
      </c>
    </row>
    <row r="2410" spans="1:6" x14ac:dyDescent="0.3">
      <c r="A2410" s="336">
        <v>10034</v>
      </c>
      <c r="B2410" s="2" t="s">
        <v>293</v>
      </c>
      <c r="C2410" s="429">
        <v>6.3338900000000002</v>
      </c>
      <c r="D2410" s="429">
        <v>3.11145</v>
      </c>
      <c r="E2410" s="429">
        <v>3.2224400000000002</v>
      </c>
      <c r="F2410" s="429">
        <v>5.4486990000000048</v>
      </c>
    </row>
    <row r="2411" spans="1:6" x14ac:dyDescent="0.3">
      <c r="A2411" s="336">
        <v>10035</v>
      </c>
      <c r="B2411" s="2" t="s">
        <v>293</v>
      </c>
      <c r="C2411" s="429">
        <v>6.3697710000000001</v>
      </c>
      <c r="D2411" s="429">
        <v>3.135688</v>
      </c>
      <c r="E2411" s="429">
        <v>3.234083</v>
      </c>
      <c r="F2411" s="429">
        <v>6.3540120000000044</v>
      </c>
    </row>
    <row r="2412" spans="1:6" x14ac:dyDescent="0.3">
      <c r="A2412" s="336">
        <v>10036</v>
      </c>
      <c r="B2412" s="2" t="s">
        <v>293</v>
      </c>
      <c r="C2412" s="429">
        <v>6.4356470000000003</v>
      </c>
      <c r="D2412" s="429">
        <v>3.1286079999999998</v>
      </c>
      <c r="E2412" s="429">
        <v>3.3070390000000005</v>
      </c>
      <c r="F2412" s="429">
        <v>6.5757340000000113</v>
      </c>
    </row>
    <row r="2413" spans="1:6" x14ac:dyDescent="0.3">
      <c r="A2413" s="336">
        <v>10037</v>
      </c>
      <c r="B2413" s="2" t="s">
        <v>293</v>
      </c>
      <c r="C2413" s="429">
        <v>6.36416</v>
      </c>
      <c r="D2413" s="429">
        <v>3.129985</v>
      </c>
      <c r="E2413" s="429">
        <v>3.234175</v>
      </c>
      <c r="F2413" s="429">
        <v>6.0986629999999948</v>
      </c>
    </row>
    <row r="2414" spans="1:6" x14ac:dyDescent="0.3">
      <c r="A2414" s="336">
        <v>10038</v>
      </c>
      <c r="B2414" s="2" t="s">
        <v>293</v>
      </c>
      <c r="C2414" s="429">
        <v>6.4020729999999997</v>
      </c>
      <c r="D2414" s="429">
        <v>3.1243500000000002</v>
      </c>
      <c r="E2414" s="429">
        <v>3.2777229999999995</v>
      </c>
      <c r="F2414" s="429">
        <v>6.4401650000000004</v>
      </c>
    </row>
    <row r="2415" spans="1:6" x14ac:dyDescent="0.3">
      <c r="A2415" s="336">
        <v>10039</v>
      </c>
      <c r="B2415" s="2" t="s">
        <v>293</v>
      </c>
      <c r="C2415" s="429">
        <v>6.3639849999999996</v>
      </c>
      <c r="D2415" s="429">
        <v>3.1279430000000001</v>
      </c>
      <c r="E2415" s="429">
        <v>3.2360419999999994</v>
      </c>
      <c r="F2415" s="429">
        <v>5.9640620000000126</v>
      </c>
    </row>
    <row r="2416" spans="1:6" x14ac:dyDescent="0.3">
      <c r="A2416" s="336">
        <v>10040</v>
      </c>
      <c r="B2416" s="2" t="s">
        <v>293</v>
      </c>
      <c r="C2416" s="429">
        <v>6.3422739999999997</v>
      </c>
      <c r="D2416" s="429">
        <v>3.1163129999999999</v>
      </c>
      <c r="E2416" s="429">
        <v>3.2259609999999999</v>
      </c>
      <c r="F2416" s="429">
        <v>5.5505570000000048</v>
      </c>
    </row>
    <row r="2417" spans="1:6" x14ac:dyDescent="0.3">
      <c r="A2417" s="336">
        <v>10044</v>
      </c>
      <c r="B2417" s="2" t="s">
        <v>293</v>
      </c>
      <c r="C2417" s="429">
        <v>6.4092929999999999</v>
      </c>
      <c r="D2417" s="429">
        <v>3.138512</v>
      </c>
      <c r="E2417" s="429">
        <v>3.2707809999999999</v>
      </c>
      <c r="F2417" s="429">
        <v>6.7523770000000027</v>
      </c>
    </row>
    <row r="2418" spans="1:6" x14ac:dyDescent="0.3">
      <c r="A2418" s="336">
        <v>10065</v>
      </c>
      <c r="B2418" s="2" t="s">
        <v>293</v>
      </c>
      <c r="C2418" s="429">
        <v>6.4071210000000001</v>
      </c>
      <c r="D2418" s="429">
        <v>3.1373579999999999</v>
      </c>
      <c r="E2418" s="429">
        <v>3.2697630000000002</v>
      </c>
      <c r="F2418" s="429">
        <v>6.6482480000000024</v>
      </c>
    </row>
    <row r="2419" spans="1:6" x14ac:dyDescent="0.3">
      <c r="A2419" s="336">
        <v>10075</v>
      </c>
      <c r="B2419" s="2" t="s">
        <v>293</v>
      </c>
      <c r="C2419" s="429">
        <v>6.3989120000000002</v>
      </c>
      <c r="D2419" s="429">
        <v>3.137982</v>
      </c>
      <c r="E2419" s="429">
        <v>3.2609300000000001</v>
      </c>
      <c r="F2419" s="429">
        <v>6.5900939999999935</v>
      </c>
    </row>
    <row r="2420" spans="1:6" x14ac:dyDescent="0.3">
      <c r="A2420" s="336">
        <v>10128</v>
      </c>
      <c r="B2420" s="2" t="s">
        <v>293</v>
      </c>
      <c r="C2420" s="429">
        <v>6.3906510000000001</v>
      </c>
      <c r="D2420" s="429">
        <v>3.1368130000000001</v>
      </c>
      <c r="E2420" s="429">
        <v>3.253838</v>
      </c>
      <c r="F2420" s="429">
        <v>6.4582189999999855</v>
      </c>
    </row>
    <row r="2421" spans="1:6" x14ac:dyDescent="0.3">
      <c r="A2421" s="336">
        <v>10280</v>
      </c>
      <c r="B2421" s="2" t="s">
        <v>293</v>
      </c>
      <c r="C2421" s="429">
        <v>6.4116819999999999</v>
      </c>
      <c r="D2421" s="429">
        <v>3.1207910000000001</v>
      </c>
      <c r="E2421" s="429">
        <v>3.2908909999999998</v>
      </c>
      <c r="F2421" s="429">
        <v>6.4081240000000008</v>
      </c>
    </row>
    <row r="2422" spans="1:6" x14ac:dyDescent="0.3">
      <c r="A2422" s="336">
        <v>10301</v>
      </c>
      <c r="B2422" s="2" t="s">
        <v>293</v>
      </c>
      <c r="C2422" s="429">
        <v>6.4002299999999996</v>
      </c>
      <c r="D2422" s="429">
        <v>3.1011160000000002</v>
      </c>
      <c r="E2422" s="429">
        <v>3.2991139999999994</v>
      </c>
      <c r="F2422" s="429">
        <v>5.6373509999999882</v>
      </c>
    </row>
    <row r="2423" spans="1:6" x14ac:dyDescent="0.3">
      <c r="A2423" s="336">
        <v>10302</v>
      </c>
      <c r="B2423" s="2" t="s">
        <v>293</v>
      </c>
      <c r="C2423" s="429">
        <v>6.4076320000000004</v>
      </c>
      <c r="D2423" s="429">
        <v>3.1185459999999998</v>
      </c>
      <c r="E2423" s="429">
        <v>3.2890860000000006</v>
      </c>
      <c r="F2423" s="429">
        <v>5.3283590000000061</v>
      </c>
    </row>
    <row r="2424" spans="1:6" x14ac:dyDescent="0.3">
      <c r="A2424" s="336">
        <v>10303</v>
      </c>
      <c r="B2424" s="2" t="s">
        <v>293</v>
      </c>
      <c r="C2424" s="429">
        <v>6.410749</v>
      </c>
      <c r="D2424" s="429">
        <v>3.1328399999999998</v>
      </c>
      <c r="E2424" s="429">
        <v>3.2779090000000002</v>
      </c>
      <c r="F2424" s="429">
        <v>5.0754249999999956</v>
      </c>
    </row>
    <row r="2425" spans="1:6" x14ac:dyDescent="0.3">
      <c r="A2425" s="336">
        <v>10304</v>
      </c>
      <c r="B2425" s="2" t="s">
        <v>293</v>
      </c>
      <c r="C2425" s="429">
        <v>6.3814330000000004</v>
      </c>
      <c r="D2425" s="429">
        <v>3.0997910000000002</v>
      </c>
      <c r="E2425" s="429">
        <v>3.2816420000000002</v>
      </c>
      <c r="F2425" s="429">
        <v>5.5248139999999992</v>
      </c>
    </row>
    <row r="2426" spans="1:6" x14ac:dyDescent="0.3">
      <c r="A2426" s="336">
        <v>10305</v>
      </c>
      <c r="B2426" s="2" t="s">
        <v>293</v>
      </c>
      <c r="C2426" s="429">
        <v>6.3607690000000003</v>
      </c>
      <c r="D2426" s="429">
        <v>3.098579</v>
      </c>
      <c r="E2426" s="429">
        <v>3.2621900000000004</v>
      </c>
      <c r="F2426" s="429">
        <v>5.592142999999993</v>
      </c>
    </row>
    <row r="2427" spans="1:6" x14ac:dyDescent="0.3">
      <c r="A2427" s="336">
        <v>10306</v>
      </c>
      <c r="B2427" s="2" t="s">
        <v>293</v>
      </c>
      <c r="C2427" s="429">
        <v>6.3526389999999999</v>
      </c>
      <c r="D2427" s="429">
        <v>3.103475</v>
      </c>
      <c r="E2427" s="429">
        <v>3.2491639999999999</v>
      </c>
      <c r="F2427" s="429">
        <v>5.1734200000000001</v>
      </c>
    </row>
    <row r="2428" spans="1:6" x14ac:dyDescent="0.3">
      <c r="A2428" s="336">
        <v>10307</v>
      </c>
      <c r="B2428" s="2" t="s">
        <v>293</v>
      </c>
      <c r="C2428" s="429">
        <v>6.3338390000000002</v>
      </c>
      <c r="D2428" s="429">
        <v>3.135418</v>
      </c>
      <c r="E2428" s="429">
        <v>3.1984210000000002</v>
      </c>
      <c r="F2428" s="429">
        <v>4.1413589999999942</v>
      </c>
    </row>
    <row r="2429" spans="1:6" x14ac:dyDescent="0.3">
      <c r="A2429" s="336">
        <v>10308</v>
      </c>
      <c r="B2429" s="2" t="s">
        <v>293</v>
      </c>
      <c r="C2429" s="429">
        <v>6.3486219999999998</v>
      </c>
      <c r="D2429" s="429">
        <v>3.1111650000000002</v>
      </c>
      <c r="E2429" s="429">
        <v>3.2374569999999996</v>
      </c>
      <c r="F2429" s="429">
        <v>4.8999829999999989</v>
      </c>
    </row>
    <row r="2430" spans="1:6" x14ac:dyDescent="0.3">
      <c r="A2430" s="336">
        <v>10309</v>
      </c>
      <c r="B2430" s="2" t="s">
        <v>293</v>
      </c>
      <c r="C2430" s="429">
        <v>6.3500160000000001</v>
      </c>
      <c r="D2430" s="429">
        <v>3.1272060000000002</v>
      </c>
      <c r="E2430" s="429">
        <v>3.22281</v>
      </c>
      <c r="F2430" s="429">
        <v>4.4338139999999981</v>
      </c>
    </row>
    <row r="2431" spans="1:6" x14ac:dyDescent="0.3">
      <c r="A2431" s="336">
        <v>10310</v>
      </c>
      <c r="B2431" s="2" t="s">
        <v>293</v>
      </c>
      <c r="C2431" s="429">
        <v>6.4075129999999998</v>
      </c>
      <c r="D2431" s="429">
        <v>3.1099860000000001</v>
      </c>
      <c r="E2431" s="429">
        <v>3.2975269999999997</v>
      </c>
      <c r="F2431" s="429">
        <v>5.5050040000000067</v>
      </c>
    </row>
    <row r="2432" spans="1:6" x14ac:dyDescent="0.3">
      <c r="A2432" s="336">
        <v>10312</v>
      </c>
      <c r="B2432" s="2" t="s">
        <v>293</v>
      </c>
      <c r="C2432" s="429">
        <v>6.3480129999999999</v>
      </c>
      <c r="D2432" s="429">
        <v>3.118004</v>
      </c>
      <c r="E2432" s="429">
        <v>3.2300089999999999</v>
      </c>
      <c r="F2432" s="429">
        <v>4.687141000000004</v>
      </c>
    </row>
    <row r="2433" spans="1:6" x14ac:dyDescent="0.3">
      <c r="A2433" s="336">
        <v>10314</v>
      </c>
      <c r="B2433" s="2" t="s">
        <v>293</v>
      </c>
      <c r="C2433" s="429">
        <v>6.3927870000000002</v>
      </c>
      <c r="D2433" s="429">
        <v>3.117696</v>
      </c>
      <c r="E2433" s="429">
        <v>3.2750910000000002</v>
      </c>
      <c r="F2433" s="429">
        <v>5.1099949999999978</v>
      </c>
    </row>
    <row r="2434" spans="1:6" x14ac:dyDescent="0.3">
      <c r="A2434" s="336">
        <v>10451</v>
      </c>
      <c r="B2434" s="2" t="s">
        <v>293</v>
      </c>
      <c r="C2434" s="429">
        <v>6.3542079999999999</v>
      </c>
      <c r="D2434" s="429">
        <v>3.1272530000000001</v>
      </c>
      <c r="E2434" s="429">
        <v>3.2269549999999998</v>
      </c>
      <c r="F2434" s="429">
        <v>6.0437820000000002</v>
      </c>
    </row>
    <row r="2435" spans="1:6" x14ac:dyDescent="0.3">
      <c r="A2435" s="336">
        <v>10452</v>
      </c>
      <c r="B2435" s="2" t="s">
        <v>293</v>
      </c>
      <c r="C2435" s="429">
        <v>6.3469499999999996</v>
      </c>
      <c r="D2435" s="429">
        <v>3.1217009999999998</v>
      </c>
      <c r="E2435" s="429">
        <v>3.2252489999999998</v>
      </c>
      <c r="F2435" s="429">
        <v>5.8449010000000072</v>
      </c>
    </row>
    <row r="2436" spans="1:6" x14ac:dyDescent="0.3">
      <c r="A2436" s="336">
        <v>10453</v>
      </c>
      <c r="B2436" s="2" t="s">
        <v>293</v>
      </c>
      <c r="C2436" s="429">
        <v>6.3302129999999996</v>
      </c>
      <c r="D2436" s="429">
        <v>3.11375</v>
      </c>
      <c r="E2436" s="429">
        <v>3.2164629999999996</v>
      </c>
      <c r="F2436" s="429">
        <v>5.6412779999999927</v>
      </c>
    </row>
    <row r="2437" spans="1:6" x14ac:dyDescent="0.3">
      <c r="A2437" s="336">
        <v>10454</v>
      </c>
      <c r="B2437" s="2" t="s">
        <v>293</v>
      </c>
      <c r="C2437" s="429">
        <v>6.3523880000000004</v>
      </c>
      <c r="D2437" s="429">
        <v>3.1317849999999998</v>
      </c>
      <c r="E2437" s="429">
        <v>3.2206030000000005</v>
      </c>
      <c r="F2437" s="429">
        <v>6.2423320000000047</v>
      </c>
    </row>
    <row r="2438" spans="1:6" x14ac:dyDescent="0.3">
      <c r="A2438" s="336">
        <v>10455</v>
      </c>
      <c r="B2438" s="2" t="s">
        <v>293</v>
      </c>
      <c r="C2438" s="429">
        <v>6.3278670000000004</v>
      </c>
      <c r="D2438" s="429">
        <v>3.1274820000000001</v>
      </c>
      <c r="E2438" s="429">
        <v>3.2003850000000003</v>
      </c>
      <c r="F2438" s="429">
        <v>6.1295569999999913</v>
      </c>
    </row>
    <row r="2439" spans="1:6" x14ac:dyDescent="0.3">
      <c r="A2439" s="336">
        <v>10456</v>
      </c>
      <c r="B2439" s="2" t="s">
        <v>293</v>
      </c>
      <c r="C2439" s="429">
        <v>6.3274379999999999</v>
      </c>
      <c r="D2439" s="429">
        <v>3.121829</v>
      </c>
      <c r="E2439" s="429">
        <v>3.2056089999999999</v>
      </c>
      <c r="F2439" s="429">
        <v>5.9261520000000019</v>
      </c>
    </row>
    <row r="2440" spans="1:6" x14ac:dyDescent="0.3">
      <c r="A2440" s="336">
        <v>10457</v>
      </c>
      <c r="B2440" s="2" t="s">
        <v>293</v>
      </c>
      <c r="C2440" s="429">
        <v>6.3053970000000001</v>
      </c>
      <c r="D2440" s="429">
        <v>3.113197</v>
      </c>
      <c r="E2440" s="429">
        <v>3.1922000000000001</v>
      </c>
      <c r="F2440" s="429">
        <v>5.706727000000015</v>
      </c>
    </row>
    <row r="2441" spans="1:6" x14ac:dyDescent="0.3">
      <c r="A2441" s="336">
        <v>10458</v>
      </c>
      <c r="B2441" s="2" t="s">
        <v>293</v>
      </c>
      <c r="C2441" s="429">
        <v>6.2739669999999998</v>
      </c>
      <c r="D2441" s="429">
        <v>3.1023960000000002</v>
      </c>
      <c r="E2441" s="429">
        <v>3.1715709999999997</v>
      </c>
      <c r="F2441" s="429">
        <v>5.4360309999999927</v>
      </c>
    </row>
    <row r="2442" spans="1:6" x14ac:dyDescent="0.3">
      <c r="A2442" s="336">
        <v>10459</v>
      </c>
      <c r="B2442" s="2" t="s">
        <v>293</v>
      </c>
      <c r="C2442" s="429">
        <v>6.3045540000000004</v>
      </c>
      <c r="D2442" s="429">
        <v>3.1219869999999998</v>
      </c>
      <c r="E2442" s="429">
        <v>3.1825670000000006</v>
      </c>
      <c r="F2442" s="429">
        <v>5.9858630000000019</v>
      </c>
    </row>
    <row r="2443" spans="1:6" x14ac:dyDescent="0.3">
      <c r="A2443" s="336">
        <v>10460</v>
      </c>
      <c r="B2443" s="2" t="s">
        <v>293</v>
      </c>
      <c r="C2443" s="429">
        <v>6.2693680000000001</v>
      </c>
      <c r="D2443" s="429">
        <v>3.1106379999999998</v>
      </c>
      <c r="E2443" s="429">
        <v>3.1587300000000003</v>
      </c>
      <c r="F2443" s="429">
        <v>5.7008660000000049</v>
      </c>
    </row>
    <row r="2444" spans="1:6" x14ac:dyDescent="0.3">
      <c r="A2444" s="336">
        <v>10461</v>
      </c>
      <c r="B2444" s="2" t="s">
        <v>293</v>
      </c>
      <c r="C2444" s="429">
        <v>6.1950609999999999</v>
      </c>
      <c r="D2444" s="429">
        <v>3.1005579999999999</v>
      </c>
      <c r="E2444" s="429">
        <v>3.094503</v>
      </c>
      <c r="F2444" s="429">
        <v>5.5259760000000071</v>
      </c>
    </row>
    <row r="2445" spans="1:6" x14ac:dyDescent="0.3">
      <c r="A2445" s="336">
        <v>10462</v>
      </c>
      <c r="B2445" s="2" t="s">
        <v>293</v>
      </c>
      <c r="C2445" s="429">
        <v>6.2256619999999998</v>
      </c>
      <c r="D2445" s="429">
        <v>3.1065649999999998</v>
      </c>
      <c r="E2445" s="429">
        <v>3.119097</v>
      </c>
      <c r="F2445" s="429">
        <v>5.6490299999999962</v>
      </c>
    </row>
    <row r="2446" spans="1:6" x14ac:dyDescent="0.3">
      <c r="A2446" s="336">
        <v>10463</v>
      </c>
      <c r="B2446" s="2" t="s">
        <v>293</v>
      </c>
      <c r="C2446" s="429">
        <v>6.3098089999999996</v>
      </c>
      <c r="D2446" s="429">
        <v>3.1013649999999999</v>
      </c>
      <c r="E2446" s="429">
        <v>3.2084439999999996</v>
      </c>
      <c r="F2446" s="429">
        <v>5.2674500000000037</v>
      </c>
    </row>
    <row r="2447" spans="1:6" x14ac:dyDescent="0.3">
      <c r="A2447" s="336">
        <v>10464</v>
      </c>
      <c r="B2447" s="2" t="s">
        <v>293</v>
      </c>
      <c r="C2447" s="429">
        <v>6.1205930000000004</v>
      </c>
      <c r="D2447" s="429">
        <v>3.0762930000000002</v>
      </c>
      <c r="E2447" s="429">
        <v>3.0443000000000002</v>
      </c>
      <c r="F2447" s="429">
        <v>5.0621730000000014</v>
      </c>
    </row>
    <row r="2448" spans="1:6" x14ac:dyDescent="0.3">
      <c r="A2448" s="336">
        <v>10465</v>
      </c>
      <c r="B2448" s="2" t="s">
        <v>293</v>
      </c>
      <c r="C2448" s="429">
        <v>6.15883</v>
      </c>
      <c r="D2448" s="429">
        <v>3.1074890000000002</v>
      </c>
      <c r="E2448" s="429">
        <v>3.0513409999999999</v>
      </c>
      <c r="F2448" s="429">
        <v>5.7530509999999921</v>
      </c>
    </row>
    <row r="2449" spans="1:6" x14ac:dyDescent="0.3">
      <c r="A2449" s="336">
        <v>10466</v>
      </c>
      <c r="B2449" s="2" t="s">
        <v>293</v>
      </c>
      <c r="C2449" s="429">
        <v>6.2019849999999996</v>
      </c>
      <c r="D2449" s="429">
        <v>3.0765060000000002</v>
      </c>
      <c r="E2449" s="429">
        <v>3.1254789999999995</v>
      </c>
      <c r="F2449" s="429">
        <v>4.8967869999999962</v>
      </c>
    </row>
    <row r="2450" spans="1:6" x14ac:dyDescent="0.3">
      <c r="A2450" s="336">
        <v>10467</v>
      </c>
      <c r="B2450" s="2" t="s">
        <v>293</v>
      </c>
      <c r="C2450" s="429">
        <v>6.2474439999999998</v>
      </c>
      <c r="D2450" s="429">
        <v>3.091472</v>
      </c>
      <c r="E2450" s="429">
        <v>3.1559719999999998</v>
      </c>
      <c r="F2450" s="429">
        <v>5.1845650000000063</v>
      </c>
    </row>
    <row r="2451" spans="1:6" x14ac:dyDescent="0.3">
      <c r="A2451" s="336">
        <v>10468</v>
      </c>
      <c r="B2451" s="2" t="s">
        <v>293</v>
      </c>
      <c r="C2451" s="429">
        <v>6.2981870000000004</v>
      </c>
      <c r="D2451" s="429">
        <v>3.1027490000000002</v>
      </c>
      <c r="E2451" s="429">
        <v>3.1954380000000002</v>
      </c>
      <c r="F2451" s="429">
        <v>5.3931959999999961</v>
      </c>
    </row>
    <row r="2452" spans="1:6" x14ac:dyDescent="0.3">
      <c r="A2452" s="336">
        <v>10469</v>
      </c>
      <c r="B2452" s="2" t="s">
        <v>293</v>
      </c>
      <c r="C2452" s="429">
        <v>6.2052149999999999</v>
      </c>
      <c r="D2452" s="429">
        <v>3.0891989999999998</v>
      </c>
      <c r="E2452" s="429">
        <v>3.1160160000000001</v>
      </c>
      <c r="F2452" s="429">
        <v>5.2301220000000015</v>
      </c>
    </row>
    <row r="2453" spans="1:6" x14ac:dyDescent="0.3">
      <c r="A2453" s="336">
        <v>10470</v>
      </c>
      <c r="B2453" s="2" t="s">
        <v>293</v>
      </c>
      <c r="C2453" s="429">
        <v>6.2299490000000004</v>
      </c>
      <c r="D2453" s="429">
        <v>3.0769760000000002</v>
      </c>
      <c r="E2453" s="429">
        <v>3.1529730000000002</v>
      </c>
      <c r="F2453" s="429">
        <v>4.836697000000008</v>
      </c>
    </row>
    <row r="2454" spans="1:6" x14ac:dyDescent="0.3">
      <c r="A2454" s="336">
        <v>10471</v>
      </c>
      <c r="B2454" s="2" t="s">
        <v>293</v>
      </c>
      <c r="C2454" s="429">
        <v>6.2887269999999997</v>
      </c>
      <c r="D2454" s="429">
        <v>3.0905</v>
      </c>
      <c r="E2454" s="429">
        <v>3.1982269999999997</v>
      </c>
      <c r="F2454" s="429">
        <v>5.0077770000000044</v>
      </c>
    </row>
    <row r="2455" spans="1:6" x14ac:dyDescent="0.3">
      <c r="A2455" s="336">
        <v>10472</v>
      </c>
      <c r="B2455" s="2" t="s">
        <v>293</v>
      </c>
      <c r="C2455" s="429">
        <v>6.2544779999999998</v>
      </c>
      <c r="D2455" s="429">
        <v>3.1150250000000002</v>
      </c>
      <c r="E2455" s="429">
        <v>3.1394529999999996</v>
      </c>
      <c r="F2455" s="429">
        <v>5.8499720000000082</v>
      </c>
    </row>
    <row r="2456" spans="1:6" x14ac:dyDescent="0.3">
      <c r="A2456" s="336">
        <v>10473</v>
      </c>
      <c r="B2456" s="2" t="s">
        <v>293</v>
      </c>
      <c r="C2456" s="429">
        <v>6.2328239999999999</v>
      </c>
      <c r="D2456" s="429">
        <v>3.1193780000000002</v>
      </c>
      <c r="E2456" s="429">
        <v>3.1134459999999997</v>
      </c>
      <c r="F2456" s="429">
        <v>5.9777689999999879</v>
      </c>
    </row>
    <row r="2457" spans="1:6" x14ac:dyDescent="0.3">
      <c r="A2457" s="336">
        <v>10474</v>
      </c>
      <c r="B2457" s="2" t="s">
        <v>293</v>
      </c>
      <c r="C2457" s="429">
        <v>6.2836720000000001</v>
      </c>
      <c r="D2457" s="429">
        <v>3.1295099999999998</v>
      </c>
      <c r="E2457" s="429">
        <v>3.1541620000000004</v>
      </c>
      <c r="F2457" s="429">
        <v>6.2239000000000004</v>
      </c>
    </row>
    <row r="2458" spans="1:6" x14ac:dyDescent="0.3">
      <c r="A2458" s="336">
        <v>10475</v>
      </c>
      <c r="B2458" s="2" t="s">
        <v>293</v>
      </c>
      <c r="C2458" s="429">
        <v>6.1719749999999998</v>
      </c>
      <c r="D2458" s="429">
        <v>3.0798770000000002</v>
      </c>
      <c r="E2458" s="429">
        <v>3.0920979999999996</v>
      </c>
      <c r="F2458" s="429">
        <v>5.0615480000000019</v>
      </c>
    </row>
    <row r="2459" spans="1:6" x14ac:dyDescent="0.3">
      <c r="A2459" s="336">
        <v>10501</v>
      </c>
      <c r="B2459" s="2" t="s">
        <v>295</v>
      </c>
      <c r="C2459" s="429">
        <v>6.2488429999999999</v>
      </c>
      <c r="D2459" s="429">
        <v>3.7645249999999999</v>
      </c>
      <c r="E2459" s="429">
        <v>2.484318</v>
      </c>
      <c r="F2459" s="429">
        <v>-1.3781060000000025</v>
      </c>
    </row>
    <row r="2460" spans="1:6" x14ac:dyDescent="0.3">
      <c r="A2460" s="336">
        <v>10502</v>
      </c>
      <c r="B2460" s="2" t="s">
        <v>293</v>
      </c>
      <c r="C2460" s="429">
        <v>6.1134180000000002</v>
      </c>
      <c r="D2460" s="429">
        <v>3.135208</v>
      </c>
      <c r="E2460" s="429">
        <v>2.9782100000000002</v>
      </c>
      <c r="F2460" s="429">
        <v>2.4858409999999935</v>
      </c>
    </row>
    <row r="2461" spans="1:6" x14ac:dyDescent="0.3">
      <c r="A2461" s="336">
        <v>10504</v>
      </c>
      <c r="B2461" s="2" t="s">
        <v>293</v>
      </c>
      <c r="C2461" s="429">
        <v>5.8324220000000002</v>
      </c>
      <c r="D2461" s="429">
        <v>3.241825</v>
      </c>
      <c r="E2461" s="429">
        <v>2.5905970000000003</v>
      </c>
      <c r="F2461" s="429">
        <v>-1.8700879999999955</v>
      </c>
    </row>
    <row r="2462" spans="1:6" x14ac:dyDescent="0.3">
      <c r="A2462" s="336">
        <v>10505</v>
      </c>
      <c r="B2462" s="2" t="s">
        <v>295</v>
      </c>
      <c r="C2462" s="429">
        <v>6.1540109999999997</v>
      </c>
      <c r="D2462" s="429">
        <v>3.7551890000000001</v>
      </c>
      <c r="E2462" s="429">
        <v>2.3988219999999996</v>
      </c>
      <c r="F2462" s="429">
        <v>-1.8481030000000018</v>
      </c>
    </row>
    <row r="2463" spans="1:6" x14ac:dyDescent="0.3">
      <c r="A2463" s="336">
        <v>10506</v>
      </c>
      <c r="B2463" s="2" t="s">
        <v>295</v>
      </c>
      <c r="C2463" s="429">
        <v>6.126538</v>
      </c>
      <c r="D2463" s="429">
        <v>3.684974</v>
      </c>
      <c r="E2463" s="429">
        <v>2.4415640000000001</v>
      </c>
      <c r="F2463" s="429">
        <v>-3.3699440000000038</v>
      </c>
    </row>
    <row r="2464" spans="1:6" x14ac:dyDescent="0.3">
      <c r="A2464" s="336">
        <v>10507</v>
      </c>
      <c r="B2464" s="2" t="s">
        <v>295</v>
      </c>
      <c r="C2464" s="429">
        <v>6.1876290000000003</v>
      </c>
      <c r="D2464" s="429">
        <v>3.7326969999999999</v>
      </c>
      <c r="E2464" s="429">
        <v>2.4549320000000003</v>
      </c>
      <c r="F2464" s="429">
        <v>-2.4620239999999924</v>
      </c>
    </row>
    <row r="2465" spans="1:6" x14ac:dyDescent="0.3">
      <c r="A2465" s="336">
        <v>10509</v>
      </c>
      <c r="B2465" s="2" t="s">
        <v>293</v>
      </c>
      <c r="C2465" s="429">
        <v>5.5983780000000003</v>
      </c>
      <c r="D2465" s="429">
        <v>3.2589630000000001</v>
      </c>
      <c r="E2465" s="429">
        <v>2.3394150000000002</v>
      </c>
      <c r="F2465" s="429">
        <v>-2.8621199999999973</v>
      </c>
    </row>
    <row r="2466" spans="1:6" x14ac:dyDescent="0.3">
      <c r="A2466" s="336">
        <v>10510</v>
      </c>
      <c r="B2466" s="2" t="s">
        <v>293</v>
      </c>
      <c r="C2466" s="429">
        <v>6.005261</v>
      </c>
      <c r="D2466" s="429">
        <v>3.2541980000000001</v>
      </c>
      <c r="E2466" s="429">
        <v>2.7510629999999998</v>
      </c>
      <c r="F2466" s="429">
        <v>0.51394600000000423</v>
      </c>
    </row>
    <row r="2467" spans="1:6" x14ac:dyDescent="0.3">
      <c r="A2467" s="336">
        <v>10511</v>
      </c>
      <c r="B2467" s="2" t="s">
        <v>295</v>
      </c>
      <c r="C2467" s="429">
        <v>6.4807269999999999</v>
      </c>
      <c r="D2467" s="429">
        <v>3.7616529999999999</v>
      </c>
      <c r="E2467" s="429">
        <v>2.719074</v>
      </c>
      <c r="F2467" s="429">
        <v>0.3804709999999929</v>
      </c>
    </row>
    <row r="2468" spans="1:6" x14ac:dyDescent="0.3">
      <c r="A2468" s="336">
        <v>10512</v>
      </c>
      <c r="B2468" s="2" t="s">
        <v>293</v>
      </c>
      <c r="C2468" s="429">
        <v>5.6670210000000001</v>
      </c>
      <c r="D2468" s="429">
        <v>3.3264499999999999</v>
      </c>
      <c r="E2468" s="429">
        <v>2.3405710000000002</v>
      </c>
      <c r="F2468" s="429">
        <v>-1.9263059999999967</v>
      </c>
    </row>
    <row r="2469" spans="1:6" x14ac:dyDescent="0.3">
      <c r="A2469" s="336">
        <v>10514</v>
      </c>
      <c r="B2469" s="2" t="s">
        <v>293</v>
      </c>
      <c r="C2469" s="429">
        <v>5.8832149999999999</v>
      </c>
      <c r="D2469" s="429">
        <v>3.275369</v>
      </c>
      <c r="E2469" s="429">
        <v>2.6078459999999999</v>
      </c>
      <c r="F2469" s="429">
        <v>-0.80550199999999705</v>
      </c>
    </row>
    <row r="2470" spans="1:6" x14ac:dyDescent="0.3">
      <c r="A2470" s="336">
        <v>10516</v>
      </c>
      <c r="B2470" s="2" t="s">
        <v>295</v>
      </c>
      <c r="C2470" s="429">
        <v>6.2703810000000004</v>
      </c>
      <c r="D2470" s="429">
        <v>3.696669</v>
      </c>
      <c r="E2470" s="429">
        <v>2.5737120000000004</v>
      </c>
      <c r="F2470" s="429">
        <v>0.25370899999999352</v>
      </c>
    </row>
    <row r="2471" spans="1:6" x14ac:dyDescent="0.3">
      <c r="A2471" s="336">
        <v>10518</v>
      </c>
      <c r="B2471" s="2" t="s">
        <v>295</v>
      </c>
      <c r="C2471" s="429">
        <v>6.0227019999999998</v>
      </c>
      <c r="D2471" s="429">
        <v>3.6913849999999999</v>
      </c>
      <c r="E2471" s="429">
        <v>2.3313169999999999</v>
      </c>
      <c r="F2471" s="429">
        <v>-3.9061039999999991</v>
      </c>
    </row>
    <row r="2472" spans="1:6" x14ac:dyDescent="0.3">
      <c r="A2472" s="336">
        <v>10520</v>
      </c>
      <c r="B2472" s="2" t="s">
        <v>295</v>
      </c>
      <c r="C2472" s="429">
        <v>6.4884599999999999</v>
      </c>
      <c r="D2472" s="429">
        <v>3.7542360000000001</v>
      </c>
      <c r="E2472" s="429">
        <v>2.7342239999999998</v>
      </c>
      <c r="F2472" s="429">
        <v>0.60138500000000761</v>
      </c>
    </row>
    <row r="2473" spans="1:6" x14ac:dyDescent="0.3">
      <c r="A2473" s="336">
        <v>10522</v>
      </c>
      <c r="B2473" s="2" t="s">
        <v>293</v>
      </c>
      <c r="C2473" s="429">
        <v>6.1508019999999997</v>
      </c>
      <c r="D2473" s="429">
        <v>3.1406809999999998</v>
      </c>
      <c r="E2473" s="429">
        <v>3.0101209999999998</v>
      </c>
      <c r="F2473" s="429">
        <v>2.8278120000000015</v>
      </c>
    </row>
    <row r="2474" spans="1:6" x14ac:dyDescent="0.3">
      <c r="A2474" s="336">
        <v>10523</v>
      </c>
      <c r="B2474" s="2" t="s">
        <v>293</v>
      </c>
      <c r="C2474" s="429">
        <v>6.0328920000000004</v>
      </c>
      <c r="D2474" s="429">
        <v>3.1741769999999998</v>
      </c>
      <c r="E2474" s="429">
        <v>2.8587150000000006</v>
      </c>
      <c r="F2474" s="429">
        <v>0.92747200000000163</v>
      </c>
    </row>
    <row r="2475" spans="1:6" x14ac:dyDescent="0.3">
      <c r="A2475" s="336">
        <v>10524</v>
      </c>
      <c r="B2475" s="2" t="s">
        <v>295</v>
      </c>
      <c r="C2475" s="429">
        <v>6.3475440000000001</v>
      </c>
      <c r="D2475" s="429">
        <v>3.7323400000000002</v>
      </c>
      <c r="E2475" s="429">
        <v>2.6152039999999999</v>
      </c>
      <c r="F2475" s="429">
        <v>-0.12917700000000565</v>
      </c>
    </row>
    <row r="2476" spans="1:6" x14ac:dyDescent="0.3">
      <c r="A2476" s="336">
        <v>10526</v>
      </c>
      <c r="B2476" s="2" t="s">
        <v>295</v>
      </c>
      <c r="C2476" s="429">
        <v>6.0844560000000003</v>
      </c>
      <c r="D2476" s="429">
        <v>3.7115089999999999</v>
      </c>
      <c r="E2476" s="429">
        <v>2.3729470000000004</v>
      </c>
      <c r="F2476" s="429">
        <v>-2.9876549999999966</v>
      </c>
    </row>
    <row r="2477" spans="1:6" x14ac:dyDescent="0.3">
      <c r="A2477" s="336">
        <v>10527</v>
      </c>
      <c r="B2477" s="2" t="s">
        <v>295</v>
      </c>
      <c r="C2477" s="429">
        <v>6.2124439999999996</v>
      </c>
      <c r="D2477" s="429">
        <v>3.7599170000000002</v>
      </c>
      <c r="E2477" s="429">
        <v>2.4525269999999995</v>
      </c>
      <c r="F2477" s="429">
        <v>-1.4996420000000015</v>
      </c>
    </row>
    <row r="2478" spans="1:6" x14ac:dyDescent="0.3">
      <c r="A2478" s="336">
        <v>10528</v>
      </c>
      <c r="B2478" s="2" t="s">
        <v>293</v>
      </c>
      <c r="C2478" s="429">
        <v>5.9653409999999996</v>
      </c>
      <c r="D2478" s="429">
        <v>3.1099329999999998</v>
      </c>
      <c r="E2478" s="429">
        <v>2.8554079999999997</v>
      </c>
      <c r="F2478" s="429">
        <v>1.6176450000000031</v>
      </c>
    </row>
    <row r="2479" spans="1:6" x14ac:dyDescent="0.3">
      <c r="A2479" s="336">
        <v>10530</v>
      </c>
      <c r="B2479" s="2" t="s">
        <v>293</v>
      </c>
      <c r="C2479" s="429">
        <v>6.0545039999999997</v>
      </c>
      <c r="D2479" s="429">
        <v>3.141114</v>
      </c>
      <c r="E2479" s="429">
        <v>2.9133899999999997</v>
      </c>
      <c r="F2479" s="429">
        <v>1.7208279999999974</v>
      </c>
    </row>
    <row r="2480" spans="1:6" x14ac:dyDescent="0.3">
      <c r="A2480" s="336">
        <v>10532</v>
      </c>
      <c r="B2480" s="2" t="s">
        <v>293</v>
      </c>
      <c r="C2480" s="429">
        <v>5.9850500000000002</v>
      </c>
      <c r="D2480" s="429">
        <v>3.2061989999999998</v>
      </c>
      <c r="E2480" s="429">
        <v>2.7788510000000004</v>
      </c>
      <c r="F2480" s="429">
        <v>9.0199999999995839E-2</v>
      </c>
    </row>
    <row r="2481" spans="1:6" x14ac:dyDescent="0.3">
      <c r="A2481" s="336">
        <v>10533</v>
      </c>
      <c r="B2481" s="2" t="s">
        <v>293</v>
      </c>
      <c r="C2481" s="429">
        <v>6.1079650000000001</v>
      </c>
      <c r="D2481" s="429">
        <v>3.1597529999999998</v>
      </c>
      <c r="E2481" s="429">
        <v>2.9482120000000003</v>
      </c>
      <c r="F2481" s="429">
        <v>2.0868280000000112</v>
      </c>
    </row>
    <row r="2482" spans="1:6" x14ac:dyDescent="0.3">
      <c r="A2482" s="336">
        <v>10535</v>
      </c>
      <c r="B2482" s="2" t="s">
        <v>295</v>
      </c>
      <c r="C2482" s="429">
        <v>6.249466</v>
      </c>
      <c r="D2482" s="429">
        <v>3.7544149999999998</v>
      </c>
      <c r="E2482" s="429">
        <v>2.4950510000000001</v>
      </c>
      <c r="F2482" s="429">
        <v>-1.108776000000006</v>
      </c>
    </row>
    <row r="2483" spans="1:6" x14ac:dyDescent="0.3">
      <c r="A2483" s="336">
        <v>10536</v>
      </c>
      <c r="B2483" s="2" t="s">
        <v>295</v>
      </c>
      <c r="C2483" s="429">
        <v>6.1624179999999997</v>
      </c>
      <c r="D2483" s="429">
        <v>3.7365490000000001</v>
      </c>
      <c r="E2483" s="429">
        <v>2.4258689999999996</v>
      </c>
      <c r="F2483" s="429">
        <v>-2.451316999999996</v>
      </c>
    </row>
    <row r="2484" spans="1:6" x14ac:dyDescent="0.3">
      <c r="A2484" s="336">
        <v>10537</v>
      </c>
      <c r="B2484" s="2" t="s">
        <v>295</v>
      </c>
      <c r="C2484" s="429">
        <v>6.3762129999999999</v>
      </c>
      <c r="D2484" s="429">
        <v>3.747188</v>
      </c>
      <c r="E2484" s="429">
        <v>2.6290249999999999</v>
      </c>
      <c r="F2484" s="429">
        <v>-9.3153000000008035E-2</v>
      </c>
    </row>
    <row r="2485" spans="1:6" x14ac:dyDescent="0.3">
      <c r="A2485" s="336">
        <v>10538</v>
      </c>
      <c r="B2485" s="2" t="s">
        <v>293</v>
      </c>
      <c r="C2485" s="429">
        <v>6.0493119999999996</v>
      </c>
      <c r="D2485" s="429">
        <v>3.0489649999999999</v>
      </c>
      <c r="E2485" s="429">
        <v>3.0003469999999997</v>
      </c>
      <c r="F2485" s="429">
        <v>3.4897440000000017</v>
      </c>
    </row>
    <row r="2486" spans="1:6" x14ac:dyDescent="0.3">
      <c r="A2486" s="336">
        <v>10541</v>
      </c>
      <c r="B2486" s="2" t="s">
        <v>295</v>
      </c>
      <c r="C2486" s="429">
        <v>6.1154000000000002</v>
      </c>
      <c r="D2486" s="429">
        <v>3.745104</v>
      </c>
      <c r="E2486" s="429">
        <v>2.3702960000000002</v>
      </c>
      <c r="F2486" s="429">
        <v>-1.9322779999999966</v>
      </c>
    </row>
    <row r="2487" spans="1:6" x14ac:dyDescent="0.3">
      <c r="A2487" s="336">
        <v>10543</v>
      </c>
      <c r="B2487" s="2" t="s">
        <v>293</v>
      </c>
      <c r="C2487" s="429">
        <v>6.0059300000000002</v>
      </c>
      <c r="D2487" s="429">
        <v>3.0737969999999999</v>
      </c>
      <c r="E2487" s="429">
        <v>2.9321330000000003</v>
      </c>
      <c r="F2487" s="429">
        <v>2.6598130000000069</v>
      </c>
    </row>
    <row r="2488" spans="1:6" x14ac:dyDescent="0.3">
      <c r="A2488" s="336">
        <v>10546</v>
      </c>
      <c r="B2488" s="2" t="s">
        <v>295</v>
      </c>
      <c r="C2488" s="429">
        <v>6.3768149999999997</v>
      </c>
      <c r="D2488" s="429">
        <v>3.7513420000000002</v>
      </c>
      <c r="E2488" s="429">
        <v>2.6254729999999995</v>
      </c>
      <c r="F2488" s="429">
        <v>-0.42173100000000119</v>
      </c>
    </row>
    <row r="2489" spans="1:6" x14ac:dyDescent="0.3">
      <c r="A2489" s="336">
        <v>10547</v>
      </c>
      <c r="B2489" s="2" t="s">
        <v>295</v>
      </c>
      <c r="C2489" s="429">
        <v>6.3577789999999998</v>
      </c>
      <c r="D2489" s="429">
        <v>3.7536350000000001</v>
      </c>
      <c r="E2489" s="429">
        <v>2.6041439999999998</v>
      </c>
      <c r="F2489" s="429">
        <v>-0.35021599999998898</v>
      </c>
    </row>
    <row r="2490" spans="1:6" x14ac:dyDescent="0.3">
      <c r="A2490" s="336">
        <v>10548</v>
      </c>
      <c r="B2490" s="2" t="s">
        <v>295</v>
      </c>
      <c r="C2490" s="429">
        <v>6.509487</v>
      </c>
      <c r="D2490" s="429">
        <v>3.7639830000000001</v>
      </c>
      <c r="E2490" s="429">
        <v>2.7455039999999999</v>
      </c>
      <c r="F2490" s="429">
        <v>0.59981199999999291</v>
      </c>
    </row>
    <row r="2491" spans="1:6" x14ac:dyDescent="0.3">
      <c r="A2491" s="336">
        <v>10549</v>
      </c>
      <c r="B2491" s="2" t="s">
        <v>295</v>
      </c>
      <c r="C2491" s="429">
        <v>6.2516290000000003</v>
      </c>
      <c r="D2491" s="429">
        <v>3.7373479999999999</v>
      </c>
      <c r="E2491" s="429">
        <v>2.5142810000000004</v>
      </c>
      <c r="F2491" s="429">
        <v>-1.8006540000000015</v>
      </c>
    </row>
    <row r="2492" spans="1:6" x14ac:dyDescent="0.3">
      <c r="A2492" s="336">
        <v>10550</v>
      </c>
      <c r="B2492" s="2" t="s">
        <v>293</v>
      </c>
      <c r="C2492" s="429">
        <v>6.1882060000000001</v>
      </c>
      <c r="D2492" s="429">
        <v>3.064594</v>
      </c>
      <c r="E2492" s="429">
        <v>3.1236120000000001</v>
      </c>
      <c r="F2492" s="429">
        <v>4.6230410000000006</v>
      </c>
    </row>
    <row r="2493" spans="1:6" x14ac:dyDescent="0.3">
      <c r="A2493" s="336">
        <v>10552</v>
      </c>
      <c r="B2493" s="2" t="s">
        <v>293</v>
      </c>
      <c r="C2493" s="429">
        <v>6.1642320000000002</v>
      </c>
      <c r="D2493" s="429">
        <v>3.0629770000000001</v>
      </c>
      <c r="E2493" s="429">
        <v>3.1012550000000001</v>
      </c>
      <c r="F2493" s="429">
        <v>4.2226669999999942</v>
      </c>
    </row>
    <row r="2494" spans="1:6" x14ac:dyDescent="0.3">
      <c r="A2494" s="336">
        <v>10553</v>
      </c>
      <c r="B2494" s="2" t="s">
        <v>293</v>
      </c>
      <c r="C2494" s="429">
        <v>6.1659050000000004</v>
      </c>
      <c r="D2494" s="429">
        <v>3.0580620000000001</v>
      </c>
      <c r="E2494" s="429">
        <v>3.1078430000000004</v>
      </c>
      <c r="F2494" s="429">
        <v>4.5230309999999889</v>
      </c>
    </row>
    <row r="2495" spans="1:6" x14ac:dyDescent="0.3">
      <c r="A2495" s="336">
        <v>10560</v>
      </c>
      <c r="B2495" s="2" t="s">
        <v>293</v>
      </c>
      <c r="C2495" s="429">
        <v>5.6160199999999998</v>
      </c>
      <c r="D2495" s="429">
        <v>3.274912</v>
      </c>
      <c r="E2495" s="429">
        <v>2.3411079999999997</v>
      </c>
      <c r="F2495" s="429">
        <v>-3.3102450000000019</v>
      </c>
    </row>
    <row r="2496" spans="1:6" x14ac:dyDescent="0.3">
      <c r="A2496" s="336">
        <v>10562</v>
      </c>
      <c r="B2496" s="2" t="s">
        <v>295</v>
      </c>
      <c r="C2496" s="429">
        <v>6.4294200000000004</v>
      </c>
      <c r="D2496" s="429">
        <v>3.7496649999999998</v>
      </c>
      <c r="E2496" s="429">
        <v>2.6797550000000006</v>
      </c>
      <c r="F2496" s="429">
        <v>0.1496620000000064</v>
      </c>
    </row>
    <row r="2497" spans="1:6" x14ac:dyDescent="0.3">
      <c r="A2497" s="336">
        <v>10566</v>
      </c>
      <c r="B2497" s="2" t="s">
        <v>295</v>
      </c>
      <c r="C2497" s="429">
        <v>6.4838950000000004</v>
      </c>
      <c r="D2497" s="429">
        <v>3.7514249999999998</v>
      </c>
      <c r="E2497" s="429">
        <v>2.7324700000000006</v>
      </c>
      <c r="F2497" s="429">
        <v>0.59042600000000078</v>
      </c>
    </row>
    <row r="2498" spans="1:6" x14ac:dyDescent="0.3">
      <c r="A2498" s="336">
        <v>10567</v>
      </c>
      <c r="B2498" s="2" t="s">
        <v>295</v>
      </c>
      <c r="C2498" s="429">
        <v>6.4461560000000002</v>
      </c>
      <c r="D2498" s="429">
        <v>3.7508539999999999</v>
      </c>
      <c r="E2498" s="429">
        <v>2.6953020000000003</v>
      </c>
      <c r="F2498" s="429">
        <v>0.29640699999999498</v>
      </c>
    </row>
    <row r="2499" spans="1:6" x14ac:dyDescent="0.3">
      <c r="A2499" s="336">
        <v>10570</v>
      </c>
      <c r="B2499" s="2" t="s">
        <v>293</v>
      </c>
      <c r="C2499" s="429">
        <v>5.9427440000000002</v>
      </c>
      <c r="D2499" s="429">
        <v>3.2355200000000002</v>
      </c>
      <c r="E2499" s="429">
        <v>2.7072240000000001</v>
      </c>
      <c r="F2499" s="429">
        <v>-0.30698900000000862</v>
      </c>
    </row>
    <row r="2500" spans="1:6" x14ac:dyDescent="0.3">
      <c r="A2500" s="336">
        <v>10573</v>
      </c>
      <c r="B2500" s="2" t="s">
        <v>293</v>
      </c>
      <c r="C2500" s="429">
        <v>5.87514</v>
      </c>
      <c r="D2500" s="429">
        <v>3.180301</v>
      </c>
      <c r="E2500" s="429">
        <v>2.694839</v>
      </c>
      <c r="F2500" s="429">
        <v>-0.44799199999999928</v>
      </c>
    </row>
    <row r="2501" spans="1:6" x14ac:dyDescent="0.3">
      <c r="A2501" s="336">
        <v>10576</v>
      </c>
      <c r="B2501" s="2" t="s">
        <v>295</v>
      </c>
      <c r="C2501" s="429">
        <v>6.0273770000000004</v>
      </c>
      <c r="D2501" s="429">
        <v>3.6618189999999999</v>
      </c>
      <c r="E2501" s="429">
        <v>2.3655580000000005</v>
      </c>
      <c r="F2501" s="429">
        <v>-4.2671059999999983</v>
      </c>
    </row>
    <row r="2502" spans="1:6" x14ac:dyDescent="0.3">
      <c r="A2502" s="336">
        <v>10577</v>
      </c>
      <c r="B2502" s="2" t="s">
        <v>293</v>
      </c>
      <c r="C2502" s="429">
        <v>5.9011709999999997</v>
      </c>
      <c r="D2502" s="429">
        <v>3.1735709999999999</v>
      </c>
      <c r="E2502" s="429">
        <v>2.7275999999999998</v>
      </c>
      <c r="F2502" s="429">
        <v>-0.42969799999999481</v>
      </c>
    </row>
    <row r="2503" spans="1:6" x14ac:dyDescent="0.3">
      <c r="A2503" s="336">
        <v>10578</v>
      </c>
      <c r="B2503" s="2" t="s">
        <v>295</v>
      </c>
      <c r="C2503" s="429">
        <v>6.1019240000000003</v>
      </c>
      <c r="D2503" s="429">
        <v>3.7220279999999999</v>
      </c>
      <c r="E2503" s="429">
        <v>2.3798960000000005</v>
      </c>
      <c r="F2503" s="429">
        <v>-2.5761309999999895</v>
      </c>
    </row>
    <row r="2504" spans="1:6" x14ac:dyDescent="0.3">
      <c r="A2504" s="336">
        <v>10579</v>
      </c>
      <c r="B2504" s="2" t="s">
        <v>295</v>
      </c>
      <c r="C2504" s="429">
        <v>6.2165100000000004</v>
      </c>
      <c r="D2504" s="429">
        <v>3.7404090000000001</v>
      </c>
      <c r="E2504" s="429">
        <v>2.4761010000000003</v>
      </c>
      <c r="F2504" s="429">
        <v>-1.0119360000000057</v>
      </c>
    </row>
    <row r="2505" spans="1:6" x14ac:dyDescent="0.3">
      <c r="A2505" s="336">
        <v>10580</v>
      </c>
      <c r="B2505" s="2" t="s">
        <v>293</v>
      </c>
      <c r="C2505" s="429">
        <v>5.9255000000000004</v>
      </c>
      <c r="D2505" s="429">
        <v>3.1358250000000001</v>
      </c>
      <c r="E2505" s="429">
        <v>2.7896750000000003</v>
      </c>
      <c r="F2505" s="429">
        <v>1.013145999999999</v>
      </c>
    </row>
    <row r="2506" spans="1:6" x14ac:dyDescent="0.3">
      <c r="A2506" s="336">
        <v>10583</v>
      </c>
      <c r="B2506" s="2" t="s">
        <v>293</v>
      </c>
      <c r="C2506" s="429">
        <v>6.056127</v>
      </c>
      <c r="D2506" s="429">
        <v>3.1091600000000001</v>
      </c>
      <c r="E2506" s="429">
        <v>2.9469669999999999</v>
      </c>
      <c r="F2506" s="429">
        <v>2.3128559999999965</v>
      </c>
    </row>
    <row r="2507" spans="1:6" x14ac:dyDescent="0.3">
      <c r="A2507" s="336">
        <v>10588</v>
      </c>
      <c r="B2507" s="2" t="s">
        <v>295</v>
      </c>
      <c r="C2507" s="429">
        <v>6.2912169999999996</v>
      </c>
      <c r="D2507" s="429">
        <v>3.752732</v>
      </c>
      <c r="E2507" s="429">
        <v>2.5384849999999997</v>
      </c>
      <c r="F2507" s="429">
        <v>-0.79036700000001758</v>
      </c>
    </row>
    <row r="2508" spans="1:6" x14ac:dyDescent="0.3">
      <c r="A2508" s="336">
        <v>10589</v>
      </c>
      <c r="B2508" s="2" t="s">
        <v>295</v>
      </c>
      <c r="C2508" s="429">
        <v>6.1115279999999998</v>
      </c>
      <c r="D2508" s="429">
        <v>3.72864</v>
      </c>
      <c r="E2508" s="429">
        <v>2.3828879999999999</v>
      </c>
      <c r="F2508" s="429">
        <v>-2.3848150000000103</v>
      </c>
    </row>
    <row r="2509" spans="1:6" x14ac:dyDescent="0.3">
      <c r="A2509" s="336">
        <v>10590</v>
      </c>
      <c r="B2509" s="2" t="s">
        <v>295</v>
      </c>
      <c r="C2509" s="429">
        <v>5.9796440000000004</v>
      </c>
      <c r="D2509" s="429">
        <v>3.6516679999999999</v>
      </c>
      <c r="E2509" s="429">
        <v>2.3279760000000005</v>
      </c>
      <c r="F2509" s="429">
        <v>-4.2520489999999995</v>
      </c>
    </row>
    <row r="2510" spans="1:6" x14ac:dyDescent="0.3">
      <c r="A2510" s="336">
        <v>10591</v>
      </c>
      <c r="B2510" s="2" t="s">
        <v>293</v>
      </c>
      <c r="C2510" s="429">
        <v>6.056578</v>
      </c>
      <c r="D2510" s="429">
        <v>3.1964700000000001</v>
      </c>
      <c r="E2510" s="429">
        <v>2.8601079999999999</v>
      </c>
      <c r="F2510" s="429">
        <v>1.1155760000000043</v>
      </c>
    </row>
    <row r="2511" spans="1:6" x14ac:dyDescent="0.3">
      <c r="A2511" s="336">
        <v>10594</v>
      </c>
      <c r="B2511" s="2" t="s">
        <v>293</v>
      </c>
      <c r="C2511" s="429">
        <v>5.9221769999999996</v>
      </c>
      <c r="D2511" s="429">
        <v>3.2215470000000002</v>
      </c>
      <c r="E2511" s="429">
        <v>2.7006299999999994</v>
      </c>
      <c r="F2511" s="429">
        <v>-0.65986300000000853</v>
      </c>
    </row>
    <row r="2512" spans="1:6" x14ac:dyDescent="0.3">
      <c r="A2512" s="336">
        <v>10595</v>
      </c>
      <c r="B2512" s="2" t="s">
        <v>293</v>
      </c>
      <c r="C2512" s="429">
        <v>5.9578369999999996</v>
      </c>
      <c r="D2512" s="429">
        <v>3.196313</v>
      </c>
      <c r="E2512" s="429">
        <v>2.7615239999999996</v>
      </c>
      <c r="F2512" s="429">
        <v>-0.29812799999999839</v>
      </c>
    </row>
    <row r="2513" spans="1:6" x14ac:dyDescent="0.3">
      <c r="A2513" s="336">
        <v>10597</v>
      </c>
      <c r="B2513" s="2" t="s">
        <v>293</v>
      </c>
      <c r="C2513" s="429">
        <v>5.6116599999999996</v>
      </c>
      <c r="D2513" s="429">
        <v>3.2822659999999999</v>
      </c>
      <c r="E2513" s="429">
        <v>2.3293939999999997</v>
      </c>
      <c r="F2513" s="429">
        <v>-3.7900800000000032</v>
      </c>
    </row>
    <row r="2514" spans="1:6" x14ac:dyDescent="0.3">
      <c r="A2514" s="336">
        <v>10598</v>
      </c>
      <c r="B2514" s="2" t="s">
        <v>295</v>
      </c>
      <c r="C2514" s="429">
        <v>6.3150040000000001</v>
      </c>
      <c r="D2514" s="429">
        <v>3.7615470000000002</v>
      </c>
      <c r="E2514" s="429">
        <v>2.5534569999999999</v>
      </c>
      <c r="F2514" s="429">
        <v>-0.85238100000000827</v>
      </c>
    </row>
    <row r="2515" spans="1:6" x14ac:dyDescent="0.3">
      <c r="A2515" s="336">
        <v>10601</v>
      </c>
      <c r="B2515" s="2" t="s">
        <v>293</v>
      </c>
      <c r="C2515" s="429">
        <v>5.9786989999999998</v>
      </c>
      <c r="D2515" s="429">
        <v>3.146369</v>
      </c>
      <c r="E2515" s="429">
        <v>2.8323299999999998</v>
      </c>
      <c r="F2515" s="429">
        <v>0.70129099999999056</v>
      </c>
    </row>
    <row r="2516" spans="1:6" x14ac:dyDescent="0.3">
      <c r="A2516" s="336">
        <v>10603</v>
      </c>
      <c r="B2516" s="2" t="s">
        <v>293</v>
      </c>
      <c r="C2516" s="429">
        <v>5.9707520000000001</v>
      </c>
      <c r="D2516" s="429">
        <v>3.170804</v>
      </c>
      <c r="E2516" s="429">
        <v>2.7999480000000001</v>
      </c>
      <c r="F2516" s="429">
        <v>0.15642299999999665</v>
      </c>
    </row>
    <row r="2517" spans="1:6" x14ac:dyDescent="0.3">
      <c r="A2517" s="336">
        <v>10604</v>
      </c>
      <c r="B2517" s="2" t="s">
        <v>293</v>
      </c>
      <c r="C2517" s="429">
        <v>5.91561</v>
      </c>
      <c r="D2517" s="429">
        <v>3.1757599999999999</v>
      </c>
      <c r="E2517" s="429">
        <v>2.7398500000000001</v>
      </c>
      <c r="F2517" s="429">
        <v>-0.53758899999999699</v>
      </c>
    </row>
    <row r="2518" spans="1:6" x14ac:dyDescent="0.3">
      <c r="A2518" s="336">
        <v>10605</v>
      </c>
      <c r="B2518" s="2" t="s">
        <v>293</v>
      </c>
      <c r="C2518" s="429">
        <v>5.9674699999999996</v>
      </c>
      <c r="D2518" s="429">
        <v>3.1266240000000001</v>
      </c>
      <c r="E2518" s="429">
        <v>2.8408459999999995</v>
      </c>
      <c r="F2518" s="429">
        <v>1.0323080000000076</v>
      </c>
    </row>
    <row r="2519" spans="1:6" x14ac:dyDescent="0.3">
      <c r="A2519" s="336">
        <v>10606</v>
      </c>
      <c r="B2519" s="2" t="s">
        <v>293</v>
      </c>
      <c r="C2519" s="429">
        <v>6.0063110000000002</v>
      </c>
      <c r="D2519" s="429">
        <v>3.1356769999999998</v>
      </c>
      <c r="E2519" s="429">
        <v>2.8706340000000004</v>
      </c>
      <c r="F2519" s="429">
        <v>1.2423779999999951</v>
      </c>
    </row>
    <row r="2520" spans="1:6" x14ac:dyDescent="0.3">
      <c r="A2520" s="336">
        <v>10607</v>
      </c>
      <c r="B2520" s="2" t="s">
        <v>293</v>
      </c>
      <c r="C2520" s="429">
        <v>6.0416319999999999</v>
      </c>
      <c r="D2520" s="429">
        <v>3.1550980000000002</v>
      </c>
      <c r="E2520" s="429">
        <v>2.8865339999999997</v>
      </c>
      <c r="F2520" s="429">
        <v>1.3341780000000014</v>
      </c>
    </row>
    <row r="2521" spans="1:6" x14ac:dyDescent="0.3">
      <c r="A2521" s="336">
        <v>10701</v>
      </c>
      <c r="B2521" s="2" t="s">
        <v>293</v>
      </c>
      <c r="C2521" s="429">
        <v>6.228955</v>
      </c>
      <c r="D2521" s="429">
        <v>3.0976020000000002</v>
      </c>
      <c r="E2521" s="429">
        <v>3.1313529999999998</v>
      </c>
      <c r="F2521" s="429">
        <v>4.1737619999999893</v>
      </c>
    </row>
    <row r="2522" spans="1:6" x14ac:dyDescent="0.3">
      <c r="A2522" s="336">
        <v>10703</v>
      </c>
      <c r="B2522" s="2" t="s">
        <v>293</v>
      </c>
      <c r="C2522" s="429">
        <v>6.2211340000000002</v>
      </c>
      <c r="D2522" s="429">
        <v>3.1067969999999998</v>
      </c>
      <c r="E2522" s="429">
        <v>3.1143370000000004</v>
      </c>
      <c r="F2522" s="429">
        <v>3.9732860000000088</v>
      </c>
    </row>
    <row r="2523" spans="1:6" x14ac:dyDescent="0.3">
      <c r="A2523" s="336">
        <v>10704</v>
      </c>
      <c r="B2523" s="2" t="s">
        <v>293</v>
      </c>
      <c r="C2523" s="429">
        <v>6.225981</v>
      </c>
      <c r="D2523" s="429">
        <v>3.0757940000000001</v>
      </c>
      <c r="E2523" s="429">
        <v>3.1501869999999998</v>
      </c>
      <c r="F2523" s="429">
        <v>4.5392470000000031</v>
      </c>
    </row>
    <row r="2524" spans="1:6" x14ac:dyDescent="0.3">
      <c r="A2524" s="336">
        <v>10705</v>
      </c>
      <c r="B2524" s="2" t="s">
        <v>293</v>
      </c>
      <c r="C2524" s="429">
        <v>6.2701320000000003</v>
      </c>
      <c r="D2524" s="429">
        <v>3.0847069999999999</v>
      </c>
      <c r="E2524" s="429">
        <v>3.1854250000000004</v>
      </c>
      <c r="F2524" s="429">
        <v>4.7134750000000025</v>
      </c>
    </row>
    <row r="2525" spans="1:6" x14ac:dyDescent="0.3">
      <c r="A2525" s="336">
        <v>10706</v>
      </c>
      <c r="B2525" s="2" t="s">
        <v>293</v>
      </c>
      <c r="C2525" s="429">
        <v>6.1713529999999999</v>
      </c>
      <c r="D2525" s="429">
        <v>3.1252140000000002</v>
      </c>
      <c r="E2525" s="429">
        <v>3.0461389999999997</v>
      </c>
      <c r="F2525" s="429">
        <v>3.2528170000000003</v>
      </c>
    </row>
    <row r="2526" spans="1:6" x14ac:dyDescent="0.3">
      <c r="A2526" s="336">
        <v>10707</v>
      </c>
      <c r="B2526" s="2" t="s">
        <v>293</v>
      </c>
      <c r="C2526" s="429">
        <v>6.1305719999999999</v>
      </c>
      <c r="D2526" s="429">
        <v>3.091917</v>
      </c>
      <c r="E2526" s="429">
        <v>3.0386549999999999</v>
      </c>
      <c r="F2526" s="429">
        <v>3.3812830000000034</v>
      </c>
    </row>
    <row r="2527" spans="1:6" x14ac:dyDescent="0.3">
      <c r="A2527" s="336">
        <v>10708</v>
      </c>
      <c r="B2527" s="2" t="s">
        <v>293</v>
      </c>
      <c r="C2527" s="429">
        <v>6.1614579999999997</v>
      </c>
      <c r="D2527" s="429">
        <v>3.0759889999999999</v>
      </c>
      <c r="E2527" s="429">
        <v>3.0854689999999998</v>
      </c>
      <c r="F2527" s="429">
        <v>3.9592969999999994</v>
      </c>
    </row>
    <row r="2528" spans="1:6" x14ac:dyDescent="0.3">
      <c r="A2528" s="336">
        <v>10709</v>
      </c>
      <c r="B2528" s="2" t="s">
        <v>293</v>
      </c>
      <c r="C2528" s="429">
        <v>6.112857</v>
      </c>
      <c r="D2528" s="429">
        <v>3.082541</v>
      </c>
      <c r="E2528" s="429">
        <v>3.030316</v>
      </c>
      <c r="F2528" s="429">
        <v>3.3853839999999948</v>
      </c>
    </row>
    <row r="2529" spans="1:6" x14ac:dyDescent="0.3">
      <c r="A2529" s="336">
        <v>10710</v>
      </c>
      <c r="B2529" s="2" t="s">
        <v>293</v>
      </c>
      <c r="C2529" s="429">
        <v>6.1590290000000003</v>
      </c>
      <c r="D2529" s="429">
        <v>3.1043769999999999</v>
      </c>
      <c r="E2529" s="429">
        <v>3.0546520000000004</v>
      </c>
      <c r="F2529" s="429">
        <v>3.4408049999999903</v>
      </c>
    </row>
    <row r="2530" spans="1:6" x14ac:dyDescent="0.3">
      <c r="A2530" s="336">
        <v>10801</v>
      </c>
      <c r="B2530" s="2" t="s">
        <v>293</v>
      </c>
      <c r="C2530" s="429">
        <v>6.1093929999999999</v>
      </c>
      <c r="D2530" s="429">
        <v>3.0472489999999999</v>
      </c>
      <c r="E2530" s="429">
        <v>3.062144</v>
      </c>
      <c r="F2530" s="429">
        <v>4.1523370000000028</v>
      </c>
    </row>
    <row r="2531" spans="1:6" x14ac:dyDescent="0.3">
      <c r="A2531" s="336">
        <v>10803</v>
      </c>
      <c r="B2531" s="2" t="s">
        <v>293</v>
      </c>
      <c r="C2531" s="429">
        <v>6.1391030000000004</v>
      </c>
      <c r="D2531" s="429">
        <v>3.0582009999999999</v>
      </c>
      <c r="E2531" s="429">
        <v>3.0809020000000005</v>
      </c>
      <c r="F2531" s="429">
        <v>4.5923299999999969</v>
      </c>
    </row>
    <row r="2532" spans="1:6" x14ac:dyDescent="0.3">
      <c r="A2532" s="336">
        <v>10804</v>
      </c>
      <c r="B2532" s="2" t="s">
        <v>293</v>
      </c>
      <c r="C2532" s="429">
        <v>6.0818919999999999</v>
      </c>
      <c r="D2532" s="429">
        <v>3.070684</v>
      </c>
      <c r="E2532" s="429">
        <v>3.0112079999999999</v>
      </c>
      <c r="F2532" s="429">
        <v>3.3238999999999947</v>
      </c>
    </row>
    <row r="2533" spans="1:6" x14ac:dyDescent="0.3">
      <c r="A2533" s="336">
        <v>10805</v>
      </c>
      <c r="B2533" s="2" t="s">
        <v>293</v>
      </c>
      <c r="C2533" s="429">
        <v>6.0962440000000004</v>
      </c>
      <c r="D2533" s="429">
        <v>3.0496110000000001</v>
      </c>
      <c r="E2533" s="429">
        <v>3.0466330000000004</v>
      </c>
      <c r="F2533" s="429">
        <v>4.524517000000003</v>
      </c>
    </row>
    <row r="2534" spans="1:6" x14ac:dyDescent="0.3">
      <c r="A2534" s="336">
        <v>10901</v>
      </c>
      <c r="B2534" s="2" t="s">
        <v>293</v>
      </c>
      <c r="C2534" s="429">
        <v>6.0637559999999997</v>
      </c>
      <c r="D2534" s="429">
        <v>3.4584700000000002</v>
      </c>
      <c r="E2534" s="429">
        <v>2.6052859999999995</v>
      </c>
      <c r="F2534" s="429">
        <v>-0.22545799999998906</v>
      </c>
    </row>
    <row r="2535" spans="1:6" x14ac:dyDescent="0.3">
      <c r="A2535" s="336">
        <v>10911</v>
      </c>
      <c r="B2535" s="2" t="s">
        <v>295</v>
      </c>
      <c r="C2535" s="429">
        <v>6.3634950000000003</v>
      </c>
      <c r="D2535" s="429">
        <v>3.7345579999999998</v>
      </c>
      <c r="E2535" s="429">
        <v>2.6289370000000005</v>
      </c>
      <c r="F2535" s="429">
        <v>-0.29415700000000555</v>
      </c>
    </row>
    <row r="2536" spans="1:6" x14ac:dyDescent="0.3">
      <c r="A2536" s="336">
        <v>10913</v>
      </c>
      <c r="B2536" s="2" t="s">
        <v>293</v>
      </c>
      <c r="C2536" s="429">
        <v>6.1794820000000001</v>
      </c>
      <c r="D2536" s="429">
        <v>3.2322860000000002</v>
      </c>
      <c r="E2536" s="429">
        <v>2.9471959999999999</v>
      </c>
      <c r="F2536" s="429">
        <v>2.3912019999999998</v>
      </c>
    </row>
    <row r="2537" spans="1:6" x14ac:dyDescent="0.3">
      <c r="A2537" s="336">
        <v>10916</v>
      </c>
      <c r="B2537" s="2" t="s">
        <v>295</v>
      </c>
      <c r="C2537" s="429">
        <v>6.2674770000000004</v>
      </c>
      <c r="D2537" s="429">
        <v>3.5935030000000001</v>
      </c>
      <c r="E2537" s="429">
        <v>2.6739740000000003</v>
      </c>
      <c r="F2537" s="429">
        <v>1.2881040000000041</v>
      </c>
    </row>
    <row r="2538" spans="1:6" x14ac:dyDescent="0.3">
      <c r="A2538" s="336">
        <v>10917</v>
      </c>
      <c r="B2538" s="2" t="s">
        <v>295</v>
      </c>
      <c r="C2538" s="429">
        <v>6.2564339999999996</v>
      </c>
      <c r="D2538" s="429">
        <v>3.6862699999999999</v>
      </c>
      <c r="E2538" s="429">
        <v>2.5701639999999997</v>
      </c>
      <c r="F2538" s="429">
        <v>-0.63262300000000948</v>
      </c>
    </row>
    <row r="2539" spans="1:6" x14ac:dyDescent="0.3">
      <c r="A2539" s="336">
        <v>10918</v>
      </c>
      <c r="B2539" s="2" t="s">
        <v>295</v>
      </c>
      <c r="C2539" s="429">
        <v>6.2550520000000001</v>
      </c>
      <c r="D2539" s="429">
        <v>3.704189</v>
      </c>
      <c r="E2539" s="429">
        <v>2.5508630000000001</v>
      </c>
      <c r="F2539" s="429">
        <v>-0.18246099999999643</v>
      </c>
    </row>
    <row r="2540" spans="1:6" x14ac:dyDescent="0.3">
      <c r="A2540" s="336">
        <v>10919</v>
      </c>
      <c r="B2540" s="2" t="s">
        <v>295</v>
      </c>
      <c r="C2540" s="429">
        <v>6.1200999999999999</v>
      </c>
      <c r="D2540" s="429">
        <v>3.682633</v>
      </c>
      <c r="E2540" s="429">
        <v>2.4374669999999998</v>
      </c>
      <c r="F2540" s="429">
        <v>-0.30783699999999214</v>
      </c>
    </row>
    <row r="2541" spans="1:6" x14ac:dyDescent="0.3">
      <c r="A2541" s="336">
        <v>10920</v>
      </c>
      <c r="B2541" s="2" t="s">
        <v>293</v>
      </c>
      <c r="C2541" s="429">
        <v>6.1092110000000002</v>
      </c>
      <c r="D2541" s="429">
        <v>3.3120799999999999</v>
      </c>
      <c r="E2541" s="429">
        <v>2.7971310000000003</v>
      </c>
      <c r="F2541" s="429">
        <v>1.5466599999999886</v>
      </c>
    </row>
    <row r="2542" spans="1:6" x14ac:dyDescent="0.3">
      <c r="A2542" s="336">
        <v>10921</v>
      </c>
      <c r="B2542" s="2" t="s">
        <v>295</v>
      </c>
      <c r="C2542" s="429">
        <v>6.2283860000000004</v>
      </c>
      <c r="D2542" s="429">
        <v>3.806521</v>
      </c>
      <c r="E2542" s="429">
        <v>2.4218650000000004</v>
      </c>
      <c r="F2542" s="429">
        <v>-0.98588800000000276</v>
      </c>
    </row>
    <row r="2543" spans="1:6" x14ac:dyDescent="0.3">
      <c r="A2543" s="336">
        <v>10923</v>
      </c>
      <c r="B2543" s="2" t="s">
        <v>295</v>
      </c>
      <c r="C2543" s="429">
        <v>6.4456930000000003</v>
      </c>
      <c r="D2543" s="429">
        <v>3.7928039999999998</v>
      </c>
      <c r="E2543" s="429">
        <v>2.6528890000000005</v>
      </c>
      <c r="F2543" s="429">
        <v>1.7387000000006481E-2</v>
      </c>
    </row>
    <row r="2544" spans="1:6" x14ac:dyDescent="0.3">
      <c r="A2544" s="336">
        <v>10924</v>
      </c>
      <c r="B2544" s="2" t="s">
        <v>295</v>
      </c>
      <c r="C2544" s="429">
        <v>6.2470100000000004</v>
      </c>
      <c r="D2544" s="429">
        <v>3.7294930000000002</v>
      </c>
      <c r="E2544" s="429">
        <v>2.5175170000000002</v>
      </c>
      <c r="F2544" s="429">
        <v>-9.3930000000099767E-3</v>
      </c>
    </row>
    <row r="2545" spans="1:6" x14ac:dyDescent="0.3">
      <c r="A2545" s="336">
        <v>10925</v>
      </c>
      <c r="B2545" s="2" t="s">
        <v>295</v>
      </c>
      <c r="C2545" s="429">
        <v>6.2192239999999996</v>
      </c>
      <c r="D2545" s="429">
        <v>3.9242710000000001</v>
      </c>
      <c r="E2545" s="429">
        <v>2.2949529999999996</v>
      </c>
      <c r="F2545" s="429">
        <v>-2.5899640000000019</v>
      </c>
    </row>
    <row r="2546" spans="1:6" x14ac:dyDescent="0.3">
      <c r="A2546" s="336">
        <v>10926</v>
      </c>
      <c r="B2546" s="2" t="s">
        <v>295</v>
      </c>
      <c r="C2546" s="429">
        <v>6.2477720000000003</v>
      </c>
      <c r="D2546" s="429">
        <v>3.736936</v>
      </c>
      <c r="E2546" s="429">
        <v>2.5108360000000003</v>
      </c>
      <c r="F2546" s="429">
        <v>-1.1169579999999968</v>
      </c>
    </row>
    <row r="2547" spans="1:6" x14ac:dyDescent="0.3">
      <c r="A2547" s="336">
        <v>10927</v>
      </c>
      <c r="B2547" s="2" t="s">
        <v>295</v>
      </c>
      <c r="C2547" s="429">
        <v>6.4959860000000003</v>
      </c>
      <c r="D2547" s="429">
        <v>3.7763080000000002</v>
      </c>
      <c r="E2547" s="429">
        <v>2.719678</v>
      </c>
      <c r="F2547" s="429">
        <v>0.66465400000000585</v>
      </c>
    </row>
    <row r="2548" spans="1:6" x14ac:dyDescent="0.3">
      <c r="A2548" s="336">
        <v>10928</v>
      </c>
      <c r="B2548" s="2" t="s">
        <v>295</v>
      </c>
      <c r="C2548" s="429">
        <v>6.2994560000000002</v>
      </c>
      <c r="D2548" s="429">
        <v>3.708037</v>
      </c>
      <c r="E2548" s="429">
        <v>2.5914190000000001</v>
      </c>
      <c r="F2548" s="429">
        <v>-0.55602200000001289</v>
      </c>
    </row>
    <row r="2549" spans="1:6" x14ac:dyDescent="0.3">
      <c r="A2549" s="336">
        <v>10930</v>
      </c>
      <c r="B2549" s="2" t="s">
        <v>295</v>
      </c>
      <c r="C2549" s="429">
        <v>6.2673870000000003</v>
      </c>
      <c r="D2549" s="429">
        <v>3.626935</v>
      </c>
      <c r="E2549" s="429">
        <v>2.6404520000000002</v>
      </c>
      <c r="F2549" s="429">
        <v>6.5159999999984564E-2</v>
      </c>
    </row>
    <row r="2550" spans="1:6" x14ac:dyDescent="0.3">
      <c r="A2550" s="336">
        <v>10931</v>
      </c>
      <c r="B2550" s="2" t="s">
        <v>293</v>
      </c>
      <c r="C2550" s="429">
        <v>6.0306189999999997</v>
      </c>
      <c r="D2550" s="429">
        <v>3.4991639999999999</v>
      </c>
      <c r="E2550" s="429">
        <v>2.5314549999999998</v>
      </c>
      <c r="F2550" s="429">
        <v>-0.77747500000000969</v>
      </c>
    </row>
    <row r="2551" spans="1:6" x14ac:dyDescent="0.3">
      <c r="A2551" s="336">
        <v>10940</v>
      </c>
      <c r="B2551" s="2" t="s">
        <v>295</v>
      </c>
      <c r="C2551" s="429">
        <v>6.1314320000000002</v>
      </c>
      <c r="D2551" s="429">
        <v>3.7812779999999999</v>
      </c>
      <c r="E2551" s="429">
        <v>2.3501540000000003</v>
      </c>
      <c r="F2551" s="429">
        <v>-0.99578799999999035</v>
      </c>
    </row>
    <row r="2552" spans="1:6" x14ac:dyDescent="0.3">
      <c r="A2552" s="336">
        <v>10941</v>
      </c>
      <c r="B2552" s="2" t="s">
        <v>295</v>
      </c>
      <c r="C2552" s="429">
        <v>6.1839560000000002</v>
      </c>
      <c r="D2552" s="429">
        <v>3.6602589999999999</v>
      </c>
      <c r="E2552" s="429">
        <v>2.5236970000000003</v>
      </c>
      <c r="F2552" s="429">
        <v>0.33578999999999581</v>
      </c>
    </row>
    <row r="2553" spans="1:6" x14ac:dyDescent="0.3">
      <c r="A2553" s="336">
        <v>10950</v>
      </c>
      <c r="B2553" s="2" t="s">
        <v>295</v>
      </c>
      <c r="C2553" s="429">
        <v>6.2425940000000004</v>
      </c>
      <c r="D2553" s="429">
        <v>3.7344309999999998</v>
      </c>
      <c r="E2553" s="429">
        <v>2.5081630000000006</v>
      </c>
      <c r="F2553" s="429">
        <v>-0.91198500000000138</v>
      </c>
    </row>
    <row r="2554" spans="1:6" x14ac:dyDescent="0.3">
      <c r="A2554" s="336">
        <v>10952</v>
      </c>
      <c r="B2554" s="2" t="s">
        <v>293</v>
      </c>
      <c r="C2554" s="429">
        <v>6.1121460000000001</v>
      </c>
      <c r="D2554" s="429">
        <v>3.4193410000000002</v>
      </c>
      <c r="E2554" s="429">
        <v>2.6928049999999999</v>
      </c>
      <c r="F2554" s="429">
        <v>0.42197499999998911</v>
      </c>
    </row>
    <row r="2555" spans="1:6" x14ac:dyDescent="0.3">
      <c r="A2555" s="336">
        <v>10954</v>
      </c>
      <c r="B2555" s="2" t="s">
        <v>293</v>
      </c>
      <c r="C2555" s="429">
        <v>6.1459200000000003</v>
      </c>
      <c r="D2555" s="429">
        <v>3.3281969999999998</v>
      </c>
      <c r="E2555" s="429">
        <v>2.8177230000000004</v>
      </c>
      <c r="F2555" s="429">
        <v>1.4058649999999986</v>
      </c>
    </row>
    <row r="2556" spans="1:6" x14ac:dyDescent="0.3">
      <c r="A2556" s="336">
        <v>10956</v>
      </c>
      <c r="B2556" s="2" t="s">
        <v>293</v>
      </c>
      <c r="C2556" s="429">
        <v>6.0826099999999999</v>
      </c>
      <c r="D2556" s="429">
        <v>3.3691529999999998</v>
      </c>
      <c r="E2556" s="429">
        <v>2.713457</v>
      </c>
      <c r="F2556" s="429">
        <v>0.803091000000002</v>
      </c>
    </row>
    <row r="2557" spans="1:6" x14ac:dyDescent="0.3">
      <c r="A2557" s="336">
        <v>10958</v>
      </c>
      <c r="B2557" s="2" t="s">
        <v>295</v>
      </c>
      <c r="C2557" s="429">
        <v>6.2183529999999996</v>
      </c>
      <c r="D2557" s="429">
        <v>3.7926069999999998</v>
      </c>
      <c r="E2557" s="429">
        <v>2.4257459999999997</v>
      </c>
      <c r="F2557" s="429">
        <v>-0.55359099999999728</v>
      </c>
    </row>
    <row r="2558" spans="1:6" x14ac:dyDescent="0.3">
      <c r="A2558" s="336">
        <v>10960</v>
      </c>
      <c r="B2558" s="2" t="s">
        <v>293</v>
      </c>
      <c r="C2558" s="429">
        <v>6.160126</v>
      </c>
      <c r="D2558" s="429">
        <v>3.2180909999999998</v>
      </c>
      <c r="E2558" s="429">
        <v>2.9420350000000002</v>
      </c>
      <c r="F2558" s="429">
        <v>2.4047670000000068</v>
      </c>
    </row>
    <row r="2559" spans="1:6" x14ac:dyDescent="0.3">
      <c r="A2559" s="336">
        <v>10962</v>
      </c>
      <c r="B2559" s="2" t="s">
        <v>293</v>
      </c>
      <c r="C2559" s="429">
        <v>6.2010769999999997</v>
      </c>
      <c r="D2559" s="429">
        <v>3.2195960000000001</v>
      </c>
      <c r="E2559" s="429">
        <v>2.9814809999999996</v>
      </c>
      <c r="F2559" s="429">
        <v>2.6998159999999984</v>
      </c>
    </row>
    <row r="2560" spans="1:6" x14ac:dyDescent="0.3">
      <c r="A2560" s="336">
        <v>10963</v>
      </c>
      <c r="B2560" s="2" t="s">
        <v>295</v>
      </c>
      <c r="C2560" s="429">
        <v>6.0315149999999997</v>
      </c>
      <c r="D2560" s="429">
        <v>3.840071</v>
      </c>
      <c r="E2560" s="429">
        <v>2.1914439999999997</v>
      </c>
      <c r="F2560" s="429">
        <v>-2.2917859999999948</v>
      </c>
    </row>
    <row r="2561" spans="1:6" x14ac:dyDescent="0.3">
      <c r="A2561" s="336">
        <v>10964</v>
      </c>
      <c r="B2561" s="2" t="s">
        <v>293</v>
      </c>
      <c r="C2561" s="429">
        <v>6.2225780000000004</v>
      </c>
      <c r="D2561" s="429">
        <v>3.154134</v>
      </c>
      <c r="E2561" s="429">
        <v>3.0684440000000004</v>
      </c>
      <c r="F2561" s="429">
        <v>3.4673529999999957</v>
      </c>
    </row>
    <row r="2562" spans="1:6" x14ac:dyDescent="0.3">
      <c r="A2562" s="336">
        <v>10965</v>
      </c>
      <c r="B2562" s="2" t="s">
        <v>293</v>
      </c>
      <c r="C2562" s="429">
        <v>6.1946089999999998</v>
      </c>
      <c r="D2562" s="429">
        <v>3.2900429999999998</v>
      </c>
      <c r="E2562" s="429">
        <v>2.904566</v>
      </c>
      <c r="F2562" s="429">
        <v>2.0628119999999939</v>
      </c>
    </row>
    <row r="2563" spans="1:6" x14ac:dyDescent="0.3">
      <c r="A2563" s="336">
        <v>10968</v>
      </c>
      <c r="B2563" s="2" t="s">
        <v>293</v>
      </c>
      <c r="C2563" s="429">
        <v>6.1963410000000003</v>
      </c>
      <c r="D2563" s="429">
        <v>3.1691500000000001</v>
      </c>
      <c r="E2563" s="429">
        <v>3.0271910000000002</v>
      </c>
      <c r="F2563" s="429">
        <v>3.0721699999999998</v>
      </c>
    </row>
    <row r="2564" spans="1:6" x14ac:dyDescent="0.3">
      <c r="A2564" s="336">
        <v>10969</v>
      </c>
      <c r="B2564" s="2" t="s">
        <v>295</v>
      </c>
      <c r="C2564" s="429">
        <v>6.1973580000000004</v>
      </c>
      <c r="D2564" s="429">
        <v>3.9123220000000001</v>
      </c>
      <c r="E2564" s="429">
        <v>2.2850360000000003</v>
      </c>
      <c r="F2564" s="429">
        <v>-1.7277750000000154</v>
      </c>
    </row>
    <row r="2565" spans="1:6" x14ac:dyDescent="0.3">
      <c r="A2565" s="336">
        <v>10970</v>
      </c>
      <c r="B2565" s="2" t="s">
        <v>295</v>
      </c>
      <c r="C2565" s="429">
        <v>6.3653680000000001</v>
      </c>
      <c r="D2565" s="429">
        <v>3.8295720000000002</v>
      </c>
      <c r="E2565" s="429">
        <v>2.5357959999999999</v>
      </c>
      <c r="F2565" s="429">
        <v>-0.94314999999999571</v>
      </c>
    </row>
    <row r="2566" spans="1:6" x14ac:dyDescent="0.3">
      <c r="A2566" s="336">
        <v>10973</v>
      </c>
      <c r="B2566" s="2" t="s">
        <v>295</v>
      </c>
      <c r="C2566" s="429">
        <v>6.1823920000000001</v>
      </c>
      <c r="D2566" s="429">
        <v>3.8191009999999999</v>
      </c>
      <c r="E2566" s="429">
        <v>2.3632910000000003</v>
      </c>
      <c r="F2566" s="429">
        <v>-0.90676100000000304</v>
      </c>
    </row>
    <row r="2567" spans="1:6" x14ac:dyDescent="0.3">
      <c r="A2567" s="336">
        <v>10974</v>
      </c>
      <c r="B2567" s="2" t="s">
        <v>295</v>
      </c>
      <c r="C2567" s="429">
        <v>6.361237</v>
      </c>
      <c r="D2567" s="429">
        <v>3.8798900000000001</v>
      </c>
      <c r="E2567" s="429">
        <v>2.481347</v>
      </c>
      <c r="F2567" s="429">
        <v>-1.1164380000000023</v>
      </c>
    </row>
    <row r="2568" spans="1:6" x14ac:dyDescent="0.3">
      <c r="A2568" s="336">
        <v>10975</v>
      </c>
      <c r="B2568" s="2" t="s">
        <v>295</v>
      </c>
      <c r="C2568" s="429">
        <v>6.2520420000000003</v>
      </c>
      <c r="D2568" s="429">
        <v>3.821043</v>
      </c>
      <c r="E2568" s="429">
        <v>2.4309990000000004</v>
      </c>
      <c r="F2568" s="429">
        <v>-1.9529429999999977</v>
      </c>
    </row>
    <row r="2569" spans="1:6" x14ac:dyDescent="0.3">
      <c r="A2569" s="336">
        <v>10976</v>
      </c>
      <c r="B2569" s="2" t="s">
        <v>293</v>
      </c>
      <c r="C2569" s="429">
        <v>6.206639</v>
      </c>
      <c r="D2569" s="429">
        <v>3.1618620000000002</v>
      </c>
      <c r="E2569" s="429">
        <v>3.0447769999999998</v>
      </c>
      <c r="F2569" s="429">
        <v>3.2361469999999954</v>
      </c>
    </row>
    <row r="2570" spans="1:6" x14ac:dyDescent="0.3">
      <c r="A2570" s="336">
        <v>10977</v>
      </c>
      <c r="B2570" s="2" t="s">
        <v>293</v>
      </c>
      <c r="C2570" s="429">
        <v>6.1146570000000002</v>
      </c>
      <c r="D2570" s="429">
        <v>3.3889480000000001</v>
      </c>
      <c r="E2570" s="429">
        <v>2.7257090000000002</v>
      </c>
      <c r="F2570" s="429">
        <v>0.7147900000000007</v>
      </c>
    </row>
    <row r="2571" spans="1:6" x14ac:dyDescent="0.3">
      <c r="A2571" s="336">
        <v>10980</v>
      </c>
      <c r="B2571" s="2" t="s">
        <v>295</v>
      </c>
      <c r="C2571" s="429">
        <v>6.3434749999999998</v>
      </c>
      <c r="D2571" s="429">
        <v>3.8021799999999999</v>
      </c>
      <c r="E2571" s="429">
        <v>2.5412949999999999</v>
      </c>
      <c r="F2571" s="429">
        <v>-1.1532029999999978</v>
      </c>
    </row>
    <row r="2572" spans="1:6" x14ac:dyDescent="0.3">
      <c r="A2572" s="336">
        <v>10983</v>
      </c>
      <c r="B2572" s="2" t="s">
        <v>293</v>
      </c>
      <c r="C2572" s="429">
        <v>6.2195299999999998</v>
      </c>
      <c r="D2572" s="429">
        <v>3.1928719999999999</v>
      </c>
      <c r="E2572" s="429">
        <v>3.0266579999999998</v>
      </c>
      <c r="F2572" s="429">
        <v>3.0987280000000013</v>
      </c>
    </row>
    <row r="2573" spans="1:6" x14ac:dyDescent="0.3">
      <c r="A2573" s="336">
        <v>10984</v>
      </c>
      <c r="B2573" s="2" t="s">
        <v>295</v>
      </c>
      <c r="C2573" s="429">
        <v>6.4160880000000002</v>
      </c>
      <c r="D2573" s="429">
        <v>3.8003490000000002</v>
      </c>
      <c r="E2573" s="429">
        <v>2.615739</v>
      </c>
      <c r="F2573" s="429">
        <v>-0.34547799999999995</v>
      </c>
    </row>
    <row r="2574" spans="1:6" x14ac:dyDescent="0.3">
      <c r="A2574" s="336">
        <v>10985</v>
      </c>
      <c r="B2574" s="2" t="s">
        <v>295</v>
      </c>
      <c r="C2574" s="429">
        <v>6.0813030000000001</v>
      </c>
      <c r="D2574" s="429">
        <v>3.6472579999999999</v>
      </c>
      <c r="E2574" s="429">
        <v>2.4340450000000002</v>
      </c>
      <c r="F2574" s="429">
        <v>-0.21552799999999905</v>
      </c>
    </row>
    <row r="2575" spans="1:6" x14ac:dyDescent="0.3">
      <c r="A2575" s="336">
        <v>10986</v>
      </c>
      <c r="B2575" s="2" t="s">
        <v>295</v>
      </c>
      <c r="C2575" s="429">
        <v>6.3902979999999996</v>
      </c>
      <c r="D2575" s="429">
        <v>3.7590729999999999</v>
      </c>
      <c r="E2575" s="429">
        <v>2.6312249999999997</v>
      </c>
      <c r="F2575" s="429">
        <v>-0.35356000000000876</v>
      </c>
    </row>
    <row r="2576" spans="1:6" x14ac:dyDescent="0.3">
      <c r="A2576" s="336">
        <v>10987</v>
      </c>
      <c r="B2576" s="2" t="s">
        <v>295</v>
      </c>
      <c r="C2576" s="429">
        <v>6.2593899999999998</v>
      </c>
      <c r="D2576" s="429">
        <v>3.887276</v>
      </c>
      <c r="E2576" s="429">
        <v>2.3721139999999998</v>
      </c>
      <c r="F2576" s="429">
        <v>-2.0927820000000068</v>
      </c>
    </row>
    <row r="2577" spans="1:6" x14ac:dyDescent="0.3">
      <c r="A2577" s="336">
        <v>10989</v>
      </c>
      <c r="B2577" s="2" t="s">
        <v>293</v>
      </c>
      <c r="C2577" s="429">
        <v>6.1332829999999996</v>
      </c>
      <c r="D2577" s="429">
        <v>3.2702529999999999</v>
      </c>
      <c r="E2577" s="429">
        <v>2.8630299999999997</v>
      </c>
      <c r="F2577" s="429">
        <v>1.9191690000000037</v>
      </c>
    </row>
    <row r="2578" spans="1:6" x14ac:dyDescent="0.3">
      <c r="A2578" s="336">
        <v>10990</v>
      </c>
      <c r="B2578" s="2" t="s">
        <v>295</v>
      </c>
      <c r="C2578" s="429">
        <v>6.208405</v>
      </c>
      <c r="D2578" s="429">
        <v>3.888868</v>
      </c>
      <c r="E2578" s="429">
        <v>2.319537</v>
      </c>
      <c r="F2578" s="429">
        <v>-2.0788849999999996</v>
      </c>
    </row>
    <row r="2579" spans="1:6" x14ac:dyDescent="0.3">
      <c r="A2579" s="336">
        <v>10992</v>
      </c>
      <c r="B2579" s="2" t="s">
        <v>295</v>
      </c>
      <c r="C2579" s="429">
        <v>6.2699189999999998</v>
      </c>
      <c r="D2579" s="429">
        <v>3.5572810000000001</v>
      </c>
      <c r="E2579" s="429">
        <v>2.7126379999999997</v>
      </c>
      <c r="F2579" s="429">
        <v>1.2313959999999895</v>
      </c>
    </row>
    <row r="2580" spans="1:6" x14ac:dyDescent="0.3">
      <c r="A2580" s="336">
        <v>10993</v>
      </c>
      <c r="B2580" s="2" t="s">
        <v>295</v>
      </c>
      <c r="C2580" s="429">
        <v>6.4738619999999996</v>
      </c>
      <c r="D2580" s="429">
        <v>3.7798229999999999</v>
      </c>
      <c r="E2580" s="429">
        <v>2.6940389999999996</v>
      </c>
      <c r="F2580" s="429">
        <v>0.33447500000000474</v>
      </c>
    </row>
    <row r="2581" spans="1:6" x14ac:dyDescent="0.3">
      <c r="A2581" s="336">
        <v>10994</v>
      </c>
      <c r="B2581" s="2" t="s">
        <v>293</v>
      </c>
      <c r="C2581" s="429">
        <v>6.150093</v>
      </c>
      <c r="D2581" s="429">
        <v>3.2808169999999999</v>
      </c>
      <c r="E2581" s="429">
        <v>2.8692760000000002</v>
      </c>
      <c r="F2581" s="429">
        <v>1.8269870000000026</v>
      </c>
    </row>
    <row r="2582" spans="1:6" x14ac:dyDescent="0.3">
      <c r="A2582" s="336">
        <v>10996</v>
      </c>
      <c r="B2582" s="2" t="s">
        <v>295</v>
      </c>
      <c r="C2582" s="429">
        <v>6.3148049999999998</v>
      </c>
      <c r="D2582" s="429">
        <v>3.6767810000000001</v>
      </c>
      <c r="E2582" s="429">
        <v>2.6380239999999997</v>
      </c>
      <c r="F2582" s="429">
        <v>7.8031000000002848E-2</v>
      </c>
    </row>
    <row r="2583" spans="1:6" x14ac:dyDescent="0.3">
      <c r="A2583" s="336">
        <v>10998</v>
      </c>
      <c r="B2583" s="2" t="s">
        <v>295</v>
      </c>
      <c r="C2583" s="429">
        <v>6.1630820000000002</v>
      </c>
      <c r="D2583" s="429">
        <v>3.9079670000000002</v>
      </c>
      <c r="E2583" s="429">
        <v>2.255115</v>
      </c>
      <c r="F2583" s="429">
        <v>-1.6840159999999926</v>
      </c>
    </row>
    <row r="2584" spans="1:6" x14ac:dyDescent="0.3">
      <c r="A2584" s="336">
        <v>11001</v>
      </c>
      <c r="B2584" s="2" t="s">
        <v>295</v>
      </c>
      <c r="C2584" s="429">
        <v>6.3953740000000003</v>
      </c>
      <c r="D2584" s="429">
        <v>3.4337110000000002</v>
      </c>
      <c r="E2584" s="429">
        <v>2.9616630000000002</v>
      </c>
      <c r="F2584" s="429">
        <v>5.9526710000000023</v>
      </c>
    </row>
    <row r="2585" spans="1:6" x14ac:dyDescent="0.3">
      <c r="A2585" s="336">
        <v>11003</v>
      </c>
      <c r="B2585" s="2" t="s">
        <v>295</v>
      </c>
      <c r="C2585" s="429">
        <v>6.386158</v>
      </c>
      <c r="D2585" s="429">
        <v>3.433929</v>
      </c>
      <c r="E2585" s="429">
        <v>2.952229</v>
      </c>
      <c r="F2585" s="429">
        <v>5.8940040000000025</v>
      </c>
    </row>
    <row r="2586" spans="1:6" x14ac:dyDescent="0.3">
      <c r="A2586" s="336">
        <v>11004</v>
      </c>
      <c r="B2586" s="2" t="s">
        <v>295</v>
      </c>
      <c r="C2586" s="429">
        <v>6.4115339999999996</v>
      </c>
      <c r="D2586" s="429">
        <v>3.4362439999999999</v>
      </c>
      <c r="E2586" s="429">
        <v>2.9752899999999998</v>
      </c>
      <c r="F2586" s="429">
        <v>6.1332340000000016</v>
      </c>
    </row>
    <row r="2587" spans="1:6" x14ac:dyDescent="0.3">
      <c r="A2587" s="336">
        <v>11005</v>
      </c>
      <c r="B2587" s="2" t="s">
        <v>295</v>
      </c>
      <c r="C2587" s="429">
        <v>6.4125610000000002</v>
      </c>
      <c r="D2587" s="429">
        <v>3.4394589999999998</v>
      </c>
      <c r="E2587" s="429">
        <v>2.9731020000000004</v>
      </c>
      <c r="F2587" s="429">
        <v>6.0528060000000039</v>
      </c>
    </row>
    <row r="2588" spans="1:6" x14ac:dyDescent="0.3">
      <c r="A2588" s="336">
        <v>11010</v>
      </c>
      <c r="B2588" s="2" t="s">
        <v>295</v>
      </c>
      <c r="C2588" s="429">
        <v>6.3535579999999996</v>
      </c>
      <c r="D2588" s="429">
        <v>3.419664</v>
      </c>
      <c r="E2588" s="429">
        <v>2.9338939999999996</v>
      </c>
      <c r="F2588" s="429">
        <v>5.3261749999999992</v>
      </c>
    </row>
    <row r="2589" spans="1:6" x14ac:dyDescent="0.3">
      <c r="A2589" s="336">
        <v>11020</v>
      </c>
      <c r="B2589" s="2" t="s">
        <v>295</v>
      </c>
      <c r="C2589" s="429">
        <v>6.4145899999999996</v>
      </c>
      <c r="D2589" s="429">
        <v>3.4463569999999999</v>
      </c>
      <c r="E2589" s="429">
        <v>2.9682329999999997</v>
      </c>
      <c r="F2589" s="429">
        <v>5.7912899999999894</v>
      </c>
    </row>
    <row r="2590" spans="1:6" x14ac:dyDescent="0.3">
      <c r="A2590" s="336">
        <v>11021</v>
      </c>
      <c r="B2590" s="2" t="s">
        <v>295</v>
      </c>
      <c r="C2590" s="429">
        <v>6.4360340000000003</v>
      </c>
      <c r="D2590" s="429">
        <v>3.4609359999999998</v>
      </c>
      <c r="E2590" s="429">
        <v>2.9750980000000005</v>
      </c>
      <c r="F2590" s="429">
        <v>5.8783840000000041</v>
      </c>
    </row>
    <row r="2591" spans="1:6" x14ac:dyDescent="0.3">
      <c r="A2591" s="336">
        <v>11023</v>
      </c>
      <c r="B2591" s="2" t="s">
        <v>295</v>
      </c>
      <c r="C2591" s="429">
        <v>6.443638</v>
      </c>
      <c r="D2591" s="429">
        <v>3.469074</v>
      </c>
      <c r="E2591" s="429">
        <v>2.974564</v>
      </c>
      <c r="F2591" s="429">
        <v>5.779560999999994</v>
      </c>
    </row>
    <row r="2592" spans="1:6" x14ac:dyDescent="0.3">
      <c r="A2592" s="336">
        <v>11024</v>
      </c>
      <c r="B2592" s="2" t="s">
        <v>295</v>
      </c>
      <c r="C2592" s="429">
        <v>6.4566330000000001</v>
      </c>
      <c r="D2592" s="429">
        <v>3.4825189999999999</v>
      </c>
      <c r="E2592" s="429">
        <v>2.9741140000000001</v>
      </c>
      <c r="F2592" s="429">
        <v>5.6159580000000062</v>
      </c>
    </row>
    <row r="2593" spans="1:6" x14ac:dyDescent="0.3">
      <c r="A2593" s="336">
        <v>11030</v>
      </c>
      <c r="B2593" s="2" t="s">
        <v>295</v>
      </c>
      <c r="C2593" s="429">
        <v>6.3870120000000004</v>
      </c>
      <c r="D2593" s="429">
        <v>3.4485709999999998</v>
      </c>
      <c r="E2593" s="429">
        <v>2.9384410000000005</v>
      </c>
      <c r="F2593" s="429">
        <v>4.9279539999999997</v>
      </c>
    </row>
    <row r="2594" spans="1:6" x14ac:dyDescent="0.3">
      <c r="A2594" s="336">
        <v>11040</v>
      </c>
      <c r="B2594" s="2" t="s">
        <v>295</v>
      </c>
      <c r="C2594" s="429">
        <v>6.3738029999999997</v>
      </c>
      <c r="D2594" s="429">
        <v>3.4253040000000001</v>
      </c>
      <c r="E2594" s="429">
        <v>2.9484989999999995</v>
      </c>
      <c r="F2594" s="429">
        <v>5.4058879999999903</v>
      </c>
    </row>
    <row r="2595" spans="1:6" x14ac:dyDescent="0.3">
      <c r="A2595" s="336">
        <v>11042</v>
      </c>
      <c r="B2595" s="2" t="s">
        <v>295</v>
      </c>
      <c r="C2595" s="429">
        <v>6.3990939999999998</v>
      </c>
      <c r="D2595" s="429">
        <v>3.4358390000000001</v>
      </c>
      <c r="E2595" s="429">
        <v>2.9632549999999998</v>
      </c>
      <c r="F2595" s="429">
        <v>5.7251889999999932</v>
      </c>
    </row>
    <row r="2596" spans="1:6" x14ac:dyDescent="0.3">
      <c r="A2596" s="336">
        <v>11050</v>
      </c>
      <c r="B2596" s="2" t="s">
        <v>295</v>
      </c>
      <c r="C2596" s="429">
        <v>6.3914549999999997</v>
      </c>
      <c r="D2596" s="429">
        <v>3.471587</v>
      </c>
      <c r="E2596" s="429">
        <v>2.9198679999999997</v>
      </c>
      <c r="F2596" s="429">
        <v>4.2306259999999938</v>
      </c>
    </row>
    <row r="2597" spans="1:6" x14ac:dyDescent="0.3">
      <c r="A2597" s="336">
        <v>11096</v>
      </c>
      <c r="B2597" s="2" t="s">
        <v>295</v>
      </c>
      <c r="C2597" s="429">
        <v>6.3965189999999996</v>
      </c>
      <c r="D2597" s="429">
        <v>3.4711880000000002</v>
      </c>
      <c r="E2597" s="429">
        <v>2.9253309999999995</v>
      </c>
      <c r="F2597" s="429">
        <v>6.1466470000000086</v>
      </c>
    </row>
    <row r="2598" spans="1:6" x14ac:dyDescent="0.3">
      <c r="A2598" s="336">
        <v>11101</v>
      </c>
      <c r="B2598" s="2" t="s">
        <v>293</v>
      </c>
      <c r="C2598" s="429">
        <v>6.3873519999999999</v>
      </c>
      <c r="D2598" s="429">
        <v>3.1460409999999999</v>
      </c>
      <c r="E2598" s="429">
        <v>3.2413110000000001</v>
      </c>
      <c r="F2598" s="429">
        <v>6.8462310000000031</v>
      </c>
    </row>
    <row r="2599" spans="1:6" x14ac:dyDescent="0.3">
      <c r="A2599" s="336">
        <v>11102</v>
      </c>
      <c r="B2599" s="2" t="s">
        <v>293</v>
      </c>
      <c r="C2599" s="429">
        <v>6.3773169999999997</v>
      </c>
      <c r="D2599" s="429">
        <v>3.143551</v>
      </c>
      <c r="E2599" s="429">
        <v>3.2337659999999997</v>
      </c>
      <c r="F2599" s="429">
        <v>6.6750750000000068</v>
      </c>
    </row>
    <row r="2600" spans="1:6" x14ac:dyDescent="0.3">
      <c r="A2600" s="336">
        <v>11103</v>
      </c>
      <c r="B2600" s="2" t="s">
        <v>293</v>
      </c>
      <c r="C2600" s="429">
        <v>6.3671030000000002</v>
      </c>
      <c r="D2600" s="429">
        <v>3.1478920000000001</v>
      </c>
      <c r="E2600" s="429">
        <v>3.219211</v>
      </c>
      <c r="F2600" s="429">
        <v>6.7859749999999934</v>
      </c>
    </row>
    <row r="2601" spans="1:6" x14ac:dyDescent="0.3">
      <c r="A2601" s="336">
        <v>11104</v>
      </c>
      <c r="B2601" s="2" t="s">
        <v>293</v>
      </c>
      <c r="C2601" s="429">
        <v>6.3714040000000001</v>
      </c>
      <c r="D2601" s="429">
        <v>3.1526049999999999</v>
      </c>
      <c r="E2601" s="429">
        <v>3.2187990000000002</v>
      </c>
      <c r="F2601" s="429">
        <v>6.9270569999999978</v>
      </c>
    </row>
    <row r="2602" spans="1:6" x14ac:dyDescent="0.3">
      <c r="A2602" s="336">
        <v>11105</v>
      </c>
      <c r="B2602" s="2" t="s">
        <v>293</v>
      </c>
      <c r="C2602" s="429">
        <v>6.3453999999999997</v>
      </c>
      <c r="D2602" s="429">
        <v>3.1423390000000002</v>
      </c>
      <c r="E2602" s="429">
        <v>3.2030609999999995</v>
      </c>
      <c r="F2602" s="429">
        <v>6.5897499999999951</v>
      </c>
    </row>
    <row r="2603" spans="1:6" x14ac:dyDescent="0.3">
      <c r="A2603" s="336">
        <v>11106</v>
      </c>
      <c r="B2603" s="2" t="s">
        <v>293</v>
      </c>
      <c r="C2603" s="429">
        <v>6.3850230000000003</v>
      </c>
      <c r="D2603" s="429">
        <v>3.1456040000000001</v>
      </c>
      <c r="E2603" s="429">
        <v>3.2394190000000003</v>
      </c>
      <c r="F2603" s="429">
        <v>6.78504199999999</v>
      </c>
    </row>
    <row r="2604" spans="1:6" x14ac:dyDescent="0.3">
      <c r="A2604" s="336">
        <v>11201</v>
      </c>
      <c r="B2604" s="2" t="s">
        <v>293</v>
      </c>
      <c r="C2604" s="429">
        <v>6.3695899999999996</v>
      </c>
      <c r="D2604" s="429">
        <v>3.1289560000000001</v>
      </c>
      <c r="E2604" s="429">
        <v>3.2406339999999996</v>
      </c>
      <c r="F2604" s="429">
        <v>6.3823620000000005</v>
      </c>
    </row>
    <row r="2605" spans="1:6" x14ac:dyDescent="0.3">
      <c r="A2605" s="336">
        <v>11203</v>
      </c>
      <c r="B2605" s="2" t="s">
        <v>293</v>
      </c>
      <c r="C2605" s="429">
        <v>6.2470860000000004</v>
      </c>
      <c r="D2605" s="429">
        <v>3.1506859999999999</v>
      </c>
      <c r="E2605" s="429">
        <v>3.0964000000000005</v>
      </c>
      <c r="F2605" s="429">
        <v>6.2556750000000036</v>
      </c>
    </row>
    <row r="2606" spans="1:6" x14ac:dyDescent="0.3">
      <c r="A2606" s="336">
        <v>11204</v>
      </c>
      <c r="B2606" s="2" t="s">
        <v>293</v>
      </c>
      <c r="C2606" s="429">
        <v>6.2666539999999999</v>
      </c>
      <c r="D2606" s="429">
        <v>3.1322239999999999</v>
      </c>
      <c r="E2606" s="429">
        <v>3.13443</v>
      </c>
      <c r="F2606" s="429">
        <v>5.9271610000000052</v>
      </c>
    </row>
    <row r="2607" spans="1:6" x14ac:dyDescent="0.3">
      <c r="A2607" s="336">
        <v>11205</v>
      </c>
      <c r="B2607" s="2" t="s">
        <v>293</v>
      </c>
      <c r="C2607" s="429">
        <v>6.3406890000000002</v>
      </c>
      <c r="D2607" s="429">
        <v>3.1389610000000001</v>
      </c>
      <c r="E2607" s="429">
        <v>3.2017280000000001</v>
      </c>
      <c r="F2607" s="429">
        <v>6.4605689999999996</v>
      </c>
    </row>
    <row r="2608" spans="1:6" x14ac:dyDescent="0.3">
      <c r="A2608" s="336">
        <v>11206</v>
      </c>
      <c r="B2608" s="2" t="s">
        <v>293</v>
      </c>
      <c r="C2608" s="429">
        <v>6.3316359999999996</v>
      </c>
      <c r="D2608" s="429">
        <v>3.1464370000000002</v>
      </c>
      <c r="E2608" s="429">
        <v>3.1851989999999994</v>
      </c>
      <c r="F2608" s="429">
        <v>6.5847279999999984</v>
      </c>
    </row>
    <row r="2609" spans="1:6" x14ac:dyDescent="0.3">
      <c r="A2609" s="336">
        <v>11207</v>
      </c>
      <c r="B2609" s="2" t="s">
        <v>293</v>
      </c>
      <c r="C2609" s="429">
        <v>6.2152750000000001</v>
      </c>
      <c r="D2609" s="429">
        <v>3.160504</v>
      </c>
      <c r="E2609" s="429">
        <v>3.0547710000000001</v>
      </c>
      <c r="F2609" s="429">
        <v>6.4510000000000005</v>
      </c>
    </row>
    <row r="2610" spans="1:6" x14ac:dyDescent="0.3">
      <c r="A2610" s="336">
        <v>11208</v>
      </c>
      <c r="B2610" s="2" t="s">
        <v>293</v>
      </c>
      <c r="C2610" s="429">
        <v>6.176031</v>
      </c>
      <c r="D2610" s="429">
        <v>3.1633930000000001</v>
      </c>
      <c r="E2610" s="429">
        <v>3.0126379999999999</v>
      </c>
      <c r="F2610" s="429">
        <v>6.4774050000000045</v>
      </c>
    </row>
    <row r="2611" spans="1:6" x14ac:dyDescent="0.3">
      <c r="A2611" s="336">
        <v>11209</v>
      </c>
      <c r="B2611" s="2" t="s">
        <v>293</v>
      </c>
      <c r="C2611" s="429">
        <v>6.3309899999999999</v>
      </c>
      <c r="D2611" s="429">
        <v>3.1142699999999999</v>
      </c>
      <c r="E2611" s="429">
        <v>3.21672</v>
      </c>
      <c r="F2611" s="429">
        <v>5.8348129999999898</v>
      </c>
    </row>
    <row r="2612" spans="1:6" x14ac:dyDescent="0.3">
      <c r="A2612" s="336">
        <v>11210</v>
      </c>
      <c r="B2612" s="2" t="s">
        <v>293</v>
      </c>
      <c r="C2612" s="429">
        <v>6.2288290000000002</v>
      </c>
      <c r="D2612" s="429">
        <v>3.1467149999999999</v>
      </c>
      <c r="E2612" s="429">
        <v>3.0821140000000002</v>
      </c>
      <c r="F2612" s="429">
        <v>6.0743969999999976</v>
      </c>
    </row>
    <row r="2613" spans="1:6" x14ac:dyDescent="0.3">
      <c r="A2613" s="336">
        <v>11211</v>
      </c>
      <c r="B2613" s="2" t="s">
        <v>293</v>
      </c>
      <c r="C2613" s="429">
        <v>6.3574979999999996</v>
      </c>
      <c r="D2613" s="429">
        <v>3.1427740000000002</v>
      </c>
      <c r="E2613" s="429">
        <v>3.2147239999999995</v>
      </c>
      <c r="F2613" s="429">
        <v>6.6320610000000002</v>
      </c>
    </row>
    <row r="2614" spans="1:6" x14ac:dyDescent="0.3">
      <c r="A2614" s="336">
        <v>11212</v>
      </c>
      <c r="B2614" s="2" t="s">
        <v>293</v>
      </c>
      <c r="C2614" s="429">
        <v>6.2376430000000003</v>
      </c>
      <c r="D2614" s="429">
        <v>3.1574499999999999</v>
      </c>
      <c r="E2614" s="429">
        <v>3.0801930000000004</v>
      </c>
      <c r="F2614" s="429">
        <v>6.3946090000000098</v>
      </c>
    </row>
    <row r="2615" spans="1:6" x14ac:dyDescent="0.3">
      <c r="A2615" s="336">
        <v>11213</v>
      </c>
      <c r="B2615" s="2" t="s">
        <v>293</v>
      </c>
      <c r="C2615" s="429">
        <v>6.2841690000000003</v>
      </c>
      <c r="D2615" s="429">
        <v>3.1486010000000002</v>
      </c>
      <c r="E2615" s="429">
        <v>3.1355680000000001</v>
      </c>
      <c r="F2615" s="429">
        <v>6.3978990000000024</v>
      </c>
    </row>
    <row r="2616" spans="1:6" x14ac:dyDescent="0.3">
      <c r="A2616" s="336">
        <v>11214</v>
      </c>
      <c r="B2616" s="2" t="s">
        <v>293</v>
      </c>
      <c r="C2616" s="429">
        <v>6.2568479999999997</v>
      </c>
      <c r="D2616" s="429">
        <v>3.1278440000000001</v>
      </c>
      <c r="E2616" s="429">
        <v>3.1290039999999997</v>
      </c>
      <c r="F2616" s="429">
        <v>5.7727539999999991</v>
      </c>
    </row>
    <row r="2617" spans="1:6" x14ac:dyDescent="0.3">
      <c r="A2617" s="336">
        <v>11215</v>
      </c>
      <c r="B2617" s="2" t="s">
        <v>293</v>
      </c>
      <c r="C2617" s="429">
        <v>6.3200279999999998</v>
      </c>
      <c r="D2617" s="429">
        <v>3.1334240000000002</v>
      </c>
      <c r="E2617" s="429">
        <v>3.1866039999999995</v>
      </c>
      <c r="F2617" s="429">
        <v>6.2285650000000032</v>
      </c>
    </row>
    <row r="2618" spans="1:6" x14ac:dyDescent="0.3">
      <c r="A2618" s="336">
        <v>11216</v>
      </c>
      <c r="B2618" s="2" t="s">
        <v>293</v>
      </c>
      <c r="C2618" s="429">
        <v>6.3073790000000001</v>
      </c>
      <c r="D2618" s="429">
        <v>3.1440049999999999</v>
      </c>
      <c r="E2618" s="429">
        <v>3.1633740000000001</v>
      </c>
      <c r="F2618" s="429">
        <v>6.4099289999999982</v>
      </c>
    </row>
    <row r="2619" spans="1:6" x14ac:dyDescent="0.3">
      <c r="A2619" s="336">
        <v>11217</v>
      </c>
      <c r="B2619" s="2" t="s">
        <v>293</v>
      </c>
      <c r="C2619" s="429">
        <v>6.3414619999999999</v>
      </c>
      <c r="D2619" s="429">
        <v>3.1332770000000001</v>
      </c>
      <c r="E2619" s="429">
        <v>3.2081849999999998</v>
      </c>
      <c r="F2619" s="429">
        <v>6.332070999999992</v>
      </c>
    </row>
    <row r="2620" spans="1:6" x14ac:dyDescent="0.3">
      <c r="A2620" s="336">
        <v>11218</v>
      </c>
      <c r="B2620" s="2" t="s">
        <v>293</v>
      </c>
      <c r="C2620" s="429">
        <v>6.285577</v>
      </c>
      <c r="D2620" s="429">
        <v>3.1355599999999999</v>
      </c>
      <c r="E2620" s="429">
        <v>3.1500170000000001</v>
      </c>
      <c r="F2620" s="429">
        <v>6.1006690000000106</v>
      </c>
    </row>
    <row r="2621" spans="1:6" x14ac:dyDescent="0.3">
      <c r="A2621" s="336">
        <v>11219</v>
      </c>
      <c r="B2621" s="2" t="s">
        <v>293</v>
      </c>
      <c r="C2621" s="429">
        <v>6.299328</v>
      </c>
      <c r="D2621" s="429">
        <v>3.1274739999999999</v>
      </c>
      <c r="E2621" s="429">
        <v>3.1718540000000002</v>
      </c>
      <c r="F2621" s="429">
        <v>5.9839119999999966</v>
      </c>
    </row>
    <row r="2622" spans="1:6" x14ac:dyDescent="0.3">
      <c r="A2622" s="336">
        <v>11220</v>
      </c>
      <c r="B2622" s="2" t="s">
        <v>293</v>
      </c>
      <c r="C2622" s="429">
        <v>6.3339410000000003</v>
      </c>
      <c r="D2622" s="429">
        <v>3.1197840000000001</v>
      </c>
      <c r="E2622" s="429">
        <v>3.2141570000000002</v>
      </c>
      <c r="F2622" s="429">
        <v>5.982059999999997</v>
      </c>
    </row>
    <row r="2623" spans="1:6" x14ac:dyDescent="0.3">
      <c r="A2623" s="336">
        <v>11221</v>
      </c>
      <c r="B2623" s="2" t="s">
        <v>293</v>
      </c>
      <c r="C2623" s="429">
        <v>6.301615</v>
      </c>
      <c r="D2623" s="429">
        <v>3.1519050000000002</v>
      </c>
      <c r="E2623" s="429">
        <v>3.1497099999999998</v>
      </c>
      <c r="F2623" s="429">
        <v>6.5587700000000027</v>
      </c>
    </row>
    <row r="2624" spans="1:6" x14ac:dyDescent="0.3">
      <c r="A2624" s="336">
        <v>11222</v>
      </c>
      <c r="B2624" s="2" t="s">
        <v>293</v>
      </c>
      <c r="C2624" s="429">
        <v>6.3753130000000002</v>
      </c>
      <c r="D2624" s="429">
        <v>3.1435200000000001</v>
      </c>
      <c r="E2624" s="429">
        <v>3.2317930000000001</v>
      </c>
      <c r="F2624" s="429">
        <v>6.7406660000000045</v>
      </c>
    </row>
    <row r="2625" spans="1:6" x14ac:dyDescent="0.3">
      <c r="A2625" s="336">
        <v>11223</v>
      </c>
      <c r="B2625" s="2" t="s">
        <v>293</v>
      </c>
      <c r="C2625" s="429">
        <v>6.215058</v>
      </c>
      <c r="D2625" s="429">
        <v>3.1389490000000002</v>
      </c>
      <c r="E2625" s="429">
        <v>3.0761089999999998</v>
      </c>
      <c r="F2625" s="429">
        <v>5.8221459999999965</v>
      </c>
    </row>
    <row r="2626" spans="1:6" x14ac:dyDescent="0.3">
      <c r="A2626" s="336">
        <v>11224</v>
      </c>
      <c r="B2626" s="2" t="s">
        <v>293</v>
      </c>
      <c r="C2626" s="429">
        <v>6.185772</v>
      </c>
      <c r="D2626" s="429">
        <v>3.1418300000000001</v>
      </c>
      <c r="E2626" s="429">
        <v>3.0439419999999999</v>
      </c>
      <c r="F2626" s="429">
        <v>5.7405849999999958</v>
      </c>
    </row>
    <row r="2627" spans="1:6" x14ac:dyDescent="0.3">
      <c r="A2627" s="336">
        <v>11225</v>
      </c>
      <c r="B2627" s="2" t="s">
        <v>293</v>
      </c>
      <c r="C2627" s="429">
        <v>6.287337</v>
      </c>
      <c r="D2627" s="429">
        <v>3.1437849999999998</v>
      </c>
      <c r="E2627" s="429">
        <v>3.1435520000000001</v>
      </c>
      <c r="F2627" s="429">
        <v>6.3008559999999889</v>
      </c>
    </row>
    <row r="2628" spans="1:6" x14ac:dyDescent="0.3">
      <c r="A2628" s="336">
        <v>11226</v>
      </c>
      <c r="B2628" s="2" t="s">
        <v>293</v>
      </c>
      <c r="C2628" s="429">
        <v>6.2695340000000002</v>
      </c>
      <c r="D2628" s="429">
        <v>3.1424080000000001</v>
      </c>
      <c r="E2628" s="429">
        <v>3.1271260000000001</v>
      </c>
      <c r="F2628" s="429">
        <v>6.1790999999999983</v>
      </c>
    </row>
    <row r="2629" spans="1:6" x14ac:dyDescent="0.3">
      <c r="A2629" s="336">
        <v>11228</v>
      </c>
      <c r="B2629" s="2" t="s">
        <v>293</v>
      </c>
      <c r="C2629" s="429">
        <v>6.3008959999999998</v>
      </c>
      <c r="D2629" s="429">
        <v>3.1214189999999999</v>
      </c>
      <c r="E2629" s="429">
        <v>3.1794769999999999</v>
      </c>
      <c r="F2629" s="429">
        <v>5.8485529999999954</v>
      </c>
    </row>
    <row r="2630" spans="1:6" x14ac:dyDescent="0.3">
      <c r="A2630" s="336">
        <v>11229</v>
      </c>
      <c r="B2630" s="2" t="s">
        <v>293</v>
      </c>
      <c r="C2630" s="429">
        <v>6.188104</v>
      </c>
      <c r="D2630" s="429">
        <v>3.1481270000000001</v>
      </c>
      <c r="E2630" s="429">
        <v>3.0399769999999999</v>
      </c>
      <c r="F2630" s="429">
        <v>5.9012509999999949</v>
      </c>
    </row>
    <row r="2631" spans="1:6" x14ac:dyDescent="0.3">
      <c r="A2631" s="336">
        <v>11230</v>
      </c>
      <c r="B2631" s="2" t="s">
        <v>293</v>
      </c>
      <c r="C2631" s="429">
        <v>6.2448030000000001</v>
      </c>
      <c r="D2631" s="429">
        <v>3.139748</v>
      </c>
      <c r="E2631" s="429">
        <v>3.1050550000000001</v>
      </c>
      <c r="F2631" s="429">
        <v>5.990831</v>
      </c>
    </row>
    <row r="2632" spans="1:6" x14ac:dyDescent="0.3">
      <c r="A2632" s="336">
        <v>11231</v>
      </c>
      <c r="B2632" s="2" t="s">
        <v>293</v>
      </c>
      <c r="C2632" s="429">
        <v>6.3633810000000004</v>
      </c>
      <c r="D2632" s="429">
        <v>3.1241400000000001</v>
      </c>
      <c r="E2632" s="429">
        <v>3.2392410000000003</v>
      </c>
      <c r="F2632" s="429">
        <v>6.2336430000000007</v>
      </c>
    </row>
    <row r="2633" spans="1:6" x14ac:dyDescent="0.3">
      <c r="A2633" s="336">
        <v>11232</v>
      </c>
      <c r="B2633" s="2" t="s">
        <v>293</v>
      </c>
      <c r="C2633" s="429">
        <v>6.3306899999999997</v>
      </c>
      <c r="D2633" s="429">
        <v>3.1260720000000002</v>
      </c>
      <c r="E2633" s="429">
        <v>3.2046179999999995</v>
      </c>
      <c r="F2633" s="429">
        <v>6.11349400000001</v>
      </c>
    </row>
    <row r="2634" spans="1:6" x14ac:dyDescent="0.3">
      <c r="A2634" s="336">
        <v>11233</v>
      </c>
      <c r="B2634" s="2" t="s">
        <v>293</v>
      </c>
      <c r="C2634" s="429">
        <v>6.2688379999999997</v>
      </c>
      <c r="D2634" s="429">
        <v>3.15517</v>
      </c>
      <c r="E2634" s="429">
        <v>3.1136679999999997</v>
      </c>
      <c r="F2634" s="429">
        <v>6.4769150000000053</v>
      </c>
    </row>
    <row r="2635" spans="1:6" x14ac:dyDescent="0.3">
      <c r="A2635" s="336">
        <v>11234</v>
      </c>
      <c r="B2635" s="2" t="s">
        <v>293</v>
      </c>
      <c r="C2635" s="429">
        <v>6.1521299999999997</v>
      </c>
      <c r="D2635" s="429">
        <v>3.1595650000000002</v>
      </c>
      <c r="E2635" s="429">
        <v>2.9925649999999995</v>
      </c>
      <c r="F2635" s="429">
        <v>6.0012380000000007</v>
      </c>
    </row>
    <row r="2636" spans="1:6" x14ac:dyDescent="0.3">
      <c r="A2636" s="336">
        <v>11235</v>
      </c>
      <c r="B2636" s="2" t="s">
        <v>293</v>
      </c>
      <c r="C2636" s="429">
        <v>6.1424260000000004</v>
      </c>
      <c r="D2636" s="429">
        <v>3.1541589999999999</v>
      </c>
      <c r="E2636" s="429">
        <v>2.9882670000000005</v>
      </c>
      <c r="F2636" s="429">
        <v>5.8142540000000054</v>
      </c>
    </row>
    <row r="2637" spans="1:6" x14ac:dyDescent="0.3">
      <c r="A2637" s="336">
        <v>11236</v>
      </c>
      <c r="B2637" s="2" t="s">
        <v>293</v>
      </c>
      <c r="C2637" s="429">
        <v>6.1835620000000002</v>
      </c>
      <c r="D2637" s="429">
        <v>3.1611050000000001</v>
      </c>
      <c r="E2637" s="429">
        <v>3.0224570000000002</v>
      </c>
      <c r="F2637" s="429">
        <v>6.239488999999999</v>
      </c>
    </row>
    <row r="2638" spans="1:6" x14ac:dyDescent="0.3">
      <c r="A2638" s="336">
        <v>11237</v>
      </c>
      <c r="B2638" s="2" t="s">
        <v>293</v>
      </c>
      <c r="C2638" s="429">
        <v>6.315366</v>
      </c>
      <c r="D2638" s="429">
        <v>3.1528529999999999</v>
      </c>
      <c r="E2638" s="429">
        <v>3.1625130000000001</v>
      </c>
      <c r="F2638" s="429">
        <v>6.6547720000000012</v>
      </c>
    </row>
    <row r="2639" spans="1:6" x14ac:dyDescent="0.3">
      <c r="A2639" s="336">
        <v>11238</v>
      </c>
      <c r="B2639" s="2" t="s">
        <v>293</v>
      </c>
      <c r="C2639" s="429">
        <v>6.3230690000000003</v>
      </c>
      <c r="D2639" s="429">
        <v>3.1382840000000001</v>
      </c>
      <c r="E2639" s="429">
        <v>3.1847850000000002</v>
      </c>
      <c r="F2639" s="429">
        <v>6.3581880000000055</v>
      </c>
    </row>
    <row r="2640" spans="1:6" x14ac:dyDescent="0.3">
      <c r="A2640" s="336">
        <v>11239</v>
      </c>
      <c r="B2640" s="2" t="s">
        <v>293</v>
      </c>
      <c r="C2640" s="429">
        <v>6.1409960000000003</v>
      </c>
      <c r="D2640" s="429">
        <v>3.1662020000000002</v>
      </c>
      <c r="E2640" s="429">
        <v>2.9747940000000002</v>
      </c>
      <c r="F2640" s="429">
        <v>6.3019639999999981</v>
      </c>
    </row>
    <row r="2641" spans="1:6" x14ac:dyDescent="0.3">
      <c r="A2641" s="336">
        <v>11251</v>
      </c>
      <c r="B2641" s="2" t="s">
        <v>293</v>
      </c>
      <c r="C2641" s="429">
        <v>6.359877</v>
      </c>
      <c r="D2641" s="429">
        <v>3.135154</v>
      </c>
      <c r="E2641" s="429">
        <v>3.224723</v>
      </c>
      <c r="F2641" s="429">
        <v>6.4652719999999988</v>
      </c>
    </row>
    <row r="2642" spans="1:6" x14ac:dyDescent="0.3">
      <c r="A2642" s="336">
        <v>11354</v>
      </c>
      <c r="B2642" s="2" t="s">
        <v>295</v>
      </c>
      <c r="C2642" s="429">
        <v>6.6281330000000001</v>
      </c>
      <c r="D2642" s="429">
        <v>3.580403</v>
      </c>
      <c r="E2642" s="429">
        <v>3.0477300000000001</v>
      </c>
      <c r="F2642" s="429">
        <v>6.6583369999999888</v>
      </c>
    </row>
    <row r="2643" spans="1:6" x14ac:dyDescent="0.3">
      <c r="A2643" s="336">
        <v>11355</v>
      </c>
      <c r="B2643" s="2" t="s">
        <v>295</v>
      </c>
      <c r="C2643" s="429">
        <v>6.6125400000000001</v>
      </c>
      <c r="D2643" s="429">
        <v>3.5650339999999998</v>
      </c>
      <c r="E2643" s="429">
        <v>3.0475060000000003</v>
      </c>
      <c r="F2643" s="429">
        <v>6.8828520000000069</v>
      </c>
    </row>
    <row r="2644" spans="1:6" x14ac:dyDescent="0.3">
      <c r="A2644" s="336">
        <v>11356</v>
      </c>
      <c r="B2644" s="2" t="s">
        <v>293</v>
      </c>
      <c r="C2644" s="429">
        <v>6.1957319999999996</v>
      </c>
      <c r="D2644" s="429">
        <v>3.1353939999999998</v>
      </c>
      <c r="E2644" s="429">
        <v>3.0603379999999998</v>
      </c>
      <c r="F2644" s="429">
        <v>6.4306750000000079</v>
      </c>
    </row>
    <row r="2645" spans="1:6" x14ac:dyDescent="0.3">
      <c r="A2645" s="336">
        <v>11357</v>
      </c>
      <c r="B2645" s="2" t="s">
        <v>295</v>
      </c>
      <c r="C2645" s="429">
        <v>6.5896460000000001</v>
      </c>
      <c r="D2645" s="429">
        <v>3.5608900000000001</v>
      </c>
      <c r="E2645" s="429">
        <v>3.028756</v>
      </c>
      <c r="F2645" s="429">
        <v>6.362058999999995</v>
      </c>
    </row>
    <row r="2646" spans="1:6" x14ac:dyDescent="0.3">
      <c r="A2646" s="336">
        <v>11358</v>
      </c>
      <c r="B2646" s="2" t="s">
        <v>295</v>
      </c>
      <c r="C2646" s="429">
        <v>6.5595780000000001</v>
      </c>
      <c r="D2646" s="429">
        <v>3.5280849999999999</v>
      </c>
      <c r="E2646" s="429">
        <v>3.0314930000000002</v>
      </c>
      <c r="F2646" s="429">
        <v>6.7664200000000108</v>
      </c>
    </row>
    <row r="2647" spans="1:6" x14ac:dyDescent="0.3">
      <c r="A2647" s="336">
        <v>11359</v>
      </c>
      <c r="B2647" s="2" t="s">
        <v>295</v>
      </c>
      <c r="C2647" s="429">
        <v>6.5108139999999999</v>
      </c>
      <c r="D2647" s="429">
        <v>3.5053830000000001</v>
      </c>
      <c r="E2647" s="429">
        <v>3.0054309999999997</v>
      </c>
      <c r="F2647" s="429">
        <v>6.2654509999999988</v>
      </c>
    </row>
    <row r="2648" spans="1:6" x14ac:dyDescent="0.3">
      <c r="A2648" s="336">
        <v>11360</v>
      </c>
      <c r="B2648" s="2" t="s">
        <v>295</v>
      </c>
      <c r="C2648" s="429">
        <v>6.5274190000000001</v>
      </c>
      <c r="D2648" s="429">
        <v>3.5142039999999999</v>
      </c>
      <c r="E2648" s="429">
        <v>3.0132150000000002</v>
      </c>
      <c r="F2648" s="429">
        <v>6.4234250000000017</v>
      </c>
    </row>
    <row r="2649" spans="1:6" x14ac:dyDescent="0.3">
      <c r="A2649" s="336">
        <v>11361</v>
      </c>
      <c r="B2649" s="2" t="s">
        <v>295</v>
      </c>
      <c r="C2649" s="429">
        <v>6.5106250000000001</v>
      </c>
      <c r="D2649" s="429">
        <v>3.495393</v>
      </c>
      <c r="E2649" s="429">
        <v>3.0152320000000001</v>
      </c>
      <c r="F2649" s="429">
        <v>6.6879799999999889</v>
      </c>
    </row>
    <row r="2650" spans="1:6" x14ac:dyDescent="0.3">
      <c r="A2650" s="336">
        <v>11362</v>
      </c>
      <c r="B2650" s="2" t="s">
        <v>295</v>
      </c>
      <c r="C2650" s="429">
        <v>6.4408539999999999</v>
      </c>
      <c r="D2650" s="429">
        <v>3.4496920000000002</v>
      </c>
      <c r="E2650" s="429">
        <v>2.9911619999999997</v>
      </c>
      <c r="F2650" s="429">
        <v>6.4611239999999981</v>
      </c>
    </row>
    <row r="2651" spans="1:6" x14ac:dyDescent="0.3">
      <c r="A2651" s="336">
        <v>11363</v>
      </c>
      <c r="B2651" s="2" t="s">
        <v>295</v>
      </c>
      <c r="C2651" s="429">
        <v>6.4589109999999996</v>
      </c>
      <c r="D2651" s="429">
        <v>3.462364</v>
      </c>
      <c r="E2651" s="429">
        <v>2.9965469999999996</v>
      </c>
      <c r="F2651" s="429">
        <v>6.4810119999999998</v>
      </c>
    </row>
    <row r="2652" spans="1:6" x14ac:dyDescent="0.3">
      <c r="A2652" s="336">
        <v>11364</v>
      </c>
      <c r="B2652" s="2" t="s">
        <v>295</v>
      </c>
      <c r="C2652" s="429">
        <v>6.4746560000000004</v>
      </c>
      <c r="D2652" s="429">
        <v>3.4659450000000001</v>
      </c>
      <c r="E2652" s="429">
        <v>3.0087110000000004</v>
      </c>
      <c r="F2652" s="429">
        <v>6.8703469999999953</v>
      </c>
    </row>
    <row r="2653" spans="1:6" x14ac:dyDescent="0.3">
      <c r="A2653" s="336">
        <v>11365</v>
      </c>
      <c r="B2653" s="2" t="s">
        <v>295</v>
      </c>
      <c r="C2653" s="429">
        <v>6.5491330000000003</v>
      </c>
      <c r="D2653" s="429">
        <v>3.5224850000000001</v>
      </c>
      <c r="E2653" s="429">
        <v>3.0266480000000002</v>
      </c>
      <c r="F2653" s="429">
        <v>6.8937809999999971</v>
      </c>
    </row>
    <row r="2654" spans="1:6" x14ac:dyDescent="0.3">
      <c r="A2654" s="336">
        <v>11366</v>
      </c>
      <c r="B2654" s="2" t="s">
        <v>295</v>
      </c>
      <c r="C2654" s="429">
        <v>6.5380159999999998</v>
      </c>
      <c r="D2654" s="429">
        <v>3.5211100000000002</v>
      </c>
      <c r="E2654" s="429">
        <v>3.0169059999999996</v>
      </c>
      <c r="F2654" s="429">
        <v>6.8373400000000046</v>
      </c>
    </row>
    <row r="2655" spans="1:6" x14ac:dyDescent="0.3">
      <c r="A2655" s="336">
        <v>11367</v>
      </c>
      <c r="B2655" s="2" t="s">
        <v>295</v>
      </c>
      <c r="C2655" s="429">
        <v>6.6079600000000003</v>
      </c>
      <c r="D2655" s="429">
        <v>3.5734659999999998</v>
      </c>
      <c r="E2655" s="429">
        <v>3.0344940000000005</v>
      </c>
      <c r="F2655" s="429">
        <v>6.8485020000000105</v>
      </c>
    </row>
    <row r="2656" spans="1:6" x14ac:dyDescent="0.3">
      <c r="A2656" s="336">
        <v>11368</v>
      </c>
      <c r="B2656" s="2" t="s">
        <v>293</v>
      </c>
      <c r="C2656" s="429">
        <v>6.2222670000000004</v>
      </c>
      <c r="D2656" s="429">
        <v>3.1543380000000001</v>
      </c>
      <c r="E2656" s="429">
        <v>3.0679290000000004</v>
      </c>
      <c r="F2656" s="429">
        <v>6.8904890000000165</v>
      </c>
    </row>
    <row r="2657" spans="1:6" x14ac:dyDescent="0.3">
      <c r="A2657" s="336">
        <v>11369</v>
      </c>
      <c r="B2657" s="2" t="s">
        <v>293</v>
      </c>
      <c r="C2657" s="429">
        <v>6.2709229999999998</v>
      </c>
      <c r="D2657" s="429">
        <v>3.148393</v>
      </c>
      <c r="E2657" s="429">
        <v>3.1225299999999998</v>
      </c>
      <c r="F2657" s="429">
        <v>6.7709030000000041</v>
      </c>
    </row>
    <row r="2658" spans="1:6" x14ac:dyDescent="0.3">
      <c r="A2658" s="336">
        <v>11370</v>
      </c>
      <c r="B2658" s="2" t="s">
        <v>293</v>
      </c>
      <c r="C2658" s="429">
        <v>6.3117749999999999</v>
      </c>
      <c r="D2658" s="429">
        <v>3.1480670000000002</v>
      </c>
      <c r="E2658" s="429">
        <v>3.1637079999999997</v>
      </c>
      <c r="F2658" s="429">
        <v>6.7692890000000006</v>
      </c>
    </row>
    <row r="2659" spans="1:6" x14ac:dyDescent="0.3">
      <c r="A2659" s="336">
        <v>11371</v>
      </c>
      <c r="B2659" s="2" t="s">
        <v>293</v>
      </c>
      <c r="C2659" s="429">
        <v>6.2692610000000002</v>
      </c>
      <c r="D2659" s="429">
        <v>3.143329</v>
      </c>
      <c r="E2659" s="429">
        <v>3.1259320000000002</v>
      </c>
      <c r="F2659" s="429">
        <v>6.6076620000000048</v>
      </c>
    </row>
    <row r="2660" spans="1:6" x14ac:dyDescent="0.3">
      <c r="A2660" s="336">
        <v>11372</v>
      </c>
      <c r="B2660" s="2" t="s">
        <v>293</v>
      </c>
      <c r="C2660" s="429">
        <v>6.3004670000000003</v>
      </c>
      <c r="D2660" s="429">
        <v>3.1535489999999999</v>
      </c>
      <c r="E2660" s="429">
        <v>3.1469180000000003</v>
      </c>
      <c r="F2660" s="429">
        <v>6.9338200000000043</v>
      </c>
    </row>
    <row r="2661" spans="1:6" x14ac:dyDescent="0.3">
      <c r="A2661" s="336">
        <v>11373</v>
      </c>
      <c r="B2661" s="2" t="s">
        <v>293</v>
      </c>
      <c r="C2661" s="429">
        <v>6.2736669999999997</v>
      </c>
      <c r="D2661" s="429">
        <v>3.156412</v>
      </c>
      <c r="E2661" s="429">
        <v>3.1172549999999997</v>
      </c>
      <c r="F2661" s="429">
        <v>6.9107490000000027</v>
      </c>
    </row>
    <row r="2662" spans="1:6" x14ac:dyDescent="0.3">
      <c r="A2662" s="336">
        <v>11374</v>
      </c>
      <c r="B2662" s="2" t="s">
        <v>293</v>
      </c>
      <c r="C2662" s="429">
        <v>6.2186389999999996</v>
      </c>
      <c r="D2662" s="429">
        <v>3.1586959999999999</v>
      </c>
      <c r="E2662" s="429">
        <v>3.0599429999999996</v>
      </c>
      <c r="F2662" s="429">
        <v>6.8155110000000008</v>
      </c>
    </row>
    <row r="2663" spans="1:6" x14ac:dyDescent="0.3">
      <c r="A2663" s="336">
        <v>11375</v>
      </c>
      <c r="B2663" s="2" t="s">
        <v>295</v>
      </c>
      <c r="C2663" s="429">
        <v>6.63971</v>
      </c>
      <c r="D2663" s="429">
        <v>3.6063000000000001</v>
      </c>
      <c r="E2663" s="429">
        <v>3.0334099999999999</v>
      </c>
      <c r="F2663" s="429">
        <v>6.7945459999999969</v>
      </c>
    </row>
    <row r="2664" spans="1:6" x14ac:dyDescent="0.3">
      <c r="A2664" s="336">
        <v>11377</v>
      </c>
      <c r="B2664" s="2" t="s">
        <v>293</v>
      </c>
      <c r="C2664" s="429">
        <v>6.3417890000000003</v>
      </c>
      <c r="D2664" s="429">
        <v>3.1536270000000002</v>
      </c>
      <c r="E2664" s="429">
        <v>3.1881620000000002</v>
      </c>
      <c r="F2664" s="429">
        <v>6.9014600000000002</v>
      </c>
    </row>
    <row r="2665" spans="1:6" x14ac:dyDescent="0.3">
      <c r="A2665" s="336">
        <v>11378</v>
      </c>
      <c r="B2665" s="2" t="s">
        <v>293</v>
      </c>
      <c r="C2665" s="429">
        <v>6.3186109999999998</v>
      </c>
      <c r="D2665" s="429">
        <v>3.1551429999999998</v>
      </c>
      <c r="E2665" s="429">
        <v>3.1634679999999999</v>
      </c>
      <c r="F2665" s="429">
        <v>6.807044999999988</v>
      </c>
    </row>
    <row r="2666" spans="1:6" x14ac:dyDescent="0.3">
      <c r="A2666" s="336">
        <v>11379</v>
      </c>
      <c r="B2666" s="2" t="s">
        <v>293</v>
      </c>
      <c r="C2666" s="429">
        <v>6.2445550000000001</v>
      </c>
      <c r="D2666" s="429">
        <v>3.158474</v>
      </c>
      <c r="E2666" s="429">
        <v>3.0860810000000001</v>
      </c>
      <c r="F2666" s="429">
        <v>6.7612719999999911</v>
      </c>
    </row>
    <row r="2667" spans="1:6" x14ac:dyDescent="0.3">
      <c r="A2667" s="336">
        <v>11385</v>
      </c>
      <c r="B2667" s="2" t="s">
        <v>293</v>
      </c>
      <c r="C2667" s="429">
        <v>6.2304130000000004</v>
      </c>
      <c r="D2667" s="429">
        <v>3.1596449999999998</v>
      </c>
      <c r="E2667" s="429">
        <v>3.0707680000000006</v>
      </c>
      <c r="F2667" s="429">
        <v>6.6571869999999933</v>
      </c>
    </row>
    <row r="2668" spans="1:6" x14ac:dyDescent="0.3">
      <c r="A2668" s="336">
        <v>11411</v>
      </c>
      <c r="B2668" s="2" t="s">
        <v>295</v>
      </c>
      <c r="C2668" s="429">
        <v>6.4156639999999996</v>
      </c>
      <c r="D2668" s="429">
        <v>3.4485570000000001</v>
      </c>
      <c r="E2668" s="429">
        <v>2.9671069999999995</v>
      </c>
      <c r="F2668" s="429">
        <v>6.4243749999999906</v>
      </c>
    </row>
    <row r="2669" spans="1:6" x14ac:dyDescent="0.3">
      <c r="A2669" s="336">
        <v>11412</v>
      </c>
      <c r="B2669" s="2" t="s">
        <v>295</v>
      </c>
      <c r="C2669" s="429">
        <v>6.4510189999999996</v>
      </c>
      <c r="D2669" s="429">
        <v>3.4710369999999999</v>
      </c>
      <c r="E2669" s="429">
        <v>2.9799819999999997</v>
      </c>
      <c r="F2669" s="429">
        <v>6.6418569999999946</v>
      </c>
    </row>
    <row r="2670" spans="1:6" x14ac:dyDescent="0.3">
      <c r="A2670" s="336">
        <v>11413</v>
      </c>
      <c r="B2670" s="2" t="s">
        <v>295</v>
      </c>
      <c r="C2670" s="429">
        <v>6.4223660000000002</v>
      </c>
      <c r="D2670" s="429">
        <v>3.4643030000000001</v>
      </c>
      <c r="E2670" s="429">
        <v>2.9580630000000001</v>
      </c>
      <c r="F2670" s="429">
        <v>6.4383070000000018</v>
      </c>
    </row>
    <row r="2671" spans="1:6" x14ac:dyDescent="0.3">
      <c r="A2671" s="336">
        <v>11414</v>
      </c>
      <c r="B2671" s="2" t="s">
        <v>295</v>
      </c>
      <c r="C2671" s="429">
        <v>6.5605960000000003</v>
      </c>
      <c r="D2671" s="429">
        <v>3.6079430000000001</v>
      </c>
      <c r="E2671" s="429">
        <v>2.9526530000000002</v>
      </c>
      <c r="F2671" s="429">
        <v>6.3790540000000107</v>
      </c>
    </row>
    <row r="2672" spans="1:6" x14ac:dyDescent="0.3">
      <c r="A2672" s="336">
        <v>11415</v>
      </c>
      <c r="B2672" s="2" t="s">
        <v>295</v>
      </c>
      <c r="C2672" s="429">
        <v>6.5877540000000003</v>
      </c>
      <c r="D2672" s="429">
        <v>3.5798009999999998</v>
      </c>
      <c r="E2672" s="429">
        <v>3.0079530000000005</v>
      </c>
      <c r="F2672" s="429">
        <v>6.6910419999999959</v>
      </c>
    </row>
    <row r="2673" spans="1:6" x14ac:dyDescent="0.3">
      <c r="A2673" s="336">
        <v>11416</v>
      </c>
      <c r="B2673" s="2" t="s">
        <v>295</v>
      </c>
      <c r="C2673" s="429">
        <v>6.6023290000000001</v>
      </c>
      <c r="D2673" s="429">
        <v>3.6142609999999999</v>
      </c>
      <c r="E2673" s="429">
        <v>2.9880680000000002</v>
      </c>
      <c r="F2673" s="429">
        <v>6.5587880000000069</v>
      </c>
    </row>
    <row r="2674" spans="1:6" x14ac:dyDescent="0.3">
      <c r="A2674" s="336">
        <v>11417</v>
      </c>
      <c r="B2674" s="2" t="s">
        <v>295</v>
      </c>
      <c r="C2674" s="429">
        <v>6.5854119999999998</v>
      </c>
      <c r="D2674" s="429">
        <v>3.609477</v>
      </c>
      <c r="E2674" s="429">
        <v>2.9759349999999998</v>
      </c>
      <c r="F2674" s="429">
        <v>6.4985999999999962</v>
      </c>
    </row>
    <row r="2675" spans="1:6" x14ac:dyDescent="0.3">
      <c r="A2675" s="336">
        <v>11418</v>
      </c>
      <c r="B2675" s="2" t="s">
        <v>295</v>
      </c>
      <c r="C2675" s="429">
        <v>6.5833180000000002</v>
      </c>
      <c r="D2675" s="429">
        <v>3.58365</v>
      </c>
      <c r="E2675" s="429">
        <v>2.9996680000000002</v>
      </c>
      <c r="F2675" s="429">
        <v>6.6448539999999952</v>
      </c>
    </row>
    <row r="2676" spans="1:6" x14ac:dyDescent="0.3">
      <c r="A2676" s="336">
        <v>11419</v>
      </c>
      <c r="B2676" s="2" t="s">
        <v>295</v>
      </c>
      <c r="C2676" s="429">
        <v>6.5574519999999996</v>
      </c>
      <c r="D2676" s="429">
        <v>3.5721020000000001</v>
      </c>
      <c r="E2676" s="429">
        <v>2.9853499999999995</v>
      </c>
      <c r="F2676" s="429">
        <v>6.5745310000000003</v>
      </c>
    </row>
    <row r="2677" spans="1:6" x14ac:dyDescent="0.3">
      <c r="A2677" s="336">
        <v>11420</v>
      </c>
      <c r="B2677" s="2" t="s">
        <v>295</v>
      </c>
      <c r="C2677" s="429">
        <v>6.5348009999999999</v>
      </c>
      <c r="D2677" s="429">
        <v>3.5665149999999999</v>
      </c>
      <c r="E2677" s="429">
        <v>2.968286</v>
      </c>
      <c r="F2677" s="429">
        <v>6.4795270000000045</v>
      </c>
    </row>
    <row r="2678" spans="1:6" x14ac:dyDescent="0.3">
      <c r="A2678" s="336">
        <v>11421</v>
      </c>
      <c r="B2678" s="2" t="s">
        <v>293</v>
      </c>
      <c r="C2678" s="429">
        <v>6.1625889999999997</v>
      </c>
      <c r="D2678" s="429">
        <v>3.1636790000000001</v>
      </c>
      <c r="E2678" s="429">
        <v>2.9989099999999995</v>
      </c>
      <c r="F2678" s="429">
        <v>6.5993169999999992</v>
      </c>
    </row>
    <row r="2679" spans="1:6" x14ac:dyDescent="0.3">
      <c r="A2679" s="336">
        <v>11422</v>
      </c>
      <c r="B2679" s="2" t="s">
        <v>295</v>
      </c>
      <c r="C2679" s="429">
        <v>6.3990850000000004</v>
      </c>
      <c r="D2679" s="429">
        <v>3.4498359999999999</v>
      </c>
      <c r="E2679" s="429">
        <v>2.9492490000000005</v>
      </c>
      <c r="F2679" s="429">
        <v>6.2353639999999899</v>
      </c>
    </row>
    <row r="2680" spans="1:6" x14ac:dyDescent="0.3">
      <c r="A2680" s="336">
        <v>11423</v>
      </c>
      <c r="B2680" s="2" t="s">
        <v>295</v>
      </c>
      <c r="C2680" s="429">
        <v>6.4827640000000004</v>
      </c>
      <c r="D2680" s="429">
        <v>3.4870619999999999</v>
      </c>
      <c r="E2680" s="429">
        <v>2.9957020000000005</v>
      </c>
      <c r="F2680" s="429">
        <v>6.7526889999999966</v>
      </c>
    </row>
    <row r="2681" spans="1:6" x14ac:dyDescent="0.3">
      <c r="A2681" s="336">
        <v>11426</v>
      </c>
      <c r="B2681" s="2" t="s">
        <v>295</v>
      </c>
      <c r="C2681" s="429">
        <v>6.4222630000000001</v>
      </c>
      <c r="D2681" s="429">
        <v>3.4408029999999998</v>
      </c>
      <c r="E2681" s="429">
        <v>2.9814600000000002</v>
      </c>
      <c r="F2681" s="429">
        <v>6.3777140000000045</v>
      </c>
    </row>
    <row r="2682" spans="1:6" x14ac:dyDescent="0.3">
      <c r="A2682" s="336">
        <v>11427</v>
      </c>
      <c r="B2682" s="2" t="s">
        <v>295</v>
      </c>
      <c r="C2682" s="429">
        <v>6.4523000000000001</v>
      </c>
      <c r="D2682" s="429">
        <v>3.4574880000000001</v>
      </c>
      <c r="E2682" s="429">
        <v>2.994812</v>
      </c>
      <c r="F2682" s="429">
        <v>6.7533529999999971</v>
      </c>
    </row>
    <row r="2683" spans="1:6" x14ac:dyDescent="0.3">
      <c r="A2683" s="336">
        <v>11428</v>
      </c>
      <c r="B2683" s="2" t="s">
        <v>295</v>
      </c>
      <c r="C2683" s="429">
        <v>6.4342290000000002</v>
      </c>
      <c r="D2683" s="429">
        <v>3.4487920000000001</v>
      </c>
      <c r="E2683" s="429">
        <v>2.9854370000000001</v>
      </c>
      <c r="F2683" s="429">
        <v>6.6230490000000017</v>
      </c>
    </row>
    <row r="2684" spans="1:6" x14ac:dyDescent="0.3">
      <c r="A2684" s="336">
        <v>11429</v>
      </c>
      <c r="B2684" s="2" t="s">
        <v>295</v>
      </c>
      <c r="C2684" s="429">
        <v>6.4268919999999996</v>
      </c>
      <c r="D2684" s="429">
        <v>3.4501019999999998</v>
      </c>
      <c r="E2684" s="429">
        <v>2.9767899999999998</v>
      </c>
      <c r="F2684" s="429">
        <v>6.5431130000000053</v>
      </c>
    </row>
    <row r="2685" spans="1:6" x14ac:dyDescent="0.3">
      <c r="A2685" s="336">
        <v>11430</v>
      </c>
      <c r="B2685" s="2" t="s">
        <v>295</v>
      </c>
      <c r="C2685" s="429">
        <v>6.4647579999999998</v>
      </c>
      <c r="D2685" s="429">
        <v>3.5206689999999998</v>
      </c>
      <c r="E2685" s="429">
        <v>2.944089</v>
      </c>
      <c r="F2685" s="429">
        <v>6.3317150000000026</v>
      </c>
    </row>
    <row r="2686" spans="1:6" x14ac:dyDescent="0.3">
      <c r="A2686" s="336">
        <v>11432</v>
      </c>
      <c r="B2686" s="2" t="s">
        <v>295</v>
      </c>
      <c r="C2686" s="429">
        <v>6.5283720000000001</v>
      </c>
      <c r="D2686" s="429">
        <v>3.523962</v>
      </c>
      <c r="E2686" s="429">
        <v>3.00441</v>
      </c>
      <c r="F2686" s="429">
        <v>6.7499739999999946</v>
      </c>
    </row>
    <row r="2687" spans="1:6" x14ac:dyDescent="0.3">
      <c r="A2687" s="336">
        <v>11433</v>
      </c>
      <c r="B2687" s="2" t="s">
        <v>295</v>
      </c>
      <c r="C2687" s="429">
        <v>6.5019109999999998</v>
      </c>
      <c r="D2687" s="429">
        <v>3.5153829999999999</v>
      </c>
      <c r="E2687" s="429">
        <v>2.9865279999999998</v>
      </c>
      <c r="F2687" s="429">
        <v>6.6396920000000037</v>
      </c>
    </row>
    <row r="2688" spans="1:6" x14ac:dyDescent="0.3">
      <c r="A2688" s="336">
        <v>11434</v>
      </c>
      <c r="B2688" s="2" t="s">
        <v>295</v>
      </c>
      <c r="C2688" s="429">
        <v>6.4663060000000003</v>
      </c>
      <c r="D2688" s="429">
        <v>3.4993820000000002</v>
      </c>
      <c r="E2688" s="429">
        <v>2.9669240000000001</v>
      </c>
      <c r="F2688" s="429">
        <v>6.5122339999999923</v>
      </c>
    </row>
    <row r="2689" spans="1:6" x14ac:dyDescent="0.3">
      <c r="A2689" s="336">
        <v>11435</v>
      </c>
      <c r="B2689" s="2" t="s">
        <v>295</v>
      </c>
      <c r="C2689" s="429">
        <v>6.5463290000000001</v>
      </c>
      <c r="D2689" s="429">
        <v>3.5494340000000002</v>
      </c>
      <c r="E2689" s="429">
        <v>2.9968949999999999</v>
      </c>
      <c r="F2689" s="429">
        <v>6.6642629999999983</v>
      </c>
    </row>
    <row r="2690" spans="1:6" x14ac:dyDescent="0.3">
      <c r="A2690" s="336">
        <v>11436</v>
      </c>
      <c r="B2690" s="2" t="s">
        <v>295</v>
      </c>
      <c r="C2690" s="429">
        <v>6.5017469999999999</v>
      </c>
      <c r="D2690" s="429">
        <v>3.5314510000000001</v>
      </c>
      <c r="E2690" s="429">
        <v>2.9702959999999998</v>
      </c>
      <c r="F2690" s="429">
        <v>6.5130490000000094</v>
      </c>
    </row>
    <row r="2691" spans="1:6" x14ac:dyDescent="0.3">
      <c r="A2691" s="336">
        <v>11439</v>
      </c>
      <c r="B2691" s="2" t="s">
        <v>295</v>
      </c>
      <c r="C2691" s="429">
        <v>6.5311810000000001</v>
      </c>
      <c r="D2691" s="429">
        <v>3.5219520000000002</v>
      </c>
      <c r="E2691" s="429">
        <v>3.0092289999999999</v>
      </c>
      <c r="F2691" s="429">
        <v>6.7839580000000055</v>
      </c>
    </row>
    <row r="2692" spans="1:6" x14ac:dyDescent="0.3">
      <c r="A2692" s="336">
        <v>11501</v>
      </c>
      <c r="B2692" s="2" t="s">
        <v>295</v>
      </c>
      <c r="C2692" s="429">
        <v>6.3273789999999996</v>
      </c>
      <c r="D2692" s="429">
        <v>3.4103500000000002</v>
      </c>
      <c r="E2692" s="429">
        <v>2.9170289999999994</v>
      </c>
      <c r="F2692" s="429">
        <v>4.5547250000000048</v>
      </c>
    </row>
    <row r="2693" spans="1:6" x14ac:dyDescent="0.3">
      <c r="A2693" s="336">
        <v>11507</v>
      </c>
      <c r="B2693" s="2" t="s">
        <v>295</v>
      </c>
      <c r="C2693" s="429">
        <v>6.3443630000000004</v>
      </c>
      <c r="D2693" s="429">
        <v>3.425897</v>
      </c>
      <c r="E2693" s="429">
        <v>2.9184660000000004</v>
      </c>
      <c r="F2693" s="429">
        <v>4.5246550000000028</v>
      </c>
    </row>
    <row r="2694" spans="1:6" x14ac:dyDescent="0.3">
      <c r="A2694" s="336">
        <v>11509</v>
      </c>
      <c r="B2694" s="2" t="s">
        <v>295</v>
      </c>
      <c r="C2694" s="429">
        <v>6.3598280000000003</v>
      </c>
      <c r="D2694" s="429">
        <v>3.4512040000000002</v>
      </c>
      <c r="E2694" s="429">
        <v>2.9086240000000001</v>
      </c>
      <c r="F2694" s="429">
        <v>5.816949000000001</v>
      </c>
    </row>
    <row r="2695" spans="1:6" x14ac:dyDescent="0.3">
      <c r="A2695" s="336">
        <v>11510</v>
      </c>
      <c r="B2695" s="2" t="s">
        <v>295</v>
      </c>
      <c r="C2695" s="429">
        <v>6.2733759999999998</v>
      </c>
      <c r="D2695" s="429">
        <v>3.379845</v>
      </c>
      <c r="E2695" s="429">
        <v>2.8935309999999999</v>
      </c>
      <c r="F2695" s="429">
        <v>4.3354660000000109</v>
      </c>
    </row>
    <row r="2696" spans="1:6" x14ac:dyDescent="0.3">
      <c r="A2696" s="336">
        <v>11514</v>
      </c>
      <c r="B2696" s="2" t="s">
        <v>295</v>
      </c>
      <c r="C2696" s="429">
        <v>6.2979250000000002</v>
      </c>
      <c r="D2696" s="429">
        <v>3.4013260000000001</v>
      </c>
      <c r="E2696" s="429">
        <v>2.8965990000000001</v>
      </c>
      <c r="F2696" s="429">
        <v>3.9788699999999935</v>
      </c>
    </row>
    <row r="2697" spans="1:6" x14ac:dyDescent="0.3">
      <c r="A2697" s="336">
        <v>11516</v>
      </c>
      <c r="B2697" s="2" t="s">
        <v>295</v>
      </c>
      <c r="C2697" s="429">
        <v>6.3745770000000004</v>
      </c>
      <c r="D2697" s="429">
        <v>3.447327</v>
      </c>
      <c r="E2697" s="429">
        <v>2.9272500000000004</v>
      </c>
      <c r="F2697" s="429">
        <v>5.953251999999992</v>
      </c>
    </row>
    <row r="2698" spans="1:6" x14ac:dyDescent="0.3">
      <c r="A2698" s="336">
        <v>11518</v>
      </c>
      <c r="B2698" s="2" t="s">
        <v>295</v>
      </c>
      <c r="C2698" s="429">
        <v>6.324516</v>
      </c>
      <c r="D2698" s="429">
        <v>3.411117</v>
      </c>
      <c r="E2698" s="429">
        <v>2.9133990000000001</v>
      </c>
      <c r="F2698" s="429">
        <v>5.1774620000000056</v>
      </c>
    </row>
    <row r="2699" spans="1:6" x14ac:dyDescent="0.3">
      <c r="A2699" s="336">
        <v>11520</v>
      </c>
      <c r="B2699" s="2" t="s">
        <v>295</v>
      </c>
      <c r="C2699" s="429">
        <v>6.2489699999999999</v>
      </c>
      <c r="D2699" s="429">
        <v>3.3633739999999999</v>
      </c>
      <c r="E2699" s="429">
        <v>2.885596</v>
      </c>
      <c r="F2699" s="429">
        <v>4.0825330000000122</v>
      </c>
    </row>
    <row r="2700" spans="1:6" x14ac:dyDescent="0.3">
      <c r="A2700" s="336">
        <v>11530</v>
      </c>
      <c r="B2700" s="2" t="s">
        <v>295</v>
      </c>
      <c r="C2700" s="429">
        <v>6.3193530000000004</v>
      </c>
      <c r="D2700" s="429">
        <v>3.4061020000000002</v>
      </c>
      <c r="E2700" s="429">
        <v>2.9132510000000003</v>
      </c>
      <c r="F2700" s="429">
        <v>4.5523280000000028</v>
      </c>
    </row>
    <row r="2701" spans="1:6" x14ac:dyDescent="0.3">
      <c r="A2701" s="336">
        <v>11542</v>
      </c>
      <c r="B2701" s="2" t="s">
        <v>295</v>
      </c>
      <c r="C2701" s="429">
        <v>6.3067010000000003</v>
      </c>
      <c r="D2701" s="429">
        <v>3.4605640000000002</v>
      </c>
      <c r="E2701" s="429">
        <v>2.8461370000000001</v>
      </c>
      <c r="F2701" s="429">
        <v>2.4566419999999951</v>
      </c>
    </row>
    <row r="2702" spans="1:6" x14ac:dyDescent="0.3">
      <c r="A2702" s="336">
        <v>11545</v>
      </c>
      <c r="B2702" s="2" t="s">
        <v>295</v>
      </c>
      <c r="C2702" s="429">
        <v>6.2609909999999998</v>
      </c>
      <c r="D2702" s="429">
        <v>3.4247040000000002</v>
      </c>
      <c r="E2702" s="429">
        <v>2.8362869999999996</v>
      </c>
      <c r="F2702" s="429">
        <v>2.4107190000000074</v>
      </c>
    </row>
    <row r="2703" spans="1:6" x14ac:dyDescent="0.3">
      <c r="A2703" s="336">
        <v>11548</v>
      </c>
      <c r="B2703" s="2" t="s">
        <v>295</v>
      </c>
      <c r="C2703" s="429">
        <v>6.3048450000000003</v>
      </c>
      <c r="D2703" s="429">
        <v>3.4342000000000001</v>
      </c>
      <c r="E2703" s="429">
        <v>2.8706450000000001</v>
      </c>
      <c r="F2703" s="429">
        <v>3.1960259999999963</v>
      </c>
    </row>
    <row r="2704" spans="1:6" x14ac:dyDescent="0.3">
      <c r="A2704" s="336">
        <v>11549</v>
      </c>
      <c r="B2704" s="2" t="s">
        <v>295</v>
      </c>
      <c r="C2704" s="429">
        <v>6.2773830000000004</v>
      </c>
      <c r="D2704" s="429">
        <v>3.3895029999999999</v>
      </c>
      <c r="E2704" s="429">
        <v>2.8878800000000004</v>
      </c>
      <c r="F2704" s="429">
        <v>3.8558869999999885</v>
      </c>
    </row>
    <row r="2705" spans="1:6" x14ac:dyDescent="0.3">
      <c r="A2705" s="336">
        <v>11550</v>
      </c>
      <c r="B2705" s="2" t="s">
        <v>295</v>
      </c>
      <c r="C2705" s="429">
        <v>6.2960469999999997</v>
      </c>
      <c r="D2705" s="429">
        <v>3.3952610000000001</v>
      </c>
      <c r="E2705" s="429">
        <v>2.9007859999999996</v>
      </c>
      <c r="F2705" s="429">
        <v>4.3241160000000036</v>
      </c>
    </row>
    <row r="2706" spans="1:6" x14ac:dyDescent="0.3">
      <c r="A2706" s="336">
        <v>11552</v>
      </c>
      <c r="B2706" s="2" t="s">
        <v>295</v>
      </c>
      <c r="C2706" s="429">
        <v>6.3266859999999996</v>
      </c>
      <c r="D2706" s="429">
        <v>3.408493</v>
      </c>
      <c r="E2706" s="429">
        <v>2.9181929999999996</v>
      </c>
      <c r="F2706" s="429">
        <v>4.9067550000000111</v>
      </c>
    </row>
    <row r="2707" spans="1:6" x14ac:dyDescent="0.3">
      <c r="A2707" s="336">
        <v>11553</v>
      </c>
      <c r="B2707" s="2" t="s">
        <v>295</v>
      </c>
      <c r="C2707" s="429">
        <v>6.265657</v>
      </c>
      <c r="D2707" s="429">
        <v>3.382736</v>
      </c>
      <c r="E2707" s="429">
        <v>2.8829210000000001</v>
      </c>
      <c r="F2707" s="429">
        <v>3.7778040000000033</v>
      </c>
    </row>
    <row r="2708" spans="1:6" x14ac:dyDescent="0.3">
      <c r="A2708" s="336">
        <v>11554</v>
      </c>
      <c r="B2708" s="2" t="s">
        <v>295</v>
      </c>
      <c r="C2708" s="429">
        <v>6.2613630000000002</v>
      </c>
      <c r="D2708" s="429">
        <v>3.388951</v>
      </c>
      <c r="E2708" s="429">
        <v>2.8724120000000002</v>
      </c>
      <c r="F2708" s="429">
        <v>3.3255440000000007</v>
      </c>
    </row>
    <row r="2709" spans="1:6" x14ac:dyDescent="0.3">
      <c r="A2709" s="336">
        <v>11557</v>
      </c>
      <c r="B2709" s="2" t="s">
        <v>295</v>
      </c>
      <c r="C2709" s="429">
        <v>6.3473119999999996</v>
      </c>
      <c r="D2709" s="429">
        <v>3.4258709999999999</v>
      </c>
      <c r="E2709" s="429">
        <v>2.9214409999999997</v>
      </c>
      <c r="F2709" s="429">
        <v>5.524160000000002</v>
      </c>
    </row>
    <row r="2710" spans="1:6" x14ac:dyDescent="0.3">
      <c r="A2710" s="336">
        <v>11558</v>
      </c>
      <c r="B2710" s="2" t="s">
        <v>295</v>
      </c>
      <c r="C2710" s="429">
        <v>6.301749</v>
      </c>
      <c r="D2710" s="429">
        <v>3.4008470000000002</v>
      </c>
      <c r="E2710" s="429">
        <v>2.9009019999999999</v>
      </c>
      <c r="F2710" s="429">
        <v>5.0441079999999943</v>
      </c>
    </row>
    <row r="2711" spans="1:6" x14ac:dyDescent="0.3">
      <c r="A2711" s="336">
        <v>11559</v>
      </c>
      <c r="B2711" s="2" t="s">
        <v>295</v>
      </c>
      <c r="C2711" s="429">
        <v>6.3618050000000004</v>
      </c>
      <c r="D2711" s="429">
        <v>3.443603</v>
      </c>
      <c r="E2711" s="429">
        <v>2.9182020000000004</v>
      </c>
      <c r="F2711" s="429">
        <v>5.8175190000000114</v>
      </c>
    </row>
    <row r="2712" spans="1:6" x14ac:dyDescent="0.3">
      <c r="A2712" s="336">
        <v>11560</v>
      </c>
      <c r="B2712" s="2" t="s">
        <v>295</v>
      </c>
      <c r="C2712" s="429">
        <v>6.2555120000000004</v>
      </c>
      <c r="D2712" s="429">
        <v>3.4495230000000001</v>
      </c>
      <c r="E2712" s="429">
        <v>2.8059890000000003</v>
      </c>
      <c r="F2712" s="429">
        <v>1.5711349999999982</v>
      </c>
    </row>
    <row r="2713" spans="1:6" x14ac:dyDescent="0.3">
      <c r="A2713" s="336">
        <v>11561</v>
      </c>
      <c r="B2713" s="2" t="s">
        <v>295</v>
      </c>
      <c r="C2713" s="429">
        <v>6.2833079999999999</v>
      </c>
      <c r="D2713" s="429">
        <v>3.3882050000000001</v>
      </c>
      <c r="E2713" s="429">
        <v>2.8951029999999998</v>
      </c>
      <c r="F2713" s="429">
        <v>4.8902660000000111</v>
      </c>
    </row>
    <row r="2714" spans="1:6" x14ac:dyDescent="0.3">
      <c r="A2714" s="336">
        <v>11563</v>
      </c>
      <c r="B2714" s="2" t="s">
        <v>295</v>
      </c>
      <c r="C2714" s="429">
        <v>6.3367190000000004</v>
      </c>
      <c r="D2714" s="429">
        <v>3.4164119999999998</v>
      </c>
      <c r="E2714" s="429">
        <v>2.9203070000000007</v>
      </c>
      <c r="F2714" s="429">
        <v>5.2802499999999881</v>
      </c>
    </row>
    <row r="2715" spans="1:6" x14ac:dyDescent="0.3">
      <c r="A2715" s="336">
        <v>11565</v>
      </c>
      <c r="B2715" s="2" t="s">
        <v>295</v>
      </c>
      <c r="C2715" s="429">
        <v>6.3406979999999997</v>
      </c>
      <c r="D2715" s="429">
        <v>3.416131</v>
      </c>
      <c r="E2715" s="429">
        <v>2.9245669999999997</v>
      </c>
      <c r="F2715" s="429">
        <v>5.2539169999999942</v>
      </c>
    </row>
    <row r="2716" spans="1:6" x14ac:dyDescent="0.3">
      <c r="A2716" s="336">
        <v>11566</v>
      </c>
      <c r="B2716" s="2" t="s">
        <v>295</v>
      </c>
      <c r="C2716" s="429">
        <v>6.248068</v>
      </c>
      <c r="D2716" s="429">
        <v>3.3672629999999999</v>
      </c>
      <c r="E2716" s="429">
        <v>2.8808050000000001</v>
      </c>
      <c r="F2716" s="429">
        <v>3.8328349999999958</v>
      </c>
    </row>
    <row r="2717" spans="1:6" x14ac:dyDescent="0.3">
      <c r="A2717" s="336">
        <v>11568</v>
      </c>
      <c r="B2717" s="2" t="s">
        <v>295</v>
      </c>
      <c r="C2717" s="429">
        <v>6.2748949999999999</v>
      </c>
      <c r="D2717" s="429">
        <v>3.4115479999999998</v>
      </c>
      <c r="E2717" s="429">
        <v>2.8633470000000001</v>
      </c>
      <c r="F2717" s="429">
        <v>3.0942690000000042</v>
      </c>
    </row>
    <row r="2718" spans="1:6" x14ac:dyDescent="0.3">
      <c r="A2718" s="336">
        <v>11570</v>
      </c>
      <c r="B2718" s="2" t="s">
        <v>295</v>
      </c>
      <c r="C2718" s="429">
        <v>6.3051789999999999</v>
      </c>
      <c r="D2718" s="429">
        <v>3.3983189999999999</v>
      </c>
      <c r="E2718" s="429">
        <v>2.90686</v>
      </c>
      <c r="F2718" s="429">
        <v>4.7266949999999923</v>
      </c>
    </row>
    <row r="2719" spans="1:6" x14ac:dyDescent="0.3">
      <c r="A2719" s="336">
        <v>11572</v>
      </c>
      <c r="B2719" s="2" t="s">
        <v>295</v>
      </c>
      <c r="C2719" s="429">
        <v>6.2944529999999999</v>
      </c>
      <c r="D2719" s="429">
        <v>3.3928970000000001</v>
      </c>
      <c r="E2719" s="429">
        <v>2.9015559999999998</v>
      </c>
      <c r="F2719" s="429">
        <v>4.7818439999999924</v>
      </c>
    </row>
    <row r="2720" spans="1:6" x14ac:dyDescent="0.3">
      <c r="A2720" s="336">
        <v>11575</v>
      </c>
      <c r="B2720" s="2" t="s">
        <v>295</v>
      </c>
      <c r="C2720" s="429">
        <v>6.2582509999999996</v>
      </c>
      <c r="D2720" s="429">
        <v>3.3769840000000002</v>
      </c>
      <c r="E2720" s="429">
        <v>2.8812669999999994</v>
      </c>
      <c r="F2720" s="429">
        <v>3.7978880000000004</v>
      </c>
    </row>
    <row r="2721" spans="1:6" x14ac:dyDescent="0.3">
      <c r="A2721" s="336">
        <v>11576</v>
      </c>
      <c r="B2721" s="2" t="s">
        <v>295</v>
      </c>
      <c r="C2721" s="429">
        <v>6.3351329999999999</v>
      </c>
      <c r="D2721" s="429">
        <v>3.4353440000000002</v>
      </c>
      <c r="E2721" s="429">
        <v>2.8997889999999997</v>
      </c>
      <c r="F2721" s="429">
        <v>3.9718329999999966</v>
      </c>
    </row>
    <row r="2722" spans="1:6" x14ac:dyDescent="0.3">
      <c r="A2722" s="336">
        <v>11577</v>
      </c>
      <c r="B2722" s="2" t="s">
        <v>295</v>
      </c>
      <c r="C2722" s="429">
        <v>6.3218350000000001</v>
      </c>
      <c r="D2722" s="429">
        <v>3.42381</v>
      </c>
      <c r="E2722" s="429">
        <v>2.8980250000000001</v>
      </c>
      <c r="F2722" s="429">
        <v>3.9537489999999949</v>
      </c>
    </row>
    <row r="2723" spans="1:6" x14ac:dyDescent="0.3">
      <c r="A2723" s="336">
        <v>11579</v>
      </c>
      <c r="B2723" s="2" t="s">
        <v>295</v>
      </c>
      <c r="C2723" s="429">
        <v>6.3301020000000001</v>
      </c>
      <c r="D2723" s="429">
        <v>3.455136</v>
      </c>
      <c r="E2723" s="429">
        <v>2.8749660000000001</v>
      </c>
      <c r="F2723" s="429">
        <v>3.1941709999999972</v>
      </c>
    </row>
    <row r="2724" spans="1:6" x14ac:dyDescent="0.3">
      <c r="A2724" s="336">
        <v>11580</v>
      </c>
      <c r="B2724" s="2" t="s">
        <v>295</v>
      </c>
      <c r="C2724" s="429">
        <v>6.3742179999999999</v>
      </c>
      <c r="D2724" s="429">
        <v>3.433192</v>
      </c>
      <c r="E2724" s="429">
        <v>2.9410259999999999</v>
      </c>
      <c r="F2724" s="429">
        <v>5.7966490000000022</v>
      </c>
    </row>
    <row r="2725" spans="1:6" x14ac:dyDescent="0.3">
      <c r="A2725" s="336">
        <v>11581</v>
      </c>
      <c r="B2725" s="2" t="s">
        <v>295</v>
      </c>
      <c r="C2725" s="429">
        <v>6.3735249999999999</v>
      </c>
      <c r="D2725" s="429">
        <v>3.438482</v>
      </c>
      <c r="E2725" s="429">
        <v>2.9350429999999998</v>
      </c>
      <c r="F2725" s="429">
        <v>5.8676609999999982</v>
      </c>
    </row>
    <row r="2726" spans="1:6" x14ac:dyDescent="0.3">
      <c r="A2726" s="336">
        <v>11590</v>
      </c>
      <c r="B2726" s="2" t="s">
        <v>295</v>
      </c>
      <c r="C2726" s="429">
        <v>6.2539220000000002</v>
      </c>
      <c r="D2726" s="429">
        <v>3.3900410000000001</v>
      </c>
      <c r="E2726" s="429">
        <v>2.8638810000000001</v>
      </c>
      <c r="F2726" s="429">
        <v>3.184708999999998</v>
      </c>
    </row>
    <row r="2727" spans="1:6" x14ac:dyDescent="0.3">
      <c r="A2727" s="336">
        <v>11596</v>
      </c>
      <c r="B2727" s="2" t="s">
        <v>295</v>
      </c>
      <c r="C2727" s="429">
        <v>6.3338279999999996</v>
      </c>
      <c r="D2727" s="429">
        <v>3.417192</v>
      </c>
      <c r="E2727" s="429">
        <v>2.9166359999999996</v>
      </c>
      <c r="F2727" s="429">
        <v>4.4879409999999922</v>
      </c>
    </row>
    <row r="2728" spans="1:6" x14ac:dyDescent="0.3">
      <c r="A2728" s="336">
        <v>11598</v>
      </c>
      <c r="B2728" s="2" t="s">
        <v>295</v>
      </c>
      <c r="C2728" s="429">
        <v>6.3621040000000004</v>
      </c>
      <c r="D2728" s="429">
        <v>3.4374929999999999</v>
      </c>
      <c r="E2728" s="429">
        <v>2.9246110000000005</v>
      </c>
      <c r="F2728" s="429">
        <v>5.7681470000000203</v>
      </c>
    </row>
    <row r="2729" spans="1:6" x14ac:dyDescent="0.3">
      <c r="A2729" s="336">
        <v>11691</v>
      </c>
      <c r="B2729" s="2" t="s">
        <v>295</v>
      </c>
      <c r="C2729" s="429">
        <v>6.398002</v>
      </c>
      <c r="D2729" s="429">
        <v>3.4859990000000001</v>
      </c>
      <c r="E2729" s="429">
        <v>2.9120029999999999</v>
      </c>
      <c r="F2729" s="429">
        <v>6.0486689999999967</v>
      </c>
    </row>
    <row r="2730" spans="1:6" x14ac:dyDescent="0.3">
      <c r="A2730" s="336">
        <v>11692</v>
      </c>
      <c r="B2730" s="2" t="s">
        <v>295</v>
      </c>
      <c r="C2730" s="429">
        <v>6.4307670000000003</v>
      </c>
      <c r="D2730" s="429">
        <v>3.5391949999999999</v>
      </c>
      <c r="E2730" s="429">
        <v>2.8915720000000005</v>
      </c>
      <c r="F2730" s="429">
        <v>5.9827059999999932</v>
      </c>
    </row>
    <row r="2731" spans="1:6" x14ac:dyDescent="0.3">
      <c r="A2731" s="336">
        <v>11693</v>
      </c>
      <c r="B2731" s="2" t="s">
        <v>295</v>
      </c>
      <c r="C2731" s="429">
        <v>6.4782890000000002</v>
      </c>
      <c r="D2731" s="429">
        <v>3.5751089999999999</v>
      </c>
      <c r="E2731" s="429">
        <v>2.9031800000000003</v>
      </c>
      <c r="F2731" s="429">
        <v>6.0875289999999964</v>
      </c>
    </row>
    <row r="2732" spans="1:6" x14ac:dyDescent="0.3">
      <c r="A2732" s="336">
        <v>11694</v>
      </c>
      <c r="B2732" s="2" t="s">
        <v>293</v>
      </c>
      <c r="C2732" s="429">
        <v>6.0971070000000003</v>
      </c>
      <c r="D2732" s="429">
        <v>3.164752</v>
      </c>
      <c r="E2732" s="429">
        <v>2.9323550000000003</v>
      </c>
      <c r="F2732" s="429">
        <v>5.8494399999999942</v>
      </c>
    </row>
    <row r="2733" spans="1:6" x14ac:dyDescent="0.3">
      <c r="A2733" s="336">
        <v>11697</v>
      </c>
      <c r="B2733" s="2" t="s">
        <v>293</v>
      </c>
      <c r="C2733" s="429">
        <v>6.1171470000000001</v>
      </c>
      <c r="D2733" s="429">
        <v>3.1606890000000001</v>
      </c>
      <c r="E2733" s="429">
        <v>2.956458</v>
      </c>
      <c r="F2733" s="429">
        <v>5.836519999999993</v>
      </c>
    </row>
    <row r="2734" spans="1:6" x14ac:dyDescent="0.3">
      <c r="A2734" s="336">
        <v>11701</v>
      </c>
      <c r="B2734" s="2" t="s">
        <v>295</v>
      </c>
      <c r="C2734" s="429">
        <v>6.0369929999999998</v>
      </c>
      <c r="D2734" s="429">
        <v>3.298645</v>
      </c>
      <c r="E2734" s="429">
        <v>2.7383479999999998</v>
      </c>
      <c r="F2734" s="429">
        <v>1.2647919999999928</v>
      </c>
    </row>
    <row r="2735" spans="1:6" x14ac:dyDescent="0.3">
      <c r="A2735" s="336">
        <v>11702</v>
      </c>
      <c r="B2735" s="2" t="s">
        <v>295</v>
      </c>
      <c r="C2735" s="429">
        <v>6.1557069999999996</v>
      </c>
      <c r="D2735" s="429">
        <v>3.3067039999999999</v>
      </c>
      <c r="E2735" s="429">
        <v>2.8490029999999997</v>
      </c>
      <c r="F2735" s="429">
        <v>3.2770609999999962</v>
      </c>
    </row>
    <row r="2736" spans="1:6" x14ac:dyDescent="0.3">
      <c r="A2736" s="336">
        <v>11703</v>
      </c>
      <c r="B2736" s="2" t="s">
        <v>295</v>
      </c>
      <c r="C2736" s="429">
        <v>5.9750110000000003</v>
      </c>
      <c r="D2736" s="429">
        <v>3.2189030000000001</v>
      </c>
      <c r="E2736" s="429">
        <v>2.7561080000000002</v>
      </c>
      <c r="F2736" s="429">
        <v>0.84266300000000882</v>
      </c>
    </row>
    <row r="2737" spans="1:6" x14ac:dyDescent="0.3">
      <c r="A2737" s="336">
        <v>11704</v>
      </c>
      <c r="B2737" s="2" t="s">
        <v>295</v>
      </c>
      <c r="C2737" s="429">
        <v>6.0356839999999998</v>
      </c>
      <c r="D2737" s="429">
        <v>3.2970640000000002</v>
      </c>
      <c r="E2737" s="429">
        <v>2.7386199999999996</v>
      </c>
      <c r="F2737" s="429">
        <v>1.2492300000000043</v>
      </c>
    </row>
    <row r="2738" spans="1:6" x14ac:dyDescent="0.3">
      <c r="A2738" s="336">
        <v>11705</v>
      </c>
      <c r="B2738" s="2" t="s">
        <v>295</v>
      </c>
      <c r="C2738" s="429">
        <v>5.8017849999999997</v>
      </c>
      <c r="D2738" s="429">
        <v>2.9898899999999999</v>
      </c>
      <c r="E2738" s="429">
        <v>2.8118949999999998</v>
      </c>
      <c r="F2738" s="429">
        <v>0.1724839999999972</v>
      </c>
    </row>
    <row r="2739" spans="1:6" x14ac:dyDescent="0.3">
      <c r="A2739" s="336">
        <v>11706</v>
      </c>
      <c r="B2739" s="2" t="s">
        <v>295</v>
      </c>
      <c r="C2739" s="429">
        <v>5.9357689999999996</v>
      </c>
      <c r="D2739" s="429">
        <v>3.1653060000000002</v>
      </c>
      <c r="E2739" s="429">
        <v>2.7704629999999995</v>
      </c>
      <c r="F2739" s="429">
        <v>0.54807800000000384</v>
      </c>
    </row>
    <row r="2740" spans="1:6" x14ac:dyDescent="0.3">
      <c r="A2740" s="336">
        <v>11709</v>
      </c>
      <c r="B2740" s="2" t="s">
        <v>295</v>
      </c>
      <c r="C2740" s="429">
        <v>6.2191320000000001</v>
      </c>
      <c r="D2740" s="429">
        <v>3.4491559999999999</v>
      </c>
      <c r="E2740" s="429">
        <v>2.7699760000000002</v>
      </c>
      <c r="F2740" s="429">
        <v>0.7836369999999917</v>
      </c>
    </row>
    <row r="2741" spans="1:6" x14ac:dyDescent="0.3">
      <c r="A2741" s="336">
        <v>11710</v>
      </c>
      <c r="B2741" s="2" t="s">
        <v>295</v>
      </c>
      <c r="C2741" s="429">
        <v>6.2535420000000004</v>
      </c>
      <c r="D2741" s="429">
        <v>3.3763010000000002</v>
      </c>
      <c r="E2741" s="429">
        <v>2.8772410000000002</v>
      </c>
      <c r="F2741" s="429">
        <v>3.6190820000000059</v>
      </c>
    </row>
    <row r="2742" spans="1:6" x14ac:dyDescent="0.3">
      <c r="A2742" s="336">
        <v>11713</v>
      </c>
      <c r="B2742" s="2" t="s">
        <v>295</v>
      </c>
      <c r="C2742" s="429">
        <v>5.7853880000000002</v>
      </c>
      <c r="D2742" s="429">
        <v>2.8882310000000002</v>
      </c>
      <c r="E2742" s="429">
        <v>2.897157</v>
      </c>
      <c r="F2742" s="429">
        <v>5.6125000000001535E-2</v>
      </c>
    </row>
    <row r="2743" spans="1:6" x14ac:dyDescent="0.3">
      <c r="A2743" s="336">
        <v>11714</v>
      </c>
      <c r="B2743" s="2" t="s">
        <v>295</v>
      </c>
      <c r="C2743" s="429">
        <v>6.0877150000000002</v>
      </c>
      <c r="D2743" s="429">
        <v>3.3224109999999998</v>
      </c>
      <c r="E2743" s="429">
        <v>2.7653040000000004</v>
      </c>
      <c r="F2743" s="429">
        <v>1.7096370000000078</v>
      </c>
    </row>
    <row r="2744" spans="1:6" x14ac:dyDescent="0.3">
      <c r="A2744" s="336">
        <v>11715</v>
      </c>
      <c r="B2744" s="2" t="s">
        <v>295</v>
      </c>
      <c r="C2744" s="429">
        <v>5.7963659999999999</v>
      </c>
      <c r="D2744" s="429">
        <v>2.9717570000000002</v>
      </c>
      <c r="E2744" s="429">
        <v>2.8246089999999997</v>
      </c>
      <c r="F2744" s="429">
        <v>0.15430699999999575</v>
      </c>
    </row>
    <row r="2745" spans="1:6" x14ac:dyDescent="0.3">
      <c r="A2745" s="336">
        <v>11716</v>
      </c>
      <c r="B2745" s="2" t="s">
        <v>295</v>
      </c>
      <c r="C2745" s="429">
        <v>5.8511129999999998</v>
      </c>
      <c r="D2745" s="429">
        <v>3.052559</v>
      </c>
      <c r="E2745" s="429">
        <v>2.7985539999999998</v>
      </c>
      <c r="F2745" s="429">
        <v>0.23522900000000391</v>
      </c>
    </row>
    <row r="2746" spans="1:6" x14ac:dyDescent="0.3">
      <c r="A2746" s="336">
        <v>11717</v>
      </c>
      <c r="B2746" s="2" t="s">
        <v>295</v>
      </c>
      <c r="C2746" s="429">
        <v>5.9490129999999999</v>
      </c>
      <c r="D2746" s="429">
        <v>3.176361</v>
      </c>
      <c r="E2746" s="429">
        <v>2.7726519999999999</v>
      </c>
      <c r="F2746" s="429">
        <v>0.38870600000000621</v>
      </c>
    </row>
    <row r="2747" spans="1:6" x14ac:dyDescent="0.3">
      <c r="A2747" s="336">
        <v>11718</v>
      </c>
      <c r="B2747" s="2" t="s">
        <v>295</v>
      </c>
      <c r="C2747" s="429">
        <v>5.9291580000000002</v>
      </c>
      <c r="D2747" s="429">
        <v>3.1565859999999999</v>
      </c>
      <c r="E2747" s="429">
        <v>2.7725720000000003</v>
      </c>
      <c r="F2747" s="429">
        <v>0.53539700000000323</v>
      </c>
    </row>
    <row r="2748" spans="1:6" x14ac:dyDescent="0.3">
      <c r="A2748" s="336">
        <v>11719</v>
      </c>
      <c r="B2748" s="2" t="s">
        <v>295</v>
      </c>
      <c r="C2748" s="429">
        <v>5.7756369999999997</v>
      </c>
      <c r="D2748" s="429">
        <v>2.8546840000000002</v>
      </c>
      <c r="E2748" s="429">
        <v>2.9209529999999995</v>
      </c>
      <c r="F2748" s="429">
        <v>2.7388999999999442E-2</v>
      </c>
    </row>
    <row r="2749" spans="1:6" x14ac:dyDescent="0.3">
      <c r="A2749" s="336">
        <v>11720</v>
      </c>
      <c r="B2749" s="2" t="s">
        <v>295</v>
      </c>
      <c r="C2749" s="429">
        <v>5.8798339999999998</v>
      </c>
      <c r="D2749" s="429">
        <v>3.0383520000000002</v>
      </c>
      <c r="E2749" s="429">
        <v>2.8414819999999996</v>
      </c>
      <c r="F2749" s="429">
        <v>-2.7369999999962147E-3</v>
      </c>
    </row>
    <row r="2750" spans="1:6" x14ac:dyDescent="0.3">
      <c r="A2750" s="336">
        <v>11721</v>
      </c>
      <c r="B2750" s="2" t="s">
        <v>295</v>
      </c>
      <c r="C2750" s="429">
        <v>6.0516160000000001</v>
      </c>
      <c r="D2750" s="429">
        <v>3.336875</v>
      </c>
      <c r="E2750" s="429">
        <v>2.7147410000000001</v>
      </c>
      <c r="F2750" s="429">
        <v>-0.35971900000001256</v>
      </c>
    </row>
    <row r="2751" spans="1:6" x14ac:dyDescent="0.3">
      <c r="A2751" s="336">
        <v>11722</v>
      </c>
      <c r="B2751" s="2" t="s">
        <v>295</v>
      </c>
      <c r="C2751" s="429">
        <v>5.909135</v>
      </c>
      <c r="D2751" s="429">
        <v>3.1224569999999998</v>
      </c>
      <c r="E2751" s="429">
        <v>2.7866780000000002</v>
      </c>
      <c r="F2751" s="429">
        <v>0.30030999999999608</v>
      </c>
    </row>
    <row r="2752" spans="1:6" x14ac:dyDescent="0.3">
      <c r="A2752" s="336">
        <v>11724</v>
      </c>
      <c r="B2752" s="2" t="s">
        <v>295</v>
      </c>
      <c r="C2752" s="429">
        <v>6.1035709999999996</v>
      </c>
      <c r="D2752" s="429">
        <v>3.3781629999999998</v>
      </c>
      <c r="E2752" s="429">
        <v>2.7254079999999998</v>
      </c>
      <c r="F2752" s="429">
        <v>0.31083999999999889</v>
      </c>
    </row>
    <row r="2753" spans="1:6" x14ac:dyDescent="0.3">
      <c r="A2753" s="336">
        <v>11725</v>
      </c>
      <c r="B2753" s="2" t="s">
        <v>295</v>
      </c>
      <c r="C2753" s="429">
        <v>5.9938659999999997</v>
      </c>
      <c r="D2753" s="429">
        <v>3.2289080000000001</v>
      </c>
      <c r="E2753" s="429">
        <v>2.7649579999999996</v>
      </c>
      <c r="F2753" s="429">
        <v>0.1300380000000132</v>
      </c>
    </row>
    <row r="2754" spans="1:6" x14ac:dyDescent="0.3">
      <c r="A2754" s="336">
        <v>11726</v>
      </c>
      <c r="B2754" s="2" t="s">
        <v>295</v>
      </c>
      <c r="C2754" s="429">
        <v>6.0369929999999998</v>
      </c>
      <c r="D2754" s="429">
        <v>3.298645</v>
      </c>
      <c r="E2754" s="429">
        <v>2.7383479999999998</v>
      </c>
      <c r="F2754" s="429">
        <v>1.2647919999999928</v>
      </c>
    </row>
    <row r="2755" spans="1:6" x14ac:dyDescent="0.3">
      <c r="A2755" s="336">
        <v>11727</v>
      </c>
      <c r="B2755" s="2" t="s">
        <v>295</v>
      </c>
      <c r="C2755" s="429">
        <v>5.8617489999999997</v>
      </c>
      <c r="D2755" s="429">
        <v>2.9677769999999999</v>
      </c>
      <c r="E2755" s="429">
        <v>2.8939719999999998</v>
      </c>
      <c r="F2755" s="429">
        <v>8.8070000000044502E-3</v>
      </c>
    </row>
    <row r="2756" spans="1:6" x14ac:dyDescent="0.3">
      <c r="A2756" s="336">
        <v>11729</v>
      </c>
      <c r="B2756" s="2" t="s">
        <v>295</v>
      </c>
      <c r="C2756" s="429">
        <v>5.9821400000000002</v>
      </c>
      <c r="D2756" s="429">
        <v>3.2263920000000001</v>
      </c>
      <c r="E2756" s="429">
        <v>2.7557480000000001</v>
      </c>
      <c r="F2756" s="429">
        <v>0.74432099999999934</v>
      </c>
    </row>
    <row r="2757" spans="1:6" x14ac:dyDescent="0.3">
      <c r="A2757" s="336">
        <v>11730</v>
      </c>
      <c r="B2757" s="2" t="s">
        <v>295</v>
      </c>
      <c r="C2757" s="429">
        <v>5.8808100000000003</v>
      </c>
      <c r="D2757" s="429">
        <v>3.0970200000000001</v>
      </c>
      <c r="E2757" s="429">
        <v>2.7837900000000002</v>
      </c>
      <c r="F2757" s="429">
        <v>0.40455599999999237</v>
      </c>
    </row>
    <row r="2758" spans="1:6" x14ac:dyDescent="0.3">
      <c r="A2758" s="336">
        <v>11731</v>
      </c>
      <c r="B2758" s="2" t="s">
        <v>295</v>
      </c>
      <c r="C2758" s="429">
        <v>6.0200319999999996</v>
      </c>
      <c r="D2758" s="429">
        <v>3.2726389999999999</v>
      </c>
      <c r="E2758" s="429">
        <v>2.7473929999999998</v>
      </c>
      <c r="F2758" s="429">
        <v>-3.579800000000688E-2</v>
      </c>
    </row>
    <row r="2759" spans="1:6" x14ac:dyDescent="0.3">
      <c r="A2759" s="336">
        <v>11732</v>
      </c>
      <c r="B2759" s="2" t="s">
        <v>295</v>
      </c>
      <c r="C2759" s="429">
        <v>6.1983350000000002</v>
      </c>
      <c r="D2759" s="429">
        <v>3.4079459999999999</v>
      </c>
      <c r="E2759" s="429">
        <v>2.7903890000000002</v>
      </c>
      <c r="F2759" s="429">
        <v>1.5023790000000048</v>
      </c>
    </row>
    <row r="2760" spans="1:6" x14ac:dyDescent="0.3">
      <c r="A2760" s="336">
        <v>11733</v>
      </c>
      <c r="B2760" s="2" t="s">
        <v>295</v>
      </c>
      <c r="C2760" s="429">
        <v>5.9053649999999998</v>
      </c>
      <c r="D2760" s="429">
        <v>3.05145</v>
      </c>
      <c r="E2760" s="429">
        <v>2.8539149999999998</v>
      </c>
      <c r="F2760" s="429">
        <v>-7.3486999999992975E-2</v>
      </c>
    </row>
    <row r="2761" spans="1:6" x14ac:dyDescent="0.3">
      <c r="A2761" s="336">
        <v>11735</v>
      </c>
      <c r="B2761" s="2" t="s">
        <v>295</v>
      </c>
      <c r="C2761" s="429">
        <v>6.0378769999999999</v>
      </c>
      <c r="D2761" s="429">
        <v>3.298962</v>
      </c>
      <c r="E2761" s="429">
        <v>2.738915</v>
      </c>
      <c r="F2761" s="429">
        <v>1.2692460000000025</v>
      </c>
    </row>
    <row r="2762" spans="1:6" x14ac:dyDescent="0.3">
      <c r="A2762" s="336">
        <v>11738</v>
      </c>
      <c r="B2762" s="2" t="s">
        <v>295</v>
      </c>
      <c r="C2762" s="429">
        <v>5.8458170000000003</v>
      </c>
      <c r="D2762" s="429">
        <v>2.987406</v>
      </c>
      <c r="E2762" s="429">
        <v>2.8584110000000003</v>
      </c>
      <c r="F2762" s="429">
        <v>4.7119000000002131E-2</v>
      </c>
    </row>
    <row r="2763" spans="1:6" x14ac:dyDescent="0.3">
      <c r="A2763" s="336">
        <v>11740</v>
      </c>
      <c r="B2763" s="2" t="s">
        <v>295</v>
      </c>
      <c r="C2763" s="429">
        <v>6.0395799999999999</v>
      </c>
      <c r="D2763" s="429">
        <v>3.3148270000000002</v>
      </c>
      <c r="E2763" s="429">
        <v>2.7247529999999998</v>
      </c>
      <c r="F2763" s="429">
        <v>-8.3802999999996075E-2</v>
      </c>
    </row>
    <row r="2764" spans="1:6" x14ac:dyDescent="0.3">
      <c r="A2764" s="336">
        <v>11741</v>
      </c>
      <c r="B2764" s="2" t="s">
        <v>295</v>
      </c>
      <c r="C2764" s="429">
        <v>5.828322</v>
      </c>
      <c r="D2764" s="429">
        <v>3.0045730000000002</v>
      </c>
      <c r="E2764" s="429">
        <v>2.8237489999999998</v>
      </c>
      <c r="F2764" s="429">
        <v>0.11076199999998693</v>
      </c>
    </row>
    <row r="2765" spans="1:6" x14ac:dyDescent="0.3">
      <c r="A2765" s="336">
        <v>11742</v>
      </c>
      <c r="B2765" s="2" t="s">
        <v>295</v>
      </c>
      <c r="C2765" s="429">
        <v>5.8304679999999998</v>
      </c>
      <c r="D2765" s="429">
        <v>2.984013</v>
      </c>
      <c r="E2765" s="429">
        <v>2.8464549999999997</v>
      </c>
      <c r="F2765" s="429">
        <v>7.9439999999991073E-2</v>
      </c>
    </row>
    <row r="2766" spans="1:6" x14ac:dyDescent="0.3">
      <c r="A2766" s="336">
        <v>11743</v>
      </c>
      <c r="B2766" s="2" t="s">
        <v>295</v>
      </c>
      <c r="C2766" s="429">
        <v>6.0818440000000002</v>
      </c>
      <c r="D2766" s="429">
        <v>3.3688829999999998</v>
      </c>
      <c r="E2766" s="429">
        <v>2.7129610000000004</v>
      </c>
      <c r="F2766" s="429">
        <v>-5.5750999999993667E-2</v>
      </c>
    </row>
    <row r="2767" spans="1:6" x14ac:dyDescent="0.3">
      <c r="A2767" s="336">
        <v>11746</v>
      </c>
      <c r="B2767" s="2" t="s">
        <v>295</v>
      </c>
      <c r="C2767" s="429">
        <v>6.0215339999999999</v>
      </c>
      <c r="D2767" s="429">
        <v>3.2854969999999999</v>
      </c>
      <c r="E2767" s="429">
        <v>2.7360370000000001</v>
      </c>
      <c r="F2767" s="429">
        <v>0.39664500000000658</v>
      </c>
    </row>
    <row r="2768" spans="1:6" x14ac:dyDescent="0.3">
      <c r="A2768" s="336">
        <v>11747</v>
      </c>
      <c r="B2768" s="2" t="s">
        <v>295</v>
      </c>
      <c r="C2768" s="429">
        <v>6.0468669999999998</v>
      </c>
      <c r="D2768" s="429">
        <v>3.3122940000000001</v>
      </c>
      <c r="E2768" s="429">
        <v>2.7345729999999997</v>
      </c>
      <c r="F2768" s="429">
        <v>0.89596300000000184</v>
      </c>
    </row>
    <row r="2769" spans="1:6" x14ac:dyDescent="0.3">
      <c r="A2769" s="336">
        <v>11749</v>
      </c>
      <c r="B2769" s="2" t="s">
        <v>295</v>
      </c>
      <c r="C2769" s="429">
        <v>5.9050779999999996</v>
      </c>
      <c r="D2769" s="429">
        <v>3.109569</v>
      </c>
      <c r="E2769" s="429">
        <v>2.7955089999999996</v>
      </c>
      <c r="F2769" s="429">
        <v>0.19279700000000588</v>
      </c>
    </row>
    <row r="2770" spans="1:6" x14ac:dyDescent="0.3">
      <c r="A2770" s="336">
        <v>11751</v>
      </c>
      <c r="B2770" s="2" t="s">
        <v>295</v>
      </c>
      <c r="C2770" s="429">
        <v>5.9217209999999998</v>
      </c>
      <c r="D2770" s="429">
        <v>3.1471719999999999</v>
      </c>
      <c r="E2770" s="429">
        <v>2.7745489999999999</v>
      </c>
      <c r="F2770" s="429">
        <v>0.5099389999999957</v>
      </c>
    </row>
    <row r="2771" spans="1:6" x14ac:dyDescent="0.3">
      <c r="A2771" s="336">
        <v>11752</v>
      </c>
      <c r="B2771" s="2" t="s">
        <v>295</v>
      </c>
      <c r="C2771" s="429">
        <v>5.8813399999999998</v>
      </c>
      <c r="D2771" s="429">
        <v>3.0950160000000002</v>
      </c>
      <c r="E2771" s="429">
        <v>2.7863239999999996</v>
      </c>
      <c r="F2771" s="429">
        <v>0.36279499999999132</v>
      </c>
    </row>
    <row r="2772" spans="1:6" x14ac:dyDescent="0.3">
      <c r="A2772" s="336">
        <v>11753</v>
      </c>
      <c r="B2772" s="2" t="s">
        <v>295</v>
      </c>
      <c r="C2772" s="429">
        <v>6.2034000000000002</v>
      </c>
      <c r="D2772" s="429">
        <v>3.3856000000000002</v>
      </c>
      <c r="E2772" s="429">
        <v>2.8178000000000001</v>
      </c>
      <c r="F2772" s="429">
        <v>2.2261380000000059</v>
      </c>
    </row>
    <row r="2773" spans="1:6" x14ac:dyDescent="0.3">
      <c r="A2773" s="336">
        <v>11754</v>
      </c>
      <c r="B2773" s="2" t="s">
        <v>295</v>
      </c>
      <c r="C2773" s="429">
        <v>6.001061</v>
      </c>
      <c r="D2773" s="429">
        <v>3.2198310000000001</v>
      </c>
      <c r="E2773" s="429">
        <v>2.7812299999999999</v>
      </c>
      <c r="F2773" s="429">
        <v>-0.1105969999999914</v>
      </c>
    </row>
    <row r="2774" spans="1:6" x14ac:dyDescent="0.3">
      <c r="A2774" s="336">
        <v>11755</v>
      </c>
      <c r="B2774" s="2" t="s">
        <v>295</v>
      </c>
      <c r="C2774" s="429">
        <v>5.8948510000000001</v>
      </c>
      <c r="D2774" s="429">
        <v>3.0710700000000002</v>
      </c>
      <c r="E2774" s="429">
        <v>2.8237809999999999</v>
      </c>
      <c r="F2774" s="429">
        <v>1.6993000000006475E-2</v>
      </c>
    </row>
    <row r="2775" spans="1:6" x14ac:dyDescent="0.3">
      <c r="A2775" s="336">
        <v>11756</v>
      </c>
      <c r="B2775" s="2" t="s">
        <v>295</v>
      </c>
      <c r="C2775" s="429">
        <v>6.2338079999999998</v>
      </c>
      <c r="D2775" s="429">
        <v>3.3796789999999999</v>
      </c>
      <c r="E2775" s="429">
        <v>2.8541289999999999</v>
      </c>
      <c r="F2775" s="429">
        <v>3.0798210000000026</v>
      </c>
    </row>
    <row r="2776" spans="1:6" x14ac:dyDescent="0.3">
      <c r="A2776" s="336">
        <v>11757</v>
      </c>
      <c r="B2776" s="2" t="s">
        <v>295</v>
      </c>
      <c r="C2776" s="429">
        <v>6.0369929999999998</v>
      </c>
      <c r="D2776" s="429">
        <v>3.298645</v>
      </c>
      <c r="E2776" s="429">
        <v>2.7383479999999998</v>
      </c>
      <c r="F2776" s="429">
        <v>1.2647919999999928</v>
      </c>
    </row>
    <row r="2777" spans="1:6" x14ac:dyDescent="0.3">
      <c r="A2777" s="336">
        <v>11758</v>
      </c>
      <c r="B2777" s="2" t="s">
        <v>295</v>
      </c>
      <c r="C2777" s="429">
        <v>6.0369929999999998</v>
      </c>
      <c r="D2777" s="429">
        <v>3.298645</v>
      </c>
      <c r="E2777" s="429">
        <v>2.7383479999999998</v>
      </c>
      <c r="F2777" s="429">
        <v>1.2647919999999928</v>
      </c>
    </row>
    <row r="2778" spans="1:6" x14ac:dyDescent="0.3">
      <c r="A2778" s="336">
        <v>11762</v>
      </c>
      <c r="B2778" s="2" t="s">
        <v>295</v>
      </c>
      <c r="C2778" s="429">
        <v>6.0369929999999998</v>
      </c>
      <c r="D2778" s="429">
        <v>3.298645</v>
      </c>
      <c r="E2778" s="429">
        <v>2.7383479999999998</v>
      </c>
      <c r="F2778" s="429">
        <v>1.2647919999999928</v>
      </c>
    </row>
    <row r="2779" spans="1:6" x14ac:dyDescent="0.3">
      <c r="A2779" s="336">
        <v>11763</v>
      </c>
      <c r="B2779" s="2" t="s">
        <v>295</v>
      </c>
      <c r="C2779" s="429">
        <v>5.8228970000000002</v>
      </c>
      <c r="D2779" s="429">
        <v>2.9335040000000001</v>
      </c>
      <c r="E2779" s="429">
        <v>2.8893930000000001</v>
      </c>
      <c r="F2779" s="429">
        <v>5.3392999999999802E-2</v>
      </c>
    </row>
    <row r="2780" spans="1:6" x14ac:dyDescent="0.3">
      <c r="A2780" s="336">
        <v>11764</v>
      </c>
      <c r="B2780" s="2" t="s">
        <v>295</v>
      </c>
      <c r="C2780" s="429">
        <v>5.867426</v>
      </c>
      <c r="D2780" s="429">
        <v>2.923546</v>
      </c>
      <c r="E2780" s="429">
        <v>2.9438800000000001</v>
      </c>
      <c r="F2780" s="429">
        <v>2.5145000000001971E-2</v>
      </c>
    </row>
    <row r="2781" spans="1:6" x14ac:dyDescent="0.3">
      <c r="A2781" s="336">
        <v>11765</v>
      </c>
      <c r="B2781" s="2" t="s">
        <v>295</v>
      </c>
      <c r="C2781" s="429">
        <v>6.2188080000000001</v>
      </c>
      <c r="D2781" s="429">
        <v>3.4363480000000002</v>
      </c>
      <c r="E2781" s="429">
        <v>2.7824599999999999</v>
      </c>
      <c r="F2781" s="429">
        <v>1.1387140000000002</v>
      </c>
    </row>
    <row r="2782" spans="1:6" x14ac:dyDescent="0.3">
      <c r="A2782" s="336">
        <v>11766</v>
      </c>
      <c r="B2782" s="2" t="s">
        <v>295</v>
      </c>
      <c r="C2782" s="429">
        <v>5.8984880000000004</v>
      </c>
      <c r="D2782" s="429">
        <v>3.031145</v>
      </c>
      <c r="E2782" s="429">
        <v>2.8673430000000004</v>
      </c>
      <c r="F2782" s="429">
        <v>-7.0848999999988393E-2</v>
      </c>
    </row>
    <row r="2783" spans="1:6" x14ac:dyDescent="0.3">
      <c r="A2783" s="336">
        <v>11767</v>
      </c>
      <c r="B2783" s="2" t="s">
        <v>295</v>
      </c>
      <c r="C2783" s="429">
        <v>5.9060540000000001</v>
      </c>
      <c r="D2783" s="429">
        <v>3.093734</v>
      </c>
      <c r="E2783" s="429">
        <v>2.8123200000000002</v>
      </c>
      <c r="F2783" s="429">
        <v>6.258999999999304E-2</v>
      </c>
    </row>
    <row r="2784" spans="1:6" x14ac:dyDescent="0.3">
      <c r="A2784" s="336">
        <v>11768</v>
      </c>
      <c r="B2784" s="2" t="s">
        <v>295</v>
      </c>
      <c r="C2784" s="429">
        <v>6.0392390000000002</v>
      </c>
      <c r="D2784" s="429">
        <v>3.3011889999999999</v>
      </c>
      <c r="E2784" s="429">
        <v>2.7380500000000003</v>
      </c>
      <c r="F2784" s="429">
        <v>-0.37357000000000795</v>
      </c>
    </row>
    <row r="2785" spans="1:6" x14ac:dyDescent="0.3">
      <c r="A2785" s="336">
        <v>11769</v>
      </c>
      <c r="B2785" s="2" t="s">
        <v>295</v>
      </c>
      <c r="C2785" s="429">
        <v>5.8103109999999996</v>
      </c>
      <c r="D2785" s="429">
        <v>3.0105300000000002</v>
      </c>
      <c r="E2785" s="429">
        <v>2.7997809999999994</v>
      </c>
      <c r="F2785" s="429">
        <v>0.21178700000000106</v>
      </c>
    </row>
    <row r="2786" spans="1:6" x14ac:dyDescent="0.3">
      <c r="A2786" s="336">
        <v>11771</v>
      </c>
      <c r="B2786" s="2" t="s">
        <v>295</v>
      </c>
      <c r="C2786" s="429">
        <v>6.1863159999999997</v>
      </c>
      <c r="D2786" s="429">
        <v>3.4151099999999999</v>
      </c>
      <c r="E2786" s="429">
        <v>2.7712059999999998</v>
      </c>
      <c r="F2786" s="429">
        <v>1.0340500000000006</v>
      </c>
    </row>
    <row r="2787" spans="1:6" x14ac:dyDescent="0.3">
      <c r="A2787" s="336">
        <v>11772</v>
      </c>
      <c r="B2787" s="2" t="s">
        <v>295</v>
      </c>
      <c r="C2787" s="429">
        <v>5.7850390000000003</v>
      </c>
      <c r="D2787" s="429">
        <v>2.9088699999999998</v>
      </c>
      <c r="E2787" s="429">
        <v>2.8761690000000004</v>
      </c>
      <c r="F2787" s="429">
        <v>7.3135000000000616E-2</v>
      </c>
    </row>
    <row r="2788" spans="1:6" x14ac:dyDescent="0.3">
      <c r="A2788" s="336">
        <v>11776</v>
      </c>
      <c r="B2788" s="2" t="s">
        <v>295</v>
      </c>
      <c r="C2788" s="429">
        <v>5.8959010000000003</v>
      </c>
      <c r="D2788" s="429">
        <v>3.0292949999999998</v>
      </c>
      <c r="E2788" s="429">
        <v>2.8666060000000004</v>
      </c>
      <c r="F2788" s="429">
        <v>-5.4926999999999282E-2</v>
      </c>
    </row>
    <row r="2789" spans="1:6" x14ac:dyDescent="0.3">
      <c r="A2789" s="336">
        <v>11777</v>
      </c>
      <c r="B2789" s="2" t="s">
        <v>295</v>
      </c>
      <c r="C2789" s="429">
        <v>5.9049040000000002</v>
      </c>
      <c r="D2789" s="429">
        <v>3.0495390000000002</v>
      </c>
      <c r="E2789" s="429">
        <v>2.8553649999999999</v>
      </c>
      <c r="F2789" s="429">
        <v>-7.6800999999996122E-2</v>
      </c>
    </row>
    <row r="2790" spans="1:6" x14ac:dyDescent="0.3">
      <c r="A2790" s="336">
        <v>11778</v>
      </c>
      <c r="B2790" s="2" t="s">
        <v>295</v>
      </c>
      <c r="C2790" s="429">
        <v>5.8596440000000003</v>
      </c>
      <c r="D2790" s="429">
        <v>2.8954559999999998</v>
      </c>
      <c r="E2790" s="429">
        <v>2.9641880000000005</v>
      </c>
      <c r="F2790" s="429">
        <v>4.7557999999995104E-2</v>
      </c>
    </row>
    <row r="2791" spans="1:6" x14ac:dyDescent="0.3">
      <c r="A2791" s="336">
        <v>11779</v>
      </c>
      <c r="B2791" s="2" t="s">
        <v>295</v>
      </c>
      <c r="C2791" s="429">
        <v>5.866714</v>
      </c>
      <c r="D2791" s="429">
        <v>3.0534159999999999</v>
      </c>
      <c r="E2791" s="429">
        <v>2.8132980000000001</v>
      </c>
      <c r="F2791" s="429">
        <v>0.12223599999999379</v>
      </c>
    </row>
    <row r="2792" spans="1:6" x14ac:dyDescent="0.3">
      <c r="A2792" s="336">
        <v>11780</v>
      </c>
      <c r="B2792" s="2" t="s">
        <v>295</v>
      </c>
      <c r="C2792" s="429">
        <v>5.9493299999999998</v>
      </c>
      <c r="D2792" s="429">
        <v>3.136447</v>
      </c>
      <c r="E2792" s="429">
        <v>2.8128829999999998</v>
      </c>
      <c r="F2792" s="429">
        <v>-7.6281999999999073E-2</v>
      </c>
    </row>
    <row r="2793" spans="1:6" x14ac:dyDescent="0.3">
      <c r="A2793" s="336">
        <v>11782</v>
      </c>
      <c r="B2793" s="2" t="s">
        <v>295</v>
      </c>
      <c r="C2793" s="429">
        <v>5.8070510000000004</v>
      </c>
      <c r="D2793" s="429">
        <v>3.0023759999999999</v>
      </c>
      <c r="E2793" s="429">
        <v>2.8046750000000005</v>
      </c>
      <c r="F2793" s="429">
        <v>0.19012100000001197</v>
      </c>
    </row>
    <row r="2794" spans="1:6" x14ac:dyDescent="0.3">
      <c r="A2794" s="336">
        <v>11783</v>
      </c>
      <c r="B2794" s="2" t="s">
        <v>295</v>
      </c>
      <c r="C2794" s="429">
        <v>6.11768</v>
      </c>
      <c r="D2794" s="429">
        <v>3.3185799999999999</v>
      </c>
      <c r="E2794" s="429">
        <v>2.7991000000000001</v>
      </c>
      <c r="F2794" s="429">
        <v>2.4896339999999952</v>
      </c>
    </row>
    <row r="2795" spans="1:6" x14ac:dyDescent="0.3">
      <c r="A2795" s="336">
        <v>11784</v>
      </c>
      <c r="B2795" s="2" t="s">
        <v>295</v>
      </c>
      <c r="C2795" s="429">
        <v>5.8650900000000004</v>
      </c>
      <c r="D2795" s="429">
        <v>2.9987180000000002</v>
      </c>
      <c r="E2795" s="429">
        <v>2.8663720000000001</v>
      </c>
      <c r="F2795" s="429">
        <v>1.0114000000001511E-2</v>
      </c>
    </row>
    <row r="2796" spans="1:6" x14ac:dyDescent="0.3">
      <c r="A2796" s="336">
        <v>11786</v>
      </c>
      <c r="B2796" s="2" t="s">
        <v>295</v>
      </c>
      <c r="C2796" s="429">
        <v>5.8596440000000003</v>
      </c>
      <c r="D2796" s="429">
        <v>2.8954559999999998</v>
      </c>
      <c r="E2796" s="429">
        <v>2.9641880000000005</v>
      </c>
      <c r="F2796" s="429">
        <v>4.7557999999995104E-2</v>
      </c>
    </row>
    <row r="2797" spans="1:6" x14ac:dyDescent="0.3">
      <c r="A2797" s="336">
        <v>11787</v>
      </c>
      <c r="B2797" s="2" t="s">
        <v>295</v>
      </c>
      <c r="C2797" s="429">
        <v>5.9582300000000004</v>
      </c>
      <c r="D2797" s="429">
        <v>3.1661030000000001</v>
      </c>
      <c r="E2797" s="429">
        <v>2.7921270000000002</v>
      </c>
      <c r="F2797" s="429">
        <v>4.9823000000003503E-2</v>
      </c>
    </row>
    <row r="2798" spans="1:6" x14ac:dyDescent="0.3">
      <c r="A2798" s="336">
        <v>11788</v>
      </c>
      <c r="B2798" s="2" t="s">
        <v>295</v>
      </c>
      <c r="C2798" s="429">
        <v>5.9404009999999996</v>
      </c>
      <c r="D2798" s="429">
        <v>3.1534490000000002</v>
      </c>
      <c r="E2798" s="429">
        <v>2.7869519999999994</v>
      </c>
      <c r="F2798" s="429">
        <v>0.19034099999999654</v>
      </c>
    </row>
    <row r="2799" spans="1:6" x14ac:dyDescent="0.3">
      <c r="A2799" s="336">
        <v>11789</v>
      </c>
      <c r="B2799" s="2" t="s">
        <v>295</v>
      </c>
      <c r="C2799" s="429">
        <v>5.8596440000000003</v>
      </c>
      <c r="D2799" s="429">
        <v>2.8954559999999998</v>
      </c>
      <c r="E2799" s="429">
        <v>2.9641880000000005</v>
      </c>
      <c r="F2799" s="429">
        <v>4.7557999999995104E-2</v>
      </c>
    </row>
    <row r="2800" spans="1:6" x14ac:dyDescent="0.3">
      <c r="A2800" s="336">
        <v>11790</v>
      </c>
      <c r="B2800" s="2" t="s">
        <v>295</v>
      </c>
      <c r="C2800" s="429">
        <v>5.9178040000000003</v>
      </c>
      <c r="D2800" s="429">
        <v>3.0790229999999998</v>
      </c>
      <c r="E2800" s="429">
        <v>2.8387810000000004</v>
      </c>
      <c r="F2800" s="429">
        <v>-6.839300000000037E-2</v>
      </c>
    </row>
    <row r="2801" spans="1:6" x14ac:dyDescent="0.3">
      <c r="A2801" s="336">
        <v>11791</v>
      </c>
      <c r="B2801" s="2" t="s">
        <v>295</v>
      </c>
      <c r="C2801" s="429">
        <v>6.1571550000000004</v>
      </c>
      <c r="D2801" s="429">
        <v>3.384385</v>
      </c>
      <c r="E2801" s="429">
        <v>2.7727700000000004</v>
      </c>
      <c r="F2801" s="429">
        <v>1.2934069999999949</v>
      </c>
    </row>
    <row r="2802" spans="1:6" x14ac:dyDescent="0.3">
      <c r="A2802" s="336">
        <v>11792</v>
      </c>
      <c r="B2802" s="2" t="s">
        <v>295</v>
      </c>
      <c r="C2802" s="429">
        <v>5.8230550000000001</v>
      </c>
      <c r="D2802" s="429">
        <v>2.846355</v>
      </c>
      <c r="E2802" s="429">
        <v>2.9767000000000001</v>
      </c>
      <c r="F2802" s="429">
        <v>-1.9427000000007411E-2</v>
      </c>
    </row>
    <row r="2803" spans="1:6" x14ac:dyDescent="0.3">
      <c r="A2803" s="336">
        <v>11793</v>
      </c>
      <c r="B2803" s="2" t="s">
        <v>295</v>
      </c>
      <c r="C2803" s="429">
        <v>6.2361820000000003</v>
      </c>
      <c r="D2803" s="429">
        <v>3.37487</v>
      </c>
      <c r="E2803" s="429">
        <v>2.8613120000000003</v>
      </c>
      <c r="F2803" s="429">
        <v>3.2599710000000002</v>
      </c>
    </row>
    <row r="2804" spans="1:6" x14ac:dyDescent="0.3">
      <c r="A2804" s="336">
        <v>11794</v>
      </c>
      <c r="B2804" s="2" t="s">
        <v>295</v>
      </c>
      <c r="C2804" s="429">
        <v>5.9149989999999999</v>
      </c>
      <c r="D2804" s="429">
        <v>3.068174</v>
      </c>
      <c r="E2804" s="429">
        <v>2.8468249999999999</v>
      </c>
      <c r="F2804" s="429">
        <v>-8.418100000000095E-2</v>
      </c>
    </row>
    <row r="2805" spans="1:6" x14ac:dyDescent="0.3">
      <c r="A2805" s="336">
        <v>11795</v>
      </c>
      <c r="B2805" s="2" t="s">
        <v>295</v>
      </c>
      <c r="C2805" s="429">
        <v>5.9291580000000002</v>
      </c>
      <c r="D2805" s="429">
        <v>3.1565859999999999</v>
      </c>
      <c r="E2805" s="429">
        <v>2.7725720000000003</v>
      </c>
      <c r="F2805" s="429">
        <v>0.53539700000000323</v>
      </c>
    </row>
    <row r="2806" spans="1:6" x14ac:dyDescent="0.3">
      <c r="A2806" s="336">
        <v>11796</v>
      </c>
      <c r="B2806" s="2" t="s">
        <v>295</v>
      </c>
      <c r="C2806" s="429">
        <v>5.8026049999999998</v>
      </c>
      <c r="D2806" s="429">
        <v>3.0007039999999998</v>
      </c>
      <c r="E2806" s="429">
        <v>2.801901</v>
      </c>
      <c r="F2806" s="429">
        <v>0.19339799999999485</v>
      </c>
    </row>
    <row r="2807" spans="1:6" x14ac:dyDescent="0.3">
      <c r="A2807" s="336">
        <v>11797</v>
      </c>
      <c r="B2807" s="2" t="s">
        <v>295</v>
      </c>
      <c r="C2807" s="429">
        <v>6.1193960000000001</v>
      </c>
      <c r="D2807" s="429">
        <v>3.3640620000000001</v>
      </c>
      <c r="E2807" s="429">
        <v>2.7553339999999999</v>
      </c>
      <c r="F2807" s="429">
        <v>1.078762999999995</v>
      </c>
    </row>
    <row r="2808" spans="1:6" x14ac:dyDescent="0.3">
      <c r="A2808" s="336">
        <v>11798</v>
      </c>
      <c r="B2808" s="2" t="s">
        <v>295</v>
      </c>
      <c r="C2808" s="429">
        <v>6.0132750000000001</v>
      </c>
      <c r="D2808" s="429">
        <v>3.2686630000000001</v>
      </c>
      <c r="E2808" s="429">
        <v>2.7446120000000001</v>
      </c>
      <c r="F2808" s="429">
        <v>1.0162779999999998</v>
      </c>
    </row>
    <row r="2809" spans="1:6" x14ac:dyDescent="0.3">
      <c r="A2809" s="336">
        <v>11801</v>
      </c>
      <c r="B2809" s="2" t="s">
        <v>295</v>
      </c>
      <c r="C2809" s="429">
        <v>6.1869829999999997</v>
      </c>
      <c r="D2809" s="429">
        <v>3.3655560000000002</v>
      </c>
      <c r="E2809" s="429">
        <v>2.8214269999999995</v>
      </c>
      <c r="F2809" s="429">
        <v>2.4295280000000048</v>
      </c>
    </row>
    <row r="2810" spans="1:6" x14ac:dyDescent="0.3">
      <c r="A2810" s="336">
        <v>11803</v>
      </c>
      <c r="B2810" s="2" t="s">
        <v>295</v>
      </c>
      <c r="C2810" s="429">
        <v>6.1207060000000002</v>
      </c>
      <c r="D2810" s="429">
        <v>3.3484069999999999</v>
      </c>
      <c r="E2810" s="429">
        <v>2.7722990000000003</v>
      </c>
      <c r="F2810" s="429">
        <v>1.570524000000006</v>
      </c>
    </row>
    <row r="2811" spans="1:6" x14ac:dyDescent="0.3">
      <c r="A2811" s="336">
        <v>11804</v>
      </c>
      <c r="B2811" s="2" t="s">
        <v>295</v>
      </c>
      <c r="C2811" s="429">
        <v>6.0813839999999999</v>
      </c>
      <c r="D2811" s="429">
        <v>3.3212649999999999</v>
      </c>
      <c r="E2811" s="429">
        <v>2.760119</v>
      </c>
      <c r="F2811" s="429">
        <v>1.5421829999999943</v>
      </c>
    </row>
    <row r="2812" spans="1:6" x14ac:dyDescent="0.3">
      <c r="A2812" s="336">
        <v>11901</v>
      </c>
      <c r="B2812" s="2" t="s">
        <v>293</v>
      </c>
      <c r="C2812" s="429">
        <v>5.4202389999999996</v>
      </c>
      <c r="D2812" s="429">
        <v>2.3081930000000002</v>
      </c>
      <c r="E2812" s="429">
        <v>3.1120459999999994</v>
      </c>
      <c r="F2812" s="429">
        <v>-0.72565399999999869</v>
      </c>
    </row>
    <row r="2813" spans="1:6" x14ac:dyDescent="0.3">
      <c r="A2813" s="336">
        <v>11933</v>
      </c>
      <c r="B2813" s="2" t="s">
        <v>293</v>
      </c>
      <c r="C2813" s="429">
        <v>5.4430899999999998</v>
      </c>
      <c r="D2813" s="429">
        <v>2.3820570000000001</v>
      </c>
      <c r="E2813" s="429">
        <v>3.0610329999999997</v>
      </c>
      <c r="F2813" s="429">
        <v>-0.13244399999999956</v>
      </c>
    </row>
    <row r="2814" spans="1:6" x14ac:dyDescent="0.3">
      <c r="A2814" s="336">
        <v>11934</v>
      </c>
      <c r="B2814" s="2" t="s">
        <v>293</v>
      </c>
      <c r="C2814" s="429">
        <v>5.4178629999999997</v>
      </c>
      <c r="D2814" s="429">
        <v>2.434841</v>
      </c>
      <c r="E2814" s="429">
        <v>2.9830219999999996</v>
      </c>
      <c r="F2814" s="429">
        <v>-9.0455000000005725E-2</v>
      </c>
    </row>
    <row r="2815" spans="1:6" x14ac:dyDescent="0.3">
      <c r="A2815" s="336">
        <v>11935</v>
      </c>
      <c r="B2815" s="2" t="s">
        <v>295</v>
      </c>
      <c r="C2815" s="429">
        <v>5.8009279999999999</v>
      </c>
      <c r="D2815" s="429">
        <v>2.7671079999999999</v>
      </c>
      <c r="E2815" s="429">
        <v>3.03382</v>
      </c>
      <c r="F2815" s="429">
        <v>-2.4714939999999999</v>
      </c>
    </row>
    <row r="2816" spans="1:6" x14ac:dyDescent="0.3">
      <c r="A2816" s="336">
        <v>11937</v>
      </c>
      <c r="B2816" s="2" t="s">
        <v>295</v>
      </c>
      <c r="C2816" s="429">
        <v>5.6929040000000004</v>
      </c>
      <c r="D2816" s="429">
        <v>2.7168100000000002</v>
      </c>
      <c r="E2816" s="429">
        <v>2.9760940000000002</v>
      </c>
      <c r="F2816" s="429">
        <v>-3.9506489999999985</v>
      </c>
    </row>
    <row r="2817" spans="1:6" x14ac:dyDescent="0.3">
      <c r="A2817" s="336">
        <v>11939</v>
      </c>
      <c r="B2817" s="2" t="s">
        <v>295</v>
      </c>
      <c r="C2817" s="429">
        <v>5.7914209999999997</v>
      </c>
      <c r="D2817" s="429">
        <v>2.8247420000000001</v>
      </c>
      <c r="E2817" s="429">
        <v>2.9666789999999996</v>
      </c>
      <c r="F2817" s="429">
        <v>-2.7223400000000026</v>
      </c>
    </row>
    <row r="2818" spans="1:6" x14ac:dyDescent="0.3">
      <c r="A2818" s="336">
        <v>11940</v>
      </c>
      <c r="B2818" s="2" t="s">
        <v>293</v>
      </c>
      <c r="C2818" s="429">
        <v>5.4164019999999997</v>
      </c>
      <c r="D2818" s="429">
        <v>2.375508</v>
      </c>
      <c r="E2818" s="429">
        <v>3.0408939999999998</v>
      </c>
      <c r="F2818" s="429">
        <v>-0.12958399999998704</v>
      </c>
    </row>
    <row r="2819" spans="1:6" x14ac:dyDescent="0.3">
      <c r="A2819" s="336">
        <v>11941</v>
      </c>
      <c r="B2819" s="2" t="s">
        <v>293</v>
      </c>
      <c r="C2819" s="429">
        <v>5.4180789999999996</v>
      </c>
      <c r="D2819" s="429">
        <v>2.35765</v>
      </c>
      <c r="E2819" s="429">
        <v>3.0604289999999996</v>
      </c>
      <c r="F2819" s="429">
        <v>-0.14084599999998204</v>
      </c>
    </row>
    <row r="2820" spans="1:6" x14ac:dyDescent="0.3">
      <c r="A2820" s="336">
        <v>11942</v>
      </c>
      <c r="B2820" s="2" t="s">
        <v>293</v>
      </c>
      <c r="C2820" s="429">
        <v>5.4082559999999997</v>
      </c>
      <c r="D2820" s="429">
        <v>2.276551</v>
      </c>
      <c r="E2820" s="429">
        <v>3.1317049999999997</v>
      </c>
      <c r="F2820" s="429">
        <v>-1.0140200000000021</v>
      </c>
    </row>
    <row r="2821" spans="1:6" x14ac:dyDescent="0.3">
      <c r="A2821" s="336">
        <v>11944</v>
      </c>
      <c r="B2821" s="2" t="s">
        <v>295</v>
      </c>
      <c r="C2821" s="429">
        <v>5.8030749999999998</v>
      </c>
      <c r="D2821" s="429">
        <v>2.800691</v>
      </c>
      <c r="E2821" s="429">
        <v>3.0023839999999997</v>
      </c>
      <c r="F2821" s="429">
        <v>-2.5746000000000109</v>
      </c>
    </row>
    <row r="2822" spans="1:6" x14ac:dyDescent="0.3">
      <c r="A2822" s="336">
        <v>11946</v>
      </c>
      <c r="B2822" s="2" t="s">
        <v>293</v>
      </c>
      <c r="C2822" s="429">
        <v>5.4036479999999996</v>
      </c>
      <c r="D2822" s="429">
        <v>2.2914620000000001</v>
      </c>
      <c r="E2822" s="429">
        <v>3.1121859999999995</v>
      </c>
      <c r="F2822" s="429">
        <v>-1.1689219999999949</v>
      </c>
    </row>
    <row r="2823" spans="1:6" x14ac:dyDescent="0.3">
      <c r="A2823" s="336">
        <v>11948</v>
      </c>
      <c r="B2823" s="2" t="s">
        <v>293</v>
      </c>
      <c r="C2823" s="429">
        <v>5.4082559999999997</v>
      </c>
      <c r="D2823" s="429">
        <v>2.276551</v>
      </c>
      <c r="E2823" s="429">
        <v>3.1317049999999997</v>
      </c>
      <c r="F2823" s="429">
        <v>-1.0140200000000021</v>
      </c>
    </row>
    <row r="2824" spans="1:6" x14ac:dyDescent="0.3">
      <c r="A2824" s="336">
        <v>11949</v>
      </c>
      <c r="B2824" s="2" t="s">
        <v>293</v>
      </c>
      <c r="C2824" s="429">
        <v>5.4283770000000002</v>
      </c>
      <c r="D2824" s="429">
        <v>2.442142</v>
      </c>
      <c r="E2824" s="429">
        <v>2.9862350000000002</v>
      </c>
      <c r="F2824" s="429">
        <v>-8.8896000000012521E-2</v>
      </c>
    </row>
    <row r="2825" spans="1:6" x14ac:dyDescent="0.3">
      <c r="A2825" s="336">
        <v>11950</v>
      </c>
      <c r="B2825" s="2" t="s">
        <v>295</v>
      </c>
      <c r="C2825" s="429">
        <v>5.7741300000000004</v>
      </c>
      <c r="D2825" s="429">
        <v>2.819658</v>
      </c>
      <c r="E2825" s="429">
        <v>2.9544720000000004</v>
      </c>
      <c r="F2825" s="429">
        <v>-2.7161000000006652E-2</v>
      </c>
    </row>
    <row r="2826" spans="1:6" x14ac:dyDescent="0.3">
      <c r="A2826" s="336">
        <v>11951</v>
      </c>
      <c r="B2826" s="2" t="s">
        <v>295</v>
      </c>
      <c r="C2826" s="429">
        <v>5.7520340000000001</v>
      </c>
      <c r="D2826" s="429">
        <v>2.7998319999999999</v>
      </c>
      <c r="E2826" s="429">
        <v>2.9522020000000002</v>
      </c>
      <c r="F2826" s="429">
        <v>-4.1226999999992131E-2</v>
      </c>
    </row>
    <row r="2827" spans="1:6" x14ac:dyDescent="0.3">
      <c r="A2827" s="336">
        <v>11952</v>
      </c>
      <c r="B2827" s="2" t="s">
        <v>293</v>
      </c>
      <c r="C2827" s="429">
        <v>5.4082559999999997</v>
      </c>
      <c r="D2827" s="429">
        <v>2.276551</v>
      </c>
      <c r="E2827" s="429">
        <v>3.1317049999999997</v>
      </c>
      <c r="F2827" s="429">
        <v>-1.0140200000000021</v>
      </c>
    </row>
    <row r="2828" spans="1:6" x14ac:dyDescent="0.3">
      <c r="A2828" s="336">
        <v>11953</v>
      </c>
      <c r="B2828" s="2" t="s">
        <v>295</v>
      </c>
      <c r="C2828" s="429">
        <v>5.8493539999999999</v>
      </c>
      <c r="D2828" s="429">
        <v>2.9188190000000001</v>
      </c>
      <c r="E2828" s="429">
        <v>2.9305349999999999</v>
      </c>
      <c r="F2828" s="429">
        <v>3.1658999999997661E-2</v>
      </c>
    </row>
    <row r="2829" spans="1:6" x14ac:dyDescent="0.3">
      <c r="A2829" s="336">
        <v>11955</v>
      </c>
      <c r="B2829" s="2" t="s">
        <v>295</v>
      </c>
      <c r="C2829" s="429">
        <v>5.7627689999999996</v>
      </c>
      <c r="D2829" s="429">
        <v>2.7955839999999998</v>
      </c>
      <c r="E2829" s="429">
        <v>2.9671849999999997</v>
      </c>
      <c r="F2829" s="429">
        <v>-5.9926999999994734E-2</v>
      </c>
    </row>
    <row r="2830" spans="1:6" x14ac:dyDescent="0.3">
      <c r="A2830" s="336">
        <v>11957</v>
      </c>
      <c r="B2830" s="2" t="s">
        <v>295</v>
      </c>
      <c r="C2830" s="429">
        <v>5.7760379999999998</v>
      </c>
      <c r="D2830" s="429">
        <v>2.850724</v>
      </c>
      <c r="E2830" s="429">
        <v>2.9253139999999997</v>
      </c>
      <c r="F2830" s="429">
        <v>-3.0824889999999954</v>
      </c>
    </row>
    <row r="2831" spans="1:6" x14ac:dyDescent="0.3">
      <c r="A2831" s="336">
        <v>11958</v>
      </c>
      <c r="B2831" s="2" t="s">
        <v>295</v>
      </c>
      <c r="C2831" s="429">
        <v>5.8223409999999998</v>
      </c>
      <c r="D2831" s="429">
        <v>2.7815629999999998</v>
      </c>
      <c r="E2831" s="429">
        <v>3.040778</v>
      </c>
      <c r="F2831" s="429">
        <v>-2.3540060000000054</v>
      </c>
    </row>
    <row r="2832" spans="1:6" x14ac:dyDescent="0.3">
      <c r="A2832" s="336">
        <v>11961</v>
      </c>
      <c r="B2832" s="2" t="s">
        <v>295</v>
      </c>
      <c r="C2832" s="429">
        <v>5.8291510000000004</v>
      </c>
      <c r="D2832" s="429">
        <v>2.8665500000000002</v>
      </c>
      <c r="E2832" s="429">
        <v>2.9626010000000003</v>
      </c>
      <c r="F2832" s="429">
        <v>1.3821000000000083E-2</v>
      </c>
    </row>
    <row r="2833" spans="1:6" x14ac:dyDescent="0.3">
      <c r="A2833" s="336">
        <v>11963</v>
      </c>
      <c r="B2833" s="2" t="s">
        <v>295</v>
      </c>
      <c r="C2833" s="429">
        <v>5.7016359999999997</v>
      </c>
      <c r="D2833" s="429">
        <v>2.714242</v>
      </c>
      <c r="E2833" s="429">
        <v>2.9873939999999997</v>
      </c>
      <c r="F2833" s="429">
        <v>-3.6316130000000015</v>
      </c>
    </row>
    <row r="2834" spans="1:6" x14ac:dyDescent="0.3">
      <c r="A2834" s="336">
        <v>11964</v>
      </c>
      <c r="B2834" s="2" t="s">
        <v>295</v>
      </c>
      <c r="C2834" s="429">
        <v>5.7644310000000001</v>
      </c>
      <c r="D2834" s="429">
        <v>2.759538</v>
      </c>
      <c r="E2834" s="429">
        <v>3.004893</v>
      </c>
      <c r="F2834" s="429">
        <v>-3.0895730000000086</v>
      </c>
    </row>
    <row r="2835" spans="1:6" x14ac:dyDescent="0.3">
      <c r="A2835" s="336">
        <v>11965</v>
      </c>
      <c r="B2835" s="2" t="s">
        <v>295</v>
      </c>
      <c r="C2835" s="429">
        <v>5.7862989999999996</v>
      </c>
      <c r="D2835" s="429">
        <v>2.7741929999999999</v>
      </c>
      <c r="E2835" s="429">
        <v>3.0121059999999997</v>
      </c>
      <c r="F2835" s="429">
        <v>-2.8246430000000018</v>
      </c>
    </row>
    <row r="2836" spans="1:6" x14ac:dyDescent="0.3">
      <c r="A2836" s="336">
        <v>11967</v>
      </c>
      <c r="B2836" s="2" t="s">
        <v>295</v>
      </c>
      <c r="C2836" s="429">
        <v>5.7772180000000004</v>
      </c>
      <c r="D2836" s="429">
        <v>2.8363710000000002</v>
      </c>
      <c r="E2836" s="429">
        <v>2.9408470000000002</v>
      </c>
      <c r="F2836" s="429">
        <v>-1.1489999999980682E-3</v>
      </c>
    </row>
    <row r="2837" spans="1:6" x14ac:dyDescent="0.3">
      <c r="A2837" s="336">
        <v>11968</v>
      </c>
      <c r="B2837" s="2" t="s">
        <v>295</v>
      </c>
      <c r="C2837" s="429">
        <v>5.693041</v>
      </c>
      <c r="D2837" s="429">
        <v>2.694925</v>
      </c>
      <c r="E2837" s="429">
        <v>2.998116</v>
      </c>
      <c r="F2837" s="429">
        <v>-3.0966220000000177</v>
      </c>
    </row>
    <row r="2838" spans="1:6" x14ac:dyDescent="0.3">
      <c r="A2838" s="336">
        <v>11971</v>
      </c>
      <c r="B2838" s="2" t="s">
        <v>295</v>
      </c>
      <c r="C2838" s="429">
        <v>5.8127769999999996</v>
      </c>
      <c r="D2838" s="429">
        <v>2.776367</v>
      </c>
      <c r="E2838" s="429">
        <v>3.0364099999999996</v>
      </c>
      <c r="F2838" s="429">
        <v>-2.4217959999999934</v>
      </c>
    </row>
    <row r="2839" spans="1:6" x14ac:dyDescent="0.3">
      <c r="A2839" s="336">
        <v>11976</v>
      </c>
      <c r="B2839" s="2" t="s">
        <v>295</v>
      </c>
      <c r="C2839" s="429">
        <v>5.6851190000000003</v>
      </c>
      <c r="D2839" s="429">
        <v>2.696415</v>
      </c>
      <c r="E2839" s="429">
        <v>2.9887040000000002</v>
      </c>
      <c r="F2839" s="429">
        <v>-3.5094890000000092</v>
      </c>
    </row>
    <row r="2840" spans="1:6" x14ac:dyDescent="0.3">
      <c r="A2840" s="336">
        <v>11977</v>
      </c>
      <c r="B2840" s="2" t="s">
        <v>293</v>
      </c>
      <c r="C2840" s="429">
        <v>5.4061589999999997</v>
      </c>
      <c r="D2840" s="429">
        <v>2.350822</v>
      </c>
      <c r="E2840" s="429">
        <v>3.0553369999999997</v>
      </c>
      <c r="F2840" s="429">
        <v>-0.14316700000000537</v>
      </c>
    </row>
    <row r="2841" spans="1:6" x14ac:dyDescent="0.3">
      <c r="A2841" s="336">
        <v>11978</v>
      </c>
      <c r="B2841" s="2" t="s">
        <v>293</v>
      </c>
      <c r="C2841" s="429">
        <v>5.4146549999999998</v>
      </c>
      <c r="D2841" s="429">
        <v>2.3127520000000001</v>
      </c>
      <c r="E2841" s="429">
        <v>3.1019029999999996</v>
      </c>
      <c r="F2841" s="429">
        <v>-0.71944299999999117</v>
      </c>
    </row>
    <row r="2842" spans="1:6" x14ac:dyDescent="0.3">
      <c r="A2842" s="336">
        <v>11980</v>
      </c>
      <c r="B2842" s="2" t="s">
        <v>295</v>
      </c>
      <c r="C2842" s="429">
        <v>5.8102640000000001</v>
      </c>
      <c r="D2842" s="429">
        <v>2.8810570000000002</v>
      </c>
      <c r="E2842" s="429">
        <v>2.9292069999999999</v>
      </c>
      <c r="F2842" s="429">
        <v>3.8977000000009809E-2</v>
      </c>
    </row>
    <row r="2843" spans="1:6" x14ac:dyDescent="0.3">
      <c r="A2843" s="336">
        <v>12007</v>
      </c>
      <c r="B2843" s="2" t="s">
        <v>295</v>
      </c>
      <c r="C2843" s="429">
        <v>5.818206</v>
      </c>
      <c r="D2843" s="429">
        <v>3.3455970000000002</v>
      </c>
      <c r="E2843" s="429">
        <v>2.4726089999999998</v>
      </c>
      <c r="F2843" s="429">
        <v>-0.8675360000000012</v>
      </c>
    </row>
    <row r="2844" spans="1:6" x14ac:dyDescent="0.3">
      <c r="A2844" s="336">
        <v>12008</v>
      </c>
      <c r="B2844" s="2" t="s">
        <v>295</v>
      </c>
      <c r="C2844" s="429">
        <v>5.8571229999999996</v>
      </c>
      <c r="D2844" s="429">
        <v>3.1667299999999998</v>
      </c>
      <c r="E2844" s="429">
        <v>2.6903929999999998</v>
      </c>
      <c r="F2844" s="429">
        <v>-0.20415099999999597</v>
      </c>
    </row>
    <row r="2845" spans="1:6" x14ac:dyDescent="0.3">
      <c r="A2845" s="336">
        <v>12009</v>
      </c>
      <c r="B2845" s="2" t="s">
        <v>295</v>
      </c>
      <c r="C2845" s="429">
        <v>5.6827500000000004</v>
      </c>
      <c r="D2845" s="429">
        <v>3.330762</v>
      </c>
      <c r="E2845" s="429">
        <v>2.3519880000000004</v>
      </c>
      <c r="F2845" s="429">
        <v>-2.8133340000000047</v>
      </c>
    </row>
    <row r="2846" spans="1:6" x14ac:dyDescent="0.3">
      <c r="A2846" s="336">
        <v>12010</v>
      </c>
      <c r="B2846" s="2" t="s">
        <v>295</v>
      </c>
      <c r="C2846" s="429">
        <v>5.6690129999999996</v>
      </c>
      <c r="D2846" s="429">
        <v>3.3674569999999999</v>
      </c>
      <c r="E2846" s="429">
        <v>2.3015559999999997</v>
      </c>
      <c r="F2846" s="429">
        <v>-4.0277630000000073</v>
      </c>
    </row>
    <row r="2847" spans="1:6" x14ac:dyDescent="0.3">
      <c r="A2847" s="336">
        <v>12015</v>
      </c>
      <c r="B2847" s="2" t="s">
        <v>295</v>
      </c>
      <c r="C2847" s="429">
        <v>5.9997410000000002</v>
      </c>
      <c r="D2847" s="429">
        <v>3.3468300000000002</v>
      </c>
      <c r="E2847" s="429">
        <v>2.652911</v>
      </c>
      <c r="F2847" s="429">
        <v>1.8854120000000023</v>
      </c>
    </row>
    <row r="2848" spans="1:6" x14ac:dyDescent="0.3">
      <c r="A2848" s="336">
        <v>12017</v>
      </c>
      <c r="B2848" s="2" t="s">
        <v>295</v>
      </c>
      <c r="C2848" s="429">
        <v>5.6645289999999999</v>
      </c>
      <c r="D2848" s="429">
        <v>3.5397379999999998</v>
      </c>
      <c r="E2848" s="429">
        <v>2.1247910000000001</v>
      </c>
      <c r="F2848" s="429">
        <v>-5.1898939999999953</v>
      </c>
    </row>
    <row r="2849" spans="1:6" x14ac:dyDescent="0.3">
      <c r="A2849" s="336">
        <v>12018</v>
      </c>
      <c r="B2849" s="2" t="s">
        <v>295</v>
      </c>
      <c r="C2849" s="429">
        <v>5.6972459999999998</v>
      </c>
      <c r="D2849" s="429">
        <v>3.3832629999999999</v>
      </c>
      <c r="E2849" s="429">
        <v>2.3139829999999999</v>
      </c>
      <c r="F2849" s="429">
        <v>-3.0902219999999971</v>
      </c>
    </row>
    <row r="2850" spans="1:6" x14ac:dyDescent="0.3">
      <c r="A2850" s="336">
        <v>12019</v>
      </c>
      <c r="B2850" s="2" t="s">
        <v>295</v>
      </c>
      <c r="C2850" s="429">
        <v>5.8039149999999999</v>
      </c>
      <c r="D2850" s="429">
        <v>3.2205059999999999</v>
      </c>
      <c r="E2850" s="429">
        <v>2.5834090000000001</v>
      </c>
      <c r="F2850" s="429">
        <v>-1.6123020000000068</v>
      </c>
    </row>
    <row r="2851" spans="1:6" x14ac:dyDescent="0.3">
      <c r="A2851" s="336">
        <v>12020</v>
      </c>
      <c r="B2851" s="2" t="s">
        <v>295</v>
      </c>
      <c r="C2851" s="429">
        <v>5.7614349999999996</v>
      </c>
      <c r="D2851" s="429">
        <v>3.2364139999999999</v>
      </c>
      <c r="E2851" s="429">
        <v>2.5250209999999997</v>
      </c>
      <c r="F2851" s="429">
        <v>-2.5302229999999994</v>
      </c>
    </row>
    <row r="2852" spans="1:6" x14ac:dyDescent="0.3">
      <c r="A2852" s="336">
        <v>12022</v>
      </c>
      <c r="B2852" s="2" t="s">
        <v>295</v>
      </c>
      <c r="C2852" s="429">
        <v>5.4673389999999999</v>
      </c>
      <c r="D2852" s="429">
        <v>3.547939</v>
      </c>
      <c r="E2852" s="429">
        <v>1.9194</v>
      </c>
      <c r="F2852" s="429">
        <v>-7.7047539999999941</v>
      </c>
    </row>
    <row r="2853" spans="1:6" x14ac:dyDescent="0.3">
      <c r="A2853" s="336">
        <v>12023</v>
      </c>
      <c r="B2853" s="2" t="s">
        <v>295</v>
      </c>
      <c r="C2853" s="429">
        <v>5.4774390000000004</v>
      </c>
      <c r="D2853" s="429">
        <v>3.5344699999999998</v>
      </c>
      <c r="E2853" s="429">
        <v>1.9429690000000006</v>
      </c>
      <c r="F2853" s="429">
        <v>-6.4725369999999955</v>
      </c>
    </row>
    <row r="2854" spans="1:6" x14ac:dyDescent="0.3">
      <c r="A2854" s="336">
        <v>12024</v>
      </c>
      <c r="B2854" s="2" t="s">
        <v>295</v>
      </c>
      <c r="C2854" s="429">
        <v>5.765625</v>
      </c>
      <c r="D2854" s="429">
        <v>3.4024649999999999</v>
      </c>
      <c r="E2854" s="429">
        <v>2.3631600000000001</v>
      </c>
      <c r="F2854" s="429">
        <v>-2.2573889999999963</v>
      </c>
    </row>
    <row r="2855" spans="1:6" x14ac:dyDescent="0.3">
      <c r="A2855" s="336">
        <v>12025</v>
      </c>
      <c r="B2855" s="2" t="s">
        <v>295</v>
      </c>
      <c r="C2855" s="429">
        <v>5.5119249999999997</v>
      </c>
      <c r="D2855" s="429">
        <v>3.395734</v>
      </c>
      <c r="E2855" s="429">
        <v>2.1161909999999997</v>
      </c>
      <c r="F2855" s="429">
        <v>-6.2720939999999956</v>
      </c>
    </row>
    <row r="2856" spans="1:6" x14ac:dyDescent="0.3">
      <c r="A2856" s="336">
        <v>12027</v>
      </c>
      <c r="B2856" s="2" t="s">
        <v>295</v>
      </c>
      <c r="C2856" s="429">
        <v>5.8141360000000004</v>
      </c>
      <c r="D2856" s="429">
        <v>3.2115999999999998</v>
      </c>
      <c r="E2856" s="429">
        <v>2.6025360000000006</v>
      </c>
      <c r="F2856" s="429">
        <v>-1.506294000000004</v>
      </c>
    </row>
    <row r="2857" spans="1:6" x14ac:dyDescent="0.3">
      <c r="A2857" s="336">
        <v>12028</v>
      </c>
      <c r="B2857" s="2" t="s">
        <v>295</v>
      </c>
      <c r="C2857" s="429">
        <v>5.742604</v>
      </c>
      <c r="D2857" s="429">
        <v>3.2261989999999998</v>
      </c>
      <c r="E2857" s="429">
        <v>2.5164050000000002</v>
      </c>
      <c r="F2857" s="429">
        <v>-1.7139459999999929</v>
      </c>
    </row>
    <row r="2858" spans="1:6" x14ac:dyDescent="0.3">
      <c r="A2858" s="336">
        <v>12029</v>
      </c>
      <c r="B2858" s="2" t="s">
        <v>295</v>
      </c>
      <c r="C2858" s="429">
        <v>5.6334210000000002</v>
      </c>
      <c r="D2858" s="429">
        <v>3.5364409999999999</v>
      </c>
      <c r="E2858" s="429">
        <v>2.0969800000000003</v>
      </c>
      <c r="F2858" s="429">
        <v>-5.676000000000009</v>
      </c>
    </row>
    <row r="2859" spans="1:6" x14ac:dyDescent="0.3">
      <c r="A2859" s="336">
        <v>12031</v>
      </c>
      <c r="B2859" s="2" t="s">
        <v>295</v>
      </c>
      <c r="C2859" s="429">
        <v>5.5456599999999998</v>
      </c>
      <c r="D2859" s="429">
        <v>3.5157219999999998</v>
      </c>
      <c r="E2859" s="429">
        <v>2.029938</v>
      </c>
      <c r="F2859" s="429">
        <v>-5.1730119999999928</v>
      </c>
    </row>
    <row r="2860" spans="1:6" x14ac:dyDescent="0.3">
      <c r="A2860" s="336">
        <v>12032</v>
      </c>
      <c r="B2860" s="2" t="s">
        <v>295</v>
      </c>
      <c r="C2860" s="429">
        <v>5.102106</v>
      </c>
      <c r="D2860" s="429">
        <v>3.6804869999999998</v>
      </c>
      <c r="E2860" s="429">
        <v>1.4216190000000002</v>
      </c>
      <c r="F2860" s="429">
        <v>-11.637239000000008</v>
      </c>
    </row>
    <row r="2861" spans="1:6" x14ac:dyDescent="0.3">
      <c r="A2861" s="336">
        <v>12033</v>
      </c>
      <c r="B2861" s="2" t="s">
        <v>295</v>
      </c>
      <c r="C2861" s="429">
        <v>5.9870599999999996</v>
      </c>
      <c r="D2861" s="429">
        <v>3.2131820000000002</v>
      </c>
      <c r="E2861" s="429">
        <v>2.7738779999999994</v>
      </c>
      <c r="F2861" s="429">
        <v>2.4367970000000128</v>
      </c>
    </row>
    <row r="2862" spans="1:6" x14ac:dyDescent="0.3">
      <c r="A2862" s="336">
        <v>12035</v>
      </c>
      <c r="B2862" s="2" t="s">
        <v>295</v>
      </c>
      <c r="C2862" s="429">
        <v>5.5569610000000003</v>
      </c>
      <c r="D2862" s="429">
        <v>3.4997129999999999</v>
      </c>
      <c r="E2862" s="429">
        <v>2.0572480000000004</v>
      </c>
      <c r="F2862" s="429">
        <v>-5.184075</v>
      </c>
    </row>
    <row r="2863" spans="1:6" x14ac:dyDescent="0.3">
      <c r="A2863" s="336">
        <v>12036</v>
      </c>
      <c r="B2863" s="2" t="s">
        <v>295</v>
      </c>
      <c r="C2863" s="429">
        <v>5.2951249999999996</v>
      </c>
      <c r="D2863" s="429">
        <v>3.6130819999999999</v>
      </c>
      <c r="E2863" s="429">
        <v>1.6820429999999997</v>
      </c>
      <c r="F2863" s="429">
        <v>-7.9830369999999959</v>
      </c>
    </row>
    <row r="2864" spans="1:6" x14ac:dyDescent="0.3">
      <c r="A2864" s="336">
        <v>12037</v>
      </c>
      <c r="B2864" s="2" t="s">
        <v>295</v>
      </c>
      <c r="C2864" s="429">
        <v>5.7773070000000004</v>
      </c>
      <c r="D2864" s="429">
        <v>3.4519090000000001</v>
      </c>
      <c r="E2864" s="429">
        <v>2.3253980000000003</v>
      </c>
      <c r="F2864" s="429">
        <v>-2.4329960000000028</v>
      </c>
    </row>
    <row r="2865" spans="1:6" x14ac:dyDescent="0.3">
      <c r="A2865" s="336">
        <v>12041</v>
      </c>
      <c r="B2865" s="2" t="s">
        <v>295</v>
      </c>
      <c r="C2865" s="429">
        <v>5.717676</v>
      </c>
      <c r="D2865" s="429">
        <v>3.3648199999999999</v>
      </c>
      <c r="E2865" s="429">
        <v>2.3528560000000001</v>
      </c>
      <c r="F2865" s="429">
        <v>-2.376815999999998</v>
      </c>
    </row>
    <row r="2866" spans="1:6" x14ac:dyDescent="0.3">
      <c r="A2866" s="336">
        <v>12042</v>
      </c>
      <c r="B2866" s="2" t="s">
        <v>295</v>
      </c>
      <c r="C2866" s="429">
        <v>5.9185400000000001</v>
      </c>
      <c r="D2866" s="429">
        <v>3.339661</v>
      </c>
      <c r="E2866" s="429">
        <v>2.5788790000000001</v>
      </c>
      <c r="F2866" s="429">
        <v>0.76287700000000314</v>
      </c>
    </row>
    <row r="2867" spans="1:6" x14ac:dyDescent="0.3">
      <c r="A2867" s="336">
        <v>12043</v>
      </c>
      <c r="B2867" s="2" t="s">
        <v>295</v>
      </c>
      <c r="C2867" s="429">
        <v>5.460896</v>
      </c>
      <c r="D2867" s="429">
        <v>3.5538639999999999</v>
      </c>
      <c r="E2867" s="429">
        <v>1.9070320000000001</v>
      </c>
      <c r="F2867" s="429">
        <v>-6.132793999999997</v>
      </c>
    </row>
    <row r="2868" spans="1:6" x14ac:dyDescent="0.3">
      <c r="A2868" s="336">
        <v>12046</v>
      </c>
      <c r="B2868" s="2" t="s">
        <v>295</v>
      </c>
      <c r="C2868" s="429">
        <v>5.8566830000000003</v>
      </c>
      <c r="D2868" s="429">
        <v>3.3075640000000002</v>
      </c>
      <c r="E2868" s="429">
        <v>2.5491190000000001</v>
      </c>
      <c r="F2868" s="429">
        <v>-0.13781499999999625</v>
      </c>
    </row>
    <row r="2869" spans="1:6" x14ac:dyDescent="0.3">
      <c r="A2869" s="336">
        <v>12047</v>
      </c>
      <c r="B2869" s="2" t="s">
        <v>295</v>
      </c>
      <c r="C2869" s="429">
        <v>5.9310669999999996</v>
      </c>
      <c r="D2869" s="429">
        <v>3.1052970000000002</v>
      </c>
      <c r="E2869" s="429">
        <v>2.8257699999999994</v>
      </c>
      <c r="F2869" s="429">
        <v>2.2511289999999988</v>
      </c>
    </row>
    <row r="2870" spans="1:6" x14ac:dyDescent="0.3">
      <c r="A2870" s="336">
        <v>12051</v>
      </c>
      <c r="B2870" s="2" t="s">
        <v>295</v>
      </c>
      <c r="C2870" s="429">
        <v>5.9515450000000003</v>
      </c>
      <c r="D2870" s="429">
        <v>3.3382990000000001</v>
      </c>
      <c r="E2870" s="429">
        <v>2.6132460000000002</v>
      </c>
      <c r="F2870" s="429">
        <v>1.2606579999999994</v>
      </c>
    </row>
    <row r="2871" spans="1:6" x14ac:dyDescent="0.3">
      <c r="A2871" s="336">
        <v>12052</v>
      </c>
      <c r="B2871" s="2" t="s">
        <v>295</v>
      </c>
      <c r="C2871" s="429">
        <v>5.6119880000000002</v>
      </c>
      <c r="D2871" s="429">
        <v>3.3902480000000002</v>
      </c>
      <c r="E2871" s="429">
        <v>2.22174</v>
      </c>
      <c r="F2871" s="429">
        <v>-4.3271499999999961</v>
      </c>
    </row>
    <row r="2872" spans="1:6" x14ac:dyDescent="0.3">
      <c r="A2872" s="336">
        <v>12053</v>
      </c>
      <c r="B2872" s="2" t="s">
        <v>295</v>
      </c>
      <c r="C2872" s="429">
        <v>5.6163169999999996</v>
      </c>
      <c r="D2872" s="429">
        <v>3.4242520000000001</v>
      </c>
      <c r="E2872" s="429">
        <v>2.1920649999999995</v>
      </c>
      <c r="F2872" s="429">
        <v>-4.4462219999999917</v>
      </c>
    </row>
    <row r="2873" spans="1:6" x14ac:dyDescent="0.3">
      <c r="A2873" s="336">
        <v>12054</v>
      </c>
      <c r="B2873" s="2" t="s">
        <v>295</v>
      </c>
      <c r="C2873" s="429">
        <v>5.9186430000000003</v>
      </c>
      <c r="D2873" s="429">
        <v>3.195776</v>
      </c>
      <c r="E2873" s="429">
        <v>2.7228670000000004</v>
      </c>
      <c r="F2873" s="429">
        <v>1.4164540000000088</v>
      </c>
    </row>
    <row r="2874" spans="1:6" x14ac:dyDescent="0.3">
      <c r="A2874" s="336">
        <v>12056</v>
      </c>
      <c r="B2874" s="2" t="s">
        <v>295</v>
      </c>
      <c r="C2874" s="429">
        <v>5.6618500000000003</v>
      </c>
      <c r="D2874" s="429">
        <v>3.3532670000000002</v>
      </c>
      <c r="E2874" s="429">
        <v>2.3085830000000001</v>
      </c>
      <c r="F2874" s="429">
        <v>-3.5166570000000021</v>
      </c>
    </row>
    <row r="2875" spans="1:6" x14ac:dyDescent="0.3">
      <c r="A2875" s="336">
        <v>12057</v>
      </c>
      <c r="B2875" s="2" t="s">
        <v>295</v>
      </c>
      <c r="C2875" s="429">
        <v>5.658156</v>
      </c>
      <c r="D2875" s="429">
        <v>3.293088</v>
      </c>
      <c r="E2875" s="429">
        <v>2.3650679999999999</v>
      </c>
      <c r="F2875" s="429">
        <v>-3.377330999999991</v>
      </c>
    </row>
    <row r="2876" spans="1:6" x14ac:dyDescent="0.3">
      <c r="A2876" s="336">
        <v>12058</v>
      </c>
      <c r="B2876" s="2" t="s">
        <v>295</v>
      </c>
      <c r="C2876" s="429">
        <v>5.8629639999999998</v>
      </c>
      <c r="D2876" s="429">
        <v>3.3861870000000001</v>
      </c>
      <c r="E2876" s="429">
        <v>2.4767769999999998</v>
      </c>
      <c r="F2876" s="429">
        <v>-0.15374800000000022</v>
      </c>
    </row>
    <row r="2877" spans="1:6" x14ac:dyDescent="0.3">
      <c r="A2877" s="336">
        <v>12059</v>
      </c>
      <c r="B2877" s="2" t="s">
        <v>295</v>
      </c>
      <c r="C2877" s="429">
        <v>5.5464060000000002</v>
      </c>
      <c r="D2877" s="429">
        <v>3.4626109999999999</v>
      </c>
      <c r="E2877" s="429">
        <v>2.0837950000000003</v>
      </c>
      <c r="F2877" s="429">
        <v>-5.2313069999999939</v>
      </c>
    </row>
    <row r="2878" spans="1:6" x14ac:dyDescent="0.3">
      <c r="A2878" s="336">
        <v>12060</v>
      </c>
      <c r="B2878" s="2" t="s">
        <v>295</v>
      </c>
      <c r="C2878" s="429">
        <v>5.7100010000000001</v>
      </c>
      <c r="D2878" s="429">
        <v>3.4717829999999998</v>
      </c>
      <c r="E2878" s="429">
        <v>2.2382180000000003</v>
      </c>
      <c r="F2878" s="429">
        <v>-3.7639229999999984</v>
      </c>
    </row>
    <row r="2879" spans="1:6" x14ac:dyDescent="0.3">
      <c r="A2879" s="336">
        <v>12061</v>
      </c>
      <c r="B2879" s="2" t="s">
        <v>295</v>
      </c>
      <c r="C2879" s="429">
        <v>5.9127090000000004</v>
      </c>
      <c r="D2879" s="429">
        <v>3.2401460000000002</v>
      </c>
      <c r="E2879" s="429">
        <v>2.6725630000000002</v>
      </c>
      <c r="F2879" s="429">
        <v>1.0613890000000055</v>
      </c>
    </row>
    <row r="2880" spans="1:6" x14ac:dyDescent="0.3">
      <c r="A2880" s="336">
        <v>12062</v>
      </c>
      <c r="B2880" s="2" t="s">
        <v>295</v>
      </c>
      <c r="C2880" s="429">
        <v>5.6835519999999997</v>
      </c>
      <c r="D2880" s="429">
        <v>3.4407079999999999</v>
      </c>
      <c r="E2880" s="429">
        <v>2.2428439999999998</v>
      </c>
      <c r="F2880" s="429">
        <v>-3.7781599999999997</v>
      </c>
    </row>
    <row r="2881" spans="1:6" x14ac:dyDescent="0.3">
      <c r="A2881" s="336">
        <v>12064</v>
      </c>
      <c r="B2881" s="2" t="s">
        <v>295</v>
      </c>
      <c r="C2881" s="429">
        <v>5.3192740000000001</v>
      </c>
      <c r="D2881" s="429">
        <v>3.6008110000000002</v>
      </c>
      <c r="E2881" s="429">
        <v>1.7184629999999999</v>
      </c>
      <c r="F2881" s="429">
        <v>-7.674744000000004</v>
      </c>
    </row>
    <row r="2882" spans="1:6" x14ac:dyDescent="0.3">
      <c r="A2882" s="336">
        <v>12065</v>
      </c>
      <c r="B2882" s="2" t="s">
        <v>295</v>
      </c>
      <c r="C2882" s="429">
        <v>5.9074749999999998</v>
      </c>
      <c r="D2882" s="429">
        <v>3.1355420000000001</v>
      </c>
      <c r="E2882" s="429">
        <v>2.7719329999999998</v>
      </c>
      <c r="F2882" s="429">
        <v>0.99382700000000312</v>
      </c>
    </row>
    <row r="2883" spans="1:6" x14ac:dyDescent="0.3">
      <c r="A2883" s="336">
        <v>12066</v>
      </c>
      <c r="B2883" s="2" t="s">
        <v>295</v>
      </c>
      <c r="C2883" s="429">
        <v>5.6217329999999999</v>
      </c>
      <c r="D2883" s="429">
        <v>3.45065</v>
      </c>
      <c r="E2883" s="429">
        <v>2.1710829999999999</v>
      </c>
      <c r="F2883" s="429">
        <v>-4.4724080000000015</v>
      </c>
    </row>
    <row r="2884" spans="1:6" x14ac:dyDescent="0.3">
      <c r="A2884" s="336">
        <v>12067</v>
      </c>
      <c r="B2884" s="2" t="s">
        <v>295</v>
      </c>
      <c r="C2884" s="429">
        <v>5.851896</v>
      </c>
      <c r="D2884" s="429">
        <v>3.2697750000000001</v>
      </c>
      <c r="E2884" s="429">
        <v>2.5821209999999999</v>
      </c>
      <c r="F2884" s="429">
        <v>-3.9746000000000947E-2</v>
      </c>
    </row>
    <row r="2885" spans="1:6" x14ac:dyDescent="0.3">
      <c r="A2885" s="336">
        <v>12068</v>
      </c>
      <c r="B2885" s="2" t="s">
        <v>295</v>
      </c>
      <c r="C2885" s="429">
        <v>5.648517</v>
      </c>
      <c r="D2885" s="429">
        <v>3.464899</v>
      </c>
      <c r="E2885" s="429">
        <v>2.1836180000000001</v>
      </c>
      <c r="F2885" s="429">
        <v>-4.4518440000000012</v>
      </c>
    </row>
    <row r="2886" spans="1:6" x14ac:dyDescent="0.3">
      <c r="A2886" s="336">
        <v>12070</v>
      </c>
      <c r="B2886" s="2" t="s">
        <v>295</v>
      </c>
      <c r="C2886" s="429">
        <v>5.6445930000000004</v>
      </c>
      <c r="D2886" s="429">
        <v>3.3988689999999999</v>
      </c>
      <c r="E2886" s="429">
        <v>2.2457240000000005</v>
      </c>
      <c r="F2886" s="429">
        <v>-4.5117750000000001</v>
      </c>
    </row>
    <row r="2887" spans="1:6" x14ac:dyDescent="0.3">
      <c r="A2887" s="336">
        <v>12071</v>
      </c>
      <c r="B2887" s="2" t="s">
        <v>295</v>
      </c>
      <c r="C2887" s="429">
        <v>5.418164</v>
      </c>
      <c r="D2887" s="429">
        <v>3.5956130000000002</v>
      </c>
      <c r="E2887" s="429">
        <v>1.8225509999999998</v>
      </c>
      <c r="F2887" s="429">
        <v>-7.033927999999996</v>
      </c>
    </row>
    <row r="2888" spans="1:6" x14ac:dyDescent="0.3">
      <c r="A2888" s="336">
        <v>12072</v>
      </c>
      <c r="B2888" s="2" t="s">
        <v>295</v>
      </c>
      <c r="C2888" s="429">
        <v>5.6868049999999997</v>
      </c>
      <c r="D2888" s="429">
        <v>3.4369969999999999</v>
      </c>
      <c r="E2888" s="429">
        <v>2.2498079999999998</v>
      </c>
      <c r="F2888" s="429">
        <v>-3.8005250000000004</v>
      </c>
    </row>
    <row r="2889" spans="1:6" x14ac:dyDescent="0.3">
      <c r="A2889" s="336">
        <v>12074</v>
      </c>
      <c r="B2889" s="2" t="s">
        <v>295</v>
      </c>
      <c r="C2889" s="429">
        <v>5.5850169999999997</v>
      </c>
      <c r="D2889" s="429">
        <v>3.3444090000000002</v>
      </c>
      <c r="E2889" s="429">
        <v>2.2406079999999995</v>
      </c>
      <c r="F2889" s="429">
        <v>-5.2589060000000032</v>
      </c>
    </row>
    <row r="2890" spans="1:6" x14ac:dyDescent="0.3">
      <c r="A2890" s="336">
        <v>12075</v>
      </c>
      <c r="B2890" s="2" t="s">
        <v>295</v>
      </c>
      <c r="C2890" s="429">
        <v>5.8652420000000003</v>
      </c>
      <c r="D2890" s="429">
        <v>3.4206379999999998</v>
      </c>
      <c r="E2890" s="429">
        <v>2.4446040000000004</v>
      </c>
      <c r="F2890" s="429">
        <v>-0.94362300000000232</v>
      </c>
    </row>
    <row r="2891" spans="1:6" x14ac:dyDescent="0.3">
      <c r="A2891" s="336">
        <v>12076</v>
      </c>
      <c r="B2891" s="2" t="s">
        <v>295</v>
      </c>
      <c r="C2891" s="429">
        <v>5.3635130000000002</v>
      </c>
      <c r="D2891" s="429">
        <v>3.6769690000000002</v>
      </c>
      <c r="E2891" s="429">
        <v>1.686544</v>
      </c>
      <c r="F2891" s="429">
        <v>-8.4293829999999943</v>
      </c>
    </row>
    <row r="2892" spans="1:6" x14ac:dyDescent="0.3">
      <c r="A2892" s="336">
        <v>12077</v>
      </c>
      <c r="B2892" s="2" t="s">
        <v>295</v>
      </c>
      <c r="C2892" s="429">
        <v>6.0007900000000003</v>
      </c>
      <c r="D2892" s="429">
        <v>3.1568710000000002</v>
      </c>
      <c r="E2892" s="429">
        <v>2.8439190000000001</v>
      </c>
      <c r="F2892" s="429">
        <v>3.0252759999999981</v>
      </c>
    </row>
    <row r="2893" spans="1:6" x14ac:dyDescent="0.3">
      <c r="A2893" s="336">
        <v>12078</v>
      </c>
      <c r="B2893" s="2" t="s">
        <v>295</v>
      </c>
      <c r="C2893" s="429">
        <v>5.3669640000000003</v>
      </c>
      <c r="D2893" s="429">
        <v>3.5388929999999998</v>
      </c>
      <c r="E2893" s="429">
        <v>1.8280710000000004</v>
      </c>
      <c r="F2893" s="429">
        <v>-8.2426280000000034</v>
      </c>
    </row>
    <row r="2894" spans="1:6" x14ac:dyDescent="0.3">
      <c r="A2894" s="336">
        <v>12083</v>
      </c>
      <c r="B2894" s="2" t="s">
        <v>295</v>
      </c>
      <c r="C2894" s="429">
        <v>5.7266539999999999</v>
      </c>
      <c r="D2894" s="429">
        <v>3.4447950000000001</v>
      </c>
      <c r="E2894" s="429">
        <v>2.2818589999999999</v>
      </c>
      <c r="F2894" s="429">
        <v>-2.6811189999999954</v>
      </c>
    </row>
    <row r="2895" spans="1:6" x14ac:dyDescent="0.3">
      <c r="A2895" s="336">
        <v>12084</v>
      </c>
      <c r="B2895" s="2" t="s">
        <v>295</v>
      </c>
      <c r="C2895" s="429">
        <v>5.9078330000000001</v>
      </c>
      <c r="D2895" s="429">
        <v>3.1296759999999999</v>
      </c>
      <c r="E2895" s="429">
        <v>2.7781570000000002</v>
      </c>
      <c r="F2895" s="429">
        <v>1.5882670000000019</v>
      </c>
    </row>
    <row r="2896" spans="1:6" x14ac:dyDescent="0.3">
      <c r="A2896" s="336">
        <v>12086</v>
      </c>
      <c r="B2896" s="2" t="s">
        <v>295</v>
      </c>
      <c r="C2896" s="429">
        <v>5.6012469999999999</v>
      </c>
      <c r="D2896" s="429">
        <v>3.3632650000000002</v>
      </c>
      <c r="E2896" s="429">
        <v>2.2379819999999997</v>
      </c>
      <c r="F2896" s="429">
        <v>-5.0031409999999923</v>
      </c>
    </row>
    <row r="2897" spans="1:6" x14ac:dyDescent="0.3">
      <c r="A2897" s="336">
        <v>12087</v>
      </c>
      <c r="B2897" s="2" t="s">
        <v>295</v>
      </c>
      <c r="C2897" s="429">
        <v>5.8807749999999999</v>
      </c>
      <c r="D2897" s="429">
        <v>3.3349850000000001</v>
      </c>
      <c r="E2897" s="429">
        <v>2.5457899999999998</v>
      </c>
      <c r="F2897" s="429">
        <v>0.15634699999999668</v>
      </c>
    </row>
    <row r="2898" spans="1:6" x14ac:dyDescent="0.3">
      <c r="A2898" s="336">
        <v>12090</v>
      </c>
      <c r="B2898" s="2" t="s">
        <v>295</v>
      </c>
      <c r="C2898" s="429">
        <v>5.6468759999999998</v>
      </c>
      <c r="D2898" s="429">
        <v>3.336389</v>
      </c>
      <c r="E2898" s="429">
        <v>2.3104869999999997</v>
      </c>
      <c r="F2898" s="429">
        <v>-3.7070250000000158</v>
      </c>
    </row>
    <row r="2899" spans="1:6" x14ac:dyDescent="0.3">
      <c r="A2899" s="336">
        <v>12092</v>
      </c>
      <c r="B2899" s="2" t="s">
        <v>295</v>
      </c>
      <c r="C2899" s="429">
        <v>5.5316809999999998</v>
      </c>
      <c r="D2899" s="429">
        <v>3.51709</v>
      </c>
      <c r="E2899" s="429">
        <v>2.0145909999999998</v>
      </c>
      <c r="F2899" s="429">
        <v>-5.5290330000000054</v>
      </c>
    </row>
    <row r="2900" spans="1:6" x14ac:dyDescent="0.3">
      <c r="A2900" s="336">
        <v>12093</v>
      </c>
      <c r="B2900" s="2" t="s">
        <v>295</v>
      </c>
      <c r="C2900" s="429">
        <v>5.2892190000000001</v>
      </c>
      <c r="D2900" s="429">
        <v>3.6353339999999998</v>
      </c>
      <c r="E2900" s="429">
        <v>1.6538850000000003</v>
      </c>
      <c r="F2900" s="429">
        <v>-8.2756290000000021</v>
      </c>
    </row>
    <row r="2901" spans="1:6" x14ac:dyDescent="0.3">
      <c r="A2901" s="336">
        <v>12094</v>
      </c>
      <c r="B2901" s="2" t="s">
        <v>295</v>
      </c>
      <c r="C2901" s="429">
        <v>5.7366080000000004</v>
      </c>
      <c r="D2901" s="429">
        <v>3.2683800000000001</v>
      </c>
      <c r="E2901" s="429">
        <v>2.4682280000000003</v>
      </c>
      <c r="F2901" s="429">
        <v>-2.006184999999995</v>
      </c>
    </row>
    <row r="2902" spans="1:6" x14ac:dyDescent="0.3">
      <c r="A2902" s="336">
        <v>12095</v>
      </c>
      <c r="B2902" s="2" t="s">
        <v>295</v>
      </c>
      <c r="C2902" s="429">
        <v>5.520162</v>
      </c>
      <c r="D2902" s="429">
        <v>3.5083060000000001</v>
      </c>
      <c r="E2902" s="429">
        <v>2.0118559999999999</v>
      </c>
      <c r="F2902" s="429">
        <v>-6.2871850000000009</v>
      </c>
    </row>
    <row r="2903" spans="1:6" x14ac:dyDescent="0.3">
      <c r="A2903" s="336">
        <v>12106</v>
      </c>
      <c r="B2903" s="2" t="s">
        <v>295</v>
      </c>
      <c r="C2903" s="429">
        <v>5.9859970000000002</v>
      </c>
      <c r="D2903" s="429">
        <v>3.300192</v>
      </c>
      <c r="E2903" s="429">
        <v>2.6858050000000002</v>
      </c>
      <c r="F2903" s="429">
        <v>1.7917889999999872</v>
      </c>
    </row>
    <row r="2904" spans="1:6" x14ac:dyDescent="0.3">
      <c r="A2904" s="336">
        <v>12108</v>
      </c>
      <c r="B2904" s="2" t="s">
        <v>295</v>
      </c>
      <c r="C2904" s="429">
        <v>4.9442579999999996</v>
      </c>
      <c r="D2904" s="429">
        <v>3.6300119999999998</v>
      </c>
      <c r="E2904" s="429">
        <v>1.3142459999999998</v>
      </c>
      <c r="F2904" s="429">
        <v>-12.366770999999996</v>
      </c>
    </row>
    <row r="2905" spans="1:6" x14ac:dyDescent="0.3">
      <c r="A2905" s="336">
        <v>12110</v>
      </c>
      <c r="B2905" s="2" t="s">
        <v>295</v>
      </c>
      <c r="C2905" s="429">
        <v>5.9520879999999998</v>
      </c>
      <c r="D2905" s="429">
        <v>3.0760749999999999</v>
      </c>
      <c r="E2905" s="429">
        <v>2.8760129999999999</v>
      </c>
      <c r="F2905" s="429">
        <v>2.9184879999999964</v>
      </c>
    </row>
    <row r="2906" spans="1:6" x14ac:dyDescent="0.3">
      <c r="A2906" s="336">
        <v>12115</v>
      </c>
      <c r="B2906" s="2" t="s">
        <v>295</v>
      </c>
      <c r="C2906" s="429">
        <v>5.8539450000000004</v>
      </c>
      <c r="D2906" s="429">
        <v>3.3441800000000002</v>
      </c>
      <c r="E2906" s="429">
        <v>2.5097650000000002</v>
      </c>
      <c r="F2906" s="429">
        <v>-0.40506600000000503</v>
      </c>
    </row>
    <row r="2907" spans="1:6" x14ac:dyDescent="0.3">
      <c r="A2907" s="336">
        <v>12116</v>
      </c>
      <c r="B2907" s="2" t="s">
        <v>295</v>
      </c>
      <c r="C2907" s="429">
        <v>5.3472059999999999</v>
      </c>
      <c r="D2907" s="429">
        <v>3.4613100000000001</v>
      </c>
      <c r="E2907" s="429">
        <v>1.8858959999999998</v>
      </c>
      <c r="F2907" s="429">
        <v>-5.3650489999999991</v>
      </c>
    </row>
    <row r="2908" spans="1:6" x14ac:dyDescent="0.3">
      <c r="A2908" s="336">
        <v>12117</v>
      </c>
      <c r="B2908" s="2" t="s">
        <v>295</v>
      </c>
      <c r="C2908" s="429">
        <v>5.4260590000000004</v>
      </c>
      <c r="D2908" s="429">
        <v>3.441138</v>
      </c>
      <c r="E2908" s="429">
        <v>1.9849210000000004</v>
      </c>
      <c r="F2908" s="429">
        <v>-7.2431329999999932</v>
      </c>
    </row>
    <row r="2909" spans="1:6" x14ac:dyDescent="0.3">
      <c r="A2909" s="336">
        <v>12118</v>
      </c>
      <c r="B2909" s="2" t="s">
        <v>295</v>
      </c>
      <c r="C2909" s="429">
        <v>5.8903319999999999</v>
      </c>
      <c r="D2909" s="429">
        <v>3.1639599999999999</v>
      </c>
      <c r="E2909" s="429">
        <v>2.726372</v>
      </c>
      <c r="F2909" s="429">
        <v>0.15728000000000719</v>
      </c>
    </row>
    <row r="2910" spans="1:6" x14ac:dyDescent="0.3">
      <c r="A2910" s="336">
        <v>12120</v>
      </c>
      <c r="B2910" s="2" t="s">
        <v>295</v>
      </c>
      <c r="C2910" s="429">
        <v>5.5415749999999999</v>
      </c>
      <c r="D2910" s="429">
        <v>3.5535860000000001</v>
      </c>
      <c r="E2910" s="429">
        <v>1.9879889999999998</v>
      </c>
      <c r="F2910" s="429">
        <v>-5.7238080000000053</v>
      </c>
    </row>
    <row r="2911" spans="1:6" x14ac:dyDescent="0.3">
      <c r="A2911" s="336">
        <v>12121</v>
      </c>
      <c r="B2911" s="2" t="s">
        <v>295</v>
      </c>
      <c r="C2911" s="429">
        <v>5.8452190000000002</v>
      </c>
      <c r="D2911" s="429">
        <v>3.2044890000000001</v>
      </c>
      <c r="E2911" s="429">
        <v>2.64073</v>
      </c>
      <c r="F2911" s="429">
        <v>-7.5634000000000867E-2</v>
      </c>
    </row>
    <row r="2912" spans="1:6" x14ac:dyDescent="0.3">
      <c r="A2912" s="336">
        <v>12122</v>
      </c>
      <c r="B2912" s="2" t="s">
        <v>295</v>
      </c>
      <c r="C2912" s="429">
        <v>5.4226749999999999</v>
      </c>
      <c r="D2912" s="429">
        <v>3.600514</v>
      </c>
      <c r="E2912" s="429">
        <v>1.8221609999999999</v>
      </c>
      <c r="F2912" s="429">
        <v>-7.2868939999999895</v>
      </c>
    </row>
    <row r="2913" spans="1:6" x14ac:dyDescent="0.3">
      <c r="A2913" s="336">
        <v>12123</v>
      </c>
      <c r="B2913" s="2" t="s">
        <v>295</v>
      </c>
      <c r="C2913" s="429">
        <v>5.8624169999999998</v>
      </c>
      <c r="D2913" s="429">
        <v>3.3167680000000002</v>
      </c>
      <c r="E2913" s="429">
        <v>2.5456489999999996</v>
      </c>
      <c r="F2913" s="429">
        <v>-0.201201999999995</v>
      </c>
    </row>
    <row r="2914" spans="1:6" x14ac:dyDescent="0.3">
      <c r="A2914" s="336">
        <v>12125</v>
      </c>
      <c r="B2914" s="2" t="s">
        <v>295</v>
      </c>
      <c r="C2914" s="429">
        <v>5.5693390000000003</v>
      </c>
      <c r="D2914" s="429">
        <v>3.5472229999999998</v>
      </c>
      <c r="E2914" s="429">
        <v>2.0221160000000005</v>
      </c>
      <c r="F2914" s="429">
        <v>-6.4485069999999922</v>
      </c>
    </row>
    <row r="2915" spans="1:6" x14ac:dyDescent="0.3">
      <c r="A2915" s="336">
        <v>12130</v>
      </c>
      <c r="B2915" s="2" t="s">
        <v>295</v>
      </c>
      <c r="C2915" s="429">
        <v>5.9239930000000003</v>
      </c>
      <c r="D2915" s="429">
        <v>3.3043149999999999</v>
      </c>
      <c r="E2915" s="429">
        <v>2.6196780000000004</v>
      </c>
      <c r="F2915" s="429">
        <v>0.92564300000000088</v>
      </c>
    </row>
    <row r="2916" spans="1:6" x14ac:dyDescent="0.3">
      <c r="A2916" s="336">
        <v>12131</v>
      </c>
      <c r="B2916" s="2" t="s">
        <v>295</v>
      </c>
      <c r="C2916" s="429">
        <v>5.3596320000000004</v>
      </c>
      <c r="D2916" s="429">
        <v>3.649581</v>
      </c>
      <c r="E2916" s="429">
        <v>1.7100510000000004</v>
      </c>
      <c r="F2916" s="429">
        <v>-8.0436419999999984</v>
      </c>
    </row>
    <row r="2917" spans="1:6" x14ac:dyDescent="0.3">
      <c r="A2917" s="336">
        <v>12134</v>
      </c>
      <c r="B2917" s="2" t="s">
        <v>295</v>
      </c>
      <c r="C2917" s="429">
        <v>5.2700240000000003</v>
      </c>
      <c r="D2917" s="429">
        <v>3.452334</v>
      </c>
      <c r="E2917" s="429">
        <v>1.8176900000000002</v>
      </c>
      <c r="F2917" s="429">
        <v>-8.7169099999999986</v>
      </c>
    </row>
    <row r="2918" spans="1:6" x14ac:dyDescent="0.3">
      <c r="A2918" s="336">
        <v>12136</v>
      </c>
      <c r="B2918" s="2" t="s">
        <v>295</v>
      </c>
      <c r="C2918" s="429">
        <v>5.7983279999999997</v>
      </c>
      <c r="D2918" s="429">
        <v>3.39689</v>
      </c>
      <c r="E2918" s="429">
        <v>2.4014379999999997</v>
      </c>
      <c r="F2918" s="429">
        <v>-1.6313659999999928</v>
      </c>
    </row>
    <row r="2919" spans="1:6" x14ac:dyDescent="0.3">
      <c r="A2919" s="336">
        <v>12137</v>
      </c>
      <c r="B2919" s="2" t="s">
        <v>295</v>
      </c>
      <c r="C2919" s="429">
        <v>5.6744029999999999</v>
      </c>
      <c r="D2919" s="429">
        <v>3.3570159999999998</v>
      </c>
      <c r="E2919" s="429">
        <v>2.3173870000000001</v>
      </c>
      <c r="F2919" s="429">
        <v>-3.7067769999999953</v>
      </c>
    </row>
    <row r="2920" spans="1:6" x14ac:dyDescent="0.3">
      <c r="A2920" s="336">
        <v>12138</v>
      </c>
      <c r="B2920" s="2" t="s">
        <v>295</v>
      </c>
      <c r="C2920" s="429">
        <v>5.5170789999999998</v>
      </c>
      <c r="D2920" s="429">
        <v>3.4774349999999998</v>
      </c>
      <c r="E2920" s="429">
        <v>2.039644</v>
      </c>
      <c r="F2920" s="429">
        <v>-6.4384599999999992</v>
      </c>
    </row>
    <row r="2921" spans="1:6" x14ac:dyDescent="0.3">
      <c r="A2921" s="336">
        <v>12139</v>
      </c>
      <c r="B2921" s="2" t="s">
        <v>295</v>
      </c>
      <c r="C2921" s="429">
        <v>4.8953470000000001</v>
      </c>
      <c r="D2921" s="429">
        <v>3.7745009999999999</v>
      </c>
      <c r="E2921" s="429">
        <v>1.1208460000000002</v>
      </c>
      <c r="F2921" s="429">
        <v>-14.183250000000005</v>
      </c>
    </row>
    <row r="2922" spans="1:6" x14ac:dyDescent="0.3">
      <c r="A2922" s="336">
        <v>12140</v>
      </c>
      <c r="B2922" s="2" t="s">
        <v>295</v>
      </c>
      <c r="C2922" s="429">
        <v>5.7769599999999999</v>
      </c>
      <c r="D2922" s="429">
        <v>3.297364</v>
      </c>
      <c r="E2922" s="429">
        <v>2.4795959999999999</v>
      </c>
      <c r="F2922" s="429">
        <v>-1.2764919999999975</v>
      </c>
    </row>
    <row r="2923" spans="1:6" x14ac:dyDescent="0.3">
      <c r="A2923" s="336">
        <v>12143</v>
      </c>
      <c r="B2923" s="2" t="s">
        <v>295</v>
      </c>
      <c r="C2923" s="429">
        <v>5.9277839999999999</v>
      </c>
      <c r="D2923" s="429">
        <v>3.2672680000000001</v>
      </c>
      <c r="E2923" s="429">
        <v>2.6605159999999999</v>
      </c>
      <c r="F2923" s="429">
        <v>1.1809070000000048</v>
      </c>
    </row>
    <row r="2924" spans="1:6" x14ac:dyDescent="0.3">
      <c r="A2924" s="336">
        <v>12144</v>
      </c>
      <c r="B2924" s="2" t="s">
        <v>295</v>
      </c>
      <c r="C2924" s="429">
        <v>5.9838269999999998</v>
      </c>
      <c r="D2924" s="429">
        <v>3.154417</v>
      </c>
      <c r="E2924" s="429">
        <v>2.8294099999999998</v>
      </c>
      <c r="F2924" s="429">
        <v>2.8620790000000014</v>
      </c>
    </row>
    <row r="2925" spans="1:6" x14ac:dyDescent="0.3">
      <c r="A2925" s="336">
        <v>12147</v>
      </c>
      <c r="B2925" s="2" t="s">
        <v>295</v>
      </c>
      <c r="C2925" s="429">
        <v>5.4859340000000003</v>
      </c>
      <c r="D2925" s="429">
        <v>3.5626120000000001</v>
      </c>
      <c r="E2925" s="429">
        <v>1.9233220000000002</v>
      </c>
      <c r="F2925" s="429">
        <v>-6.4717190000000002</v>
      </c>
    </row>
    <row r="2926" spans="1:6" x14ac:dyDescent="0.3">
      <c r="A2926" s="336">
        <v>12148</v>
      </c>
      <c r="B2926" s="2" t="s">
        <v>295</v>
      </c>
      <c r="C2926" s="429">
        <v>5.8938350000000002</v>
      </c>
      <c r="D2926" s="429">
        <v>3.1348150000000001</v>
      </c>
      <c r="E2926" s="429">
        <v>2.75902</v>
      </c>
      <c r="F2926" s="429">
        <v>0.87773500000000837</v>
      </c>
    </row>
    <row r="2927" spans="1:6" x14ac:dyDescent="0.3">
      <c r="A2927" s="336">
        <v>12149</v>
      </c>
      <c r="B2927" s="2" t="s">
        <v>295</v>
      </c>
      <c r="C2927" s="429">
        <v>5.3530350000000002</v>
      </c>
      <c r="D2927" s="429">
        <v>3.6036860000000002</v>
      </c>
      <c r="E2927" s="429">
        <v>1.749349</v>
      </c>
      <c r="F2927" s="429">
        <v>-7.5072059999999894</v>
      </c>
    </row>
    <row r="2928" spans="1:6" x14ac:dyDescent="0.3">
      <c r="A2928" s="336">
        <v>12150</v>
      </c>
      <c r="B2928" s="2" t="s">
        <v>295</v>
      </c>
      <c r="C2928" s="429">
        <v>5.7069700000000001</v>
      </c>
      <c r="D2928" s="429">
        <v>3.3055289999999999</v>
      </c>
      <c r="E2928" s="429">
        <v>2.4014410000000002</v>
      </c>
      <c r="F2928" s="429">
        <v>-3.0956779999999995</v>
      </c>
    </row>
    <row r="2929" spans="1:6" x14ac:dyDescent="0.3">
      <c r="A2929" s="336">
        <v>12151</v>
      </c>
      <c r="B2929" s="2" t="s">
        <v>295</v>
      </c>
      <c r="C2929" s="429">
        <v>5.8805110000000003</v>
      </c>
      <c r="D2929" s="429">
        <v>3.173994</v>
      </c>
      <c r="E2929" s="429">
        <v>2.7065170000000003</v>
      </c>
      <c r="F2929" s="429">
        <v>-0.2264809999999926</v>
      </c>
    </row>
    <row r="2930" spans="1:6" x14ac:dyDescent="0.3">
      <c r="A2930" s="336">
        <v>12153</v>
      </c>
      <c r="B2930" s="2" t="s">
        <v>295</v>
      </c>
      <c r="C2930" s="429">
        <v>5.5658989999999999</v>
      </c>
      <c r="D2930" s="429">
        <v>3.4696389999999999</v>
      </c>
      <c r="E2930" s="429">
        <v>2.09626</v>
      </c>
      <c r="F2930" s="429">
        <v>-5.5320570000000018</v>
      </c>
    </row>
    <row r="2931" spans="1:6" x14ac:dyDescent="0.3">
      <c r="A2931" s="336">
        <v>12154</v>
      </c>
      <c r="B2931" s="2" t="s">
        <v>295</v>
      </c>
      <c r="C2931" s="429">
        <v>5.8704890000000001</v>
      </c>
      <c r="D2931" s="429">
        <v>3.1648100000000001</v>
      </c>
      <c r="E2931" s="429">
        <v>2.7056789999999999</v>
      </c>
      <c r="F2931" s="429">
        <v>0.11730500000000177</v>
      </c>
    </row>
    <row r="2932" spans="1:6" x14ac:dyDescent="0.3">
      <c r="A2932" s="336">
        <v>12155</v>
      </c>
      <c r="B2932" s="2" t="s">
        <v>295</v>
      </c>
      <c r="C2932" s="429">
        <v>5.337485</v>
      </c>
      <c r="D2932" s="429">
        <v>3.520829</v>
      </c>
      <c r="E2932" s="429">
        <v>1.816656</v>
      </c>
      <c r="F2932" s="429">
        <v>-6.3063629999999975</v>
      </c>
    </row>
    <row r="2933" spans="1:6" x14ac:dyDescent="0.3">
      <c r="A2933" s="336">
        <v>12156</v>
      </c>
      <c r="B2933" s="2" t="s">
        <v>295</v>
      </c>
      <c r="C2933" s="429">
        <v>6.0129060000000001</v>
      </c>
      <c r="D2933" s="429">
        <v>3.2281110000000002</v>
      </c>
      <c r="E2933" s="429">
        <v>2.7847949999999999</v>
      </c>
      <c r="F2933" s="429">
        <v>2.7404540000000068</v>
      </c>
    </row>
    <row r="2934" spans="1:6" x14ac:dyDescent="0.3">
      <c r="A2934" s="336">
        <v>12157</v>
      </c>
      <c r="B2934" s="2" t="s">
        <v>295</v>
      </c>
      <c r="C2934" s="429">
        <v>5.5127969999999999</v>
      </c>
      <c r="D2934" s="429">
        <v>3.5212699999999999</v>
      </c>
      <c r="E2934" s="429">
        <v>1.991527</v>
      </c>
      <c r="F2934" s="429">
        <v>-5.8844060000000127</v>
      </c>
    </row>
    <row r="2935" spans="1:6" x14ac:dyDescent="0.3">
      <c r="A2935" s="336">
        <v>12158</v>
      </c>
      <c r="B2935" s="2" t="s">
        <v>295</v>
      </c>
      <c r="C2935" s="429">
        <v>5.9676309999999999</v>
      </c>
      <c r="D2935" s="429">
        <v>3.2104119999999998</v>
      </c>
      <c r="E2935" s="429">
        <v>2.7572190000000001</v>
      </c>
      <c r="F2935" s="429">
        <v>2.1193980000000039</v>
      </c>
    </row>
    <row r="2936" spans="1:6" x14ac:dyDescent="0.3">
      <c r="A2936" s="336">
        <v>12159</v>
      </c>
      <c r="B2936" s="2" t="s">
        <v>295</v>
      </c>
      <c r="C2936" s="429">
        <v>5.9150460000000002</v>
      </c>
      <c r="D2936" s="429">
        <v>3.1677040000000001</v>
      </c>
      <c r="E2936" s="429">
        <v>2.7473420000000002</v>
      </c>
      <c r="F2936" s="429">
        <v>1.482715000000006</v>
      </c>
    </row>
    <row r="2937" spans="1:6" x14ac:dyDescent="0.3">
      <c r="A2937" s="336">
        <v>12160</v>
      </c>
      <c r="B2937" s="2" t="s">
        <v>295</v>
      </c>
      <c r="C2937" s="429">
        <v>5.5846629999999999</v>
      </c>
      <c r="D2937" s="429">
        <v>3.4850340000000002</v>
      </c>
      <c r="E2937" s="429">
        <v>2.0996289999999997</v>
      </c>
      <c r="F2937" s="429">
        <v>-4.8593529999999916</v>
      </c>
    </row>
    <row r="2938" spans="1:6" x14ac:dyDescent="0.3">
      <c r="A2938" s="336">
        <v>12164</v>
      </c>
      <c r="B2938" s="2" t="s">
        <v>295</v>
      </c>
      <c r="C2938" s="429">
        <v>4.9540569999999997</v>
      </c>
      <c r="D2938" s="429">
        <v>3.5468769999999998</v>
      </c>
      <c r="E2938" s="429">
        <v>1.4071799999999999</v>
      </c>
      <c r="F2938" s="429">
        <v>-11.439591</v>
      </c>
    </row>
    <row r="2939" spans="1:6" x14ac:dyDescent="0.3">
      <c r="A2939" s="336">
        <v>12165</v>
      </c>
      <c r="B2939" s="2" t="s">
        <v>295</v>
      </c>
      <c r="C2939" s="429">
        <v>5.7080019999999996</v>
      </c>
      <c r="D2939" s="429">
        <v>3.5114619999999999</v>
      </c>
      <c r="E2939" s="429">
        <v>2.1965399999999997</v>
      </c>
      <c r="F2939" s="429">
        <v>-4.139881999999993</v>
      </c>
    </row>
    <row r="2940" spans="1:6" x14ac:dyDescent="0.3">
      <c r="A2940" s="336">
        <v>12166</v>
      </c>
      <c r="B2940" s="2" t="s">
        <v>295</v>
      </c>
      <c r="C2940" s="429">
        <v>5.6396379999999997</v>
      </c>
      <c r="D2940" s="429">
        <v>3.4828570000000001</v>
      </c>
      <c r="E2940" s="429">
        <v>2.1567809999999996</v>
      </c>
      <c r="F2940" s="429">
        <v>-4.2325280000000021</v>
      </c>
    </row>
    <row r="2941" spans="1:6" x14ac:dyDescent="0.3">
      <c r="A2941" s="336">
        <v>12167</v>
      </c>
      <c r="B2941" s="2" t="s">
        <v>295</v>
      </c>
      <c r="C2941" s="429">
        <v>5.2732200000000002</v>
      </c>
      <c r="D2941" s="429">
        <v>3.6792020000000001</v>
      </c>
      <c r="E2941" s="429">
        <v>1.5940180000000002</v>
      </c>
      <c r="F2941" s="429">
        <v>-8.917977999999998</v>
      </c>
    </row>
    <row r="2942" spans="1:6" x14ac:dyDescent="0.3">
      <c r="A2942" s="336">
        <v>12168</v>
      </c>
      <c r="B2942" s="2" t="s">
        <v>295</v>
      </c>
      <c r="C2942" s="429">
        <v>5.4792509999999996</v>
      </c>
      <c r="D2942" s="429">
        <v>3.570716</v>
      </c>
      <c r="E2942" s="429">
        <v>1.9085349999999996</v>
      </c>
      <c r="F2942" s="429">
        <v>-7.6464770000000115</v>
      </c>
    </row>
    <row r="2943" spans="1:6" x14ac:dyDescent="0.3">
      <c r="A2943" s="336">
        <v>12169</v>
      </c>
      <c r="B2943" s="2" t="s">
        <v>295</v>
      </c>
      <c r="C2943" s="429">
        <v>5.534948</v>
      </c>
      <c r="D2943" s="429">
        <v>3.5156350000000001</v>
      </c>
      <c r="E2943" s="429">
        <v>2.0193129999999999</v>
      </c>
      <c r="F2943" s="429">
        <v>-6.3128970000000066</v>
      </c>
    </row>
    <row r="2944" spans="1:6" x14ac:dyDescent="0.3">
      <c r="A2944" s="336">
        <v>12170</v>
      </c>
      <c r="B2944" s="2" t="s">
        <v>295</v>
      </c>
      <c r="C2944" s="429">
        <v>5.8615740000000001</v>
      </c>
      <c r="D2944" s="429">
        <v>3.1558290000000002</v>
      </c>
      <c r="E2944" s="429">
        <v>2.7057449999999998</v>
      </c>
      <c r="F2944" s="429">
        <v>-0.36152799999999985</v>
      </c>
    </row>
    <row r="2945" spans="1:6" x14ac:dyDescent="0.3">
      <c r="A2945" s="336">
        <v>12173</v>
      </c>
      <c r="B2945" s="2" t="s">
        <v>295</v>
      </c>
      <c r="C2945" s="429">
        <v>6.0238009999999997</v>
      </c>
      <c r="D2945" s="429">
        <v>3.277908</v>
      </c>
      <c r="E2945" s="429">
        <v>2.7458929999999997</v>
      </c>
      <c r="F2945" s="429">
        <v>2.4901079999999993</v>
      </c>
    </row>
    <row r="2946" spans="1:6" x14ac:dyDescent="0.3">
      <c r="A2946" s="336">
        <v>12175</v>
      </c>
      <c r="B2946" s="2" t="s">
        <v>295</v>
      </c>
      <c r="C2946" s="429">
        <v>5.307868</v>
      </c>
      <c r="D2946" s="429">
        <v>3.6363919999999998</v>
      </c>
      <c r="E2946" s="429">
        <v>1.6714760000000002</v>
      </c>
      <c r="F2946" s="429">
        <v>-8.2684100000000029</v>
      </c>
    </row>
    <row r="2947" spans="1:6" x14ac:dyDescent="0.3">
      <c r="A2947" s="336">
        <v>12176</v>
      </c>
      <c r="B2947" s="2" t="s">
        <v>295</v>
      </c>
      <c r="C2947" s="429">
        <v>5.8100670000000001</v>
      </c>
      <c r="D2947" s="429">
        <v>3.4029210000000001</v>
      </c>
      <c r="E2947" s="429">
        <v>2.407146</v>
      </c>
      <c r="F2947" s="429">
        <v>-1.181820000000009</v>
      </c>
    </row>
    <row r="2948" spans="1:6" x14ac:dyDescent="0.3">
      <c r="A2948" s="336">
        <v>12180</v>
      </c>
      <c r="B2948" s="2" t="s">
        <v>295</v>
      </c>
      <c r="C2948" s="429">
        <v>5.8125999999999998</v>
      </c>
      <c r="D2948" s="429">
        <v>3.2345959999999998</v>
      </c>
      <c r="E2948" s="429">
        <v>2.578004</v>
      </c>
      <c r="F2948" s="429">
        <v>-0.278577999999996</v>
      </c>
    </row>
    <row r="2949" spans="1:6" x14ac:dyDescent="0.3">
      <c r="A2949" s="336">
        <v>12182</v>
      </c>
      <c r="B2949" s="2" t="s">
        <v>295</v>
      </c>
      <c r="C2949" s="429">
        <v>5.8563879999999999</v>
      </c>
      <c r="D2949" s="429">
        <v>3.1895470000000001</v>
      </c>
      <c r="E2949" s="429">
        <v>2.6668409999999998</v>
      </c>
      <c r="F2949" s="429">
        <v>0.46025999999999812</v>
      </c>
    </row>
    <row r="2950" spans="1:6" x14ac:dyDescent="0.3">
      <c r="A2950" s="336">
        <v>12183</v>
      </c>
      <c r="B2950" s="2" t="s">
        <v>295</v>
      </c>
      <c r="C2950" s="429">
        <v>5.9071550000000004</v>
      </c>
      <c r="D2950" s="429">
        <v>3.1256240000000002</v>
      </c>
      <c r="E2950" s="429">
        <v>2.7815310000000002</v>
      </c>
      <c r="F2950" s="429">
        <v>2.0379170000000073</v>
      </c>
    </row>
    <row r="2951" spans="1:6" x14ac:dyDescent="0.3">
      <c r="A2951" s="336">
        <v>12184</v>
      </c>
      <c r="B2951" s="2" t="s">
        <v>295</v>
      </c>
      <c r="C2951" s="429">
        <v>5.9181100000000004</v>
      </c>
      <c r="D2951" s="429">
        <v>3.3187380000000002</v>
      </c>
      <c r="E2951" s="429">
        <v>2.5993720000000002</v>
      </c>
      <c r="F2951" s="429">
        <v>0.74461500000000314</v>
      </c>
    </row>
    <row r="2952" spans="1:6" x14ac:dyDescent="0.3">
      <c r="A2952" s="336">
        <v>12185</v>
      </c>
      <c r="B2952" s="2" t="s">
        <v>295</v>
      </c>
      <c r="C2952" s="429">
        <v>5.8044140000000004</v>
      </c>
      <c r="D2952" s="429">
        <v>3.2185899999999998</v>
      </c>
      <c r="E2952" s="429">
        <v>2.5858240000000006</v>
      </c>
      <c r="F2952" s="429">
        <v>-0.86826500000000095</v>
      </c>
    </row>
    <row r="2953" spans="1:6" x14ac:dyDescent="0.3">
      <c r="A2953" s="336">
        <v>12186</v>
      </c>
      <c r="B2953" s="2" t="s">
        <v>295</v>
      </c>
      <c r="C2953" s="429">
        <v>5.7529170000000001</v>
      </c>
      <c r="D2953" s="429">
        <v>3.2971089999999998</v>
      </c>
      <c r="E2953" s="429">
        <v>2.4558080000000002</v>
      </c>
      <c r="F2953" s="429">
        <v>-1.5585609999999974</v>
      </c>
    </row>
    <row r="2954" spans="1:6" x14ac:dyDescent="0.3">
      <c r="A2954" s="336">
        <v>12187</v>
      </c>
      <c r="B2954" s="2" t="s">
        <v>295</v>
      </c>
      <c r="C2954" s="429">
        <v>5.4273020000000001</v>
      </c>
      <c r="D2954" s="429">
        <v>3.578217</v>
      </c>
      <c r="E2954" s="429">
        <v>1.8490850000000001</v>
      </c>
      <c r="F2954" s="429">
        <v>-6.7753439999999969</v>
      </c>
    </row>
    <row r="2955" spans="1:6" x14ac:dyDescent="0.3">
      <c r="A2955" s="336">
        <v>12188</v>
      </c>
      <c r="B2955" s="2" t="s">
        <v>295</v>
      </c>
      <c r="C2955" s="429">
        <v>5.9037249999999997</v>
      </c>
      <c r="D2955" s="429">
        <v>3.142423</v>
      </c>
      <c r="E2955" s="429">
        <v>2.7613019999999997</v>
      </c>
      <c r="F2955" s="429">
        <v>1.2761579999999881</v>
      </c>
    </row>
    <row r="2956" spans="1:6" x14ac:dyDescent="0.3">
      <c r="A2956" s="336">
        <v>12189</v>
      </c>
      <c r="B2956" s="2" t="s">
        <v>295</v>
      </c>
      <c r="C2956" s="429">
        <v>5.9386789999999996</v>
      </c>
      <c r="D2956" s="429">
        <v>3.104419</v>
      </c>
      <c r="E2956" s="429">
        <v>2.8342599999999996</v>
      </c>
      <c r="F2956" s="429">
        <v>2.6499159999999975</v>
      </c>
    </row>
    <row r="2957" spans="1:6" x14ac:dyDescent="0.3">
      <c r="A2957" s="336">
        <v>12190</v>
      </c>
      <c r="B2957" s="2" t="s">
        <v>295</v>
      </c>
      <c r="C2957" s="429">
        <v>5.0523759999999998</v>
      </c>
      <c r="D2957" s="429">
        <v>3.4726900000000001</v>
      </c>
      <c r="E2957" s="429">
        <v>1.5796859999999997</v>
      </c>
      <c r="F2957" s="429">
        <v>-10.091448000000003</v>
      </c>
    </row>
    <row r="2958" spans="1:6" x14ac:dyDescent="0.3">
      <c r="A2958" s="336">
        <v>12192</v>
      </c>
      <c r="B2958" s="2" t="s">
        <v>295</v>
      </c>
      <c r="C2958" s="429">
        <v>5.9617380000000004</v>
      </c>
      <c r="D2958" s="429">
        <v>3.2989470000000001</v>
      </c>
      <c r="E2958" s="429">
        <v>2.6627910000000004</v>
      </c>
      <c r="F2958" s="429">
        <v>1.5577339999999964</v>
      </c>
    </row>
    <row r="2959" spans="1:6" x14ac:dyDescent="0.3">
      <c r="A2959" s="336">
        <v>12193</v>
      </c>
      <c r="B2959" s="2" t="s">
        <v>295</v>
      </c>
      <c r="C2959" s="429">
        <v>5.6251920000000002</v>
      </c>
      <c r="D2959" s="429">
        <v>3.4607890000000001</v>
      </c>
      <c r="E2959" s="429">
        <v>2.1644030000000001</v>
      </c>
      <c r="F2959" s="429">
        <v>-4.1243749999999935</v>
      </c>
    </row>
    <row r="2960" spans="1:6" x14ac:dyDescent="0.3">
      <c r="A2960" s="336">
        <v>12194</v>
      </c>
      <c r="B2960" s="2" t="s">
        <v>295</v>
      </c>
      <c r="C2960" s="429">
        <v>5.3750689999999999</v>
      </c>
      <c r="D2960" s="429">
        <v>3.6249720000000001</v>
      </c>
      <c r="E2960" s="429">
        <v>1.7500969999999998</v>
      </c>
      <c r="F2960" s="429">
        <v>-7.6633470000000017</v>
      </c>
    </row>
    <row r="2961" spans="1:6" x14ac:dyDescent="0.3">
      <c r="A2961" s="336">
        <v>12196</v>
      </c>
      <c r="B2961" s="2" t="s">
        <v>295</v>
      </c>
      <c r="C2961" s="429">
        <v>5.8640879999999997</v>
      </c>
      <c r="D2961" s="429">
        <v>3.2593719999999999</v>
      </c>
      <c r="E2961" s="429">
        <v>2.6047159999999998</v>
      </c>
      <c r="F2961" s="429">
        <v>0.2123499999999936</v>
      </c>
    </row>
    <row r="2962" spans="1:6" x14ac:dyDescent="0.3">
      <c r="A2962" s="336">
        <v>12197</v>
      </c>
      <c r="B2962" s="2" t="s">
        <v>295</v>
      </c>
      <c r="C2962" s="429">
        <v>5.3239879999999999</v>
      </c>
      <c r="D2962" s="429">
        <v>3.5786560000000001</v>
      </c>
      <c r="E2962" s="429">
        <v>1.7453319999999999</v>
      </c>
      <c r="F2962" s="429">
        <v>-7.3086950000000002</v>
      </c>
    </row>
    <row r="2963" spans="1:6" x14ac:dyDescent="0.3">
      <c r="A2963" s="336">
        <v>12198</v>
      </c>
      <c r="B2963" s="2" t="s">
        <v>295</v>
      </c>
      <c r="C2963" s="429">
        <v>5.8643970000000003</v>
      </c>
      <c r="D2963" s="429">
        <v>3.228205</v>
      </c>
      <c r="E2963" s="429">
        <v>2.6361920000000003</v>
      </c>
      <c r="F2963" s="429">
        <v>0.52496699999998953</v>
      </c>
    </row>
    <row r="2964" spans="1:6" x14ac:dyDescent="0.3">
      <c r="A2964" s="336">
        <v>12202</v>
      </c>
      <c r="B2964" s="2" t="s">
        <v>295</v>
      </c>
      <c r="C2964" s="429">
        <v>6.0075029999999998</v>
      </c>
      <c r="D2964" s="429">
        <v>3.1275240000000002</v>
      </c>
      <c r="E2964" s="429">
        <v>2.8799789999999996</v>
      </c>
      <c r="F2964" s="429">
        <v>3.4085499999999982</v>
      </c>
    </row>
    <row r="2965" spans="1:6" x14ac:dyDescent="0.3">
      <c r="A2965" s="336">
        <v>12203</v>
      </c>
      <c r="B2965" s="2" t="s">
        <v>295</v>
      </c>
      <c r="C2965" s="429">
        <v>5.9399990000000003</v>
      </c>
      <c r="D2965" s="429">
        <v>3.1260490000000001</v>
      </c>
      <c r="E2965" s="429">
        <v>2.8139500000000002</v>
      </c>
      <c r="F2965" s="429">
        <v>2.2390330000000063</v>
      </c>
    </row>
    <row r="2966" spans="1:6" x14ac:dyDescent="0.3">
      <c r="A2966" s="336">
        <v>12204</v>
      </c>
      <c r="B2966" s="2" t="s">
        <v>295</v>
      </c>
      <c r="C2966" s="429">
        <v>5.9745059999999999</v>
      </c>
      <c r="D2966" s="429">
        <v>3.111046</v>
      </c>
      <c r="E2966" s="429">
        <v>2.8634599999999999</v>
      </c>
      <c r="F2966" s="429">
        <v>3.1147569999999973</v>
      </c>
    </row>
    <row r="2967" spans="1:6" x14ac:dyDescent="0.3">
      <c r="A2967" s="336">
        <v>12205</v>
      </c>
      <c r="B2967" s="2" t="s">
        <v>295</v>
      </c>
      <c r="C2967" s="429">
        <v>5.945392</v>
      </c>
      <c r="D2967" s="429">
        <v>3.0979510000000001</v>
      </c>
      <c r="E2967" s="429">
        <v>2.8474409999999999</v>
      </c>
      <c r="F2967" s="429">
        <v>2.5764170000000064</v>
      </c>
    </row>
    <row r="2968" spans="1:6" x14ac:dyDescent="0.3">
      <c r="A2968" s="336">
        <v>12206</v>
      </c>
      <c r="B2968" s="2" t="s">
        <v>295</v>
      </c>
      <c r="C2968" s="429">
        <v>5.9780990000000003</v>
      </c>
      <c r="D2968" s="429">
        <v>3.1101130000000001</v>
      </c>
      <c r="E2968" s="429">
        <v>2.8679860000000001</v>
      </c>
      <c r="F2968" s="429">
        <v>3.0765350000000069</v>
      </c>
    </row>
    <row r="2969" spans="1:6" x14ac:dyDescent="0.3">
      <c r="A2969" s="336">
        <v>12207</v>
      </c>
      <c r="B2969" s="2" t="s">
        <v>295</v>
      </c>
      <c r="C2969" s="429">
        <v>6.0048959999999996</v>
      </c>
      <c r="D2969" s="429">
        <v>3.113121</v>
      </c>
      <c r="E2969" s="429">
        <v>2.8917749999999995</v>
      </c>
      <c r="F2969" s="429">
        <v>3.508613000000004</v>
      </c>
    </row>
    <row r="2970" spans="1:6" x14ac:dyDescent="0.3">
      <c r="A2970" s="336">
        <v>12208</v>
      </c>
      <c r="B2970" s="2" t="s">
        <v>295</v>
      </c>
      <c r="C2970" s="429">
        <v>5.9690700000000003</v>
      </c>
      <c r="D2970" s="429">
        <v>3.1320220000000001</v>
      </c>
      <c r="E2970" s="429">
        <v>2.8370480000000002</v>
      </c>
      <c r="F2970" s="429">
        <v>2.7176760000000044</v>
      </c>
    </row>
    <row r="2971" spans="1:6" x14ac:dyDescent="0.3">
      <c r="A2971" s="336">
        <v>12209</v>
      </c>
      <c r="B2971" s="2" t="s">
        <v>295</v>
      </c>
      <c r="C2971" s="429">
        <v>5.986402</v>
      </c>
      <c r="D2971" s="429">
        <v>3.1327780000000001</v>
      </c>
      <c r="E2971" s="429">
        <v>2.8536239999999999</v>
      </c>
      <c r="F2971" s="429">
        <v>3.0049169999999989</v>
      </c>
    </row>
    <row r="2972" spans="1:6" x14ac:dyDescent="0.3">
      <c r="A2972" s="336">
        <v>12210</v>
      </c>
      <c r="B2972" s="2" t="s">
        <v>295</v>
      </c>
      <c r="C2972" s="429">
        <v>5.9991649999999996</v>
      </c>
      <c r="D2972" s="429">
        <v>3.1104820000000002</v>
      </c>
      <c r="E2972" s="429">
        <v>2.8886829999999994</v>
      </c>
      <c r="F2972" s="429">
        <v>3.4428530000000066</v>
      </c>
    </row>
    <row r="2973" spans="1:6" x14ac:dyDescent="0.3">
      <c r="A2973" s="336">
        <v>12211</v>
      </c>
      <c r="B2973" s="2" t="s">
        <v>295</v>
      </c>
      <c r="C2973" s="429">
        <v>5.9702320000000002</v>
      </c>
      <c r="D2973" s="429">
        <v>3.0874860000000002</v>
      </c>
      <c r="E2973" s="429">
        <v>2.882746</v>
      </c>
      <c r="F2973" s="429">
        <v>3.1819909999999894</v>
      </c>
    </row>
    <row r="2974" spans="1:6" x14ac:dyDescent="0.3">
      <c r="A2974" s="336">
        <v>12302</v>
      </c>
      <c r="B2974" s="2" t="s">
        <v>295</v>
      </c>
      <c r="C2974" s="429">
        <v>5.7723990000000001</v>
      </c>
      <c r="D2974" s="429">
        <v>3.244818</v>
      </c>
      <c r="E2974" s="429">
        <v>2.5275810000000001</v>
      </c>
      <c r="F2974" s="429">
        <v>-1.9138280000000023</v>
      </c>
    </row>
    <row r="2975" spans="1:6" x14ac:dyDescent="0.3">
      <c r="A2975" s="336">
        <v>12303</v>
      </c>
      <c r="B2975" s="2" t="s">
        <v>295</v>
      </c>
      <c r="C2975" s="429">
        <v>5.8809670000000001</v>
      </c>
      <c r="D2975" s="429">
        <v>3.1298900000000001</v>
      </c>
      <c r="E2975" s="429">
        <v>2.751077</v>
      </c>
      <c r="F2975" s="429">
        <v>1.1098489999999899</v>
      </c>
    </row>
    <row r="2976" spans="1:6" x14ac:dyDescent="0.3">
      <c r="A2976" s="336">
        <v>12304</v>
      </c>
      <c r="B2976" s="2" t="s">
        <v>295</v>
      </c>
      <c r="C2976" s="429">
        <v>5.9040800000000004</v>
      </c>
      <c r="D2976" s="429">
        <v>3.1059670000000001</v>
      </c>
      <c r="E2976" s="429">
        <v>2.7981130000000003</v>
      </c>
      <c r="F2976" s="429">
        <v>1.5661210000000025</v>
      </c>
    </row>
    <row r="2977" spans="1:6" x14ac:dyDescent="0.3">
      <c r="A2977" s="336">
        <v>12305</v>
      </c>
      <c r="B2977" s="2" t="s">
        <v>295</v>
      </c>
      <c r="C2977" s="429">
        <v>5.8382110000000003</v>
      </c>
      <c r="D2977" s="429">
        <v>3.175135</v>
      </c>
      <c r="E2977" s="429">
        <v>2.6630760000000002</v>
      </c>
      <c r="F2977" s="429">
        <v>-0.20260900000000248</v>
      </c>
    </row>
    <row r="2978" spans="1:6" x14ac:dyDescent="0.3">
      <c r="A2978" s="336">
        <v>12306</v>
      </c>
      <c r="B2978" s="2" t="s">
        <v>295</v>
      </c>
      <c r="C2978" s="429">
        <v>5.7368040000000002</v>
      </c>
      <c r="D2978" s="429">
        <v>3.2738830000000001</v>
      </c>
      <c r="E2978" s="429">
        <v>2.4629210000000001</v>
      </c>
      <c r="F2978" s="429">
        <v>-2.149599000000002</v>
      </c>
    </row>
    <row r="2979" spans="1:6" x14ac:dyDescent="0.3">
      <c r="A2979" s="336">
        <v>12307</v>
      </c>
      <c r="B2979" s="2" t="s">
        <v>295</v>
      </c>
      <c r="C2979" s="429">
        <v>5.8554880000000002</v>
      </c>
      <c r="D2979" s="429">
        <v>3.1559309999999998</v>
      </c>
      <c r="E2979" s="429">
        <v>2.6995570000000004</v>
      </c>
      <c r="F2979" s="429">
        <v>0.24050799999999839</v>
      </c>
    </row>
    <row r="2980" spans="1:6" x14ac:dyDescent="0.3">
      <c r="A2980" s="336">
        <v>12308</v>
      </c>
      <c r="B2980" s="2" t="s">
        <v>295</v>
      </c>
      <c r="C2980" s="429">
        <v>5.8625069999999999</v>
      </c>
      <c r="D2980" s="429">
        <v>3.152663</v>
      </c>
      <c r="E2980" s="429">
        <v>2.7098439999999999</v>
      </c>
      <c r="F2980" s="429">
        <v>0.23068800000000067</v>
      </c>
    </row>
    <row r="2981" spans="1:6" x14ac:dyDescent="0.3">
      <c r="A2981" s="336">
        <v>12309</v>
      </c>
      <c r="B2981" s="2" t="s">
        <v>295</v>
      </c>
      <c r="C2981" s="429">
        <v>5.9004940000000001</v>
      </c>
      <c r="D2981" s="429">
        <v>3.1179160000000001</v>
      </c>
      <c r="E2981" s="429">
        <v>2.782578</v>
      </c>
      <c r="F2981" s="429">
        <v>1.2926259999999914</v>
      </c>
    </row>
    <row r="2982" spans="1:6" x14ac:dyDescent="0.3">
      <c r="A2982" s="336">
        <v>12401</v>
      </c>
      <c r="B2982" s="2" t="s">
        <v>295</v>
      </c>
      <c r="C2982" s="429">
        <v>5.9774130000000003</v>
      </c>
      <c r="D2982" s="429">
        <v>3.5677240000000001</v>
      </c>
      <c r="E2982" s="429">
        <v>2.4096890000000002</v>
      </c>
      <c r="F2982" s="429">
        <v>5.882999999997196E-3</v>
      </c>
    </row>
    <row r="2983" spans="1:6" x14ac:dyDescent="0.3">
      <c r="A2983" s="336">
        <v>12404</v>
      </c>
      <c r="B2983" s="2" t="s">
        <v>295</v>
      </c>
      <c r="C2983" s="429">
        <v>5.8725690000000004</v>
      </c>
      <c r="D2983" s="429">
        <v>3.6744699999999999</v>
      </c>
      <c r="E2983" s="429">
        <v>2.1980990000000005</v>
      </c>
      <c r="F2983" s="429">
        <v>-2.6756239999999991</v>
      </c>
    </row>
    <row r="2984" spans="1:6" x14ac:dyDescent="0.3">
      <c r="A2984" s="336">
        <v>12405</v>
      </c>
      <c r="B2984" s="2" t="s">
        <v>295</v>
      </c>
      <c r="C2984" s="429">
        <v>5.4981970000000002</v>
      </c>
      <c r="D2984" s="429">
        <v>3.644021</v>
      </c>
      <c r="E2984" s="429">
        <v>1.8541760000000003</v>
      </c>
      <c r="F2984" s="429">
        <v>-6.99344099999999</v>
      </c>
    </row>
    <row r="2985" spans="1:6" x14ac:dyDescent="0.3">
      <c r="A2985" s="336">
        <v>12406</v>
      </c>
      <c r="B2985" s="2" t="s">
        <v>295</v>
      </c>
      <c r="C2985" s="429">
        <v>5.2036660000000001</v>
      </c>
      <c r="D2985" s="429">
        <v>3.906965</v>
      </c>
      <c r="E2985" s="429">
        <v>1.2967010000000001</v>
      </c>
      <c r="F2985" s="429">
        <v>-12.090340999999988</v>
      </c>
    </row>
    <row r="2986" spans="1:6" x14ac:dyDescent="0.3">
      <c r="A2986" s="336">
        <v>12409</v>
      </c>
      <c r="B2986" s="2" t="s">
        <v>295</v>
      </c>
      <c r="C2986" s="429">
        <v>5.5844129999999996</v>
      </c>
      <c r="D2986" s="429">
        <v>3.7557550000000002</v>
      </c>
      <c r="E2986" s="429">
        <v>1.8286579999999995</v>
      </c>
      <c r="F2986" s="429">
        <v>-7.0925769999999986</v>
      </c>
    </row>
    <row r="2987" spans="1:6" x14ac:dyDescent="0.3">
      <c r="A2987" s="336">
        <v>12410</v>
      </c>
      <c r="B2987" s="2" t="s">
        <v>295</v>
      </c>
      <c r="C2987" s="429">
        <v>5.2359640000000001</v>
      </c>
      <c r="D2987" s="429">
        <v>3.9070399999999998</v>
      </c>
      <c r="E2987" s="429">
        <v>1.3289240000000002</v>
      </c>
      <c r="F2987" s="429">
        <v>-11.988981999999993</v>
      </c>
    </row>
    <row r="2988" spans="1:6" x14ac:dyDescent="0.3">
      <c r="A2988" s="336">
        <v>12411</v>
      </c>
      <c r="B2988" s="2" t="s">
        <v>295</v>
      </c>
      <c r="C2988" s="429">
        <v>6.056235</v>
      </c>
      <c r="D2988" s="429">
        <v>3.5444840000000002</v>
      </c>
      <c r="E2988" s="429">
        <v>2.5117509999999998</v>
      </c>
      <c r="F2988" s="429">
        <v>1.2815769999999986</v>
      </c>
    </row>
    <row r="2989" spans="1:6" x14ac:dyDescent="0.3">
      <c r="A2989" s="336">
        <v>12412</v>
      </c>
      <c r="B2989" s="2" t="s">
        <v>295</v>
      </c>
      <c r="C2989" s="429">
        <v>5.5514029999999996</v>
      </c>
      <c r="D2989" s="429">
        <v>3.8044850000000001</v>
      </c>
      <c r="E2989" s="429">
        <v>1.7469179999999995</v>
      </c>
      <c r="F2989" s="429">
        <v>-7.9651799999999966</v>
      </c>
    </row>
    <row r="2990" spans="1:6" x14ac:dyDescent="0.3">
      <c r="A2990" s="336">
        <v>12413</v>
      </c>
      <c r="B2990" s="2" t="s">
        <v>295</v>
      </c>
      <c r="C2990" s="429">
        <v>5.6423819999999996</v>
      </c>
      <c r="D2990" s="429">
        <v>3.5562019999999999</v>
      </c>
      <c r="E2990" s="429">
        <v>2.0861799999999997</v>
      </c>
      <c r="F2990" s="429">
        <v>-4.3301769999999991</v>
      </c>
    </row>
    <row r="2991" spans="1:6" x14ac:dyDescent="0.3">
      <c r="A2991" s="336">
        <v>12414</v>
      </c>
      <c r="B2991" s="2" t="s">
        <v>295</v>
      </c>
      <c r="C2991" s="429">
        <v>5.8889880000000003</v>
      </c>
      <c r="D2991" s="429">
        <v>3.4445440000000001</v>
      </c>
      <c r="E2991" s="429">
        <v>2.4444440000000003</v>
      </c>
      <c r="F2991" s="429">
        <v>1.150700000000171E-2</v>
      </c>
    </row>
    <row r="2992" spans="1:6" x14ac:dyDescent="0.3">
      <c r="A2992" s="336">
        <v>12416</v>
      </c>
      <c r="B2992" s="2" t="s">
        <v>295</v>
      </c>
      <c r="C2992" s="429">
        <v>5.3710469999999999</v>
      </c>
      <c r="D2992" s="429">
        <v>3.857564</v>
      </c>
      <c r="E2992" s="429">
        <v>1.5134829999999999</v>
      </c>
      <c r="F2992" s="429">
        <v>-10.529150999999999</v>
      </c>
    </row>
    <row r="2993" spans="1:6" x14ac:dyDescent="0.3">
      <c r="A2993" s="336">
        <v>12418</v>
      </c>
      <c r="B2993" s="2" t="s">
        <v>295</v>
      </c>
      <c r="C2993" s="429">
        <v>5.457732</v>
      </c>
      <c r="D2993" s="429">
        <v>3.652501</v>
      </c>
      <c r="E2993" s="429">
        <v>1.805231</v>
      </c>
      <c r="F2993" s="429">
        <v>-7.4827220000000025</v>
      </c>
    </row>
    <row r="2994" spans="1:6" x14ac:dyDescent="0.3">
      <c r="A2994" s="336">
        <v>12419</v>
      </c>
      <c r="B2994" s="2" t="s">
        <v>295</v>
      </c>
      <c r="C2994" s="429">
        <v>6.025436</v>
      </c>
      <c r="D2994" s="429">
        <v>3.5728499999999999</v>
      </c>
      <c r="E2994" s="429">
        <v>2.4525860000000002</v>
      </c>
      <c r="F2994" s="429">
        <v>0.43398399999998816</v>
      </c>
    </row>
    <row r="2995" spans="1:6" x14ac:dyDescent="0.3">
      <c r="A2995" s="336">
        <v>12421</v>
      </c>
      <c r="B2995" s="2" t="s">
        <v>295</v>
      </c>
      <c r="C2995" s="429">
        <v>5.2532180000000004</v>
      </c>
      <c r="D2995" s="429">
        <v>3.7921640000000001</v>
      </c>
      <c r="E2995" s="429">
        <v>1.4610540000000003</v>
      </c>
      <c r="F2995" s="429">
        <v>-10.494963999999989</v>
      </c>
    </row>
    <row r="2996" spans="1:6" x14ac:dyDescent="0.3">
      <c r="A2996" s="336">
        <v>12422</v>
      </c>
      <c r="B2996" s="2" t="s">
        <v>295</v>
      </c>
      <c r="C2996" s="429">
        <v>5.4078379999999999</v>
      </c>
      <c r="D2996" s="429">
        <v>3.6669299999999998</v>
      </c>
      <c r="E2996" s="429">
        <v>1.7409080000000001</v>
      </c>
      <c r="F2996" s="429">
        <v>-8.1069809999999976</v>
      </c>
    </row>
    <row r="2997" spans="1:6" x14ac:dyDescent="0.3">
      <c r="A2997" s="336">
        <v>12423</v>
      </c>
      <c r="B2997" s="2" t="s">
        <v>295</v>
      </c>
      <c r="C2997" s="429">
        <v>5.5803390000000004</v>
      </c>
      <c r="D2997" s="429">
        <v>3.5655459999999999</v>
      </c>
      <c r="E2997" s="429">
        <v>2.0147930000000005</v>
      </c>
      <c r="F2997" s="429">
        <v>-5.3725990000000152</v>
      </c>
    </row>
    <row r="2998" spans="1:6" x14ac:dyDescent="0.3">
      <c r="A2998" s="336">
        <v>12424</v>
      </c>
      <c r="B2998" s="2" t="s">
        <v>295</v>
      </c>
      <c r="C2998" s="429">
        <v>5.3341519999999996</v>
      </c>
      <c r="D2998" s="429">
        <v>3.7846359999999999</v>
      </c>
      <c r="E2998" s="429">
        <v>1.5495159999999997</v>
      </c>
      <c r="F2998" s="429">
        <v>-10.092719000000002</v>
      </c>
    </row>
    <row r="2999" spans="1:6" x14ac:dyDescent="0.3">
      <c r="A2999" s="336">
        <v>12427</v>
      </c>
      <c r="B2999" s="2" t="s">
        <v>295</v>
      </c>
      <c r="C2999" s="429">
        <v>5.4835989999999999</v>
      </c>
      <c r="D2999" s="429">
        <v>3.758947</v>
      </c>
      <c r="E2999" s="429">
        <v>1.7246519999999999</v>
      </c>
      <c r="F2999" s="429">
        <v>-8.234220999999998</v>
      </c>
    </row>
    <row r="3000" spans="1:6" x14ac:dyDescent="0.3">
      <c r="A3000" s="336">
        <v>12428</v>
      </c>
      <c r="B3000" s="2" t="s">
        <v>295</v>
      </c>
      <c r="C3000" s="429">
        <v>5.814495</v>
      </c>
      <c r="D3000" s="429">
        <v>3.7609210000000002</v>
      </c>
      <c r="E3000" s="429">
        <v>2.0535739999999998</v>
      </c>
      <c r="F3000" s="429">
        <v>-4.0612220000000008</v>
      </c>
    </row>
    <row r="3001" spans="1:6" x14ac:dyDescent="0.3">
      <c r="A3001" s="336">
        <v>12430</v>
      </c>
      <c r="B3001" s="2" t="s">
        <v>295</v>
      </c>
      <c r="C3001" s="429">
        <v>5.2360980000000001</v>
      </c>
      <c r="D3001" s="429">
        <v>3.8376779999999999</v>
      </c>
      <c r="E3001" s="429">
        <v>1.3984200000000002</v>
      </c>
      <c r="F3001" s="429">
        <v>-11.194130000000008</v>
      </c>
    </row>
    <row r="3002" spans="1:6" x14ac:dyDescent="0.3">
      <c r="A3002" s="336">
        <v>12431</v>
      </c>
      <c r="B3002" s="2" t="s">
        <v>295</v>
      </c>
      <c r="C3002" s="429">
        <v>5.7097959999999999</v>
      </c>
      <c r="D3002" s="429">
        <v>3.489249</v>
      </c>
      <c r="E3002" s="429">
        <v>2.2205469999999998</v>
      </c>
      <c r="F3002" s="429">
        <v>-3.0823120000000159</v>
      </c>
    </row>
    <row r="3003" spans="1:6" x14ac:dyDescent="0.3">
      <c r="A3003" s="336">
        <v>12433</v>
      </c>
      <c r="B3003" s="2" t="s">
        <v>295</v>
      </c>
      <c r="C3003" s="429">
        <v>5.7154059999999998</v>
      </c>
      <c r="D3003" s="429">
        <v>3.7032389999999999</v>
      </c>
      <c r="E3003" s="429">
        <v>2.0121669999999998</v>
      </c>
      <c r="F3003" s="429">
        <v>-4.8726240000000018</v>
      </c>
    </row>
    <row r="3004" spans="1:6" x14ac:dyDescent="0.3">
      <c r="A3004" s="336">
        <v>12435</v>
      </c>
      <c r="B3004" s="2" t="s">
        <v>295</v>
      </c>
      <c r="C3004" s="429">
        <v>5.7888809999999999</v>
      </c>
      <c r="D3004" s="429">
        <v>3.784907</v>
      </c>
      <c r="E3004" s="429">
        <v>2.0039739999999999</v>
      </c>
      <c r="F3004" s="429">
        <v>-4.4968880000000055</v>
      </c>
    </row>
    <row r="3005" spans="1:6" x14ac:dyDescent="0.3">
      <c r="A3005" s="336">
        <v>12439</v>
      </c>
      <c r="B3005" s="2" t="s">
        <v>295</v>
      </c>
      <c r="C3005" s="429">
        <v>5.3483580000000002</v>
      </c>
      <c r="D3005" s="429">
        <v>3.7513830000000001</v>
      </c>
      <c r="E3005" s="429">
        <v>1.596975</v>
      </c>
      <c r="F3005" s="429">
        <v>-9.5993750000000091</v>
      </c>
    </row>
    <row r="3006" spans="1:6" x14ac:dyDescent="0.3">
      <c r="A3006" s="336">
        <v>12440</v>
      </c>
      <c r="B3006" s="2" t="s">
        <v>295</v>
      </c>
      <c r="C3006" s="429">
        <v>6.001398</v>
      </c>
      <c r="D3006" s="429">
        <v>3.6062919999999998</v>
      </c>
      <c r="E3006" s="429">
        <v>2.3951060000000002</v>
      </c>
      <c r="F3006" s="429">
        <v>-0.36416599999999733</v>
      </c>
    </row>
    <row r="3007" spans="1:6" x14ac:dyDescent="0.3">
      <c r="A3007" s="336">
        <v>12442</v>
      </c>
      <c r="B3007" s="2" t="s">
        <v>295</v>
      </c>
      <c r="C3007" s="429">
        <v>5.2807750000000002</v>
      </c>
      <c r="D3007" s="429">
        <v>3.8289170000000001</v>
      </c>
      <c r="E3007" s="429">
        <v>1.4518580000000001</v>
      </c>
      <c r="F3007" s="429">
        <v>-11.076623999999995</v>
      </c>
    </row>
    <row r="3008" spans="1:6" x14ac:dyDescent="0.3">
      <c r="A3008" s="336">
        <v>12443</v>
      </c>
      <c r="B3008" s="2" t="s">
        <v>295</v>
      </c>
      <c r="C3008" s="429">
        <v>5.9552379999999996</v>
      </c>
      <c r="D3008" s="429">
        <v>3.579199</v>
      </c>
      <c r="E3008" s="429">
        <v>2.3760389999999996</v>
      </c>
      <c r="F3008" s="429">
        <v>-0.34371800000000974</v>
      </c>
    </row>
    <row r="3009" spans="1:6" x14ac:dyDescent="0.3">
      <c r="A3009" s="336">
        <v>12444</v>
      </c>
      <c r="B3009" s="2" t="s">
        <v>295</v>
      </c>
      <c r="C3009" s="429">
        <v>5.2705000000000002</v>
      </c>
      <c r="D3009" s="429">
        <v>3.8115860000000001</v>
      </c>
      <c r="E3009" s="429">
        <v>1.458914</v>
      </c>
      <c r="F3009" s="429">
        <v>-10.965015000000008</v>
      </c>
    </row>
    <row r="3010" spans="1:6" x14ac:dyDescent="0.3">
      <c r="A3010" s="336">
        <v>12446</v>
      </c>
      <c r="B3010" s="2" t="s">
        <v>295</v>
      </c>
      <c r="C3010" s="429">
        <v>5.7991419999999998</v>
      </c>
      <c r="D3010" s="429">
        <v>3.7274850000000002</v>
      </c>
      <c r="E3010" s="429">
        <v>2.0716569999999996</v>
      </c>
      <c r="F3010" s="429">
        <v>-4.0183449999999965</v>
      </c>
    </row>
    <row r="3011" spans="1:6" x14ac:dyDescent="0.3">
      <c r="A3011" s="336">
        <v>12448</v>
      </c>
      <c r="B3011" s="2" t="s">
        <v>295</v>
      </c>
      <c r="C3011" s="429">
        <v>5.5007549999999998</v>
      </c>
      <c r="D3011" s="429">
        <v>3.8039869999999998</v>
      </c>
      <c r="E3011" s="429">
        <v>1.6967680000000001</v>
      </c>
      <c r="F3011" s="429">
        <v>-8.6392919999999833</v>
      </c>
    </row>
    <row r="3012" spans="1:6" x14ac:dyDescent="0.3">
      <c r="A3012" s="336">
        <v>12449</v>
      </c>
      <c r="B3012" s="2" t="s">
        <v>295</v>
      </c>
      <c r="C3012" s="429">
        <v>5.9601430000000004</v>
      </c>
      <c r="D3012" s="429">
        <v>3.5485359999999999</v>
      </c>
      <c r="E3012" s="429">
        <v>2.4116070000000005</v>
      </c>
      <c r="F3012" s="429">
        <v>-7.4459999999987758E-2</v>
      </c>
    </row>
    <row r="3013" spans="1:6" x14ac:dyDescent="0.3">
      <c r="A3013" s="336">
        <v>12450</v>
      </c>
      <c r="B3013" s="2" t="s">
        <v>295</v>
      </c>
      <c r="C3013" s="429">
        <v>5.3564499999999997</v>
      </c>
      <c r="D3013" s="429">
        <v>3.8310580000000001</v>
      </c>
      <c r="E3013" s="429">
        <v>1.5253919999999996</v>
      </c>
      <c r="F3013" s="429">
        <v>-10.411179000000011</v>
      </c>
    </row>
    <row r="3014" spans="1:6" x14ac:dyDescent="0.3">
      <c r="A3014" s="336">
        <v>12451</v>
      </c>
      <c r="B3014" s="2" t="s">
        <v>295</v>
      </c>
      <c r="C3014" s="429">
        <v>5.8276490000000001</v>
      </c>
      <c r="D3014" s="429">
        <v>3.436445</v>
      </c>
      <c r="E3014" s="429">
        <v>2.3912040000000001</v>
      </c>
      <c r="F3014" s="429">
        <v>-0.79730799999999391</v>
      </c>
    </row>
    <row r="3015" spans="1:6" x14ac:dyDescent="0.3">
      <c r="A3015" s="336">
        <v>12454</v>
      </c>
      <c r="B3015" s="2" t="s">
        <v>295</v>
      </c>
      <c r="C3015" s="429">
        <v>5.3753520000000004</v>
      </c>
      <c r="D3015" s="429">
        <v>3.7397749999999998</v>
      </c>
      <c r="E3015" s="429">
        <v>1.6355770000000005</v>
      </c>
      <c r="F3015" s="429">
        <v>-9.2198230000000052</v>
      </c>
    </row>
    <row r="3016" spans="1:6" x14ac:dyDescent="0.3">
      <c r="A3016" s="336">
        <v>12455</v>
      </c>
      <c r="B3016" s="2" t="s">
        <v>295</v>
      </c>
      <c r="C3016" s="429">
        <v>5.2392839999999996</v>
      </c>
      <c r="D3016" s="429">
        <v>3.8100230000000002</v>
      </c>
      <c r="E3016" s="429">
        <v>1.4292609999999994</v>
      </c>
      <c r="F3016" s="429">
        <v>-10.386802000000003</v>
      </c>
    </row>
    <row r="3017" spans="1:6" x14ac:dyDescent="0.3">
      <c r="A3017" s="336">
        <v>12456</v>
      </c>
      <c r="B3017" s="2" t="s">
        <v>295</v>
      </c>
      <c r="C3017" s="429">
        <v>5.913049</v>
      </c>
      <c r="D3017" s="429">
        <v>3.5583559999999999</v>
      </c>
      <c r="E3017" s="429">
        <v>2.3546930000000001</v>
      </c>
      <c r="F3017" s="429">
        <v>-0.86123399999998895</v>
      </c>
    </row>
    <row r="3018" spans="1:6" x14ac:dyDescent="0.3">
      <c r="A3018" s="336">
        <v>12457</v>
      </c>
      <c r="B3018" s="2" t="s">
        <v>295</v>
      </c>
      <c r="C3018" s="429">
        <v>5.5150880000000004</v>
      </c>
      <c r="D3018" s="429">
        <v>3.8066789999999999</v>
      </c>
      <c r="E3018" s="429">
        <v>1.7084090000000005</v>
      </c>
      <c r="F3018" s="429">
        <v>-8.4559700000000078</v>
      </c>
    </row>
    <row r="3019" spans="1:6" x14ac:dyDescent="0.3">
      <c r="A3019" s="336">
        <v>12458</v>
      </c>
      <c r="B3019" s="2" t="s">
        <v>295</v>
      </c>
      <c r="C3019" s="429">
        <v>5.6452309999999999</v>
      </c>
      <c r="D3019" s="429">
        <v>3.8215150000000002</v>
      </c>
      <c r="E3019" s="429">
        <v>1.8237159999999997</v>
      </c>
      <c r="F3019" s="429">
        <v>-6.6924570000000045</v>
      </c>
    </row>
    <row r="3020" spans="1:6" x14ac:dyDescent="0.3">
      <c r="A3020" s="336">
        <v>12460</v>
      </c>
      <c r="B3020" s="2" t="s">
        <v>295</v>
      </c>
      <c r="C3020" s="429">
        <v>5.5239089999999997</v>
      </c>
      <c r="D3020" s="429">
        <v>3.583793</v>
      </c>
      <c r="E3020" s="429">
        <v>1.9401159999999997</v>
      </c>
      <c r="F3020" s="429">
        <v>-6.1208190000000045</v>
      </c>
    </row>
    <row r="3021" spans="1:6" x14ac:dyDescent="0.3">
      <c r="A3021" s="336">
        <v>12461</v>
      </c>
      <c r="B3021" s="2" t="s">
        <v>295</v>
      </c>
      <c r="C3021" s="429">
        <v>5.7089249999999998</v>
      </c>
      <c r="D3021" s="429">
        <v>3.7524150000000001</v>
      </c>
      <c r="E3021" s="429">
        <v>1.9565099999999997</v>
      </c>
      <c r="F3021" s="429">
        <v>-5.5165599999999984</v>
      </c>
    </row>
    <row r="3022" spans="1:6" x14ac:dyDescent="0.3">
      <c r="A3022" s="336">
        <v>12463</v>
      </c>
      <c r="B3022" s="2" t="s">
        <v>295</v>
      </c>
      <c r="C3022" s="429">
        <v>5.6188380000000002</v>
      </c>
      <c r="D3022" s="429">
        <v>3.6438549999999998</v>
      </c>
      <c r="E3022" s="429">
        <v>1.9749830000000004</v>
      </c>
      <c r="F3022" s="429">
        <v>-5.3205069999999992</v>
      </c>
    </row>
    <row r="3023" spans="1:6" x14ac:dyDescent="0.3">
      <c r="A3023" s="336">
        <v>12464</v>
      </c>
      <c r="B3023" s="2" t="s">
        <v>295</v>
      </c>
      <c r="C3023" s="429">
        <v>5.3622480000000001</v>
      </c>
      <c r="D3023" s="429">
        <v>3.8785769999999999</v>
      </c>
      <c r="E3023" s="429">
        <v>1.4836710000000002</v>
      </c>
      <c r="F3023" s="429">
        <v>-10.620906999999995</v>
      </c>
    </row>
    <row r="3024" spans="1:6" x14ac:dyDescent="0.3">
      <c r="A3024" s="336">
        <v>12465</v>
      </c>
      <c r="B3024" s="2" t="s">
        <v>295</v>
      </c>
      <c r="C3024" s="429">
        <v>5.2211930000000004</v>
      </c>
      <c r="D3024" s="429">
        <v>3.8784969999999999</v>
      </c>
      <c r="E3024" s="429">
        <v>1.3426960000000006</v>
      </c>
      <c r="F3024" s="429">
        <v>-11.777632999999994</v>
      </c>
    </row>
    <row r="3025" spans="1:6" x14ac:dyDescent="0.3">
      <c r="A3025" s="336">
        <v>12466</v>
      </c>
      <c r="B3025" s="2" t="s">
        <v>295</v>
      </c>
      <c r="C3025" s="429">
        <v>6.0645519999999999</v>
      </c>
      <c r="D3025" s="429">
        <v>3.530443</v>
      </c>
      <c r="E3025" s="429">
        <v>2.5341089999999999</v>
      </c>
      <c r="F3025" s="429">
        <v>1.6090800000000058</v>
      </c>
    </row>
    <row r="3026" spans="1:6" x14ac:dyDescent="0.3">
      <c r="A3026" s="336">
        <v>12468</v>
      </c>
      <c r="B3026" s="2" t="s">
        <v>295</v>
      </c>
      <c r="C3026" s="429">
        <v>5.2969850000000003</v>
      </c>
      <c r="D3026" s="429">
        <v>3.7732549999999998</v>
      </c>
      <c r="E3026" s="429">
        <v>1.5237300000000005</v>
      </c>
      <c r="F3026" s="429">
        <v>-10.164657999999996</v>
      </c>
    </row>
    <row r="3027" spans="1:6" x14ac:dyDescent="0.3">
      <c r="A3027" s="336">
        <v>12469</v>
      </c>
      <c r="B3027" s="2" t="s">
        <v>295</v>
      </c>
      <c r="C3027" s="429">
        <v>5.4024919999999996</v>
      </c>
      <c r="D3027" s="429">
        <v>3.6459959999999998</v>
      </c>
      <c r="E3027" s="429">
        <v>1.7564959999999998</v>
      </c>
      <c r="F3027" s="429">
        <v>-7.9615810000000025</v>
      </c>
    </row>
    <row r="3028" spans="1:6" x14ac:dyDescent="0.3">
      <c r="A3028" s="336">
        <v>12470</v>
      </c>
      <c r="B3028" s="2" t="s">
        <v>295</v>
      </c>
      <c r="C3028" s="429">
        <v>5.6325580000000004</v>
      </c>
      <c r="D3028" s="429">
        <v>3.5785279999999999</v>
      </c>
      <c r="E3028" s="429">
        <v>2.0540300000000005</v>
      </c>
      <c r="F3028" s="429">
        <v>-4.5173020000000008</v>
      </c>
    </row>
    <row r="3029" spans="1:6" x14ac:dyDescent="0.3">
      <c r="A3029" s="336">
        <v>12472</v>
      </c>
      <c r="B3029" s="2" t="s">
        <v>295</v>
      </c>
      <c r="C3029" s="429">
        <v>6.0614290000000004</v>
      </c>
      <c r="D3029" s="429">
        <v>3.5556130000000001</v>
      </c>
      <c r="E3029" s="429">
        <v>2.5058160000000003</v>
      </c>
      <c r="F3029" s="429">
        <v>1.0803589999999943</v>
      </c>
    </row>
    <row r="3030" spans="1:6" x14ac:dyDescent="0.3">
      <c r="A3030" s="336">
        <v>12473</v>
      </c>
      <c r="B3030" s="2" t="s">
        <v>295</v>
      </c>
      <c r="C3030" s="429">
        <v>5.4745030000000003</v>
      </c>
      <c r="D3030" s="429">
        <v>3.6840280000000001</v>
      </c>
      <c r="E3030" s="429">
        <v>1.7904750000000003</v>
      </c>
      <c r="F3030" s="429">
        <v>-7.5130909999999957</v>
      </c>
    </row>
    <row r="3031" spans="1:6" x14ac:dyDescent="0.3">
      <c r="A3031" s="336">
        <v>12474</v>
      </c>
      <c r="B3031" s="2" t="s">
        <v>295</v>
      </c>
      <c r="C3031" s="429">
        <v>5.262454</v>
      </c>
      <c r="D3031" s="429">
        <v>3.7516799999999999</v>
      </c>
      <c r="E3031" s="429">
        <v>1.5107740000000001</v>
      </c>
      <c r="F3031" s="429">
        <v>-9.8623210000000014</v>
      </c>
    </row>
    <row r="3032" spans="1:6" x14ac:dyDescent="0.3">
      <c r="A3032" s="336">
        <v>12477</v>
      </c>
      <c r="B3032" s="2" t="s">
        <v>295</v>
      </c>
      <c r="C3032" s="429">
        <v>5.847486</v>
      </c>
      <c r="D3032" s="429">
        <v>3.5703420000000001</v>
      </c>
      <c r="E3032" s="429">
        <v>2.2771439999999998</v>
      </c>
      <c r="F3032" s="429">
        <v>-1.8464179999999999</v>
      </c>
    </row>
    <row r="3033" spans="1:6" x14ac:dyDescent="0.3">
      <c r="A3033" s="336">
        <v>12480</v>
      </c>
      <c r="B3033" s="2" t="s">
        <v>295</v>
      </c>
      <c r="C3033" s="429">
        <v>5.2703290000000003</v>
      </c>
      <c r="D3033" s="429">
        <v>3.8713869999999999</v>
      </c>
      <c r="E3033" s="429">
        <v>1.3989420000000004</v>
      </c>
      <c r="F3033" s="429">
        <v>-11.458995999999999</v>
      </c>
    </row>
    <row r="3034" spans="1:6" x14ac:dyDescent="0.3">
      <c r="A3034" s="336">
        <v>12481</v>
      </c>
      <c r="B3034" s="2" t="s">
        <v>295</v>
      </c>
      <c r="C3034" s="429">
        <v>5.6898999999999997</v>
      </c>
      <c r="D3034" s="429">
        <v>3.7343220000000001</v>
      </c>
      <c r="E3034" s="429">
        <v>1.9555779999999996</v>
      </c>
      <c r="F3034" s="429">
        <v>-5.596513999999992</v>
      </c>
    </row>
    <row r="3035" spans="1:6" x14ac:dyDescent="0.3">
      <c r="A3035" s="336">
        <v>12482</v>
      </c>
      <c r="B3035" s="2" t="s">
        <v>295</v>
      </c>
      <c r="C3035" s="429">
        <v>5.8110280000000003</v>
      </c>
      <c r="D3035" s="429">
        <v>3.463533</v>
      </c>
      <c r="E3035" s="429">
        <v>2.3474950000000003</v>
      </c>
      <c r="F3035" s="429">
        <v>-1.0720859999999917</v>
      </c>
    </row>
    <row r="3036" spans="1:6" x14ac:dyDescent="0.3">
      <c r="A3036" s="336">
        <v>12484</v>
      </c>
      <c r="B3036" s="2" t="s">
        <v>295</v>
      </c>
      <c r="C3036" s="429">
        <v>5.9268489999999998</v>
      </c>
      <c r="D3036" s="429">
        <v>3.6315550000000001</v>
      </c>
      <c r="E3036" s="429">
        <v>2.2952939999999997</v>
      </c>
      <c r="F3036" s="429">
        <v>-1.5161170000000013</v>
      </c>
    </row>
    <row r="3037" spans="1:6" x14ac:dyDescent="0.3">
      <c r="A3037" s="336">
        <v>12485</v>
      </c>
      <c r="B3037" s="2" t="s">
        <v>295</v>
      </c>
      <c r="C3037" s="429">
        <v>5.3975030000000004</v>
      </c>
      <c r="D3037" s="429">
        <v>3.7709139999999999</v>
      </c>
      <c r="E3037" s="429">
        <v>1.6265890000000005</v>
      </c>
      <c r="F3037" s="429">
        <v>-9.264757000000003</v>
      </c>
    </row>
    <row r="3038" spans="1:6" x14ac:dyDescent="0.3">
      <c r="A3038" s="336">
        <v>12486</v>
      </c>
      <c r="B3038" s="2" t="s">
        <v>295</v>
      </c>
      <c r="C3038" s="429">
        <v>6.0769510000000002</v>
      </c>
      <c r="D3038" s="429">
        <v>3.554138</v>
      </c>
      <c r="E3038" s="429">
        <v>2.5228130000000002</v>
      </c>
      <c r="F3038" s="429">
        <v>1.259128000000004</v>
      </c>
    </row>
    <row r="3039" spans="1:6" x14ac:dyDescent="0.3">
      <c r="A3039" s="336">
        <v>12487</v>
      </c>
      <c r="B3039" s="2" t="s">
        <v>295</v>
      </c>
      <c r="C3039" s="429">
        <v>6.083418</v>
      </c>
      <c r="D3039" s="429">
        <v>3.5453649999999999</v>
      </c>
      <c r="E3039" s="429">
        <v>2.5380530000000001</v>
      </c>
      <c r="F3039" s="429">
        <v>1.5928369999999958</v>
      </c>
    </row>
    <row r="3040" spans="1:6" x14ac:dyDescent="0.3">
      <c r="A3040" s="336">
        <v>12491</v>
      </c>
      <c r="B3040" s="2" t="s">
        <v>295</v>
      </c>
      <c r="C3040" s="429">
        <v>5.8057270000000001</v>
      </c>
      <c r="D3040" s="429">
        <v>3.6583230000000002</v>
      </c>
      <c r="E3040" s="429">
        <v>2.1474039999999999</v>
      </c>
      <c r="F3040" s="429">
        <v>-3.2122169999999954</v>
      </c>
    </row>
    <row r="3041" spans="1:6" x14ac:dyDescent="0.3">
      <c r="A3041" s="336">
        <v>12492</v>
      </c>
      <c r="B3041" s="2" t="s">
        <v>295</v>
      </c>
      <c r="C3041" s="429">
        <v>5.2857310000000002</v>
      </c>
      <c r="D3041" s="429">
        <v>3.8442970000000001</v>
      </c>
      <c r="E3041" s="429">
        <v>1.4414340000000001</v>
      </c>
      <c r="F3041" s="429">
        <v>-11.124631999999998</v>
      </c>
    </row>
    <row r="3042" spans="1:6" x14ac:dyDescent="0.3">
      <c r="A3042" s="336">
        <v>12494</v>
      </c>
      <c r="B3042" s="2" t="s">
        <v>295</v>
      </c>
      <c r="C3042" s="429">
        <v>5.6134740000000001</v>
      </c>
      <c r="D3042" s="429">
        <v>3.7862819999999999</v>
      </c>
      <c r="E3042" s="429">
        <v>1.8271920000000001</v>
      </c>
      <c r="F3042" s="429">
        <v>-7.0019030000000058</v>
      </c>
    </row>
    <row r="3043" spans="1:6" x14ac:dyDescent="0.3">
      <c r="A3043" s="336">
        <v>12495</v>
      </c>
      <c r="B3043" s="2" t="s">
        <v>295</v>
      </c>
      <c r="C3043" s="429">
        <v>5.4414579999999999</v>
      </c>
      <c r="D3043" s="429">
        <v>3.819051</v>
      </c>
      <c r="E3043" s="429">
        <v>1.6224069999999999</v>
      </c>
      <c r="F3043" s="429">
        <v>-9.4414599999999851</v>
      </c>
    </row>
    <row r="3044" spans="1:6" x14ac:dyDescent="0.3">
      <c r="A3044" s="336">
        <v>12496</v>
      </c>
      <c r="B3044" s="2" t="s">
        <v>295</v>
      </c>
      <c r="C3044" s="429">
        <v>5.3184680000000002</v>
      </c>
      <c r="D3044" s="429">
        <v>3.753358</v>
      </c>
      <c r="E3044" s="429">
        <v>1.5651100000000002</v>
      </c>
      <c r="F3044" s="429">
        <v>-9.8638490000000019</v>
      </c>
    </row>
    <row r="3045" spans="1:6" x14ac:dyDescent="0.3">
      <c r="A3045" s="336">
        <v>12498</v>
      </c>
      <c r="B3045" s="2" t="s">
        <v>295</v>
      </c>
      <c r="C3045" s="429">
        <v>5.6818580000000001</v>
      </c>
      <c r="D3045" s="429">
        <v>3.6978110000000002</v>
      </c>
      <c r="E3045" s="429">
        <v>1.9840469999999999</v>
      </c>
      <c r="F3045" s="429">
        <v>-5.2393650000000065</v>
      </c>
    </row>
    <row r="3046" spans="1:6" x14ac:dyDescent="0.3">
      <c r="A3046" s="336">
        <v>12501</v>
      </c>
      <c r="B3046" s="2" t="s">
        <v>295</v>
      </c>
      <c r="C3046" s="429">
        <v>5.788621</v>
      </c>
      <c r="D3046" s="429">
        <v>3.6222409999999998</v>
      </c>
      <c r="E3046" s="429">
        <v>2.1663800000000002</v>
      </c>
      <c r="F3046" s="429">
        <v>-3.5952139999999986</v>
      </c>
    </row>
    <row r="3047" spans="1:6" x14ac:dyDescent="0.3">
      <c r="A3047" s="336">
        <v>12502</v>
      </c>
      <c r="B3047" s="2" t="s">
        <v>295</v>
      </c>
      <c r="C3047" s="429">
        <v>5.8866040000000002</v>
      </c>
      <c r="D3047" s="429">
        <v>3.516025</v>
      </c>
      <c r="E3047" s="429">
        <v>2.3705790000000002</v>
      </c>
      <c r="F3047" s="429">
        <v>-1.3593019999999996</v>
      </c>
    </row>
    <row r="3048" spans="1:6" x14ac:dyDescent="0.3">
      <c r="A3048" s="336">
        <v>12503</v>
      </c>
      <c r="B3048" s="2" t="s">
        <v>295</v>
      </c>
      <c r="C3048" s="429">
        <v>5.7847689999999998</v>
      </c>
      <c r="D3048" s="429">
        <v>3.5656669999999999</v>
      </c>
      <c r="E3048" s="429">
        <v>2.2191019999999999</v>
      </c>
      <c r="F3048" s="429">
        <v>-2.9885039999999918</v>
      </c>
    </row>
    <row r="3049" spans="1:6" x14ac:dyDescent="0.3">
      <c r="A3049" s="336">
        <v>12507</v>
      </c>
      <c r="B3049" s="2" t="s">
        <v>295</v>
      </c>
      <c r="C3049" s="429">
        <v>6.0786420000000003</v>
      </c>
      <c r="D3049" s="429">
        <v>3.4729770000000002</v>
      </c>
      <c r="E3049" s="429">
        <v>2.6056650000000001</v>
      </c>
      <c r="F3049" s="429">
        <v>2.1688550000000077</v>
      </c>
    </row>
    <row r="3050" spans="1:6" x14ac:dyDescent="0.3">
      <c r="A3050" s="336">
        <v>12508</v>
      </c>
      <c r="B3050" s="2" t="s">
        <v>295</v>
      </c>
      <c r="C3050" s="429">
        <v>6.2833899999999998</v>
      </c>
      <c r="D3050" s="429">
        <v>3.6389779999999998</v>
      </c>
      <c r="E3050" s="429">
        <v>2.644412</v>
      </c>
      <c r="F3050" s="429">
        <v>1.3656119999999987</v>
      </c>
    </row>
    <row r="3051" spans="1:6" x14ac:dyDescent="0.3">
      <c r="A3051" s="336">
        <v>12513</v>
      </c>
      <c r="B3051" s="2" t="s">
        <v>295</v>
      </c>
      <c r="C3051" s="429">
        <v>5.9833860000000003</v>
      </c>
      <c r="D3051" s="429">
        <v>3.4104890000000001</v>
      </c>
      <c r="E3051" s="429">
        <v>2.5728970000000002</v>
      </c>
      <c r="F3051" s="429">
        <v>0.64663599999998667</v>
      </c>
    </row>
    <row r="3052" spans="1:6" x14ac:dyDescent="0.3">
      <c r="A3052" s="336">
        <v>12514</v>
      </c>
      <c r="B3052" s="2" t="s">
        <v>295</v>
      </c>
      <c r="C3052" s="429">
        <v>5.9809850000000004</v>
      </c>
      <c r="D3052" s="429">
        <v>3.5832359999999999</v>
      </c>
      <c r="E3052" s="429">
        <v>2.3977490000000006</v>
      </c>
      <c r="F3052" s="429">
        <v>-0.471548999999996</v>
      </c>
    </row>
    <row r="3053" spans="1:6" x14ac:dyDescent="0.3">
      <c r="A3053" s="336">
        <v>12515</v>
      </c>
      <c r="B3053" s="2" t="s">
        <v>295</v>
      </c>
      <c r="C3053" s="429">
        <v>6.1409039999999999</v>
      </c>
      <c r="D3053" s="429">
        <v>3.531355</v>
      </c>
      <c r="E3053" s="429">
        <v>2.6095489999999999</v>
      </c>
      <c r="F3053" s="429">
        <v>1.6670440000000042</v>
      </c>
    </row>
    <row r="3054" spans="1:6" x14ac:dyDescent="0.3">
      <c r="A3054" s="336">
        <v>12516</v>
      </c>
      <c r="B3054" s="2" t="s">
        <v>295</v>
      </c>
      <c r="C3054" s="429">
        <v>5.7595520000000002</v>
      </c>
      <c r="D3054" s="429">
        <v>3.5481340000000001</v>
      </c>
      <c r="E3054" s="429">
        <v>2.2114180000000001</v>
      </c>
      <c r="F3054" s="429">
        <v>-3.1988540000000043</v>
      </c>
    </row>
    <row r="3055" spans="1:6" x14ac:dyDescent="0.3">
      <c r="A3055" s="336">
        <v>12517</v>
      </c>
      <c r="B3055" s="2" t="s">
        <v>295</v>
      </c>
      <c r="C3055" s="429">
        <v>5.7118279999999997</v>
      </c>
      <c r="D3055" s="429">
        <v>3.568435</v>
      </c>
      <c r="E3055" s="429">
        <v>2.1433929999999997</v>
      </c>
      <c r="F3055" s="429">
        <v>-4.3279429999999977</v>
      </c>
    </row>
    <row r="3056" spans="1:6" x14ac:dyDescent="0.3">
      <c r="A3056" s="336">
        <v>12518</v>
      </c>
      <c r="B3056" s="2" t="s">
        <v>295</v>
      </c>
      <c r="C3056" s="429">
        <v>6.2810800000000002</v>
      </c>
      <c r="D3056" s="429">
        <v>3.6015609999999998</v>
      </c>
      <c r="E3056" s="429">
        <v>2.6795190000000004</v>
      </c>
      <c r="F3056" s="429">
        <v>0.53611400000001197</v>
      </c>
    </row>
    <row r="3057" spans="1:6" x14ac:dyDescent="0.3">
      <c r="A3057" s="336">
        <v>12520</v>
      </c>
      <c r="B3057" s="2" t="s">
        <v>295</v>
      </c>
      <c r="C3057" s="429">
        <v>6.2721450000000001</v>
      </c>
      <c r="D3057" s="429">
        <v>3.594376</v>
      </c>
      <c r="E3057" s="429">
        <v>2.6777690000000001</v>
      </c>
      <c r="F3057" s="429">
        <v>0.74610799999999955</v>
      </c>
    </row>
    <row r="3058" spans="1:6" x14ac:dyDescent="0.3">
      <c r="A3058" s="336">
        <v>12521</v>
      </c>
      <c r="B3058" s="2" t="s">
        <v>295</v>
      </c>
      <c r="C3058" s="429">
        <v>5.8770619999999996</v>
      </c>
      <c r="D3058" s="429">
        <v>3.4810080000000001</v>
      </c>
      <c r="E3058" s="429">
        <v>2.3960539999999995</v>
      </c>
      <c r="F3058" s="429">
        <v>-1.2513219999999947</v>
      </c>
    </row>
    <row r="3059" spans="1:6" x14ac:dyDescent="0.3">
      <c r="A3059" s="336">
        <v>12522</v>
      </c>
      <c r="B3059" s="2" t="s">
        <v>295</v>
      </c>
      <c r="C3059" s="429">
        <v>5.8415480000000004</v>
      </c>
      <c r="D3059" s="429">
        <v>3.6426240000000001</v>
      </c>
      <c r="E3059" s="429">
        <v>2.1989240000000003</v>
      </c>
      <c r="F3059" s="429">
        <v>-2.9769820000000067</v>
      </c>
    </row>
    <row r="3060" spans="1:6" x14ac:dyDescent="0.3">
      <c r="A3060" s="336">
        <v>12523</v>
      </c>
      <c r="B3060" s="2" t="s">
        <v>295</v>
      </c>
      <c r="C3060" s="429">
        <v>6.0128750000000002</v>
      </c>
      <c r="D3060" s="429">
        <v>3.472521</v>
      </c>
      <c r="E3060" s="429">
        <v>2.5403540000000002</v>
      </c>
      <c r="F3060" s="429">
        <v>0.45337799999998651</v>
      </c>
    </row>
    <row r="3061" spans="1:6" x14ac:dyDescent="0.3">
      <c r="A3061" s="336">
        <v>12524</v>
      </c>
      <c r="B3061" s="2" t="s">
        <v>295</v>
      </c>
      <c r="C3061" s="429">
        <v>6.2676509999999999</v>
      </c>
      <c r="D3061" s="429">
        <v>3.661365</v>
      </c>
      <c r="E3061" s="429">
        <v>2.6062859999999999</v>
      </c>
      <c r="F3061" s="429">
        <v>1.6201619999999934</v>
      </c>
    </row>
    <row r="3062" spans="1:6" x14ac:dyDescent="0.3">
      <c r="A3062" s="336">
        <v>12525</v>
      </c>
      <c r="B3062" s="2" t="s">
        <v>295</v>
      </c>
      <c r="C3062" s="429">
        <v>6.0559649999999996</v>
      </c>
      <c r="D3062" s="429">
        <v>3.5799690000000002</v>
      </c>
      <c r="E3062" s="429">
        <v>2.4759959999999994</v>
      </c>
      <c r="F3062" s="429">
        <v>0.2187150000000031</v>
      </c>
    </row>
    <row r="3063" spans="1:6" x14ac:dyDescent="0.3">
      <c r="A3063" s="336">
        <v>12526</v>
      </c>
      <c r="B3063" s="2" t="s">
        <v>295</v>
      </c>
      <c r="C3063" s="429">
        <v>6.0476530000000004</v>
      </c>
      <c r="D3063" s="429">
        <v>3.425754</v>
      </c>
      <c r="E3063" s="429">
        <v>2.6218990000000004</v>
      </c>
      <c r="F3063" s="429">
        <v>1.8325089999999946</v>
      </c>
    </row>
    <row r="3064" spans="1:6" x14ac:dyDescent="0.3">
      <c r="A3064" s="336">
        <v>12528</v>
      </c>
      <c r="B3064" s="2" t="s">
        <v>295</v>
      </c>
      <c r="C3064" s="429">
        <v>6.1472819999999997</v>
      </c>
      <c r="D3064" s="429">
        <v>3.5650010000000001</v>
      </c>
      <c r="E3064" s="429">
        <v>2.5822809999999996</v>
      </c>
      <c r="F3064" s="429">
        <v>1.8395329999999959</v>
      </c>
    </row>
    <row r="3065" spans="1:6" x14ac:dyDescent="0.3">
      <c r="A3065" s="336">
        <v>12529</v>
      </c>
      <c r="B3065" s="2" t="s">
        <v>295</v>
      </c>
      <c r="C3065" s="429">
        <v>5.7323199999999996</v>
      </c>
      <c r="D3065" s="429">
        <v>3.532797</v>
      </c>
      <c r="E3065" s="429">
        <v>2.1995229999999997</v>
      </c>
      <c r="F3065" s="429">
        <v>-3.8043909999999954</v>
      </c>
    </row>
    <row r="3066" spans="1:6" x14ac:dyDescent="0.3">
      <c r="A3066" s="336">
        <v>12531</v>
      </c>
      <c r="B3066" s="2" t="s">
        <v>295</v>
      </c>
      <c r="C3066" s="429">
        <v>5.9883689999999996</v>
      </c>
      <c r="D3066" s="429">
        <v>3.6673499999999999</v>
      </c>
      <c r="E3066" s="429">
        <v>2.3210189999999997</v>
      </c>
      <c r="F3066" s="429">
        <v>-1.8380160000000032</v>
      </c>
    </row>
    <row r="3067" spans="1:6" x14ac:dyDescent="0.3">
      <c r="A3067" s="336">
        <v>12533</v>
      </c>
      <c r="B3067" s="2" t="s">
        <v>295</v>
      </c>
      <c r="C3067" s="429">
        <v>6.131354</v>
      </c>
      <c r="D3067" s="429">
        <v>3.662668</v>
      </c>
      <c r="E3067" s="429">
        <v>2.4686859999999999</v>
      </c>
      <c r="F3067" s="429">
        <v>0.2715339999999955</v>
      </c>
    </row>
    <row r="3068" spans="1:6" x14ac:dyDescent="0.3">
      <c r="A3068" s="336">
        <v>12534</v>
      </c>
      <c r="B3068" s="2" t="s">
        <v>295</v>
      </c>
      <c r="C3068" s="429">
        <v>6.0098500000000001</v>
      </c>
      <c r="D3068" s="429">
        <v>3.3862109999999999</v>
      </c>
      <c r="E3068" s="429">
        <v>2.6236390000000003</v>
      </c>
      <c r="F3068" s="429">
        <v>1.314099000000013</v>
      </c>
    </row>
    <row r="3069" spans="1:6" x14ac:dyDescent="0.3">
      <c r="A3069" s="336">
        <v>12538</v>
      </c>
      <c r="B3069" s="2" t="s">
        <v>295</v>
      </c>
      <c r="C3069" s="429">
        <v>6.1130269999999998</v>
      </c>
      <c r="D3069" s="429">
        <v>3.5762939999999999</v>
      </c>
      <c r="E3069" s="429">
        <v>2.5367329999999999</v>
      </c>
      <c r="F3069" s="429">
        <v>1.6440590000000057</v>
      </c>
    </row>
    <row r="3070" spans="1:6" x14ac:dyDescent="0.3">
      <c r="A3070" s="336">
        <v>12540</v>
      </c>
      <c r="B3070" s="2" t="s">
        <v>295</v>
      </c>
      <c r="C3070" s="429">
        <v>6.0172470000000002</v>
      </c>
      <c r="D3070" s="429">
        <v>3.635103</v>
      </c>
      <c r="E3070" s="429">
        <v>2.3821440000000003</v>
      </c>
      <c r="F3070" s="429">
        <v>-0.55210199999999787</v>
      </c>
    </row>
    <row r="3071" spans="1:6" x14ac:dyDescent="0.3">
      <c r="A3071" s="336">
        <v>12542</v>
      </c>
      <c r="B3071" s="2" t="s">
        <v>295</v>
      </c>
      <c r="C3071" s="429">
        <v>6.2125069999999996</v>
      </c>
      <c r="D3071" s="429">
        <v>3.553086</v>
      </c>
      <c r="E3071" s="429">
        <v>2.6594209999999996</v>
      </c>
      <c r="F3071" s="429">
        <v>2.3725900000000024</v>
      </c>
    </row>
    <row r="3072" spans="1:6" x14ac:dyDescent="0.3">
      <c r="A3072" s="336">
        <v>12543</v>
      </c>
      <c r="B3072" s="2" t="s">
        <v>295</v>
      </c>
      <c r="C3072" s="429">
        <v>6.2385999999999999</v>
      </c>
      <c r="D3072" s="429">
        <v>3.5571869999999999</v>
      </c>
      <c r="E3072" s="429">
        <v>2.681413</v>
      </c>
      <c r="F3072" s="429">
        <v>1.494449000000003</v>
      </c>
    </row>
    <row r="3073" spans="1:6" x14ac:dyDescent="0.3">
      <c r="A3073" s="336">
        <v>12545</v>
      </c>
      <c r="B3073" s="2" t="s">
        <v>295</v>
      </c>
      <c r="C3073" s="429">
        <v>5.9157960000000003</v>
      </c>
      <c r="D3073" s="429">
        <v>3.6203289999999999</v>
      </c>
      <c r="E3073" s="429">
        <v>2.2954670000000004</v>
      </c>
      <c r="F3073" s="429">
        <v>-1.6654899999999913</v>
      </c>
    </row>
    <row r="3074" spans="1:6" x14ac:dyDescent="0.3">
      <c r="A3074" s="336">
        <v>12546</v>
      </c>
      <c r="B3074" s="2" t="s">
        <v>295</v>
      </c>
      <c r="C3074" s="429">
        <v>5.7574199999999998</v>
      </c>
      <c r="D3074" s="429">
        <v>3.6006130000000001</v>
      </c>
      <c r="E3074" s="429">
        <v>2.1568069999999997</v>
      </c>
      <c r="F3074" s="429">
        <v>-3.8835690000000014</v>
      </c>
    </row>
    <row r="3075" spans="1:6" x14ac:dyDescent="0.3">
      <c r="A3075" s="336">
        <v>12547</v>
      </c>
      <c r="B3075" s="2" t="s">
        <v>295</v>
      </c>
      <c r="C3075" s="429">
        <v>6.199783</v>
      </c>
      <c r="D3075" s="429">
        <v>3.570309</v>
      </c>
      <c r="E3075" s="429">
        <v>2.6294740000000001</v>
      </c>
      <c r="F3075" s="429">
        <v>2.2683259999999947</v>
      </c>
    </row>
    <row r="3076" spans="1:6" x14ac:dyDescent="0.3">
      <c r="A3076" s="336">
        <v>12548</v>
      </c>
      <c r="B3076" s="2" t="s">
        <v>295</v>
      </c>
      <c r="C3076" s="429">
        <v>6.1245000000000003</v>
      </c>
      <c r="D3076" s="429">
        <v>3.5234960000000002</v>
      </c>
      <c r="E3076" s="429">
        <v>2.6010040000000001</v>
      </c>
      <c r="F3076" s="429">
        <v>1.4146169999999927</v>
      </c>
    </row>
    <row r="3077" spans="1:6" x14ac:dyDescent="0.3">
      <c r="A3077" s="336">
        <v>12549</v>
      </c>
      <c r="B3077" s="2" t="s">
        <v>295</v>
      </c>
      <c r="C3077" s="429">
        <v>6.2012890000000001</v>
      </c>
      <c r="D3077" s="429">
        <v>3.5712769999999998</v>
      </c>
      <c r="E3077" s="429">
        <v>2.6300120000000002</v>
      </c>
      <c r="F3077" s="429">
        <v>1.2966300000000075</v>
      </c>
    </row>
    <row r="3078" spans="1:6" x14ac:dyDescent="0.3">
      <c r="A3078" s="336">
        <v>12550</v>
      </c>
      <c r="B3078" s="2" t="s">
        <v>295</v>
      </c>
      <c r="C3078" s="429">
        <v>6.2090820000000004</v>
      </c>
      <c r="D3078" s="429">
        <v>3.5203449999999998</v>
      </c>
      <c r="E3078" s="429">
        <v>2.6887370000000006</v>
      </c>
      <c r="F3078" s="429">
        <v>1.8312130000000053</v>
      </c>
    </row>
    <row r="3079" spans="1:6" x14ac:dyDescent="0.3">
      <c r="A3079" s="336">
        <v>12553</v>
      </c>
      <c r="B3079" s="2" t="s">
        <v>295</v>
      </c>
      <c r="C3079" s="429">
        <v>6.2426539999999999</v>
      </c>
      <c r="D3079" s="429">
        <v>3.5251410000000001</v>
      </c>
      <c r="E3079" s="429">
        <v>2.7175129999999998</v>
      </c>
      <c r="F3079" s="429">
        <v>1.243083999999989</v>
      </c>
    </row>
    <row r="3080" spans="1:6" x14ac:dyDescent="0.3">
      <c r="A3080" s="336">
        <v>12561</v>
      </c>
      <c r="B3080" s="2" t="s">
        <v>295</v>
      </c>
      <c r="C3080" s="429">
        <v>6.0861099999999997</v>
      </c>
      <c r="D3080" s="429">
        <v>3.5698219999999998</v>
      </c>
      <c r="E3080" s="429">
        <v>2.5162879999999999</v>
      </c>
      <c r="F3080" s="429">
        <v>0.92916500000000468</v>
      </c>
    </row>
    <row r="3081" spans="1:6" x14ac:dyDescent="0.3">
      <c r="A3081" s="336">
        <v>12563</v>
      </c>
      <c r="B3081" s="2" t="s">
        <v>295</v>
      </c>
      <c r="C3081" s="429">
        <v>5.9398109999999997</v>
      </c>
      <c r="D3081" s="429">
        <v>3.6499169999999999</v>
      </c>
      <c r="E3081" s="429">
        <v>2.2898939999999999</v>
      </c>
      <c r="F3081" s="429">
        <v>-2.821159999999999</v>
      </c>
    </row>
    <row r="3082" spans="1:6" x14ac:dyDescent="0.3">
      <c r="A3082" s="336">
        <v>12564</v>
      </c>
      <c r="B3082" s="2" t="s">
        <v>295</v>
      </c>
      <c r="C3082" s="429">
        <v>5.8966010000000004</v>
      </c>
      <c r="D3082" s="429">
        <v>3.6498520000000001</v>
      </c>
      <c r="E3082" s="429">
        <v>2.2467490000000003</v>
      </c>
      <c r="F3082" s="429">
        <v>-2.8898209999999978</v>
      </c>
    </row>
    <row r="3083" spans="1:6" x14ac:dyDescent="0.3">
      <c r="A3083" s="336">
        <v>12566</v>
      </c>
      <c r="B3083" s="2" t="s">
        <v>295</v>
      </c>
      <c r="C3083" s="429">
        <v>6.0279499999999997</v>
      </c>
      <c r="D3083" s="429">
        <v>3.651481</v>
      </c>
      <c r="E3083" s="429">
        <v>2.3764689999999997</v>
      </c>
      <c r="F3083" s="429">
        <v>-0.8010319999999993</v>
      </c>
    </row>
    <row r="3084" spans="1:6" x14ac:dyDescent="0.3">
      <c r="A3084" s="336">
        <v>12567</v>
      </c>
      <c r="B3084" s="2" t="s">
        <v>295</v>
      </c>
      <c r="C3084" s="429">
        <v>5.8734979999999997</v>
      </c>
      <c r="D3084" s="429">
        <v>3.565706</v>
      </c>
      <c r="E3084" s="429">
        <v>2.3077919999999996</v>
      </c>
      <c r="F3084" s="429">
        <v>-1.9535300000000078</v>
      </c>
    </row>
    <row r="3085" spans="1:6" x14ac:dyDescent="0.3">
      <c r="A3085" s="336">
        <v>12569</v>
      </c>
      <c r="B3085" s="2" t="s">
        <v>295</v>
      </c>
      <c r="C3085" s="429">
        <v>6.0628390000000003</v>
      </c>
      <c r="D3085" s="429">
        <v>3.6105939999999999</v>
      </c>
      <c r="E3085" s="429">
        <v>2.4522450000000005</v>
      </c>
      <c r="F3085" s="429">
        <v>0.48665700000000101</v>
      </c>
    </row>
    <row r="3086" spans="1:6" x14ac:dyDescent="0.3">
      <c r="A3086" s="336">
        <v>12570</v>
      </c>
      <c r="B3086" s="2" t="s">
        <v>295</v>
      </c>
      <c r="C3086" s="429">
        <v>5.9617849999999999</v>
      </c>
      <c r="D3086" s="429">
        <v>3.649308</v>
      </c>
      <c r="E3086" s="429">
        <v>2.3124769999999999</v>
      </c>
      <c r="F3086" s="429">
        <v>-1.622946000000006</v>
      </c>
    </row>
    <row r="3087" spans="1:6" x14ac:dyDescent="0.3">
      <c r="A3087" s="336">
        <v>12571</v>
      </c>
      <c r="B3087" s="2" t="s">
        <v>295</v>
      </c>
      <c r="C3087" s="429">
        <v>6.0206359999999997</v>
      </c>
      <c r="D3087" s="429">
        <v>3.5038619999999998</v>
      </c>
      <c r="E3087" s="429">
        <v>2.5167739999999998</v>
      </c>
      <c r="F3087" s="429">
        <v>0.65881799999999657</v>
      </c>
    </row>
    <row r="3088" spans="1:6" x14ac:dyDescent="0.3">
      <c r="A3088" s="336">
        <v>12572</v>
      </c>
      <c r="B3088" s="2" t="s">
        <v>295</v>
      </c>
      <c r="C3088" s="429">
        <v>6.0489129999999998</v>
      </c>
      <c r="D3088" s="429">
        <v>3.5270269999999999</v>
      </c>
      <c r="E3088" s="429">
        <v>2.5218859999999999</v>
      </c>
      <c r="F3088" s="429">
        <v>1.2285839999999908</v>
      </c>
    </row>
    <row r="3089" spans="1:6" x14ac:dyDescent="0.3">
      <c r="A3089" s="336">
        <v>12575</v>
      </c>
      <c r="B3089" s="2" t="s">
        <v>295</v>
      </c>
      <c r="C3089" s="429">
        <v>6.2300069999999996</v>
      </c>
      <c r="D3089" s="429">
        <v>3.5302099999999998</v>
      </c>
      <c r="E3089" s="429">
        <v>2.6997969999999998</v>
      </c>
      <c r="F3089" s="429">
        <v>1.466507</v>
      </c>
    </row>
    <row r="3090" spans="1:6" x14ac:dyDescent="0.3">
      <c r="A3090" s="336">
        <v>12577</v>
      </c>
      <c r="B3090" s="2" t="s">
        <v>295</v>
      </c>
      <c r="C3090" s="429">
        <v>6.2634610000000004</v>
      </c>
      <c r="D3090" s="429">
        <v>3.5340530000000001</v>
      </c>
      <c r="E3090" s="429">
        <v>2.7294080000000003</v>
      </c>
      <c r="F3090" s="429">
        <v>1.1570659999999933</v>
      </c>
    </row>
    <row r="3091" spans="1:6" x14ac:dyDescent="0.3">
      <c r="A3091" s="336">
        <v>12578</v>
      </c>
      <c r="B3091" s="2" t="s">
        <v>295</v>
      </c>
      <c r="C3091" s="429">
        <v>6.0290249999999999</v>
      </c>
      <c r="D3091" s="429">
        <v>3.5920999999999998</v>
      </c>
      <c r="E3091" s="429">
        <v>2.436925</v>
      </c>
      <c r="F3091" s="429">
        <v>0.22095600000000815</v>
      </c>
    </row>
    <row r="3092" spans="1:6" x14ac:dyDescent="0.3">
      <c r="A3092" s="336">
        <v>12580</v>
      </c>
      <c r="B3092" s="2" t="s">
        <v>295</v>
      </c>
      <c r="C3092" s="429">
        <v>6.0750630000000001</v>
      </c>
      <c r="D3092" s="429">
        <v>3.5557620000000001</v>
      </c>
      <c r="E3092" s="429">
        <v>2.519301</v>
      </c>
      <c r="F3092" s="429">
        <v>1.3423940000000059</v>
      </c>
    </row>
    <row r="3093" spans="1:6" x14ac:dyDescent="0.3">
      <c r="A3093" s="336">
        <v>12581</v>
      </c>
      <c r="B3093" s="2" t="s">
        <v>295</v>
      </c>
      <c r="C3093" s="429">
        <v>5.9023370000000002</v>
      </c>
      <c r="D3093" s="429">
        <v>3.592908</v>
      </c>
      <c r="E3093" s="429">
        <v>2.3094290000000002</v>
      </c>
      <c r="F3093" s="429">
        <v>-1.7292640000000006</v>
      </c>
    </row>
    <row r="3094" spans="1:6" x14ac:dyDescent="0.3">
      <c r="A3094" s="336">
        <v>12582</v>
      </c>
      <c r="B3094" s="2" t="s">
        <v>295</v>
      </c>
      <c r="C3094" s="429">
        <v>6.0470410000000001</v>
      </c>
      <c r="D3094" s="429">
        <v>3.6713749999999998</v>
      </c>
      <c r="E3094" s="429">
        <v>2.3756660000000003</v>
      </c>
      <c r="F3094" s="429">
        <v>-0.88620900000000091</v>
      </c>
    </row>
    <row r="3095" spans="1:6" x14ac:dyDescent="0.3">
      <c r="A3095" s="336">
        <v>12583</v>
      </c>
      <c r="B3095" s="2" t="s">
        <v>295</v>
      </c>
      <c r="C3095" s="429">
        <v>6.0639370000000001</v>
      </c>
      <c r="D3095" s="429">
        <v>3.4536470000000001</v>
      </c>
      <c r="E3095" s="429">
        <v>2.61029</v>
      </c>
      <c r="F3095" s="429">
        <v>1.8038219999999967</v>
      </c>
    </row>
    <row r="3096" spans="1:6" x14ac:dyDescent="0.3">
      <c r="A3096" s="336">
        <v>12585</v>
      </c>
      <c r="B3096" s="2" t="s">
        <v>295</v>
      </c>
      <c r="C3096" s="429">
        <v>5.9624839999999999</v>
      </c>
      <c r="D3096" s="429">
        <v>3.6300050000000001</v>
      </c>
      <c r="E3096" s="429">
        <v>2.3324789999999997</v>
      </c>
      <c r="F3096" s="429">
        <v>-1.1467280000000031</v>
      </c>
    </row>
    <row r="3097" spans="1:6" x14ac:dyDescent="0.3">
      <c r="A3097" s="336">
        <v>12586</v>
      </c>
      <c r="B3097" s="2" t="s">
        <v>295</v>
      </c>
      <c r="C3097" s="429">
        <v>6.1759250000000003</v>
      </c>
      <c r="D3097" s="429">
        <v>3.5188799999999998</v>
      </c>
      <c r="E3097" s="429">
        <v>2.6570450000000005</v>
      </c>
      <c r="F3097" s="429">
        <v>1.6617430000000084</v>
      </c>
    </row>
    <row r="3098" spans="1:6" x14ac:dyDescent="0.3">
      <c r="A3098" s="336">
        <v>12589</v>
      </c>
      <c r="B3098" s="2" t="s">
        <v>295</v>
      </c>
      <c r="C3098" s="429">
        <v>6.1119899999999996</v>
      </c>
      <c r="D3098" s="429">
        <v>3.541658</v>
      </c>
      <c r="E3098" s="429">
        <v>2.5703319999999996</v>
      </c>
      <c r="F3098" s="429">
        <v>1.0280089999999973</v>
      </c>
    </row>
    <row r="3099" spans="1:6" x14ac:dyDescent="0.3">
      <c r="A3099" s="336">
        <v>12590</v>
      </c>
      <c r="B3099" s="2" t="s">
        <v>295</v>
      </c>
      <c r="C3099" s="429">
        <v>6.2342620000000002</v>
      </c>
      <c r="D3099" s="429">
        <v>3.626617</v>
      </c>
      <c r="E3099" s="429">
        <v>2.6076450000000002</v>
      </c>
      <c r="F3099" s="429">
        <v>2.1388919999999914</v>
      </c>
    </row>
    <row r="3100" spans="1:6" x14ac:dyDescent="0.3">
      <c r="A3100" s="336">
        <v>12592</v>
      </c>
      <c r="B3100" s="2" t="s">
        <v>295</v>
      </c>
      <c r="C3100" s="429">
        <v>5.7869320000000002</v>
      </c>
      <c r="D3100" s="429">
        <v>3.634814</v>
      </c>
      <c r="E3100" s="429">
        <v>2.1521180000000002</v>
      </c>
      <c r="F3100" s="429">
        <v>-3.7216220000000106</v>
      </c>
    </row>
    <row r="3101" spans="1:6" x14ac:dyDescent="0.3">
      <c r="A3101" s="336">
        <v>12594</v>
      </c>
      <c r="B3101" s="2" t="s">
        <v>295</v>
      </c>
      <c r="C3101" s="429">
        <v>5.8274169999999996</v>
      </c>
      <c r="D3101" s="429">
        <v>3.6404719999999999</v>
      </c>
      <c r="E3101" s="429">
        <v>2.1869449999999997</v>
      </c>
      <c r="F3101" s="429">
        <v>-3.474098000000005</v>
      </c>
    </row>
    <row r="3102" spans="1:6" x14ac:dyDescent="0.3">
      <c r="A3102" s="336">
        <v>12601</v>
      </c>
      <c r="B3102" s="2" t="s">
        <v>295</v>
      </c>
      <c r="C3102" s="429">
        <v>6.1850649999999998</v>
      </c>
      <c r="D3102" s="429">
        <v>3.5987230000000001</v>
      </c>
      <c r="E3102" s="429">
        <v>2.5863419999999997</v>
      </c>
      <c r="F3102" s="429">
        <v>2.1808229999999895</v>
      </c>
    </row>
    <row r="3103" spans="1:6" x14ac:dyDescent="0.3">
      <c r="A3103" s="336">
        <v>12603</v>
      </c>
      <c r="B3103" s="2" t="s">
        <v>295</v>
      </c>
      <c r="C3103" s="429">
        <v>6.1675630000000004</v>
      </c>
      <c r="D3103" s="429">
        <v>3.6143939999999999</v>
      </c>
      <c r="E3103" s="429">
        <v>2.5531690000000005</v>
      </c>
      <c r="F3103" s="429">
        <v>1.7441729999999964</v>
      </c>
    </row>
    <row r="3104" spans="1:6" x14ac:dyDescent="0.3">
      <c r="A3104" s="336">
        <v>12604</v>
      </c>
      <c r="B3104" s="2" t="s">
        <v>295</v>
      </c>
      <c r="C3104" s="429">
        <v>6.1889630000000002</v>
      </c>
      <c r="D3104" s="429">
        <v>3.6086130000000001</v>
      </c>
      <c r="E3104" s="429">
        <v>2.5803500000000001</v>
      </c>
      <c r="F3104" s="429">
        <v>2.1260170000000045</v>
      </c>
    </row>
    <row r="3105" spans="1:6" x14ac:dyDescent="0.3">
      <c r="A3105" s="336">
        <v>12701</v>
      </c>
      <c r="B3105" s="2" t="s">
        <v>295</v>
      </c>
      <c r="C3105" s="429">
        <v>5.7548300000000001</v>
      </c>
      <c r="D3105" s="429">
        <v>3.8559329999999998</v>
      </c>
      <c r="E3105" s="429">
        <v>1.8988970000000003</v>
      </c>
      <c r="F3105" s="429">
        <v>-5.1245600000000096</v>
      </c>
    </row>
    <row r="3106" spans="1:6" x14ac:dyDescent="0.3">
      <c r="A3106" s="336">
        <v>12719</v>
      </c>
      <c r="B3106" s="2" t="s">
        <v>295</v>
      </c>
      <c r="C3106" s="429">
        <v>5.8857980000000003</v>
      </c>
      <c r="D3106" s="429">
        <v>3.8972899999999999</v>
      </c>
      <c r="E3106" s="429">
        <v>1.9885080000000004</v>
      </c>
      <c r="F3106" s="429">
        <v>-3.8625140000000115</v>
      </c>
    </row>
    <row r="3107" spans="1:6" x14ac:dyDescent="0.3">
      <c r="A3107" s="336">
        <v>12720</v>
      </c>
      <c r="B3107" s="2" t="s">
        <v>295</v>
      </c>
      <c r="C3107" s="429">
        <v>5.7601779999999998</v>
      </c>
      <c r="D3107" s="429">
        <v>3.814851</v>
      </c>
      <c r="E3107" s="429">
        <v>1.9453269999999998</v>
      </c>
      <c r="F3107" s="429">
        <v>-4.1361990000000048</v>
      </c>
    </row>
    <row r="3108" spans="1:6" x14ac:dyDescent="0.3">
      <c r="A3108" s="336">
        <v>12721</v>
      </c>
      <c r="B3108" s="2" t="s">
        <v>295</v>
      </c>
      <c r="C3108" s="429">
        <v>6.0147599999999999</v>
      </c>
      <c r="D3108" s="429">
        <v>3.7203270000000002</v>
      </c>
      <c r="E3108" s="429">
        <v>2.2944329999999997</v>
      </c>
      <c r="F3108" s="429">
        <v>-1.5598090000000084</v>
      </c>
    </row>
    <row r="3109" spans="1:6" x14ac:dyDescent="0.3">
      <c r="A3109" s="336">
        <v>12723</v>
      </c>
      <c r="B3109" s="2" t="s">
        <v>295</v>
      </c>
      <c r="C3109" s="429">
        <v>5.6698259999999996</v>
      </c>
      <c r="D3109" s="429">
        <v>3.7416200000000002</v>
      </c>
      <c r="E3109" s="429">
        <v>1.9282059999999994</v>
      </c>
      <c r="F3109" s="429">
        <v>-4.0608979999999946</v>
      </c>
    </row>
    <row r="3110" spans="1:6" x14ac:dyDescent="0.3">
      <c r="A3110" s="336">
        <v>12725</v>
      </c>
      <c r="B3110" s="2" t="s">
        <v>295</v>
      </c>
      <c r="C3110" s="429">
        <v>5.3279139999999998</v>
      </c>
      <c r="D3110" s="429">
        <v>3.9217789999999999</v>
      </c>
      <c r="E3110" s="429">
        <v>1.4061349999999999</v>
      </c>
      <c r="F3110" s="429">
        <v>-11.127644000000004</v>
      </c>
    </row>
    <row r="3111" spans="1:6" x14ac:dyDescent="0.3">
      <c r="A3111" s="336">
        <v>12726</v>
      </c>
      <c r="B3111" s="2" t="s">
        <v>295</v>
      </c>
      <c r="C3111" s="429">
        <v>5.7380899999999997</v>
      </c>
      <c r="D3111" s="429">
        <v>3.7773560000000002</v>
      </c>
      <c r="E3111" s="429">
        <v>1.9607339999999995</v>
      </c>
      <c r="F3111" s="429">
        <v>-3.7720119999999966</v>
      </c>
    </row>
    <row r="3112" spans="1:6" x14ac:dyDescent="0.3">
      <c r="A3112" s="336">
        <v>12729</v>
      </c>
      <c r="B3112" s="2" t="s">
        <v>295</v>
      </c>
      <c r="C3112" s="429">
        <v>5.9369339999999999</v>
      </c>
      <c r="D3112" s="429">
        <v>3.8854600000000001</v>
      </c>
      <c r="E3112" s="429">
        <v>2.0514739999999998</v>
      </c>
      <c r="F3112" s="429">
        <v>-3.5358799999999988</v>
      </c>
    </row>
    <row r="3113" spans="1:6" x14ac:dyDescent="0.3">
      <c r="A3113" s="336">
        <v>12732</v>
      </c>
      <c r="B3113" s="2" t="s">
        <v>295</v>
      </c>
      <c r="C3113" s="429">
        <v>5.8555489999999999</v>
      </c>
      <c r="D3113" s="429">
        <v>3.8689809999999998</v>
      </c>
      <c r="E3113" s="429">
        <v>1.9865680000000001</v>
      </c>
      <c r="F3113" s="429">
        <v>-3.9593360000000075</v>
      </c>
    </row>
    <row r="3114" spans="1:6" x14ac:dyDescent="0.3">
      <c r="A3114" s="336">
        <v>12733</v>
      </c>
      <c r="B3114" s="2" t="s">
        <v>295</v>
      </c>
      <c r="C3114" s="429">
        <v>5.7322850000000001</v>
      </c>
      <c r="D3114" s="429">
        <v>3.8147410000000002</v>
      </c>
      <c r="E3114" s="429">
        <v>1.9175439999999999</v>
      </c>
      <c r="F3114" s="429">
        <v>-5.2474229999999977</v>
      </c>
    </row>
    <row r="3115" spans="1:6" x14ac:dyDescent="0.3">
      <c r="A3115" s="336">
        <v>12734</v>
      </c>
      <c r="B3115" s="2" t="s">
        <v>295</v>
      </c>
      <c r="C3115" s="429">
        <v>5.6556420000000003</v>
      </c>
      <c r="D3115" s="429">
        <v>3.831302</v>
      </c>
      <c r="E3115" s="429">
        <v>1.8243400000000003</v>
      </c>
      <c r="F3115" s="429">
        <v>-5.7224170000000001</v>
      </c>
    </row>
    <row r="3116" spans="1:6" x14ac:dyDescent="0.3">
      <c r="A3116" s="336">
        <v>12736</v>
      </c>
      <c r="B3116" s="2" t="s">
        <v>295</v>
      </c>
      <c r="C3116" s="429">
        <v>5.5661779999999998</v>
      </c>
      <c r="D3116" s="429">
        <v>3.7428490000000001</v>
      </c>
      <c r="E3116" s="429">
        <v>1.8233289999999998</v>
      </c>
      <c r="F3116" s="429">
        <v>-5.2249879999999962</v>
      </c>
    </row>
    <row r="3117" spans="1:6" x14ac:dyDescent="0.3">
      <c r="A3117" s="336">
        <v>12737</v>
      </c>
      <c r="B3117" s="2" t="s">
        <v>295</v>
      </c>
      <c r="C3117" s="429">
        <v>5.8803869999999998</v>
      </c>
      <c r="D3117" s="429">
        <v>3.897303</v>
      </c>
      <c r="E3117" s="429">
        <v>1.9830839999999998</v>
      </c>
      <c r="F3117" s="429">
        <v>-4.0640459999999976</v>
      </c>
    </row>
    <row r="3118" spans="1:6" x14ac:dyDescent="0.3">
      <c r="A3118" s="336">
        <v>12738</v>
      </c>
      <c r="B3118" s="2" t="s">
        <v>295</v>
      </c>
      <c r="C3118" s="429">
        <v>5.7726639999999998</v>
      </c>
      <c r="D3118" s="429">
        <v>3.8427449999999999</v>
      </c>
      <c r="E3118" s="429">
        <v>1.9299189999999999</v>
      </c>
      <c r="F3118" s="429">
        <v>-5.1127130000000065</v>
      </c>
    </row>
    <row r="3119" spans="1:6" x14ac:dyDescent="0.3">
      <c r="A3119" s="336">
        <v>12740</v>
      </c>
      <c r="B3119" s="2" t="s">
        <v>295</v>
      </c>
      <c r="C3119" s="429">
        <v>5.4490179999999997</v>
      </c>
      <c r="D3119" s="429">
        <v>3.9010859999999998</v>
      </c>
      <c r="E3119" s="429">
        <v>1.5479319999999999</v>
      </c>
      <c r="F3119" s="429">
        <v>-9.7327089999999998</v>
      </c>
    </row>
    <row r="3120" spans="1:6" x14ac:dyDescent="0.3">
      <c r="A3120" s="336">
        <v>12741</v>
      </c>
      <c r="B3120" s="2" t="s">
        <v>295</v>
      </c>
      <c r="C3120" s="429">
        <v>5.5801660000000002</v>
      </c>
      <c r="D3120" s="429">
        <v>3.725047</v>
      </c>
      <c r="E3120" s="429">
        <v>1.8551190000000002</v>
      </c>
      <c r="F3120" s="429">
        <v>-4.7412989999999979</v>
      </c>
    </row>
    <row r="3121" spans="1:6" x14ac:dyDescent="0.3">
      <c r="A3121" s="336">
        <v>12742</v>
      </c>
      <c r="B3121" s="2" t="s">
        <v>295</v>
      </c>
      <c r="C3121" s="429">
        <v>5.6859330000000003</v>
      </c>
      <c r="D3121" s="429">
        <v>3.8352460000000002</v>
      </c>
      <c r="E3121" s="429">
        <v>1.8506870000000002</v>
      </c>
      <c r="F3121" s="429">
        <v>-5.5434640000000073</v>
      </c>
    </row>
    <row r="3122" spans="1:6" x14ac:dyDescent="0.3">
      <c r="A3122" s="336">
        <v>12743</v>
      </c>
      <c r="B3122" s="2" t="s">
        <v>295</v>
      </c>
      <c r="C3122" s="429">
        <v>5.8630180000000003</v>
      </c>
      <c r="D3122" s="429">
        <v>3.882609</v>
      </c>
      <c r="E3122" s="429">
        <v>1.9804090000000003</v>
      </c>
      <c r="F3122" s="429">
        <v>-4.0812299999999979</v>
      </c>
    </row>
    <row r="3123" spans="1:6" x14ac:dyDescent="0.3">
      <c r="A3123" s="336">
        <v>12745</v>
      </c>
      <c r="B3123" s="2" t="s">
        <v>295</v>
      </c>
      <c r="C3123" s="429">
        <v>5.6615289999999998</v>
      </c>
      <c r="D3123" s="429">
        <v>3.7407789999999999</v>
      </c>
      <c r="E3123" s="429">
        <v>1.92075</v>
      </c>
      <c r="F3123" s="429">
        <v>-4.162620000000004</v>
      </c>
    </row>
    <row r="3124" spans="1:6" x14ac:dyDescent="0.3">
      <c r="A3124" s="336">
        <v>12746</v>
      </c>
      <c r="B3124" s="2" t="s">
        <v>295</v>
      </c>
      <c r="C3124" s="429">
        <v>6.0127750000000004</v>
      </c>
      <c r="D3124" s="429">
        <v>3.902352</v>
      </c>
      <c r="E3124" s="429">
        <v>2.1104230000000004</v>
      </c>
      <c r="F3124" s="429">
        <v>-2.7435600000000093</v>
      </c>
    </row>
    <row r="3125" spans="1:6" x14ac:dyDescent="0.3">
      <c r="A3125" s="336">
        <v>12747</v>
      </c>
      <c r="B3125" s="2" t="s">
        <v>295</v>
      </c>
      <c r="C3125" s="429">
        <v>5.6604340000000004</v>
      </c>
      <c r="D3125" s="429">
        <v>3.8283520000000002</v>
      </c>
      <c r="E3125" s="429">
        <v>1.8320820000000002</v>
      </c>
      <c r="F3125" s="429">
        <v>-6.0447670000000002</v>
      </c>
    </row>
    <row r="3126" spans="1:6" x14ac:dyDescent="0.3">
      <c r="A3126" s="336">
        <v>12748</v>
      </c>
      <c r="B3126" s="2" t="s">
        <v>295</v>
      </c>
      <c r="C3126" s="429">
        <v>5.6400459999999999</v>
      </c>
      <c r="D3126" s="429">
        <v>3.7795139999999998</v>
      </c>
      <c r="E3126" s="429">
        <v>1.8605320000000001</v>
      </c>
      <c r="F3126" s="429">
        <v>-4.9330510000000061</v>
      </c>
    </row>
    <row r="3127" spans="1:6" x14ac:dyDescent="0.3">
      <c r="A3127" s="336">
        <v>12750</v>
      </c>
      <c r="B3127" s="2" t="s">
        <v>295</v>
      </c>
      <c r="C3127" s="429">
        <v>5.7099380000000002</v>
      </c>
      <c r="D3127" s="429">
        <v>3.7681420000000001</v>
      </c>
      <c r="E3127" s="429">
        <v>1.9417960000000001</v>
      </c>
      <c r="F3127" s="429">
        <v>-3.9291849999999968</v>
      </c>
    </row>
    <row r="3128" spans="1:6" x14ac:dyDescent="0.3">
      <c r="A3128" s="336">
        <v>12751</v>
      </c>
      <c r="B3128" s="2" t="s">
        <v>295</v>
      </c>
      <c r="C3128" s="429">
        <v>5.7367980000000003</v>
      </c>
      <c r="D3128" s="429">
        <v>3.8449409999999999</v>
      </c>
      <c r="E3128" s="429">
        <v>1.8918570000000003</v>
      </c>
      <c r="F3128" s="429">
        <v>-5.3013889999999932</v>
      </c>
    </row>
    <row r="3129" spans="1:6" x14ac:dyDescent="0.3">
      <c r="A3129" s="336">
        <v>12752</v>
      </c>
      <c r="B3129" s="2" t="s">
        <v>295</v>
      </c>
      <c r="C3129" s="429">
        <v>5.741339</v>
      </c>
      <c r="D3129" s="429">
        <v>3.772017</v>
      </c>
      <c r="E3129" s="429">
        <v>1.969322</v>
      </c>
      <c r="F3129" s="429">
        <v>-3.6539380000000037</v>
      </c>
    </row>
    <row r="3130" spans="1:6" x14ac:dyDescent="0.3">
      <c r="A3130" s="336">
        <v>12754</v>
      </c>
      <c r="B3130" s="2" t="s">
        <v>295</v>
      </c>
      <c r="C3130" s="429">
        <v>5.5835249999999998</v>
      </c>
      <c r="D3130" s="429">
        <v>3.8364989999999999</v>
      </c>
      <c r="E3130" s="429">
        <v>1.747026</v>
      </c>
      <c r="F3130" s="429">
        <v>-6.7101980000000054</v>
      </c>
    </row>
    <row r="3131" spans="1:6" x14ac:dyDescent="0.3">
      <c r="A3131" s="336">
        <v>12758</v>
      </c>
      <c r="B3131" s="2" t="s">
        <v>295</v>
      </c>
      <c r="C3131" s="429">
        <v>5.395581</v>
      </c>
      <c r="D3131" s="429">
        <v>3.8541759999999998</v>
      </c>
      <c r="E3131" s="429">
        <v>1.5414050000000001</v>
      </c>
      <c r="F3131" s="429">
        <v>-9.1879750000000016</v>
      </c>
    </row>
    <row r="3132" spans="1:6" x14ac:dyDescent="0.3">
      <c r="A3132" s="336">
        <v>12759</v>
      </c>
      <c r="B3132" s="2" t="s">
        <v>295</v>
      </c>
      <c r="C3132" s="429">
        <v>5.6423930000000002</v>
      </c>
      <c r="D3132" s="429">
        <v>3.830768</v>
      </c>
      <c r="E3132" s="429">
        <v>1.8116250000000003</v>
      </c>
      <c r="F3132" s="429">
        <v>-6.2452770000000086</v>
      </c>
    </row>
    <row r="3133" spans="1:6" x14ac:dyDescent="0.3">
      <c r="A3133" s="336">
        <v>12760</v>
      </c>
      <c r="B3133" s="2" t="s">
        <v>295</v>
      </c>
      <c r="C3133" s="429">
        <v>5.491492</v>
      </c>
      <c r="D3133" s="429">
        <v>3.722343</v>
      </c>
      <c r="E3133" s="429">
        <v>1.7691490000000001</v>
      </c>
      <c r="F3133" s="429">
        <v>-5.6772899999999922</v>
      </c>
    </row>
    <row r="3134" spans="1:6" x14ac:dyDescent="0.3">
      <c r="A3134" s="336">
        <v>12762</v>
      </c>
      <c r="B3134" s="2" t="s">
        <v>295</v>
      </c>
      <c r="C3134" s="429">
        <v>5.7143889999999997</v>
      </c>
      <c r="D3134" s="429">
        <v>3.8385850000000001</v>
      </c>
      <c r="E3134" s="429">
        <v>1.8758039999999996</v>
      </c>
      <c r="F3134" s="429">
        <v>-5.1250130000000027</v>
      </c>
    </row>
    <row r="3135" spans="1:6" x14ac:dyDescent="0.3">
      <c r="A3135" s="336">
        <v>12763</v>
      </c>
      <c r="B3135" s="2" t="s">
        <v>295</v>
      </c>
      <c r="C3135" s="429">
        <v>5.8074830000000004</v>
      </c>
      <c r="D3135" s="429">
        <v>3.8007279999999999</v>
      </c>
      <c r="E3135" s="429">
        <v>2.0067550000000005</v>
      </c>
      <c r="F3135" s="429">
        <v>-4.4153399999999934</v>
      </c>
    </row>
    <row r="3136" spans="1:6" x14ac:dyDescent="0.3">
      <c r="A3136" s="336">
        <v>12764</v>
      </c>
      <c r="B3136" s="2" t="s">
        <v>295</v>
      </c>
      <c r="C3136" s="429">
        <v>5.8182530000000003</v>
      </c>
      <c r="D3136" s="429">
        <v>3.8219650000000001</v>
      </c>
      <c r="E3136" s="429">
        <v>1.9962880000000003</v>
      </c>
      <c r="F3136" s="429">
        <v>-3.5338389999999862</v>
      </c>
    </row>
    <row r="3137" spans="1:6" x14ac:dyDescent="0.3">
      <c r="A3137" s="336">
        <v>12765</v>
      </c>
      <c r="B3137" s="2" t="s">
        <v>295</v>
      </c>
      <c r="C3137" s="429">
        <v>5.5206379999999999</v>
      </c>
      <c r="D3137" s="429">
        <v>3.8697910000000002</v>
      </c>
      <c r="E3137" s="429">
        <v>1.6508469999999997</v>
      </c>
      <c r="F3137" s="429">
        <v>-8.2901860000000056</v>
      </c>
    </row>
    <row r="3138" spans="1:6" x14ac:dyDescent="0.3">
      <c r="A3138" s="336">
        <v>12766</v>
      </c>
      <c r="B3138" s="2" t="s">
        <v>295</v>
      </c>
      <c r="C3138" s="429">
        <v>5.603294</v>
      </c>
      <c r="D3138" s="429">
        <v>3.7628789999999999</v>
      </c>
      <c r="E3138" s="429">
        <v>1.8404150000000001</v>
      </c>
      <c r="F3138" s="429">
        <v>-5.2010309999999933</v>
      </c>
    </row>
    <row r="3139" spans="1:6" x14ac:dyDescent="0.3">
      <c r="A3139" s="336">
        <v>12768</v>
      </c>
      <c r="B3139" s="2" t="s">
        <v>295</v>
      </c>
      <c r="C3139" s="429">
        <v>5.4715920000000002</v>
      </c>
      <c r="D3139" s="429">
        <v>3.8689770000000001</v>
      </c>
      <c r="E3139" s="429">
        <v>1.6026150000000001</v>
      </c>
      <c r="F3139" s="429">
        <v>-8.5946079999999938</v>
      </c>
    </row>
    <row r="3140" spans="1:6" x14ac:dyDescent="0.3">
      <c r="A3140" s="336">
        <v>12770</v>
      </c>
      <c r="B3140" s="2" t="s">
        <v>295</v>
      </c>
      <c r="C3140" s="429">
        <v>5.9209820000000004</v>
      </c>
      <c r="D3140" s="429">
        <v>3.9205109999999999</v>
      </c>
      <c r="E3140" s="429">
        <v>2.0004710000000006</v>
      </c>
      <c r="F3140" s="429">
        <v>-3.7754800000000017</v>
      </c>
    </row>
    <row r="3141" spans="1:6" x14ac:dyDescent="0.3">
      <c r="A3141" s="336">
        <v>12771</v>
      </c>
      <c r="B3141" s="2" t="s">
        <v>295</v>
      </c>
      <c r="C3141" s="429">
        <v>6.0832090000000001</v>
      </c>
      <c r="D3141" s="429">
        <v>3.9167339999999999</v>
      </c>
      <c r="E3141" s="429">
        <v>2.1664750000000002</v>
      </c>
      <c r="F3141" s="429">
        <v>-2.2224390000000014</v>
      </c>
    </row>
    <row r="3142" spans="1:6" x14ac:dyDescent="0.3">
      <c r="A3142" s="336">
        <v>12775</v>
      </c>
      <c r="B3142" s="2" t="s">
        <v>295</v>
      </c>
      <c r="C3142" s="429">
        <v>5.7893790000000003</v>
      </c>
      <c r="D3142" s="429">
        <v>3.8530600000000002</v>
      </c>
      <c r="E3142" s="429">
        <v>1.9363190000000001</v>
      </c>
      <c r="F3142" s="429">
        <v>-5.0109359999999796</v>
      </c>
    </row>
    <row r="3143" spans="1:6" x14ac:dyDescent="0.3">
      <c r="A3143" s="336">
        <v>12776</v>
      </c>
      <c r="B3143" s="2" t="s">
        <v>295</v>
      </c>
      <c r="C3143" s="429">
        <v>5.4406509999999999</v>
      </c>
      <c r="D3143" s="429">
        <v>3.769622</v>
      </c>
      <c r="E3143" s="429">
        <v>1.6710289999999999</v>
      </c>
      <c r="F3143" s="429">
        <v>-7.4194139999999962</v>
      </c>
    </row>
    <row r="3144" spans="1:6" x14ac:dyDescent="0.3">
      <c r="A3144" s="336">
        <v>12777</v>
      </c>
      <c r="B3144" s="2" t="s">
        <v>295</v>
      </c>
      <c r="C3144" s="429">
        <v>5.8426819999999999</v>
      </c>
      <c r="D3144" s="429">
        <v>3.8909389999999999</v>
      </c>
      <c r="E3144" s="429">
        <v>1.951743</v>
      </c>
      <c r="F3144" s="429">
        <v>-4.5800490000000025</v>
      </c>
    </row>
    <row r="3145" spans="1:6" x14ac:dyDescent="0.3">
      <c r="A3145" s="336">
        <v>12779</v>
      </c>
      <c r="B3145" s="2" t="s">
        <v>295</v>
      </c>
      <c r="C3145" s="429">
        <v>5.7366729999999997</v>
      </c>
      <c r="D3145" s="429">
        <v>3.8312080000000002</v>
      </c>
      <c r="E3145" s="429">
        <v>1.9054649999999995</v>
      </c>
      <c r="F3145" s="429">
        <v>-5.2678679999999929</v>
      </c>
    </row>
    <row r="3146" spans="1:6" x14ac:dyDescent="0.3">
      <c r="A3146" s="336">
        <v>12780</v>
      </c>
      <c r="B3146" s="2" t="s">
        <v>295</v>
      </c>
      <c r="C3146" s="429">
        <v>5.9709989999999999</v>
      </c>
      <c r="D3146" s="429">
        <v>3.9174500000000001</v>
      </c>
      <c r="E3146" s="429">
        <v>2.0535489999999998</v>
      </c>
      <c r="F3146" s="429">
        <v>-3.2562939999999969</v>
      </c>
    </row>
    <row r="3147" spans="1:6" x14ac:dyDescent="0.3">
      <c r="A3147" s="336">
        <v>12783</v>
      </c>
      <c r="B3147" s="2" t="s">
        <v>295</v>
      </c>
      <c r="C3147" s="429">
        <v>5.6670449999999999</v>
      </c>
      <c r="D3147" s="429">
        <v>3.8081550000000002</v>
      </c>
      <c r="E3147" s="429">
        <v>1.8588899999999997</v>
      </c>
      <c r="F3147" s="429">
        <v>-5.0943910000000017</v>
      </c>
    </row>
    <row r="3148" spans="1:6" x14ac:dyDescent="0.3">
      <c r="A3148" s="336">
        <v>12786</v>
      </c>
      <c r="B3148" s="2" t="s">
        <v>295</v>
      </c>
      <c r="C3148" s="429">
        <v>5.7561330000000002</v>
      </c>
      <c r="D3148" s="429">
        <v>3.8310270000000002</v>
      </c>
      <c r="E3148" s="429">
        <v>1.925106</v>
      </c>
      <c r="F3148" s="429">
        <v>-4.4941979999999973</v>
      </c>
    </row>
    <row r="3149" spans="1:6" x14ac:dyDescent="0.3">
      <c r="A3149" s="336">
        <v>12787</v>
      </c>
      <c r="B3149" s="2" t="s">
        <v>295</v>
      </c>
      <c r="C3149" s="429">
        <v>5.5876450000000002</v>
      </c>
      <c r="D3149" s="429">
        <v>3.8092039999999998</v>
      </c>
      <c r="E3149" s="429">
        <v>1.7784410000000004</v>
      </c>
      <c r="F3149" s="429">
        <v>-6.1360400000000084</v>
      </c>
    </row>
    <row r="3150" spans="1:6" x14ac:dyDescent="0.3">
      <c r="A3150" s="336">
        <v>12788</v>
      </c>
      <c r="B3150" s="2" t="s">
        <v>295</v>
      </c>
      <c r="C3150" s="429">
        <v>5.6451549999999999</v>
      </c>
      <c r="D3150" s="429">
        <v>3.8351829999999998</v>
      </c>
      <c r="E3150" s="429">
        <v>1.8099720000000001</v>
      </c>
      <c r="F3150" s="429">
        <v>-6.5851010000000088</v>
      </c>
    </row>
    <row r="3151" spans="1:6" x14ac:dyDescent="0.3">
      <c r="A3151" s="336">
        <v>12789</v>
      </c>
      <c r="B3151" s="2" t="s">
        <v>295</v>
      </c>
      <c r="C3151" s="429">
        <v>5.7615270000000001</v>
      </c>
      <c r="D3151" s="429">
        <v>3.81778</v>
      </c>
      <c r="E3151" s="429">
        <v>1.9437470000000001</v>
      </c>
      <c r="F3151" s="429">
        <v>-5.0418869999999956</v>
      </c>
    </row>
    <row r="3152" spans="1:6" x14ac:dyDescent="0.3">
      <c r="A3152" s="336">
        <v>12790</v>
      </c>
      <c r="B3152" s="2" t="s">
        <v>295</v>
      </c>
      <c r="C3152" s="429">
        <v>5.8894260000000003</v>
      </c>
      <c r="D3152" s="429">
        <v>3.8131699999999999</v>
      </c>
      <c r="E3152" s="429">
        <v>2.0762560000000003</v>
      </c>
      <c r="F3152" s="429">
        <v>-3.6138139999999979</v>
      </c>
    </row>
    <row r="3153" spans="1:6" x14ac:dyDescent="0.3">
      <c r="A3153" s="336">
        <v>12791</v>
      </c>
      <c r="B3153" s="2" t="s">
        <v>295</v>
      </c>
      <c r="C3153" s="429">
        <v>5.5984230000000004</v>
      </c>
      <c r="D3153" s="429">
        <v>3.7958249999999998</v>
      </c>
      <c r="E3153" s="429">
        <v>1.8025980000000006</v>
      </c>
      <c r="F3153" s="429">
        <v>-5.770547999999998</v>
      </c>
    </row>
    <row r="3154" spans="1:6" x14ac:dyDescent="0.3">
      <c r="A3154" s="336">
        <v>12792</v>
      </c>
      <c r="B3154" s="2" t="s">
        <v>295</v>
      </c>
      <c r="C3154" s="429">
        <v>5.8714890000000004</v>
      </c>
      <c r="D3154" s="429">
        <v>3.8777970000000002</v>
      </c>
      <c r="E3154" s="429">
        <v>1.9936920000000002</v>
      </c>
      <c r="F3154" s="429">
        <v>-3.8190149999999932</v>
      </c>
    </row>
    <row r="3155" spans="1:6" x14ac:dyDescent="0.3">
      <c r="A3155" s="336">
        <v>12801</v>
      </c>
      <c r="B3155" s="2" t="s">
        <v>295</v>
      </c>
      <c r="C3155" s="429">
        <v>5.717587</v>
      </c>
      <c r="D3155" s="429">
        <v>2.9771000000000001</v>
      </c>
      <c r="E3155" s="429">
        <v>2.7404869999999999</v>
      </c>
      <c r="F3155" s="429">
        <v>-0.69172899999998805</v>
      </c>
    </row>
    <row r="3156" spans="1:6" x14ac:dyDescent="0.3">
      <c r="A3156" s="336">
        <v>12803</v>
      </c>
      <c r="B3156" s="2" t="s">
        <v>295</v>
      </c>
      <c r="C3156" s="429">
        <v>5.7521019999999998</v>
      </c>
      <c r="D3156" s="429">
        <v>2.962002</v>
      </c>
      <c r="E3156" s="429">
        <v>2.7900999999999998</v>
      </c>
      <c r="F3156" s="429">
        <v>-0.22434900000000368</v>
      </c>
    </row>
    <row r="3157" spans="1:6" x14ac:dyDescent="0.3">
      <c r="A3157" s="336">
        <v>12804</v>
      </c>
      <c r="B3157" s="2" t="s">
        <v>295</v>
      </c>
      <c r="C3157" s="429">
        <v>5.6497120000000001</v>
      </c>
      <c r="D3157" s="429">
        <v>3.0188920000000001</v>
      </c>
      <c r="E3157" s="429">
        <v>2.6308199999999999</v>
      </c>
      <c r="F3157" s="429">
        <v>-1.728473000000001</v>
      </c>
    </row>
    <row r="3158" spans="1:6" x14ac:dyDescent="0.3">
      <c r="A3158" s="336">
        <v>12808</v>
      </c>
      <c r="B3158" s="2" t="s">
        <v>295</v>
      </c>
      <c r="C3158" s="429">
        <v>5.4088820000000002</v>
      </c>
      <c r="D3158" s="429">
        <v>3.1290399999999998</v>
      </c>
      <c r="E3158" s="429">
        <v>2.2798420000000004</v>
      </c>
      <c r="F3158" s="429">
        <v>-2.2268709999999956</v>
      </c>
    </row>
    <row r="3159" spans="1:6" x14ac:dyDescent="0.3">
      <c r="A3159" s="336">
        <v>12809</v>
      </c>
      <c r="B3159" s="2" t="s">
        <v>295</v>
      </c>
      <c r="C3159" s="429">
        <v>5.7341559999999996</v>
      </c>
      <c r="D3159" s="429">
        <v>3.034754</v>
      </c>
      <c r="E3159" s="429">
        <v>2.6994019999999996</v>
      </c>
      <c r="F3159" s="429">
        <v>-0.66605900000000418</v>
      </c>
    </row>
    <row r="3160" spans="1:6" x14ac:dyDescent="0.3">
      <c r="A3160" s="336">
        <v>12810</v>
      </c>
      <c r="B3160" s="2" t="s">
        <v>295</v>
      </c>
      <c r="C3160" s="429">
        <v>5.3438739999999996</v>
      </c>
      <c r="D3160" s="429">
        <v>3.207805</v>
      </c>
      <c r="E3160" s="429">
        <v>2.1360689999999996</v>
      </c>
      <c r="F3160" s="429">
        <v>-5.4754250000000013</v>
      </c>
    </row>
    <row r="3161" spans="1:6" x14ac:dyDescent="0.3">
      <c r="A3161" s="336">
        <v>12812</v>
      </c>
      <c r="B3161" s="2" t="s">
        <v>295</v>
      </c>
      <c r="C3161" s="429">
        <v>4.8934610000000003</v>
      </c>
      <c r="D3161" s="429">
        <v>3.6652819999999999</v>
      </c>
      <c r="E3161" s="429">
        <v>1.2281790000000004</v>
      </c>
      <c r="F3161" s="429">
        <v>-11.690660999999995</v>
      </c>
    </row>
    <row r="3162" spans="1:6" x14ac:dyDescent="0.3">
      <c r="A3162" s="336">
        <v>12814</v>
      </c>
      <c r="B3162" s="2" t="s">
        <v>295</v>
      </c>
      <c r="C3162" s="429">
        <v>5.4856109999999996</v>
      </c>
      <c r="D3162" s="429">
        <v>3.09538</v>
      </c>
      <c r="E3162" s="429">
        <v>2.3902309999999996</v>
      </c>
      <c r="F3162" s="429">
        <v>-2.257011999999996</v>
      </c>
    </row>
    <row r="3163" spans="1:6" x14ac:dyDescent="0.3">
      <c r="A3163" s="336">
        <v>12815</v>
      </c>
      <c r="B3163" s="2" t="s">
        <v>295</v>
      </c>
      <c r="C3163" s="429">
        <v>5.415381</v>
      </c>
      <c r="D3163" s="429">
        <v>3.1348319999999998</v>
      </c>
      <c r="E3163" s="429">
        <v>2.2805490000000002</v>
      </c>
      <c r="F3163" s="429">
        <v>-2.4623399999999975</v>
      </c>
    </row>
    <row r="3164" spans="1:6" x14ac:dyDescent="0.3">
      <c r="A3164" s="336">
        <v>12816</v>
      </c>
      <c r="B3164" s="2" t="s">
        <v>295</v>
      </c>
      <c r="C3164" s="429">
        <v>5.6616119999999999</v>
      </c>
      <c r="D3164" s="429">
        <v>3.2465649999999999</v>
      </c>
      <c r="E3164" s="429">
        <v>2.4150469999999999</v>
      </c>
      <c r="F3164" s="429">
        <v>-3.1683110000000028</v>
      </c>
    </row>
    <row r="3165" spans="1:6" x14ac:dyDescent="0.3">
      <c r="A3165" s="336">
        <v>12817</v>
      </c>
      <c r="B3165" s="2" t="s">
        <v>295</v>
      </c>
      <c r="C3165" s="429">
        <v>5.3798760000000003</v>
      </c>
      <c r="D3165" s="429">
        <v>3.1347010000000002</v>
      </c>
      <c r="E3165" s="429">
        <v>2.2451750000000001</v>
      </c>
      <c r="F3165" s="429">
        <v>-3.3895040000000023</v>
      </c>
    </row>
    <row r="3166" spans="1:6" x14ac:dyDescent="0.3">
      <c r="A3166" s="336">
        <v>12819</v>
      </c>
      <c r="B3166" s="2" t="s">
        <v>295</v>
      </c>
      <c r="C3166" s="429">
        <v>5.6301639999999997</v>
      </c>
      <c r="D3166" s="429">
        <v>3.0348850000000001</v>
      </c>
      <c r="E3166" s="429">
        <v>2.5952789999999997</v>
      </c>
      <c r="F3166" s="429">
        <v>-0.40272600000000125</v>
      </c>
    </row>
    <row r="3167" spans="1:6" x14ac:dyDescent="0.3">
      <c r="A3167" s="336">
        <v>12821</v>
      </c>
      <c r="B3167" s="2" t="s">
        <v>295</v>
      </c>
      <c r="C3167" s="429">
        <v>5.7478009999999999</v>
      </c>
      <c r="D3167" s="429">
        <v>2.9639790000000001</v>
      </c>
      <c r="E3167" s="429">
        <v>2.7838219999999998</v>
      </c>
      <c r="F3167" s="429">
        <v>0.84140899999999164</v>
      </c>
    </row>
    <row r="3168" spans="1:6" x14ac:dyDescent="0.3">
      <c r="A3168" s="336">
        <v>12822</v>
      </c>
      <c r="B3168" s="2" t="s">
        <v>295</v>
      </c>
      <c r="C3168" s="429">
        <v>5.5050749999999997</v>
      </c>
      <c r="D3168" s="429">
        <v>3.2557070000000001</v>
      </c>
      <c r="E3168" s="429">
        <v>2.2493679999999996</v>
      </c>
      <c r="F3168" s="429">
        <v>-5.5427430000000015</v>
      </c>
    </row>
    <row r="3169" spans="1:6" x14ac:dyDescent="0.3">
      <c r="A3169" s="336">
        <v>12823</v>
      </c>
      <c r="B3169" s="2" t="s">
        <v>295</v>
      </c>
      <c r="C3169" s="429">
        <v>5.6824469999999998</v>
      </c>
      <c r="D3169" s="429">
        <v>3.1322169999999998</v>
      </c>
      <c r="E3169" s="429">
        <v>2.55023</v>
      </c>
      <c r="F3169" s="429">
        <v>-2.017589000000001</v>
      </c>
    </row>
    <row r="3170" spans="1:6" x14ac:dyDescent="0.3">
      <c r="A3170" s="336">
        <v>12824</v>
      </c>
      <c r="B3170" s="2" t="s">
        <v>295</v>
      </c>
      <c r="C3170" s="429">
        <v>5.5077569999999998</v>
      </c>
      <c r="D3170" s="429">
        <v>3.067199</v>
      </c>
      <c r="E3170" s="429">
        <v>2.4405579999999998</v>
      </c>
      <c r="F3170" s="429">
        <v>-2.4204349999999977</v>
      </c>
    </row>
    <row r="3171" spans="1:6" x14ac:dyDescent="0.3">
      <c r="A3171" s="336">
        <v>12827</v>
      </c>
      <c r="B3171" s="2" t="s">
        <v>295</v>
      </c>
      <c r="C3171" s="429">
        <v>5.685206</v>
      </c>
      <c r="D3171" s="429">
        <v>2.9686509999999999</v>
      </c>
      <c r="E3171" s="429">
        <v>2.7165550000000001</v>
      </c>
      <c r="F3171" s="429">
        <v>-0.22495900000000546</v>
      </c>
    </row>
    <row r="3172" spans="1:6" x14ac:dyDescent="0.3">
      <c r="A3172" s="336">
        <v>12828</v>
      </c>
      <c r="B3172" s="2" t="s">
        <v>295</v>
      </c>
      <c r="C3172" s="429">
        <v>5.787509</v>
      </c>
      <c r="D3172" s="429">
        <v>2.960699</v>
      </c>
      <c r="E3172" s="429">
        <v>2.82681</v>
      </c>
      <c r="F3172" s="429">
        <v>0.32516300000001053</v>
      </c>
    </row>
    <row r="3173" spans="1:6" x14ac:dyDescent="0.3">
      <c r="A3173" s="336">
        <v>12831</v>
      </c>
      <c r="B3173" s="2" t="s">
        <v>295</v>
      </c>
      <c r="C3173" s="429">
        <v>5.7655940000000001</v>
      </c>
      <c r="D3173" s="429">
        <v>3.0613800000000002</v>
      </c>
      <c r="E3173" s="429">
        <v>2.7042139999999999</v>
      </c>
      <c r="F3173" s="429">
        <v>-1.1565050000000028</v>
      </c>
    </row>
    <row r="3174" spans="1:6" x14ac:dyDescent="0.3">
      <c r="A3174" s="336">
        <v>12832</v>
      </c>
      <c r="B3174" s="2" t="s">
        <v>295</v>
      </c>
      <c r="C3174" s="429">
        <v>5.6596570000000002</v>
      </c>
      <c r="D3174" s="429">
        <v>3.1000109999999999</v>
      </c>
      <c r="E3174" s="429">
        <v>2.5596460000000003</v>
      </c>
      <c r="F3174" s="429">
        <v>-1.4094839999999991</v>
      </c>
    </row>
    <row r="3175" spans="1:6" x14ac:dyDescent="0.3">
      <c r="A3175" s="336">
        <v>12833</v>
      </c>
      <c r="B3175" s="2" t="s">
        <v>295</v>
      </c>
      <c r="C3175" s="429">
        <v>5.6595820000000003</v>
      </c>
      <c r="D3175" s="429">
        <v>3.2310469999999998</v>
      </c>
      <c r="E3175" s="429">
        <v>2.4285350000000006</v>
      </c>
      <c r="F3175" s="429">
        <v>-3.9108220000000031</v>
      </c>
    </row>
    <row r="3176" spans="1:6" x14ac:dyDescent="0.3">
      <c r="A3176" s="336">
        <v>12834</v>
      </c>
      <c r="B3176" s="2" t="s">
        <v>295</v>
      </c>
      <c r="C3176" s="429">
        <v>5.7848930000000003</v>
      </c>
      <c r="D3176" s="429">
        <v>3.1135679999999999</v>
      </c>
      <c r="E3176" s="429">
        <v>2.6713250000000004</v>
      </c>
      <c r="F3176" s="429">
        <v>-0.80389699999999209</v>
      </c>
    </row>
    <row r="3177" spans="1:6" x14ac:dyDescent="0.3">
      <c r="A3177" s="336">
        <v>12835</v>
      </c>
      <c r="B3177" s="2" t="s">
        <v>295</v>
      </c>
      <c r="C3177" s="429">
        <v>5.3507150000000001</v>
      </c>
      <c r="D3177" s="429">
        <v>3.3166959999999999</v>
      </c>
      <c r="E3177" s="429">
        <v>2.0340190000000002</v>
      </c>
      <c r="F3177" s="429">
        <v>-7.0867720000000034</v>
      </c>
    </row>
    <row r="3178" spans="1:6" x14ac:dyDescent="0.3">
      <c r="A3178" s="336">
        <v>12836</v>
      </c>
      <c r="B3178" s="2" t="s">
        <v>295</v>
      </c>
      <c r="C3178" s="429">
        <v>5.4609170000000002</v>
      </c>
      <c r="D3178" s="429">
        <v>3.1533120000000001</v>
      </c>
      <c r="E3178" s="429">
        <v>2.3076050000000001</v>
      </c>
      <c r="F3178" s="429">
        <v>-1.8983579999999947</v>
      </c>
    </row>
    <row r="3179" spans="1:6" x14ac:dyDescent="0.3">
      <c r="A3179" s="336">
        <v>12837</v>
      </c>
      <c r="B3179" s="2" t="s">
        <v>295</v>
      </c>
      <c r="C3179" s="429">
        <v>5.6860809999999997</v>
      </c>
      <c r="D3179" s="429">
        <v>3.0912739999999999</v>
      </c>
      <c r="E3179" s="429">
        <v>2.5948069999999999</v>
      </c>
      <c r="F3179" s="429">
        <v>-0.35220400000000041</v>
      </c>
    </row>
    <row r="3180" spans="1:6" x14ac:dyDescent="0.3">
      <c r="A3180" s="336">
        <v>12838</v>
      </c>
      <c r="B3180" s="2" t="s">
        <v>295</v>
      </c>
      <c r="C3180" s="429">
        <v>5.7199410000000004</v>
      </c>
      <c r="D3180" s="429">
        <v>3.015101</v>
      </c>
      <c r="E3180" s="429">
        <v>2.7048400000000004</v>
      </c>
      <c r="F3180" s="429">
        <v>-0.33299900000000093</v>
      </c>
    </row>
    <row r="3181" spans="1:6" x14ac:dyDescent="0.3">
      <c r="A3181" s="336">
        <v>12839</v>
      </c>
      <c r="B3181" s="2" t="s">
        <v>295</v>
      </c>
      <c r="C3181" s="429">
        <v>5.7441500000000003</v>
      </c>
      <c r="D3181" s="429">
        <v>2.9265810000000001</v>
      </c>
      <c r="E3181" s="429">
        <v>2.8175690000000002</v>
      </c>
      <c r="F3181" s="429">
        <v>0.26888900000000149</v>
      </c>
    </row>
    <row r="3182" spans="1:6" x14ac:dyDescent="0.3">
      <c r="A3182" s="336">
        <v>12842</v>
      </c>
      <c r="B3182" s="2" t="s">
        <v>295</v>
      </c>
      <c r="C3182" s="429">
        <v>4.921386</v>
      </c>
      <c r="D3182" s="429">
        <v>3.4691839999999998</v>
      </c>
      <c r="E3182" s="429">
        <v>1.4522020000000002</v>
      </c>
      <c r="F3182" s="429">
        <v>-9.8716009999999983</v>
      </c>
    </row>
    <row r="3183" spans="1:6" x14ac:dyDescent="0.3">
      <c r="A3183" s="336">
        <v>12843</v>
      </c>
      <c r="B3183" s="2" t="s">
        <v>295</v>
      </c>
      <c r="C3183" s="429">
        <v>5.0567320000000002</v>
      </c>
      <c r="D3183" s="429">
        <v>3.372798</v>
      </c>
      <c r="E3183" s="429">
        <v>1.6839340000000003</v>
      </c>
      <c r="F3183" s="429">
        <v>-8.7462949999999964</v>
      </c>
    </row>
    <row r="3184" spans="1:6" x14ac:dyDescent="0.3">
      <c r="A3184" s="336">
        <v>12844</v>
      </c>
      <c r="B3184" s="2" t="s">
        <v>295</v>
      </c>
      <c r="C3184" s="429">
        <v>5.5874680000000003</v>
      </c>
      <c r="D3184" s="429">
        <v>3.0114649999999998</v>
      </c>
      <c r="E3184" s="429">
        <v>2.5760030000000005</v>
      </c>
      <c r="F3184" s="429">
        <v>-1.550576999999997</v>
      </c>
    </row>
    <row r="3185" spans="1:6" x14ac:dyDescent="0.3">
      <c r="A3185" s="336">
        <v>12845</v>
      </c>
      <c r="B3185" s="2" t="s">
        <v>295</v>
      </c>
      <c r="C3185" s="429">
        <v>5.5437649999999996</v>
      </c>
      <c r="D3185" s="429">
        <v>3.0624609999999999</v>
      </c>
      <c r="E3185" s="429">
        <v>2.4813039999999997</v>
      </c>
      <c r="F3185" s="429">
        <v>-2.7724640000000065</v>
      </c>
    </row>
    <row r="3186" spans="1:6" x14ac:dyDescent="0.3">
      <c r="A3186" s="336">
        <v>12846</v>
      </c>
      <c r="B3186" s="2" t="s">
        <v>295</v>
      </c>
      <c r="C3186" s="429">
        <v>5.5327390000000003</v>
      </c>
      <c r="D3186" s="429">
        <v>3.1521340000000002</v>
      </c>
      <c r="E3186" s="429">
        <v>2.3806050000000001</v>
      </c>
      <c r="F3186" s="429">
        <v>-4.1506819999999962</v>
      </c>
    </row>
    <row r="3187" spans="1:6" x14ac:dyDescent="0.3">
      <c r="A3187" s="336">
        <v>12847</v>
      </c>
      <c r="B3187" s="2" t="s">
        <v>295</v>
      </c>
      <c r="C3187" s="429">
        <v>4.963997</v>
      </c>
      <c r="D3187" s="429">
        <v>3.7886669999999998</v>
      </c>
      <c r="E3187" s="429">
        <v>1.1753300000000002</v>
      </c>
      <c r="F3187" s="429">
        <v>-11.513014999999992</v>
      </c>
    </row>
    <row r="3188" spans="1:6" x14ac:dyDescent="0.3">
      <c r="A3188" s="336">
        <v>12849</v>
      </c>
      <c r="B3188" s="2" t="s">
        <v>295</v>
      </c>
      <c r="C3188" s="429">
        <v>5.683675</v>
      </c>
      <c r="D3188" s="429">
        <v>3.0731320000000002</v>
      </c>
      <c r="E3188" s="429">
        <v>2.6105429999999998</v>
      </c>
      <c r="F3188" s="429">
        <v>-0.5588989999999896</v>
      </c>
    </row>
    <row r="3189" spans="1:6" x14ac:dyDescent="0.3">
      <c r="A3189" s="336">
        <v>12850</v>
      </c>
      <c r="B3189" s="2" t="s">
        <v>295</v>
      </c>
      <c r="C3189" s="429">
        <v>5.5592100000000002</v>
      </c>
      <c r="D3189" s="429">
        <v>3.3309299999999999</v>
      </c>
      <c r="E3189" s="429">
        <v>2.2282800000000003</v>
      </c>
      <c r="F3189" s="429">
        <v>-5.6476679999999959</v>
      </c>
    </row>
    <row r="3190" spans="1:6" x14ac:dyDescent="0.3">
      <c r="A3190" s="336">
        <v>12851</v>
      </c>
      <c r="B3190" s="2" t="s">
        <v>295</v>
      </c>
      <c r="C3190" s="429">
        <v>5.0629350000000004</v>
      </c>
      <c r="D3190" s="429">
        <v>3.342705</v>
      </c>
      <c r="E3190" s="429">
        <v>1.7202300000000004</v>
      </c>
      <c r="F3190" s="429">
        <v>-6.6474440000000037</v>
      </c>
    </row>
    <row r="3191" spans="1:6" x14ac:dyDescent="0.3">
      <c r="A3191" s="336">
        <v>12852</v>
      </c>
      <c r="B3191" s="2" t="s">
        <v>295</v>
      </c>
      <c r="C3191" s="429">
        <v>4.8754580000000001</v>
      </c>
      <c r="D3191" s="429">
        <v>3.6287090000000002</v>
      </c>
      <c r="E3191" s="429">
        <v>1.2467489999999999</v>
      </c>
      <c r="F3191" s="429">
        <v>-9.4651479999999992</v>
      </c>
    </row>
    <row r="3192" spans="1:6" x14ac:dyDescent="0.3">
      <c r="A3192" s="336">
        <v>12853</v>
      </c>
      <c r="B3192" s="2" t="s">
        <v>295</v>
      </c>
      <c r="C3192" s="429">
        <v>5.2429030000000001</v>
      </c>
      <c r="D3192" s="429">
        <v>3.2160500000000001</v>
      </c>
      <c r="E3192" s="429">
        <v>2.026853</v>
      </c>
      <c r="F3192" s="429">
        <v>-4.9428409999999943</v>
      </c>
    </row>
    <row r="3193" spans="1:6" x14ac:dyDescent="0.3">
      <c r="A3193" s="336">
        <v>12854</v>
      </c>
      <c r="B3193" s="2" t="s">
        <v>295</v>
      </c>
      <c r="C3193" s="429">
        <v>5.7195910000000003</v>
      </c>
      <c r="D3193" s="429">
        <v>3.0194000000000001</v>
      </c>
      <c r="E3193" s="429">
        <v>2.7001910000000002</v>
      </c>
      <c r="F3193" s="429">
        <v>0.39604000000000639</v>
      </c>
    </row>
    <row r="3194" spans="1:6" x14ac:dyDescent="0.3">
      <c r="A3194" s="336">
        <v>12855</v>
      </c>
      <c r="B3194" s="2" t="s">
        <v>295</v>
      </c>
      <c r="C3194" s="429">
        <v>4.9761189999999997</v>
      </c>
      <c r="D3194" s="429">
        <v>3.5576159999999999</v>
      </c>
      <c r="E3194" s="429">
        <v>1.4185029999999998</v>
      </c>
      <c r="F3194" s="429">
        <v>-8.090043000000005</v>
      </c>
    </row>
    <row r="3195" spans="1:6" x14ac:dyDescent="0.3">
      <c r="A3195" s="336">
        <v>12857</v>
      </c>
      <c r="B3195" s="2" t="s">
        <v>295</v>
      </c>
      <c r="C3195" s="429">
        <v>5.036816</v>
      </c>
      <c r="D3195" s="429">
        <v>3.3938100000000002</v>
      </c>
      <c r="E3195" s="429">
        <v>1.6430059999999997</v>
      </c>
      <c r="F3195" s="429">
        <v>-6.9253990000000023</v>
      </c>
    </row>
    <row r="3196" spans="1:6" x14ac:dyDescent="0.3">
      <c r="A3196" s="336">
        <v>12858</v>
      </c>
      <c r="B3196" s="2" t="s">
        <v>295</v>
      </c>
      <c r="C3196" s="429">
        <v>5.2945570000000002</v>
      </c>
      <c r="D3196" s="429">
        <v>3.2317909999999999</v>
      </c>
      <c r="E3196" s="429">
        <v>2.0627660000000003</v>
      </c>
      <c r="F3196" s="429">
        <v>-2.7765370000000082</v>
      </c>
    </row>
    <row r="3197" spans="1:6" x14ac:dyDescent="0.3">
      <c r="A3197" s="336">
        <v>12859</v>
      </c>
      <c r="B3197" s="2" t="s">
        <v>295</v>
      </c>
      <c r="C3197" s="429">
        <v>5.5553439999999998</v>
      </c>
      <c r="D3197" s="429">
        <v>3.2856299999999998</v>
      </c>
      <c r="E3197" s="429">
        <v>2.269714</v>
      </c>
      <c r="F3197" s="429">
        <v>-5.3980149999999867</v>
      </c>
    </row>
    <row r="3198" spans="1:6" x14ac:dyDescent="0.3">
      <c r="A3198" s="336">
        <v>12860</v>
      </c>
      <c r="B3198" s="2" t="s">
        <v>295</v>
      </c>
      <c r="C3198" s="429">
        <v>5.3733269999999997</v>
      </c>
      <c r="D3198" s="429">
        <v>3.1403530000000002</v>
      </c>
      <c r="E3198" s="429">
        <v>2.2329739999999996</v>
      </c>
      <c r="F3198" s="429">
        <v>-2.7231019999999972</v>
      </c>
    </row>
    <row r="3199" spans="1:6" x14ac:dyDescent="0.3">
      <c r="A3199" s="336">
        <v>12861</v>
      </c>
      <c r="B3199" s="2" t="s">
        <v>295</v>
      </c>
      <c r="C3199" s="429">
        <v>5.7168409999999996</v>
      </c>
      <c r="D3199" s="429">
        <v>3.029585</v>
      </c>
      <c r="E3199" s="429">
        <v>2.6872559999999996</v>
      </c>
      <c r="F3199" s="429">
        <v>1.9026720000000026</v>
      </c>
    </row>
    <row r="3200" spans="1:6" x14ac:dyDescent="0.3">
      <c r="A3200" s="336">
        <v>12863</v>
      </c>
      <c r="B3200" s="2" t="s">
        <v>295</v>
      </c>
      <c r="C3200" s="429">
        <v>5.6559400000000002</v>
      </c>
      <c r="D3200" s="429">
        <v>3.291458</v>
      </c>
      <c r="E3200" s="429">
        <v>2.3644820000000002</v>
      </c>
      <c r="F3200" s="429">
        <v>-4.4121079999999893</v>
      </c>
    </row>
    <row r="3201" spans="1:6" x14ac:dyDescent="0.3">
      <c r="A3201" s="336">
        <v>12865</v>
      </c>
      <c r="B3201" s="2" t="s">
        <v>295</v>
      </c>
      <c r="C3201" s="429">
        <v>5.6080300000000003</v>
      </c>
      <c r="D3201" s="429">
        <v>3.1993459999999998</v>
      </c>
      <c r="E3201" s="429">
        <v>2.4086840000000005</v>
      </c>
      <c r="F3201" s="429">
        <v>-3.3269619999999946</v>
      </c>
    </row>
    <row r="3202" spans="1:6" x14ac:dyDescent="0.3">
      <c r="A3202" s="336">
        <v>12866</v>
      </c>
      <c r="B3202" s="2" t="s">
        <v>295</v>
      </c>
      <c r="C3202" s="429">
        <v>5.8045710000000001</v>
      </c>
      <c r="D3202" s="429">
        <v>3.1800739999999998</v>
      </c>
      <c r="E3202" s="429">
        <v>2.6244970000000003</v>
      </c>
      <c r="F3202" s="429">
        <v>-1.6914099999999976</v>
      </c>
    </row>
    <row r="3203" spans="1:6" x14ac:dyDescent="0.3">
      <c r="A3203" s="336">
        <v>12870</v>
      </c>
      <c r="B3203" s="2" t="s">
        <v>295</v>
      </c>
      <c r="C3203" s="429">
        <v>5.2390730000000003</v>
      </c>
      <c r="D3203" s="429">
        <v>3.2664300000000002</v>
      </c>
      <c r="E3203" s="429">
        <v>1.9726430000000001</v>
      </c>
      <c r="F3203" s="429">
        <v>-3.8480620000000023</v>
      </c>
    </row>
    <row r="3204" spans="1:6" x14ac:dyDescent="0.3">
      <c r="A3204" s="336">
        <v>12871</v>
      </c>
      <c r="B3204" s="2" t="s">
        <v>295</v>
      </c>
      <c r="C3204" s="429">
        <v>5.8435709999999998</v>
      </c>
      <c r="D3204" s="429">
        <v>3.0861489999999998</v>
      </c>
      <c r="E3204" s="429">
        <v>2.757422</v>
      </c>
      <c r="F3204" s="429">
        <v>-0.13599399999998951</v>
      </c>
    </row>
    <row r="3205" spans="1:6" x14ac:dyDescent="0.3">
      <c r="A3205" s="336">
        <v>12872</v>
      </c>
      <c r="B3205" s="2" t="s">
        <v>295</v>
      </c>
      <c r="C3205" s="429">
        <v>5.2900150000000004</v>
      </c>
      <c r="D3205" s="429">
        <v>3.2260789999999999</v>
      </c>
      <c r="E3205" s="429">
        <v>2.0639360000000004</v>
      </c>
      <c r="F3205" s="429">
        <v>-2.8265459999999898</v>
      </c>
    </row>
    <row r="3206" spans="1:6" x14ac:dyDescent="0.3">
      <c r="A3206" s="336">
        <v>12873</v>
      </c>
      <c r="B3206" s="2" t="s">
        <v>295</v>
      </c>
      <c r="C3206" s="429">
        <v>5.5790810000000004</v>
      </c>
      <c r="D3206" s="429">
        <v>3.2881260000000001</v>
      </c>
      <c r="E3206" s="429">
        <v>2.2909550000000003</v>
      </c>
      <c r="F3206" s="429">
        <v>-4.5157589999999956</v>
      </c>
    </row>
    <row r="3207" spans="1:6" x14ac:dyDescent="0.3">
      <c r="A3207" s="336">
        <v>12878</v>
      </c>
      <c r="B3207" s="2" t="s">
        <v>295</v>
      </c>
      <c r="C3207" s="429">
        <v>5.1835009999999997</v>
      </c>
      <c r="D3207" s="429">
        <v>3.3578760000000001</v>
      </c>
      <c r="E3207" s="429">
        <v>1.8256249999999996</v>
      </c>
      <c r="F3207" s="429">
        <v>-8.3502500000000026</v>
      </c>
    </row>
    <row r="3208" spans="1:6" x14ac:dyDescent="0.3">
      <c r="A3208" s="336">
        <v>12883</v>
      </c>
      <c r="B3208" s="2" t="s">
        <v>295</v>
      </c>
      <c r="C3208" s="429">
        <v>5.5238189999999996</v>
      </c>
      <c r="D3208" s="429">
        <v>3.13673</v>
      </c>
      <c r="E3208" s="429">
        <v>2.3870889999999996</v>
      </c>
      <c r="F3208" s="429">
        <v>-7.4217999999994788E-2</v>
      </c>
    </row>
    <row r="3209" spans="1:6" x14ac:dyDescent="0.3">
      <c r="A3209" s="336">
        <v>12885</v>
      </c>
      <c r="B3209" s="2" t="s">
        <v>295</v>
      </c>
      <c r="C3209" s="429">
        <v>5.3909010000000004</v>
      </c>
      <c r="D3209" s="429">
        <v>3.1517089999999999</v>
      </c>
      <c r="E3209" s="429">
        <v>2.2391920000000005</v>
      </c>
      <c r="F3209" s="429">
        <v>-4.2018089999999972</v>
      </c>
    </row>
    <row r="3210" spans="1:6" x14ac:dyDescent="0.3">
      <c r="A3210" s="336">
        <v>12886</v>
      </c>
      <c r="B3210" s="2" t="s">
        <v>295</v>
      </c>
      <c r="C3210" s="429">
        <v>5.2854049999999999</v>
      </c>
      <c r="D3210" s="429">
        <v>3.1959179999999998</v>
      </c>
      <c r="E3210" s="429">
        <v>2.0894870000000001</v>
      </c>
      <c r="F3210" s="429">
        <v>-4.8169179999999976</v>
      </c>
    </row>
    <row r="3211" spans="1:6" x14ac:dyDescent="0.3">
      <c r="A3211" s="336">
        <v>12887</v>
      </c>
      <c r="B3211" s="2" t="s">
        <v>295</v>
      </c>
      <c r="C3211" s="429">
        <v>5.7080359999999999</v>
      </c>
      <c r="D3211" s="429">
        <v>3.0160290000000001</v>
      </c>
      <c r="E3211" s="429">
        <v>2.6920069999999998</v>
      </c>
      <c r="F3211" s="429">
        <v>0.53622499999999462</v>
      </c>
    </row>
    <row r="3212" spans="1:6" x14ac:dyDescent="0.3">
      <c r="A3212" s="336">
        <v>12901</v>
      </c>
      <c r="B3212" s="2" t="s">
        <v>295</v>
      </c>
      <c r="C3212" s="429">
        <v>5.4668999999999999</v>
      </c>
      <c r="D3212" s="429">
        <v>2.8812690000000001</v>
      </c>
      <c r="E3212" s="429">
        <v>2.5856309999999998</v>
      </c>
      <c r="F3212" s="429">
        <v>4.1010729999999995</v>
      </c>
    </row>
    <row r="3213" spans="1:6" x14ac:dyDescent="0.3">
      <c r="A3213" s="336">
        <v>12903</v>
      </c>
      <c r="B3213" s="2" t="s">
        <v>295</v>
      </c>
      <c r="C3213" s="429">
        <v>5.4999370000000001</v>
      </c>
      <c r="D3213" s="429">
        <v>2.7965279999999999</v>
      </c>
      <c r="E3213" s="429">
        <v>2.7034090000000002</v>
      </c>
      <c r="F3213" s="429">
        <v>5.0966309999999986</v>
      </c>
    </row>
    <row r="3214" spans="1:6" x14ac:dyDescent="0.3">
      <c r="A3214" s="336">
        <v>12910</v>
      </c>
      <c r="B3214" s="2" t="s">
        <v>293</v>
      </c>
      <c r="C3214" s="429">
        <v>5.0499000000000001</v>
      </c>
      <c r="D3214" s="429">
        <v>3.0248080000000002</v>
      </c>
      <c r="E3214" s="429">
        <v>2.0250919999999999</v>
      </c>
      <c r="F3214" s="429">
        <v>-1.4160149999999945</v>
      </c>
    </row>
    <row r="3215" spans="1:6" x14ac:dyDescent="0.3">
      <c r="A3215" s="336">
        <v>12911</v>
      </c>
      <c r="B3215" s="2" t="s">
        <v>295</v>
      </c>
      <c r="C3215" s="429">
        <v>5.5268360000000003</v>
      </c>
      <c r="D3215" s="429">
        <v>2.8046160000000002</v>
      </c>
      <c r="E3215" s="429">
        <v>2.7222200000000001</v>
      </c>
      <c r="F3215" s="429">
        <v>5.188005000000004</v>
      </c>
    </row>
    <row r="3216" spans="1:6" x14ac:dyDescent="0.3">
      <c r="A3216" s="336">
        <v>12912</v>
      </c>
      <c r="B3216" s="2" t="s">
        <v>295</v>
      </c>
      <c r="C3216" s="429">
        <v>5.1558289999999998</v>
      </c>
      <c r="D3216" s="429">
        <v>3.3517350000000001</v>
      </c>
      <c r="E3216" s="429">
        <v>1.8040939999999996</v>
      </c>
      <c r="F3216" s="429">
        <v>-2.7802789999999966</v>
      </c>
    </row>
    <row r="3217" spans="1:6" x14ac:dyDescent="0.3">
      <c r="A3217" s="336">
        <v>12913</v>
      </c>
      <c r="B3217" s="2" t="s">
        <v>295</v>
      </c>
      <c r="C3217" s="429">
        <v>4.9698919999999998</v>
      </c>
      <c r="D3217" s="429">
        <v>3.716135</v>
      </c>
      <c r="E3217" s="429">
        <v>1.2537569999999998</v>
      </c>
      <c r="F3217" s="429">
        <v>-7.4130590000000005</v>
      </c>
    </row>
    <row r="3218" spans="1:6" x14ac:dyDescent="0.3">
      <c r="A3218" s="336">
        <v>12914</v>
      </c>
      <c r="B3218" s="2" t="s">
        <v>295</v>
      </c>
      <c r="C3218" s="429">
        <v>5.456232</v>
      </c>
      <c r="D3218" s="429">
        <v>3.0687329999999999</v>
      </c>
      <c r="E3218" s="429">
        <v>2.387499</v>
      </c>
      <c r="F3218" s="429">
        <v>-2.1947639999999993</v>
      </c>
    </row>
    <row r="3219" spans="1:6" x14ac:dyDescent="0.3">
      <c r="A3219" s="336">
        <v>12916</v>
      </c>
      <c r="B3219" s="2" t="s">
        <v>295</v>
      </c>
      <c r="C3219" s="429">
        <v>5.3656790000000001</v>
      </c>
      <c r="D3219" s="429">
        <v>3.3584900000000002</v>
      </c>
      <c r="E3219" s="429">
        <v>2.0071889999999999</v>
      </c>
      <c r="F3219" s="429">
        <v>-3.8483149999999995</v>
      </c>
    </row>
    <row r="3220" spans="1:6" x14ac:dyDescent="0.3">
      <c r="A3220" s="336">
        <v>12917</v>
      </c>
      <c r="B3220" s="2" t="s">
        <v>295</v>
      </c>
      <c r="C3220" s="429">
        <v>5.2888159999999997</v>
      </c>
      <c r="D3220" s="429">
        <v>3.5150709999999998</v>
      </c>
      <c r="E3220" s="429">
        <v>1.7737449999999999</v>
      </c>
      <c r="F3220" s="429">
        <v>-6.7695810000000058</v>
      </c>
    </row>
    <row r="3221" spans="1:6" x14ac:dyDescent="0.3">
      <c r="A3221" s="336">
        <v>12918</v>
      </c>
      <c r="B3221" s="2" t="s">
        <v>295</v>
      </c>
      <c r="C3221" s="429">
        <v>5.2041940000000002</v>
      </c>
      <c r="D3221" s="429">
        <v>3.1659060000000001</v>
      </c>
      <c r="E3221" s="429">
        <v>2.0382880000000001</v>
      </c>
      <c r="F3221" s="429">
        <v>-1.1775279999999988</v>
      </c>
    </row>
    <row r="3222" spans="1:6" x14ac:dyDescent="0.3">
      <c r="A3222" s="336">
        <v>12919</v>
      </c>
      <c r="B3222" s="2" t="s">
        <v>293</v>
      </c>
      <c r="C3222" s="429">
        <v>5.1980849999999998</v>
      </c>
      <c r="D3222" s="429">
        <v>2.9005320000000001</v>
      </c>
      <c r="E3222" s="429">
        <v>2.2975529999999997</v>
      </c>
      <c r="F3222" s="429">
        <v>0.13984799999999709</v>
      </c>
    </row>
    <row r="3223" spans="1:6" x14ac:dyDescent="0.3">
      <c r="A3223" s="336">
        <v>12920</v>
      </c>
      <c r="B3223" s="2" t="s">
        <v>295</v>
      </c>
      <c r="C3223" s="429">
        <v>5.1673</v>
      </c>
      <c r="D3223" s="429">
        <v>3.620368</v>
      </c>
      <c r="E3223" s="429">
        <v>1.546932</v>
      </c>
      <c r="F3223" s="429">
        <v>-7.8016629999999978</v>
      </c>
    </row>
    <row r="3224" spans="1:6" x14ac:dyDescent="0.3">
      <c r="A3224" s="336">
        <v>12921</v>
      </c>
      <c r="B3224" s="2" t="s">
        <v>293</v>
      </c>
      <c r="C3224" s="429">
        <v>5.219455</v>
      </c>
      <c r="D3224" s="429">
        <v>2.8220679999999998</v>
      </c>
      <c r="E3224" s="429">
        <v>2.3973870000000002</v>
      </c>
      <c r="F3224" s="429">
        <v>1.7232629999999993</v>
      </c>
    </row>
    <row r="3225" spans="1:6" x14ac:dyDescent="0.3">
      <c r="A3225" s="336">
        <v>12922</v>
      </c>
      <c r="B3225" s="2" t="s">
        <v>293</v>
      </c>
      <c r="C3225" s="429">
        <v>4.7734940000000003</v>
      </c>
      <c r="D3225" s="429">
        <v>3.5366499999999998</v>
      </c>
      <c r="E3225" s="429">
        <v>1.2368440000000005</v>
      </c>
      <c r="F3225" s="429">
        <v>-9.6704109999999943</v>
      </c>
    </row>
    <row r="3226" spans="1:6" x14ac:dyDescent="0.3">
      <c r="A3226" s="336">
        <v>12923</v>
      </c>
      <c r="B3226" s="2" t="s">
        <v>295</v>
      </c>
      <c r="C3226" s="429">
        <v>5.2076209999999996</v>
      </c>
      <c r="D3226" s="429">
        <v>3.520613</v>
      </c>
      <c r="E3226" s="429">
        <v>1.6870079999999996</v>
      </c>
      <c r="F3226" s="429">
        <v>-6.2632509999999968</v>
      </c>
    </row>
    <row r="3227" spans="1:6" x14ac:dyDescent="0.3">
      <c r="A3227" s="336">
        <v>12924</v>
      </c>
      <c r="B3227" s="2" t="s">
        <v>295</v>
      </c>
      <c r="C3227" s="429">
        <v>5.3748279999999999</v>
      </c>
      <c r="D3227" s="429">
        <v>2.9670890000000001</v>
      </c>
      <c r="E3227" s="429">
        <v>2.4077389999999999</v>
      </c>
      <c r="F3227" s="429">
        <v>2.3770659999999992</v>
      </c>
    </row>
    <row r="3228" spans="1:6" x14ac:dyDescent="0.3">
      <c r="A3228" s="336">
        <v>12926</v>
      </c>
      <c r="B3228" s="2" t="s">
        <v>295</v>
      </c>
      <c r="C3228" s="429">
        <v>5.402628</v>
      </c>
      <c r="D3228" s="429">
        <v>3.2877740000000002</v>
      </c>
      <c r="E3228" s="429">
        <v>2.1148539999999998</v>
      </c>
      <c r="F3228" s="429">
        <v>-4.7946799999999996</v>
      </c>
    </row>
    <row r="3229" spans="1:6" x14ac:dyDescent="0.3">
      <c r="A3229" s="336">
        <v>12928</v>
      </c>
      <c r="B3229" s="2" t="s">
        <v>295</v>
      </c>
      <c r="C3229" s="429">
        <v>5.4668029999999996</v>
      </c>
      <c r="D3229" s="429">
        <v>3.1690450000000001</v>
      </c>
      <c r="E3229" s="429">
        <v>2.2977579999999995</v>
      </c>
      <c r="F3229" s="429">
        <v>-0.14398599999999817</v>
      </c>
    </row>
    <row r="3230" spans="1:6" x14ac:dyDescent="0.3">
      <c r="A3230" s="336">
        <v>12930</v>
      </c>
      <c r="B3230" s="2" t="s">
        <v>295</v>
      </c>
      <c r="C3230" s="429">
        <v>5.2399810000000002</v>
      </c>
      <c r="D3230" s="429">
        <v>3.6412589999999998</v>
      </c>
      <c r="E3230" s="429">
        <v>1.5987220000000004</v>
      </c>
      <c r="F3230" s="429">
        <v>-5.9029649999999911</v>
      </c>
    </row>
    <row r="3231" spans="1:6" x14ac:dyDescent="0.3">
      <c r="A3231" s="336">
        <v>12932</v>
      </c>
      <c r="B3231" s="2" t="s">
        <v>295</v>
      </c>
      <c r="C3231" s="429">
        <v>5.242019</v>
      </c>
      <c r="D3231" s="429">
        <v>3.3038400000000001</v>
      </c>
      <c r="E3231" s="429">
        <v>1.9381789999999999</v>
      </c>
      <c r="F3231" s="429">
        <v>-2.2687390000000036</v>
      </c>
    </row>
    <row r="3232" spans="1:6" x14ac:dyDescent="0.3">
      <c r="A3232" s="336">
        <v>12934</v>
      </c>
      <c r="B3232" s="2" t="s">
        <v>295</v>
      </c>
      <c r="C3232" s="429">
        <v>5.0647500000000001</v>
      </c>
      <c r="D3232" s="429">
        <v>3.589461</v>
      </c>
      <c r="E3232" s="429">
        <v>1.4752890000000001</v>
      </c>
      <c r="F3232" s="429">
        <v>-7.326750999999998</v>
      </c>
    </row>
    <row r="3233" spans="1:6" x14ac:dyDescent="0.3">
      <c r="A3233" s="336">
        <v>12935</v>
      </c>
      <c r="B3233" s="2" t="s">
        <v>295</v>
      </c>
      <c r="C3233" s="429">
        <v>5.159503</v>
      </c>
      <c r="D3233" s="429">
        <v>3.4331930000000002</v>
      </c>
      <c r="E3233" s="429">
        <v>1.7263099999999998</v>
      </c>
      <c r="F3233" s="429">
        <v>-4.7086189999999988</v>
      </c>
    </row>
    <row r="3234" spans="1:6" x14ac:dyDescent="0.3">
      <c r="A3234" s="336">
        <v>12936</v>
      </c>
      <c r="B3234" s="2" t="s">
        <v>295</v>
      </c>
      <c r="C3234" s="429">
        <v>5.6579059999999997</v>
      </c>
      <c r="D3234" s="429">
        <v>2.9989539999999999</v>
      </c>
      <c r="E3234" s="429">
        <v>2.6589519999999998</v>
      </c>
      <c r="F3234" s="429">
        <v>4.5633209999999984</v>
      </c>
    </row>
    <row r="3235" spans="1:6" x14ac:dyDescent="0.3">
      <c r="A3235" s="336">
        <v>12937</v>
      </c>
      <c r="B3235" s="2" t="s">
        <v>295</v>
      </c>
      <c r="C3235" s="429">
        <v>5.4344049999999999</v>
      </c>
      <c r="D3235" s="429">
        <v>3.1039620000000001</v>
      </c>
      <c r="E3235" s="429">
        <v>2.3304429999999998</v>
      </c>
      <c r="F3235" s="429">
        <v>-3.1146400000000014</v>
      </c>
    </row>
    <row r="3236" spans="1:6" x14ac:dyDescent="0.3">
      <c r="A3236" s="336">
        <v>12941</v>
      </c>
      <c r="B3236" s="2" t="s">
        <v>295</v>
      </c>
      <c r="C3236" s="429">
        <v>5.2269940000000004</v>
      </c>
      <c r="D3236" s="429">
        <v>3.2544010000000001</v>
      </c>
      <c r="E3236" s="429">
        <v>1.9725930000000003</v>
      </c>
      <c r="F3236" s="429">
        <v>-1.4023259999999951</v>
      </c>
    </row>
    <row r="3237" spans="1:6" x14ac:dyDescent="0.3">
      <c r="A3237" s="336">
        <v>12942</v>
      </c>
      <c r="B3237" s="2" t="s">
        <v>295</v>
      </c>
      <c r="C3237" s="429">
        <v>5.0018669999999998</v>
      </c>
      <c r="D3237" s="429">
        <v>3.5526439999999999</v>
      </c>
      <c r="E3237" s="429">
        <v>1.4492229999999999</v>
      </c>
      <c r="F3237" s="429">
        <v>-6.1369100000000003</v>
      </c>
    </row>
    <row r="3238" spans="1:6" x14ac:dyDescent="0.3">
      <c r="A3238" s="336">
        <v>12943</v>
      </c>
      <c r="B3238" s="2" t="s">
        <v>295</v>
      </c>
      <c r="C3238" s="429">
        <v>4.8558130000000004</v>
      </c>
      <c r="D3238" s="429">
        <v>3.7112509999999999</v>
      </c>
      <c r="E3238" s="429">
        <v>1.1445620000000005</v>
      </c>
      <c r="F3238" s="429">
        <v>-9.9521370000000076</v>
      </c>
    </row>
    <row r="3239" spans="1:6" x14ac:dyDescent="0.3">
      <c r="A3239" s="336">
        <v>12944</v>
      </c>
      <c r="B3239" s="2" t="s">
        <v>295</v>
      </c>
      <c r="C3239" s="429">
        <v>5.4512809999999998</v>
      </c>
      <c r="D3239" s="429">
        <v>2.9637899999999999</v>
      </c>
      <c r="E3239" s="429">
        <v>2.4874909999999999</v>
      </c>
      <c r="F3239" s="429">
        <v>3.1006299999999989</v>
      </c>
    </row>
    <row r="3240" spans="1:6" x14ac:dyDescent="0.3">
      <c r="A3240" s="336">
        <v>12945</v>
      </c>
      <c r="B3240" s="2" t="s">
        <v>293</v>
      </c>
      <c r="C3240" s="429">
        <v>4.7668540000000004</v>
      </c>
      <c r="D3240" s="429">
        <v>3.4796770000000001</v>
      </c>
      <c r="E3240" s="429">
        <v>1.2871770000000002</v>
      </c>
      <c r="F3240" s="429">
        <v>-7.8504330000000024</v>
      </c>
    </row>
    <row r="3241" spans="1:6" x14ac:dyDescent="0.3">
      <c r="A3241" s="336">
        <v>12946</v>
      </c>
      <c r="B3241" s="2" t="s">
        <v>295</v>
      </c>
      <c r="C3241" s="429">
        <v>4.8457189999999999</v>
      </c>
      <c r="D3241" s="429">
        <v>3.769088</v>
      </c>
      <c r="E3241" s="429">
        <v>1.0766309999999999</v>
      </c>
      <c r="F3241" s="429">
        <v>-9.6317369999999976</v>
      </c>
    </row>
    <row r="3242" spans="1:6" x14ac:dyDescent="0.3">
      <c r="A3242" s="336">
        <v>12950</v>
      </c>
      <c r="B3242" s="2" t="s">
        <v>295</v>
      </c>
      <c r="C3242" s="429">
        <v>5.3688209999999996</v>
      </c>
      <c r="D3242" s="429">
        <v>3.1352519999999999</v>
      </c>
      <c r="E3242" s="429">
        <v>2.2335689999999997</v>
      </c>
      <c r="F3242" s="429">
        <v>0.65494400000000041</v>
      </c>
    </row>
    <row r="3243" spans="1:6" x14ac:dyDescent="0.3">
      <c r="A3243" s="336">
        <v>12952</v>
      </c>
      <c r="B3243" s="2" t="s">
        <v>295</v>
      </c>
      <c r="C3243" s="429">
        <v>4.9451700000000001</v>
      </c>
      <c r="D3243" s="429">
        <v>3.7668499999999998</v>
      </c>
      <c r="E3243" s="429">
        <v>1.1783200000000003</v>
      </c>
      <c r="F3243" s="429">
        <v>-9.6527589999999854</v>
      </c>
    </row>
    <row r="3244" spans="1:6" x14ac:dyDescent="0.3">
      <c r="A3244" s="336">
        <v>12953</v>
      </c>
      <c r="B3244" s="2" t="s">
        <v>293</v>
      </c>
      <c r="C3244" s="429">
        <v>4.8532330000000004</v>
      </c>
      <c r="D3244" s="429">
        <v>3.5667409999999999</v>
      </c>
      <c r="E3244" s="429">
        <v>1.2864920000000004</v>
      </c>
      <c r="F3244" s="429">
        <v>-9.1960280000000019</v>
      </c>
    </row>
    <row r="3245" spans="1:6" x14ac:dyDescent="0.3">
      <c r="A3245" s="336">
        <v>12955</v>
      </c>
      <c r="B3245" s="2" t="s">
        <v>295</v>
      </c>
      <c r="C3245" s="429">
        <v>4.9846940000000002</v>
      </c>
      <c r="D3245" s="429">
        <v>3.744685</v>
      </c>
      <c r="E3245" s="429">
        <v>1.2400090000000001</v>
      </c>
      <c r="F3245" s="429">
        <v>-9.475163000000002</v>
      </c>
    </row>
    <row r="3246" spans="1:6" x14ac:dyDescent="0.3">
      <c r="A3246" s="336">
        <v>12956</v>
      </c>
      <c r="B3246" s="2" t="s">
        <v>295</v>
      </c>
      <c r="C3246" s="429">
        <v>5.4938599999999997</v>
      </c>
      <c r="D3246" s="429">
        <v>3.1457359999999999</v>
      </c>
      <c r="E3246" s="429">
        <v>2.3481239999999999</v>
      </c>
      <c r="F3246" s="429">
        <v>1.1114040000000003</v>
      </c>
    </row>
    <row r="3247" spans="1:6" x14ac:dyDescent="0.3">
      <c r="A3247" s="336">
        <v>12957</v>
      </c>
      <c r="B3247" s="2" t="s">
        <v>295</v>
      </c>
      <c r="C3247" s="429">
        <v>5.418488</v>
      </c>
      <c r="D3247" s="429">
        <v>3.2187070000000002</v>
      </c>
      <c r="E3247" s="429">
        <v>2.1997809999999998</v>
      </c>
      <c r="F3247" s="429">
        <v>-2.6155889999999999</v>
      </c>
    </row>
    <row r="3248" spans="1:6" x14ac:dyDescent="0.3">
      <c r="A3248" s="336">
        <v>12958</v>
      </c>
      <c r="B3248" s="2" t="s">
        <v>293</v>
      </c>
      <c r="C3248" s="429">
        <v>5.1491239999999996</v>
      </c>
      <c r="D3248" s="429">
        <v>2.9461889999999999</v>
      </c>
      <c r="E3248" s="429">
        <v>2.2029349999999996</v>
      </c>
      <c r="F3248" s="429">
        <v>-0.58334100000000433</v>
      </c>
    </row>
    <row r="3249" spans="1:6" x14ac:dyDescent="0.3">
      <c r="A3249" s="336">
        <v>12959</v>
      </c>
      <c r="B3249" s="2" t="s">
        <v>293</v>
      </c>
      <c r="C3249" s="429">
        <v>5.0902560000000001</v>
      </c>
      <c r="D3249" s="429">
        <v>3.0820720000000001</v>
      </c>
      <c r="E3249" s="429">
        <v>2.008184</v>
      </c>
      <c r="F3249" s="429">
        <v>-2.4466120000000053</v>
      </c>
    </row>
    <row r="3250" spans="1:6" x14ac:dyDescent="0.3">
      <c r="A3250" s="336">
        <v>12960</v>
      </c>
      <c r="B3250" s="2" t="s">
        <v>295</v>
      </c>
      <c r="C3250" s="429">
        <v>5.3877329999999999</v>
      </c>
      <c r="D3250" s="429">
        <v>3.212723</v>
      </c>
      <c r="E3250" s="429">
        <v>2.1750099999999999</v>
      </c>
      <c r="F3250" s="429">
        <v>-0.85289400000000626</v>
      </c>
    </row>
    <row r="3251" spans="1:6" x14ac:dyDescent="0.3">
      <c r="A3251" s="336">
        <v>12961</v>
      </c>
      <c r="B3251" s="2" t="s">
        <v>295</v>
      </c>
      <c r="C3251" s="429">
        <v>5.2826969999999998</v>
      </c>
      <c r="D3251" s="429">
        <v>3.280875</v>
      </c>
      <c r="E3251" s="429">
        <v>2.0018219999999998</v>
      </c>
      <c r="F3251" s="429">
        <v>-2.2043470000000056</v>
      </c>
    </row>
    <row r="3252" spans="1:6" x14ac:dyDescent="0.3">
      <c r="A3252" s="336">
        <v>12962</v>
      </c>
      <c r="B3252" s="2" t="s">
        <v>295</v>
      </c>
      <c r="C3252" s="429">
        <v>5.3175790000000003</v>
      </c>
      <c r="D3252" s="429">
        <v>3.0321880000000001</v>
      </c>
      <c r="E3252" s="429">
        <v>2.2853910000000002</v>
      </c>
      <c r="F3252" s="429">
        <v>1.1308370000000068</v>
      </c>
    </row>
    <row r="3253" spans="1:6" x14ac:dyDescent="0.3">
      <c r="A3253" s="336">
        <v>12964</v>
      </c>
      <c r="B3253" s="2" t="s">
        <v>295</v>
      </c>
      <c r="C3253" s="429">
        <v>5.2927359999999997</v>
      </c>
      <c r="D3253" s="429">
        <v>3.2679109999999998</v>
      </c>
      <c r="E3253" s="429">
        <v>2.0248249999999999</v>
      </c>
      <c r="F3253" s="429">
        <v>-1.7569410000000012</v>
      </c>
    </row>
    <row r="3254" spans="1:6" x14ac:dyDescent="0.3">
      <c r="A3254" s="336">
        <v>12965</v>
      </c>
      <c r="B3254" s="2" t="s">
        <v>295</v>
      </c>
      <c r="C3254" s="429">
        <v>5.3376900000000003</v>
      </c>
      <c r="D3254" s="429">
        <v>3.4382700000000002</v>
      </c>
      <c r="E3254" s="429">
        <v>1.8994200000000001</v>
      </c>
      <c r="F3254" s="429">
        <v>-3.3596749999999886</v>
      </c>
    </row>
    <row r="3255" spans="1:6" x14ac:dyDescent="0.3">
      <c r="A3255" s="336">
        <v>12966</v>
      </c>
      <c r="B3255" s="2" t="s">
        <v>295</v>
      </c>
      <c r="C3255" s="429">
        <v>5.2321549999999997</v>
      </c>
      <c r="D3255" s="429">
        <v>3.635748</v>
      </c>
      <c r="E3255" s="429">
        <v>1.5964069999999997</v>
      </c>
      <c r="F3255" s="429">
        <v>-6.9555920000000064</v>
      </c>
    </row>
    <row r="3256" spans="1:6" x14ac:dyDescent="0.3">
      <c r="A3256" s="336">
        <v>12967</v>
      </c>
      <c r="B3256" s="2" t="s">
        <v>295</v>
      </c>
      <c r="C3256" s="429">
        <v>5.3826450000000001</v>
      </c>
      <c r="D3256" s="429">
        <v>3.3450470000000001</v>
      </c>
      <c r="E3256" s="429">
        <v>2.037598</v>
      </c>
      <c r="F3256" s="429">
        <v>-2.5482200000000006</v>
      </c>
    </row>
    <row r="3257" spans="1:6" x14ac:dyDescent="0.3">
      <c r="A3257" s="336">
        <v>12969</v>
      </c>
      <c r="B3257" s="2" t="s">
        <v>293</v>
      </c>
      <c r="C3257" s="429">
        <v>4.7400500000000001</v>
      </c>
      <c r="D3257" s="429">
        <v>3.6261930000000002</v>
      </c>
      <c r="E3257" s="429">
        <v>1.1138569999999999</v>
      </c>
      <c r="F3257" s="429">
        <v>-10.245997999999997</v>
      </c>
    </row>
    <row r="3258" spans="1:6" x14ac:dyDescent="0.3">
      <c r="A3258" s="336">
        <v>12970</v>
      </c>
      <c r="B3258" s="2" t="s">
        <v>293</v>
      </c>
      <c r="C3258" s="429">
        <v>4.7698049999999999</v>
      </c>
      <c r="D3258" s="429">
        <v>3.552505</v>
      </c>
      <c r="E3258" s="429">
        <v>1.2172999999999998</v>
      </c>
      <c r="F3258" s="429">
        <v>-8.887476000000003</v>
      </c>
    </row>
    <row r="3259" spans="1:6" x14ac:dyDescent="0.3">
      <c r="A3259" s="336">
        <v>12972</v>
      </c>
      <c r="B3259" s="2" t="s">
        <v>295</v>
      </c>
      <c r="C3259" s="429">
        <v>5.3760479999999999</v>
      </c>
      <c r="D3259" s="429">
        <v>2.9252419999999999</v>
      </c>
      <c r="E3259" s="429">
        <v>2.450806</v>
      </c>
      <c r="F3259" s="429">
        <v>2.8255799999999986</v>
      </c>
    </row>
    <row r="3260" spans="1:6" x14ac:dyDescent="0.3">
      <c r="A3260" s="336">
        <v>12973</v>
      </c>
      <c r="B3260" s="2" t="s">
        <v>293</v>
      </c>
      <c r="C3260" s="429">
        <v>4.7776860000000001</v>
      </c>
      <c r="D3260" s="429">
        <v>3.5016210000000001</v>
      </c>
      <c r="E3260" s="429">
        <v>1.276065</v>
      </c>
      <c r="F3260" s="429">
        <v>-9.167620000000003</v>
      </c>
    </row>
    <row r="3261" spans="1:6" x14ac:dyDescent="0.3">
      <c r="A3261" s="336">
        <v>12974</v>
      </c>
      <c r="B3261" s="2" t="s">
        <v>295</v>
      </c>
      <c r="C3261" s="429">
        <v>5.5895929999999998</v>
      </c>
      <c r="D3261" s="429">
        <v>3.098627</v>
      </c>
      <c r="E3261" s="429">
        <v>2.4909659999999998</v>
      </c>
      <c r="F3261" s="429">
        <v>2.1828229999999955</v>
      </c>
    </row>
    <row r="3262" spans="1:6" x14ac:dyDescent="0.3">
      <c r="A3262" s="336">
        <v>12978</v>
      </c>
      <c r="B3262" s="2" t="s">
        <v>295</v>
      </c>
      <c r="C3262" s="429">
        <v>5.0851680000000004</v>
      </c>
      <c r="D3262" s="429">
        <v>3.3712149999999999</v>
      </c>
      <c r="E3262" s="429">
        <v>1.7139530000000005</v>
      </c>
      <c r="F3262" s="429">
        <v>-3.80246</v>
      </c>
    </row>
    <row r="3263" spans="1:6" x14ac:dyDescent="0.3">
      <c r="A3263" s="336">
        <v>12979</v>
      </c>
      <c r="B3263" s="2" t="s">
        <v>293</v>
      </c>
      <c r="C3263" s="429">
        <v>5.2140709999999997</v>
      </c>
      <c r="D3263" s="429">
        <v>2.9417749999999998</v>
      </c>
      <c r="E3263" s="429">
        <v>2.2722959999999999</v>
      </c>
      <c r="F3263" s="429">
        <v>-0.57770700000001085</v>
      </c>
    </row>
    <row r="3264" spans="1:6" x14ac:dyDescent="0.3">
      <c r="A3264" s="336">
        <v>12980</v>
      </c>
      <c r="B3264" s="2" t="s">
        <v>293</v>
      </c>
      <c r="C3264" s="429">
        <v>4.8093050000000002</v>
      </c>
      <c r="D3264" s="429">
        <v>3.5435370000000002</v>
      </c>
      <c r="E3264" s="429">
        <v>1.265768</v>
      </c>
      <c r="F3264" s="429">
        <v>-8.795656000000001</v>
      </c>
    </row>
    <row r="3265" spans="1:6" x14ac:dyDescent="0.3">
      <c r="A3265" s="336">
        <v>12981</v>
      </c>
      <c r="B3265" s="2" t="s">
        <v>295</v>
      </c>
      <c r="C3265" s="429">
        <v>5.0391839999999997</v>
      </c>
      <c r="D3265" s="429">
        <v>3.4994160000000001</v>
      </c>
      <c r="E3265" s="429">
        <v>1.5397679999999996</v>
      </c>
      <c r="F3265" s="429">
        <v>-5.6543180000000035</v>
      </c>
    </row>
    <row r="3266" spans="1:6" x14ac:dyDescent="0.3">
      <c r="A3266" s="336">
        <v>12983</v>
      </c>
      <c r="B3266" s="2" t="s">
        <v>293</v>
      </c>
      <c r="C3266" s="429">
        <v>4.7582100000000001</v>
      </c>
      <c r="D3266" s="429">
        <v>3.48367</v>
      </c>
      <c r="E3266" s="429">
        <v>1.27454</v>
      </c>
      <c r="F3266" s="429">
        <v>-8.0431319999999999</v>
      </c>
    </row>
    <row r="3267" spans="1:6" x14ac:dyDescent="0.3">
      <c r="A3267" s="336">
        <v>12985</v>
      </c>
      <c r="B3267" s="2" t="s">
        <v>295</v>
      </c>
      <c r="C3267" s="429">
        <v>5.1684780000000003</v>
      </c>
      <c r="D3267" s="429">
        <v>3.2336849999999999</v>
      </c>
      <c r="E3267" s="429">
        <v>1.9347930000000004</v>
      </c>
      <c r="F3267" s="429">
        <v>-1.6185339999999968</v>
      </c>
    </row>
    <row r="3268" spans="1:6" x14ac:dyDescent="0.3">
      <c r="A3268" s="336">
        <v>12986</v>
      </c>
      <c r="B3268" s="2" t="s">
        <v>293</v>
      </c>
      <c r="C3268" s="429">
        <v>4.7431000000000001</v>
      </c>
      <c r="D3268" s="429">
        <v>3.48048</v>
      </c>
      <c r="E3268" s="429">
        <v>1.2626200000000001</v>
      </c>
      <c r="F3268" s="429">
        <v>-8.7544719999999998</v>
      </c>
    </row>
    <row r="3269" spans="1:6" x14ac:dyDescent="0.3">
      <c r="A3269" s="336">
        <v>12987</v>
      </c>
      <c r="B3269" s="2" t="s">
        <v>295</v>
      </c>
      <c r="C3269" s="429">
        <v>5.1083119999999997</v>
      </c>
      <c r="D3269" s="429">
        <v>3.4124780000000001</v>
      </c>
      <c r="E3269" s="429">
        <v>1.6958339999999996</v>
      </c>
      <c r="F3269" s="429">
        <v>-3.8216210000000004</v>
      </c>
    </row>
    <row r="3270" spans="1:6" x14ac:dyDescent="0.3">
      <c r="A3270" s="336">
        <v>12989</v>
      </c>
      <c r="B3270" s="2" t="s">
        <v>293</v>
      </c>
      <c r="C3270" s="429">
        <v>4.7559480000000001</v>
      </c>
      <c r="D3270" s="429">
        <v>3.5406849999999999</v>
      </c>
      <c r="E3270" s="429">
        <v>1.2152630000000002</v>
      </c>
      <c r="F3270" s="429">
        <v>-8.4954460000000012</v>
      </c>
    </row>
    <row r="3271" spans="1:6" x14ac:dyDescent="0.3">
      <c r="A3271" s="336">
        <v>12992</v>
      </c>
      <c r="B3271" s="2" t="s">
        <v>293</v>
      </c>
      <c r="C3271" s="429">
        <v>5.1512370000000001</v>
      </c>
      <c r="D3271" s="429">
        <v>2.8253629999999998</v>
      </c>
      <c r="E3271" s="429">
        <v>2.3258740000000002</v>
      </c>
      <c r="F3271" s="429">
        <v>1.6538930000000001</v>
      </c>
    </row>
    <row r="3272" spans="1:6" x14ac:dyDescent="0.3">
      <c r="A3272" s="336">
        <v>12993</v>
      </c>
      <c r="B3272" s="2" t="s">
        <v>295</v>
      </c>
      <c r="C3272" s="429">
        <v>5.5767429999999996</v>
      </c>
      <c r="D3272" s="429">
        <v>3.0634709999999998</v>
      </c>
      <c r="E3272" s="429">
        <v>2.5132719999999997</v>
      </c>
      <c r="F3272" s="429">
        <v>2.9626629999999992</v>
      </c>
    </row>
    <row r="3273" spans="1:6" x14ac:dyDescent="0.3">
      <c r="A3273" s="336">
        <v>12996</v>
      </c>
      <c r="B3273" s="2" t="s">
        <v>295</v>
      </c>
      <c r="C3273" s="429">
        <v>5.6003290000000003</v>
      </c>
      <c r="D3273" s="429">
        <v>2.9724270000000002</v>
      </c>
      <c r="E3273" s="429">
        <v>2.6279020000000002</v>
      </c>
      <c r="F3273" s="429">
        <v>4.4059079999999931</v>
      </c>
    </row>
    <row r="3274" spans="1:6" x14ac:dyDescent="0.3">
      <c r="A3274" s="336">
        <v>12997</v>
      </c>
      <c r="B3274" s="2" t="s">
        <v>295</v>
      </c>
      <c r="C3274" s="429">
        <v>5.0710119999999996</v>
      </c>
      <c r="D3274" s="429">
        <v>3.4740690000000001</v>
      </c>
      <c r="E3274" s="429">
        <v>1.5969429999999996</v>
      </c>
      <c r="F3274" s="429">
        <v>-4.5758369999999999</v>
      </c>
    </row>
    <row r="3275" spans="1:6" x14ac:dyDescent="0.3">
      <c r="A3275" s="336">
        <v>13021</v>
      </c>
      <c r="B3275" s="2" t="s">
        <v>295</v>
      </c>
      <c r="C3275" s="429">
        <v>5.7974350000000001</v>
      </c>
      <c r="D3275" s="429">
        <v>3.1929050000000001</v>
      </c>
      <c r="E3275" s="429">
        <v>2.60453</v>
      </c>
      <c r="F3275" s="429">
        <v>1.6918969999999973</v>
      </c>
    </row>
    <row r="3276" spans="1:6" x14ac:dyDescent="0.3">
      <c r="A3276" s="336">
        <v>13026</v>
      </c>
      <c r="B3276" s="2" t="s">
        <v>295</v>
      </c>
      <c r="C3276" s="429">
        <v>5.8021219999999998</v>
      </c>
      <c r="D3276" s="429">
        <v>3.1527479999999999</v>
      </c>
      <c r="E3276" s="429">
        <v>2.6493739999999999</v>
      </c>
      <c r="F3276" s="429">
        <v>2.8895589999999984</v>
      </c>
    </row>
    <row r="3277" spans="1:6" x14ac:dyDescent="0.3">
      <c r="A3277" s="336">
        <v>13027</v>
      </c>
      <c r="B3277" s="2" t="s">
        <v>295</v>
      </c>
      <c r="C3277" s="429">
        <v>5.7648070000000002</v>
      </c>
      <c r="D3277" s="429">
        <v>3.047866</v>
      </c>
      <c r="E3277" s="429">
        <v>2.7169410000000003</v>
      </c>
      <c r="F3277" s="429">
        <v>-1.0274769999999975</v>
      </c>
    </row>
    <row r="3278" spans="1:6" x14ac:dyDescent="0.3">
      <c r="A3278" s="336">
        <v>13028</v>
      </c>
      <c r="B3278" s="2" t="s">
        <v>295</v>
      </c>
      <c r="C3278" s="429">
        <v>5.6753159999999996</v>
      </c>
      <c r="D3278" s="429">
        <v>3.1416490000000001</v>
      </c>
      <c r="E3278" s="429">
        <v>2.5336669999999994</v>
      </c>
      <c r="F3278" s="429">
        <v>-3.4901890000000009</v>
      </c>
    </row>
    <row r="3279" spans="1:6" x14ac:dyDescent="0.3">
      <c r="A3279" s="336">
        <v>13029</v>
      </c>
      <c r="B3279" s="2" t="s">
        <v>295</v>
      </c>
      <c r="C3279" s="429">
        <v>5.7428439999999998</v>
      </c>
      <c r="D3279" s="429">
        <v>3.179853</v>
      </c>
      <c r="E3279" s="429">
        <v>2.5629909999999998</v>
      </c>
      <c r="F3279" s="429">
        <v>-1.9554179999999874</v>
      </c>
    </row>
    <row r="3280" spans="1:6" x14ac:dyDescent="0.3">
      <c r="A3280" s="336">
        <v>13030</v>
      </c>
      <c r="B3280" s="2" t="s">
        <v>295</v>
      </c>
      <c r="C3280" s="429">
        <v>5.7458580000000001</v>
      </c>
      <c r="D3280" s="429">
        <v>3.2833969999999999</v>
      </c>
      <c r="E3280" s="429">
        <v>2.4624610000000002</v>
      </c>
      <c r="F3280" s="429">
        <v>-2.3405759999999987</v>
      </c>
    </row>
    <row r="3281" spans="1:6" x14ac:dyDescent="0.3">
      <c r="A3281" s="336">
        <v>13031</v>
      </c>
      <c r="B3281" s="2" t="s">
        <v>295</v>
      </c>
      <c r="C3281" s="429">
        <v>5.772348</v>
      </c>
      <c r="D3281" s="429">
        <v>3.2749459999999999</v>
      </c>
      <c r="E3281" s="429">
        <v>2.4974020000000001</v>
      </c>
      <c r="F3281" s="429">
        <v>-0.79190400000000949</v>
      </c>
    </row>
    <row r="3282" spans="1:6" x14ac:dyDescent="0.3">
      <c r="A3282" s="336">
        <v>13032</v>
      </c>
      <c r="B3282" s="2" t="s">
        <v>295</v>
      </c>
      <c r="C3282" s="429">
        <v>5.6596279999999997</v>
      </c>
      <c r="D3282" s="429">
        <v>3.2718099999999999</v>
      </c>
      <c r="E3282" s="429">
        <v>2.3878179999999998</v>
      </c>
      <c r="F3282" s="429">
        <v>-3.8450080000000071</v>
      </c>
    </row>
    <row r="3283" spans="1:6" x14ac:dyDescent="0.3">
      <c r="A3283" s="336">
        <v>13033</v>
      </c>
      <c r="B3283" s="2" t="s">
        <v>295</v>
      </c>
      <c r="C3283" s="429">
        <v>5.7877910000000004</v>
      </c>
      <c r="D3283" s="429">
        <v>2.824567</v>
      </c>
      <c r="E3283" s="429">
        <v>2.9632240000000003</v>
      </c>
      <c r="F3283" s="429">
        <v>-0.17266700000000412</v>
      </c>
    </row>
    <row r="3284" spans="1:6" x14ac:dyDescent="0.3">
      <c r="A3284" s="336">
        <v>13034</v>
      </c>
      <c r="B3284" s="2" t="s">
        <v>295</v>
      </c>
      <c r="C3284" s="429">
        <v>5.883337</v>
      </c>
      <c r="D3284" s="429">
        <v>3.0263059999999999</v>
      </c>
      <c r="E3284" s="429">
        <v>2.8570310000000001</v>
      </c>
      <c r="F3284" s="429">
        <v>3.3953840000000035</v>
      </c>
    </row>
    <row r="3285" spans="1:6" x14ac:dyDescent="0.3">
      <c r="A3285" s="336">
        <v>13035</v>
      </c>
      <c r="B3285" s="2" t="s">
        <v>295</v>
      </c>
      <c r="C3285" s="429">
        <v>5.4770640000000004</v>
      </c>
      <c r="D3285" s="429">
        <v>3.3063560000000001</v>
      </c>
      <c r="E3285" s="429">
        <v>2.1707080000000003</v>
      </c>
      <c r="F3285" s="429">
        <v>-5.2773389999999907</v>
      </c>
    </row>
    <row r="3286" spans="1:6" x14ac:dyDescent="0.3">
      <c r="A3286" s="336">
        <v>13036</v>
      </c>
      <c r="B3286" s="2" t="s">
        <v>295</v>
      </c>
      <c r="C3286" s="429">
        <v>5.6814390000000001</v>
      </c>
      <c r="D3286" s="429">
        <v>2.9804339999999998</v>
      </c>
      <c r="E3286" s="429">
        <v>2.7010050000000003</v>
      </c>
      <c r="F3286" s="429">
        <v>-2.7369470000000007</v>
      </c>
    </row>
    <row r="3287" spans="1:6" x14ac:dyDescent="0.3">
      <c r="A3287" s="336">
        <v>13037</v>
      </c>
      <c r="B3287" s="2" t="s">
        <v>295</v>
      </c>
      <c r="C3287" s="429">
        <v>5.6787929999999998</v>
      </c>
      <c r="D3287" s="429">
        <v>3.301031</v>
      </c>
      <c r="E3287" s="429">
        <v>2.3777619999999997</v>
      </c>
      <c r="F3287" s="429">
        <v>-3.1721330000000094</v>
      </c>
    </row>
    <row r="3288" spans="1:6" x14ac:dyDescent="0.3">
      <c r="A3288" s="336">
        <v>13039</v>
      </c>
      <c r="B3288" s="2" t="s">
        <v>295</v>
      </c>
      <c r="C3288" s="429">
        <v>5.7649819999999998</v>
      </c>
      <c r="D3288" s="429">
        <v>3.304824</v>
      </c>
      <c r="E3288" s="429">
        <v>2.4601579999999998</v>
      </c>
      <c r="F3288" s="429">
        <v>-1.8056270000000154</v>
      </c>
    </row>
    <row r="3289" spans="1:6" x14ac:dyDescent="0.3">
      <c r="A3289" s="336">
        <v>13040</v>
      </c>
      <c r="B3289" s="2" t="s">
        <v>295</v>
      </c>
      <c r="C3289" s="429">
        <v>5.5071570000000003</v>
      </c>
      <c r="D3289" s="429">
        <v>3.2930739999999998</v>
      </c>
      <c r="E3289" s="429">
        <v>2.2140830000000005</v>
      </c>
      <c r="F3289" s="429">
        <v>-4.1017240000000115</v>
      </c>
    </row>
    <row r="3290" spans="1:6" x14ac:dyDescent="0.3">
      <c r="A3290" s="336">
        <v>13041</v>
      </c>
      <c r="B3290" s="2" t="s">
        <v>295</v>
      </c>
      <c r="C3290" s="429">
        <v>5.7578719999999999</v>
      </c>
      <c r="D3290" s="429">
        <v>3.1901510000000002</v>
      </c>
      <c r="E3290" s="429">
        <v>2.5677209999999997</v>
      </c>
      <c r="F3290" s="429">
        <v>-1.6288119999999964</v>
      </c>
    </row>
    <row r="3291" spans="1:6" x14ac:dyDescent="0.3">
      <c r="A3291" s="336">
        <v>13042</v>
      </c>
      <c r="B3291" s="2" t="s">
        <v>295</v>
      </c>
      <c r="C3291" s="429">
        <v>5.6961579999999996</v>
      </c>
      <c r="D3291" s="429">
        <v>3.182429</v>
      </c>
      <c r="E3291" s="429">
        <v>2.5137289999999997</v>
      </c>
      <c r="F3291" s="429">
        <v>-3.5669979999999981</v>
      </c>
    </row>
    <row r="3292" spans="1:6" x14ac:dyDescent="0.3">
      <c r="A3292" s="336">
        <v>13044</v>
      </c>
      <c r="B3292" s="2" t="s">
        <v>295</v>
      </c>
      <c r="C3292" s="429">
        <v>5.6930139999999998</v>
      </c>
      <c r="D3292" s="429">
        <v>3.1395460000000002</v>
      </c>
      <c r="E3292" s="429">
        <v>2.5534679999999996</v>
      </c>
      <c r="F3292" s="429">
        <v>-3.0640280000000004</v>
      </c>
    </row>
    <row r="3293" spans="1:6" x14ac:dyDescent="0.3">
      <c r="A3293" s="336">
        <v>13045</v>
      </c>
      <c r="B3293" s="2" t="s">
        <v>295</v>
      </c>
      <c r="C3293" s="429">
        <v>5.5454049999999997</v>
      </c>
      <c r="D3293" s="429">
        <v>3.3096369999999999</v>
      </c>
      <c r="E3293" s="429">
        <v>2.2357679999999998</v>
      </c>
      <c r="F3293" s="429">
        <v>-3.5320150000000012</v>
      </c>
    </row>
    <row r="3294" spans="1:6" x14ac:dyDescent="0.3">
      <c r="A3294" s="336">
        <v>13052</v>
      </c>
      <c r="B3294" s="2" t="s">
        <v>295</v>
      </c>
      <c r="C3294" s="429">
        <v>5.4204150000000002</v>
      </c>
      <c r="D3294" s="429">
        <v>3.3096220000000001</v>
      </c>
      <c r="E3294" s="429">
        <v>2.1107930000000001</v>
      </c>
      <c r="F3294" s="429">
        <v>-5.7784390000000059</v>
      </c>
    </row>
    <row r="3295" spans="1:6" x14ac:dyDescent="0.3">
      <c r="A3295" s="336">
        <v>13053</v>
      </c>
      <c r="B3295" s="2" t="s">
        <v>295</v>
      </c>
      <c r="C3295" s="429">
        <v>5.5598130000000001</v>
      </c>
      <c r="D3295" s="429">
        <v>3.304792</v>
      </c>
      <c r="E3295" s="429">
        <v>2.2550210000000002</v>
      </c>
      <c r="F3295" s="429">
        <v>-2.1403200000000027</v>
      </c>
    </row>
    <row r="3296" spans="1:6" x14ac:dyDescent="0.3">
      <c r="A3296" s="336">
        <v>13054</v>
      </c>
      <c r="B3296" s="2" t="s">
        <v>295</v>
      </c>
      <c r="C3296" s="429">
        <v>5.7079250000000004</v>
      </c>
      <c r="D3296" s="429">
        <v>3.2546780000000002</v>
      </c>
      <c r="E3296" s="429">
        <v>2.4532470000000002</v>
      </c>
      <c r="F3296" s="429">
        <v>-4.1319970000000055</v>
      </c>
    </row>
    <row r="3297" spans="1:6" x14ac:dyDescent="0.3">
      <c r="A3297" s="336">
        <v>13057</v>
      </c>
      <c r="B3297" s="2" t="s">
        <v>295</v>
      </c>
      <c r="C3297" s="429">
        <v>5.774438</v>
      </c>
      <c r="D3297" s="429">
        <v>3.3943059999999998</v>
      </c>
      <c r="E3297" s="429">
        <v>2.3801320000000001</v>
      </c>
      <c r="F3297" s="429">
        <v>-1.5642559999999861</v>
      </c>
    </row>
    <row r="3298" spans="1:6" x14ac:dyDescent="0.3">
      <c r="A3298" s="336">
        <v>13060</v>
      </c>
      <c r="B3298" s="2" t="s">
        <v>295</v>
      </c>
      <c r="C3298" s="429">
        <v>5.7572929999999998</v>
      </c>
      <c r="D3298" s="429">
        <v>3.1978049999999998</v>
      </c>
      <c r="E3298" s="429">
        <v>2.559488</v>
      </c>
      <c r="F3298" s="429">
        <v>-5.6845000000002699E-2</v>
      </c>
    </row>
    <row r="3299" spans="1:6" x14ac:dyDescent="0.3">
      <c r="A3299" s="336">
        <v>13061</v>
      </c>
      <c r="B3299" s="2" t="s">
        <v>295</v>
      </c>
      <c r="C3299" s="429">
        <v>5.3606199999999999</v>
      </c>
      <c r="D3299" s="429">
        <v>3.2922940000000001</v>
      </c>
      <c r="E3299" s="429">
        <v>2.0683259999999999</v>
      </c>
      <c r="F3299" s="429">
        <v>-6.6267339999999919</v>
      </c>
    </row>
    <row r="3300" spans="1:6" x14ac:dyDescent="0.3">
      <c r="A3300" s="336">
        <v>13063</v>
      </c>
      <c r="B3300" s="2" t="s">
        <v>295</v>
      </c>
      <c r="C3300" s="429">
        <v>5.4909379999999999</v>
      </c>
      <c r="D3300" s="429">
        <v>3.3398750000000001</v>
      </c>
      <c r="E3300" s="429">
        <v>2.1510629999999997</v>
      </c>
      <c r="F3300" s="429">
        <v>-4.8911730000000091</v>
      </c>
    </row>
    <row r="3301" spans="1:6" x14ac:dyDescent="0.3">
      <c r="A3301" s="336">
        <v>13066</v>
      </c>
      <c r="B3301" s="2" t="s">
        <v>295</v>
      </c>
      <c r="C3301" s="429">
        <v>5.7029240000000003</v>
      </c>
      <c r="D3301" s="429">
        <v>3.3794460000000002</v>
      </c>
      <c r="E3301" s="429">
        <v>2.3234780000000002</v>
      </c>
      <c r="F3301" s="429">
        <v>-2.4060750000000084</v>
      </c>
    </row>
    <row r="3302" spans="1:6" x14ac:dyDescent="0.3">
      <c r="A3302" s="336">
        <v>13068</v>
      </c>
      <c r="B3302" s="2" t="s">
        <v>295</v>
      </c>
      <c r="C3302" s="429">
        <v>5.5869249999999999</v>
      </c>
      <c r="D3302" s="429">
        <v>3.2986970000000002</v>
      </c>
      <c r="E3302" s="429">
        <v>2.2882279999999997</v>
      </c>
      <c r="F3302" s="429">
        <v>-0.96924499999999369</v>
      </c>
    </row>
    <row r="3303" spans="1:6" x14ac:dyDescent="0.3">
      <c r="A3303" s="336">
        <v>13069</v>
      </c>
      <c r="B3303" s="2" t="s">
        <v>295</v>
      </c>
      <c r="C3303" s="429">
        <v>5.7013610000000003</v>
      </c>
      <c r="D3303" s="429">
        <v>2.7421660000000001</v>
      </c>
      <c r="E3303" s="429">
        <v>2.9591950000000002</v>
      </c>
      <c r="F3303" s="429">
        <v>-2.6913720000000012</v>
      </c>
    </row>
    <row r="3304" spans="1:6" x14ac:dyDescent="0.3">
      <c r="A3304" s="336">
        <v>13071</v>
      </c>
      <c r="B3304" s="2" t="s">
        <v>295</v>
      </c>
      <c r="C3304" s="429">
        <v>5.701835</v>
      </c>
      <c r="D3304" s="429">
        <v>3.2612909999999999</v>
      </c>
      <c r="E3304" s="429">
        <v>2.440544</v>
      </c>
      <c r="F3304" s="429">
        <v>1.3534569999999846</v>
      </c>
    </row>
    <row r="3305" spans="1:6" x14ac:dyDescent="0.3">
      <c r="A3305" s="336">
        <v>13072</v>
      </c>
      <c r="B3305" s="2" t="s">
        <v>295</v>
      </c>
      <c r="C3305" s="429">
        <v>5.3486919999999998</v>
      </c>
      <c r="D3305" s="429">
        <v>3.29583</v>
      </c>
      <c r="E3305" s="429">
        <v>2.0528619999999997</v>
      </c>
      <c r="F3305" s="429">
        <v>-6.6610790000000009</v>
      </c>
    </row>
    <row r="3306" spans="1:6" x14ac:dyDescent="0.3">
      <c r="A3306" s="336">
        <v>13073</v>
      </c>
      <c r="B3306" s="2" t="s">
        <v>295</v>
      </c>
      <c r="C3306" s="429">
        <v>5.6114379999999997</v>
      </c>
      <c r="D3306" s="429">
        <v>3.3043369999999999</v>
      </c>
      <c r="E3306" s="429">
        <v>2.3071009999999998</v>
      </c>
      <c r="F3306" s="429">
        <v>-0.99410900000000169</v>
      </c>
    </row>
    <row r="3307" spans="1:6" x14ac:dyDescent="0.3">
      <c r="A3307" s="336">
        <v>13074</v>
      </c>
      <c r="B3307" s="2" t="s">
        <v>295</v>
      </c>
      <c r="C3307" s="429">
        <v>5.7453180000000001</v>
      </c>
      <c r="D3307" s="429">
        <v>2.623551</v>
      </c>
      <c r="E3307" s="429">
        <v>3.1217670000000002</v>
      </c>
      <c r="F3307" s="429">
        <v>-1.9241039999999998</v>
      </c>
    </row>
    <row r="3308" spans="1:6" x14ac:dyDescent="0.3">
      <c r="A3308" s="336">
        <v>13076</v>
      </c>
      <c r="B3308" s="2" t="s">
        <v>295</v>
      </c>
      <c r="C3308" s="429">
        <v>5.657457</v>
      </c>
      <c r="D3308" s="429">
        <v>2.941014</v>
      </c>
      <c r="E3308" s="429">
        <v>2.7164429999999999</v>
      </c>
      <c r="F3308" s="429">
        <v>-3.083757999999996</v>
      </c>
    </row>
    <row r="3309" spans="1:6" x14ac:dyDescent="0.3">
      <c r="A3309" s="336">
        <v>13077</v>
      </c>
      <c r="B3309" s="2" t="s">
        <v>295</v>
      </c>
      <c r="C3309" s="429">
        <v>5.528734</v>
      </c>
      <c r="D3309" s="429">
        <v>3.3504010000000002</v>
      </c>
      <c r="E3309" s="429">
        <v>2.1783329999999999</v>
      </c>
      <c r="F3309" s="429">
        <v>-4.2686070000000029</v>
      </c>
    </row>
    <row r="3310" spans="1:6" x14ac:dyDescent="0.3">
      <c r="A3310" s="336">
        <v>13078</v>
      </c>
      <c r="B3310" s="2" t="s">
        <v>295</v>
      </c>
      <c r="C3310" s="429">
        <v>5.6241050000000001</v>
      </c>
      <c r="D3310" s="429">
        <v>3.3905409999999998</v>
      </c>
      <c r="E3310" s="429">
        <v>2.2335640000000003</v>
      </c>
      <c r="F3310" s="429">
        <v>-3.1080579999999998</v>
      </c>
    </row>
    <row r="3311" spans="1:6" x14ac:dyDescent="0.3">
      <c r="A3311" s="336">
        <v>13080</v>
      </c>
      <c r="B3311" s="2" t="s">
        <v>295</v>
      </c>
      <c r="C3311" s="429">
        <v>5.7875069999999997</v>
      </c>
      <c r="D3311" s="429">
        <v>3.063002</v>
      </c>
      <c r="E3311" s="429">
        <v>2.7245049999999997</v>
      </c>
      <c r="F3311" s="429">
        <v>0.36221600000000365</v>
      </c>
    </row>
    <row r="3312" spans="1:6" x14ac:dyDescent="0.3">
      <c r="A3312" s="336">
        <v>13081</v>
      </c>
      <c r="B3312" s="2" t="s">
        <v>295</v>
      </c>
      <c r="C3312" s="429">
        <v>5.7517469999999999</v>
      </c>
      <c r="D3312" s="429">
        <v>3.194582</v>
      </c>
      <c r="E3312" s="429">
        <v>2.5571649999999999</v>
      </c>
      <c r="F3312" s="429">
        <v>2.5890810000000002</v>
      </c>
    </row>
    <row r="3313" spans="1:6" x14ac:dyDescent="0.3">
      <c r="A3313" s="336">
        <v>13082</v>
      </c>
      <c r="B3313" s="2" t="s">
        <v>295</v>
      </c>
      <c r="C3313" s="429">
        <v>5.7460420000000001</v>
      </c>
      <c r="D3313" s="429">
        <v>3.3269880000000001</v>
      </c>
      <c r="E3313" s="429">
        <v>2.419054</v>
      </c>
      <c r="F3313" s="429">
        <v>-2.199815000000001</v>
      </c>
    </row>
    <row r="3314" spans="1:6" x14ac:dyDescent="0.3">
      <c r="A3314" s="336">
        <v>13083</v>
      </c>
      <c r="B3314" s="2" t="s">
        <v>295</v>
      </c>
      <c r="C3314" s="429">
        <v>5.4735959999999997</v>
      </c>
      <c r="D3314" s="429">
        <v>2.7086049999999999</v>
      </c>
      <c r="E3314" s="429">
        <v>2.7649909999999998</v>
      </c>
      <c r="F3314" s="429">
        <v>-5.7018280000000061</v>
      </c>
    </row>
    <row r="3315" spans="1:6" x14ac:dyDescent="0.3">
      <c r="A3315" s="336">
        <v>13084</v>
      </c>
      <c r="B3315" s="2" t="s">
        <v>295</v>
      </c>
      <c r="C3315" s="429">
        <v>5.5647849999999996</v>
      </c>
      <c r="D3315" s="429">
        <v>3.377173</v>
      </c>
      <c r="E3315" s="429">
        <v>2.1876119999999997</v>
      </c>
      <c r="F3315" s="429">
        <v>-3.7359680000000068</v>
      </c>
    </row>
    <row r="3316" spans="1:6" x14ac:dyDescent="0.3">
      <c r="A3316" s="336">
        <v>13088</v>
      </c>
      <c r="B3316" s="2" t="s">
        <v>295</v>
      </c>
      <c r="C3316" s="429">
        <v>5.80213</v>
      </c>
      <c r="D3316" s="429">
        <v>3.3201459999999998</v>
      </c>
      <c r="E3316" s="429">
        <v>2.4819840000000002</v>
      </c>
      <c r="F3316" s="429">
        <v>-1.0615639999999971</v>
      </c>
    </row>
    <row r="3317" spans="1:6" x14ac:dyDescent="0.3">
      <c r="A3317" s="336">
        <v>13090</v>
      </c>
      <c r="B3317" s="2" t="s">
        <v>295</v>
      </c>
      <c r="C3317" s="429">
        <v>5.7813140000000001</v>
      </c>
      <c r="D3317" s="429">
        <v>3.2395309999999999</v>
      </c>
      <c r="E3317" s="429">
        <v>2.5417830000000001</v>
      </c>
      <c r="F3317" s="429">
        <v>-1.2985279999999975</v>
      </c>
    </row>
    <row r="3318" spans="1:6" x14ac:dyDescent="0.3">
      <c r="A3318" s="336">
        <v>13092</v>
      </c>
      <c r="B3318" s="2" t="s">
        <v>295</v>
      </c>
      <c r="C3318" s="429">
        <v>5.6227499999999999</v>
      </c>
      <c r="D3318" s="429">
        <v>3.3141759999999998</v>
      </c>
      <c r="E3318" s="429">
        <v>2.3085740000000001</v>
      </c>
      <c r="F3318" s="429">
        <v>-0.84848099999999249</v>
      </c>
    </row>
    <row r="3319" spans="1:6" x14ac:dyDescent="0.3">
      <c r="A3319" s="336">
        <v>13101</v>
      </c>
      <c r="B3319" s="2" t="s">
        <v>295</v>
      </c>
      <c r="C3319" s="429">
        <v>5.5209979999999996</v>
      </c>
      <c r="D3319" s="429">
        <v>3.3027669999999998</v>
      </c>
      <c r="E3319" s="429">
        <v>2.2182309999999998</v>
      </c>
      <c r="F3319" s="429">
        <v>-4.3260020000000097</v>
      </c>
    </row>
    <row r="3320" spans="1:6" x14ac:dyDescent="0.3">
      <c r="A3320" s="336">
        <v>13103</v>
      </c>
      <c r="B3320" s="2" t="s">
        <v>295</v>
      </c>
      <c r="C3320" s="429">
        <v>5.6790960000000004</v>
      </c>
      <c r="D3320" s="429">
        <v>3.053328</v>
      </c>
      <c r="E3320" s="429">
        <v>2.6257680000000003</v>
      </c>
      <c r="F3320" s="429">
        <v>-2.9155309999999943</v>
      </c>
    </row>
    <row r="3321" spans="1:6" x14ac:dyDescent="0.3">
      <c r="A3321" s="336">
        <v>13104</v>
      </c>
      <c r="B3321" s="2" t="s">
        <v>295</v>
      </c>
      <c r="C3321" s="429">
        <v>5.5923369999999997</v>
      </c>
      <c r="D3321" s="429">
        <v>3.345253</v>
      </c>
      <c r="E3321" s="429">
        <v>2.2470839999999996</v>
      </c>
      <c r="F3321" s="429">
        <v>-3.7133040000000008</v>
      </c>
    </row>
    <row r="3322" spans="1:6" x14ac:dyDescent="0.3">
      <c r="A3322" s="336">
        <v>13108</v>
      </c>
      <c r="B3322" s="2" t="s">
        <v>295</v>
      </c>
      <c r="C3322" s="429">
        <v>5.712091</v>
      </c>
      <c r="D3322" s="429">
        <v>3.3124389999999999</v>
      </c>
      <c r="E3322" s="429">
        <v>2.3996520000000001</v>
      </c>
      <c r="F3322" s="429">
        <v>-1.1921059999999883</v>
      </c>
    </row>
    <row r="3323" spans="1:6" x14ac:dyDescent="0.3">
      <c r="A3323" s="336">
        <v>13110</v>
      </c>
      <c r="B3323" s="2" t="s">
        <v>295</v>
      </c>
      <c r="C3323" s="429">
        <v>5.6330020000000003</v>
      </c>
      <c r="D3323" s="429">
        <v>3.3717769999999998</v>
      </c>
      <c r="E3323" s="429">
        <v>2.2612250000000005</v>
      </c>
      <c r="F3323" s="429">
        <v>-2.4145020000000059</v>
      </c>
    </row>
    <row r="3324" spans="1:6" x14ac:dyDescent="0.3">
      <c r="A3324" s="336">
        <v>13111</v>
      </c>
      <c r="B3324" s="2" t="s">
        <v>295</v>
      </c>
      <c r="C3324" s="429">
        <v>5.7703749999999996</v>
      </c>
      <c r="D3324" s="429">
        <v>2.6670410000000002</v>
      </c>
      <c r="E3324" s="429">
        <v>3.1033339999999994</v>
      </c>
      <c r="F3324" s="429">
        <v>-0.85302100000000536</v>
      </c>
    </row>
    <row r="3325" spans="1:6" x14ac:dyDescent="0.3">
      <c r="A3325" s="336">
        <v>13112</v>
      </c>
      <c r="B3325" s="2" t="s">
        <v>295</v>
      </c>
      <c r="C3325" s="429">
        <v>5.7744090000000003</v>
      </c>
      <c r="D3325" s="429">
        <v>3.1093090000000001</v>
      </c>
      <c r="E3325" s="429">
        <v>2.6651000000000002</v>
      </c>
      <c r="F3325" s="429">
        <v>-0.19807499999999578</v>
      </c>
    </row>
    <row r="3326" spans="1:6" x14ac:dyDescent="0.3">
      <c r="A3326" s="336">
        <v>13114</v>
      </c>
      <c r="B3326" s="2" t="s">
        <v>295</v>
      </c>
      <c r="C3326" s="429">
        <v>5.6291180000000001</v>
      </c>
      <c r="D3326" s="429">
        <v>2.6316649999999999</v>
      </c>
      <c r="E3326" s="429">
        <v>2.9974530000000001</v>
      </c>
      <c r="F3326" s="429">
        <v>-3.399087999999999</v>
      </c>
    </row>
    <row r="3327" spans="1:6" x14ac:dyDescent="0.3">
      <c r="A3327" s="336">
        <v>13116</v>
      </c>
      <c r="B3327" s="2" t="s">
        <v>295</v>
      </c>
      <c r="C3327" s="429">
        <v>5.7607670000000004</v>
      </c>
      <c r="D3327" s="429">
        <v>3.387165</v>
      </c>
      <c r="E3327" s="429">
        <v>2.3736020000000004</v>
      </c>
      <c r="F3327" s="429">
        <v>-1.7847799999999978</v>
      </c>
    </row>
    <row r="3328" spans="1:6" x14ac:dyDescent="0.3">
      <c r="A3328" s="336">
        <v>13118</v>
      </c>
      <c r="B3328" s="2" t="s">
        <v>295</v>
      </c>
      <c r="C3328" s="429">
        <v>5.605861</v>
      </c>
      <c r="D3328" s="429">
        <v>3.3463970000000001</v>
      </c>
      <c r="E3328" s="429">
        <v>2.2594639999999999</v>
      </c>
      <c r="F3328" s="429">
        <v>-1.8378230000000002</v>
      </c>
    </row>
    <row r="3329" spans="1:6" x14ac:dyDescent="0.3">
      <c r="A3329" s="336">
        <v>13120</v>
      </c>
      <c r="B3329" s="2" t="s">
        <v>295</v>
      </c>
      <c r="C3329" s="429">
        <v>5.632809</v>
      </c>
      <c r="D3329" s="429">
        <v>3.3857309999999998</v>
      </c>
      <c r="E3329" s="429">
        <v>2.2470780000000001</v>
      </c>
      <c r="F3329" s="429">
        <v>-2.8039770000000033</v>
      </c>
    </row>
    <row r="3330" spans="1:6" x14ac:dyDescent="0.3">
      <c r="A3330" s="336">
        <v>13122</v>
      </c>
      <c r="B3330" s="2" t="s">
        <v>295</v>
      </c>
      <c r="C3330" s="429">
        <v>5.4139720000000002</v>
      </c>
      <c r="D3330" s="429">
        <v>3.3118850000000002</v>
      </c>
      <c r="E3330" s="429">
        <v>2.102087</v>
      </c>
      <c r="F3330" s="429">
        <v>-5.9177790000000101</v>
      </c>
    </row>
    <row r="3331" spans="1:6" x14ac:dyDescent="0.3">
      <c r="A3331" s="336">
        <v>13124</v>
      </c>
      <c r="B3331" s="2" t="s">
        <v>295</v>
      </c>
      <c r="C3331" s="429">
        <v>5.4048740000000004</v>
      </c>
      <c r="D3331" s="429">
        <v>3.3059440000000002</v>
      </c>
      <c r="E3331" s="429">
        <v>2.0989300000000002</v>
      </c>
      <c r="F3331" s="429">
        <v>-5.7779860000000056</v>
      </c>
    </row>
    <row r="3332" spans="1:6" x14ac:dyDescent="0.3">
      <c r="A3332" s="336">
        <v>13126</v>
      </c>
      <c r="B3332" s="2" t="s">
        <v>295</v>
      </c>
      <c r="C3332" s="429">
        <v>5.6827690000000004</v>
      </c>
      <c r="D3332" s="429">
        <v>2.4639440000000001</v>
      </c>
      <c r="E3332" s="429">
        <v>3.2188250000000003</v>
      </c>
      <c r="F3332" s="429">
        <v>-3.4578300000000013</v>
      </c>
    </row>
    <row r="3333" spans="1:6" x14ac:dyDescent="0.3">
      <c r="A3333" s="336">
        <v>13131</v>
      </c>
      <c r="B3333" s="2" t="s">
        <v>295</v>
      </c>
      <c r="C3333" s="429">
        <v>5.6108640000000003</v>
      </c>
      <c r="D3333" s="429">
        <v>2.88036</v>
      </c>
      <c r="E3333" s="429">
        <v>2.7305040000000003</v>
      </c>
      <c r="F3333" s="429">
        <v>-3.7261629999999997</v>
      </c>
    </row>
    <row r="3334" spans="1:6" x14ac:dyDescent="0.3">
      <c r="A3334" s="336">
        <v>13132</v>
      </c>
      <c r="B3334" s="2" t="s">
        <v>295</v>
      </c>
      <c r="C3334" s="429">
        <v>5.7124269999999999</v>
      </c>
      <c r="D3334" s="429">
        <v>3.018383</v>
      </c>
      <c r="E3334" s="429">
        <v>2.6940439999999999</v>
      </c>
      <c r="F3334" s="429">
        <v>-2.1460580000000036</v>
      </c>
    </row>
    <row r="3335" spans="1:6" x14ac:dyDescent="0.3">
      <c r="A3335" s="336">
        <v>13135</v>
      </c>
      <c r="B3335" s="2" t="s">
        <v>295</v>
      </c>
      <c r="C3335" s="429">
        <v>5.7216940000000003</v>
      </c>
      <c r="D3335" s="429">
        <v>2.944877</v>
      </c>
      <c r="E3335" s="429">
        <v>2.7768170000000003</v>
      </c>
      <c r="F3335" s="429">
        <v>-2.0228059999999957</v>
      </c>
    </row>
    <row r="3336" spans="1:6" x14ac:dyDescent="0.3">
      <c r="A3336" s="336">
        <v>13136</v>
      </c>
      <c r="B3336" s="2" t="s">
        <v>295</v>
      </c>
      <c r="C3336" s="429">
        <v>5.4421679999999997</v>
      </c>
      <c r="D3336" s="429">
        <v>3.3030759999999999</v>
      </c>
      <c r="E3336" s="429">
        <v>2.1390919999999998</v>
      </c>
      <c r="F3336" s="429">
        <v>-5.1144099999999924</v>
      </c>
    </row>
    <row r="3337" spans="1:6" x14ac:dyDescent="0.3">
      <c r="A3337" s="336">
        <v>13140</v>
      </c>
      <c r="B3337" s="2" t="s">
        <v>295</v>
      </c>
      <c r="C3337" s="429">
        <v>5.8337279999999998</v>
      </c>
      <c r="D3337" s="429">
        <v>2.9220000000000002</v>
      </c>
      <c r="E3337" s="429">
        <v>2.9117279999999996</v>
      </c>
      <c r="F3337" s="429">
        <v>1.9614230000000106</v>
      </c>
    </row>
    <row r="3338" spans="1:6" x14ac:dyDescent="0.3">
      <c r="A3338" s="336">
        <v>13141</v>
      </c>
      <c r="B3338" s="2" t="s">
        <v>295</v>
      </c>
      <c r="C3338" s="429">
        <v>5.5279629999999997</v>
      </c>
      <c r="D3338" s="429">
        <v>3.3631769999999999</v>
      </c>
      <c r="E3338" s="429">
        <v>2.1647859999999999</v>
      </c>
      <c r="F3338" s="429">
        <v>-4.3806129999999897</v>
      </c>
    </row>
    <row r="3339" spans="1:6" x14ac:dyDescent="0.3">
      <c r="A3339" s="336">
        <v>13142</v>
      </c>
      <c r="B3339" s="2" t="s">
        <v>295</v>
      </c>
      <c r="C3339" s="429">
        <v>5.5955589999999997</v>
      </c>
      <c r="D3339" s="429">
        <v>2.5893389999999998</v>
      </c>
      <c r="E3339" s="429">
        <v>3.0062199999999999</v>
      </c>
      <c r="F3339" s="429">
        <v>-3.4602239999999966</v>
      </c>
    </row>
    <row r="3340" spans="1:6" x14ac:dyDescent="0.3">
      <c r="A3340" s="336">
        <v>13143</v>
      </c>
      <c r="B3340" s="2" t="s">
        <v>295</v>
      </c>
      <c r="C3340" s="429">
        <v>5.7776329999999998</v>
      </c>
      <c r="D3340" s="429">
        <v>2.6515399999999998</v>
      </c>
      <c r="E3340" s="429">
        <v>3.126093</v>
      </c>
      <c r="F3340" s="429">
        <v>0.23071500000000356</v>
      </c>
    </row>
    <row r="3341" spans="1:6" x14ac:dyDescent="0.3">
      <c r="A3341" s="336">
        <v>13144</v>
      </c>
      <c r="B3341" s="2" t="s">
        <v>295</v>
      </c>
      <c r="C3341" s="429">
        <v>5.4645159999999997</v>
      </c>
      <c r="D3341" s="429">
        <v>2.836894</v>
      </c>
      <c r="E3341" s="429">
        <v>2.6276219999999997</v>
      </c>
      <c r="F3341" s="429">
        <v>-6.2151560000000003</v>
      </c>
    </row>
    <row r="3342" spans="1:6" x14ac:dyDescent="0.3">
      <c r="A3342" s="336">
        <v>13145</v>
      </c>
      <c r="B3342" s="2" t="s">
        <v>295</v>
      </c>
      <c r="C3342" s="429">
        <v>5.5830310000000001</v>
      </c>
      <c r="D3342" s="429">
        <v>2.4317220000000002</v>
      </c>
      <c r="E3342" s="429">
        <v>3.1513089999999999</v>
      </c>
      <c r="F3342" s="429">
        <v>-3.0889469999999974</v>
      </c>
    </row>
    <row r="3343" spans="1:6" x14ac:dyDescent="0.3">
      <c r="A3343" s="336">
        <v>13146</v>
      </c>
      <c r="B3343" s="2" t="s">
        <v>295</v>
      </c>
      <c r="C3343" s="429">
        <v>5.8327689999999999</v>
      </c>
      <c r="D3343" s="429">
        <v>2.7877730000000001</v>
      </c>
      <c r="E3343" s="429">
        <v>3.0449959999999998</v>
      </c>
      <c r="F3343" s="429">
        <v>2.2325260000000071</v>
      </c>
    </row>
    <row r="3344" spans="1:6" x14ac:dyDescent="0.3">
      <c r="A3344" s="336">
        <v>13147</v>
      </c>
      <c r="B3344" s="2" t="s">
        <v>295</v>
      </c>
      <c r="C3344" s="429">
        <v>5.7245210000000002</v>
      </c>
      <c r="D3344" s="429">
        <v>3.2651319999999999</v>
      </c>
      <c r="E3344" s="429">
        <v>2.4593890000000003</v>
      </c>
      <c r="F3344" s="429">
        <v>1.2406589999999866</v>
      </c>
    </row>
    <row r="3345" spans="1:6" x14ac:dyDescent="0.3">
      <c r="A3345" s="336">
        <v>13148</v>
      </c>
      <c r="B3345" s="2" t="s">
        <v>295</v>
      </c>
      <c r="C3345" s="429">
        <v>5.9101569999999999</v>
      </c>
      <c r="D3345" s="429">
        <v>2.9001890000000001</v>
      </c>
      <c r="E3345" s="429">
        <v>3.0099679999999998</v>
      </c>
      <c r="F3345" s="429">
        <v>4.0918989999999944</v>
      </c>
    </row>
    <row r="3346" spans="1:6" x14ac:dyDescent="0.3">
      <c r="A3346" s="336">
        <v>13152</v>
      </c>
      <c r="B3346" s="2" t="s">
        <v>295</v>
      </c>
      <c r="C3346" s="429">
        <v>5.6748599999999998</v>
      </c>
      <c r="D3346" s="429">
        <v>3.3271130000000002</v>
      </c>
      <c r="E3346" s="429">
        <v>2.3477469999999996</v>
      </c>
      <c r="F3346" s="429">
        <v>-1.1705900000000113</v>
      </c>
    </row>
    <row r="3347" spans="1:6" x14ac:dyDescent="0.3">
      <c r="A3347" s="336">
        <v>13155</v>
      </c>
      <c r="B3347" s="2" t="s">
        <v>295</v>
      </c>
      <c r="C3347" s="429">
        <v>5.3710979999999999</v>
      </c>
      <c r="D3347" s="429">
        <v>3.307585</v>
      </c>
      <c r="E3347" s="429">
        <v>2.0635129999999999</v>
      </c>
      <c r="F3347" s="429">
        <v>-6.1851260000000039</v>
      </c>
    </row>
    <row r="3348" spans="1:6" x14ac:dyDescent="0.3">
      <c r="A3348" s="336">
        <v>13156</v>
      </c>
      <c r="B3348" s="2" t="s">
        <v>295</v>
      </c>
      <c r="C3348" s="429">
        <v>5.7454960000000002</v>
      </c>
      <c r="D3348" s="429">
        <v>2.520543</v>
      </c>
      <c r="E3348" s="429">
        <v>3.2249530000000002</v>
      </c>
      <c r="F3348" s="429">
        <v>-1.3777850000000029</v>
      </c>
    </row>
    <row r="3349" spans="1:6" x14ac:dyDescent="0.3">
      <c r="A3349" s="336">
        <v>13158</v>
      </c>
      <c r="B3349" s="2" t="s">
        <v>295</v>
      </c>
      <c r="C3349" s="429">
        <v>5.461373</v>
      </c>
      <c r="D3349" s="429">
        <v>3.3201390000000002</v>
      </c>
      <c r="E3349" s="429">
        <v>2.1412339999999999</v>
      </c>
      <c r="F3349" s="429">
        <v>-5.3062609999999921</v>
      </c>
    </row>
    <row r="3350" spans="1:6" x14ac:dyDescent="0.3">
      <c r="A3350" s="336">
        <v>13159</v>
      </c>
      <c r="B3350" s="2" t="s">
        <v>295</v>
      </c>
      <c r="C3350" s="429">
        <v>5.5214790000000002</v>
      </c>
      <c r="D3350" s="429">
        <v>3.3587669999999998</v>
      </c>
      <c r="E3350" s="429">
        <v>2.1627120000000004</v>
      </c>
      <c r="F3350" s="429">
        <v>-4.4402770000000089</v>
      </c>
    </row>
    <row r="3351" spans="1:6" x14ac:dyDescent="0.3">
      <c r="A3351" s="336">
        <v>13160</v>
      </c>
      <c r="B3351" s="2" t="s">
        <v>295</v>
      </c>
      <c r="C3351" s="429">
        <v>5.8354939999999997</v>
      </c>
      <c r="D3351" s="429">
        <v>3.1356109999999999</v>
      </c>
      <c r="E3351" s="429">
        <v>2.6998829999999998</v>
      </c>
      <c r="F3351" s="429">
        <v>3.0119959999999892</v>
      </c>
    </row>
    <row r="3352" spans="1:6" x14ac:dyDescent="0.3">
      <c r="A3352" s="336">
        <v>13164</v>
      </c>
      <c r="B3352" s="2" t="s">
        <v>295</v>
      </c>
      <c r="C3352" s="429">
        <v>5.7962420000000003</v>
      </c>
      <c r="D3352" s="429">
        <v>3.2134779999999998</v>
      </c>
      <c r="E3352" s="429">
        <v>2.5827640000000005</v>
      </c>
      <c r="F3352" s="429">
        <v>-0.53496399999999511</v>
      </c>
    </row>
    <row r="3353" spans="1:6" x14ac:dyDescent="0.3">
      <c r="A3353" s="336">
        <v>13165</v>
      </c>
      <c r="B3353" s="2" t="s">
        <v>295</v>
      </c>
      <c r="C3353" s="429">
        <v>5.9000430000000001</v>
      </c>
      <c r="D3353" s="429">
        <v>2.8166570000000002</v>
      </c>
      <c r="E3353" s="429">
        <v>3.083386</v>
      </c>
      <c r="F3353" s="429">
        <v>4.5367559999999969</v>
      </c>
    </row>
    <row r="3354" spans="1:6" x14ac:dyDescent="0.3">
      <c r="A3354" s="336">
        <v>13166</v>
      </c>
      <c r="B3354" s="2" t="s">
        <v>295</v>
      </c>
      <c r="C3354" s="429">
        <v>5.8118059999999998</v>
      </c>
      <c r="D3354" s="429">
        <v>3.0050319999999999</v>
      </c>
      <c r="E3354" s="429">
        <v>2.8067739999999999</v>
      </c>
      <c r="F3354" s="429">
        <v>1.0625930000000068</v>
      </c>
    </row>
    <row r="3355" spans="1:6" x14ac:dyDescent="0.3">
      <c r="A3355" s="336">
        <v>13167</v>
      </c>
      <c r="B3355" s="2" t="s">
        <v>295</v>
      </c>
      <c r="C3355" s="429">
        <v>5.6844109999999999</v>
      </c>
      <c r="D3355" s="429">
        <v>3.0975990000000002</v>
      </c>
      <c r="E3355" s="429">
        <v>2.5868119999999997</v>
      </c>
      <c r="F3355" s="429">
        <v>-2.9507640000000066</v>
      </c>
    </row>
    <row r="3356" spans="1:6" x14ac:dyDescent="0.3">
      <c r="A3356" s="336">
        <v>13202</v>
      </c>
      <c r="B3356" s="2" t="s">
        <v>295</v>
      </c>
      <c r="C3356" s="429">
        <v>5.7600199999999999</v>
      </c>
      <c r="D3356" s="429">
        <v>3.3907280000000002</v>
      </c>
      <c r="E3356" s="429">
        <v>2.3692919999999997</v>
      </c>
      <c r="F3356" s="429">
        <v>-1.5006080000000068</v>
      </c>
    </row>
    <row r="3357" spans="1:6" x14ac:dyDescent="0.3">
      <c r="A3357" s="336">
        <v>13203</v>
      </c>
      <c r="B3357" s="2" t="s">
        <v>295</v>
      </c>
      <c r="C3357" s="429">
        <v>5.7814329999999998</v>
      </c>
      <c r="D3357" s="429">
        <v>3.4014700000000002</v>
      </c>
      <c r="E3357" s="429">
        <v>2.3799629999999996</v>
      </c>
      <c r="F3357" s="429">
        <v>-1.287430999999998</v>
      </c>
    </row>
    <row r="3358" spans="1:6" x14ac:dyDescent="0.3">
      <c r="A3358" s="336">
        <v>13204</v>
      </c>
      <c r="B3358" s="2" t="s">
        <v>295</v>
      </c>
      <c r="C3358" s="429">
        <v>5.7778729999999996</v>
      </c>
      <c r="D3358" s="429">
        <v>3.373812</v>
      </c>
      <c r="E3358" s="429">
        <v>2.4040609999999996</v>
      </c>
      <c r="F3358" s="429">
        <v>-1.2825510000000051</v>
      </c>
    </row>
    <row r="3359" spans="1:6" x14ac:dyDescent="0.3">
      <c r="A3359" s="336">
        <v>13205</v>
      </c>
      <c r="B3359" s="2" t="s">
        <v>295</v>
      </c>
      <c r="C3359" s="429">
        <v>5.7072950000000002</v>
      </c>
      <c r="D3359" s="429">
        <v>3.392722</v>
      </c>
      <c r="E3359" s="429">
        <v>2.3145730000000002</v>
      </c>
      <c r="F3359" s="429">
        <v>-2.0673819999999949</v>
      </c>
    </row>
    <row r="3360" spans="1:6" x14ac:dyDescent="0.3">
      <c r="A3360" s="336">
        <v>13206</v>
      </c>
      <c r="B3360" s="2" t="s">
        <v>295</v>
      </c>
      <c r="C3360" s="429">
        <v>5.7903989999999999</v>
      </c>
      <c r="D3360" s="429">
        <v>3.420941</v>
      </c>
      <c r="E3360" s="429">
        <v>2.3694579999999998</v>
      </c>
      <c r="F3360" s="429">
        <v>-1.2138140000000064</v>
      </c>
    </row>
    <row r="3361" spans="1:6" x14ac:dyDescent="0.3">
      <c r="A3361" s="336">
        <v>13207</v>
      </c>
      <c r="B3361" s="2" t="s">
        <v>295</v>
      </c>
      <c r="C3361" s="429">
        <v>5.7225419999999998</v>
      </c>
      <c r="D3361" s="429">
        <v>3.3830469999999999</v>
      </c>
      <c r="E3361" s="429">
        <v>2.3394949999999999</v>
      </c>
      <c r="F3361" s="429">
        <v>-1.8764650000000103</v>
      </c>
    </row>
    <row r="3362" spans="1:6" x14ac:dyDescent="0.3">
      <c r="A3362" s="336">
        <v>13208</v>
      </c>
      <c r="B3362" s="2" t="s">
        <v>295</v>
      </c>
      <c r="C3362" s="429">
        <v>5.8025589999999996</v>
      </c>
      <c r="D3362" s="429">
        <v>3.3914770000000001</v>
      </c>
      <c r="E3362" s="429">
        <v>2.4110819999999995</v>
      </c>
      <c r="F3362" s="429">
        <v>-1.0584130000000087</v>
      </c>
    </row>
    <row r="3363" spans="1:6" x14ac:dyDescent="0.3">
      <c r="A3363" s="336">
        <v>13209</v>
      </c>
      <c r="B3363" s="2" t="s">
        <v>295</v>
      </c>
      <c r="C3363" s="429">
        <v>5.804106</v>
      </c>
      <c r="D3363" s="429">
        <v>3.2988110000000002</v>
      </c>
      <c r="E3363" s="429">
        <v>2.5052949999999998</v>
      </c>
      <c r="F3363" s="429">
        <v>-0.90212000000000359</v>
      </c>
    </row>
    <row r="3364" spans="1:6" x14ac:dyDescent="0.3">
      <c r="A3364" s="336">
        <v>13210</v>
      </c>
      <c r="B3364" s="2" t="s">
        <v>295</v>
      </c>
      <c r="C3364" s="429">
        <v>5.7364490000000004</v>
      </c>
      <c r="D3364" s="429">
        <v>3.4030390000000001</v>
      </c>
      <c r="E3364" s="429">
        <v>2.3334100000000002</v>
      </c>
      <c r="F3364" s="429">
        <v>-1.7778390000000002</v>
      </c>
    </row>
    <row r="3365" spans="1:6" x14ac:dyDescent="0.3">
      <c r="A3365" s="336">
        <v>13211</v>
      </c>
      <c r="B3365" s="2" t="s">
        <v>295</v>
      </c>
      <c r="C3365" s="429">
        <v>5.797841</v>
      </c>
      <c r="D3365" s="429">
        <v>3.3858820000000001</v>
      </c>
      <c r="E3365" s="429">
        <v>2.411959</v>
      </c>
      <c r="F3365" s="429">
        <v>-1.1750790000000038</v>
      </c>
    </row>
    <row r="3366" spans="1:6" x14ac:dyDescent="0.3">
      <c r="A3366" s="336">
        <v>13212</v>
      </c>
      <c r="B3366" s="2" t="s">
        <v>295</v>
      </c>
      <c r="C3366" s="429">
        <v>5.7889039999999996</v>
      </c>
      <c r="D3366" s="429">
        <v>3.3430770000000001</v>
      </c>
      <c r="E3366" s="429">
        <v>2.4458269999999995</v>
      </c>
      <c r="F3366" s="429">
        <v>-1.309480999999991</v>
      </c>
    </row>
    <row r="3367" spans="1:6" x14ac:dyDescent="0.3">
      <c r="A3367" s="336">
        <v>13214</v>
      </c>
      <c r="B3367" s="2" t="s">
        <v>295</v>
      </c>
      <c r="C3367" s="429">
        <v>5.7410360000000003</v>
      </c>
      <c r="D3367" s="429">
        <v>3.4237890000000002</v>
      </c>
      <c r="E3367" s="429">
        <v>2.3172470000000001</v>
      </c>
      <c r="F3367" s="429">
        <v>-1.7956589999999863</v>
      </c>
    </row>
    <row r="3368" spans="1:6" x14ac:dyDescent="0.3">
      <c r="A3368" s="336">
        <v>13215</v>
      </c>
      <c r="B3368" s="2" t="s">
        <v>295</v>
      </c>
      <c r="C3368" s="429">
        <v>5.6964569999999997</v>
      </c>
      <c r="D3368" s="429">
        <v>3.3633920000000002</v>
      </c>
      <c r="E3368" s="429">
        <v>2.3330649999999995</v>
      </c>
      <c r="F3368" s="429">
        <v>-1.9930439999999976</v>
      </c>
    </row>
    <row r="3369" spans="1:6" x14ac:dyDescent="0.3">
      <c r="A3369" s="336">
        <v>13219</v>
      </c>
      <c r="B3369" s="2" t="s">
        <v>295</v>
      </c>
      <c r="C3369" s="429">
        <v>5.7694530000000004</v>
      </c>
      <c r="D3369" s="429">
        <v>3.3484319999999999</v>
      </c>
      <c r="E3369" s="429">
        <v>2.4210210000000005</v>
      </c>
      <c r="F3369" s="429">
        <v>-1.314337000000009</v>
      </c>
    </row>
    <row r="3370" spans="1:6" x14ac:dyDescent="0.3">
      <c r="A3370" s="336">
        <v>13224</v>
      </c>
      <c r="B3370" s="2" t="s">
        <v>295</v>
      </c>
      <c r="C3370" s="429">
        <v>5.7488130000000002</v>
      </c>
      <c r="D3370" s="429">
        <v>3.4185110000000001</v>
      </c>
      <c r="E3370" s="429">
        <v>2.3303020000000001</v>
      </c>
      <c r="F3370" s="429">
        <v>-1.6655959999999936</v>
      </c>
    </row>
    <row r="3371" spans="1:6" x14ac:dyDescent="0.3">
      <c r="A3371" s="336">
        <v>13244</v>
      </c>
      <c r="B3371" s="2" t="s">
        <v>295</v>
      </c>
      <c r="C3371" s="429">
        <v>5.7458840000000002</v>
      </c>
      <c r="D3371" s="429">
        <v>3.3969399999999998</v>
      </c>
      <c r="E3371" s="429">
        <v>2.3489440000000004</v>
      </c>
      <c r="F3371" s="429">
        <v>-1.6514299999999977</v>
      </c>
    </row>
    <row r="3372" spans="1:6" x14ac:dyDescent="0.3">
      <c r="A3372" s="336">
        <v>13301</v>
      </c>
      <c r="B3372" s="2" t="s">
        <v>295</v>
      </c>
      <c r="C3372" s="429">
        <v>5.3221530000000001</v>
      </c>
      <c r="D3372" s="429">
        <v>3.6008689999999999</v>
      </c>
      <c r="E3372" s="429">
        <v>1.7212840000000003</v>
      </c>
      <c r="F3372" s="429">
        <v>-10.352405000000001</v>
      </c>
    </row>
    <row r="3373" spans="1:6" x14ac:dyDescent="0.3">
      <c r="A3373" s="336">
        <v>13302</v>
      </c>
      <c r="B3373" s="2" t="s">
        <v>295</v>
      </c>
      <c r="C3373" s="429">
        <v>5.5143940000000002</v>
      </c>
      <c r="D3373" s="429">
        <v>2.9024000000000001</v>
      </c>
      <c r="E3373" s="429">
        <v>2.6119940000000001</v>
      </c>
      <c r="F3373" s="429">
        <v>-5.409872</v>
      </c>
    </row>
    <row r="3374" spans="1:6" x14ac:dyDescent="0.3">
      <c r="A3374" s="336">
        <v>13303</v>
      </c>
      <c r="B3374" s="2" t="s">
        <v>295</v>
      </c>
      <c r="C3374" s="429">
        <v>5.4394470000000004</v>
      </c>
      <c r="D3374" s="429">
        <v>3.415613</v>
      </c>
      <c r="E3374" s="429">
        <v>2.0238340000000004</v>
      </c>
      <c r="F3374" s="429">
        <v>-8.8630569999999906</v>
      </c>
    </row>
    <row r="3375" spans="1:6" x14ac:dyDescent="0.3">
      <c r="A3375" s="336">
        <v>13304</v>
      </c>
      <c r="B3375" s="2" t="s">
        <v>295</v>
      </c>
      <c r="C3375" s="429">
        <v>5.5557449999999999</v>
      </c>
      <c r="D3375" s="429">
        <v>3.5968450000000001</v>
      </c>
      <c r="E3375" s="429">
        <v>1.9588999999999999</v>
      </c>
      <c r="F3375" s="429">
        <v>-7.5418850000000006</v>
      </c>
    </row>
    <row r="3376" spans="1:6" x14ac:dyDescent="0.3">
      <c r="A3376" s="336">
        <v>13308</v>
      </c>
      <c r="B3376" s="2" t="s">
        <v>295</v>
      </c>
      <c r="C3376" s="429">
        <v>5.6958310000000001</v>
      </c>
      <c r="D3376" s="429">
        <v>3.2312500000000002</v>
      </c>
      <c r="E3376" s="429">
        <v>2.4645809999999999</v>
      </c>
      <c r="F3376" s="429">
        <v>-4.5225459999999984</v>
      </c>
    </row>
    <row r="3377" spans="1:6" x14ac:dyDescent="0.3">
      <c r="A3377" s="336">
        <v>13309</v>
      </c>
      <c r="B3377" s="2" t="s">
        <v>295</v>
      </c>
      <c r="C3377" s="429">
        <v>5.3141879999999997</v>
      </c>
      <c r="D3377" s="429">
        <v>3.515199</v>
      </c>
      <c r="E3377" s="429">
        <v>1.7989889999999997</v>
      </c>
      <c r="F3377" s="429">
        <v>-10.241380999999997</v>
      </c>
    </row>
    <row r="3378" spans="1:6" x14ac:dyDescent="0.3">
      <c r="A3378" s="336">
        <v>13310</v>
      </c>
      <c r="B3378" s="2" t="s">
        <v>295</v>
      </c>
      <c r="C3378" s="429">
        <v>5.4752720000000004</v>
      </c>
      <c r="D3378" s="429">
        <v>3.2624339999999998</v>
      </c>
      <c r="E3378" s="429">
        <v>2.2128380000000005</v>
      </c>
      <c r="F3378" s="429">
        <v>-6.1775349999999989</v>
      </c>
    </row>
    <row r="3379" spans="1:6" x14ac:dyDescent="0.3">
      <c r="A3379" s="336">
        <v>13314</v>
      </c>
      <c r="B3379" s="2" t="s">
        <v>295</v>
      </c>
      <c r="C3379" s="429">
        <v>5.4403769999999998</v>
      </c>
      <c r="D3379" s="429">
        <v>3.398685</v>
      </c>
      <c r="E3379" s="429">
        <v>2.0416919999999998</v>
      </c>
      <c r="F3379" s="429">
        <v>-6.5851100000000002</v>
      </c>
    </row>
    <row r="3380" spans="1:6" x14ac:dyDescent="0.3">
      <c r="A3380" s="336">
        <v>13315</v>
      </c>
      <c r="B3380" s="2" t="s">
        <v>295</v>
      </c>
      <c r="C3380" s="429">
        <v>5.3908129999999996</v>
      </c>
      <c r="D3380" s="429">
        <v>3.4582950000000001</v>
      </c>
      <c r="E3380" s="429">
        <v>1.9325179999999995</v>
      </c>
      <c r="F3380" s="429">
        <v>-6.1419130000000024</v>
      </c>
    </row>
    <row r="3381" spans="1:6" x14ac:dyDescent="0.3">
      <c r="A3381" s="336">
        <v>13316</v>
      </c>
      <c r="B3381" s="2" t="s">
        <v>295</v>
      </c>
      <c r="C3381" s="429">
        <v>5.5109760000000003</v>
      </c>
      <c r="D3381" s="429">
        <v>3.1929650000000001</v>
      </c>
      <c r="E3381" s="429">
        <v>2.3180110000000003</v>
      </c>
      <c r="F3381" s="429">
        <v>-6.4544300000000092</v>
      </c>
    </row>
    <row r="3382" spans="1:6" x14ac:dyDescent="0.3">
      <c r="A3382" s="336">
        <v>13317</v>
      </c>
      <c r="B3382" s="2" t="s">
        <v>295</v>
      </c>
      <c r="C3382" s="429">
        <v>5.6328610000000001</v>
      </c>
      <c r="D3382" s="429">
        <v>3.5202740000000001</v>
      </c>
      <c r="E3382" s="429">
        <v>2.112587</v>
      </c>
      <c r="F3382" s="429">
        <v>-4.1910169999999951</v>
      </c>
    </row>
    <row r="3383" spans="1:6" x14ac:dyDescent="0.3">
      <c r="A3383" s="336">
        <v>13318</v>
      </c>
      <c r="B3383" s="2" t="s">
        <v>295</v>
      </c>
      <c r="C3383" s="429">
        <v>5.4778549999999999</v>
      </c>
      <c r="D3383" s="429">
        <v>3.4950070000000002</v>
      </c>
      <c r="E3383" s="429">
        <v>1.9828479999999997</v>
      </c>
      <c r="F3383" s="429">
        <v>-7.0512700000000095</v>
      </c>
    </row>
    <row r="3384" spans="1:6" x14ac:dyDescent="0.3">
      <c r="A3384" s="336">
        <v>13319</v>
      </c>
      <c r="B3384" s="2" t="s">
        <v>295</v>
      </c>
      <c r="C3384" s="429">
        <v>5.6301230000000002</v>
      </c>
      <c r="D3384" s="429">
        <v>3.5153819999999998</v>
      </c>
      <c r="E3384" s="429">
        <v>2.1147410000000004</v>
      </c>
      <c r="F3384" s="429">
        <v>-5.8540810000000008</v>
      </c>
    </row>
    <row r="3385" spans="1:6" x14ac:dyDescent="0.3">
      <c r="A3385" s="336">
        <v>13320</v>
      </c>
      <c r="B3385" s="2" t="s">
        <v>295</v>
      </c>
      <c r="C3385" s="429">
        <v>5.414828</v>
      </c>
      <c r="D3385" s="429">
        <v>3.5763950000000002</v>
      </c>
      <c r="E3385" s="429">
        <v>1.8384329999999998</v>
      </c>
      <c r="F3385" s="429">
        <v>-6.4249910000000057</v>
      </c>
    </row>
    <row r="3386" spans="1:6" x14ac:dyDescent="0.3">
      <c r="A3386" s="336">
        <v>13322</v>
      </c>
      <c r="B3386" s="2" t="s">
        <v>295</v>
      </c>
      <c r="C3386" s="429">
        <v>5.5308609999999998</v>
      </c>
      <c r="D3386" s="429">
        <v>3.5341879999999999</v>
      </c>
      <c r="E3386" s="429">
        <v>1.9966729999999999</v>
      </c>
      <c r="F3386" s="429">
        <v>-6.5447099999999878</v>
      </c>
    </row>
    <row r="3387" spans="1:6" x14ac:dyDescent="0.3">
      <c r="A3387" s="336">
        <v>13323</v>
      </c>
      <c r="B3387" s="2" t="s">
        <v>295</v>
      </c>
      <c r="C3387" s="429">
        <v>5.6606019999999999</v>
      </c>
      <c r="D3387" s="429">
        <v>3.4665879999999998</v>
      </c>
      <c r="E3387" s="429">
        <v>2.1940140000000001</v>
      </c>
      <c r="F3387" s="429">
        <v>-5.7879409999999964</v>
      </c>
    </row>
    <row r="3388" spans="1:6" x14ac:dyDescent="0.3">
      <c r="A3388" s="336">
        <v>13324</v>
      </c>
      <c r="B3388" s="2" t="s">
        <v>295</v>
      </c>
      <c r="C3388" s="429">
        <v>5.1341720000000004</v>
      </c>
      <c r="D3388" s="429">
        <v>3.7760980000000002</v>
      </c>
      <c r="E3388" s="429">
        <v>1.3580740000000002</v>
      </c>
      <c r="F3388" s="429">
        <v>-12.642279999999996</v>
      </c>
    </row>
    <row r="3389" spans="1:6" x14ac:dyDescent="0.3">
      <c r="A3389" s="336">
        <v>13325</v>
      </c>
      <c r="B3389" s="2" t="s">
        <v>295</v>
      </c>
      <c r="C3389" s="429">
        <v>5.2235339999999999</v>
      </c>
      <c r="D3389" s="429">
        <v>3.3959679999999999</v>
      </c>
      <c r="E3389" s="429">
        <v>1.827566</v>
      </c>
      <c r="F3389" s="429">
        <v>-11.293528999999996</v>
      </c>
    </row>
    <row r="3390" spans="1:6" x14ac:dyDescent="0.3">
      <c r="A3390" s="336">
        <v>13326</v>
      </c>
      <c r="B3390" s="2" t="s">
        <v>295</v>
      </c>
      <c r="C3390" s="429">
        <v>5.378717</v>
      </c>
      <c r="D3390" s="429">
        <v>3.5006149999999998</v>
      </c>
      <c r="E3390" s="429">
        <v>1.8781020000000002</v>
      </c>
      <c r="F3390" s="429">
        <v>-5.6213550000000012</v>
      </c>
    </row>
    <row r="3391" spans="1:6" x14ac:dyDescent="0.3">
      <c r="A3391" s="336">
        <v>13327</v>
      </c>
      <c r="B3391" s="2" t="s">
        <v>295</v>
      </c>
      <c r="C3391" s="429">
        <v>5.3105219999999997</v>
      </c>
      <c r="D3391" s="429">
        <v>3.4482789999999999</v>
      </c>
      <c r="E3391" s="429">
        <v>1.8622429999999999</v>
      </c>
      <c r="F3391" s="429">
        <v>-9.0508730000000028</v>
      </c>
    </row>
    <row r="3392" spans="1:6" x14ac:dyDescent="0.3">
      <c r="A3392" s="336">
        <v>13328</v>
      </c>
      <c r="B3392" s="2" t="s">
        <v>295</v>
      </c>
      <c r="C3392" s="429">
        <v>5.5791719999999998</v>
      </c>
      <c r="D3392" s="429">
        <v>3.4121959999999998</v>
      </c>
      <c r="E3392" s="429">
        <v>2.166976</v>
      </c>
      <c r="F3392" s="429">
        <v>-6.2310519999999912</v>
      </c>
    </row>
    <row r="3393" spans="1:6" x14ac:dyDescent="0.3">
      <c r="A3393" s="336">
        <v>13329</v>
      </c>
      <c r="B3393" s="2" t="s">
        <v>295</v>
      </c>
      <c r="C3393" s="429">
        <v>5.4592340000000004</v>
      </c>
      <c r="D3393" s="429">
        <v>3.6531099999999999</v>
      </c>
      <c r="E3393" s="429">
        <v>1.8061240000000005</v>
      </c>
      <c r="F3393" s="429">
        <v>-7.3977409999999963</v>
      </c>
    </row>
    <row r="3394" spans="1:6" x14ac:dyDescent="0.3">
      <c r="A3394" s="336">
        <v>13331</v>
      </c>
      <c r="B3394" s="2" t="s">
        <v>295</v>
      </c>
      <c r="C3394" s="429">
        <v>5.051526</v>
      </c>
      <c r="D3394" s="429">
        <v>3.8408039999999999</v>
      </c>
      <c r="E3394" s="429">
        <v>1.2107220000000001</v>
      </c>
      <c r="F3394" s="429">
        <v>-14.193100999999999</v>
      </c>
    </row>
    <row r="3395" spans="1:6" x14ac:dyDescent="0.3">
      <c r="A3395" s="336">
        <v>13332</v>
      </c>
      <c r="B3395" s="2" t="s">
        <v>295</v>
      </c>
      <c r="C3395" s="429">
        <v>5.3967840000000002</v>
      </c>
      <c r="D3395" s="429">
        <v>3.2603909999999998</v>
      </c>
      <c r="E3395" s="429">
        <v>2.1363930000000004</v>
      </c>
      <c r="F3395" s="429">
        <v>-6.2580949999999973</v>
      </c>
    </row>
    <row r="3396" spans="1:6" x14ac:dyDescent="0.3">
      <c r="A3396" s="336">
        <v>13333</v>
      </c>
      <c r="B3396" s="2" t="s">
        <v>295</v>
      </c>
      <c r="C3396" s="429">
        <v>5.473719</v>
      </c>
      <c r="D3396" s="429">
        <v>3.5768620000000002</v>
      </c>
      <c r="E3396" s="429">
        <v>1.8968569999999998</v>
      </c>
      <c r="F3396" s="429">
        <v>-5.7560100000000105</v>
      </c>
    </row>
    <row r="3397" spans="1:6" x14ac:dyDescent="0.3">
      <c r="A3397" s="336">
        <v>13334</v>
      </c>
      <c r="B3397" s="2" t="s">
        <v>295</v>
      </c>
      <c r="C3397" s="429">
        <v>5.398625</v>
      </c>
      <c r="D3397" s="429">
        <v>3.2635540000000001</v>
      </c>
      <c r="E3397" s="429">
        <v>2.1350709999999999</v>
      </c>
      <c r="F3397" s="429">
        <v>-6.42513000000001</v>
      </c>
    </row>
    <row r="3398" spans="1:6" x14ac:dyDescent="0.3">
      <c r="A3398" s="336">
        <v>13335</v>
      </c>
      <c r="B3398" s="2" t="s">
        <v>295</v>
      </c>
      <c r="C3398" s="429">
        <v>5.4204619999999997</v>
      </c>
      <c r="D3398" s="429">
        <v>3.4045209999999999</v>
      </c>
      <c r="E3398" s="429">
        <v>2.0159409999999998</v>
      </c>
      <c r="F3398" s="429">
        <v>-5.7962360000000004</v>
      </c>
    </row>
    <row r="3399" spans="1:6" x14ac:dyDescent="0.3">
      <c r="A3399" s="336">
        <v>13337</v>
      </c>
      <c r="B3399" s="2" t="s">
        <v>295</v>
      </c>
      <c r="C3399" s="429">
        <v>5.3774100000000002</v>
      </c>
      <c r="D3399" s="429">
        <v>3.496658</v>
      </c>
      <c r="E3399" s="429">
        <v>1.8807520000000002</v>
      </c>
      <c r="F3399" s="429">
        <v>-5.8505139999999969</v>
      </c>
    </row>
    <row r="3400" spans="1:6" x14ac:dyDescent="0.3">
      <c r="A3400" s="336">
        <v>13338</v>
      </c>
      <c r="B3400" s="2" t="s">
        <v>295</v>
      </c>
      <c r="C3400" s="429">
        <v>5.2053820000000002</v>
      </c>
      <c r="D3400" s="429">
        <v>3.7003309999999998</v>
      </c>
      <c r="E3400" s="429">
        <v>1.5050510000000004</v>
      </c>
      <c r="F3400" s="429">
        <v>-11.883910999999998</v>
      </c>
    </row>
    <row r="3401" spans="1:6" x14ac:dyDescent="0.3">
      <c r="A3401" s="336">
        <v>13339</v>
      </c>
      <c r="B3401" s="2" t="s">
        <v>295</v>
      </c>
      <c r="C3401" s="429">
        <v>5.6237409999999999</v>
      </c>
      <c r="D3401" s="429">
        <v>3.562786</v>
      </c>
      <c r="E3401" s="429">
        <v>2.0609549999999999</v>
      </c>
      <c r="F3401" s="429">
        <v>-4.5987559999999945</v>
      </c>
    </row>
    <row r="3402" spans="1:6" x14ac:dyDescent="0.3">
      <c r="A3402" s="336">
        <v>13340</v>
      </c>
      <c r="B3402" s="2" t="s">
        <v>295</v>
      </c>
      <c r="C3402" s="429">
        <v>5.6088930000000001</v>
      </c>
      <c r="D3402" s="429">
        <v>3.5901299999999998</v>
      </c>
      <c r="E3402" s="429">
        <v>2.0187630000000003</v>
      </c>
      <c r="F3402" s="429">
        <v>-5.8016709999999989</v>
      </c>
    </row>
    <row r="3403" spans="1:6" x14ac:dyDescent="0.3">
      <c r="A3403" s="336">
        <v>13342</v>
      </c>
      <c r="B3403" s="2" t="s">
        <v>295</v>
      </c>
      <c r="C3403" s="429">
        <v>5.4041550000000003</v>
      </c>
      <c r="D3403" s="429">
        <v>3.409564</v>
      </c>
      <c r="E3403" s="429">
        <v>1.9945910000000002</v>
      </c>
      <c r="F3403" s="429">
        <v>-5.478517999999994</v>
      </c>
    </row>
    <row r="3404" spans="1:6" x14ac:dyDescent="0.3">
      <c r="A3404" s="336">
        <v>13343</v>
      </c>
      <c r="B3404" s="2" t="s">
        <v>295</v>
      </c>
      <c r="C3404" s="429">
        <v>5.2720799999999999</v>
      </c>
      <c r="D3404" s="429">
        <v>3.5276049999999999</v>
      </c>
      <c r="E3404" s="429">
        <v>1.744475</v>
      </c>
      <c r="F3404" s="429">
        <v>-10.447528000000009</v>
      </c>
    </row>
    <row r="3405" spans="1:6" x14ac:dyDescent="0.3">
      <c r="A3405" s="336">
        <v>13345</v>
      </c>
      <c r="B3405" s="2" t="s">
        <v>295</v>
      </c>
      <c r="C3405" s="429">
        <v>5.3119779999999999</v>
      </c>
      <c r="D3405" s="429">
        <v>3.4579019999999998</v>
      </c>
      <c r="E3405" s="429">
        <v>1.8540760000000001</v>
      </c>
      <c r="F3405" s="429">
        <v>-9.6340790000000034</v>
      </c>
    </row>
    <row r="3406" spans="1:6" x14ac:dyDescent="0.3">
      <c r="A3406" s="336">
        <v>13346</v>
      </c>
      <c r="B3406" s="2" t="s">
        <v>295</v>
      </c>
      <c r="C3406" s="429">
        <v>5.4402710000000001</v>
      </c>
      <c r="D3406" s="429">
        <v>3.26593</v>
      </c>
      <c r="E3406" s="429">
        <v>2.1743410000000001</v>
      </c>
      <c r="F3406" s="429">
        <v>-6.2062869999999961</v>
      </c>
    </row>
    <row r="3407" spans="1:6" x14ac:dyDescent="0.3">
      <c r="A3407" s="336">
        <v>13348</v>
      </c>
      <c r="B3407" s="2" t="s">
        <v>295</v>
      </c>
      <c r="C3407" s="429">
        <v>5.3703110000000001</v>
      </c>
      <c r="D3407" s="429">
        <v>3.4659620000000002</v>
      </c>
      <c r="E3407" s="429">
        <v>1.9043489999999998</v>
      </c>
      <c r="F3407" s="429">
        <v>-5.9139470000000003</v>
      </c>
    </row>
    <row r="3408" spans="1:6" x14ac:dyDescent="0.3">
      <c r="A3408" s="336">
        <v>13350</v>
      </c>
      <c r="B3408" s="2" t="s">
        <v>295</v>
      </c>
      <c r="C3408" s="429">
        <v>5.5723339999999997</v>
      </c>
      <c r="D3408" s="429">
        <v>3.6409410000000002</v>
      </c>
      <c r="E3408" s="429">
        <v>1.9313929999999995</v>
      </c>
      <c r="F3408" s="429">
        <v>-5.9647089999999992</v>
      </c>
    </row>
    <row r="3409" spans="1:6" x14ac:dyDescent="0.3">
      <c r="A3409" s="336">
        <v>13353</v>
      </c>
      <c r="B3409" s="2" t="s">
        <v>295</v>
      </c>
      <c r="C3409" s="429">
        <v>4.9819750000000003</v>
      </c>
      <c r="D3409" s="429">
        <v>3.8058670000000001</v>
      </c>
      <c r="E3409" s="429">
        <v>1.1761080000000002</v>
      </c>
      <c r="F3409" s="429">
        <v>-14.08901800000001</v>
      </c>
    </row>
    <row r="3410" spans="1:6" x14ac:dyDescent="0.3">
      <c r="A3410" s="336">
        <v>13354</v>
      </c>
      <c r="B3410" s="2" t="s">
        <v>295</v>
      </c>
      <c r="C3410" s="429">
        <v>5.5728220000000004</v>
      </c>
      <c r="D3410" s="429">
        <v>3.529728</v>
      </c>
      <c r="E3410" s="429">
        <v>2.0430940000000004</v>
      </c>
      <c r="F3410" s="429">
        <v>-7.5522199999999984</v>
      </c>
    </row>
    <row r="3411" spans="1:6" x14ac:dyDescent="0.3">
      <c r="A3411" s="336">
        <v>13355</v>
      </c>
      <c r="B3411" s="2" t="s">
        <v>295</v>
      </c>
      <c r="C3411" s="429">
        <v>5.4378840000000004</v>
      </c>
      <c r="D3411" s="429">
        <v>3.35025</v>
      </c>
      <c r="E3411" s="429">
        <v>2.0876340000000004</v>
      </c>
      <c r="F3411" s="429">
        <v>-6.5522199999999913</v>
      </c>
    </row>
    <row r="3412" spans="1:6" x14ac:dyDescent="0.3">
      <c r="A3412" s="336">
        <v>13357</v>
      </c>
      <c r="B3412" s="2" t="s">
        <v>295</v>
      </c>
      <c r="C3412" s="429">
        <v>5.5140330000000004</v>
      </c>
      <c r="D3412" s="429">
        <v>3.5819839999999998</v>
      </c>
      <c r="E3412" s="429">
        <v>1.9320490000000006</v>
      </c>
      <c r="F3412" s="429">
        <v>-6.360527999999988</v>
      </c>
    </row>
    <row r="3413" spans="1:6" x14ac:dyDescent="0.3">
      <c r="A3413" s="336">
        <v>13360</v>
      </c>
      <c r="B3413" s="2" t="s">
        <v>295</v>
      </c>
      <c r="C3413" s="429">
        <v>4.9416690000000001</v>
      </c>
      <c r="D3413" s="429">
        <v>3.8333490000000001</v>
      </c>
      <c r="E3413" s="429">
        <v>1.10832</v>
      </c>
      <c r="F3413" s="429">
        <v>-14.166059999999995</v>
      </c>
    </row>
    <row r="3414" spans="1:6" x14ac:dyDescent="0.3">
      <c r="A3414" s="336">
        <v>13361</v>
      </c>
      <c r="B3414" s="2" t="s">
        <v>295</v>
      </c>
      <c r="C3414" s="429">
        <v>5.5036529999999999</v>
      </c>
      <c r="D3414" s="429">
        <v>3.5925129999999998</v>
      </c>
      <c r="E3414" s="429">
        <v>1.9111400000000001</v>
      </c>
      <c r="F3414" s="429">
        <v>-5.7415400000000005</v>
      </c>
    </row>
    <row r="3415" spans="1:6" x14ac:dyDescent="0.3">
      <c r="A3415" s="336">
        <v>13363</v>
      </c>
      <c r="B3415" s="2" t="s">
        <v>295</v>
      </c>
      <c r="C3415" s="429">
        <v>5.5388039999999998</v>
      </c>
      <c r="D3415" s="429">
        <v>3.3544330000000002</v>
      </c>
      <c r="E3415" s="429">
        <v>2.1843709999999996</v>
      </c>
      <c r="F3415" s="429">
        <v>-7.4812479999999937</v>
      </c>
    </row>
    <row r="3416" spans="1:6" x14ac:dyDescent="0.3">
      <c r="A3416" s="336">
        <v>13365</v>
      </c>
      <c r="B3416" s="2" t="s">
        <v>295</v>
      </c>
      <c r="C3416" s="429">
        <v>5.4999580000000003</v>
      </c>
      <c r="D3416" s="429">
        <v>3.6648070000000001</v>
      </c>
      <c r="E3416" s="429">
        <v>1.8351510000000002</v>
      </c>
      <c r="F3416" s="429">
        <v>-6.8707880000000046</v>
      </c>
    </row>
    <row r="3417" spans="1:6" x14ac:dyDescent="0.3">
      <c r="A3417" s="336">
        <v>13367</v>
      </c>
      <c r="B3417" s="2" t="s">
        <v>295</v>
      </c>
      <c r="C3417" s="429">
        <v>5.1884160000000001</v>
      </c>
      <c r="D3417" s="429">
        <v>3.543466</v>
      </c>
      <c r="E3417" s="429">
        <v>1.6449500000000001</v>
      </c>
      <c r="F3417" s="429">
        <v>-11.432490999999995</v>
      </c>
    </row>
    <row r="3418" spans="1:6" x14ac:dyDescent="0.3">
      <c r="A3418" s="336">
        <v>13368</v>
      </c>
      <c r="B3418" s="2" t="s">
        <v>295</v>
      </c>
      <c r="C3418" s="429">
        <v>5.3031829999999998</v>
      </c>
      <c r="D3418" s="429">
        <v>3.457614</v>
      </c>
      <c r="E3418" s="429">
        <v>1.8455689999999998</v>
      </c>
      <c r="F3418" s="429">
        <v>-9.81264800000001</v>
      </c>
    </row>
    <row r="3419" spans="1:6" x14ac:dyDescent="0.3">
      <c r="A3419" s="336">
        <v>13402</v>
      </c>
      <c r="B3419" s="2" t="s">
        <v>295</v>
      </c>
      <c r="C3419" s="429">
        <v>5.4804440000000003</v>
      </c>
      <c r="D3419" s="429">
        <v>3.31725</v>
      </c>
      <c r="E3419" s="429">
        <v>2.1631940000000003</v>
      </c>
      <c r="F3419" s="429">
        <v>-6.4234920000000031</v>
      </c>
    </row>
    <row r="3420" spans="1:6" x14ac:dyDescent="0.3">
      <c r="A3420" s="336">
        <v>13403</v>
      </c>
      <c r="B3420" s="2" t="s">
        <v>295</v>
      </c>
      <c r="C3420" s="429">
        <v>5.6574429999999998</v>
      </c>
      <c r="D3420" s="429">
        <v>3.5235020000000001</v>
      </c>
      <c r="E3420" s="429">
        <v>2.1339409999999996</v>
      </c>
      <c r="F3420" s="429">
        <v>-6.2757229999999922</v>
      </c>
    </row>
    <row r="3421" spans="1:6" x14ac:dyDescent="0.3">
      <c r="A3421" s="336">
        <v>13406</v>
      </c>
      <c r="B3421" s="2" t="s">
        <v>295</v>
      </c>
      <c r="C3421" s="429">
        <v>5.5099710000000002</v>
      </c>
      <c r="D3421" s="429">
        <v>3.6800899999999999</v>
      </c>
      <c r="E3421" s="429">
        <v>1.8298810000000003</v>
      </c>
      <c r="F3421" s="429">
        <v>-7.1028810000000036</v>
      </c>
    </row>
    <row r="3422" spans="1:6" x14ac:dyDescent="0.3">
      <c r="A3422" s="336">
        <v>13407</v>
      </c>
      <c r="B3422" s="2" t="s">
        <v>295</v>
      </c>
      <c r="C3422" s="429">
        <v>5.5054100000000004</v>
      </c>
      <c r="D3422" s="429">
        <v>3.615259</v>
      </c>
      <c r="E3422" s="429">
        <v>1.8901510000000004</v>
      </c>
      <c r="F3422" s="429">
        <v>-6.1218180000000046</v>
      </c>
    </row>
    <row r="3423" spans="1:6" x14ac:dyDescent="0.3">
      <c r="A3423" s="336">
        <v>13408</v>
      </c>
      <c r="B3423" s="2" t="s">
        <v>295</v>
      </c>
      <c r="C3423" s="429">
        <v>5.4431390000000004</v>
      </c>
      <c r="D3423" s="429">
        <v>3.2748349999999999</v>
      </c>
      <c r="E3423" s="429">
        <v>2.1683040000000005</v>
      </c>
      <c r="F3423" s="429">
        <v>-6.1980890000000102</v>
      </c>
    </row>
    <row r="3424" spans="1:6" x14ac:dyDescent="0.3">
      <c r="A3424" s="336">
        <v>13409</v>
      </c>
      <c r="B3424" s="2" t="s">
        <v>295</v>
      </c>
      <c r="C3424" s="429">
        <v>5.5575650000000003</v>
      </c>
      <c r="D3424" s="429">
        <v>3.286124</v>
      </c>
      <c r="E3424" s="429">
        <v>2.2714410000000003</v>
      </c>
      <c r="F3424" s="429">
        <v>-5.5862339999999975</v>
      </c>
    </row>
    <row r="3425" spans="1:6" x14ac:dyDescent="0.3">
      <c r="A3425" s="336">
        <v>13411</v>
      </c>
      <c r="B3425" s="2" t="s">
        <v>295</v>
      </c>
      <c r="C3425" s="429">
        <v>5.4120540000000004</v>
      </c>
      <c r="D3425" s="429">
        <v>3.3680680000000001</v>
      </c>
      <c r="E3425" s="429">
        <v>2.0439860000000003</v>
      </c>
      <c r="F3425" s="429">
        <v>-5.6310660000000112</v>
      </c>
    </row>
    <row r="3426" spans="1:6" x14ac:dyDescent="0.3">
      <c r="A3426" s="336">
        <v>13413</v>
      </c>
      <c r="B3426" s="2" t="s">
        <v>295</v>
      </c>
      <c r="C3426" s="429">
        <v>5.6785670000000001</v>
      </c>
      <c r="D3426" s="429">
        <v>3.519476</v>
      </c>
      <c r="E3426" s="429">
        <v>2.1590910000000001</v>
      </c>
      <c r="F3426" s="429">
        <v>-5.4891319999999979</v>
      </c>
    </row>
    <row r="3427" spans="1:6" x14ac:dyDescent="0.3">
      <c r="A3427" s="336">
        <v>13415</v>
      </c>
      <c r="B3427" s="2" t="s">
        <v>295</v>
      </c>
      <c r="C3427" s="429">
        <v>5.4061209999999997</v>
      </c>
      <c r="D3427" s="429">
        <v>3.3841510000000001</v>
      </c>
      <c r="E3427" s="429">
        <v>2.0219699999999996</v>
      </c>
      <c r="F3427" s="429">
        <v>-5.0109209999999962</v>
      </c>
    </row>
    <row r="3428" spans="1:6" x14ac:dyDescent="0.3">
      <c r="A3428" s="336">
        <v>13416</v>
      </c>
      <c r="B3428" s="2" t="s">
        <v>295</v>
      </c>
      <c r="C3428" s="429">
        <v>5.4545490000000001</v>
      </c>
      <c r="D3428" s="429">
        <v>3.6838769999999998</v>
      </c>
      <c r="E3428" s="429">
        <v>1.7706720000000002</v>
      </c>
      <c r="F3428" s="429">
        <v>-8.2424080000000046</v>
      </c>
    </row>
    <row r="3429" spans="1:6" x14ac:dyDescent="0.3">
      <c r="A3429" s="336">
        <v>13417</v>
      </c>
      <c r="B3429" s="2" t="s">
        <v>295</v>
      </c>
      <c r="C3429" s="429">
        <v>5.7046200000000002</v>
      </c>
      <c r="D3429" s="429">
        <v>3.516289</v>
      </c>
      <c r="E3429" s="429">
        <v>2.1883310000000002</v>
      </c>
      <c r="F3429" s="429">
        <v>-5.4561990000000051</v>
      </c>
    </row>
    <row r="3430" spans="1:6" x14ac:dyDescent="0.3">
      <c r="A3430" s="336">
        <v>13418</v>
      </c>
      <c r="B3430" s="2" t="s">
        <v>295</v>
      </c>
      <c r="C3430" s="429">
        <v>5.4511750000000001</v>
      </c>
      <c r="D3430" s="429">
        <v>3.3923179999999999</v>
      </c>
      <c r="E3430" s="429">
        <v>2.0588570000000002</v>
      </c>
      <c r="F3430" s="429">
        <v>-6.7170860000000019</v>
      </c>
    </row>
    <row r="3431" spans="1:6" x14ac:dyDescent="0.3">
      <c r="A3431" s="336">
        <v>13420</v>
      </c>
      <c r="B3431" s="2" t="s">
        <v>295</v>
      </c>
      <c r="C3431" s="429">
        <v>4.9967930000000003</v>
      </c>
      <c r="D3431" s="429">
        <v>3.8566319999999998</v>
      </c>
      <c r="E3431" s="429">
        <v>1.1401610000000004</v>
      </c>
      <c r="F3431" s="429">
        <v>-14.504094000000002</v>
      </c>
    </row>
    <row r="3432" spans="1:6" x14ac:dyDescent="0.3">
      <c r="A3432" s="336">
        <v>13421</v>
      </c>
      <c r="B3432" s="2" t="s">
        <v>295</v>
      </c>
      <c r="C3432" s="429">
        <v>5.6658799999999996</v>
      </c>
      <c r="D3432" s="429">
        <v>3.2901180000000001</v>
      </c>
      <c r="E3432" s="429">
        <v>2.3757619999999995</v>
      </c>
      <c r="F3432" s="429">
        <v>-4.4048359999999889</v>
      </c>
    </row>
    <row r="3433" spans="1:6" x14ac:dyDescent="0.3">
      <c r="A3433" s="336">
        <v>13424</v>
      </c>
      <c r="B3433" s="2" t="s">
        <v>295</v>
      </c>
      <c r="C3433" s="429">
        <v>5.6868030000000003</v>
      </c>
      <c r="D3433" s="429">
        <v>3.4633880000000001</v>
      </c>
      <c r="E3433" s="429">
        <v>2.2234150000000001</v>
      </c>
      <c r="F3433" s="429">
        <v>-6.0573410000000081</v>
      </c>
    </row>
    <row r="3434" spans="1:6" x14ac:dyDescent="0.3">
      <c r="A3434" s="336">
        <v>13425</v>
      </c>
      <c r="B3434" s="2" t="s">
        <v>295</v>
      </c>
      <c r="C3434" s="429">
        <v>5.5476239999999999</v>
      </c>
      <c r="D3434" s="429">
        <v>3.3527</v>
      </c>
      <c r="E3434" s="429">
        <v>2.1949239999999999</v>
      </c>
      <c r="F3434" s="429">
        <v>-6.1380640000000071</v>
      </c>
    </row>
    <row r="3435" spans="1:6" x14ac:dyDescent="0.3">
      <c r="A3435" s="336">
        <v>13428</v>
      </c>
      <c r="B3435" s="2" t="s">
        <v>295</v>
      </c>
      <c r="C3435" s="429">
        <v>5.7095159999999998</v>
      </c>
      <c r="D3435" s="429">
        <v>3.493233</v>
      </c>
      <c r="E3435" s="429">
        <v>2.2162829999999998</v>
      </c>
      <c r="F3435" s="429">
        <v>-3.5211449999999971</v>
      </c>
    </row>
    <row r="3436" spans="1:6" x14ac:dyDescent="0.3">
      <c r="A3436" s="336">
        <v>13431</v>
      </c>
      <c r="B3436" s="2" t="s">
        <v>295</v>
      </c>
      <c r="C3436" s="429">
        <v>5.5336129999999999</v>
      </c>
      <c r="D3436" s="429">
        <v>3.6393990000000001</v>
      </c>
      <c r="E3436" s="429">
        <v>1.8942139999999998</v>
      </c>
      <c r="F3436" s="429">
        <v>-7.4498449999999963</v>
      </c>
    </row>
    <row r="3437" spans="1:6" x14ac:dyDescent="0.3">
      <c r="A3437" s="336">
        <v>13433</v>
      </c>
      <c r="B3437" s="2" t="s">
        <v>295</v>
      </c>
      <c r="C3437" s="429">
        <v>5.2640890000000002</v>
      </c>
      <c r="D3437" s="429">
        <v>3.5659580000000002</v>
      </c>
      <c r="E3437" s="429">
        <v>1.6981310000000001</v>
      </c>
      <c r="F3437" s="429">
        <v>-10.717193999999996</v>
      </c>
    </row>
    <row r="3438" spans="1:6" x14ac:dyDescent="0.3">
      <c r="A3438" s="336">
        <v>13436</v>
      </c>
      <c r="B3438" s="2" t="s">
        <v>295</v>
      </c>
      <c r="C3438" s="429">
        <v>4.9338309999999996</v>
      </c>
      <c r="D3438" s="429">
        <v>3.7391960000000002</v>
      </c>
      <c r="E3438" s="429">
        <v>1.1946349999999994</v>
      </c>
      <c r="F3438" s="429">
        <v>-11.947284000000003</v>
      </c>
    </row>
    <row r="3439" spans="1:6" x14ac:dyDescent="0.3">
      <c r="A3439" s="336">
        <v>13437</v>
      </c>
      <c r="B3439" s="2" t="s">
        <v>295</v>
      </c>
      <c r="C3439" s="429">
        <v>5.326257</v>
      </c>
      <c r="D3439" s="429">
        <v>3.093423</v>
      </c>
      <c r="E3439" s="429">
        <v>2.232834</v>
      </c>
      <c r="F3439" s="429">
        <v>-9.1029079999999993</v>
      </c>
    </row>
    <row r="3440" spans="1:6" x14ac:dyDescent="0.3">
      <c r="A3440" s="336">
        <v>13438</v>
      </c>
      <c r="B3440" s="2" t="s">
        <v>295</v>
      </c>
      <c r="C3440" s="429">
        <v>5.4063629999999998</v>
      </c>
      <c r="D3440" s="429">
        <v>3.613016</v>
      </c>
      <c r="E3440" s="429">
        <v>1.7933469999999998</v>
      </c>
      <c r="F3440" s="429">
        <v>-9.3835499999999996</v>
      </c>
    </row>
    <row r="3441" spans="1:6" x14ac:dyDescent="0.3">
      <c r="A3441" s="336">
        <v>13439</v>
      </c>
      <c r="B3441" s="2" t="s">
        <v>295</v>
      </c>
      <c r="C3441" s="429">
        <v>5.4257410000000004</v>
      </c>
      <c r="D3441" s="429">
        <v>3.5521150000000001</v>
      </c>
      <c r="E3441" s="429">
        <v>1.8736260000000002</v>
      </c>
      <c r="F3441" s="429">
        <v>-6.2901139999999955</v>
      </c>
    </row>
    <row r="3442" spans="1:6" x14ac:dyDescent="0.3">
      <c r="A3442" s="336">
        <v>13440</v>
      </c>
      <c r="B3442" s="2" t="s">
        <v>295</v>
      </c>
      <c r="C3442" s="429">
        <v>5.670471</v>
      </c>
      <c r="D3442" s="429">
        <v>3.370781</v>
      </c>
      <c r="E3442" s="429">
        <v>2.29969</v>
      </c>
      <c r="F3442" s="429">
        <v>-6.112942000000011</v>
      </c>
    </row>
    <row r="3443" spans="1:6" x14ac:dyDescent="0.3">
      <c r="A3443" s="336">
        <v>13450</v>
      </c>
      <c r="B3443" s="2" t="s">
        <v>295</v>
      </c>
      <c r="C3443" s="429">
        <v>5.3466069999999997</v>
      </c>
      <c r="D3443" s="429">
        <v>3.5466510000000002</v>
      </c>
      <c r="E3443" s="429">
        <v>1.7999559999999994</v>
      </c>
      <c r="F3443" s="429">
        <v>-6.5665770000000023</v>
      </c>
    </row>
    <row r="3444" spans="1:6" x14ac:dyDescent="0.3">
      <c r="A3444" s="336">
        <v>13452</v>
      </c>
      <c r="B3444" s="2" t="s">
        <v>295</v>
      </c>
      <c r="C3444" s="429">
        <v>5.5189399999999997</v>
      </c>
      <c r="D3444" s="429">
        <v>3.6002010000000002</v>
      </c>
      <c r="E3444" s="429">
        <v>1.9187389999999995</v>
      </c>
      <c r="F3444" s="429">
        <v>-6.4016909999999996</v>
      </c>
    </row>
    <row r="3445" spans="1:6" x14ac:dyDescent="0.3">
      <c r="A3445" s="336">
        <v>13454</v>
      </c>
      <c r="B3445" s="2" t="s">
        <v>295</v>
      </c>
      <c r="C3445" s="429">
        <v>5.225568</v>
      </c>
      <c r="D3445" s="429">
        <v>3.7270150000000002</v>
      </c>
      <c r="E3445" s="429">
        <v>1.4985529999999998</v>
      </c>
      <c r="F3445" s="429">
        <v>-10.703802999999997</v>
      </c>
    </row>
    <row r="3446" spans="1:6" x14ac:dyDescent="0.3">
      <c r="A3446" s="336">
        <v>13456</v>
      </c>
      <c r="B3446" s="2" t="s">
        <v>295</v>
      </c>
      <c r="C3446" s="429">
        <v>5.5887169999999999</v>
      </c>
      <c r="D3446" s="429">
        <v>3.5141460000000002</v>
      </c>
      <c r="E3446" s="429">
        <v>2.0745709999999997</v>
      </c>
      <c r="F3446" s="429">
        <v>-6.1675630000000012</v>
      </c>
    </row>
    <row r="3447" spans="1:6" x14ac:dyDescent="0.3">
      <c r="A3447" s="336">
        <v>13459</v>
      </c>
      <c r="B3447" s="2" t="s">
        <v>295</v>
      </c>
      <c r="C3447" s="429">
        <v>5.5111150000000002</v>
      </c>
      <c r="D3447" s="429">
        <v>3.5411959999999998</v>
      </c>
      <c r="E3447" s="429">
        <v>1.9699190000000004</v>
      </c>
      <c r="F3447" s="429">
        <v>-5.4199899999999985</v>
      </c>
    </row>
    <row r="3448" spans="1:6" x14ac:dyDescent="0.3">
      <c r="A3448" s="336">
        <v>13460</v>
      </c>
      <c r="B3448" s="2" t="s">
        <v>295</v>
      </c>
      <c r="C3448" s="429">
        <v>5.4073520000000004</v>
      </c>
      <c r="D3448" s="429">
        <v>3.3153820000000001</v>
      </c>
      <c r="E3448" s="429">
        <v>2.0919700000000003</v>
      </c>
      <c r="F3448" s="429">
        <v>-6.1159589999999966</v>
      </c>
    </row>
    <row r="3449" spans="1:6" x14ac:dyDescent="0.3">
      <c r="A3449" s="336">
        <v>13461</v>
      </c>
      <c r="B3449" s="2" t="s">
        <v>295</v>
      </c>
      <c r="C3449" s="429">
        <v>5.6894780000000003</v>
      </c>
      <c r="D3449" s="429">
        <v>3.3066439999999999</v>
      </c>
      <c r="E3449" s="429">
        <v>2.3828340000000003</v>
      </c>
      <c r="F3449" s="429">
        <v>-4.4368709999999965</v>
      </c>
    </row>
    <row r="3450" spans="1:6" x14ac:dyDescent="0.3">
      <c r="A3450" s="336">
        <v>13464</v>
      </c>
      <c r="B3450" s="2" t="s">
        <v>295</v>
      </c>
      <c r="C3450" s="429">
        <v>5.3842670000000004</v>
      </c>
      <c r="D3450" s="429">
        <v>3.2648890000000002</v>
      </c>
      <c r="E3450" s="429">
        <v>2.1193780000000002</v>
      </c>
      <c r="F3450" s="429">
        <v>-6.0091040000000007</v>
      </c>
    </row>
    <row r="3451" spans="1:6" x14ac:dyDescent="0.3">
      <c r="A3451" s="336">
        <v>13468</v>
      </c>
      <c r="B3451" s="2" t="s">
        <v>295</v>
      </c>
      <c r="C3451" s="429">
        <v>5.4576539999999998</v>
      </c>
      <c r="D3451" s="429">
        <v>3.571005</v>
      </c>
      <c r="E3451" s="429">
        <v>1.8866489999999998</v>
      </c>
      <c r="F3451" s="429">
        <v>-5.7907039999999981</v>
      </c>
    </row>
    <row r="3452" spans="1:6" x14ac:dyDescent="0.3">
      <c r="A3452" s="336">
        <v>13469</v>
      </c>
      <c r="B3452" s="2" t="s">
        <v>295</v>
      </c>
      <c r="C3452" s="429">
        <v>5.6318900000000003</v>
      </c>
      <c r="D3452" s="429">
        <v>3.4972750000000001</v>
      </c>
      <c r="E3452" s="429">
        <v>2.1346150000000002</v>
      </c>
      <c r="F3452" s="429">
        <v>-6.8910000000000124</v>
      </c>
    </row>
    <row r="3453" spans="1:6" x14ac:dyDescent="0.3">
      <c r="A3453" s="336">
        <v>13470</v>
      </c>
      <c r="B3453" s="2" t="s">
        <v>295</v>
      </c>
      <c r="C3453" s="429">
        <v>5.2218359999999997</v>
      </c>
      <c r="D3453" s="429">
        <v>3.6883550000000001</v>
      </c>
      <c r="E3453" s="429">
        <v>1.5334809999999996</v>
      </c>
      <c r="F3453" s="429">
        <v>-10.346283999999997</v>
      </c>
    </row>
    <row r="3454" spans="1:6" x14ac:dyDescent="0.3">
      <c r="A3454" s="336">
        <v>13471</v>
      </c>
      <c r="B3454" s="2" t="s">
        <v>295</v>
      </c>
      <c r="C3454" s="429">
        <v>5.4848270000000001</v>
      </c>
      <c r="D3454" s="429">
        <v>3.296049</v>
      </c>
      <c r="E3454" s="429">
        <v>2.1887780000000001</v>
      </c>
      <c r="F3454" s="429">
        <v>-7.5996849999999938</v>
      </c>
    </row>
    <row r="3455" spans="1:6" x14ac:dyDescent="0.3">
      <c r="A3455" s="336">
        <v>13473</v>
      </c>
      <c r="B3455" s="2" t="s">
        <v>295</v>
      </c>
      <c r="C3455" s="429">
        <v>5.3126480000000003</v>
      </c>
      <c r="D3455" s="429">
        <v>3.378698</v>
      </c>
      <c r="E3455" s="429">
        <v>1.9339500000000003</v>
      </c>
      <c r="F3455" s="429">
        <v>-9.532003999999997</v>
      </c>
    </row>
    <row r="3456" spans="1:6" x14ac:dyDescent="0.3">
      <c r="A3456" s="336">
        <v>13475</v>
      </c>
      <c r="B3456" s="2" t="s">
        <v>295</v>
      </c>
      <c r="C3456" s="429">
        <v>5.5287920000000002</v>
      </c>
      <c r="D3456" s="429">
        <v>3.5853030000000001</v>
      </c>
      <c r="E3456" s="429">
        <v>1.943489</v>
      </c>
      <c r="F3456" s="429">
        <v>-5.3454240000000013</v>
      </c>
    </row>
    <row r="3457" spans="1:6" x14ac:dyDescent="0.3">
      <c r="A3457" s="336">
        <v>13476</v>
      </c>
      <c r="B3457" s="2" t="s">
        <v>295</v>
      </c>
      <c r="C3457" s="429">
        <v>5.6987500000000004</v>
      </c>
      <c r="D3457" s="429">
        <v>3.3710650000000002</v>
      </c>
      <c r="E3457" s="429">
        <v>2.3276850000000002</v>
      </c>
      <c r="F3457" s="429">
        <v>-5.0000549999999961</v>
      </c>
    </row>
    <row r="3458" spans="1:6" x14ac:dyDescent="0.3">
      <c r="A3458" s="336">
        <v>13477</v>
      </c>
      <c r="B3458" s="2" t="s">
        <v>295</v>
      </c>
      <c r="C3458" s="429">
        <v>5.6485019999999997</v>
      </c>
      <c r="D3458" s="429">
        <v>3.3614630000000001</v>
      </c>
      <c r="E3458" s="429">
        <v>2.2870389999999996</v>
      </c>
      <c r="F3458" s="429">
        <v>-5.3206749999999943</v>
      </c>
    </row>
    <row r="3459" spans="1:6" x14ac:dyDescent="0.3">
      <c r="A3459" s="336">
        <v>13478</v>
      </c>
      <c r="B3459" s="2" t="s">
        <v>295</v>
      </c>
      <c r="C3459" s="429">
        <v>5.7050900000000002</v>
      </c>
      <c r="D3459" s="429">
        <v>3.2977280000000002</v>
      </c>
      <c r="E3459" s="429">
        <v>2.407362</v>
      </c>
      <c r="F3459" s="429">
        <v>-4.6443229999999929</v>
      </c>
    </row>
    <row r="3460" spans="1:6" x14ac:dyDescent="0.3">
      <c r="A3460" s="336">
        <v>13480</v>
      </c>
      <c r="B3460" s="2" t="s">
        <v>295</v>
      </c>
      <c r="C3460" s="429">
        <v>5.4879550000000004</v>
      </c>
      <c r="D3460" s="429">
        <v>3.4249369999999999</v>
      </c>
      <c r="E3460" s="429">
        <v>2.0630180000000005</v>
      </c>
      <c r="F3460" s="429">
        <v>-6.7817599999999985</v>
      </c>
    </row>
    <row r="3461" spans="1:6" x14ac:dyDescent="0.3">
      <c r="A3461" s="336">
        <v>13482</v>
      </c>
      <c r="B3461" s="2" t="s">
        <v>295</v>
      </c>
      <c r="C3461" s="429">
        <v>5.3975540000000004</v>
      </c>
      <c r="D3461" s="429">
        <v>3.4303270000000001</v>
      </c>
      <c r="E3461" s="429">
        <v>1.9672270000000003</v>
      </c>
      <c r="F3461" s="429">
        <v>-5.8207209999999847</v>
      </c>
    </row>
    <row r="3462" spans="1:6" x14ac:dyDescent="0.3">
      <c r="A3462" s="336">
        <v>13483</v>
      </c>
      <c r="B3462" s="2" t="s">
        <v>295</v>
      </c>
      <c r="C3462" s="429">
        <v>5.5130140000000001</v>
      </c>
      <c r="D3462" s="429">
        <v>3.117966</v>
      </c>
      <c r="E3462" s="429">
        <v>2.3950480000000001</v>
      </c>
      <c r="F3462" s="429">
        <v>-5.9084829999999968</v>
      </c>
    </row>
    <row r="3463" spans="1:6" x14ac:dyDescent="0.3">
      <c r="A3463" s="336">
        <v>13485</v>
      </c>
      <c r="B3463" s="2" t="s">
        <v>295</v>
      </c>
      <c r="C3463" s="429">
        <v>5.4333070000000001</v>
      </c>
      <c r="D3463" s="429">
        <v>3.4059810000000001</v>
      </c>
      <c r="E3463" s="429">
        <v>2.027326</v>
      </c>
      <c r="F3463" s="429">
        <v>-6.3930969999999974</v>
      </c>
    </row>
    <row r="3464" spans="1:6" x14ac:dyDescent="0.3">
      <c r="A3464" s="336">
        <v>13486</v>
      </c>
      <c r="B3464" s="2" t="s">
        <v>295</v>
      </c>
      <c r="C3464" s="429">
        <v>5.4411690000000004</v>
      </c>
      <c r="D3464" s="429">
        <v>3.5015459999999998</v>
      </c>
      <c r="E3464" s="429">
        <v>1.9396230000000005</v>
      </c>
      <c r="F3464" s="429">
        <v>-9.0619979999999956</v>
      </c>
    </row>
    <row r="3465" spans="1:6" x14ac:dyDescent="0.3">
      <c r="A3465" s="336">
        <v>13488</v>
      </c>
      <c r="B3465" s="2" t="s">
        <v>295</v>
      </c>
      <c r="C3465" s="429">
        <v>5.333914</v>
      </c>
      <c r="D3465" s="429">
        <v>3.5757080000000001</v>
      </c>
      <c r="E3465" s="429">
        <v>1.7582059999999999</v>
      </c>
      <c r="F3465" s="429">
        <v>-7.1680659999999961</v>
      </c>
    </row>
    <row r="3466" spans="1:6" x14ac:dyDescent="0.3">
      <c r="A3466" s="336">
        <v>13489</v>
      </c>
      <c r="B3466" s="2" t="s">
        <v>295</v>
      </c>
      <c r="C3466" s="429">
        <v>5.302835</v>
      </c>
      <c r="D3466" s="429">
        <v>3.3983910000000002</v>
      </c>
      <c r="E3466" s="429">
        <v>1.9044439999999998</v>
      </c>
      <c r="F3466" s="429">
        <v>-10.292615000000005</v>
      </c>
    </row>
    <row r="3467" spans="1:6" x14ac:dyDescent="0.3">
      <c r="A3467" s="336">
        <v>13490</v>
      </c>
      <c r="B3467" s="2" t="s">
        <v>295</v>
      </c>
      <c r="C3467" s="429">
        <v>5.7065799999999998</v>
      </c>
      <c r="D3467" s="429">
        <v>3.4339689999999998</v>
      </c>
      <c r="E3467" s="429">
        <v>2.2726109999999999</v>
      </c>
      <c r="F3467" s="429">
        <v>-5.5757410000000007</v>
      </c>
    </row>
    <row r="3468" spans="1:6" x14ac:dyDescent="0.3">
      <c r="A3468" s="336">
        <v>13491</v>
      </c>
      <c r="B3468" s="2" t="s">
        <v>295</v>
      </c>
      <c r="C3468" s="429">
        <v>5.441128</v>
      </c>
      <c r="D3468" s="429">
        <v>3.5034809999999998</v>
      </c>
      <c r="E3468" s="429">
        <v>1.9376470000000001</v>
      </c>
      <c r="F3468" s="429">
        <v>-6.7567359999999965</v>
      </c>
    </row>
    <row r="3469" spans="1:6" x14ac:dyDescent="0.3">
      <c r="A3469" s="336">
        <v>13492</v>
      </c>
      <c r="B3469" s="2" t="s">
        <v>295</v>
      </c>
      <c r="C3469" s="429">
        <v>5.6980880000000003</v>
      </c>
      <c r="D3469" s="429">
        <v>3.4954290000000001</v>
      </c>
      <c r="E3469" s="429">
        <v>2.2026590000000001</v>
      </c>
      <c r="F3469" s="429">
        <v>-5.6942070000000058</v>
      </c>
    </row>
    <row r="3470" spans="1:6" x14ac:dyDescent="0.3">
      <c r="A3470" s="336">
        <v>13493</v>
      </c>
      <c r="B3470" s="2" t="s">
        <v>295</v>
      </c>
      <c r="C3470" s="429">
        <v>5.5239479999999999</v>
      </c>
      <c r="D3470" s="429">
        <v>3.0459339999999999</v>
      </c>
      <c r="E3470" s="429">
        <v>2.4780139999999999</v>
      </c>
      <c r="F3470" s="429">
        <v>-5.5340369999999908</v>
      </c>
    </row>
    <row r="3471" spans="1:6" x14ac:dyDescent="0.3">
      <c r="A3471" s="336">
        <v>13494</v>
      </c>
      <c r="B3471" s="2" t="s">
        <v>295</v>
      </c>
      <c r="C3471" s="429">
        <v>5.2413410000000002</v>
      </c>
      <c r="D3471" s="429">
        <v>3.6497790000000001</v>
      </c>
      <c r="E3471" s="429">
        <v>1.5915620000000001</v>
      </c>
      <c r="F3471" s="429">
        <v>-11.322244999999995</v>
      </c>
    </row>
    <row r="3472" spans="1:6" x14ac:dyDescent="0.3">
      <c r="A3472" s="336">
        <v>13495</v>
      </c>
      <c r="B3472" s="2" t="s">
        <v>295</v>
      </c>
      <c r="C3472" s="429">
        <v>5.7003469999999998</v>
      </c>
      <c r="D3472" s="429">
        <v>3.521617</v>
      </c>
      <c r="E3472" s="429">
        <v>2.1787299999999998</v>
      </c>
      <c r="F3472" s="429">
        <v>-5.5095950000000045</v>
      </c>
    </row>
    <row r="3473" spans="1:6" x14ac:dyDescent="0.3">
      <c r="A3473" s="336">
        <v>13501</v>
      </c>
      <c r="B3473" s="2" t="s">
        <v>295</v>
      </c>
      <c r="C3473" s="429">
        <v>5.6969620000000001</v>
      </c>
      <c r="D3473" s="429">
        <v>3.5438740000000002</v>
      </c>
      <c r="E3473" s="429">
        <v>2.1530879999999999</v>
      </c>
      <c r="F3473" s="429">
        <v>-5.2631409999999903</v>
      </c>
    </row>
    <row r="3474" spans="1:6" x14ac:dyDescent="0.3">
      <c r="A3474" s="336">
        <v>13502</v>
      </c>
      <c r="B3474" s="2" t="s">
        <v>295</v>
      </c>
      <c r="C3474" s="429">
        <v>5.6293369999999996</v>
      </c>
      <c r="D3474" s="429">
        <v>3.5855549999999998</v>
      </c>
      <c r="E3474" s="429">
        <v>2.0437819999999998</v>
      </c>
      <c r="F3474" s="429">
        <v>-6.1717359999999957</v>
      </c>
    </row>
    <row r="3475" spans="1:6" x14ac:dyDescent="0.3">
      <c r="A3475" s="336">
        <v>13601</v>
      </c>
      <c r="B3475" s="2" t="s">
        <v>295</v>
      </c>
      <c r="C3475" s="429">
        <v>5.4981989999999996</v>
      </c>
      <c r="D3475" s="429">
        <v>2.390063</v>
      </c>
      <c r="E3475" s="429">
        <v>3.1081359999999996</v>
      </c>
      <c r="F3475" s="429">
        <v>-3.5316060000000036</v>
      </c>
    </row>
    <row r="3476" spans="1:6" x14ac:dyDescent="0.3">
      <c r="A3476" s="336">
        <v>13602</v>
      </c>
      <c r="B3476" s="2" t="s">
        <v>295</v>
      </c>
      <c r="C3476" s="429">
        <v>5.5243460000000004</v>
      </c>
      <c r="D3476" s="429">
        <v>2.808036</v>
      </c>
      <c r="E3476" s="429">
        <v>2.7163100000000004</v>
      </c>
      <c r="F3476" s="429">
        <v>-4.2367699999999999</v>
      </c>
    </row>
    <row r="3477" spans="1:6" x14ac:dyDescent="0.3">
      <c r="A3477" s="336">
        <v>13603</v>
      </c>
      <c r="B3477" s="2" t="s">
        <v>295</v>
      </c>
      <c r="C3477" s="429">
        <v>5.5053179999999999</v>
      </c>
      <c r="D3477" s="429">
        <v>2.6030120000000001</v>
      </c>
      <c r="E3477" s="429">
        <v>2.9023059999999998</v>
      </c>
      <c r="F3477" s="429">
        <v>-4.3940019999999933</v>
      </c>
    </row>
    <row r="3478" spans="1:6" x14ac:dyDescent="0.3">
      <c r="A3478" s="336">
        <v>13605</v>
      </c>
      <c r="B3478" s="2" t="s">
        <v>295</v>
      </c>
      <c r="C3478" s="429">
        <v>5.5002230000000001</v>
      </c>
      <c r="D3478" s="429">
        <v>2.355826</v>
      </c>
      <c r="E3478" s="429">
        <v>3.1443970000000001</v>
      </c>
      <c r="F3478" s="429">
        <v>-3.3609710000000064</v>
      </c>
    </row>
    <row r="3479" spans="1:6" x14ac:dyDescent="0.3">
      <c r="A3479" s="336">
        <v>13606</v>
      </c>
      <c r="B3479" s="2" t="s">
        <v>295</v>
      </c>
      <c r="C3479" s="429">
        <v>5.5014729999999998</v>
      </c>
      <c r="D3479" s="429">
        <v>2.2999149999999999</v>
      </c>
      <c r="E3479" s="429">
        <v>3.2015579999999999</v>
      </c>
      <c r="F3479" s="429">
        <v>-2.9022649999999999</v>
      </c>
    </row>
    <row r="3480" spans="1:6" x14ac:dyDescent="0.3">
      <c r="A3480" s="336">
        <v>13607</v>
      </c>
      <c r="B3480" s="2" t="s">
        <v>295</v>
      </c>
      <c r="C3480" s="429">
        <v>5.5463050000000003</v>
      </c>
      <c r="D3480" s="429">
        <v>2.4123809999999999</v>
      </c>
      <c r="E3480" s="429">
        <v>3.1339240000000004</v>
      </c>
      <c r="F3480" s="429">
        <v>-1.2834939999999975</v>
      </c>
    </row>
    <row r="3481" spans="1:6" x14ac:dyDescent="0.3">
      <c r="A3481" s="336">
        <v>13608</v>
      </c>
      <c r="B3481" s="2" t="s">
        <v>295</v>
      </c>
      <c r="C3481" s="429">
        <v>5.5570469999999998</v>
      </c>
      <c r="D3481" s="429">
        <v>2.7745410000000001</v>
      </c>
      <c r="E3481" s="429">
        <v>2.7825059999999997</v>
      </c>
      <c r="F3481" s="429">
        <v>-3.1045689999999979</v>
      </c>
    </row>
    <row r="3482" spans="1:6" x14ac:dyDescent="0.3">
      <c r="A3482" s="336">
        <v>13611</v>
      </c>
      <c r="B3482" s="2" t="s">
        <v>295</v>
      </c>
      <c r="C3482" s="429">
        <v>5.5556409999999996</v>
      </c>
      <c r="D3482" s="429">
        <v>2.232488</v>
      </c>
      <c r="E3482" s="429">
        <v>3.3231529999999996</v>
      </c>
      <c r="F3482" s="429">
        <v>-2.1542280000000034</v>
      </c>
    </row>
    <row r="3483" spans="1:6" x14ac:dyDescent="0.3">
      <c r="A3483" s="336">
        <v>13612</v>
      </c>
      <c r="B3483" s="2" t="s">
        <v>295</v>
      </c>
      <c r="C3483" s="429">
        <v>5.4536600000000002</v>
      </c>
      <c r="D3483" s="429">
        <v>2.6935410000000002</v>
      </c>
      <c r="E3483" s="429">
        <v>2.760119</v>
      </c>
      <c r="F3483" s="429">
        <v>-5.7939439999999962</v>
      </c>
    </row>
    <row r="3484" spans="1:6" x14ac:dyDescent="0.3">
      <c r="A3484" s="336">
        <v>13613</v>
      </c>
      <c r="B3484" s="2" t="s">
        <v>295</v>
      </c>
      <c r="C3484" s="429">
        <v>5.4596429999999998</v>
      </c>
      <c r="D3484" s="429">
        <v>3.1080670000000001</v>
      </c>
      <c r="E3484" s="429">
        <v>2.3515759999999997</v>
      </c>
      <c r="F3484" s="429">
        <v>-1.4008109999999974</v>
      </c>
    </row>
    <row r="3485" spans="1:6" x14ac:dyDescent="0.3">
      <c r="A3485" s="336">
        <v>13614</v>
      </c>
      <c r="B3485" s="2" t="s">
        <v>295</v>
      </c>
      <c r="C3485" s="429">
        <v>5.5717309999999998</v>
      </c>
      <c r="D3485" s="429">
        <v>2.8135750000000002</v>
      </c>
      <c r="E3485" s="429">
        <v>2.7581559999999996</v>
      </c>
      <c r="F3485" s="429">
        <v>-1.8141029999999958</v>
      </c>
    </row>
    <row r="3486" spans="1:6" x14ac:dyDescent="0.3">
      <c r="A3486" s="336">
        <v>13616</v>
      </c>
      <c r="B3486" s="2" t="s">
        <v>295</v>
      </c>
      <c r="C3486" s="429">
        <v>5.5149470000000003</v>
      </c>
      <c r="D3486" s="429">
        <v>2.4520719999999998</v>
      </c>
      <c r="E3486" s="429">
        <v>3.0628750000000005</v>
      </c>
      <c r="F3486" s="429">
        <v>-3.5854270000000099</v>
      </c>
    </row>
    <row r="3487" spans="1:6" x14ac:dyDescent="0.3">
      <c r="A3487" s="336">
        <v>13617</v>
      </c>
      <c r="B3487" s="2" t="s">
        <v>295</v>
      </c>
      <c r="C3487" s="429">
        <v>5.4998310000000004</v>
      </c>
      <c r="D3487" s="429">
        <v>3.1729759999999998</v>
      </c>
      <c r="E3487" s="429">
        <v>2.3268550000000006</v>
      </c>
      <c r="F3487" s="429">
        <v>-1.8498420000000024</v>
      </c>
    </row>
    <row r="3488" spans="1:6" x14ac:dyDescent="0.3">
      <c r="A3488" s="336">
        <v>13618</v>
      </c>
      <c r="B3488" s="2" t="s">
        <v>295</v>
      </c>
      <c r="C3488" s="429">
        <v>5.4418939999999996</v>
      </c>
      <c r="D3488" s="429">
        <v>2.04786</v>
      </c>
      <c r="E3488" s="429">
        <v>3.3940339999999996</v>
      </c>
      <c r="F3488" s="429">
        <v>-1.7648899999999976</v>
      </c>
    </row>
    <row r="3489" spans="1:6" x14ac:dyDescent="0.3">
      <c r="A3489" s="336">
        <v>13619</v>
      </c>
      <c r="B3489" s="2" t="s">
        <v>295</v>
      </c>
      <c r="C3489" s="429">
        <v>5.4315319999999998</v>
      </c>
      <c r="D3489" s="429">
        <v>2.9825620000000002</v>
      </c>
      <c r="E3489" s="429">
        <v>2.4489699999999996</v>
      </c>
      <c r="F3489" s="429">
        <v>-6.2523909999999994</v>
      </c>
    </row>
    <row r="3490" spans="1:6" x14ac:dyDescent="0.3">
      <c r="A3490" s="336">
        <v>13620</v>
      </c>
      <c r="B3490" s="2" t="s">
        <v>295</v>
      </c>
      <c r="C3490" s="429">
        <v>5.4046709999999996</v>
      </c>
      <c r="D3490" s="429">
        <v>3.1539700000000002</v>
      </c>
      <c r="E3490" s="429">
        <v>2.2507009999999994</v>
      </c>
      <c r="F3490" s="429">
        <v>-6.713591000000001</v>
      </c>
    </row>
    <row r="3491" spans="1:6" x14ac:dyDescent="0.3">
      <c r="A3491" s="336">
        <v>13621</v>
      </c>
      <c r="B3491" s="2" t="s">
        <v>295</v>
      </c>
      <c r="C3491" s="429">
        <v>5.491714</v>
      </c>
      <c r="D3491" s="429">
        <v>3.1925279999999998</v>
      </c>
      <c r="E3491" s="429">
        <v>2.2991860000000002</v>
      </c>
      <c r="F3491" s="429">
        <v>-1.9370539999999963</v>
      </c>
    </row>
    <row r="3492" spans="1:6" x14ac:dyDescent="0.3">
      <c r="A3492" s="336">
        <v>13622</v>
      </c>
      <c r="B3492" s="2" t="s">
        <v>295</v>
      </c>
      <c r="C3492" s="429">
        <v>5.4996900000000002</v>
      </c>
      <c r="D3492" s="429">
        <v>2.0457390000000002</v>
      </c>
      <c r="E3492" s="429">
        <v>3.453951</v>
      </c>
      <c r="F3492" s="429">
        <v>-0.29740100000000069</v>
      </c>
    </row>
    <row r="3493" spans="1:6" x14ac:dyDescent="0.3">
      <c r="A3493" s="336">
        <v>13624</v>
      </c>
      <c r="B3493" s="2" t="s">
        <v>295</v>
      </c>
      <c r="C3493" s="429">
        <v>5.5070690000000004</v>
      </c>
      <c r="D3493" s="429">
        <v>2.1729599999999998</v>
      </c>
      <c r="E3493" s="429">
        <v>3.3341090000000007</v>
      </c>
      <c r="F3493" s="429">
        <v>-1.1178399999999939</v>
      </c>
    </row>
    <row r="3494" spans="1:6" x14ac:dyDescent="0.3">
      <c r="A3494" s="336">
        <v>13625</v>
      </c>
      <c r="B3494" s="2" t="s">
        <v>295</v>
      </c>
      <c r="C3494" s="429">
        <v>5.1246409999999996</v>
      </c>
      <c r="D3494" s="429">
        <v>3.7983310000000001</v>
      </c>
      <c r="E3494" s="429">
        <v>1.3263099999999994</v>
      </c>
      <c r="F3494" s="429">
        <v>-9.0602200000000117</v>
      </c>
    </row>
    <row r="3495" spans="1:6" x14ac:dyDescent="0.3">
      <c r="A3495" s="336">
        <v>13626</v>
      </c>
      <c r="B3495" s="2" t="s">
        <v>295</v>
      </c>
      <c r="C3495" s="429">
        <v>5.3035220000000001</v>
      </c>
      <c r="D3495" s="429">
        <v>3.0033590000000001</v>
      </c>
      <c r="E3495" s="429">
        <v>2.300163</v>
      </c>
      <c r="F3495" s="429">
        <v>-8.9341700000000017</v>
      </c>
    </row>
    <row r="3496" spans="1:6" x14ac:dyDescent="0.3">
      <c r="A3496" s="336">
        <v>13630</v>
      </c>
      <c r="B3496" s="2" t="s">
        <v>295</v>
      </c>
      <c r="C3496" s="429">
        <v>5.5475830000000004</v>
      </c>
      <c r="D3496" s="429">
        <v>3.0398670000000001</v>
      </c>
      <c r="E3496" s="429">
        <v>2.5077160000000003</v>
      </c>
      <c r="F3496" s="429">
        <v>-1.5644799999999961</v>
      </c>
    </row>
    <row r="3497" spans="1:6" x14ac:dyDescent="0.3">
      <c r="A3497" s="336">
        <v>13633</v>
      </c>
      <c r="B3497" s="2" t="s">
        <v>295</v>
      </c>
      <c r="C3497" s="429">
        <v>5.6039389999999996</v>
      </c>
      <c r="D3497" s="429">
        <v>2.9091840000000002</v>
      </c>
      <c r="E3497" s="429">
        <v>2.6947549999999993</v>
      </c>
      <c r="F3497" s="429">
        <v>-1.2755990000000068</v>
      </c>
    </row>
    <row r="3498" spans="1:6" x14ac:dyDescent="0.3">
      <c r="A3498" s="336">
        <v>13634</v>
      </c>
      <c r="B3498" s="2" t="s">
        <v>295</v>
      </c>
      <c r="C3498" s="429">
        <v>5.5110000000000001</v>
      </c>
      <c r="D3498" s="429">
        <v>2.0759810000000001</v>
      </c>
      <c r="E3498" s="429">
        <v>3.435019</v>
      </c>
      <c r="F3498" s="429">
        <v>-0.53738400000000297</v>
      </c>
    </row>
    <row r="3499" spans="1:6" x14ac:dyDescent="0.3">
      <c r="A3499" s="336">
        <v>13635</v>
      </c>
      <c r="B3499" s="2" t="s">
        <v>295</v>
      </c>
      <c r="C3499" s="429">
        <v>5.417815</v>
      </c>
      <c r="D3499" s="429">
        <v>3.2519209999999998</v>
      </c>
      <c r="E3499" s="429">
        <v>2.1658940000000002</v>
      </c>
      <c r="F3499" s="429">
        <v>-4.7546739999999978</v>
      </c>
    </row>
    <row r="3500" spans="1:6" x14ac:dyDescent="0.3">
      <c r="A3500" s="336">
        <v>13636</v>
      </c>
      <c r="B3500" s="2" t="s">
        <v>295</v>
      </c>
      <c r="C3500" s="429">
        <v>5.5704250000000002</v>
      </c>
      <c r="D3500" s="429">
        <v>2.3075239999999999</v>
      </c>
      <c r="E3500" s="429">
        <v>3.2629010000000003</v>
      </c>
      <c r="F3500" s="429">
        <v>-2.7082309999999978</v>
      </c>
    </row>
    <row r="3501" spans="1:6" x14ac:dyDescent="0.3">
      <c r="A3501" s="336">
        <v>13637</v>
      </c>
      <c r="B3501" s="2" t="s">
        <v>295</v>
      </c>
      <c r="C3501" s="429">
        <v>5.5439420000000004</v>
      </c>
      <c r="D3501" s="429">
        <v>2.441255</v>
      </c>
      <c r="E3501" s="429">
        <v>3.1026870000000004</v>
      </c>
      <c r="F3501" s="429">
        <v>-2.693004000000002</v>
      </c>
    </row>
    <row r="3502" spans="1:6" x14ac:dyDescent="0.3">
      <c r="A3502" s="336">
        <v>13638</v>
      </c>
      <c r="B3502" s="2" t="s">
        <v>295</v>
      </c>
      <c r="C3502" s="429">
        <v>5.4781399999999998</v>
      </c>
      <c r="D3502" s="429">
        <v>2.683662</v>
      </c>
      <c r="E3502" s="429">
        <v>2.7944779999999998</v>
      </c>
      <c r="F3502" s="429">
        <v>-5.2522719999999978</v>
      </c>
    </row>
    <row r="3503" spans="1:6" x14ac:dyDescent="0.3">
      <c r="A3503" s="336">
        <v>13639</v>
      </c>
      <c r="B3503" s="2" t="s">
        <v>295</v>
      </c>
      <c r="C3503" s="429">
        <v>5.3292640000000002</v>
      </c>
      <c r="D3503" s="429">
        <v>3.469233</v>
      </c>
      <c r="E3503" s="429">
        <v>1.8600310000000002</v>
      </c>
      <c r="F3503" s="429">
        <v>-6.7540329999999962</v>
      </c>
    </row>
    <row r="3504" spans="1:6" x14ac:dyDescent="0.3">
      <c r="A3504" s="336">
        <v>13640</v>
      </c>
      <c r="B3504" s="2" t="s">
        <v>295</v>
      </c>
      <c r="C3504" s="429">
        <v>5.5384140000000004</v>
      </c>
      <c r="D3504" s="429">
        <v>2.3781319999999999</v>
      </c>
      <c r="E3504" s="429">
        <v>3.1602820000000005</v>
      </c>
      <c r="F3504" s="429">
        <v>-1.4221349999999973</v>
      </c>
    </row>
    <row r="3505" spans="1:6" x14ac:dyDescent="0.3">
      <c r="A3505" s="336">
        <v>13642</v>
      </c>
      <c r="B3505" s="2" t="s">
        <v>295</v>
      </c>
      <c r="C3505" s="429">
        <v>5.5228979999999996</v>
      </c>
      <c r="D3505" s="429">
        <v>2.9660890000000002</v>
      </c>
      <c r="E3505" s="429">
        <v>2.5568089999999994</v>
      </c>
      <c r="F3505" s="429">
        <v>-3.018455000000003</v>
      </c>
    </row>
    <row r="3506" spans="1:6" x14ac:dyDescent="0.3">
      <c r="A3506" s="336">
        <v>13646</v>
      </c>
      <c r="B3506" s="2" t="s">
        <v>295</v>
      </c>
      <c r="C3506" s="429">
        <v>5.5860839999999996</v>
      </c>
      <c r="D3506" s="429">
        <v>2.760135</v>
      </c>
      <c r="E3506" s="429">
        <v>2.8259489999999996</v>
      </c>
      <c r="F3506" s="429">
        <v>-1.7755300000000034</v>
      </c>
    </row>
    <row r="3507" spans="1:6" x14ac:dyDescent="0.3">
      <c r="A3507" s="336">
        <v>13648</v>
      </c>
      <c r="B3507" s="2" t="s">
        <v>295</v>
      </c>
      <c r="C3507" s="429">
        <v>5.3743129999999999</v>
      </c>
      <c r="D3507" s="429">
        <v>3.3564229999999999</v>
      </c>
      <c r="E3507" s="429">
        <v>2.01789</v>
      </c>
      <c r="F3507" s="429">
        <v>-7.0736890000000017</v>
      </c>
    </row>
    <row r="3508" spans="1:6" x14ac:dyDescent="0.3">
      <c r="A3508" s="336">
        <v>13650</v>
      </c>
      <c r="B3508" s="2" t="s">
        <v>295</v>
      </c>
      <c r="C3508" s="429">
        <v>5.5381299999999998</v>
      </c>
      <c r="D3508" s="429">
        <v>2.1496469999999999</v>
      </c>
      <c r="E3508" s="429">
        <v>3.3884829999999999</v>
      </c>
      <c r="F3508" s="429">
        <v>-1.9168270000000049</v>
      </c>
    </row>
    <row r="3509" spans="1:6" x14ac:dyDescent="0.3">
      <c r="A3509" s="336">
        <v>13652</v>
      </c>
      <c r="B3509" s="2" t="s">
        <v>295</v>
      </c>
      <c r="C3509" s="429">
        <v>5.4454469999999997</v>
      </c>
      <c r="D3509" s="429">
        <v>3.2120220000000002</v>
      </c>
      <c r="E3509" s="429">
        <v>2.2334249999999995</v>
      </c>
      <c r="F3509" s="429">
        <v>-3.2378050000000016</v>
      </c>
    </row>
    <row r="3510" spans="1:6" x14ac:dyDescent="0.3">
      <c r="A3510" s="336">
        <v>13654</v>
      </c>
      <c r="B3510" s="2" t="s">
        <v>295</v>
      </c>
      <c r="C3510" s="429">
        <v>5.6251410000000002</v>
      </c>
      <c r="D3510" s="429">
        <v>2.9191129999999998</v>
      </c>
      <c r="E3510" s="429">
        <v>2.7060280000000003</v>
      </c>
      <c r="F3510" s="429">
        <v>-0.49438099999999707</v>
      </c>
    </row>
    <row r="3511" spans="1:6" x14ac:dyDescent="0.3">
      <c r="A3511" s="336">
        <v>13655</v>
      </c>
      <c r="B3511" s="2" t="s">
        <v>295</v>
      </c>
      <c r="C3511" s="429">
        <v>5.4524999999999997</v>
      </c>
      <c r="D3511" s="429">
        <v>3.0225209999999998</v>
      </c>
      <c r="E3511" s="429">
        <v>2.4299789999999999</v>
      </c>
      <c r="F3511" s="429">
        <v>-2.3405959999999979</v>
      </c>
    </row>
    <row r="3512" spans="1:6" x14ac:dyDescent="0.3">
      <c r="A3512" s="336">
        <v>13656</v>
      </c>
      <c r="B3512" s="2" t="s">
        <v>295</v>
      </c>
      <c r="C3512" s="429">
        <v>5.5403589999999996</v>
      </c>
      <c r="D3512" s="429">
        <v>2.2878029999999998</v>
      </c>
      <c r="E3512" s="429">
        <v>3.2525559999999998</v>
      </c>
      <c r="F3512" s="429">
        <v>-1.2267130000000037</v>
      </c>
    </row>
    <row r="3513" spans="1:6" x14ac:dyDescent="0.3">
      <c r="A3513" s="336">
        <v>13658</v>
      </c>
      <c r="B3513" s="2" t="s">
        <v>295</v>
      </c>
      <c r="C3513" s="429">
        <v>5.584327</v>
      </c>
      <c r="D3513" s="429">
        <v>3.0579869999999998</v>
      </c>
      <c r="E3513" s="429">
        <v>2.5263400000000003</v>
      </c>
      <c r="F3513" s="429">
        <v>-0.33489900000000006</v>
      </c>
    </row>
    <row r="3514" spans="1:6" x14ac:dyDescent="0.3">
      <c r="A3514" s="336">
        <v>13659</v>
      </c>
      <c r="B3514" s="2" t="s">
        <v>295</v>
      </c>
      <c r="C3514" s="429">
        <v>5.3126910000000001</v>
      </c>
      <c r="D3514" s="429">
        <v>2.9137270000000002</v>
      </c>
      <c r="E3514" s="429">
        <v>2.3989639999999999</v>
      </c>
      <c r="F3514" s="429">
        <v>-8.7993570000000005</v>
      </c>
    </row>
    <row r="3515" spans="1:6" x14ac:dyDescent="0.3">
      <c r="A3515" s="336">
        <v>13660</v>
      </c>
      <c r="B3515" s="2" t="s">
        <v>295</v>
      </c>
      <c r="C3515" s="429">
        <v>5.5324049999999998</v>
      </c>
      <c r="D3515" s="429">
        <v>3.1579410000000001</v>
      </c>
      <c r="E3515" s="429">
        <v>2.3744639999999997</v>
      </c>
      <c r="F3515" s="429">
        <v>-1.2953660000000013</v>
      </c>
    </row>
    <row r="3516" spans="1:6" x14ac:dyDescent="0.3">
      <c r="A3516" s="336">
        <v>13661</v>
      </c>
      <c r="B3516" s="2" t="s">
        <v>295</v>
      </c>
      <c r="C3516" s="429">
        <v>5.5409280000000001</v>
      </c>
      <c r="D3516" s="429">
        <v>2.432823</v>
      </c>
      <c r="E3516" s="429">
        <v>3.1081050000000001</v>
      </c>
      <c r="F3516" s="429">
        <v>-3.6472309999999979</v>
      </c>
    </row>
    <row r="3517" spans="1:6" x14ac:dyDescent="0.3">
      <c r="A3517" s="336">
        <v>13662</v>
      </c>
      <c r="B3517" s="2" t="s">
        <v>295</v>
      </c>
      <c r="C3517" s="429">
        <v>5.4878850000000003</v>
      </c>
      <c r="D3517" s="429">
        <v>3.0585559999999998</v>
      </c>
      <c r="E3517" s="429">
        <v>2.4293290000000005</v>
      </c>
      <c r="F3517" s="429">
        <v>-1.6486289999999926</v>
      </c>
    </row>
    <row r="3518" spans="1:6" x14ac:dyDescent="0.3">
      <c r="A3518" s="336">
        <v>13665</v>
      </c>
      <c r="B3518" s="2" t="s">
        <v>295</v>
      </c>
      <c r="C3518" s="429">
        <v>5.4684470000000003</v>
      </c>
      <c r="D3518" s="429">
        <v>3.04474</v>
      </c>
      <c r="E3518" s="429">
        <v>2.4237070000000003</v>
      </c>
      <c r="F3518" s="429">
        <v>-5.4730109999999996</v>
      </c>
    </row>
    <row r="3519" spans="1:6" x14ac:dyDescent="0.3">
      <c r="A3519" s="336">
        <v>13666</v>
      </c>
      <c r="B3519" s="2" t="s">
        <v>295</v>
      </c>
      <c r="C3519" s="429">
        <v>5.1272229999999999</v>
      </c>
      <c r="D3519" s="429">
        <v>3.8359800000000002</v>
      </c>
      <c r="E3519" s="429">
        <v>1.2912429999999997</v>
      </c>
      <c r="F3519" s="429">
        <v>-10.347835999999994</v>
      </c>
    </row>
    <row r="3520" spans="1:6" x14ac:dyDescent="0.3">
      <c r="A3520" s="336">
        <v>13667</v>
      </c>
      <c r="B3520" s="2" t="s">
        <v>295</v>
      </c>
      <c r="C3520" s="429">
        <v>5.5015549999999998</v>
      </c>
      <c r="D3520" s="429">
        <v>3.1271330000000002</v>
      </c>
      <c r="E3520" s="429">
        <v>2.3744219999999996</v>
      </c>
      <c r="F3520" s="429">
        <v>-1.3010320000000029</v>
      </c>
    </row>
    <row r="3521" spans="1:6" x14ac:dyDescent="0.3">
      <c r="A3521" s="336">
        <v>13668</v>
      </c>
      <c r="B3521" s="2" t="s">
        <v>295</v>
      </c>
      <c r="C3521" s="429">
        <v>5.5004239999999998</v>
      </c>
      <c r="D3521" s="429">
        <v>3.1672039999999999</v>
      </c>
      <c r="E3521" s="429">
        <v>2.3332199999999998</v>
      </c>
      <c r="F3521" s="429">
        <v>-1.2398530000000001</v>
      </c>
    </row>
    <row r="3522" spans="1:6" x14ac:dyDescent="0.3">
      <c r="A3522" s="336">
        <v>13669</v>
      </c>
      <c r="B3522" s="2" t="s">
        <v>295</v>
      </c>
      <c r="C3522" s="429">
        <v>5.6287130000000003</v>
      </c>
      <c r="D3522" s="429">
        <v>2.9024429999999999</v>
      </c>
      <c r="E3522" s="429">
        <v>2.7262700000000004</v>
      </c>
      <c r="F3522" s="429">
        <v>-0.29676599999999809</v>
      </c>
    </row>
    <row r="3523" spans="1:6" x14ac:dyDescent="0.3">
      <c r="A3523" s="336">
        <v>13670</v>
      </c>
      <c r="B3523" s="2" t="s">
        <v>295</v>
      </c>
      <c r="C3523" s="429">
        <v>5.235519</v>
      </c>
      <c r="D3523" s="429">
        <v>3.6578400000000002</v>
      </c>
      <c r="E3523" s="429">
        <v>1.5776789999999998</v>
      </c>
      <c r="F3523" s="429">
        <v>-8.9360229999999952</v>
      </c>
    </row>
    <row r="3524" spans="1:6" x14ac:dyDescent="0.3">
      <c r="A3524" s="336">
        <v>13672</v>
      </c>
      <c r="B3524" s="2" t="s">
        <v>295</v>
      </c>
      <c r="C3524" s="429">
        <v>5.2042570000000001</v>
      </c>
      <c r="D3524" s="429">
        <v>3.6813180000000001</v>
      </c>
      <c r="E3524" s="429">
        <v>1.522939</v>
      </c>
      <c r="F3524" s="429">
        <v>-6.7449610000000035</v>
      </c>
    </row>
    <row r="3525" spans="1:6" x14ac:dyDescent="0.3">
      <c r="A3525" s="336">
        <v>13673</v>
      </c>
      <c r="B3525" s="2" t="s">
        <v>295</v>
      </c>
      <c r="C3525" s="429">
        <v>5.560937</v>
      </c>
      <c r="D3525" s="429">
        <v>2.6443400000000001</v>
      </c>
      <c r="E3525" s="429">
        <v>2.9165969999999999</v>
      </c>
      <c r="F3525" s="429">
        <v>-3.1769409999999993</v>
      </c>
    </row>
    <row r="3526" spans="1:6" x14ac:dyDescent="0.3">
      <c r="A3526" s="336">
        <v>13675</v>
      </c>
      <c r="B3526" s="2" t="s">
        <v>295</v>
      </c>
      <c r="C3526" s="429">
        <v>5.5681909999999997</v>
      </c>
      <c r="D3526" s="429">
        <v>2.495244</v>
      </c>
      <c r="E3526" s="429">
        <v>3.0729469999999997</v>
      </c>
      <c r="F3526" s="429">
        <v>-1.6247649999999965</v>
      </c>
    </row>
    <row r="3527" spans="1:6" x14ac:dyDescent="0.3">
      <c r="A3527" s="336">
        <v>13676</v>
      </c>
      <c r="B3527" s="2" t="s">
        <v>295</v>
      </c>
      <c r="C3527" s="429">
        <v>5.3896850000000001</v>
      </c>
      <c r="D3527" s="429">
        <v>3.3514629999999999</v>
      </c>
      <c r="E3527" s="429">
        <v>2.0382220000000002</v>
      </c>
      <c r="F3527" s="429">
        <v>-3.0729439999999926</v>
      </c>
    </row>
    <row r="3528" spans="1:6" x14ac:dyDescent="0.3">
      <c r="A3528" s="336">
        <v>13679</v>
      </c>
      <c r="B3528" s="2" t="s">
        <v>295</v>
      </c>
      <c r="C3528" s="429">
        <v>5.5775319999999997</v>
      </c>
      <c r="D3528" s="429">
        <v>2.6030319999999998</v>
      </c>
      <c r="E3528" s="429">
        <v>2.9744999999999999</v>
      </c>
      <c r="F3528" s="429">
        <v>-1.788530999999999</v>
      </c>
    </row>
    <row r="3529" spans="1:6" x14ac:dyDescent="0.3">
      <c r="A3529" s="336">
        <v>13680</v>
      </c>
      <c r="B3529" s="2" t="s">
        <v>295</v>
      </c>
      <c r="C3529" s="429">
        <v>5.6068509999999998</v>
      </c>
      <c r="D3529" s="429">
        <v>2.976121</v>
      </c>
      <c r="E3529" s="429">
        <v>2.6307299999999998</v>
      </c>
      <c r="F3529" s="429">
        <v>-0.45761000000000251</v>
      </c>
    </row>
    <row r="3530" spans="1:6" x14ac:dyDescent="0.3">
      <c r="A3530" s="336">
        <v>13681</v>
      </c>
      <c r="B3530" s="2" t="s">
        <v>295</v>
      </c>
      <c r="C3530" s="429">
        <v>5.5357789999999998</v>
      </c>
      <c r="D3530" s="429">
        <v>3.0115059999999998</v>
      </c>
      <c r="E3530" s="429">
        <v>2.524273</v>
      </c>
      <c r="F3530" s="429">
        <v>-2.0868730000000042</v>
      </c>
    </row>
    <row r="3531" spans="1:6" x14ac:dyDescent="0.3">
      <c r="A3531" s="336">
        <v>13682</v>
      </c>
      <c r="B3531" s="2" t="s">
        <v>295</v>
      </c>
      <c r="C3531" s="429">
        <v>5.4085260000000002</v>
      </c>
      <c r="D3531" s="429">
        <v>2.6774460000000002</v>
      </c>
      <c r="E3531" s="429">
        <v>2.73108</v>
      </c>
      <c r="F3531" s="429">
        <v>-6.7462099999999943</v>
      </c>
    </row>
    <row r="3532" spans="1:6" x14ac:dyDescent="0.3">
      <c r="A3532" s="336">
        <v>13684</v>
      </c>
      <c r="B3532" s="2" t="s">
        <v>295</v>
      </c>
      <c r="C3532" s="429">
        <v>5.2848769999999998</v>
      </c>
      <c r="D3532" s="429">
        <v>3.5492970000000001</v>
      </c>
      <c r="E3532" s="429">
        <v>1.7355799999999997</v>
      </c>
      <c r="F3532" s="429">
        <v>-6.5654839999999908</v>
      </c>
    </row>
    <row r="3533" spans="1:6" x14ac:dyDescent="0.3">
      <c r="A3533" s="336">
        <v>13685</v>
      </c>
      <c r="B3533" s="2" t="s">
        <v>295</v>
      </c>
      <c r="C3533" s="429">
        <v>5.5126929999999996</v>
      </c>
      <c r="D3533" s="429">
        <v>2.053067</v>
      </c>
      <c r="E3533" s="429">
        <v>3.4596259999999996</v>
      </c>
      <c r="F3533" s="429">
        <v>-0.3696470000000005</v>
      </c>
    </row>
    <row r="3534" spans="1:6" x14ac:dyDescent="0.3">
      <c r="A3534" s="336">
        <v>13687</v>
      </c>
      <c r="B3534" s="2" t="s">
        <v>295</v>
      </c>
      <c r="C3534" s="429">
        <v>5.2056690000000003</v>
      </c>
      <c r="D3534" s="429">
        <v>3.68045</v>
      </c>
      <c r="E3534" s="429">
        <v>1.5252190000000003</v>
      </c>
      <c r="F3534" s="429">
        <v>-6.9767360000000025</v>
      </c>
    </row>
    <row r="3535" spans="1:6" x14ac:dyDescent="0.3">
      <c r="A3535" s="336">
        <v>13690</v>
      </c>
      <c r="B3535" s="2" t="s">
        <v>295</v>
      </c>
      <c r="C3535" s="429">
        <v>5.112006</v>
      </c>
      <c r="D3535" s="429">
        <v>3.851191</v>
      </c>
      <c r="E3535" s="429">
        <v>1.260815</v>
      </c>
      <c r="F3535" s="429">
        <v>-11.295034000000001</v>
      </c>
    </row>
    <row r="3536" spans="1:6" x14ac:dyDescent="0.3">
      <c r="A3536" s="336">
        <v>13691</v>
      </c>
      <c r="B3536" s="2" t="s">
        <v>295</v>
      </c>
      <c r="C3536" s="429">
        <v>5.5699449999999997</v>
      </c>
      <c r="D3536" s="429">
        <v>2.5391400000000002</v>
      </c>
      <c r="E3536" s="429">
        <v>3.0308049999999995</v>
      </c>
      <c r="F3536" s="429">
        <v>-2.1695349999999962</v>
      </c>
    </row>
    <row r="3537" spans="1:6" x14ac:dyDescent="0.3">
      <c r="A3537" s="336">
        <v>13693</v>
      </c>
      <c r="B3537" s="2" t="s">
        <v>295</v>
      </c>
      <c r="C3537" s="429">
        <v>5.4559749999999996</v>
      </c>
      <c r="D3537" s="429">
        <v>2.0226869999999999</v>
      </c>
      <c r="E3537" s="429">
        <v>3.4332879999999997</v>
      </c>
      <c r="F3537" s="429">
        <v>-1.2677680000000038</v>
      </c>
    </row>
    <row r="3538" spans="1:6" x14ac:dyDescent="0.3">
      <c r="A3538" s="336">
        <v>13694</v>
      </c>
      <c r="B3538" s="2" t="s">
        <v>295</v>
      </c>
      <c r="C3538" s="429">
        <v>5.5130850000000002</v>
      </c>
      <c r="D3538" s="429">
        <v>3.1961360000000001</v>
      </c>
      <c r="E3538" s="429">
        <v>2.3169490000000001</v>
      </c>
      <c r="F3538" s="429">
        <v>-1.8102009999999922</v>
      </c>
    </row>
    <row r="3539" spans="1:6" x14ac:dyDescent="0.3">
      <c r="A3539" s="336">
        <v>13695</v>
      </c>
      <c r="B3539" s="2" t="s">
        <v>295</v>
      </c>
      <c r="C3539" s="429">
        <v>5.1312889999999998</v>
      </c>
      <c r="D3539" s="429">
        <v>3.808087</v>
      </c>
      <c r="E3539" s="429">
        <v>1.3232019999999998</v>
      </c>
      <c r="F3539" s="429">
        <v>-11.503202000000002</v>
      </c>
    </row>
    <row r="3540" spans="1:6" x14ac:dyDescent="0.3">
      <c r="A3540" s="336">
        <v>13696</v>
      </c>
      <c r="B3540" s="2" t="s">
        <v>295</v>
      </c>
      <c r="C3540" s="429">
        <v>5.4814230000000004</v>
      </c>
      <c r="D3540" s="429">
        <v>3.1878899999999999</v>
      </c>
      <c r="E3540" s="429">
        <v>2.2935330000000005</v>
      </c>
      <c r="F3540" s="429">
        <v>-1.207416000000002</v>
      </c>
    </row>
    <row r="3541" spans="1:6" x14ac:dyDescent="0.3">
      <c r="A3541" s="336">
        <v>13697</v>
      </c>
      <c r="B3541" s="2" t="s">
        <v>295</v>
      </c>
      <c r="C3541" s="429">
        <v>5.4322949999999999</v>
      </c>
      <c r="D3541" s="429">
        <v>3.2478349999999998</v>
      </c>
      <c r="E3541" s="429">
        <v>2.1844600000000001</v>
      </c>
      <c r="F3541" s="429">
        <v>-1.5745220000000018</v>
      </c>
    </row>
    <row r="3542" spans="1:6" x14ac:dyDescent="0.3">
      <c r="A3542" s="336">
        <v>13699</v>
      </c>
      <c r="B3542" s="2" t="s">
        <v>295</v>
      </c>
      <c r="C3542" s="429">
        <v>5.4467869999999996</v>
      </c>
      <c r="D3542" s="429">
        <v>3.2482690000000001</v>
      </c>
      <c r="E3542" s="429">
        <v>2.1985179999999995</v>
      </c>
      <c r="F3542" s="429">
        <v>-2.145984999999996</v>
      </c>
    </row>
    <row r="3543" spans="1:6" x14ac:dyDescent="0.3">
      <c r="A3543" s="336">
        <v>13730</v>
      </c>
      <c r="B3543" s="2" t="s">
        <v>295</v>
      </c>
      <c r="C3543" s="429">
        <v>5.5202479999999996</v>
      </c>
      <c r="D3543" s="429">
        <v>3.4600770000000001</v>
      </c>
      <c r="E3543" s="429">
        <v>2.0601709999999995</v>
      </c>
      <c r="F3543" s="429">
        <v>-3.7281160000000071</v>
      </c>
    </row>
    <row r="3544" spans="1:6" x14ac:dyDescent="0.3">
      <c r="A3544" s="336">
        <v>13731</v>
      </c>
      <c r="B3544" s="2" t="s">
        <v>295</v>
      </c>
      <c r="C3544" s="429">
        <v>5.2916169999999996</v>
      </c>
      <c r="D3544" s="429">
        <v>3.7576079999999998</v>
      </c>
      <c r="E3544" s="429">
        <v>1.5340089999999997</v>
      </c>
      <c r="F3544" s="429">
        <v>-8.9970080000000081</v>
      </c>
    </row>
    <row r="3545" spans="1:6" x14ac:dyDescent="0.3">
      <c r="A3545" s="336">
        <v>13732</v>
      </c>
      <c r="B3545" s="2" t="s">
        <v>295</v>
      </c>
      <c r="C3545" s="429">
        <v>5.6478739999999998</v>
      </c>
      <c r="D3545" s="429">
        <v>3.293091</v>
      </c>
      <c r="E3545" s="429">
        <v>2.3547829999999998</v>
      </c>
      <c r="F3545" s="429">
        <v>0.81673199999999468</v>
      </c>
    </row>
    <row r="3546" spans="1:6" x14ac:dyDescent="0.3">
      <c r="A3546" s="336">
        <v>13733</v>
      </c>
      <c r="B3546" s="2" t="s">
        <v>295</v>
      </c>
      <c r="C3546" s="429">
        <v>5.4930529999999997</v>
      </c>
      <c r="D3546" s="429">
        <v>3.4315769999999999</v>
      </c>
      <c r="E3546" s="429">
        <v>2.0614759999999999</v>
      </c>
      <c r="F3546" s="429">
        <v>-4.2281520000000086</v>
      </c>
    </row>
    <row r="3547" spans="1:6" x14ac:dyDescent="0.3">
      <c r="A3547" s="336">
        <v>13734</v>
      </c>
      <c r="B3547" s="2" t="s">
        <v>295</v>
      </c>
      <c r="C3547" s="429">
        <v>5.642074</v>
      </c>
      <c r="D3547" s="429">
        <v>3.2235999999999998</v>
      </c>
      <c r="E3547" s="429">
        <v>2.4184740000000002</v>
      </c>
      <c r="F3547" s="429">
        <v>1.8995210000000071</v>
      </c>
    </row>
    <row r="3548" spans="1:6" x14ac:dyDescent="0.3">
      <c r="A3548" s="336">
        <v>13736</v>
      </c>
      <c r="B3548" s="2" t="s">
        <v>295</v>
      </c>
      <c r="C3548" s="429">
        <v>5.6025349999999996</v>
      </c>
      <c r="D3548" s="429">
        <v>3.2847219999999999</v>
      </c>
      <c r="E3548" s="429">
        <v>2.3178129999999997</v>
      </c>
      <c r="F3548" s="429">
        <v>-0.77144099999999582</v>
      </c>
    </row>
    <row r="3549" spans="1:6" x14ac:dyDescent="0.3">
      <c r="A3549" s="336">
        <v>13739</v>
      </c>
      <c r="B3549" s="2" t="s">
        <v>295</v>
      </c>
      <c r="C3549" s="429">
        <v>5.2880739999999999</v>
      </c>
      <c r="D3549" s="429">
        <v>3.6187779999999998</v>
      </c>
      <c r="E3549" s="429">
        <v>1.6692960000000001</v>
      </c>
      <c r="F3549" s="429">
        <v>-7.7451490000000049</v>
      </c>
    </row>
    <row r="3550" spans="1:6" x14ac:dyDescent="0.3">
      <c r="A3550" s="336">
        <v>13740</v>
      </c>
      <c r="B3550" s="2" t="s">
        <v>295</v>
      </c>
      <c r="C3550" s="429">
        <v>5.2533729999999998</v>
      </c>
      <c r="D3550" s="429">
        <v>3.708853</v>
      </c>
      <c r="E3550" s="429">
        <v>1.5445199999999999</v>
      </c>
      <c r="F3550" s="429">
        <v>-9.073124</v>
      </c>
    </row>
    <row r="3551" spans="1:6" x14ac:dyDescent="0.3">
      <c r="A3551" s="336">
        <v>13743</v>
      </c>
      <c r="B3551" s="2" t="s">
        <v>295</v>
      </c>
      <c r="C3551" s="429">
        <v>5.6062430000000001</v>
      </c>
      <c r="D3551" s="429">
        <v>3.2591670000000001</v>
      </c>
      <c r="E3551" s="429">
        <v>2.3470759999999999</v>
      </c>
      <c r="F3551" s="429">
        <v>0.73368999999998863</v>
      </c>
    </row>
    <row r="3552" spans="1:6" x14ac:dyDescent="0.3">
      <c r="A3552" s="336">
        <v>13744</v>
      </c>
      <c r="B3552" s="2" t="s">
        <v>295</v>
      </c>
      <c r="C3552" s="429">
        <v>5.6532330000000002</v>
      </c>
      <c r="D3552" s="429">
        <v>3.3242690000000001</v>
      </c>
      <c r="E3552" s="429">
        <v>2.328964</v>
      </c>
      <c r="F3552" s="429">
        <v>-0.58098200000000588</v>
      </c>
    </row>
    <row r="3553" spans="1:6" x14ac:dyDescent="0.3">
      <c r="A3553" s="336">
        <v>13746</v>
      </c>
      <c r="B3553" s="2" t="s">
        <v>295</v>
      </c>
      <c r="C3553" s="429">
        <v>5.6266090000000002</v>
      </c>
      <c r="D3553" s="429">
        <v>3.3446660000000001</v>
      </c>
      <c r="E3553" s="429">
        <v>2.2819430000000001</v>
      </c>
      <c r="F3553" s="429">
        <v>-1.6149289999999894</v>
      </c>
    </row>
    <row r="3554" spans="1:6" x14ac:dyDescent="0.3">
      <c r="A3554" s="336">
        <v>13748</v>
      </c>
      <c r="B3554" s="2" t="s">
        <v>295</v>
      </c>
      <c r="C3554" s="429">
        <v>5.6245950000000002</v>
      </c>
      <c r="D3554" s="429">
        <v>3.477236</v>
      </c>
      <c r="E3554" s="429">
        <v>2.1473590000000002</v>
      </c>
      <c r="F3554" s="429">
        <v>-2.1049560000000014</v>
      </c>
    </row>
    <row r="3555" spans="1:6" x14ac:dyDescent="0.3">
      <c r="A3555" s="336">
        <v>13750</v>
      </c>
      <c r="B3555" s="2" t="s">
        <v>295</v>
      </c>
      <c r="C3555" s="429">
        <v>5.3199670000000001</v>
      </c>
      <c r="D3555" s="429">
        <v>3.5319410000000002</v>
      </c>
      <c r="E3555" s="429">
        <v>1.7880259999999999</v>
      </c>
      <c r="F3555" s="429">
        <v>-6.5014939999999939</v>
      </c>
    </row>
    <row r="3556" spans="1:6" x14ac:dyDescent="0.3">
      <c r="A3556" s="336">
        <v>13751</v>
      </c>
      <c r="B3556" s="2" t="s">
        <v>295</v>
      </c>
      <c r="C3556" s="429">
        <v>5.3167390000000001</v>
      </c>
      <c r="D3556" s="429">
        <v>3.5232250000000001</v>
      </c>
      <c r="E3556" s="429">
        <v>1.7935140000000001</v>
      </c>
      <c r="F3556" s="429">
        <v>-6.3741980000000069</v>
      </c>
    </row>
    <row r="3557" spans="1:6" x14ac:dyDescent="0.3">
      <c r="A3557" s="336">
        <v>13752</v>
      </c>
      <c r="B3557" s="2" t="s">
        <v>295</v>
      </c>
      <c r="C3557" s="429">
        <v>5.3209270000000002</v>
      </c>
      <c r="D3557" s="429">
        <v>3.6901380000000001</v>
      </c>
      <c r="E3557" s="429">
        <v>1.630789</v>
      </c>
      <c r="F3557" s="429">
        <v>-7.8812409999999957</v>
      </c>
    </row>
    <row r="3558" spans="1:6" x14ac:dyDescent="0.3">
      <c r="A3558" s="336">
        <v>13753</v>
      </c>
      <c r="B3558" s="2" t="s">
        <v>295</v>
      </c>
      <c r="C3558" s="429">
        <v>5.310257</v>
      </c>
      <c r="D3558" s="429">
        <v>3.596857</v>
      </c>
      <c r="E3558" s="429">
        <v>1.7134</v>
      </c>
      <c r="F3558" s="429">
        <v>-7.0974600000000052</v>
      </c>
    </row>
    <row r="3559" spans="1:6" x14ac:dyDescent="0.3">
      <c r="A3559" s="336">
        <v>13754</v>
      </c>
      <c r="B3559" s="2" t="s">
        <v>295</v>
      </c>
      <c r="C3559" s="429">
        <v>5.494707</v>
      </c>
      <c r="D3559" s="429">
        <v>3.5605859999999998</v>
      </c>
      <c r="E3559" s="429">
        <v>1.9341210000000002</v>
      </c>
      <c r="F3559" s="429">
        <v>-4.4486790000000056</v>
      </c>
    </row>
    <row r="3560" spans="1:6" x14ac:dyDescent="0.3">
      <c r="A3560" s="336">
        <v>13755</v>
      </c>
      <c r="B3560" s="2" t="s">
        <v>295</v>
      </c>
      <c r="C3560" s="429">
        <v>5.3726760000000002</v>
      </c>
      <c r="D3560" s="429">
        <v>3.6939229999999998</v>
      </c>
      <c r="E3560" s="429">
        <v>1.6787530000000004</v>
      </c>
      <c r="F3560" s="429">
        <v>-7.1088390000000103</v>
      </c>
    </row>
    <row r="3561" spans="1:6" x14ac:dyDescent="0.3">
      <c r="A3561" s="336">
        <v>13756</v>
      </c>
      <c r="B3561" s="2" t="s">
        <v>295</v>
      </c>
      <c r="C3561" s="429">
        <v>5.4179430000000002</v>
      </c>
      <c r="D3561" s="429">
        <v>3.684059</v>
      </c>
      <c r="E3561" s="429">
        <v>1.7338840000000002</v>
      </c>
      <c r="F3561" s="429">
        <v>-6.2418969999999945</v>
      </c>
    </row>
    <row r="3562" spans="1:6" x14ac:dyDescent="0.3">
      <c r="A3562" s="336">
        <v>13757</v>
      </c>
      <c r="B3562" s="2" t="s">
        <v>295</v>
      </c>
      <c r="C3562" s="429">
        <v>5.3214969999999999</v>
      </c>
      <c r="D3562" s="429">
        <v>3.5345840000000002</v>
      </c>
      <c r="E3562" s="429">
        <v>1.7869129999999998</v>
      </c>
      <c r="F3562" s="429">
        <v>-6.4286620000000028</v>
      </c>
    </row>
    <row r="3563" spans="1:6" x14ac:dyDescent="0.3">
      <c r="A3563" s="336">
        <v>13760</v>
      </c>
      <c r="B3563" s="2" t="s">
        <v>295</v>
      </c>
      <c r="C3563" s="429">
        <v>5.665</v>
      </c>
      <c r="D3563" s="429">
        <v>3.2937460000000001</v>
      </c>
      <c r="E3563" s="429">
        <v>2.371254</v>
      </c>
      <c r="F3563" s="429">
        <v>0.56091899999999129</v>
      </c>
    </row>
    <row r="3564" spans="1:6" x14ac:dyDescent="0.3">
      <c r="A3564" s="336">
        <v>13775</v>
      </c>
      <c r="B3564" s="2" t="s">
        <v>295</v>
      </c>
      <c r="C3564" s="429">
        <v>5.3833500000000001</v>
      </c>
      <c r="D3564" s="429">
        <v>3.4899269999999998</v>
      </c>
      <c r="E3564" s="429">
        <v>1.8934230000000003</v>
      </c>
      <c r="F3564" s="429">
        <v>-5.372093999999997</v>
      </c>
    </row>
    <row r="3565" spans="1:6" x14ac:dyDescent="0.3">
      <c r="A3565" s="336">
        <v>13776</v>
      </c>
      <c r="B3565" s="2" t="s">
        <v>295</v>
      </c>
      <c r="C3565" s="429">
        <v>5.4397089999999997</v>
      </c>
      <c r="D3565" s="429">
        <v>3.39209</v>
      </c>
      <c r="E3565" s="429">
        <v>2.0476189999999996</v>
      </c>
      <c r="F3565" s="429">
        <v>-4.9619989999999987</v>
      </c>
    </row>
    <row r="3566" spans="1:6" x14ac:dyDescent="0.3">
      <c r="A3566" s="336">
        <v>13777</v>
      </c>
      <c r="B3566" s="2" t="s">
        <v>295</v>
      </c>
      <c r="C3566" s="429">
        <v>5.6528999999999998</v>
      </c>
      <c r="D3566" s="429">
        <v>3.2993039999999998</v>
      </c>
      <c r="E3566" s="429">
        <v>2.353596</v>
      </c>
      <c r="F3566" s="429">
        <v>-0.2764839999999964</v>
      </c>
    </row>
    <row r="3567" spans="1:6" x14ac:dyDescent="0.3">
      <c r="A3567" s="336">
        <v>13778</v>
      </c>
      <c r="B3567" s="2" t="s">
        <v>295</v>
      </c>
      <c r="C3567" s="429">
        <v>5.567272</v>
      </c>
      <c r="D3567" s="429">
        <v>3.339893</v>
      </c>
      <c r="E3567" s="429">
        <v>2.227379</v>
      </c>
      <c r="F3567" s="429">
        <v>-2.700524999999999</v>
      </c>
    </row>
    <row r="3568" spans="1:6" x14ac:dyDescent="0.3">
      <c r="A3568" s="336">
        <v>13780</v>
      </c>
      <c r="B3568" s="2" t="s">
        <v>295</v>
      </c>
      <c r="C3568" s="429">
        <v>5.4759979999999997</v>
      </c>
      <c r="D3568" s="429">
        <v>3.3730329999999999</v>
      </c>
      <c r="E3568" s="429">
        <v>2.1029649999999998</v>
      </c>
      <c r="F3568" s="429">
        <v>-4.704903999999992</v>
      </c>
    </row>
    <row r="3569" spans="1:6" x14ac:dyDescent="0.3">
      <c r="A3569" s="336">
        <v>13782</v>
      </c>
      <c r="B3569" s="2" t="s">
        <v>295</v>
      </c>
      <c r="C3569" s="429">
        <v>5.334657</v>
      </c>
      <c r="D3569" s="429">
        <v>3.6589</v>
      </c>
      <c r="E3569" s="429">
        <v>1.6757569999999999</v>
      </c>
      <c r="F3569" s="429">
        <v>-7.3321950000000058</v>
      </c>
    </row>
    <row r="3570" spans="1:6" x14ac:dyDescent="0.3">
      <c r="A3570" s="336">
        <v>13783</v>
      </c>
      <c r="B3570" s="2" t="s">
        <v>295</v>
      </c>
      <c r="C3570" s="429">
        <v>5.4874809999999998</v>
      </c>
      <c r="D3570" s="429">
        <v>3.643799</v>
      </c>
      <c r="E3570" s="429">
        <v>1.8436819999999998</v>
      </c>
      <c r="F3570" s="429">
        <v>-4.984217000000001</v>
      </c>
    </row>
    <row r="3571" spans="1:6" x14ac:dyDescent="0.3">
      <c r="A3571" s="336">
        <v>13786</v>
      </c>
      <c r="B3571" s="2" t="s">
        <v>295</v>
      </c>
      <c r="C3571" s="429">
        <v>5.2898579999999997</v>
      </c>
      <c r="D3571" s="429">
        <v>3.62087</v>
      </c>
      <c r="E3571" s="429">
        <v>1.6689879999999997</v>
      </c>
      <c r="F3571" s="429">
        <v>-7.9591220000000007</v>
      </c>
    </row>
    <row r="3572" spans="1:6" x14ac:dyDescent="0.3">
      <c r="A3572" s="336">
        <v>13787</v>
      </c>
      <c r="B3572" s="2" t="s">
        <v>295</v>
      </c>
      <c r="C3572" s="429">
        <v>5.5833779999999997</v>
      </c>
      <c r="D3572" s="429">
        <v>3.432734</v>
      </c>
      <c r="E3572" s="429">
        <v>2.1506439999999998</v>
      </c>
      <c r="F3572" s="429">
        <v>-2.7832299999999961</v>
      </c>
    </row>
    <row r="3573" spans="1:6" x14ac:dyDescent="0.3">
      <c r="A3573" s="336">
        <v>13788</v>
      </c>
      <c r="B3573" s="2" t="s">
        <v>295</v>
      </c>
      <c r="C3573" s="429">
        <v>5.260383</v>
      </c>
      <c r="D3573" s="429">
        <v>3.6953299999999998</v>
      </c>
      <c r="E3573" s="429">
        <v>1.5650530000000002</v>
      </c>
      <c r="F3573" s="429">
        <v>-9.052102000000005</v>
      </c>
    </row>
    <row r="3574" spans="1:6" x14ac:dyDescent="0.3">
      <c r="A3574" s="336">
        <v>13790</v>
      </c>
      <c r="B3574" s="2" t="s">
        <v>295</v>
      </c>
      <c r="C3574" s="429">
        <v>5.6619859999999997</v>
      </c>
      <c r="D3574" s="429">
        <v>3.320033</v>
      </c>
      <c r="E3574" s="429">
        <v>2.3419529999999997</v>
      </c>
      <c r="F3574" s="429">
        <v>-1.2937000000000864E-2</v>
      </c>
    </row>
    <row r="3575" spans="1:6" x14ac:dyDescent="0.3">
      <c r="A3575" s="336">
        <v>13795</v>
      </c>
      <c r="B3575" s="2" t="s">
        <v>295</v>
      </c>
      <c r="C3575" s="429">
        <v>5.6297290000000002</v>
      </c>
      <c r="D3575" s="429">
        <v>3.4703400000000002</v>
      </c>
      <c r="E3575" s="429">
        <v>2.159389</v>
      </c>
      <c r="F3575" s="429">
        <v>-2.1237899999999925</v>
      </c>
    </row>
    <row r="3576" spans="1:6" x14ac:dyDescent="0.3">
      <c r="A3576" s="336">
        <v>13796</v>
      </c>
      <c r="B3576" s="2" t="s">
        <v>295</v>
      </c>
      <c r="C3576" s="429">
        <v>5.4016469999999996</v>
      </c>
      <c r="D3576" s="429">
        <v>3.3981140000000001</v>
      </c>
      <c r="E3576" s="429">
        <v>2.0035329999999996</v>
      </c>
      <c r="F3576" s="429">
        <v>-4.7972940000000079</v>
      </c>
    </row>
    <row r="3577" spans="1:6" x14ac:dyDescent="0.3">
      <c r="A3577" s="336">
        <v>13797</v>
      </c>
      <c r="B3577" s="2" t="s">
        <v>295</v>
      </c>
      <c r="C3577" s="429">
        <v>5.6239229999999996</v>
      </c>
      <c r="D3577" s="429">
        <v>3.2858100000000001</v>
      </c>
      <c r="E3577" s="429">
        <v>2.3381129999999994</v>
      </c>
      <c r="F3577" s="429">
        <v>-1.1014209999999949</v>
      </c>
    </row>
    <row r="3578" spans="1:6" x14ac:dyDescent="0.3">
      <c r="A3578" s="336">
        <v>13801</v>
      </c>
      <c r="B3578" s="2" t="s">
        <v>295</v>
      </c>
      <c r="C3578" s="429">
        <v>5.4722229999999996</v>
      </c>
      <c r="D3578" s="429">
        <v>3.310098</v>
      </c>
      <c r="E3578" s="429">
        <v>2.1621249999999996</v>
      </c>
      <c r="F3578" s="429">
        <v>-4.2547670000000011</v>
      </c>
    </row>
    <row r="3579" spans="1:6" x14ac:dyDescent="0.3">
      <c r="A3579" s="336">
        <v>13802</v>
      </c>
      <c r="B3579" s="2" t="s">
        <v>295</v>
      </c>
      <c r="C3579" s="429">
        <v>5.6560730000000001</v>
      </c>
      <c r="D3579" s="429">
        <v>3.2911790000000001</v>
      </c>
      <c r="E3579" s="429">
        <v>2.3648940000000001</v>
      </c>
      <c r="F3579" s="429">
        <v>1.168400000000247E-2</v>
      </c>
    </row>
    <row r="3580" spans="1:6" x14ac:dyDescent="0.3">
      <c r="A3580" s="336">
        <v>13803</v>
      </c>
      <c r="B3580" s="2" t="s">
        <v>295</v>
      </c>
      <c r="C3580" s="429">
        <v>5.5697530000000004</v>
      </c>
      <c r="D3580" s="429">
        <v>3.2877839999999998</v>
      </c>
      <c r="E3580" s="429">
        <v>2.2819690000000006</v>
      </c>
      <c r="F3580" s="429">
        <v>-2.6964889999999926</v>
      </c>
    </row>
    <row r="3581" spans="1:6" x14ac:dyDescent="0.3">
      <c r="A3581" s="336">
        <v>13804</v>
      </c>
      <c r="B3581" s="2" t="s">
        <v>295</v>
      </c>
      <c r="C3581" s="429">
        <v>5.4528379999999999</v>
      </c>
      <c r="D3581" s="429">
        <v>3.5203959999999999</v>
      </c>
      <c r="E3581" s="429">
        <v>1.932442</v>
      </c>
      <c r="F3581" s="429">
        <v>-4.7637130000000028</v>
      </c>
    </row>
    <row r="3582" spans="1:6" x14ac:dyDescent="0.3">
      <c r="A3582" s="336">
        <v>13806</v>
      </c>
      <c r="B3582" s="2" t="s">
        <v>295</v>
      </c>
      <c r="C3582" s="429">
        <v>5.3401719999999999</v>
      </c>
      <c r="D3582" s="429">
        <v>3.513004</v>
      </c>
      <c r="E3582" s="429">
        <v>1.8271679999999999</v>
      </c>
      <c r="F3582" s="429">
        <v>-5.9649529999999871</v>
      </c>
    </row>
    <row r="3583" spans="1:6" x14ac:dyDescent="0.3">
      <c r="A3583" s="336">
        <v>13807</v>
      </c>
      <c r="B3583" s="2" t="s">
        <v>295</v>
      </c>
      <c r="C3583" s="429">
        <v>5.3711380000000002</v>
      </c>
      <c r="D3583" s="429">
        <v>3.4327580000000002</v>
      </c>
      <c r="E3583" s="429">
        <v>1.93838</v>
      </c>
      <c r="F3583" s="429">
        <v>-5.0153939999999935</v>
      </c>
    </row>
    <row r="3584" spans="1:6" x14ac:dyDescent="0.3">
      <c r="A3584" s="336">
        <v>13808</v>
      </c>
      <c r="B3584" s="2" t="s">
        <v>295</v>
      </c>
      <c r="C3584" s="429">
        <v>5.4155389999999999</v>
      </c>
      <c r="D3584" s="429">
        <v>3.3870450000000001</v>
      </c>
      <c r="E3584" s="429">
        <v>2.0284939999999998</v>
      </c>
      <c r="F3584" s="429">
        <v>-4.9663200000000032</v>
      </c>
    </row>
    <row r="3585" spans="1:6" x14ac:dyDescent="0.3">
      <c r="A3585" s="336">
        <v>13809</v>
      </c>
      <c r="B3585" s="2" t="s">
        <v>295</v>
      </c>
      <c r="C3585" s="429">
        <v>5.4590930000000002</v>
      </c>
      <c r="D3585" s="429">
        <v>3.405036</v>
      </c>
      <c r="E3585" s="429">
        <v>2.0540570000000002</v>
      </c>
      <c r="F3585" s="429">
        <v>-4.831510999999999</v>
      </c>
    </row>
    <row r="3586" spans="1:6" x14ac:dyDescent="0.3">
      <c r="A3586" s="336">
        <v>13810</v>
      </c>
      <c r="B3586" s="2" t="s">
        <v>295</v>
      </c>
      <c r="C3586" s="429">
        <v>5.390358</v>
      </c>
      <c r="D3586" s="429">
        <v>3.4098959999999998</v>
      </c>
      <c r="E3586" s="429">
        <v>1.9804620000000002</v>
      </c>
      <c r="F3586" s="429">
        <v>-5.0874400000000009</v>
      </c>
    </row>
    <row r="3587" spans="1:6" x14ac:dyDescent="0.3">
      <c r="A3587" s="336">
        <v>13811</v>
      </c>
      <c r="B3587" s="2" t="s">
        <v>295</v>
      </c>
      <c r="C3587" s="429">
        <v>5.6337809999999999</v>
      </c>
      <c r="D3587" s="429">
        <v>3.2745350000000002</v>
      </c>
      <c r="E3587" s="429">
        <v>2.3592459999999997</v>
      </c>
      <c r="F3587" s="429">
        <v>0.23408399999999574</v>
      </c>
    </row>
    <row r="3588" spans="1:6" x14ac:dyDescent="0.3">
      <c r="A3588" s="336">
        <v>13812</v>
      </c>
      <c r="B3588" s="2" t="s">
        <v>295</v>
      </c>
      <c r="C3588" s="429">
        <v>5.6329729999999998</v>
      </c>
      <c r="D3588" s="429">
        <v>3.2345640000000002</v>
      </c>
      <c r="E3588" s="429">
        <v>2.3984089999999996</v>
      </c>
      <c r="F3588" s="429">
        <v>1.7152009999999933</v>
      </c>
    </row>
    <row r="3589" spans="1:6" x14ac:dyDescent="0.3">
      <c r="A3589" s="336">
        <v>13813</v>
      </c>
      <c r="B3589" s="2" t="s">
        <v>295</v>
      </c>
      <c r="C3589" s="429">
        <v>5.5308760000000001</v>
      </c>
      <c r="D3589" s="429">
        <v>3.485541</v>
      </c>
      <c r="E3589" s="429">
        <v>2.0453350000000001</v>
      </c>
      <c r="F3589" s="429">
        <v>-3.5933670000000006</v>
      </c>
    </row>
    <row r="3590" spans="1:6" x14ac:dyDescent="0.3">
      <c r="A3590" s="336">
        <v>13815</v>
      </c>
      <c r="B3590" s="2" t="s">
        <v>295</v>
      </c>
      <c r="C3590" s="429">
        <v>5.4161089999999996</v>
      </c>
      <c r="D3590" s="429">
        <v>3.3221289999999999</v>
      </c>
      <c r="E3590" s="429">
        <v>2.0939799999999997</v>
      </c>
      <c r="F3590" s="429">
        <v>-5.4372189999999989</v>
      </c>
    </row>
    <row r="3591" spans="1:6" x14ac:dyDescent="0.3">
      <c r="A3591" s="336">
        <v>13820</v>
      </c>
      <c r="B3591" s="2" t="s">
        <v>295</v>
      </c>
      <c r="C3591" s="429">
        <v>5.3779729999999999</v>
      </c>
      <c r="D3591" s="429">
        <v>3.4406750000000001</v>
      </c>
      <c r="E3591" s="429">
        <v>1.9372979999999997</v>
      </c>
      <c r="F3591" s="429">
        <v>-4.9816650000000067</v>
      </c>
    </row>
    <row r="3592" spans="1:6" x14ac:dyDescent="0.3">
      <c r="A3592" s="336">
        <v>13825</v>
      </c>
      <c r="B3592" s="2" t="s">
        <v>295</v>
      </c>
      <c r="C3592" s="429">
        <v>5.4164479999999999</v>
      </c>
      <c r="D3592" s="429">
        <v>3.4177780000000002</v>
      </c>
      <c r="E3592" s="429">
        <v>1.9986699999999997</v>
      </c>
      <c r="F3592" s="429">
        <v>-4.7637110000000149</v>
      </c>
    </row>
    <row r="3593" spans="1:6" x14ac:dyDescent="0.3">
      <c r="A3593" s="336">
        <v>13826</v>
      </c>
      <c r="B3593" s="2" t="s">
        <v>295</v>
      </c>
      <c r="C3593" s="429">
        <v>5.5712679999999999</v>
      </c>
      <c r="D3593" s="429">
        <v>3.4910860000000001</v>
      </c>
      <c r="E3593" s="429">
        <v>2.0801819999999998</v>
      </c>
      <c r="F3593" s="429">
        <v>-3.0213520000000074</v>
      </c>
    </row>
    <row r="3594" spans="1:6" x14ac:dyDescent="0.3">
      <c r="A3594" s="336">
        <v>13827</v>
      </c>
      <c r="B3594" s="2" t="s">
        <v>295</v>
      </c>
      <c r="C3594" s="429">
        <v>5.6436089999999997</v>
      </c>
      <c r="D3594" s="429">
        <v>3.2525270000000002</v>
      </c>
      <c r="E3594" s="429">
        <v>2.3910819999999995</v>
      </c>
      <c r="F3594" s="429">
        <v>1.2344419999999943</v>
      </c>
    </row>
    <row r="3595" spans="1:6" x14ac:dyDescent="0.3">
      <c r="A3595" s="336">
        <v>13830</v>
      </c>
      <c r="B3595" s="2" t="s">
        <v>295</v>
      </c>
      <c r="C3595" s="429">
        <v>5.4852730000000003</v>
      </c>
      <c r="D3595" s="429">
        <v>3.3371439999999999</v>
      </c>
      <c r="E3595" s="429">
        <v>2.1481290000000004</v>
      </c>
      <c r="F3595" s="429">
        <v>-4.3300729999999916</v>
      </c>
    </row>
    <row r="3596" spans="1:6" x14ac:dyDescent="0.3">
      <c r="A3596" s="336">
        <v>13832</v>
      </c>
      <c r="B3596" s="2" t="s">
        <v>295</v>
      </c>
      <c r="C3596" s="429">
        <v>5.3697020000000002</v>
      </c>
      <c r="D3596" s="429">
        <v>3.289666</v>
      </c>
      <c r="E3596" s="429">
        <v>2.0800360000000002</v>
      </c>
      <c r="F3596" s="429">
        <v>-6.1499309999999952</v>
      </c>
    </row>
    <row r="3597" spans="1:6" x14ac:dyDescent="0.3">
      <c r="A3597" s="336">
        <v>13833</v>
      </c>
      <c r="B3597" s="2" t="s">
        <v>295</v>
      </c>
      <c r="C3597" s="429">
        <v>5.6290500000000003</v>
      </c>
      <c r="D3597" s="429">
        <v>3.395022</v>
      </c>
      <c r="E3597" s="429">
        <v>2.2340280000000003</v>
      </c>
      <c r="F3597" s="429">
        <v>-1.9211540000000014</v>
      </c>
    </row>
    <row r="3598" spans="1:6" x14ac:dyDescent="0.3">
      <c r="A3598" s="336">
        <v>13834</v>
      </c>
      <c r="B3598" s="2" t="s">
        <v>295</v>
      </c>
      <c r="C3598" s="429">
        <v>5.3601419999999997</v>
      </c>
      <c r="D3598" s="429">
        <v>3.4502820000000001</v>
      </c>
      <c r="E3598" s="429">
        <v>1.9098599999999997</v>
      </c>
      <c r="F3598" s="429">
        <v>-5.1961280000000016</v>
      </c>
    </row>
    <row r="3599" spans="1:6" x14ac:dyDescent="0.3">
      <c r="A3599" s="336">
        <v>13835</v>
      </c>
      <c r="B3599" s="2" t="s">
        <v>295</v>
      </c>
      <c r="C3599" s="429">
        <v>5.5827099999999996</v>
      </c>
      <c r="D3599" s="429">
        <v>3.2924090000000001</v>
      </c>
      <c r="E3599" s="429">
        <v>2.2903009999999995</v>
      </c>
      <c r="F3599" s="429">
        <v>-1.7408130000000028</v>
      </c>
    </row>
    <row r="3600" spans="1:6" x14ac:dyDescent="0.3">
      <c r="A3600" s="336">
        <v>13838</v>
      </c>
      <c r="B3600" s="2" t="s">
        <v>295</v>
      </c>
      <c r="C3600" s="429">
        <v>5.4570230000000004</v>
      </c>
      <c r="D3600" s="429">
        <v>3.4707379999999999</v>
      </c>
      <c r="E3600" s="429">
        <v>1.9862850000000005</v>
      </c>
      <c r="F3600" s="429">
        <v>-4.6543539999999908</v>
      </c>
    </row>
    <row r="3601" spans="1:6" x14ac:dyDescent="0.3">
      <c r="A3601" s="336">
        <v>13839</v>
      </c>
      <c r="B3601" s="2" t="s">
        <v>295</v>
      </c>
      <c r="C3601" s="429">
        <v>5.3910340000000003</v>
      </c>
      <c r="D3601" s="429">
        <v>3.539685</v>
      </c>
      <c r="E3601" s="429">
        <v>1.8513490000000004</v>
      </c>
      <c r="F3601" s="429">
        <v>-5.6118820000000085</v>
      </c>
    </row>
    <row r="3602" spans="1:6" x14ac:dyDescent="0.3">
      <c r="A3602" s="336">
        <v>13841</v>
      </c>
      <c r="B3602" s="2" t="s">
        <v>295</v>
      </c>
      <c r="C3602" s="429">
        <v>5.5635560000000002</v>
      </c>
      <c r="D3602" s="429">
        <v>3.2985440000000001</v>
      </c>
      <c r="E3602" s="429">
        <v>2.265012</v>
      </c>
      <c r="F3602" s="429">
        <v>-2.5082399999999936</v>
      </c>
    </row>
    <row r="3603" spans="1:6" x14ac:dyDescent="0.3">
      <c r="A3603" s="336">
        <v>13842</v>
      </c>
      <c r="B3603" s="2" t="s">
        <v>295</v>
      </c>
      <c r="C3603" s="429">
        <v>5.2816159999999996</v>
      </c>
      <c r="D3603" s="429">
        <v>3.6401080000000001</v>
      </c>
      <c r="E3603" s="429">
        <v>1.6415079999999995</v>
      </c>
      <c r="F3603" s="429">
        <v>-8.1431969999999865</v>
      </c>
    </row>
    <row r="3604" spans="1:6" x14ac:dyDescent="0.3">
      <c r="A3604" s="336">
        <v>13843</v>
      </c>
      <c r="B3604" s="2" t="s">
        <v>295</v>
      </c>
      <c r="C3604" s="429">
        <v>5.4233079999999996</v>
      </c>
      <c r="D3604" s="429">
        <v>3.3681800000000002</v>
      </c>
      <c r="E3604" s="429">
        <v>2.0551279999999994</v>
      </c>
      <c r="F3604" s="429">
        <v>-5.3152879999999953</v>
      </c>
    </row>
    <row r="3605" spans="1:6" x14ac:dyDescent="0.3">
      <c r="A3605" s="336">
        <v>13844</v>
      </c>
      <c r="B3605" s="2" t="s">
        <v>295</v>
      </c>
      <c r="C3605" s="429">
        <v>5.3819350000000004</v>
      </c>
      <c r="D3605" s="429">
        <v>3.3032949999999999</v>
      </c>
      <c r="E3605" s="429">
        <v>2.0786400000000005</v>
      </c>
      <c r="F3605" s="429">
        <v>-5.8812169999999995</v>
      </c>
    </row>
    <row r="3606" spans="1:6" x14ac:dyDescent="0.3">
      <c r="A3606" s="336">
        <v>13846</v>
      </c>
      <c r="B3606" s="2" t="s">
        <v>295</v>
      </c>
      <c r="C3606" s="429">
        <v>5.3703200000000004</v>
      </c>
      <c r="D3606" s="429">
        <v>3.4922710000000001</v>
      </c>
      <c r="E3606" s="429">
        <v>1.8780490000000003</v>
      </c>
      <c r="F3606" s="429">
        <v>-5.4350249999999889</v>
      </c>
    </row>
    <row r="3607" spans="1:6" x14ac:dyDescent="0.3">
      <c r="A3607" s="336">
        <v>13849</v>
      </c>
      <c r="B3607" s="2" t="s">
        <v>295</v>
      </c>
      <c r="C3607" s="429">
        <v>5.42882</v>
      </c>
      <c r="D3607" s="429">
        <v>3.4677030000000002</v>
      </c>
      <c r="E3607" s="429">
        <v>1.9611169999999998</v>
      </c>
      <c r="F3607" s="429">
        <v>-4.9790949999999938</v>
      </c>
    </row>
    <row r="3608" spans="1:6" x14ac:dyDescent="0.3">
      <c r="A3608" s="336">
        <v>13850</v>
      </c>
      <c r="B3608" s="2" t="s">
        <v>295</v>
      </c>
      <c r="C3608" s="429">
        <v>5.654471</v>
      </c>
      <c r="D3608" s="429">
        <v>3.3468529999999999</v>
      </c>
      <c r="E3608" s="429">
        <v>2.3076180000000002</v>
      </c>
      <c r="F3608" s="429">
        <v>4.7942000000006146E-2</v>
      </c>
    </row>
    <row r="3609" spans="1:6" x14ac:dyDescent="0.3">
      <c r="A3609" s="336">
        <v>13856</v>
      </c>
      <c r="B3609" s="2" t="s">
        <v>295</v>
      </c>
      <c r="C3609" s="429">
        <v>5.3806419999999999</v>
      </c>
      <c r="D3609" s="429">
        <v>3.60324</v>
      </c>
      <c r="E3609" s="429">
        <v>1.7774019999999999</v>
      </c>
      <c r="F3609" s="429">
        <v>-6.1678509999999918</v>
      </c>
    </row>
    <row r="3610" spans="1:6" x14ac:dyDescent="0.3">
      <c r="A3610" s="336">
        <v>13859</v>
      </c>
      <c r="B3610" s="2" t="s">
        <v>295</v>
      </c>
      <c r="C3610" s="429">
        <v>5.4133680000000002</v>
      </c>
      <c r="D3610" s="429">
        <v>3.450885</v>
      </c>
      <c r="E3610" s="429">
        <v>1.9624830000000002</v>
      </c>
      <c r="F3610" s="429">
        <v>-5.0223109999999949</v>
      </c>
    </row>
    <row r="3611" spans="1:6" x14ac:dyDescent="0.3">
      <c r="A3611" s="336">
        <v>13861</v>
      </c>
      <c r="B3611" s="2" t="s">
        <v>295</v>
      </c>
      <c r="C3611" s="429">
        <v>5.4061919999999999</v>
      </c>
      <c r="D3611" s="429">
        <v>3.4094880000000001</v>
      </c>
      <c r="E3611" s="429">
        <v>1.9967039999999998</v>
      </c>
      <c r="F3611" s="429">
        <v>-4.658578999999996</v>
      </c>
    </row>
    <row r="3612" spans="1:6" x14ac:dyDescent="0.3">
      <c r="A3612" s="336">
        <v>13862</v>
      </c>
      <c r="B3612" s="2" t="s">
        <v>295</v>
      </c>
      <c r="C3612" s="429">
        <v>5.6190990000000003</v>
      </c>
      <c r="D3612" s="429">
        <v>3.2939240000000001</v>
      </c>
      <c r="E3612" s="429">
        <v>2.3251750000000002</v>
      </c>
      <c r="F3612" s="429">
        <v>-1.316034000000009</v>
      </c>
    </row>
    <row r="3613" spans="1:6" x14ac:dyDescent="0.3">
      <c r="A3613" s="336">
        <v>13863</v>
      </c>
      <c r="B3613" s="2" t="s">
        <v>295</v>
      </c>
      <c r="C3613" s="429">
        <v>5.5661709999999998</v>
      </c>
      <c r="D3613" s="429">
        <v>3.2822309999999999</v>
      </c>
      <c r="E3613" s="429">
        <v>2.2839399999999999</v>
      </c>
      <c r="F3613" s="429">
        <v>-2.5502889999999923</v>
      </c>
    </row>
    <row r="3614" spans="1:6" x14ac:dyDescent="0.3">
      <c r="A3614" s="336">
        <v>13864</v>
      </c>
      <c r="B3614" s="2" t="s">
        <v>295</v>
      </c>
      <c r="C3614" s="429">
        <v>5.5789179999999998</v>
      </c>
      <c r="D3614" s="429">
        <v>3.2705549999999999</v>
      </c>
      <c r="E3614" s="429">
        <v>2.3083629999999999</v>
      </c>
      <c r="F3614" s="429">
        <v>0.51486599999999072</v>
      </c>
    </row>
    <row r="3615" spans="1:6" x14ac:dyDescent="0.3">
      <c r="A3615" s="336">
        <v>13865</v>
      </c>
      <c r="B3615" s="2" t="s">
        <v>295</v>
      </c>
      <c r="C3615" s="429">
        <v>5.5765880000000001</v>
      </c>
      <c r="D3615" s="429">
        <v>3.5164179999999998</v>
      </c>
      <c r="E3615" s="429">
        <v>2.0601700000000003</v>
      </c>
      <c r="F3615" s="429">
        <v>-3.1321919999999963</v>
      </c>
    </row>
    <row r="3616" spans="1:6" x14ac:dyDescent="0.3">
      <c r="A3616" s="336">
        <v>13901</v>
      </c>
      <c r="B3616" s="2" t="s">
        <v>295</v>
      </c>
      <c r="C3616" s="429">
        <v>5.6528549999999997</v>
      </c>
      <c r="D3616" s="429">
        <v>3.3564829999999999</v>
      </c>
      <c r="E3616" s="429">
        <v>2.2963719999999999</v>
      </c>
      <c r="F3616" s="429">
        <v>-0.79935600000001017</v>
      </c>
    </row>
    <row r="3617" spans="1:6" x14ac:dyDescent="0.3">
      <c r="A3617" s="336">
        <v>13903</v>
      </c>
      <c r="B3617" s="2" t="s">
        <v>295</v>
      </c>
      <c r="C3617" s="429">
        <v>5.6333900000000003</v>
      </c>
      <c r="D3617" s="429">
        <v>3.4260079999999999</v>
      </c>
      <c r="E3617" s="429">
        <v>2.2073820000000004</v>
      </c>
      <c r="F3617" s="429">
        <v>-1.236463999999998</v>
      </c>
    </row>
    <row r="3618" spans="1:6" x14ac:dyDescent="0.3">
      <c r="A3618" s="336">
        <v>13904</v>
      </c>
      <c r="B3618" s="2" t="s">
        <v>295</v>
      </c>
      <c r="C3618" s="429">
        <v>5.6396040000000003</v>
      </c>
      <c r="D3618" s="429">
        <v>3.409589</v>
      </c>
      <c r="E3618" s="429">
        <v>2.2300150000000003</v>
      </c>
      <c r="F3618" s="429">
        <v>-1.4760289999999898</v>
      </c>
    </row>
    <row r="3619" spans="1:6" x14ac:dyDescent="0.3">
      <c r="A3619" s="336">
        <v>13905</v>
      </c>
      <c r="B3619" s="2" t="s">
        <v>295</v>
      </c>
      <c r="C3619" s="429">
        <v>5.6591800000000001</v>
      </c>
      <c r="D3619" s="429">
        <v>3.3343150000000001</v>
      </c>
      <c r="E3619" s="429">
        <v>2.324865</v>
      </c>
      <c r="F3619" s="429">
        <v>-0.3255359999999996</v>
      </c>
    </row>
    <row r="3620" spans="1:6" x14ac:dyDescent="0.3">
      <c r="A3620" s="336">
        <v>14001</v>
      </c>
      <c r="B3620" s="2" t="s">
        <v>295</v>
      </c>
      <c r="C3620" s="429">
        <v>5.9629770000000004</v>
      </c>
      <c r="D3620" s="429">
        <v>2.669581</v>
      </c>
      <c r="E3620" s="429">
        <v>3.2933960000000004</v>
      </c>
      <c r="F3620" s="429">
        <v>1.7489749999999944</v>
      </c>
    </row>
    <row r="3621" spans="1:6" x14ac:dyDescent="0.3">
      <c r="A3621" s="336">
        <v>14004</v>
      </c>
      <c r="B3621" s="2" t="s">
        <v>295</v>
      </c>
      <c r="C3621" s="429">
        <v>5.9053649999999998</v>
      </c>
      <c r="D3621" s="429">
        <v>2.839753</v>
      </c>
      <c r="E3621" s="429">
        <v>3.0656119999999998</v>
      </c>
      <c r="F3621" s="429">
        <v>0.13818700000000206</v>
      </c>
    </row>
    <row r="3622" spans="1:6" x14ac:dyDescent="0.3">
      <c r="A3622" s="336">
        <v>14005</v>
      </c>
      <c r="B3622" s="2" t="s">
        <v>295</v>
      </c>
      <c r="C3622" s="429">
        <v>5.812201</v>
      </c>
      <c r="D3622" s="429">
        <v>2.8106469999999999</v>
      </c>
      <c r="E3622" s="429">
        <v>3.0015540000000001</v>
      </c>
      <c r="F3622" s="429">
        <v>2.2869910000000004</v>
      </c>
    </row>
    <row r="3623" spans="1:6" x14ac:dyDescent="0.3">
      <c r="A3623" s="336">
        <v>14006</v>
      </c>
      <c r="B3623" s="2" t="s">
        <v>295</v>
      </c>
      <c r="C3623" s="429">
        <v>5.7894690000000004</v>
      </c>
      <c r="D3623" s="429">
        <v>2.9453299999999998</v>
      </c>
      <c r="E3623" s="429">
        <v>2.8441390000000006</v>
      </c>
      <c r="F3623" s="429">
        <v>-3.687113999999994</v>
      </c>
    </row>
    <row r="3624" spans="1:6" x14ac:dyDescent="0.3">
      <c r="A3624" s="336">
        <v>14008</v>
      </c>
      <c r="B3624" s="2" t="s">
        <v>295</v>
      </c>
      <c r="C3624" s="429">
        <v>5.9473459999999996</v>
      </c>
      <c r="D3624" s="429">
        <v>2.3717280000000001</v>
      </c>
      <c r="E3624" s="429">
        <v>3.5756179999999995</v>
      </c>
      <c r="F3624" s="429">
        <v>2.950106999999992</v>
      </c>
    </row>
    <row r="3625" spans="1:6" x14ac:dyDescent="0.3">
      <c r="A3625" s="336">
        <v>14009</v>
      </c>
      <c r="B3625" s="2" t="s">
        <v>295</v>
      </c>
      <c r="C3625" s="429">
        <v>5.5418960000000004</v>
      </c>
      <c r="D3625" s="429">
        <v>3.3400059999999998</v>
      </c>
      <c r="E3625" s="429">
        <v>2.2018900000000006</v>
      </c>
      <c r="F3625" s="429">
        <v>-3.8510599999999968</v>
      </c>
    </row>
    <row r="3626" spans="1:6" x14ac:dyDescent="0.3">
      <c r="A3626" s="336">
        <v>14011</v>
      </c>
      <c r="B3626" s="2" t="s">
        <v>295</v>
      </c>
      <c r="C3626" s="429">
        <v>5.7211119999999998</v>
      </c>
      <c r="D3626" s="429">
        <v>2.9791620000000001</v>
      </c>
      <c r="E3626" s="429">
        <v>2.7419499999999997</v>
      </c>
      <c r="F3626" s="429">
        <v>-3.3293000000000461E-2</v>
      </c>
    </row>
    <row r="3627" spans="1:6" x14ac:dyDescent="0.3">
      <c r="A3627" s="336">
        <v>14012</v>
      </c>
      <c r="B3627" s="2" t="s">
        <v>295</v>
      </c>
      <c r="C3627" s="429">
        <v>5.9459249999999999</v>
      </c>
      <c r="D3627" s="429">
        <v>2.3375400000000002</v>
      </c>
      <c r="E3627" s="429">
        <v>3.6083849999999997</v>
      </c>
      <c r="F3627" s="429">
        <v>3.4764010000000098</v>
      </c>
    </row>
    <row r="3628" spans="1:6" x14ac:dyDescent="0.3">
      <c r="A3628" s="336">
        <v>14013</v>
      </c>
      <c r="B3628" s="2" t="s">
        <v>295</v>
      </c>
      <c r="C3628" s="429">
        <v>5.9540600000000001</v>
      </c>
      <c r="D3628" s="429">
        <v>2.6036630000000001</v>
      </c>
      <c r="E3628" s="429">
        <v>3.3503970000000001</v>
      </c>
      <c r="F3628" s="429">
        <v>2.9198749999999976</v>
      </c>
    </row>
    <row r="3629" spans="1:6" x14ac:dyDescent="0.3">
      <c r="A3629" s="336">
        <v>14020</v>
      </c>
      <c r="B3629" s="2" t="s">
        <v>295</v>
      </c>
      <c r="C3629" s="429">
        <v>5.8739879999999998</v>
      </c>
      <c r="D3629" s="429">
        <v>2.6777630000000001</v>
      </c>
      <c r="E3629" s="429">
        <v>3.1962249999999996</v>
      </c>
      <c r="F3629" s="429">
        <v>3.6481639999999977</v>
      </c>
    </row>
    <row r="3630" spans="1:6" x14ac:dyDescent="0.3">
      <c r="A3630" s="336">
        <v>14024</v>
      </c>
      <c r="B3630" s="2" t="s">
        <v>295</v>
      </c>
      <c r="C3630" s="429">
        <v>5.4943759999999999</v>
      </c>
      <c r="D3630" s="429">
        <v>3.3342459999999998</v>
      </c>
      <c r="E3630" s="429">
        <v>2.1601300000000001</v>
      </c>
      <c r="F3630" s="429">
        <v>-3.0541320000000027</v>
      </c>
    </row>
    <row r="3631" spans="1:6" x14ac:dyDescent="0.3">
      <c r="A3631" s="336">
        <v>14025</v>
      </c>
      <c r="B3631" s="2" t="s">
        <v>295</v>
      </c>
      <c r="C3631" s="429">
        <v>5.6730669999999996</v>
      </c>
      <c r="D3631" s="429">
        <v>3.2026859999999999</v>
      </c>
      <c r="E3631" s="429">
        <v>2.4703809999999997</v>
      </c>
      <c r="F3631" s="429">
        <v>-4.8385660000000001</v>
      </c>
    </row>
    <row r="3632" spans="1:6" x14ac:dyDescent="0.3">
      <c r="A3632" s="336">
        <v>14026</v>
      </c>
      <c r="B3632" s="2" t="s">
        <v>295</v>
      </c>
      <c r="C3632" s="429">
        <v>6.0049000000000001</v>
      </c>
      <c r="D3632" s="429">
        <v>2.7289249999999998</v>
      </c>
      <c r="E3632" s="429">
        <v>3.2759750000000003</v>
      </c>
      <c r="F3632" s="429">
        <v>0.11257599999999712</v>
      </c>
    </row>
    <row r="3633" spans="1:6" x14ac:dyDescent="0.3">
      <c r="A3633" s="336">
        <v>14028</v>
      </c>
      <c r="B3633" s="2" t="s">
        <v>295</v>
      </c>
      <c r="C3633" s="429">
        <v>5.9321770000000003</v>
      </c>
      <c r="D3633" s="429">
        <v>2.3715079999999999</v>
      </c>
      <c r="E3633" s="429">
        <v>3.5606690000000003</v>
      </c>
      <c r="F3633" s="429">
        <v>2.561920999999991</v>
      </c>
    </row>
    <row r="3634" spans="1:6" x14ac:dyDescent="0.3">
      <c r="A3634" s="336">
        <v>14030</v>
      </c>
      <c r="B3634" s="2" t="s">
        <v>295</v>
      </c>
      <c r="C3634" s="429">
        <v>5.5549609999999996</v>
      </c>
      <c r="D3634" s="429">
        <v>3.3521969999999999</v>
      </c>
      <c r="E3634" s="429">
        <v>2.2027639999999997</v>
      </c>
      <c r="F3634" s="429">
        <v>-4.699027000000001</v>
      </c>
    </row>
    <row r="3635" spans="1:6" x14ac:dyDescent="0.3">
      <c r="A3635" s="336">
        <v>14031</v>
      </c>
      <c r="B3635" s="2" t="s">
        <v>295</v>
      </c>
      <c r="C3635" s="429">
        <v>5.9860740000000003</v>
      </c>
      <c r="D3635" s="429">
        <v>2.7009699999999999</v>
      </c>
      <c r="E3635" s="429">
        <v>3.2851040000000005</v>
      </c>
      <c r="F3635" s="429">
        <v>0.90152700000001573</v>
      </c>
    </row>
    <row r="3636" spans="1:6" x14ac:dyDescent="0.3">
      <c r="A3636" s="336">
        <v>14032</v>
      </c>
      <c r="B3636" s="2" t="s">
        <v>295</v>
      </c>
      <c r="C3636" s="429">
        <v>5.9940790000000002</v>
      </c>
      <c r="D3636" s="429">
        <v>2.6337079999999999</v>
      </c>
      <c r="E3636" s="429">
        <v>3.3603710000000002</v>
      </c>
      <c r="F3636" s="429">
        <v>1.298054999999998</v>
      </c>
    </row>
    <row r="3637" spans="1:6" x14ac:dyDescent="0.3">
      <c r="A3637" s="336">
        <v>14033</v>
      </c>
      <c r="B3637" s="2" t="s">
        <v>295</v>
      </c>
      <c r="C3637" s="429">
        <v>5.7136259999999996</v>
      </c>
      <c r="D3637" s="429">
        <v>3.1515330000000001</v>
      </c>
      <c r="E3637" s="429">
        <v>2.5620929999999995</v>
      </c>
      <c r="F3637" s="429">
        <v>-4.1980450000000076</v>
      </c>
    </row>
    <row r="3638" spans="1:6" x14ac:dyDescent="0.3">
      <c r="A3638" s="336">
        <v>14034</v>
      </c>
      <c r="B3638" s="2" t="s">
        <v>295</v>
      </c>
      <c r="C3638" s="429">
        <v>5.6365610000000004</v>
      </c>
      <c r="D3638" s="429">
        <v>3.3325979999999999</v>
      </c>
      <c r="E3638" s="429">
        <v>2.3039630000000004</v>
      </c>
      <c r="F3638" s="429">
        <v>-5.7045779999999979</v>
      </c>
    </row>
    <row r="3639" spans="1:6" x14ac:dyDescent="0.3">
      <c r="A3639" s="336">
        <v>14036</v>
      </c>
      <c r="B3639" s="2" t="s">
        <v>295</v>
      </c>
      <c r="C3639" s="429">
        <v>5.8965620000000003</v>
      </c>
      <c r="D3639" s="429">
        <v>2.7451460000000001</v>
      </c>
      <c r="E3639" s="429">
        <v>3.1514160000000002</v>
      </c>
      <c r="F3639" s="429">
        <v>1.8767349999999965</v>
      </c>
    </row>
    <row r="3640" spans="1:6" x14ac:dyDescent="0.3">
      <c r="A3640" s="336">
        <v>14037</v>
      </c>
      <c r="B3640" s="2" t="s">
        <v>295</v>
      </c>
      <c r="C3640" s="429">
        <v>5.7722829999999998</v>
      </c>
      <c r="D3640" s="429">
        <v>2.9976500000000001</v>
      </c>
      <c r="E3640" s="429">
        <v>2.7746329999999997</v>
      </c>
      <c r="F3640" s="429">
        <v>-1.3610320000000016</v>
      </c>
    </row>
    <row r="3641" spans="1:6" x14ac:dyDescent="0.3">
      <c r="A3641" s="336">
        <v>14039</v>
      </c>
      <c r="B3641" s="2" t="s">
        <v>295</v>
      </c>
      <c r="C3641" s="429">
        <v>5.7439710000000002</v>
      </c>
      <c r="D3641" s="429">
        <v>2.9110900000000002</v>
      </c>
      <c r="E3641" s="429">
        <v>2.832881</v>
      </c>
      <c r="F3641" s="429">
        <v>1.6939260000000047</v>
      </c>
    </row>
    <row r="3642" spans="1:6" x14ac:dyDescent="0.3">
      <c r="A3642" s="336">
        <v>14040</v>
      </c>
      <c r="B3642" s="2" t="s">
        <v>295</v>
      </c>
      <c r="C3642" s="429">
        <v>5.8313119999999996</v>
      </c>
      <c r="D3642" s="429">
        <v>2.8737689999999998</v>
      </c>
      <c r="E3642" s="429">
        <v>2.9575429999999998</v>
      </c>
      <c r="F3642" s="429">
        <v>0.58899499999999705</v>
      </c>
    </row>
    <row r="3643" spans="1:6" x14ac:dyDescent="0.3">
      <c r="A3643" s="336">
        <v>14041</v>
      </c>
      <c r="B3643" s="2" t="s">
        <v>295</v>
      </c>
      <c r="C3643" s="429">
        <v>5.5852050000000002</v>
      </c>
      <c r="D3643" s="429">
        <v>3.5137589999999999</v>
      </c>
      <c r="E3643" s="429">
        <v>2.0714460000000003</v>
      </c>
      <c r="F3643" s="429">
        <v>-6.8717370000000031</v>
      </c>
    </row>
    <row r="3644" spans="1:6" x14ac:dyDescent="0.3">
      <c r="A3644" s="336">
        <v>14042</v>
      </c>
      <c r="B3644" s="2" t="s">
        <v>295</v>
      </c>
      <c r="C3644" s="429">
        <v>5.4691210000000003</v>
      </c>
      <c r="D3644" s="429">
        <v>3.4981049999999998</v>
      </c>
      <c r="E3644" s="429">
        <v>1.9710160000000005</v>
      </c>
      <c r="F3644" s="429">
        <v>-5.4863980000000083</v>
      </c>
    </row>
    <row r="3645" spans="1:6" x14ac:dyDescent="0.3">
      <c r="A3645" s="336">
        <v>14043</v>
      </c>
      <c r="B3645" s="2" t="s">
        <v>295</v>
      </c>
      <c r="C3645" s="429">
        <v>5.9946320000000002</v>
      </c>
      <c r="D3645" s="429">
        <v>2.770543</v>
      </c>
      <c r="E3645" s="429">
        <v>3.2240890000000002</v>
      </c>
      <c r="F3645" s="429">
        <v>-0.416924999999992</v>
      </c>
    </row>
    <row r="3646" spans="1:6" x14ac:dyDescent="0.3">
      <c r="A3646" s="336">
        <v>14047</v>
      </c>
      <c r="B3646" s="2" t="s">
        <v>295</v>
      </c>
      <c r="C3646" s="429">
        <v>5.8159590000000003</v>
      </c>
      <c r="D3646" s="429">
        <v>2.8489740000000001</v>
      </c>
      <c r="E3646" s="429">
        <v>2.9669850000000002</v>
      </c>
      <c r="F3646" s="429">
        <v>-3.3831420000000136</v>
      </c>
    </row>
    <row r="3647" spans="1:6" x14ac:dyDescent="0.3">
      <c r="A3647" s="336">
        <v>14048</v>
      </c>
      <c r="B3647" s="2" t="s">
        <v>295</v>
      </c>
      <c r="C3647" s="429">
        <v>5.6569500000000001</v>
      </c>
      <c r="D3647" s="429">
        <v>3.230029</v>
      </c>
      <c r="E3647" s="429">
        <v>2.4269210000000001</v>
      </c>
      <c r="F3647" s="429">
        <v>-4.8075269999999932</v>
      </c>
    </row>
    <row r="3648" spans="1:6" x14ac:dyDescent="0.3">
      <c r="A3648" s="336">
        <v>14051</v>
      </c>
      <c r="B3648" s="2" t="s">
        <v>295</v>
      </c>
      <c r="C3648" s="429">
        <v>6.0068619999999999</v>
      </c>
      <c r="D3648" s="429">
        <v>2.6269979999999999</v>
      </c>
      <c r="E3648" s="429">
        <v>3.379864</v>
      </c>
      <c r="F3648" s="429">
        <v>0.80512399999999928</v>
      </c>
    </row>
    <row r="3649" spans="1:6" x14ac:dyDescent="0.3">
      <c r="A3649" s="336">
        <v>14052</v>
      </c>
      <c r="B3649" s="2" t="s">
        <v>295</v>
      </c>
      <c r="C3649" s="429">
        <v>5.8200370000000001</v>
      </c>
      <c r="D3649" s="429">
        <v>2.995301</v>
      </c>
      <c r="E3649" s="429">
        <v>2.8247360000000001</v>
      </c>
      <c r="F3649" s="429">
        <v>-2.2128629999999987</v>
      </c>
    </row>
    <row r="3650" spans="1:6" x14ac:dyDescent="0.3">
      <c r="A3650" s="336">
        <v>14054</v>
      </c>
      <c r="B3650" s="2" t="s">
        <v>295</v>
      </c>
      <c r="C3650" s="429">
        <v>5.8289439999999999</v>
      </c>
      <c r="D3650" s="429">
        <v>2.7699240000000001</v>
      </c>
      <c r="E3650" s="429">
        <v>3.0590199999999999</v>
      </c>
      <c r="F3650" s="429">
        <v>3.4228459999999927</v>
      </c>
    </row>
    <row r="3651" spans="1:6" x14ac:dyDescent="0.3">
      <c r="A3651" s="336">
        <v>14055</v>
      </c>
      <c r="B3651" s="2" t="s">
        <v>295</v>
      </c>
      <c r="C3651" s="429">
        <v>5.5525979999999997</v>
      </c>
      <c r="D3651" s="429">
        <v>3.3715350000000002</v>
      </c>
      <c r="E3651" s="429">
        <v>2.1810629999999995</v>
      </c>
      <c r="F3651" s="429">
        <v>-5.523181000000001</v>
      </c>
    </row>
    <row r="3652" spans="1:6" x14ac:dyDescent="0.3">
      <c r="A3652" s="336">
        <v>14057</v>
      </c>
      <c r="B3652" s="2" t="s">
        <v>295</v>
      </c>
      <c r="C3652" s="429">
        <v>5.7575750000000001</v>
      </c>
      <c r="D3652" s="429">
        <v>3.0171540000000001</v>
      </c>
      <c r="E3652" s="429">
        <v>2.740421</v>
      </c>
      <c r="F3652" s="429">
        <v>-4.0765689999999921</v>
      </c>
    </row>
    <row r="3653" spans="1:6" x14ac:dyDescent="0.3">
      <c r="A3653" s="336">
        <v>14058</v>
      </c>
      <c r="B3653" s="2" t="s">
        <v>295</v>
      </c>
      <c r="C3653" s="429">
        <v>5.9340710000000003</v>
      </c>
      <c r="D3653" s="429">
        <v>2.498675</v>
      </c>
      <c r="E3653" s="429">
        <v>3.4353960000000003</v>
      </c>
      <c r="F3653" s="429">
        <v>5.2680009999999946</v>
      </c>
    </row>
    <row r="3654" spans="1:6" x14ac:dyDescent="0.3">
      <c r="A3654" s="336">
        <v>14059</v>
      </c>
      <c r="B3654" s="2" t="s">
        <v>295</v>
      </c>
      <c r="C3654" s="429">
        <v>5.9116289999999996</v>
      </c>
      <c r="D3654" s="429">
        <v>2.8834040000000001</v>
      </c>
      <c r="E3654" s="429">
        <v>3.0282249999999995</v>
      </c>
      <c r="F3654" s="429">
        <v>-1.2839120000000008</v>
      </c>
    </row>
    <row r="3655" spans="1:6" x14ac:dyDescent="0.3">
      <c r="A3655" s="336">
        <v>14060</v>
      </c>
      <c r="B3655" s="2" t="s">
        <v>295</v>
      </c>
      <c r="C3655" s="429">
        <v>5.4531999999999998</v>
      </c>
      <c r="D3655" s="429">
        <v>3.489757</v>
      </c>
      <c r="E3655" s="429">
        <v>1.9634429999999998</v>
      </c>
      <c r="F3655" s="429">
        <v>-4.0877159999999932</v>
      </c>
    </row>
    <row r="3656" spans="1:6" x14ac:dyDescent="0.3">
      <c r="A3656" s="336">
        <v>14062</v>
      </c>
      <c r="B3656" s="2" t="s">
        <v>295</v>
      </c>
      <c r="C3656" s="429">
        <v>5.6171369999999996</v>
      </c>
      <c r="D3656" s="429">
        <v>3.3898899999999998</v>
      </c>
      <c r="E3656" s="429">
        <v>2.2272469999999998</v>
      </c>
      <c r="F3656" s="429">
        <v>-6.2613810000000001</v>
      </c>
    </row>
    <row r="3657" spans="1:6" x14ac:dyDescent="0.3">
      <c r="A3657" s="336">
        <v>14063</v>
      </c>
      <c r="B3657" s="2" t="s">
        <v>295</v>
      </c>
      <c r="C3657" s="429">
        <v>5.6218620000000001</v>
      </c>
      <c r="D3657" s="429">
        <v>3.3842590000000001</v>
      </c>
      <c r="E3657" s="429">
        <v>2.237603</v>
      </c>
      <c r="F3657" s="429">
        <v>-5.6958560000000062</v>
      </c>
    </row>
    <row r="3658" spans="1:6" x14ac:dyDescent="0.3">
      <c r="A3658" s="336">
        <v>14065</v>
      </c>
      <c r="B3658" s="2" t="s">
        <v>295</v>
      </c>
      <c r="C3658" s="429">
        <v>5.4764160000000004</v>
      </c>
      <c r="D3658" s="429">
        <v>3.4318849999999999</v>
      </c>
      <c r="E3658" s="429">
        <v>2.0445310000000005</v>
      </c>
      <c r="F3658" s="429">
        <v>-3.7887299999999939</v>
      </c>
    </row>
    <row r="3659" spans="1:6" x14ac:dyDescent="0.3">
      <c r="A3659" s="336">
        <v>14066</v>
      </c>
      <c r="B3659" s="2" t="s">
        <v>295</v>
      </c>
      <c r="C3659" s="429">
        <v>5.5521529999999997</v>
      </c>
      <c r="D3659" s="429">
        <v>3.2288480000000002</v>
      </c>
      <c r="E3659" s="429">
        <v>2.3233049999999995</v>
      </c>
      <c r="F3659" s="429">
        <v>-1.4783909999999949</v>
      </c>
    </row>
    <row r="3660" spans="1:6" x14ac:dyDescent="0.3">
      <c r="A3660" s="336">
        <v>14067</v>
      </c>
      <c r="B3660" s="2" t="s">
        <v>295</v>
      </c>
      <c r="C3660" s="429">
        <v>5.9852949999999998</v>
      </c>
      <c r="D3660" s="429">
        <v>2.4545089999999998</v>
      </c>
      <c r="E3660" s="429">
        <v>3.530786</v>
      </c>
      <c r="F3660" s="429">
        <v>2.9846480000000142</v>
      </c>
    </row>
    <row r="3661" spans="1:6" x14ac:dyDescent="0.3">
      <c r="A3661" s="336">
        <v>14068</v>
      </c>
      <c r="B3661" s="2" t="s">
        <v>295</v>
      </c>
      <c r="C3661" s="429">
        <v>6.0127819999999996</v>
      </c>
      <c r="D3661" s="429">
        <v>2.623688</v>
      </c>
      <c r="E3661" s="429">
        <v>3.3890939999999996</v>
      </c>
      <c r="F3661" s="429">
        <v>0.31624300000000005</v>
      </c>
    </row>
    <row r="3662" spans="1:6" x14ac:dyDescent="0.3">
      <c r="A3662" s="336">
        <v>14069</v>
      </c>
      <c r="B3662" s="2" t="s">
        <v>295</v>
      </c>
      <c r="C3662" s="429">
        <v>5.610538</v>
      </c>
      <c r="D3662" s="429">
        <v>3.2873559999999999</v>
      </c>
      <c r="E3662" s="429">
        <v>2.3231820000000001</v>
      </c>
      <c r="F3662" s="429">
        <v>-5.1215910000000093</v>
      </c>
    </row>
    <row r="3663" spans="1:6" x14ac:dyDescent="0.3">
      <c r="A3663" s="336">
        <v>14070</v>
      </c>
      <c r="B3663" s="2" t="s">
        <v>295</v>
      </c>
      <c r="C3663" s="429">
        <v>5.6151840000000002</v>
      </c>
      <c r="D3663" s="429">
        <v>3.4339019999999998</v>
      </c>
      <c r="E3663" s="429">
        <v>2.1812820000000004</v>
      </c>
      <c r="F3663" s="429">
        <v>-6.2922460000000058</v>
      </c>
    </row>
    <row r="3664" spans="1:6" x14ac:dyDescent="0.3">
      <c r="A3664" s="336">
        <v>14072</v>
      </c>
      <c r="B3664" s="2" t="s">
        <v>295</v>
      </c>
      <c r="C3664" s="429">
        <v>5.9500960000000003</v>
      </c>
      <c r="D3664" s="429">
        <v>2.4836399999999998</v>
      </c>
      <c r="E3664" s="429">
        <v>3.4664560000000004</v>
      </c>
      <c r="F3664" s="429">
        <v>-1.037668999999994</v>
      </c>
    </row>
    <row r="3665" spans="1:6" x14ac:dyDescent="0.3">
      <c r="A3665" s="336">
        <v>14075</v>
      </c>
      <c r="B3665" s="2" t="s">
        <v>295</v>
      </c>
      <c r="C3665" s="429">
        <v>5.8309129999999998</v>
      </c>
      <c r="D3665" s="429">
        <v>2.9029820000000002</v>
      </c>
      <c r="E3665" s="429">
        <v>2.9279309999999996</v>
      </c>
      <c r="F3665" s="429">
        <v>-3.2344160000000102</v>
      </c>
    </row>
    <row r="3666" spans="1:6" x14ac:dyDescent="0.3">
      <c r="A3666" s="336">
        <v>14080</v>
      </c>
      <c r="B3666" s="2" t="s">
        <v>295</v>
      </c>
      <c r="C3666" s="429">
        <v>5.6480319999999997</v>
      </c>
      <c r="D3666" s="429">
        <v>3.225082</v>
      </c>
      <c r="E3666" s="429">
        <v>2.4229499999999997</v>
      </c>
      <c r="F3666" s="429">
        <v>-4.0690799999999925</v>
      </c>
    </row>
    <row r="3667" spans="1:6" x14ac:dyDescent="0.3">
      <c r="A3667" s="336">
        <v>14081</v>
      </c>
      <c r="B3667" s="2" t="s">
        <v>295</v>
      </c>
      <c r="C3667" s="429">
        <v>5.7485309999999998</v>
      </c>
      <c r="D3667" s="429">
        <v>3.0931489999999999</v>
      </c>
      <c r="E3667" s="429">
        <v>2.6553819999999999</v>
      </c>
      <c r="F3667" s="429">
        <v>-4.2848410000000072</v>
      </c>
    </row>
    <row r="3668" spans="1:6" x14ac:dyDescent="0.3">
      <c r="A3668" s="336">
        <v>14082</v>
      </c>
      <c r="B3668" s="2" t="s">
        <v>295</v>
      </c>
      <c r="C3668" s="429">
        <v>5.5974440000000003</v>
      </c>
      <c r="D3668" s="429">
        <v>3.2287940000000002</v>
      </c>
      <c r="E3668" s="429">
        <v>2.3686500000000001</v>
      </c>
      <c r="F3668" s="429">
        <v>-3.0361329999999995</v>
      </c>
    </row>
    <row r="3669" spans="1:6" x14ac:dyDescent="0.3">
      <c r="A3669" s="336">
        <v>14083</v>
      </c>
      <c r="B3669" s="2" t="s">
        <v>295</v>
      </c>
      <c r="C3669" s="429">
        <v>5.6390289999999998</v>
      </c>
      <c r="D3669" s="429">
        <v>3.1873399999999998</v>
      </c>
      <c r="E3669" s="429">
        <v>2.451689</v>
      </c>
      <c r="F3669" s="429">
        <v>-2.975490999999991</v>
      </c>
    </row>
    <row r="3670" spans="1:6" x14ac:dyDescent="0.3">
      <c r="A3670" s="336">
        <v>14085</v>
      </c>
      <c r="B3670" s="2" t="s">
        <v>295</v>
      </c>
      <c r="C3670" s="429">
        <v>5.8401129999999997</v>
      </c>
      <c r="D3670" s="429">
        <v>2.8099940000000001</v>
      </c>
      <c r="E3670" s="429">
        <v>3.0301189999999996</v>
      </c>
      <c r="F3670" s="429">
        <v>-3.1730190000000036</v>
      </c>
    </row>
    <row r="3671" spans="1:6" x14ac:dyDescent="0.3">
      <c r="A3671" s="336">
        <v>14086</v>
      </c>
      <c r="B3671" s="2" t="s">
        <v>295</v>
      </c>
      <c r="C3671" s="429">
        <v>5.9729270000000003</v>
      </c>
      <c r="D3671" s="429">
        <v>2.7878479999999999</v>
      </c>
      <c r="E3671" s="429">
        <v>3.1850790000000004</v>
      </c>
      <c r="F3671" s="429">
        <v>-7.6777999999997348E-2</v>
      </c>
    </row>
    <row r="3672" spans="1:6" x14ac:dyDescent="0.3">
      <c r="A3672" s="336">
        <v>14091</v>
      </c>
      <c r="B3672" s="2" t="s">
        <v>295</v>
      </c>
      <c r="C3672" s="429">
        <v>5.6687130000000003</v>
      </c>
      <c r="D3672" s="429">
        <v>3.2321330000000001</v>
      </c>
      <c r="E3672" s="429">
        <v>2.4365800000000002</v>
      </c>
      <c r="F3672" s="429">
        <v>-5.2053569999999993</v>
      </c>
    </row>
    <row r="3673" spans="1:6" x14ac:dyDescent="0.3">
      <c r="A3673" s="336">
        <v>14092</v>
      </c>
      <c r="B3673" s="2" t="s">
        <v>295</v>
      </c>
      <c r="C3673" s="429">
        <v>5.9586329999999998</v>
      </c>
      <c r="D3673" s="429">
        <v>2.3936980000000001</v>
      </c>
      <c r="E3673" s="429">
        <v>3.5649349999999997</v>
      </c>
      <c r="F3673" s="429">
        <v>1.0463690000000057</v>
      </c>
    </row>
    <row r="3674" spans="1:6" x14ac:dyDescent="0.3">
      <c r="A3674" s="336">
        <v>14094</v>
      </c>
      <c r="B3674" s="2" t="s">
        <v>295</v>
      </c>
      <c r="C3674" s="429">
        <v>5.9867330000000001</v>
      </c>
      <c r="D3674" s="429">
        <v>2.504902</v>
      </c>
      <c r="E3674" s="429">
        <v>3.4818310000000001</v>
      </c>
      <c r="F3674" s="429">
        <v>1.8259919999999923</v>
      </c>
    </row>
    <row r="3675" spans="1:6" x14ac:dyDescent="0.3">
      <c r="A3675" s="336">
        <v>14098</v>
      </c>
      <c r="B3675" s="2" t="s">
        <v>295</v>
      </c>
      <c r="C3675" s="429">
        <v>5.9373639999999996</v>
      </c>
      <c r="D3675" s="429">
        <v>2.301558</v>
      </c>
      <c r="E3675" s="429">
        <v>3.6358059999999996</v>
      </c>
      <c r="F3675" s="429">
        <v>4.2287460000000046</v>
      </c>
    </row>
    <row r="3676" spans="1:6" x14ac:dyDescent="0.3">
      <c r="A3676" s="336">
        <v>14101</v>
      </c>
      <c r="B3676" s="2" t="s">
        <v>295</v>
      </c>
      <c r="C3676" s="429">
        <v>5.4142599999999996</v>
      </c>
      <c r="D3676" s="429">
        <v>3.6219999999999999</v>
      </c>
      <c r="E3676" s="429">
        <v>1.7922599999999997</v>
      </c>
      <c r="F3676" s="429">
        <v>-6.6233049999999949</v>
      </c>
    </row>
    <row r="3677" spans="1:6" x14ac:dyDescent="0.3">
      <c r="A3677" s="336">
        <v>14102</v>
      </c>
      <c r="B3677" s="2" t="s">
        <v>295</v>
      </c>
      <c r="C3677" s="429">
        <v>5.8786620000000003</v>
      </c>
      <c r="D3677" s="429">
        <v>2.9123109999999999</v>
      </c>
      <c r="E3677" s="429">
        <v>2.9663510000000004</v>
      </c>
      <c r="F3677" s="429">
        <v>-1.0337180000000004</v>
      </c>
    </row>
    <row r="3678" spans="1:6" x14ac:dyDescent="0.3">
      <c r="A3678" s="336">
        <v>14103</v>
      </c>
      <c r="B3678" s="2" t="s">
        <v>295</v>
      </c>
      <c r="C3678" s="429">
        <v>5.9614419999999999</v>
      </c>
      <c r="D3678" s="429">
        <v>2.436401</v>
      </c>
      <c r="E3678" s="429">
        <v>3.5250409999999999</v>
      </c>
      <c r="F3678" s="429">
        <v>3.9459880000000069</v>
      </c>
    </row>
    <row r="3679" spans="1:6" x14ac:dyDescent="0.3">
      <c r="A3679" s="336">
        <v>14105</v>
      </c>
      <c r="B3679" s="2" t="s">
        <v>295</v>
      </c>
      <c r="C3679" s="429">
        <v>5.9815889999999996</v>
      </c>
      <c r="D3679" s="429">
        <v>2.4790480000000001</v>
      </c>
      <c r="E3679" s="429">
        <v>3.5025409999999995</v>
      </c>
      <c r="F3679" s="429">
        <v>3.1996880000000019</v>
      </c>
    </row>
    <row r="3680" spans="1:6" x14ac:dyDescent="0.3">
      <c r="A3680" s="336">
        <v>14108</v>
      </c>
      <c r="B3680" s="2" t="s">
        <v>295</v>
      </c>
      <c r="C3680" s="429">
        <v>5.9583069999999996</v>
      </c>
      <c r="D3680" s="429">
        <v>2.4101340000000002</v>
      </c>
      <c r="E3680" s="429">
        <v>3.5481729999999994</v>
      </c>
      <c r="F3680" s="429">
        <v>2.4379510000000053</v>
      </c>
    </row>
    <row r="3681" spans="1:6" x14ac:dyDescent="0.3">
      <c r="A3681" s="336">
        <v>14109</v>
      </c>
      <c r="B3681" s="2" t="s">
        <v>295</v>
      </c>
      <c r="C3681" s="429">
        <v>5.9544420000000002</v>
      </c>
      <c r="D3681" s="429">
        <v>2.4033380000000002</v>
      </c>
      <c r="E3681" s="429">
        <v>3.551104</v>
      </c>
      <c r="F3681" s="429">
        <v>0.52377400000000307</v>
      </c>
    </row>
    <row r="3682" spans="1:6" x14ac:dyDescent="0.3">
      <c r="A3682" s="336">
        <v>14111</v>
      </c>
      <c r="B3682" s="2" t="s">
        <v>295</v>
      </c>
      <c r="C3682" s="429">
        <v>5.7021350000000002</v>
      </c>
      <c r="D3682" s="429">
        <v>3.1403889999999999</v>
      </c>
      <c r="E3682" s="429">
        <v>2.5617460000000003</v>
      </c>
      <c r="F3682" s="429">
        <v>-4.7194840000000013</v>
      </c>
    </row>
    <row r="3683" spans="1:6" x14ac:dyDescent="0.3">
      <c r="A3683" s="336">
        <v>14113</v>
      </c>
      <c r="B3683" s="2" t="s">
        <v>295</v>
      </c>
      <c r="C3683" s="429">
        <v>5.5778160000000003</v>
      </c>
      <c r="D3683" s="429">
        <v>3.2285059999999999</v>
      </c>
      <c r="E3683" s="429">
        <v>2.3493100000000005</v>
      </c>
      <c r="F3683" s="429">
        <v>-2.8445329999999984</v>
      </c>
    </row>
    <row r="3684" spans="1:6" x14ac:dyDescent="0.3">
      <c r="A3684" s="336">
        <v>14120</v>
      </c>
      <c r="B3684" s="2" t="s">
        <v>295</v>
      </c>
      <c r="C3684" s="429">
        <v>5.991873</v>
      </c>
      <c r="D3684" s="429">
        <v>2.5291399999999999</v>
      </c>
      <c r="E3684" s="429">
        <v>3.4627330000000001</v>
      </c>
      <c r="F3684" s="429">
        <v>0.14114999999998901</v>
      </c>
    </row>
    <row r="3685" spans="1:6" x14ac:dyDescent="0.3">
      <c r="A3685" s="336">
        <v>14125</v>
      </c>
      <c r="B3685" s="2" t="s">
        <v>295</v>
      </c>
      <c r="C3685" s="429">
        <v>5.9201689999999996</v>
      </c>
      <c r="D3685" s="429">
        <v>2.5848620000000002</v>
      </c>
      <c r="E3685" s="429">
        <v>3.3353069999999994</v>
      </c>
      <c r="F3685" s="429">
        <v>3.8648140000000097</v>
      </c>
    </row>
    <row r="3686" spans="1:6" x14ac:dyDescent="0.3">
      <c r="A3686" s="336">
        <v>14127</v>
      </c>
      <c r="B3686" s="2" t="s">
        <v>295</v>
      </c>
      <c r="C3686" s="429">
        <v>5.8650089999999997</v>
      </c>
      <c r="D3686" s="429">
        <v>2.931063</v>
      </c>
      <c r="E3686" s="429">
        <v>2.9339459999999997</v>
      </c>
      <c r="F3686" s="429">
        <v>-2.6556040000000039</v>
      </c>
    </row>
    <row r="3687" spans="1:6" x14ac:dyDescent="0.3">
      <c r="A3687" s="336">
        <v>14129</v>
      </c>
      <c r="B3687" s="2" t="s">
        <v>295</v>
      </c>
      <c r="C3687" s="429">
        <v>5.6512700000000002</v>
      </c>
      <c r="D3687" s="429">
        <v>3.335645</v>
      </c>
      <c r="E3687" s="429">
        <v>2.3156250000000003</v>
      </c>
      <c r="F3687" s="429">
        <v>-5.8519369999999924</v>
      </c>
    </row>
    <row r="3688" spans="1:6" x14ac:dyDescent="0.3">
      <c r="A3688" s="336">
        <v>14131</v>
      </c>
      <c r="B3688" s="2" t="s">
        <v>295</v>
      </c>
      <c r="C3688" s="429">
        <v>5.9613339999999999</v>
      </c>
      <c r="D3688" s="429">
        <v>2.3742719999999999</v>
      </c>
      <c r="E3688" s="429">
        <v>3.587062</v>
      </c>
      <c r="F3688" s="429">
        <v>1.8780689999999964</v>
      </c>
    </row>
    <row r="3689" spans="1:6" x14ac:dyDescent="0.3">
      <c r="A3689" s="336">
        <v>14132</v>
      </c>
      <c r="B3689" s="2" t="s">
        <v>295</v>
      </c>
      <c r="C3689" s="429">
        <v>5.9774130000000003</v>
      </c>
      <c r="D3689" s="429">
        <v>2.4519340000000001</v>
      </c>
      <c r="E3689" s="429">
        <v>3.5254790000000003</v>
      </c>
      <c r="F3689" s="429">
        <v>0.77395599999999121</v>
      </c>
    </row>
    <row r="3690" spans="1:6" x14ac:dyDescent="0.3">
      <c r="A3690" s="336">
        <v>14134</v>
      </c>
      <c r="B3690" s="2" t="s">
        <v>295</v>
      </c>
      <c r="C3690" s="429">
        <v>5.5217409999999996</v>
      </c>
      <c r="D3690" s="429">
        <v>3.4110830000000001</v>
      </c>
      <c r="E3690" s="429">
        <v>2.1106579999999995</v>
      </c>
      <c r="F3690" s="429">
        <v>-5.2244990000000087</v>
      </c>
    </row>
    <row r="3691" spans="1:6" x14ac:dyDescent="0.3">
      <c r="A3691" s="336">
        <v>14136</v>
      </c>
      <c r="B3691" s="2" t="s">
        <v>295</v>
      </c>
      <c r="C3691" s="429">
        <v>5.6951280000000004</v>
      </c>
      <c r="D3691" s="429">
        <v>3.1762160000000002</v>
      </c>
      <c r="E3691" s="429">
        <v>2.5189120000000003</v>
      </c>
      <c r="F3691" s="429">
        <v>-4.7577769999999973</v>
      </c>
    </row>
    <row r="3692" spans="1:6" x14ac:dyDescent="0.3">
      <c r="A3692" s="336">
        <v>14138</v>
      </c>
      <c r="B3692" s="2" t="s">
        <v>295</v>
      </c>
      <c r="C3692" s="429">
        <v>5.5535290000000002</v>
      </c>
      <c r="D3692" s="429">
        <v>3.5631300000000001</v>
      </c>
      <c r="E3692" s="429">
        <v>1.990399</v>
      </c>
      <c r="F3692" s="429">
        <v>-7.3209539999999933</v>
      </c>
    </row>
    <row r="3693" spans="1:6" x14ac:dyDescent="0.3">
      <c r="A3693" s="336">
        <v>14139</v>
      </c>
      <c r="B3693" s="2" t="s">
        <v>295</v>
      </c>
      <c r="C3693" s="429">
        <v>5.7299810000000004</v>
      </c>
      <c r="D3693" s="429">
        <v>3.1071300000000002</v>
      </c>
      <c r="E3693" s="429">
        <v>2.6228510000000003</v>
      </c>
      <c r="F3693" s="429">
        <v>-3.0247409999999988</v>
      </c>
    </row>
    <row r="3694" spans="1:6" x14ac:dyDescent="0.3">
      <c r="A3694" s="336">
        <v>14141</v>
      </c>
      <c r="B3694" s="2" t="s">
        <v>295</v>
      </c>
      <c r="C3694" s="429">
        <v>5.5750679999999999</v>
      </c>
      <c r="D3694" s="429">
        <v>3.3828260000000001</v>
      </c>
      <c r="E3694" s="429">
        <v>2.1922419999999998</v>
      </c>
      <c r="F3694" s="429">
        <v>-5.9184760000000054</v>
      </c>
    </row>
    <row r="3695" spans="1:6" x14ac:dyDescent="0.3">
      <c r="A3695" s="336">
        <v>14143</v>
      </c>
      <c r="B3695" s="2" t="s">
        <v>295</v>
      </c>
      <c r="C3695" s="429">
        <v>5.8914309999999999</v>
      </c>
      <c r="D3695" s="429">
        <v>2.6364179999999999</v>
      </c>
      <c r="E3695" s="429">
        <v>3.2550129999999999</v>
      </c>
      <c r="F3695" s="429">
        <v>4.9532570000000078</v>
      </c>
    </row>
    <row r="3696" spans="1:6" x14ac:dyDescent="0.3">
      <c r="A3696" s="336">
        <v>14145</v>
      </c>
      <c r="B3696" s="2" t="s">
        <v>295</v>
      </c>
      <c r="C3696" s="429">
        <v>5.6763810000000001</v>
      </c>
      <c r="D3696" s="429">
        <v>3.120371</v>
      </c>
      <c r="E3696" s="429">
        <v>2.5560100000000001</v>
      </c>
      <c r="F3696" s="429">
        <v>-2.4743909999999971</v>
      </c>
    </row>
    <row r="3697" spans="1:6" x14ac:dyDescent="0.3">
      <c r="A3697" s="336">
        <v>14150</v>
      </c>
      <c r="B3697" s="2" t="s">
        <v>295</v>
      </c>
      <c r="C3697" s="429">
        <v>5.9700870000000004</v>
      </c>
      <c r="D3697" s="429">
        <v>2.5335220000000001</v>
      </c>
      <c r="E3697" s="429">
        <v>3.4365650000000003</v>
      </c>
      <c r="F3697" s="429">
        <v>-0.84571100000000143</v>
      </c>
    </row>
    <row r="3698" spans="1:6" x14ac:dyDescent="0.3">
      <c r="A3698" s="336">
        <v>14167</v>
      </c>
      <c r="B3698" s="2" t="s">
        <v>295</v>
      </c>
      <c r="C3698" s="429">
        <v>5.627205</v>
      </c>
      <c r="D3698" s="429">
        <v>3.1351170000000002</v>
      </c>
      <c r="E3698" s="429">
        <v>2.4920879999999999</v>
      </c>
      <c r="F3698" s="429">
        <v>-2.0438579999999931</v>
      </c>
    </row>
    <row r="3699" spans="1:6" x14ac:dyDescent="0.3">
      <c r="A3699" s="336">
        <v>14170</v>
      </c>
      <c r="B3699" s="2" t="s">
        <v>295</v>
      </c>
      <c r="C3699" s="429">
        <v>5.7769579999999996</v>
      </c>
      <c r="D3699" s="429">
        <v>3.0661610000000001</v>
      </c>
      <c r="E3699" s="429">
        <v>2.7107969999999995</v>
      </c>
      <c r="F3699" s="429">
        <v>-3.4423669999999973</v>
      </c>
    </row>
    <row r="3700" spans="1:6" x14ac:dyDescent="0.3">
      <c r="A3700" s="336">
        <v>14171</v>
      </c>
      <c r="B3700" s="2" t="s">
        <v>295</v>
      </c>
      <c r="C3700" s="429">
        <v>5.4695510000000001</v>
      </c>
      <c r="D3700" s="429">
        <v>3.5643220000000002</v>
      </c>
      <c r="E3700" s="429">
        <v>1.9052289999999998</v>
      </c>
      <c r="F3700" s="429">
        <v>-6.7185360000000003</v>
      </c>
    </row>
    <row r="3701" spans="1:6" x14ac:dyDescent="0.3">
      <c r="A3701" s="336">
        <v>14172</v>
      </c>
      <c r="B3701" s="2" t="s">
        <v>295</v>
      </c>
      <c r="C3701" s="429">
        <v>5.9448129999999999</v>
      </c>
      <c r="D3701" s="429">
        <v>2.3768509999999998</v>
      </c>
      <c r="E3701" s="429">
        <v>3.5679620000000001</v>
      </c>
      <c r="F3701" s="429">
        <v>2.2963480000000018</v>
      </c>
    </row>
    <row r="3702" spans="1:6" x14ac:dyDescent="0.3">
      <c r="A3702" s="336">
        <v>14174</v>
      </c>
      <c r="B3702" s="2" t="s">
        <v>295</v>
      </c>
      <c r="C3702" s="429">
        <v>5.9481840000000004</v>
      </c>
      <c r="D3702" s="429">
        <v>2.3446669999999998</v>
      </c>
      <c r="E3702" s="429">
        <v>3.6035170000000005</v>
      </c>
      <c r="F3702" s="429">
        <v>2.270265000000002</v>
      </c>
    </row>
    <row r="3703" spans="1:6" x14ac:dyDescent="0.3">
      <c r="A3703" s="336">
        <v>14201</v>
      </c>
      <c r="B3703" s="2" t="s">
        <v>295</v>
      </c>
      <c r="C3703" s="429">
        <v>5.9454459999999996</v>
      </c>
      <c r="D3703" s="429">
        <v>2.5770460000000002</v>
      </c>
      <c r="E3703" s="429">
        <v>3.3683999999999994</v>
      </c>
      <c r="F3703" s="429">
        <v>-1.7443089999999941</v>
      </c>
    </row>
    <row r="3704" spans="1:6" x14ac:dyDescent="0.3">
      <c r="A3704" s="336">
        <v>14202</v>
      </c>
      <c r="B3704" s="2" t="s">
        <v>295</v>
      </c>
      <c r="C3704" s="429">
        <v>5.9437439999999997</v>
      </c>
      <c r="D3704" s="429">
        <v>2.5978210000000002</v>
      </c>
      <c r="E3704" s="429">
        <v>3.3459229999999995</v>
      </c>
      <c r="F3704" s="429">
        <v>-1.7618670000000094</v>
      </c>
    </row>
    <row r="3705" spans="1:6" x14ac:dyDescent="0.3">
      <c r="A3705" s="336">
        <v>14203</v>
      </c>
      <c r="B3705" s="2" t="s">
        <v>295</v>
      </c>
      <c r="C3705" s="429">
        <v>5.9356109999999997</v>
      </c>
      <c r="D3705" s="429">
        <v>2.6506400000000001</v>
      </c>
      <c r="E3705" s="429">
        <v>3.2849709999999996</v>
      </c>
      <c r="F3705" s="429">
        <v>-1.8547669999999954</v>
      </c>
    </row>
    <row r="3706" spans="1:6" x14ac:dyDescent="0.3">
      <c r="A3706" s="336">
        <v>14204</v>
      </c>
      <c r="B3706" s="2" t="s">
        <v>295</v>
      </c>
      <c r="C3706" s="429">
        <v>5.9475850000000001</v>
      </c>
      <c r="D3706" s="429">
        <v>2.630954</v>
      </c>
      <c r="E3706" s="429">
        <v>3.3166310000000001</v>
      </c>
      <c r="F3706" s="429">
        <v>-1.6701219999999992</v>
      </c>
    </row>
    <row r="3707" spans="1:6" x14ac:dyDescent="0.3">
      <c r="A3707" s="336">
        <v>14206</v>
      </c>
      <c r="B3707" s="2" t="s">
        <v>295</v>
      </c>
      <c r="C3707" s="429">
        <v>5.9668890000000001</v>
      </c>
      <c r="D3707" s="429">
        <v>2.695827</v>
      </c>
      <c r="E3707" s="429">
        <v>3.2710620000000001</v>
      </c>
      <c r="F3707" s="429">
        <v>-1.2938729999999978</v>
      </c>
    </row>
    <row r="3708" spans="1:6" x14ac:dyDescent="0.3">
      <c r="A3708" s="336">
        <v>14207</v>
      </c>
      <c r="B3708" s="2" t="s">
        <v>295</v>
      </c>
      <c r="C3708" s="429">
        <v>5.9551379999999998</v>
      </c>
      <c r="D3708" s="429">
        <v>2.5315270000000001</v>
      </c>
      <c r="E3708" s="429">
        <v>3.4236109999999997</v>
      </c>
      <c r="F3708" s="429">
        <v>-1.4147140000000036</v>
      </c>
    </row>
    <row r="3709" spans="1:6" x14ac:dyDescent="0.3">
      <c r="A3709" s="336">
        <v>14208</v>
      </c>
      <c r="B3709" s="2" t="s">
        <v>295</v>
      </c>
      <c r="C3709" s="429">
        <v>5.9691140000000003</v>
      </c>
      <c r="D3709" s="429">
        <v>2.6027279999999999</v>
      </c>
      <c r="E3709" s="429">
        <v>3.3663860000000003</v>
      </c>
      <c r="F3709" s="429">
        <v>-1.3093869999999939</v>
      </c>
    </row>
    <row r="3710" spans="1:6" x14ac:dyDescent="0.3">
      <c r="A3710" s="336">
        <v>14209</v>
      </c>
      <c r="B3710" s="2" t="s">
        <v>295</v>
      </c>
      <c r="C3710" s="429">
        <v>5.9615159999999996</v>
      </c>
      <c r="D3710" s="429">
        <v>2.5830329999999999</v>
      </c>
      <c r="E3710" s="429">
        <v>3.3784829999999997</v>
      </c>
      <c r="F3710" s="429">
        <v>-1.4483030000000028</v>
      </c>
    </row>
    <row r="3711" spans="1:6" x14ac:dyDescent="0.3">
      <c r="A3711" s="336">
        <v>14210</v>
      </c>
      <c r="B3711" s="2" t="s">
        <v>295</v>
      </c>
      <c r="C3711" s="429">
        <v>5.9482569999999999</v>
      </c>
      <c r="D3711" s="429">
        <v>2.693549</v>
      </c>
      <c r="E3711" s="429">
        <v>3.2547079999999999</v>
      </c>
      <c r="F3711" s="429">
        <v>-1.6125260000000097</v>
      </c>
    </row>
    <row r="3712" spans="1:6" x14ac:dyDescent="0.3">
      <c r="A3712" s="336">
        <v>14211</v>
      </c>
      <c r="B3712" s="2" t="s">
        <v>295</v>
      </c>
      <c r="C3712" s="429">
        <v>5.9798439999999999</v>
      </c>
      <c r="D3712" s="429">
        <v>2.6469469999999999</v>
      </c>
      <c r="E3712" s="429">
        <v>3.332897</v>
      </c>
      <c r="F3712" s="429">
        <v>-1.1079900000000009</v>
      </c>
    </row>
    <row r="3713" spans="1:6" x14ac:dyDescent="0.3">
      <c r="A3713" s="336">
        <v>14212</v>
      </c>
      <c r="B3713" s="2" t="s">
        <v>295</v>
      </c>
      <c r="C3713" s="429">
        <v>5.9751789999999998</v>
      </c>
      <c r="D3713" s="429">
        <v>2.674547</v>
      </c>
      <c r="E3713" s="429">
        <v>3.3006319999999998</v>
      </c>
      <c r="F3713" s="429">
        <v>-1.1761109999999988</v>
      </c>
    </row>
    <row r="3714" spans="1:6" x14ac:dyDescent="0.3">
      <c r="A3714" s="336">
        <v>14213</v>
      </c>
      <c r="B3714" s="2" t="s">
        <v>295</v>
      </c>
      <c r="C3714" s="429">
        <v>5.9503250000000003</v>
      </c>
      <c r="D3714" s="429">
        <v>2.5485190000000002</v>
      </c>
      <c r="E3714" s="429">
        <v>3.4018060000000001</v>
      </c>
      <c r="F3714" s="429">
        <v>-1.6425490000000025</v>
      </c>
    </row>
    <row r="3715" spans="1:6" x14ac:dyDescent="0.3">
      <c r="A3715" s="336">
        <v>14214</v>
      </c>
      <c r="B3715" s="2" t="s">
        <v>295</v>
      </c>
      <c r="C3715" s="429">
        <v>5.9790850000000004</v>
      </c>
      <c r="D3715" s="429">
        <v>2.6028570000000002</v>
      </c>
      <c r="E3715" s="429">
        <v>3.3762280000000002</v>
      </c>
      <c r="F3715" s="429">
        <v>-0.99087000000001524</v>
      </c>
    </row>
    <row r="3716" spans="1:6" x14ac:dyDescent="0.3">
      <c r="A3716" s="336">
        <v>14215</v>
      </c>
      <c r="B3716" s="2" t="s">
        <v>295</v>
      </c>
      <c r="C3716" s="429">
        <v>5.9924020000000002</v>
      </c>
      <c r="D3716" s="429">
        <v>2.644514</v>
      </c>
      <c r="E3716" s="429">
        <v>3.3478880000000002</v>
      </c>
      <c r="F3716" s="429">
        <v>-0.77537700000000598</v>
      </c>
    </row>
    <row r="3717" spans="1:6" x14ac:dyDescent="0.3">
      <c r="A3717" s="336">
        <v>14216</v>
      </c>
      <c r="B3717" s="2" t="s">
        <v>295</v>
      </c>
      <c r="C3717" s="429">
        <v>5.9694719999999997</v>
      </c>
      <c r="D3717" s="429">
        <v>2.5700129999999999</v>
      </c>
      <c r="E3717" s="429">
        <v>3.3994589999999998</v>
      </c>
      <c r="F3717" s="429">
        <v>-1.1270190000000042</v>
      </c>
    </row>
    <row r="3718" spans="1:6" x14ac:dyDescent="0.3">
      <c r="A3718" s="336">
        <v>14217</v>
      </c>
      <c r="B3718" s="2" t="s">
        <v>295</v>
      </c>
      <c r="C3718" s="429">
        <v>5.9681030000000002</v>
      </c>
      <c r="D3718" s="429">
        <v>2.5463079999999998</v>
      </c>
      <c r="E3718" s="429">
        <v>3.4217950000000004</v>
      </c>
      <c r="F3718" s="429">
        <v>-1.034840999999993</v>
      </c>
    </row>
    <row r="3719" spans="1:6" x14ac:dyDescent="0.3">
      <c r="A3719" s="336">
        <v>14218</v>
      </c>
      <c r="B3719" s="2" t="s">
        <v>295</v>
      </c>
      <c r="C3719" s="429">
        <v>5.9205269999999999</v>
      </c>
      <c r="D3719" s="429">
        <v>2.7540840000000002</v>
      </c>
      <c r="E3719" s="429">
        <v>3.1664429999999997</v>
      </c>
      <c r="F3719" s="429">
        <v>-2.0300030000000007</v>
      </c>
    </row>
    <row r="3720" spans="1:6" x14ac:dyDescent="0.3">
      <c r="A3720" s="336">
        <v>14219</v>
      </c>
      <c r="B3720" s="2" t="s">
        <v>295</v>
      </c>
      <c r="C3720" s="429">
        <v>5.9020809999999999</v>
      </c>
      <c r="D3720" s="429">
        <v>2.7884169999999999</v>
      </c>
      <c r="E3720" s="429">
        <v>3.113664</v>
      </c>
      <c r="F3720" s="429">
        <v>-2.3186849999999879</v>
      </c>
    </row>
    <row r="3721" spans="1:6" x14ac:dyDescent="0.3">
      <c r="A3721" s="336">
        <v>14220</v>
      </c>
      <c r="B3721" s="2" t="s">
        <v>295</v>
      </c>
      <c r="C3721" s="429">
        <v>5.9378630000000001</v>
      </c>
      <c r="D3721" s="429">
        <v>2.722356</v>
      </c>
      <c r="E3721" s="429">
        <v>3.2155070000000001</v>
      </c>
      <c r="F3721" s="429">
        <v>-1.7644830000000056</v>
      </c>
    </row>
    <row r="3722" spans="1:6" x14ac:dyDescent="0.3">
      <c r="A3722" s="336">
        <v>14221</v>
      </c>
      <c r="B3722" s="2" t="s">
        <v>295</v>
      </c>
      <c r="C3722" s="429">
        <v>6.01065</v>
      </c>
      <c r="D3722" s="429">
        <v>2.680186</v>
      </c>
      <c r="E3722" s="429">
        <v>3.3304640000000001</v>
      </c>
      <c r="F3722" s="429">
        <v>0.18768000000000029</v>
      </c>
    </row>
    <row r="3723" spans="1:6" x14ac:dyDescent="0.3">
      <c r="A3723" s="336">
        <v>14222</v>
      </c>
      <c r="B3723" s="2" t="s">
        <v>295</v>
      </c>
      <c r="C3723" s="429">
        <v>5.9584989999999998</v>
      </c>
      <c r="D3723" s="429">
        <v>2.567809</v>
      </c>
      <c r="E3723" s="429">
        <v>3.3906899999999998</v>
      </c>
      <c r="F3723" s="429">
        <v>-1.4867640000000009</v>
      </c>
    </row>
    <row r="3724" spans="1:6" x14ac:dyDescent="0.3">
      <c r="A3724" s="336">
        <v>14223</v>
      </c>
      <c r="B3724" s="2" t="s">
        <v>295</v>
      </c>
      <c r="C3724" s="429">
        <v>5.9803309999999996</v>
      </c>
      <c r="D3724" s="429">
        <v>2.5786150000000001</v>
      </c>
      <c r="E3724" s="429">
        <v>3.4017159999999995</v>
      </c>
      <c r="F3724" s="429">
        <v>-0.76858700000000368</v>
      </c>
    </row>
    <row r="3725" spans="1:6" x14ac:dyDescent="0.3">
      <c r="A3725" s="336">
        <v>14224</v>
      </c>
      <c r="B3725" s="2" t="s">
        <v>295</v>
      </c>
      <c r="C3725" s="429">
        <v>5.9467439999999998</v>
      </c>
      <c r="D3725" s="429">
        <v>2.8170000000000002</v>
      </c>
      <c r="E3725" s="429">
        <v>3.1297439999999996</v>
      </c>
      <c r="F3725" s="429">
        <v>-1.452225999999996</v>
      </c>
    </row>
    <row r="3726" spans="1:6" x14ac:dyDescent="0.3">
      <c r="A3726" s="336">
        <v>14225</v>
      </c>
      <c r="B3726" s="2" t="s">
        <v>295</v>
      </c>
      <c r="C3726" s="429">
        <v>6.0122669999999996</v>
      </c>
      <c r="D3726" s="429">
        <v>2.7136930000000001</v>
      </c>
      <c r="E3726" s="429">
        <v>3.2985739999999995</v>
      </c>
      <c r="F3726" s="429">
        <v>-0.33043600000000595</v>
      </c>
    </row>
    <row r="3727" spans="1:6" x14ac:dyDescent="0.3">
      <c r="A3727" s="336">
        <v>14226</v>
      </c>
      <c r="B3727" s="2" t="s">
        <v>295</v>
      </c>
      <c r="C3727" s="429">
        <v>5.9987849999999998</v>
      </c>
      <c r="D3727" s="429">
        <v>2.631424</v>
      </c>
      <c r="E3727" s="429">
        <v>3.3673609999999998</v>
      </c>
      <c r="F3727" s="429">
        <v>-0.41066200000000208</v>
      </c>
    </row>
    <row r="3728" spans="1:6" x14ac:dyDescent="0.3">
      <c r="A3728" s="336">
        <v>14227</v>
      </c>
      <c r="B3728" s="2" t="s">
        <v>295</v>
      </c>
      <c r="C3728" s="429">
        <v>5.9893910000000004</v>
      </c>
      <c r="D3728" s="429">
        <v>2.7660309999999999</v>
      </c>
      <c r="E3728" s="429">
        <v>3.2233600000000004</v>
      </c>
      <c r="F3728" s="429">
        <v>-0.80107299999998816</v>
      </c>
    </row>
    <row r="3729" spans="1:6" x14ac:dyDescent="0.3">
      <c r="A3729" s="336">
        <v>14228</v>
      </c>
      <c r="B3729" s="2" t="s">
        <v>295</v>
      </c>
      <c r="C3729" s="429">
        <v>6.0046609999999996</v>
      </c>
      <c r="D3729" s="429">
        <v>2.589823</v>
      </c>
      <c r="E3729" s="429">
        <v>3.4148379999999996</v>
      </c>
      <c r="F3729" s="429">
        <v>0.22232100000000088</v>
      </c>
    </row>
    <row r="3730" spans="1:6" x14ac:dyDescent="0.3">
      <c r="A3730" s="336">
        <v>14260</v>
      </c>
      <c r="B3730" s="2" t="s">
        <v>295</v>
      </c>
      <c r="C3730" s="429">
        <v>6.0046220000000003</v>
      </c>
      <c r="D3730" s="429">
        <v>2.6216249999999999</v>
      </c>
      <c r="E3730" s="429">
        <v>3.3829970000000005</v>
      </c>
      <c r="F3730" s="429">
        <v>-7.4621000000000492E-2</v>
      </c>
    </row>
    <row r="3731" spans="1:6" x14ac:dyDescent="0.3">
      <c r="A3731" s="336">
        <v>14301</v>
      </c>
      <c r="B3731" s="2" t="s">
        <v>295</v>
      </c>
      <c r="C3731" s="429">
        <v>5.9580089999999997</v>
      </c>
      <c r="D3731" s="429">
        <v>2.4309720000000001</v>
      </c>
      <c r="E3731" s="429">
        <v>3.5270369999999995</v>
      </c>
      <c r="F3731" s="429">
        <v>-0.24881900000000456</v>
      </c>
    </row>
    <row r="3732" spans="1:6" x14ac:dyDescent="0.3">
      <c r="A3732" s="336">
        <v>14303</v>
      </c>
      <c r="B3732" s="2" t="s">
        <v>295</v>
      </c>
      <c r="C3732" s="429">
        <v>5.9577520000000002</v>
      </c>
      <c r="D3732" s="429">
        <v>2.4377680000000002</v>
      </c>
      <c r="E3732" s="429">
        <v>3.519984</v>
      </c>
      <c r="F3732" s="429">
        <v>-0.49589900000000142</v>
      </c>
    </row>
    <row r="3733" spans="1:6" x14ac:dyDescent="0.3">
      <c r="A3733" s="336">
        <v>14304</v>
      </c>
      <c r="B3733" s="2" t="s">
        <v>295</v>
      </c>
      <c r="C3733" s="429">
        <v>5.9700030000000002</v>
      </c>
      <c r="D3733" s="429">
        <v>2.455327</v>
      </c>
      <c r="E3733" s="429">
        <v>3.5146760000000001</v>
      </c>
      <c r="F3733" s="429">
        <v>-0.11287100000000549</v>
      </c>
    </row>
    <row r="3734" spans="1:6" x14ac:dyDescent="0.3">
      <c r="A3734" s="336">
        <v>14305</v>
      </c>
      <c r="B3734" s="2" t="s">
        <v>295</v>
      </c>
      <c r="C3734" s="429">
        <v>5.9573790000000004</v>
      </c>
      <c r="D3734" s="429">
        <v>2.4180470000000001</v>
      </c>
      <c r="E3734" s="429">
        <v>3.5393320000000004</v>
      </c>
      <c r="F3734" s="429">
        <v>0.17744299999999669</v>
      </c>
    </row>
    <row r="3735" spans="1:6" x14ac:dyDescent="0.3">
      <c r="A3735" s="336">
        <v>14410</v>
      </c>
      <c r="B3735" s="2" t="s">
        <v>295</v>
      </c>
      <c r="C3735" s="429">
        <v>5.9996489999999998</v>
      </c>
      <c r="D3735" s="429">
        <v>2.2492770000000002</v>
      </c>
      <c r="E3735" s="429">
        <v>3.7503719999999996</v>
      </c>
      <c r="F3735" s="429">
        <v>7.519167000000003</v>
      </c>
    </row>
    <row r="3736" spans="1:6" x14ac:dyDescent="0.3">
      <c r="A3736" s="336">
        <v>14411</v>
      </c>
      <c r="B3736" s="2" t="s">
        <v>295</v>
      </c>
      <c r="C3736" s="429">
        <v>5.9318730000000004</v>
      </c>
      <c r="D3736" s="429">
        <v>2.3596149999999998</v>
      </c>
      <c r="E3736" s="429">
        <v>3.5722580000000006</v>
      </c>
      <c r="F3736" s="429">
        <v>5.2332190000000018</v>
      </c>
    </row>
    <row r="3737" spans="1:6" x14ac:dyDescent="0.3">
      <c r="A3737" s="336">
        <v>14414</v>
      </c>
      <c r="B3737" s="2" t="s">
        <v>295</v>
      </c>
      <c r="C3737" s="429">
        <v>5.9325749999999999</v>
      </c>
      <c r="D3737" s="429">
        <v>2.6209440000000002</v>
      </c>
      <c r="E3737" s="429">
        <v>3.3116309999999998</v>
      </c>
      <c r="F3737" s="429">
        <v>6.7009240000000005</v>
      </c>
    </row>
    <row r="3738" spans="1:6" x14ac:dyDescent="0.3">
      <c r="A3738" s="336">
        <v>14415</v>
      </c>
      <c r="B3738" s="2" t="s">
        <v>295</v>
      </c>
      <c r="C3738" s="429">
        <v>5.778842</v>
      </c>
      <c r="D3738" s="429">
        <v>2.7859120000000002</v>
      </c>
      <c r="E3738" s="429">
        <v>2.9929299999999999</v>
      </c>
      <c r="F3738" s="429">
        <v>5.1712150000000001</v>
      </c>
    </row>
    <row r="3739" spans="1:6" x14ac:dyDescent="0.3">
      <c r="A3739" s="336">
        <v>14416</v>
      </c>
      <c r="B3739" s="2" t="s">
        <v>295</v>
      </c>
      <c r="C3739" s="429">
        <v>5.9675799999999999</v>
      </c>
      <c r="D3739" s="429">
        <v>2.4097919999999999</v>
      </c>
      <c r="E3739" s="429">
        <v>3.557788</v>
      </c>
      <c r="F3739" s="429">
        <v>6.9051490000000015</v>
      </c>
    </row>
    <row r="3740" spans="1:6" x14ac:dyDescent="0.3">
      <c r="A3740" s="336">
        <v>14418</v>
      </c>
      <c r="B3740" s="2" t="s">
        <v>295</v>
      </c>
      <c r="C3740" s="429">
        <v>5.5980400000000001</v>
      </c>
      <c r="D3740" s="429">
        <v>2.9598789999999999</v>
      </c>
      <c r="E3740" s="429">
        <v>2.6381610000000002</v>
      </c>
      <c r="F3740" s="429">
        <v>3.2694320000000019</v>
      </c>
    </row>
    <row r="3741" spans="1:6" x14ac:dyDescent="0.3">
      <c r="A3741" s="336">
        <v>14420</v>
      </c>
      <c r="B3741" s="2" t="s">
        <v>295</v>
      </c>
      <c r="C3741" s="429">
        <v>5.9977559999999999</v>
      </c>
      <c r="D3741" s="429">
        <v>2.227112</v>
      </c>
      <c r="E3741" s="429">
        <v>3.7706439999999999</v>
      </c>
      <c r="F3741" s="429">
        <v>7.5733529999999938</v>
      </c>
    </row>
    <row r="3742" spans="1:6" x14ac:dyDescent="0.3">
      <c r="A3742" s="336">
        <v>14422</v>
      </c>
      <c r="B3742" s="2" t="s">
        <v>295</v>
      </c>
      <c r="C3742" s="429">
        <v>5.9525579999999998</v>
      </c>
      <c r="D3742" s="429">
        <v>2.4584510000000002</v>
      </c>
      <c r="E3742" s="429">
        <v>3.4941069999999996</v>
      </c>
      <c r="F3742" s="429">
        <v>6.2848210000000044</v>
      </c>
    </row>
    <row r="3743" spans="1:6" x14ac:dyDescent="0.3">
      <c r="A3743" s="336">
        <v>14423</v>
      </c>
      <c r="B3743" s="2" t="s">
        <v>295</v>
      </c>
      <c r="C3743" s="429">
        <v>5.9560570000000004</v>
      </c>
      <c r="D3743" s="429">
        <v>2.5545960000000001</v>
      </c>
      <c r="E3743" s="429">
        <v>3.4014610000000003</v>
      </c>
      <c r="F3743" s="429">
        <v>6.8474329999999988</v>
      </c>
    </row>
    <row r="3744" spans="1:6" x14ac:dyDescent="0.3">
      <c r="A3744" s="336">
        <v>14424</v>
      </c>
      <c r="B3744" s="2" t="s">
        <v>295</v>
      </c>
      <c r="C3744" s="429">
        <v>5.7667970000000004</v>
      </c>
      <c r="D3744" s="429">
        <v>2.7395299999999998</v>
      </c>
      <c r="E3744" s="429">
        <v>3.0272670000000006</v>
      </c>
      <c r="F3744" s="429">
        <v>4.5771840000000097</v>
      </c>
    </row>
    <row r="3745" spans="1:6" x14ac:dyDescent="0.3">
      <c r="A3745" s="336">
        <v>14425</v>
      </c>
      <c r="B3745" s="2" t="s">
        <v>295</v>
      </c>
      <c r="C3745" s="429">
        <v>5.8358699999999999</v>
      </c>
      <c r="D3745" s="429">
        <v>2.6048719999999999</v>
      </c>
      <c r="E3745" s="429">
        <v>3.230998</v>
      </c>
      <c r="F3745" s="429">
        <v>5.006572000000002</v>
      </c>
    </row>
    <row r="3746" spans="1:6" x14ac:dyDescent="0.3">
      <c r="A3746" s="336">
        <v>14427</v>
      </c>
      <c r="B3746" s="2" t="s">
        <v>295</v>
      </c>
      <c r="C3746" s="429">
        <v>5.6494179999999998</v>
      </c>
      <c r="D3746" s="429">
        <v>3.0901480000000001</v>
      </c>
      <c r="E3746" s="429">
        <v>2.5592699999999997</v>
      </c>
      <c r="F3746" s="429">
        <v>1.4683009999999967</v>
      </c>
    </row>
    <row r="3747" spans="1:6" x14ac:dyDescent="0.3">
      <c r="A3747" s="336">
        <v>14428</v>
      </c>
      <c r="B3747" s="2" t="s">
        <v>295</v>
      </c>
      <c r="C3747" s="429">
        <v>5.9821439999999999</v>
      </c>
      <c r="D3747" s="429">
        <v>2.3758699999999999</v>
      </c>
      <c r="E3747" s="429">
        <v>3.606274</v>
      </c>
      <c r="F3747" s="429">
        <v>7.3303780000000032</v>
      </c>
    </row>
    <row r="3748" spans="1:6" x14ac:dyDescent="0.3">
      <c r="A3748" s="336">
        <v>14432</v>
      </c>
      <c r="B3748" s="2" t="s">
        <v>295</v>
      </c>
      <c r="C3748" s="429">
        <v>5.8365299999999998</v>
      </c>
      <c r="D3748" s="429">
        <v>2.6749770000000002</v>
      </c>
      <c r="E3748" s="429">
        <v>3.1615529999999996</v>
      </c>
      <c r="F3748" s="429">
        <v>4.5851770000000016</v>
      </c>
    </row>
    <row r="3749" spans="1:6" x14ac:dyDescent="0.3">
      <c r="A3749" s="336">
        <v>14433</v>
      </c>
      <c r="B3749" s="2" t="s">
        <v>295</v>
      </c>
      <c r="C3749" s="429">
        <v>5.8606910000000001</v>
      </c>
      <c r="D3749" s="429">
        <v>2.710607</v>
      </c>
      <c r="E3749" s="429">
        <v>3.1500840000000001</v>
      </c>
      <c r="F3749" s="429">
        <v>2.9637359999999973</v>
      </c>
    </row>
    <row r="3750" spans="1:6" x14ac:dyDescent="0.3">
      <c r="A3750" s="336">
        <v>14435</v>
      </c>
      <c r="B3750" s="2" t="s">
        <v>295</v>
      </c>
      <c r="C3750" s="429">
        <v>5.7417309999999997</v>
      </c>
      <c r="D3750" s="429">
        <v>2.8972880000000001</v>
      </c>
      <c r="E3750" s="429">
        <v>2.8444429999999996</v>
      </c>
      <c r="F3750" s="429">
        <v>4.5034689999999991</v>
      </c>
    </row>
    <row r="3751" spans="1:6" x14ac:dyDescent="0.3">
      <c r="A3751" s="336">
        <v>14437</v>
      </c>
      <c r="B3751" s="2" t="s">
        <v>295</v>
      </c>
      <c r="C3751" s="429">
        <v>5.6923570000000003</v>
      </c>
      <c r="D3751" s="429">
        <v>3.0130249999999998</v>
      </c>
      <c r="E3751" s="429">
        <v>2.6793320000000005</v>
      </c>
      <c r="F3751" s="429">
        <v>3.9700829999999989</v>
      </c>
    </row>
    <row r="3752" spans="1:6" x14ac:dyDescent="0.3">
      <c r="A3752" s="336">
        <v>14441</v>
      </c>
      <c r="B3752" s="2" t="s">
        <v>295</v>
      </c>
      <c r="C3752" s="429">
        <v>5.814044</v>
      </c>
      <c r="D3752" s="429">
        <v>2.8622709999999998</v>
      </c>
      <c r="E3752" s="429">
        <v>2.9517730000000002</v>
      </c>
      <c r="F3752" s="429">
        <v>5.4915479999999945</v>
      </c>
    </row>
    <row r="3753" spans="1:6" x14ac:dyDescent="0.3">
      <c r="A3753" s="336">
        <v>14445</v>
      </c>
      <c r="B3753" s="2" t="s">
        <v>295</v>
      </c>
      <c r="C3753" s="429">
        <v>5.9096039999999999</v>
      </c>
      <c r="D3753" s="429">
        <v>2.458952</v>
      </c>
      <c r="E3753" s="429">
        <v>3.4506519999999998</v>
      </c>
      <c r="F3753" s="429">
        <v>5.6051310000000036</v>
      </c>
    </row>
    <row r="3754" spans="1:6" x14ac:dyDescent="0.3">
      <c r="A3754" s="336">
        <v>14450</v>
      </c>
      <c r="B3754" s="2" t="s">
        <v>295</v>
      </c>
      <c r="C3754" s="429">
        <v>5.8598420000000004</v>
      </c>
      <c r="D3754" s="429">
        <v>2.4991590000000001</v>
      </c>
      <c r="E3754" s="429">
        <v>3.3606830000000003</v>
      </c>
      <c r="F3754" s="429">
        <v>5.2378929999999997</v>
      </c>
    </row>
    <row r="3755" spans="1:6" x14ac:dyDescent="0.3">
      <c r="A3755" s="336">
        <v>14454</v>
      </c>
      <c r="B3755" s="2" t="s">
        <v>295</v>
      </c>
      <c r="C3755" s="429">
        <v>5.8695209999999998</v>
      </c>
      <c r="D3755" s="429">
        <v>2.7270279999999998</v>
      </c>
      <c r="E3755" s="429">
        <v>3.142493</v>
      </c>
      <c r="F3755" s="429">
        <v>6.2226799999999898</v>
      </c>
    </row>
    <row r="3756" spans="1:6" x14ac:dyDescent="0.3">
      <c r="A3756" s="336">
        <v>14456</v>
      </c>
      <c r="B3756" s="2" t="s">
        <v>295</v>
      </c>
      <c r="C3756" s="429">
        <v>5.8317269999999999</v>
      </c>
      <c r="D3756" s="429">
        <v>2.774302</v>
      </c>
      <c r="E3756" s="429">
        <v>3.0574249999999998</v>
      </c>
      <c r="F3756" s="429">
        <v>4.909546000000006</v>
      </c>
    </row>
    <row r="3757" spans="1:6" x14ac:dyDescent="0.3">
      <c r="A3757" s="336">
        <v>14462</v>
      </c>
      <c r="B3757" s="2" t="s">
        <v>295</v>
      </c>
      <c r="C3757" s="429">
        <v>5.7931530000000002</v>
      </c>
      <c r="D3757" s="429">
        <v>2.848109</v>
      </c>
      <c r="E3757" s="429">
        <v>2.9450440000000002</v>
      </c>
      <c r="F3757" s="429">
        <v>5.566119000000004</v>
      </c>
    </row>
    <row r="3758" spans="1:6" x14ac:dyDescent="0.3">
      <c r="A3758" s="336">
        <v>14464</v>
      </c>
      <c r="B3758" s="2" t="s">
        <v>295</v>
      </c>
      <c r="C3758" s="429">
        <v>5.9665140000000001</v>
      </c>
      <c r="D3758" s="429">
        <v>2.1511170000000002</v>
      </c>
      <c r="E3758" s="429">
        <v>3.8153969999999999</v>
      </c>
      <c r="F3758" s="429">
        <v>6.9619539999999986</v>
      </c>
    </row>
    <row r="3759" spans="1:6" x14ac:dyDescent="0.3">
      <c r="A3759" s="336">
        <v>14466</v>
      </c>
      <c r="B3759" s="2" t="s">
        <v>295</v>
      </c>
      <c r="C3759" s="429">
        <v>5.7553780000000003</v>
      </c>
      <c r="D3759" s="429">
        <v>2.86714</v>
      </c>
      <c r="E3759" s="429">
        <v>2.8882380000000003</v>
      </c>
      <c r="F3759" s="429">
        <v>4.2596859999999985</v>
      </c>
    </row>
    <row r="3760" spans="1:6" x14ac:dyDescent="0.3">
      <c r="A3760" s="336">
        <v>14467</v>
      </c>
      <c r="B3760" s="2" t="s">
        <v>295</v>
      </c>
      <c r="C3760" s="429">
        <v>5.9556180000000003</v>
      </c>
      <c r="D3760" s="429">
        <v>2.5003869999999999</v>
      </c>
      <c r="E3760" s="429">
        <v>3.4552310000000004</v>
      </c>
      <c r="F3760" s="429">
        <v>6.2608009999999972</v>
      </c>
    </row>
    <row r="3761" spans="1:6" x14ac:dyDescent="0.3">
      <c r="A3761" s="336">
        <v>14468</v>
      </c>
      <c r="B3761" s="2" t="s">
        <v>295</v>
      </c>
      <c r="C3761" s="429">
        <v>5.9799899999999999</v>
      </c>
      <c r="D3761" s="429">
        <v>2.1834669999999998</v>
      </c>
      <c r="E3761" s="429">
        <v>3.7965230000000001</v>
      </c>
      <c r="F3761" s="429">
        <v>6.847456999999995</v>
      </c>
    </row>
    <row r="3762" spans="1:6" x14ac:dyDescent="0.3">
      <c r="A3762" s="336">
        <v>14469</v>
      </c>
      <c r="B3762" s="2" t="s">
        <v>295</v>
      </c>
      <c r="C3762" s="429">
        <v>5.7814610000000002</v>
      </c>
      <c r="D3762" s="429">
        <v>2.734534</v>
      </c>
      <c r="E3762" s="429">
        <v>3.0469270000000002</v>
      </c>
      <c r="F3762" s="429">
        <v>4.7911460000000012</v>
      </c>
    </row>
    <row r="3763" spans="1:6" x14ac:dyDescent="0.3">
      <c r="A3763" s="336">
        <v>14470</v>
      </c>
      <c r="B3763" s="2" t="s">
        <v>295</v>
      </c>
      <c r="C3763" s="429">
        <v>5.9727189999999997</v>
      </c>
      <c r="D3763" s="429">
        <v>2.300503</v>
      </c>
      <c r="E3763" s="429">
        <v>3.6722159999999997</v>
      </c>
      <c r="F3763" s="429">
        <v>6.7021049999999889</v>
      </c>
    </row>
    <row r="3764" spans="1:6" x14ac:dyDescent="0.3">
      <c r="A3764" s="336">
        <v>14471</v>
      </c>
      <c r="B3764" s="2" t="s">
        <v>295</v>
      </c>
      <c r="C3764" s="429">
        <v>5.661708</v>
      </c>
      <c r="D3764" s="429">
        <v>2.9175939999999998</v>
      </c>
      <c r="E3764" s="429">
        <v>2.7441140000000002</v>
      </c>
      <c r="F3764" s="429">
        <v>3.360872999999998</v>
      </c>
    </row>
    <row r="3765" spans="1:6" x14ac:dyDescent="0.3">
      <c r="A3765" s="336">
        <v>14472</v>
      </c>
      <c r="B3765" s="2" t="s">
        <v>295</v>
      </c>
      <c r="C3765" s="429">
        <v>5.89663</v>
      </c>
      <c r="D3765" s="429">
        <v>2.5979130000000001</v>
      </c>
      <c r="E3765" s="429">
        <v>3.2987169999999999</v>
      </c>
      <c r="F3765" s="429">
        <v>5.9605150000000044</v>
      </c>
    </row>
    <row r="3766" spans="1:6" x14ac:dyDescent="0.3">
      <c r="A3766" s="336">
        <v>14475</v>
      </c>
      <c r="B3766" s="2" t="s">
        <v>295</v>
      </c>
      <c r="C3766" s="429">
        <v>5.8410539999999997</v>
      </c>
      <c r="D3766" s="429">
        <v>2.6509589999999998</v>
      </c>
      <c r="E3766" s="429">
        <v>3.1900949999999999</v>
      </c>
      <c r="F3766" s="429">
        <v>5.4327689999999969</v>
      </c>
    </row>
    <row r="3767" spans="1:6" x14ac:dyDescent="0.3">
      <c r="A3767" s="336">
        <v>14476</v>
      </c>
      <c r="B3767" s="2" t="s">
        <v>295</v>
      </c>
      <c r="C3767" s="429">
        <v>5.939133</v>
      </c>
      <c r="D3767" s="429">
        <v>2.1868629999999998</v>
      </c>
      <c r="E3767" s="429">
        <v>3.7522700000000002</v>
      </c>
      <c r="F3767" s="429">
        <v>6.4060279999999956</v>
      </c>
    </row>
    <row r="3768" spans="1:6" x14ac:dyDescent="0.3">
      <c r="A3768" s="336">
        <v>14477</v>
      </c>
      <c r="B3768" s="2" t="s">
        <v>295</v>
      </c>
      <c r="C3768" s="429">
        <v>5.9174509999999998</v>
      </c>
      <c r="D3768" s="429">
        <v>2.2259959999999999</v>
      </c>
      <c r="E3768" s="429">
        <v>3.6914549999999999</v>
      </c>
      <c r="F3768" s="429">
        <v>5.8042060000000006</v>
      </c>
    </row>
    <row r="3769" spans="1:6" x14ac:dyDescent="0.3">
      <c r="A3769" s="336">
        <v>14478</v>
      </c>
      <c r="B3769" s="2" t="s">
        <v>295</v>
      </c>
      <c r="C3769" s="429">
        <v>5.632371</v>
      </c>
      <c r="D3769" s="429">
        <v>2.9211550000000002</v>
      </c>
      <c r="E3769" s="429">
        <v>2.7112159999999998</v>
      </c>
      <c r="F3769" s="429">
        <v>4.2116430000000022</v>
      </c>
    </row>
    <row r="3770" spans="1:6" x14ac:dyDescent="0.3">
      <c r="A3770" s="336">
        <v>14480</v>
      </c>
      <c r="B3770" s="2" t="s">
        <v>295</v>
      </c>
      <c r="C3770" s="429">
        <v>5.8760669999999999</v>
      </c>
      <c r="D3770" s="429">
        <v>2.7035659999999999</v>
      </c>
      <c r="E3770" s="429">
        <v>3.172501</v>
      </c>
      <c r="F3770" s="429">
        <v>6.1486509999999974</v>
      </c>
    </row>
    <row r="3771" spans="1:6" x14ac:dyDescent="0.3">
      <c r="A3771" s="336">
        <v>14481</v>
      </c>
      <c r="B3771" s="2" t="s">
        <v>295</v>
      </c>
      <c r="C3771" s="429">
        <v>5.8843459999999999</v>
      </c>
      <c r="D3771" s="429">
        <v>2.7518220000000002</v>
      </c>
      <c r="E3771" s="429">
        <v>3.1325239999999996</v>
      </c>
      <c r="F3771" s="429">
        <v>5.7355760000000053</v>
      </c>
    </row>
    <row r="3772" spans="1:6" x14ac:dyDescent="0.3">
      <c r="A3772" s="336">
        <v>14482</v>
      </c>
      <c r="B3772" s="2" t="s">
        <v>295</v>
      </c>
      <c r="C3772" s="429">
        <v>5.9277749999999996</v>
      </c>
      <c r="D3772" s="429">
        <v>2.5564209999999998</v>
      </c>
      <c r="E3772" s="429">
        <v>3.3713539999999997</v>
      </c>
      <c r="F3772" s="429">
        <v>6.1382290000000026</v>
      </c>
    </row>
    <row r="3773" spans="1:6" x14ac:dyDescent="0.3">
      <c r="A3773" s="336">
        <v>14485</v>
      </c>
      <c r="B3773" s="2" t="s">
        <v>295</v>
      </c>
      <c r="C3773" s="429">
        <v>5.8432300000000001</v>
      </c>
      <c r="D3773" s="429">
        <v>2.709975</v>
      </c>
      <c r="E3773" s="429">
        <v>3.1332550000000001</v>
      </c>
      <c r="F3773" s="429">
        <v>5.5333219999999947</v>
      </c>
    </row>
    <row r="3774" spans="1:6" x14ac:dyDescent="0.3">
      <c r="A3774" s="336">
        <v>14486</v>
      </c>
      <c r="B3774" s="2" t="s">
        <v>295</v>
      </c>
      <c r="C3774" s="429">
        <v>5.9151280000000002</v>
      </c>
      <c r="D3774" s="429">
        <v>2.6354519999999999</v>
      </c>
      <c r="E3774" s="429">
        <v>3.2796760000000003</v>
      </c>
      <c r="F3774" s="429">
        <v>6.1165469999999935</v>
      </c>
    </row>
    <row r="3775" spans="1:6" x14ac:dyDescent="0.3">
      <c r="A3775" s="336">
        <v>14487</v>
      </c>
      <c r="B3775" s="2" t="s">
        <v>295</v>
      </c>
      <c r="C3775" s="429">
        <v>5.8195490000000003</v>
      </c>
      <c r="D3775" s="429">
        <v>2.7763529999999998</v>
      </c>
      <c r="E3775" s="429">
        <v>3.0431960000000005</v>
      </c>
      <c r="F3775" s="429">
        <v>5.3138680000000029</v>
      </c>
    </row>
    <row r="3776" spans="1:6" x14ac:dyDescent="0.3">
      <c r="A3776" s="336">
        <v>14489</v>
      </c>
      <c r="B3776" s="2" t="s">
        <v>295</v>
      </c>
      <c r="C3776" s="429">
        <v>5.855569</v>
      </c>
      <c r="D3776" s="429">
        <v>2.6386989999999999</v>
      </c>
      <c r="E3776" s="429">
        <v>3.2168700000000001</v>
      </c>
      <c r="F3776" s="429">
        <v>3.3634730000000026</v>
      </c>
    </row>
    <row r="3777" spans="1:6" x14ac:dyDescent="0.3">
      <c r="A3777" s="336">
        <v>14502</v>
      </c>
      <c r="B3777" s="2" t="s">
        <v>295</v>
      </c>
      <c r="C3777" s="429">
        <v>5.8536270000000004</v>
      </c>
      <c r="D3777" s="429">
        <v>2.5111219999999999</v>
      </c>
      <c r="E3777" s="429">
        <v>3.3425050000000005</v>
      </c>
      <c r="F3777" s="429">
        <v>4.8379219999999989</v>
      </c>
    </row>
    <row r="3778" spans="1:6" x14ac:dyDescent="0.3">
      <c r="A3778" s="336">
        <v>14504</v>
      </c>
      <c r="B3778" s="2" t="s">
        <v>295</v>
      </c>
      <c r="C3778" s="429">
        <v>5.842257</v>
      </c>
      <c r="D3778" s="429">
        <v>2.6266500000000002</v>
      </c>
      <c r="E3778" s="429">
        <v>3.2156069999999999</v>
      </c>
      <c r="F3778" s="429">
        <v>4.8676999999999921</v>
      </c>
    </row>
    <row r="3779" spans="1:6" x14ac:dyDescent="0.3">
      <c r="A3779" s="336">
        <v>14505</v>
      </c>
      <c r="B3779" s="2" t="s">
        <v>295</v>
      </c>
      <c r="C3779" s="429">
        <v>5.8465160000000003</v>
      </c>
      <c r="D3779" s="429">
        <v>2.5149110000000001</v>
      </c>
      <c r="E3779" s="429">
        <v>3.3316050000000001</v>
      </c>
      <c r="F3779" s="429">
        <v>3.6831669999999974</v>
      </c>
    </row>
    <row r="3780" spans="1:6" x14ac:dyDescent="0.3">
      <c r="A3780" s="336">
        <v>14506</v>
      </c>
      <c r="B3780" s="2" t="s">
        <v>295</v>
      </c>
      <c r="C3780" s="429">
        <v>5.8764010000000004</v>
      </c>
      <c r="D3780" s="429">
        <v>2.579161</v>
      </c>
      <c r="E3780" s="429">
        <v>3.2972400000000004</v>
      </c>
      <c r="F3780" s="429">
        <v>5.5906889999999976</v>
      </c>
    </row>
    <row r="3781" spans="1:6" x14ac:dyDescent="0.3">
      <c r="A3781" s="336">
        <v>14507</v>
      </c>
      <c r="B3781" s="2" t="s">
        <v>295</v>
      </c>
      <c r="C3781" s="429">
        <v>5.6823829999999997</v>
      </c>
      <c r="D3781" s="429">
        <v>2.8576109999999999</v>
      </c>
      <c r="E3781" s="429">
        <v>2.8247719999999998</v>
      </c>
      <c r="F3781" s="429">
        <v>4.0345920000000071</v>
      </c>
    </row>
    <row r="3782" spans="1:6" x14ac:dyDescent="0.3">
      <c r="A3782" s="336">
        <v>14510</v>
      </c>
      <c r="B3782" s="2" t="s">
        <v>295</v>
      </c>
      <c r="C3782" s="429">
        <v>5.8120570000000003</v>
      </c>
      <c r="D3782" s="429">
        <v>2.8613960000000001</v>
      </c>
      <c r="E3782" s="429">
        <v>2.9506610000000002</v>
      </c>
      <c r="F3782" s="429">
        <v>5.0621270000000003</v>
      </c>
    </row>
    <row r="3783" spans="1:6" x14ac:dyDescent="0.3">
      <c r="A3783" s="336">
        <v>14512</v>
      </c>
      <c r="B3783" s="2" t="s">
        <v>295</v>
      </c>
      <c r="C3783" s="429">
        <v>5.5752430000000004</v>
      </c>
      <c r="D3783" s="429">
        <v>3.0130680000000001</v>
      </c>
      <c r="E3783" s="429">
        <v>2.5621750000000003</v>
      </c>
      <c r="F3783" s="429">
        <v>2.6781540000000028</v>
      </c>
    </row>
    <row r="3784" spans="1:6" x14ac:dyDescent="0.3">
      <c r="A3784" s="336">
        <v>14513</v>
      </c>
      <c r="B3784" s="2" t="s">
        <v>295</v>
      </c>
      <c r="C3784" s="429">
        <v>5.8466610000000001</v>
      </c>
      <c r="D3784" s="429">
        <v>2.6122390000000002</v>
      </c>
      <c r="E3784" s="429">
        <v>3.2344219999999999</v>
      </c>
      <c r="F3784" s="429">
        <v>3.8841190000000019</v>
      </c>
    </row>
    <row r="3785" spans="1:6" x14ac:dyDescent="0.3">
      <c r="A3785" s="336">
        <v>14514</v>
      </c>
      <c r="B3785" s="2" t="s">
        <v>295</v>
      </c>
      <c r="C3785" s="429">
        <v>5.9848939999999997</v>
      </c>
      <c r="D3785" s="429">
        <v>2.3739650000000001</v>
      </c>
      <c r="E3785" s="429">
        <v>3.6109289999999996</v>
      </c>
      <c r="F3785" s="429">
        <v>7.2494350000000054</v>
      </c>
    </row>
    <row r="3786" spans="1:6" x14ac:dyDescent="0.3">
      <c r="A3786" s="336">
        <v>14516</v>
      </c>
      <c r="B3786" s="2" t="s">
        <v>295</v>
      </c>
      <c r="C3786" s="429">
        <v>5.8176810000000003</v>
      </c>
      <c r="D3786" s="429">
        <v>2.5848559999999998</v>
      </c>
      <c r="E3786" s="429">
        <v>3.2328250000000005</v>
      </c>
      <c r="F3786" s="429">
        <v>2.0603890000000078</v>
      </c>
    </row>
    <row r="3787" spans="1:6" x14ac:dyDescent="0.3">
      <c r="A3787" s="336">
        <v>14517</v>
      </c>
      <c r="B3787" s="2" t="s">
        <v>295</v>
      </c>
      <c r="C3787" s="429">
        <v>5.7205430000000002</v>
      </c>
      <c r="D3787" s="429">
        <v>3.00454</v>
      </c>
      <c r="E3787" s="429">
        <v>2.7160030000000002</v>
      </c>
      <c r="F3787" s="429">
        <v>3.7370889999999974</v>
      </c>
    </row>
    <row r="3788" spans="1:6" x14ac:dyDescent="0.3">
      <c r="A3788" s="336">
        <v>14519</v>
      </c>
      <c r="B3788" s="2" t="s">
        <v>295</v>
      </c>
      <c r="C3788" s="429">
        <v>5.8452890000000002</v>
      </c>
      <c r="D3788" s="429">
        <v>2.411915</v>
      </c>
      <c r="E3788" s="429">
        <v>3.4333740000000001</v>
      </c>
      <c r="F3788" s="429">
        <v>4.0757399999999997</v>
      </c>
    </row>
    <row r="3789" spans="1:6" x14ac:dyDescent="0.3">
      <c r="A3789" s="336">
        <v>14521</v>
      </c>
      <c r="B3789" s="2" t="s">
        <v>295</v>
      </c>
      <c r="C3789" s="429">
        <v>5.8199329999999998</v>
      </c>
      <c r="D3789" s="429">
        <v>3.0087419999999998</v>
      </c>
      <c r="E3789" s="429">
        <v>2.811191</v>
      </c>
      <c r="F3789" s="429">
        <v>4.4584969999999977</v>
      </c>
    </row>
    <row r="3790" spans="1:6" x14ac:dyDescent="0.3">
      <c r="A3790" s="336">
        <v>14522</v>
      </c>
      <c r="B3790" s="2" t="s">
        <v>295</v>
      </c>
      <c r="C3790" s="429">
        <v>5.8542589999999999</v>
      </c>
      <c r="D3790" s="429">
        <v>2.5711210000000002</v>
      </c>
      <c r="E3790" s="429">
        <v>3.2831379999999997</v>
      </c>
      <c r="F3790" s="429">
        <v>4.4595839999999995</v>
      </c>
    </row>
    <row r="3791" spans="1:6" x14ac:dyDescent="0.3">
      <c r="A3791" s="336">
        <v>14525</v>
      </c>
      <c r="B3791" s="2" t="s">
        <v>295</v>
      </c>
      <c r="C3791" s="429">
        <v>5.8607250000000004</v>
      </c>
      <c r="D3791" s="429">
        <v>2.731487</v>
      </c>
      <c r="E3791" s="429">
        <v>3.1292380000000004</v>
      </c>
      <c r="F3791" s="429">
        <v>4.6956269999999947</v>
      </c>
    </row>
    <row r="3792" spans="1:6" x14ac:dyDescent="0.3">
      <c r="A3792" s="336">
        <v>14526</v>
      </c>
      <c r="B3792" s="2" t="s">
        <v>295</v>
      </c>
      <c r="C3792" s="429">
        <v>5.8765390000000002</v>
      </c>
      <c r="D3792" s="429">
        <v>2.4355899999999999</v>
      </c>
      <c r="E3792" s="429">
        <v>3.4409490000000003</v>
      </c>
      <c r="F3792" s="429">
        <v>5.2548060000000021</v>
      </c>
    </row>
    <row r="3793" spans="1:6" x14ac:dyDescent="0.3">
      <c r="A3793" s="336">
        <v>14527</v>
      </c>
      <c r="B3793" s="2" t="s">
        <v>295</v>
      </c>
      <c r="C3793" s="429">
        <v>5.7182380000000004</v>
      </c>
      <c r="D3793" s="429">
        <v>2.8423949999999998</v>
      </c>
      <c r="E3793" s="429">
        <v>2.8758430000000006</v>
      </c>
      <c r="F3793" s="429">
        <v>4.9511340000000033</v>
      </c>
    </row>
    <row r="3794" spans="1:6" x14ac:dyDescent="0.3">
      <c r="A3794" s="336">
        <v>14530</v>
      </c>
      <c r="B3794" s="2" t="s">
        <v>295</v>
      </c>
      <c r="C3794" s="429">
        <v>5.7734589999999999</v>
      </c>
      <c r="D3794" s="429">
        <v>2.9076149999999998</v>
      </c>
      <c r="E3794" s="429">
        <v>2.8658440000000001</v>
      </c>
      <c r="F3794" s="429">
        <v>3.4042930000000027</v>
      </c>
    </row>
    <row r="3795" spans="1:6" x14ac:dyDescent="0.3">
      <c r="A3795" s="336">
        <v>14532</v>
      </c>
      <c r="B3795" s="2" t="s">
        <v>295</v>
      </c>
      <c r="C3795" s="429">
        <v>5.8538100000000002</v>
      </c>
      <c r="D3795" s="429">
        <v>2.7159339999999998</v>
      </c>
      <c r="E3795" s="429">
        <v>3.1378760000000003</v>
      </c>
      <c r="F3795" s="429">
        <v>4.3083549999999953</v>
      </c>
    </row>
    <row r="3796" spans="1:6" x14ac:dyDescent="0.3">
      <c r="A3796" s="336">
        <v>14533</v>
      </c>
      <c r="B3796" s="2" t="s">
        <v>295</v>
      </c>
      <c r="C3796" s="429">
        <v>5.910412</v>
      </c>
      <c r="D3796" s="429">
        <v>2.672898</v>
      </c>
      <c r="E3796" s="429">
        <v>3.237514</v>
      </c>
      <c r="F3796" s="429">
        <v>6.2126259999999931</v>
      </c>
    </row>
    <row r="3797" spans="1:6" x14ac:dyDescent="0.3">
      <c r="A3797" s="336">
        <v>14534</v>
      </c>
      <c r="B3797" s="2" t="s">
        <v>295</v>
      </c>
      <c r="C3797" s="429">
        <v>5.9157500000000001</v>
      </c>
      <c r="D3797" s="429">
        <v>2.5136729999999998</v>
      </c>
      <c r="E3797" s="429">
        <v>3.4020770000000002</v>
      </c>
      <c r="F3797" s="429">
        <v>5.7709620000000079</v>
      </c>
    </row>
    <row r="3798" spans="1:6" x14ac:dyDescent="0.3">
      <c r="A3798" s="336">
        <v>14536</v>
      </c>
      <c r="B3798" s="2" t="s">
        <v>295</v>
      </c>
      <c r="C3798" s="429">
        <v>5.575177</v>
      </c>
      <c r="D3798" s="429">
        <v>3.221962</v>
      </c>
      <c r="E3798" s="429">
        <v>2.3532150000000001</v>
      </c>
      <c r="F3798" s="429">
        <v>0.15766699999999645</v>
      </c>
    </row>
    <row r="3799" spans="1:6" x14ac:dyDescent="0.3">
      <c r="A3799" s="336">
        <v>14541</v>
      </c>
      <c r="B3799" s="2" t="s">
        <v>295</v>
      </c>
      <c r="C3799" s="429">
        <v>5.9041319999999997</v>
      </c>
      <c r="D3799" s="429">
        <v>2.914158</v>
      </c>
      <c r="E3799" s="429">
        <v>2.9899739999999997</v>
      </c>
      <c r="F3799" s="429">
        <v>5.2295860000000047</v>
      </c>
    </row>
    <row r="3800" spans="1:6" x14ac:dyDescent="0.3">
      <c r="A3800" s="336">
        <v>14543</v>
      </c>
      <c r="B3800" s="2" t="s">
        <v>295</v>
      </c>
      <c r="C3800" s="429">
        <v>5.9512980000000004</v>
      </c>
      <c r="D3800" s="429">
        <v>2.530386</v>
      </c>
      <c r="E3800" s="429">
        <v>3.4209120000000004</v>
      </c>
      <c r="F3800" s="429">
        <v>6.6221619999999994</v>
      </c>
    </row>
    <row r="3801" spans="1:6" x14ac:dyDescent="0.3">
      <c r="A3801" s="336">
        <v>14544</v>
      </c>
      <c r="B3801" s="2" t="s">
        <v>295</v>
      </c>
      <c r="C3801" s="429">
        <v>5.7687099999999996</v>
      </c>
      <c r="D3801" s="429">
        <v>2.746505</v>
      </c>
      <c r="E3801" s="429">
        <v>3.0222049999999996</v>
      </c>
      <c r="F3801" s="429">
        <v>5.0315709999999996</v>
      </c>
    </row>
    <row r="3802" spans="1:6" x14ac:dyDescent="0.3">
      <c r="A3802" s="336">
        <v>14545</v>
      </c>
      <c r="B3802" s="2" t="s">
        <v>295</v>
      </c>
      <c r="C3802" s="429">
        <v>5.7403459999999997</v>
      </c>
      <c r="D3802" s="429">
        <v>2.9131740000000002</v>
      </c>
      <c r="E3802" s="429">
        <v>2.8271719999999996</v>
      </c>
      <c r="F3802" s="429">
        <v>4.8268339999999981</v>
      </c>
    </row>
    <row r="3803" spans="1:6" x14ac:dyDescent="0.3">
      <c r="A3803" s="336">
        <v>14546</v>
      </c>
      <c r="B3803" s="2" t="s">
        <v>295</v>
      </c>
      <c r="C3803" s="429">
        <v>5.9774039999999999</v>
      </c>
      <c r="D3803" s="429">
        <v>2.4533589999999998</v>
      </c>
      <c r="E3803" s="429">
        <v>3.5240450000000001</v>
      </c>
      <c r="F3803" s="429">
        <v>7.1074510000000046</v>
      </c>
    </row>
    <row r="3804" spans="1:6" x14ac:dyDescent="0.3">
      <c r="A3804" s="336">
        <v>14548</v>
      </c>
      <c r="B3804" s="2" t="s">
        <v>295</v>
      </c>
      <c r="C3804" s="429">
        <v>5.8421440000000002</v>
      </c>
      <c r="D3804" s="429">
        <v>2.6198070000000002</v>
      </c>
      <c r="E3804" s="429">
        <v>3.222337</v>
      </c>
      <c r="F3804" s="429">
        <v>4.8310199999999917</v>
      </c>
    </row>
    <row r="3805" spans="1:6" x14ac:dyDescent="0.3">
      <c r="A3805" s="336">
        <v>14550</v>
      </c>
      <c r="B3805" s="2" t="s">
        <v>295</v>
      </c>
      <c r="C3805" s="429">
        <v>5.6366759999999996</v>
      </c>
      <c r="D3805" s="429">
        <v>3.0948910000000001</v>
      </c>
      <c r="E3805" s="429">
        <v>2.5417849999999995</v>
      </c>
      <c r="F3805" s="429">
        <v>0.58843099999999282</v>
      </c>
    </row>
    <row r="3806" spans="1:6" x14ac:dyDescent="0.3">
      <c r="A3806" s="336">
        <v>14551</v>
      </c>
      <c r="B3806" s="2" t="s">
        <v>295</v>
      </c>
      <c r="C3806" s="429">
        <v>5.8261719999999997</v>
      </c>
      <c r="D3806" s="429">
        <v>2.5172850000000002</v>
      </c>
      <c r="E3806" s="429">
        <v>3.3088869999999995</v>
      </c>
      <c r="F3806" s="429">
        <v>2.6050689999999932</v>
      </c>
    </row>
    <row r="3807" spans="1:6" x14ac:dyDescent="0.3">
      <c r="A3807" s="336">
        <v>14555</v>
      </c>
      <c r="B3807" s="2" t="s">
        <v>295</v>
      </c>
      <c r="C3807" s="429">
        <v>5.8027990000000003</v>
      </c>
      <c r="D3807" s="429">
        <v>2.4980889999999998</v>
      </c>
      <c r="E3807" s="429">
        <v>3.3047100000000005</v>
      </c>
      <c r="F3807" s="429">
        <v>1.9491469999999964</v>
      </c>
    </row>
    <row r="3808" spans="1:6" x14ac:dyDescent="0.3">
      <c r="A3808" s="336">
        <v>14559</v>
      </c>
      <c r="B3808" s="2" t="s">
        <v>295</v>
      </c>
      <c r="C3808" s="429">
        <v>5.997109</v>
      </c>
      <c r="D3808" s="429">
        <v>2.2614960000000002</v>
      </c>
      <c r="E3808" s="429">
        <v>3.7356129999999999</v>
      </c>
      <c r="F3808" s="429">
        <v>7.3449220000000004</v>
      </c>
    </row>
    <row r="3809" spans="1:6" x14ac:dyDescent="0.3">
      <c r="A3809" s="336">
        <v>14560</v>
      </c>
      <c r="B3809" s="2" t="s">
        <v>295</v>
      </c>
      <c r="C3809" s="429">
        <v>5.6496519999999997</v>
      </c>
      <c r="D3809" s="429">
        <v>2.991841</v>
      </c>
      <c r="E3809" s="429">
        <v>2.6578109999999997</v>
      </c>
      <c r="F3809" s="429">
        <v>3.1256990000000009</v>
      </c>
    </row>
    <row r="3810" spans="1:6" x14ac:dyDescent="0.3">
      <c r="A3810" s="336">
        <v>14561</v>
      </c>
      <c r="B3810" s="2" t="s">
        <v>295</v>
      </c>
      <c r="C3810" s="429">
        <v>5.7791560000000004</v>
      </c>
      <c r="D3810" s="429">
        <v>2.7340439999999999</v>
      </c>
      <c r="E3810" s="429">
        <v>3.0451120000000005</v>
      </c>
      <c r="F3810" s="429">
        <v>4.8931080000000016</v>
      </c>
    </row>
    <row r="3811" spans="1:6" x14ac:dyDescent="0.3">
      <c r="A3811" s="336">
        <v>14564</v>
      </c>
      <c r="B3811" s="2" t="s">
        <v>295</v>
      </c>
      <c r="C3811" s="429">
        <v>5.8336870000000003</v>
      </c>
      <c r="D3811" s="429">
        <v>2.609607</v>
      </c>
      <c r="E3811" s="429">
        <v>3.2240800000000003</v>
      </c>
      <c r="F3811" s="429">
        <v>5.2082669999999958</v>
      </c>
    </row>
    <row r="3812" spans="1:6" x14ac:dyDescent="0.3">
      <c r="A3812" s="336">
        <v>14568</v>
      </c>
      <c r="B3812" s="2" t="s">
        <v>295</v>
      </c>
      <c r="C3812" s="429">
        <v>5.8539810000000001</v>
      </c>
      <c r="D3812" s="429">
        <v>2.487187</v>
      </c>
      <c r="E3812" s="429">
        <v>3.3667940000000001</v>
      </c>
      <c r="F3812" s="429">
        <v>4.3445510000000063</v>
      </c>
    </row>
    <row r="3813" spans="1:6" x14ac:dyDescent="0.3">
      <c r="A3813" s="336">
        <v>14569</v>
      </c>
      <c r="B3813" s="2" t="s">
        <v>295</v>
      </c>
      <c r="C3813" s="429">
        <v>5.6400329999999999</v>
      </c>
      <c r="D3813" s="429">
        <v>3.07891</v>
      </c>
      <c r="E3813" s="429">
        <v>2.5611229999999998</v>
      </c>
      <c r="F3813" s="429">
        <v>-0.19433799999999479</v>
      </c>
    </row>
    <row r="3814" spans="1:6" x14ac:dyDescent="0.3">
      <c r="A3814" s="336">
        <v>14571</v>
      </c>
      <c r="B3814" s="2" t="s">
        <v>295</v>
      </c>
      <c r="C3814" s="429">
        <v>5.8956460000000002</v>
      </c>
      <c r="D3814" s="429">
        <v>2.2580460000000002</v>
      </c>
      <c r="E3814" s="429">
        <v>3.6375999999999999</v>
      </c>
      <c r="F3814" s="429">
        <v>4.9491409999999902</v>
      </c>
    </row>
    <row r="3815" spans="1:6" x14ac:dyDescent="0.3">
      <c r="A3815" s="336">
        <v>14572</v>
      </c>
      <c r="B3815" s="2" t="s">
        <v>295</v>
      </c>
      <c r="C3815" s="429">
        <v>5.5412920000000003</v>
      </c>
      <c r="D3815" s="429">
        <v>3.1298789999999999</v>
      </c>
      <c r="E3815" s="429">
        <v>2.4114130000000005</v>
      </c>
      <c r="F3815" s="429">
        <v>1.9980119999999992</v>
      </c>
    </row>
    <row r="3816" spans="1:6" x14ac:dyDescent="0.3">
      <c r="A3816" s="336">
        <v>14580</v>
      </c>
      <c r="B3816" s="2" t="s">
        <v>295</v>
      </c>
      <c r="C3816" s="429">
        <v>5.8796929999999996</v>
      </c>
      <c r="D3816" s="429">
        <v>2.373272</v>
      </c>
      <c r="E3816" s="429">
        <v>3.5064209999999996</v>
      </c>
      <c r="F3816" s="429">
        <v>5.0389119999999927</v>
      </c>
    </row>
    <row r="3817" spans="1:6" x14ac:dyDescent="0.3">
      <c r="A3817" s="336">
        <v>14586</v>
      </c>
      <c r="B3817" s="2" t="s">
        <v>295</v>
      </c>
      <c r="C3817" s="429">
        <v>5.9697480000000001</v>
      </c>
      <c r="D3817" s="429">
        <v>2.4694159999999998</v>
      </c>
      <c r="E3817" s="429">
        <v>3.5003320000000002</v>
      </c>
      <c r="F3817" s="429">
        <v>6.7536429999999967</v>
      </c>
    </row>
    <row r="3818" spans="1:6" x14ac:dyDescent="0.3">
      <c r="A3818" s="336">
        <v>14589</v>
      </c>
      <c r="B3818" s="2" t="s">
        <v>295</v>
      </c>
      <c r="C3818" s="429">
        <v>5.8351459999999999</v>
      </c>
      <c r="D3818" s="429">
        <v>2.4553959999999999</v>
      </c>
      <c r="E3818" s="429">
        <v>3.37975</v>
      </c>
      <c r="F3818" s="429">
        <v>3.157541000000009</v>
      </c>
    </row>
    <row r="3819" spans="1:6" x14ac:dyDescent="0.3">
      <c r="A3819" s="336">
        <v>14590</v>
      </c>
      <c r="B3819" s="2" t="s">
        <v>295</v>
      </c>
      <c r="C3819" s="429">
        <v>5.7827080000000004</v>
      </c>
      <c r="D3819" s="429">
        <v>2.5746349999999998</v>
      </c>
      <c r="E3819" s="429">
        <v>3.2080730000000006</v>
      </c>
      <c r="F3819" s="429">
        <v>0.97295000000000442</v>
      </c>
    </row>
    <row r="3820" spans="1:6" x14ac:dyDescent="0.3">
      <c r="A3820" s="336">
        <v>14591</v>
      </c>
      <c r="B3820" s="2" t="s">
        <v>295</v>
      </c>
      <c r="C3820" s="429">
        <v>5.7697180000000001</v>
      </c>
      <c r="D3820" s="429">
        <v>2.8761519999999998</v>
      </c>
      <c r="E3820" s="429">
        <v>2.8935660000000003</v>
      </c>
      <c r="F3820" s="429">
        <v>2.6483509999999981</v>
      </c>
    </row>
    <row r="3821" spans="1:6" x14ac:dyDescent="0.3">
      <c r="A3821" s="336">
        <v>14604</v>
      </c>
      <c r="B3821" s="2" t="s">
        <v>295</v>
      </c>
      <c r="C3821" s="429">
        <v>5.9839250000000002</v>
      </c>
      <c r="D3821" s="429">
        <v>2.3784529999999999</v>
      </c>
      <c r="E3821" s="429">
        <v>3.6054720000000002</v>
      </c>
      <c r="F3821" s="429">
        <v>6.2168020000000119</v>
      </c>
    </row>
    <row r="3822" spans="1:6" x14ac:dyDescent="0.3">
      <c r="A3822" s="336">
        <v>14605</v>
      </c>
      <c r="B3822" s="2" t="s">
        <v>295</v>
      </c>
      <c r="C3822" s="429">
        <v>5.9846750000000002</v>
      </c>
      <c r="D3822" s="429">
        <v>2.3673570000000002</v>
      </c>
      <c r="E3822" s="429">
        <v>3.617318</v>
      </c>
      <c r="F3822" s="429">
        <v>6.1753020000000056</v>
      </c>
    </row>
    <row r="3823" spans="1:6" x14ac:dyDescent="0.3">
      <c r="A3823" s="336">
        <v>14606</v>
      </c>
      <c r="B3823" s="2" t="s">
        <v>295</v>
      </c>
      <c r="C3823" s="429">
        <v>5.9889760000000001</v>
      </c>
      <c r="D3823" s="429">
        <v>2.3221620000000001</v>
      </c>
      <c r="E3823" s="429">
        <v>3.666814</v>
      </c>
      <c r="F3823" s="429">
        <v>6.6925139999999992</v>
      </c>
    </row>
    <row r="3824" spans="1:6" x14ac:dyDescent="0.3">
      <c r="A3824" s="336">
        <v>14607</v>
      </c>
      <c r="B3824" s="2" t="s">
        <v>295</v>
      </c>
      <c r="C3824" s="429">
        <v>5.9805520000000003</v>
      </c>
      <c r="D3824" s="429">
        <v>2.3911609999999999</v>
      </c>
      <c r="E3824" s="429">
        <v>3.5893910000000004</v>
      </c>
      <c r="F3824" s="429">
        <v>6.094737999999996</v>
      </c>
    </row>
    <row r="3825" spans="1:6" x14ac:dyDescent="0.3">
      <c r="A3825" s="336">
        <v>14608</v>
      </c>
      <c r="B3825" s="2" t="s">
        <v>295</v>
      </c>
      <c r="C3825" s="429">
        <v>5.9844020000000002</v>
      </c>
      <c r="D3825" s="429">
        <v>2.3736389999999998</v>
      </c>
      <c r="E3825" s="429">
        <v>3.6107630000000004</v>
      </c>
      <c r="F3825" s="429">
        <v>6.3130689999999952</v>
      </c>
    </row>
    <row r="3826" spans="1:6" x14ac:dyDescent="0.3">
      <c r="A3826" s="336">
        <v>14609</v>
      </c>
      <c r="B3826" s="2" t="s">
        <v>295</v>
      </c>
      <c r="C3826" s="429">
        <v>5.9614209999999996</v>
      </c>
      <c r="D3826" s="429">
        <v>2.3747340000000001</v>
      </c>
      <c r="E3826" s="429">
        <v>3.5866869999999995</v>
      </c>
      <c r="F3826" s="429">
        <v>5.8607469999999999</v>
      </c>
    </row>
    <row r="3827" spans="1:6" x14ac:dyDescent="0.3">
      <c r="A3827" s="336">
        <v>14610</v>
      </c>
      <c r="B3827" s="2" t="s">
        <v>295</v>
      </c>
      <c r="C3827" s="429">
        <v>5.9525600000000001</v>
      </c>
      <c r="D3827" s="429">
        <v>2.4138099999999998</v>
      </c>
      <c r="E3827" s="429">
        <v>3.5387500000000003</v>
      </c>
      <c r="F3827" s="429">
        <v>5.858629999999998</v>
      </c>
    </row>
    <row r="3828" spans="1:6" x14ac:dyDescent="0.3">
      <c r="A3828" s="336">
        <v>14611</v>
      </c>
      <c r="B3828" s="2" t="s">
        <v>295</v>
      </c>
      <c r="C3828" s="429">
        <v>5.9848660000000002</v>
      </c>
      <c r="D3828" s="429">
        <v>2.370679</v>
      </c>
      <c r="E3828" s="429">
        <v>3.6141870000000003</v>
      </c>
      <c r="F3828" s="429">
        <v>6.453633</v>
      </c>
    </row>
    <row r="3829" spans="1:6" x14ac:dyDescent="0.3">
      <c r="A3829" s="336">
        <v>14612</v>
      </c>
      <c r="B3829" s="2" t="s">
        <v>295</v>
      </c>
      <c r="C3829" s="429">
        <v>5.9814559999999997</v>
      </c>
      <c r="D3829" s="429">
        <v>2.2430189999999999</v>
      </c>
      <c r="E3829" s="429">
        <v>3.7384369999999998</v>
      </c>
      <c r="F3829" s="429">
        <v>6.296552000000009</v>
      </c>
    </row>
    <row r="3830" spans="1:6" x14ac:dyDescent="0.3">
      <c r="A3830" s="336">
        <v>14613</v>
      </c>
      <c r="B3830" s="2" t="s">
        <v>295</v>
      </c>
      <c r="C3830" s="429">
        <v>5.9875319999999999</v>
      </c>
      <c r="D3830" s="429">
        <v>2.33406</v>
      </c>
      <c r="E3830" s="429">
        <v>3.6534719999999998</v>
      </c>
      <c r="F3830" s="429">
        <v>6.3833040000000096</v>
      </c>
    </row>
    <row r="3831" spans="1:6" x14ac:dyDescent="0.3">
      <c r="A3831" s="336">
        <v>14614</v>
      </c>
      <c r="B3831" s="2" t="s">
        <v>295</v>
      </c>
      <c r="C3831" s="429">
        <v>5.9843989999999998</v>
      </c>
      <c r="D3831" s="429">
        <v>2.3731100000000001</v>
      </c>
      <c r="E3831" s="429">
        <v>3.6112889999999997</v>
      </c>
      <c r="F3831" s="429">
        <v>6.261887999999999</v>
      </c>
    </row>
    <row r="3832" spans="1:6" x14ac:dyDescent="0.3">
      <c r="A3832" s="336">
        <v>14615</v>
      </c>
      <c r="B3832" s="2" t="s">
        <v>295</v>
      </c>
      <c r="C3832" s="429">
        <v>5.9900320000000002</v>
      </c>
      <c r="D3832" s="429">
        <v>2.3023609999999999</v>
      </c>
      <c r="E3832" s="429">
        <v>3.6876710000000004</v>
      </c>
      <c r="F3832" s="429">
        <v>6.4109999999999907</v>
      </c>
    </row>
    <row r="3833" spans="1:6" x14ac:dyDescent="0.3">
      <c r="A3833" s="336">
        <v>14616</v>
      </c>
      <c r="B3833" s="2" t="s">
        <v>295</v>
      </c>
      <c r="C3833" s="429">
        <v>5.9920749999999998</v>
      </c>
      <c r="D3833" s="429">
        <v>2.2721610000000001</v>
      </c>
      <c r="E3833" s="429">
        <v>3.7199139999999997</v>
      </c>
      <c r="F3833" s="429">
        <v>6.3858380000000032</v>
      </c>
    </row>
    <row r="3834" spans="1:6" x14ac:dyDescent="0.3">
      <c r="A3834" s="336">
        <v>14617</v>
      </c>
      <c r="B3834" s="2" t="s">
        <v>295</v>
      </c>
      <c r="C3834" s="429">
        <v>5.9872800000000002</v>
      </c>
      <c r="D3834" s="429">
        <v>2.3085260000000001</v>
      </c>
      <c r="E3834" s="429">
        <v>3.6787540000000001</v>
      </c>
      <c r="F3834" s="429">
        <v>6.0703119999999942</v>
      </c>
    </row>
    <row r="3835" spans="1:6" x14ac:dyDescent="0.3">
      <c r="A3835" s="336">
        <v>14618</v>
      </c>
      <c r="B3835" s="2" t="s">
        <v>295</v>
      </c>
      <c r="C3835" s="429">
        <v>5.9590930000000002</v>
      </c>
      <c r="D3835" s="429">
        <v>2.4411489999999998</v>
      </c>
      <c r="E3835" s="429">
        <v>3.5179440000000004</v>
      </c>
      <c r="F3835" s="429">
        <v>5.9666370000000022</v>
      </c>
    </row>
    <row r="3836" spans="1:6" x14ac:dyDescent="0.3">
      <c r="A3836" s="336">
        <v>14619</v>
      </c>
      <c r="B3836" s="2" t="s">
        <v>295</v>
      </c>
      <c r="C3836" s="429">
        <v>5.9841119999999997</v>
      </c>
      <c r="D3836" s="429">
        <v>2.380007</v>
      </c>
      <c r="E3836" s="429">
        <v>3.6041049999999997</v>
      </c>
      <c r="F3836" s="429">
        <v>6.4796369999999968</v>
      </c>
    </row>
    <row r="3837" spans="1:6" x14ac:dyDescent="0.3">
      <c r="A3837" s="336">
        <v>14620</v>
      </c>
      <c r="B3837" s="2" t="s">
        <v>295</v>
      </c>
      <c r="C3837" s="429">
        <v>5.9815339999999999</v>
      </c>
      <c r="D3837" s="429">
        <v>2.408534</v>
      </c>
      <c r="E3837" s="429">
        <v>3.573</v>
      </c>
      <c r="F3837" s="429">
        <v>6.2244280000000032</v>
      </c>
    </row>
    <row r="3838" spans="1:6" x14ac:dyDescent="0.3">
      <c r="A3838" s="336">
        <v>14621</v>
      </c>
      <c r="B3838" s="2" t="s">
        <v>295</v>
      </c>
      <c r="C3838" s="429">
        <v>5.9861760000000004</v>
      </c>
      <c r="D3838" s="429">
        <v>2.3461699999999999</v>
      </c>
      <c r="E3838" s="429">
        <v>3.6400060000000005</v>
      </c>
      <c r="F3838" s="429">
        <v>6.1575389999999999</v>
      </c>
    </row>
    <row r="3839" spans="1:6" x14ac:dyDescent="0.3">
      <c r="A3839" s="336">
        <v>14622</v>
      </c>
      <c r="B3839" s="2" t="s">
        <v>295</v>
      </c>
      <c r="C3839" s="429">
        <v>5.9648969999999997</v>
      </c>
      <c r="D3839" s="429">
        <v>2.3355459999999999</v>
      </c>
      <c r="E3839" s="429">
        <v>3.6293509999999998</v>
      </c>
      <c r="F3839" s="429">
        <v>5.8180660000000053</v>
      </c>
    </row>
    <row r="3840" spans="1:6" x14ac:dyDescent="0.3">
      <c r="A3840" s="336">
        <v>14623</v>
      </c>
      <c r="B3840" s="2" t="s">
        <v>295</v>
      </c>
      <c r="C3840" s="429">
        <v>5.9789329999999996</v>
      </c>
      <c r="D3840" s="429">
        <v>2.4343949999999999</v>
      </c>
      <c r="E3840" s="429">
        <v>3.5445379999999997</v>
      </c>
      <c r="F3840" s="429">
        <v>6.5164770000000019</v>
      </c>
    </row>
    <row r="3841" spans="1:6" x14ac:dyDescent="0.3">
      <c r="A3841" s="336">
        <v>14624</v>
      </c>
      <c r="B3841" s="2" t="s">
        <v>295</v>
      </c>
      <c r="C3841" s="429">
        <v>5.9865839999999997</v>
      </c>
      <c r="D3841" s="429">
        <v>2.3568370000000001</v>
      </c>
      <c r="E3841" s="429">
        <v>3.6297469999999996</v>
      </c>
      <c r="F3841" s="429">
        <v>6.9371940000000087</v>
      </c>
    </row>
    <row r="3842" spans="1:6" x14ac:dyDescent="0.3">
      <c r="A3842" s="336">
        <v>14625</v>
      </c>
      <c r="B3842" s="2" t="s">
        <v>295</v>
      </c>
      <c r="C3842" s="429">
        <v>5.9226900000000002</v>
      </c>
      <c r="D3842" s="429">
        <v>2.420207</v>
      </c>
      <c r="E3842" s="429">
        <v>3.5024830000000002</v>
      </c>
      <c r="F3842" s="429">
        <v>5.6209650000000018</v>
      </c>
    </row>
    <row r="3843" spans="1:6" x14ac:dyDescent="0.3">
      <c r="A3843" s="336">
        <v>14626</v>
      </c>
      <c r="B3843" s="2" t="s">
        <v>295</v>
      </c>
      <c r="C3843" s="429">
        <v>5.9933800000000002</v>
      </c>
      <c r="D3843" s="429">
        <v>2.2683759999999999</v>
      </c>
      <c r="E3843" s="429">
        <v>3.7250040000000002</v>
      </c>
      <c r="F3843" s="429">
        <v>6.7456410000000027</v>
      </c>
    </row>
    <row r="3844" spans="1:6" x14ac:dyDescent="0.3">
      <c r="A3844" s="336">
        <v>14627</v>
      </c>
      <c r="B3844" s="2" t="s">
        <v>295</v>
      </c>
      <c r="C3844" s="429">
        <v>5.9825419999999996</v>
      </c>
      <c r="D3844" s="429">
        <v>2.3950469999999999</v>
      </c>
      <c r="E3844" s="429">
        <v>3.5874949999999997</v>
      </c>
      <c r="F3844" s="429">
        <v>6.3974050000000027</v>
      </c>
    </row>
    <row r="3845" spans="1:6" x14ac:dyDescent="0.3">
      <c r="A3845" s="336">
        <v>14642</v>
      </c>
      <c r="B3845" s="2" t="s">
        <v>295</v>
      </c>
      <c r="C3845" s="429">
        <v>5.9817530000000003</v>
      </c>
      <c r="D3845" s="429">
        <v>2.4101680000000001</v>
      </c>
      <c r="E3845" s="429">
        <v>3.5715850000000002</v>
      </c>
      <c r="F3845" s="429">
        <v>6.3426979999999986</v>
      </c>
    </row>
    <row r="3846" spans="1:6" x14ac:dyDescent="0.3">
      <c r="A3846" s="336">
        <v>14701</v>
      </c>
      <c r="B3846" s="2" t="s">
        <v>295</v>
      </c>
      <c r="C3846" s="429">
        <v>5.5258099999999999</v>
      </c>
      <c r="D3846" s="429">
        <v>3.88775</v>
      </c>
      <c r="E3846" s="429">
        <v>1.6380599999999998</v>
      </c>
      <c r="F3846" s="429">
        <v>-8.0284070000000014</v>
      </c>
    </row>
    <row r="3847" spans="1:6" x14ac:dyDescent="0.3">
      <c r="A3847" s="336">
        <v>14706</v>
      </c>
      <c r="B3847" s="2" t="s">
        <v>295</v>
      </c>
      <c r="C3847" s="429">
        <v>5.3922910000000002</v>
      </c>
      <c r="D3847" s="429">
        <v>3.9018060000000001</v>
      </c>
      <c r="E3847" s="429">
        <v>1.4904850000000001</v>
      </c>
      <c r="F3847" s="429">
        <v>-6.8592319999999987</v>
      </c>
    </row>
    <row r="3848" spans="1:6" x14ac:dyDescent="0.3">
      <c r="A3848" s="336">
        <v>14708</v>
      </c>
      <c r="B3848" s="2" t="s">
        <v>295</v>
      </c>
      <c r="C3848" s="429">
        <v>5.3227580000000003</v>
      </c>
      <c r="D3848" s="429">
        <v>3.7102689999999998</v>
      </c>
      <c r="E3848" s="429">
        <v>1.6124890000000005</v>
      </c>
      <c r="F3848" s="429">
        <v>-3.4741089999999915</v>
      </c>
    </row>
    <row r="3849" spans="1:6" x14ac:dyDescent="0.3">
      <c r="A3849" s="336">
        <v>14709</v>
      </c>
      <c r="B3849" s="2" t="s">
        <v>295</v>
      </c>
      <c r="C3849" s="429">
        <v>5.4706669999999997</v>
      </c>
      <c r="D3849" s="429">
        <v>3.4245320000000001</v>
      </c>
      <c r="E3849" s="429">
        <v>2.0461349999999996</v>
      </c>
      <c r="F3849" s="429">
        <v>-1.1488779999999963</v>
      </c>
    </row>
    <row r="3850" spans="1:6" x14ac:dyDescent="0.3">
      <c r="A3850" s="336">
        <v>14710</v>
      </c>
      <c r="B3850" s="2" t="s">
        <v>295</v>
      </c>
      <c r="C3850" s="429">
        <v>5.5276129999999997</v>
      </c>
      <c r="D3850" s="429">
        <v>3.8384900000000002</v>
      </c>
      <c r="E3850" s="429">
        <v>1.6891229999999995</v>
      </c>
      <c r="F3850" s="429">
        <v>-7.8961600000000089</v>
      </c>
    </row>
    <row r="3851" spans="1:6" x14ac:dyDescent="0.3">
      <c r="A3851" s="336">
        <v>14711</v>
      </c>
      <c r="B3851" s="2" t="s">
        <v>295</v>
      </c>
      <c r="C3851" s="429">
        <v>5.4879049999999996</v>
      </c>
      <c r="D3851" s="429">
        <v>3.4658280000000001</v>
      </c>
      <c r="E3851" s="429">
        <v>2.0220769999999995</v>
      </c>
      <c r="F3851" s="429">
        <v>-1.5740160000000074</v>
      </c>
    </row>
    <row r="3852" spans="1:6" x14ac:dyDescent="0.3">
      <c r="A3852" s="336">
        <v>14712</v>
      </c>
      <c r="B3852" s="2" t="s">
        <v>295</v>
      </c>
      <c r="C3852" s="429">
        <v>5.5118390000000002</v>
      </c>
      <c r="D3852" s="429">
        <v>3.772602</v>
      </c>
      <c r="E3852" s="429">
        <v>1.7392370000000001</v>
      </c>
      <c r="F3852" s="429">
        <v>-7.9595249999999993</v>
      </c>
    </row>
    <row r="3853" spans="1:6" x14ac:dyDescent="0.3">
      <c r="A3853" s="336">
        <v>14714</v>
      </c>
      <c r="B3853" s="2" t="s">
        <v>295</v>
      </c>
      <c r="C3853" s="429">
        <v>5.4314660000000003</v>
      </c>
      <c r="D3853" s="429">
        <v>3.5888390000000001</v>
      </c>
      <c r="E3853" s="429">
        <v>1.8426270000000002</v>
      </c>
      <c r="F3853" s="429">
        <v>-3.602922999999997</v>
      </c>
    </row>
    <row r="3854" spans="1:6" x14ac:dyDescent="0.3">
      <c r="A3854" s="336">
        <v>14715</v>
      </c>
      <c r="B3854" s="2" t="s">
        <v>295</v>
      </c>
      <c r="C3854" s="429">
        <v>5.3417760000000003</v>
      </c>
      <c r="D3854" s="429">
        <v>3.735303</v>
      </c>
      <c r="E3854" s="429">
        <v>1.6064730000000003</v>
      </c>
      <c r="F3854" s="429">
        <v>-4.078868000000007</v>
      </c>
    </row>
    <row r="3855" spans="1:6" x14ac:dyDescent="0.3">
      <c r="A3855" s="336">
        <v>14716</v>
      </c>
      <c r="B3855" s="2" t="s">
        <v>295</v>
      </c>
      <c r="C3855" s="429">
        <v>5.6304749999999997</v>
      </c>
      <c r="D3855" s="429">
        <v>3.3665210000000001</v>
      </c>
      <c r="E3855" s="429">
        <v>2.2639539999999996</v>
      </c>
      <c r="F3855" s="429">
        <v>-5.1819160000000011</v>
      </c>
    </row>
    <row r="3856" spans="1:6" x14ac:dyDescent="0.3">
      <c r="A3856" s="336">
        <v>14717</v>
      </c>
      <c r="B3856" s="2" t="s">
        <v>295</v>
      </c>
      <c r="C3856" s="429">
        <v>5.4689860000000001</v>
      </c>
      <c r="D3856" s="429">
        <v>3.4903409999999999</v>
      </c>
      <c r="E3856" s="429">
        <v>1.9786450000000002</v>
      </c>
      <c r="F3856" s="429">
        <v>-2.6779640000000029</v>
      </c>
    </row>
    <row r="3857" spans="1:6" x14ac:dyDescent="0.3">
      <c r="A3857" s="336">
        <v>14718</v>
      </c>
      <c r="B3857" s="2" t="s">
        <v>295</v>
      </c>
      <c r="C3857" s="429">
        <v>5.5539360000000002</v>
      </c>
      <c r="D3857" s="429">
        <v>3.5445920000000002</v>
      </c>
      <c r="E3857" s="429">
        <v>2.009344</v>
      </c>
      <c r="F3857" s="429">
        <v>-7.0502499999999984</v>
      </c>
    </row>
    <row r="3858" spans="1:6" x14ac:dyDescent="0.3">
      <c r="A3858" s="336">
        <v>14719</v>
      </c>
      <c r="B3858" s="2" t="s">
        <v>295</v>
      </c>
      <c r="C3858" s="429">
        <v>5.5073679999999996</v>
      </c>
      <c r="D3858" s="429">
        <v>3.6452439999999999</v>
      </c>
      <c r="E3858" s="429">
        <v>1.8621239999999997</v>
      </c>
      <c r="F3858" s="429">
        <v>-7.5840360000000047</v>
      </c>
    </row>
    <row r="3859" spans="1:6" x14ac:dyDescent="0.3">
      <c r="A3859" s="336">
        <v>14721</v>
      </c>
      <c r="B3859" s="2" t="s">
        <v>295</v>
      </c>
      <c r="C3859" s="429">
        <v>5.3875200000000003</v>
      </c>
      <c r="D3859" s="429">
        <v>3.8102320000000001</v>
      </c>
      <c r="E3859" s="429">
        <v>1.5772880000000002</v>
      </c>
      <c r="F3859" s="429">
        <v>-4.5644919999999942</v>
      </c>
    </row>
    <row r="3860" spans="1:6" x14ac:dyDescent="0.3">
      <c r="A3860" s="336">
        <v>14723</v>
      </c>
      <c r="B3860" s="2" t="s">
        <v>295</v>
      </c>
      <c r="C3860" s="429">
        <v>5.5151779999999997</v>
      </c>
      <c r="D3860" s="429">
        <v>3.652733</v>
      </c>
      <c r="E3860" s="429">
        <v>1.8624449999999997</v>
      </c>
      <c r="F3860" s="429">
        <v>-7.8042589999999947</v>
      </c>
    </row>
    <row r="3861" spans="1:6" x14ac:dyDescent="0.3">
      <c r="A3861" s="336">
        <v>14724</v>
      </c>
      <c r="B3861" s="2" t="s">
        <v>295</v>
      </c>
      <c r="C3861" s="429">
        <v>5.481935</v>
      </c>
      <c r="D3861" s="429">
        <v>3.7673749999999999</v>
      </c>
      <c r="E3861" s="429">
        <v>1.7145600000000001</v>
      </c>
      <c r="F3861" s="429">
        <v>-7.3016580000000033</v>
      </c>
    </row>
    <row r="3862" spans="1:6" x14ac:dyDescent="0.3">
      <c r="A3862" s="336">
        <v>14726</v>
      </c>
      <c r="B3862" s="2" t="s">
        <v>295</v>
      </c>
      <c r="C3862" s="429">
        <v>5.4798859999999996</v>
      </c>
      <c r="D3862" s="429">
        <v>3.7514249999999998</v>
      </c>
      <c r="E3862" s="429">
        <v>1.7284609999999998</v>
      </c>
      <c r="F3862" s="429">
        <v>-8.2296530000000061</v>
      </c>
    </row>
    <row r="3863" spans="1:6" x14ac:dyDescent="0.3">
      <c r="A3863" s="336">
        <v>14727</v>
      </c>
      <c r="B3863" s="2" t="s">
        <v>295</v>
      </c>
      <c r="C3863" s="429">
        <v>5.4044030000000003</v>
      </c>
      <c r="D3863" s="429">
        <v>3.690868</v>
      </c>
      <c r="E3863" s="429">
        <v>1.7135350000000003</v>
      </c>
      <c r="F3863" s="429">
        <v>-4.6353459999999842</v>
      </c>
    </row>
    <row r="3864" spans="1:6" x14ac:dyDescent="0.3">
      <c r="A3864" s="336">
        <v>14728</v>
      </c>
      <c r="B3864" s="2" t="s">
        <v>295</v>
      </c>
      <c r="C3864" s="429">
        <v>5.5159469999999997</v>
      </c>
      <c r="D3864" s="429">
        <v>3.6454010000000001</v>
      </c>
      <c r="E3864" s="429">
        <v>1.8705459999999996</v>
      </c>
      <c r="F3864" s="429">
        <v>-7.4785630000000012</v>
      </c>
    </row>
    <row r="3865" spans="1:6" x14ac:dyDescent="0.3">
      <c r="A3865" s="336">
        <v>14729</v>
      </c>
      <c r="B3865" s="2" t="s">
        <v>295</v>
      </c>
      <c r="C3865" s="429">
        <v>5.5184569999999997</v>
      </c>
      <c r="D3865" s="429">
        <v>3.5640339999999999</v>
      </c>
      <c r="E3865" s="429">
        <v>1.9544229999999998</v>
      </c>
      <c r="F3865" s="429">
        <v>-6.8185789999999997</v>
      </c>
    </row>
    <row r="3866" spans="1:6" x14ac:dyDescent="0.3">
      <c r="A3866" s="336">
        <v>14731</v>
      </c>
      <c r="B3866" s="2" t="s">
        <v>295</v>
      </c>
      <c r="C3866" s="429">
        <v>5.3923690000000004</v>
      </c>
      <c r="D3866" s="429">
        <v>3.7467350000000001</v>
      </c>
      <c r="E3866" s="429">
        <v>1.6456340000000003</v>
      </c>
      <c r="F3866" s="429">
        <v>-7.7180100000000067</v>
      </c>
    </row>
    <row r="3867" spans="1:6" x14ac:dyDescent="0.3">
      <c r="A3867" s="336">
        <v>14733</v>
      </c>
      <c r="B3867" s="2" t="s">
        <v>295</v>
      </c>
      <c r="C3867" s="429">
        <v>5.5012239999999997</v>
      </c>
      <c r="D3867" s="429">
        <v>3.8492419999999998</v>
      </c>
      <c r="E3867" s="429">
        <v>1.6519819999999998</v>
      </c>
      <c r="F3867" s="429">
        <v>-8.2720039999999955</v>
      </c>
    </row>
    <row r="3868" spans="1:6" x14ac:dyDescent="0.3">
      <c r="A3868" s="336">
        <v>14735</v>
      </c>
      <c r="B3868" s="2" t="s">
        <v>295</v>
      </c>
      <c r="C3868" s="429">
        <v>5.5299750000000003</v>
      </c>
      <c r="D3868" s="429">
        <v>3.3375149999999998</v>
      </c>
      <c r="E3868" s="429">
        <v>2.1924600000000005</v>
      </c>
      <c r="F3868" s="429">
        <v>-0.79547799999999569</v>
      </c>
    </row>
    <row r="3869" spans="1:6" x14ac:dyDescent="0.3">
      <c r="A3869" s="336">
        <v>14736</v>
      </c>
      <c r="B3869" s="2" t="s">
        <v>295</v>
      </c>
      <c r="C3869" s="429">
        <v>5.5231320000000004</v>
      </c>
      <c r="D3869" s="429">
        <v>3.60304</v>
      </c>
      <c r="E3869" s="429">
        <v>1.9200920000000004</v>
      </c>
      <c r="F3869" s="429">
        <v>-6.3731450000000009</v>
      </c>
    </row>
    <row r="3870" spans="1:6" x14ac:dyDescent="0.3">
      <c r="A3870" s="336">
        <v>14737</v>
      </c>
      <c r="B3870" s="2" t="s">
        <v>295</v>
      </c>
      <c r="C3870" s="429">
        <v>5.4014800000000003</v>
      </c>
      <c r="D3870" s="429">
        <v>3.654827</v>
      </c>
      <c r="E3870" s="429">
        <v>1.7466530000000002</v>
      </c>
      <c r="F3870" s="429">
        <v>-5.9054460000000049</v>
      </c>
    </row>
    <row r="3871" spans="1:6" x14ac:dyDescent="0.3">
      <c r="A3871" s="336">
        <v>14738</v>
      </c>
      <c r="B3871" s="2" t="s">
        <v>295</v>
      </c>
      <c r="C3871" s="429">
        <v>5.4969989999999997</v>
      </c>
      <c r="D3871" s="429">
        <v>3.9782600000000001</v>
      </c>
      <c r="E3871" s="429">
        <v>1.5187389999999996</v>
      </c>
      <c r="F3871" s="429">
        <v>-8.4470770000000002</v>
      </c>
    </row>
    <row r="3872" spans="1:6" x14ac:dyDescent="0.3">
      <c r="A3872" s="336">
        <v>14739</v>
      </c>
      <c r="B3872" s="2" t="s">
        <v>295</v>
      </c>
      <c r="C3872" s="429">
        <v>5.411149</v>
      </c>
      <c r="D3872" s="429">
        <v>3.618662</v>
      </c>
      <c r="E3872" s="429">
        <v>1.7924869999999999</v>
      </c>
      <c r="F3872" s="429">
        <v>-3.0376729999999981</v>
      </c>
    </row>
    <row r="3873" spans="1:6" x14ac:dyDescent="0.3">
      <c r="A3873" s="336">
        <v>14740</v>
      </c>
      <c r="B3873" s="2" t="s">
        <v>295</v>
      </c>
      <c r="C3873" s="429">
        <v>5.4822369999999996</v>
      </c>
      <c r="D3873" s="429">
        <v>3.7787769999999998</v>
      </c>
      <c r="E3873" s="429">
        <v>1.7034599999999998</v>
      </c>
      <c r="F3873" s="429">
        <v>-8.350793000000003</v>
      </c>
    </row>
    <row r="3874" spans="1:6" x14ac:dyDescent="0.3">
      <c r="A3874" s="336">
        <v>14741</v>
      </c>
      <c r="B3874" s="2" t="s">
        <v>295</v>
      </c>
      <c r="C3874" s="429">
        <v>5.3673149999999996</v>
      </c>
      <c r="D3874" s="429">
        <v>3.8384589999999998</v>
      </c>
      <c r="E3874" s="429">
        <v>1.5288559999999998</v>
      </c>
      <c r="F3874" s="429">
        <v>-7.730829</v>
      </c>
    </row>
    <row r="3875" spans="1:6" x14ac:dyDescent="0.3">
      <c r="A3875" s="336">
        <v>14743</v>
      </c>
      <c r="B3875" s="2" t="s">
        <v>295</v>
      </c>
      <c r="C3875" s="429">
        <v>5.3843180000000004</v>
      </c>
      <c r="D3875" s="429">
        <v>3.7642389999999999</v>
      </c>
      <c r="E3875" s="429">
        <v>1.6200790000000005</v>
      </c>
      <c r="F3875" s="429">
        <v>-5.9348219999999969</v>
      </c>
    </row>
    <row r="3876" spans="1:6" x14ac:dyDescent="0.3">
      <c r="A3876" s="336">
        <v>14744</v>
      </c>
      <c r="B3876" s="2" t="s">
        <v>295</v>
      </c>
      <c r="C3876" s="429">
        <v>5.4733130000000001</v>
      </c>
      <c r="D3876" s="429">
        <v>3.4552559999999999</v>
      </c>
      <c r="E3876" s="429">
        <v>2.0180570000000002</v>
      </c>
      <c r="F3876" s="429">
        <v>-2.8991320000000016</v>
      </c>
    </row>
    <row r="3877" spans="1:6" x14ac:dyDescent="0.3">
      <c r="A3877" s="336">
        <v>14747</v>
      </c>
      <c r="B3877" s="2" t="s">
        <v>295</v>
      </c>
      <c r="C3877" s="429">
        <v>5.4934599999999998</v>
      </c>
      <c r="D3877" s="429">
        <v>3.8602919999999998</v>
      </c>
      <c r="E3877" s="429">
        <v>1.633168</v>
      </c>
      <c r="F3877" s="429">
        <v>-8.3732659999999939</v>
      </c>
    </row>
    <row r="3878" spans="1:6" x14ac:dyDescent="0.3">
      <c r="A3878" s="336">
        <v>14748</v>
      </c>
      <c r="B3878" s="2" t="s">
        <v>295</v>
      </c>
      <c r="C3878" s="429">
        <v>5.3720910000000002</v>
      </c>
      <c r="D3878" s="429">
        <v>3.920299</v>
      </c>
      <c r="E3878" s="429">
        <v>1.4517920000000002</v>
      </c>
      <c r="F3878" s="429">
        <v>-8.0163549999999972</v>
      </c>
    </row>
    <row r="3879" spans="1:6" x14ac:dyDescent="0.3">
      <c r="A3879" s="336">
        <v>14750</v>
      </c>
      <c r="B3879" s="2" t="s">
        <v>295</v>
      </c>
      <c r="C3879" s="429">
        <v>5.5314300000000003</v>
      </c>
      <c r="D3879" s="429">
        <v>3.865351</v>
      </c>
      <c r="E3879" s="429">
        <v>1.6660790000000003</v>
      </c>
      <c r="F3879" s="429">
        <v>-7.9409660000000031</v>
      </c>
    </row>
    <row r="3880" spans="1:6" x14ac:dyDescent="0.3">
      <c r="A3880" s="336">
        <v>14753</v>
      </c>
      <c r="B3880" s="2" t="s">
        <v>295</v>
      </c>
      <c r="C3880" s="429">
        <v>5.3731929999999997</v>
      </c>
      <c r="D3880" s="429">
        <v>3.9999099999999999</v>
      </c>
      <c r="E3880" s="429">
        <v>1.3732829999999998</v>
      </c>
      <c r="F3880" s="429">
        <v>-8.0769749999999902</v>
      </c>
    </row>
    <row r="3881" spans="1:6" x14ac:dyDescent="0.3">
      <c r="A3881" s="336">
        <v>14754</v>
      </c>
      <c r="B3881" s="2" t="s">
        <v>295</v>
      </c>
      <c r="C3881" s="429">
        <v>5.3570399999999996</v>
      </c>
      <c r="D3881" s="429">
        <v>3.7774670000000001</v>
      </c>
      <c r="E3881" s="429">
        <v>1.5795729999999994</v>
      </c>
      <c r="F3881" s="429">
        <v>-4.2449609999999964</v>
      </c>
    </row>
    <row r="3882" spans="1:6" x14ac:dyDescent="0.3">
      <c r="A3882" s="336">
        <v>14755</v>
      </c>
      <c r="B3882" s="2" t="s">
        <v>295</v>
      </c>
      <c r="C3882" s="429">
        <v>5.4101239999999997</v>
      </c>
      <c r="D3882" s="429">
        <v>3.8181180000000001</v>
      </c>
      <c r="E3882" s="429">
        <v>1.5920059999999996</v>
      </c>
      <c r="F3882" s="429">
        <v>-8.5525850000000005</v>
      </c>
    </row>
    <row r="3883" spans="1:6" x14ac:dyDescent="0.3">
      <c r="A3883" s="336">
        <v>14757</v>
      </c>
      <c r="B3883" s="2" t="s">
        <v>295</v>
      </c>
      <c r="C3883" s="429">
        <v>5.51912</v>
      </c>
      <c r="D3883" s="429">
        <v>3.6185480000000001</v>
      </c>
      <c r="E3883" s="429">
        <v>1.9005719999999999</v>
      </c>
      <c r="F3883" s="429">
        <v>-7.0792239999999893</v>
      </c>
    </row>
    <row r="3884" spans="1:6" x14ac:dyDescent="0.3">
      <c r="A3884" s="336">
        <v>14760</v>
      </c>
      <c r="B3884" s="2" t="s">
        <v>295</v>
      </c>
      <c r="C3884" s="429">
        <v>5.4140579999999998</v>
      </c>
      <c r="D3884" s="429">
        <v>3.8469609999999999</v>
      </c>
      <c r="E3884" s="429">
        <v>1.567097</v>
      </c>
      <c r="F3884" s="429">
        <v>-5.5284029999999902</v>
      </c>
    </row>
    <row r="3885" spans="1:6" x14ac:dyDescent="0.3">
      <c r="A3885" s="336">
        <v>14767</v>
      </c>
      <c r="B3885" s="2" t="s">
        <v>295</v>
      </c>
      <c r="C3885" s="429">
        <v>5.4955319999999999</v>
      </c>
      <c r="D3885" s="429">
        <v>3.8520780000000001</v>
      </c>
      <c r="E3885" s="429">
        <v>1.6434539999999997</v>
      </c>
      <c r="F3885" s="429">
        <v>-7.8985190000000074</v>
      </c>
    </row>
    <row r="3886" spans="1:6" x14ac:dyDescent="0.3">
      <c r="A3886" s="336">
        <v>14769</v>
      </c>
      <c r="B3886" s="2" t="s">
        <v>295</v>
      </c>
      <c r="C3886" s="429">
        <v>5.6138669999999999</v>
      </c>
      <c r="D3886" s="429">
        <v>3.356395</v>
      </c>
      <c r="E3886" s="429">
        <v>2.2574719999999999</v>
      </c>
      <c r="F3886" s="429">
        <v>-5.0722839999999962</v>
      </c>
    </row>
    <row r="3887" spans="1:6" x14ac:dyDescent="0.3">
      <c r="A3887" s="336">
        <v>14770</v>
      </c>
      <c r="B3887" s="2" t="s">
        <v>295</v>
      </c>
      <c r="C3887" s="429">
        <v>5.3980600000000001</v>
      </c>
      <c r="D3887" s="429">
        <v>3.8121809999999998</v>
      </c>
      <c r="E3887" s="429">
        <v>1.5858790000000003</v>
      </c>
      <c r="F3887" s="429">
        <v>-4.7469329999999985</v>
      </c>
    </row>
    <row r="3888" spans="1:6" x14ac:dyDescent="0.3">
      <c r="A3888" s="336">
        <v>14772</v>
      </c>
      <c r="B3888" s="2" t="s">
        <v>295</v>
      </c>
      <c r="C3888" s="429">
        <v>5.4476370000000003</v>
      </c>
      <c r="D3888" s="429">
        <v>3.907397</v>
      </c>
      <c r="E3888" s="429">
        <v>1.5402400000000003</v>
      </c>
      <c r="F3888" s="429">
        <v>-8.6936070000000001</v>
      </c>
    </row>
    <row r="3889" spans="1:6" x14ac:dyDescent="0.3">
      <c r="A3889" s="336">
        <v>14775</v>
      </c>
      <c r="B3889" s="2" t="s">
        <v>295</v>
      </c>
      <c r="C3889" s="429">
        <v>5.5862639999999999</v>
      </c>
      <c r="D3889" s="429">
        <v>3.4565049999999999</v>
      </c>
      <c r="E3889" s="429">
        <v>2.129759</v>
      </c>
      <c r="F3889" s="429">
        <v>-5.453275000000005</v>
      </c>
    </row>
    <row r="3890" spans="1:6" x14ac:dyDescent="0.3">
      <c r="A3890" s="336">
        <v>14777</v>
      </c>
      <c r="B3890" s="2" t="s">
        <v>295</v>
      </c>
      <c r="C3890" s="429">
        <v>5.4454289999999999</v>
      </c>
      <c r="D3890" s="429">
        <v>3.5242580000000001</v>
      </c>
      <c r="E3890" s="429">
        <v>1.9211709999999997</v>
      </c>
      <c r="F3890" s="429">
        <v>-3.8580710000000025</v>
      </c>
    </row>
    <row r="3891" spans="1:6" x14ac:dyDescent="0.3">
      <c r="A3891" s="336">
        <v>14779</v>
      </c>
      <c r="B3891" s="2" t="s">
        <v>295</v>
      </c>
      <c r="C3891" s="429">
        <v>5.3874709999999997</v>
      </c>
      <c r="D3891" s="429">
        <v>3.9854449999999999</v>
      </c>
      <c r="E3891" s="429">
        <v>1.4020259999999998</v>
      </c>
      <c r="F3891" s="429">
        <v>-8.830959</v>
      </c>
    </row>
    <row r="3892" spans="1:6" x14ac:dyDescent="0.3">
      <c r="A3892" s="336">
        <v>14781</v>
      </c>
      <c r="B3892" s="2" t="s">
        <v>295</v>
      </c>
      <c r="C3892" s="429">
        <v>5.5008949999999999</v>
      </c>
      <c r="D3892" s="429">
        <v>3.6684459999999999</v>
      </c>
      <c r="E3892" s="429">
        <v>1.832449</v>
      </c>
      <c r="F3892" s="429">
        <v>-7.1543209999999959</v>
      </c>
    </row>
    <row r="3893" spans="1:6" x14ac:dyDescent="0.3">
      <c r="A3893" s="336">
        <v>14782</v>
      </c>
      <c r="B3893" s="2" t="s">
        <v>295</v>
      </c>
      <c r="C3893" s="429">
        <v>5.49153</v>
      </c>
      <c r="D3893" s="429">
        <v>3.7014200000000002</v>
      </c>
      <c r="E3893" s="429">
        <v>1.7901099999999999</v>
      </c>
      <c r="F3893" s="429">
        <v>-8.1305289999999957</v>
      </c>
    </row>
    <row r="3894" spans="1:6" x14ac:dyDescent="0.3">
      <c r="A3894" s="336">
        <v>14784</v>
      </c>
      <c r="B3894" s="2" t="s">
        <v>295</v>
      </c>
      <c r="C3894" s="429">
        <v>5.5581149999999999</v>
      </c>
      <c r="D3894" s="429">
        <v>3.5455459999999999</v>
      </c>
      <c r="E3894" s="429">
        <v>2.0125690000000001</v>
      </c>
      <c r="F3894" s="429">
        <v>-6.7698949999999982</v>
      </c>
    </row>
    <row r="3895" spans="1:6" x14ac:dyDescent="0.3">
      <c r="A3895" s="336">
        <v>14787</v>
      </c>
      <c r="B3895" s="2" t="s">
        <v>295</v>
      </c>
      <c r="C3895" s="429">
        <v>5.5681919999999998</v>
      </c>
      <c r="D3895" s="429">
        <v>3.4178519999999999</v>
      </c>
      <c r="E3895" s="429">
        <v>2.1503399999999999</v>
      </c>
      <c r="F3895" s="429">
        <v>-5.516674000000009</v>
      </c>
    </row>
    <row r="3896" spans="1:6" x14ac:dyDescent="0.3">
      <c r="A3896" s="336">
        <v>14801</v>
      </c>
      <c r="B3896" s="2" t="s">
        <v>295</v>
      </c>
      <c r="C3896" s="429">
        <v>5.4844309999999998</v>
      </c>
      <c r="D3896" s="429">
        <v>3.3007409999999999</v>
      </c>
      <c r="E3896" s="429">
        <v>2.1836899999999999</v>
      </c>
      <c r="F3896" s="429">
        <v>2.9906360000000021</v>
      </c>
    </row>
    <row r="3897" spans="1:6" x14ac:dyDescent="0.3">
      <c r="A3897" s="336">
        <v>14802</v>
      </c>
      <c r="B3897" s="2" t="s">
        <v>295</v>
      </c>
      <c r="C3897" s="429">
        <v>5.4000019999999997</v>
      </c>
      <c r="D3897" s="429">
        <v>3.4912960000000002</v>
      </c>
      <c r="E3897" s="429">
        <v>1.9087059999999996</v>
      </c>
      <c r="F3897" s="429">
        <v>-1.8263280000000037</v>
      </c>
    </row>
    <row r="3898" spans="1:6" x14ac:dyDescent="0.3">
      <c r="A3898" s="336">
        <v>14803</v>
      </c>
      <c r="B3898" s="2" t="s">
        <v>295</v>
      </c>
      <c r="C3898" s="429">
        <v>5.4033059999999997</v>
      </c>
      <c r="D3898" s="429">
        <v>3.4856769999999999</v>
      </c>
      <c r="E3898" s="429">
        <v>1.9176289999999998</v>
      </c>
      <c r="F3898" s="429">
        <v>-1.7102429999999984</v>
      </c>
    </row>
    <row r="3899" spans="1:6" x14ac:dyDescent="0.3">
      <c r="A3899" s="336">
        <v>14804</v>
      </c>
      <c r="B3899" s="2" t="s">
        <v>295</v>
      </c>
      <c r="C3899" s="429">
        <v>5.4384670000000002</v>
      </c>
      <c r="D3899" s="429">
        <v>3.4413109999999998</v>
      </c>
      <c r="E3899" s="429">
        <v>1.9971560000000004</v>
      </c>
      <c r="F3899" s="429">
        <v>-1.2773889999999994</v>
      </c>
    </row>
    <row r="3900" spans="1:6" x14ac:dyDescent="0.3">
      <c r="A3900" s="336">
        <v>14805</v>
      </c>
      <c r="B3900" s="2" t="s">
        <v>295</v>
      </c>
      <c r="C3900" s="429">
        <v>5.5811229999999998</v>
      </c>
      <c r="D3900" s="429">
        <v>3.2364609999999998</v>
      </c>
      <c r="E3900" s="429">
        <v>2.344662</v>
      </c>
      <c r="F3900" s="429">
        <v>1.5252049999999926</v>
      </c>
    </row>
    <row r="3901" spans="1:6" x14ac:dyDescent="0.3">
      <c r="A3901" s="336">
        <v>14806</v>
      </c>
      <c r="B3901" s="2" t="s">
        <v>295</v>
      </c>
      <c r="C3901" s="429">
        <v>5.3667699999999998</v>
      </c>
      <c r="D3901" s="429">
        <v>3.5338590000000001</v>
      </c>
      <c r="E3901" s="429">
        <v>1.8329109999999997</v>
      </c>
      <c r="F3901" s="429">
        <v>-1.9904640000000029</v>
      </c>
    </row>
    <row r="3902" spans="1:6" x14ac:dyDescent="0.3">
      <c r="A3902" s="336">
        <v>14807</v>
      </c>
      <c r="B3902" s="2" t="s">
        <v>295</v>
      </c>
      <c r="C3902" s="429">
        <v>5.547917</v>
      </c>
      <c r="D3902" s="429">
        <v>3.2687300000000001</v>
      </c>
      <c r="E3902" s="429">
        <v>2.2791869999999999</v>
      </c>
      <c r="F3902" s="429">
        <v>1.0955299999999966</v>
      </c>
    </row>
    <row r="3903" spans="1:6" x14ac:dyDescent="0.3">
      <c r="A3903" s="336">
        <v>14808</v>
      </c>
      <c r="B3903" s="2" t="s">
        <v>295</v>
      </c>
      <c r="C3903" s="429">
        <v>5.5248359999999996</v>
      </c>
      <c r="D3903" s="429">
        <v>3.1221760000000001</v>
      </c>
      <c r="E3903" s="429">
        <v>2.4026599999999996</v>
      </c>
      <c r="F3903" s="429">
        <v>2.0665179999999985</v>
      </c>
    </row>
    <row r="3904" spans="1:6" x14ac:dyDescent="0.3">
      <c r="A3904" s="336">
        <v>14809</v>
      </c>
      <c r="B3904" s="2" t="s">
        <v>295</v>
      </c>
      <c r="C3904" s="429">
        <v>5.506831</v>
      </c>
      <c r="D3904" s="429">
        <v>3.250454</v>
      </c>
      <c r="E3904" s="429">
        <v>2.2563770000000001</v>
      </c>
      <c r="F3904" s="429">
        <v>1.9678070000000005</v>
      </c>
    </row>
    <row r="3905" spans="1:6" x14ac:dyDescent="0.3">
      <c r="A3905" s="336">
        <v>14810</v>
      </c>
      <c r="B3905" s="2" t="s">
        <v>295</v>
      </c>
      <c r="C3905" s="429">
        <v>5.5117649999999996</v>
      </c>
      <c r="D3905" s="429">
        <v>3.2642440000000001</v>
      </c>
      <c r="E3905" s="429">
        <v>2.2475209999999994</v>
      </c>
      <c r="F3905" s="429">
        <v>2.5399280000000033</v>
      </c>
    </row>
    <row r="3906" spans="1:6" x14ac:dyDescent="0.3">
      <c r="A3906" s="336">
        <v>14812</v>
      </c>
      <c r="B3906" s="2" t="s">
        <v>295</v>
      </c>
      <c r="C3906" s="429">
        <v>5.5623120000000004</v>
      </c>
      <c r="D3906" s="429">
        <v>3.2066409999999999</v>
      </c>
      <c r="E3906" s="429">
        <v>2.3556710000000005</v>
      </c>
      <c r="F3906" s="429">
        <v>2.7225579999999994</v>
      </c>
    </row>
    <row r="3907" spans="1:6" x14ac:dyDescent="0.3">
      <c r="A3907" s="336">
        <v>14813</v>
      </c>
      <c r="B3907" s="2" t="s">
        <v>295</v>
      </c>
      <c r="C3907" s="429">
        <v>5.4154960000000001</v>
      </c>
      <c r="D3907" s="429">
        <v>3.5278890000000001</v>
      </c>
      <c r="E3907" s="429">
        <v>1.887607</v>
      </c>
      <c r="F3907" s="429">
        <v>-1.9091650000000016</v>
      </c>
    </row>
    <row r="3908" spans="1:6" x14ac:dyDescent="0.3">
      <c r="A3908" s="336">
        <v>14814</v>
      </c>
      <c r="B3908" s="2" t="s">
        <v>295</v>
      </c>
      <c r="C3908" s="429">
        <v>5.5667780000000002</v>
      </c>
      <c r="D3908" s="429">
        <v>3.239995</v>
      </c>
      <c r="E3908" s="429">
        <v>2.3267830000000003</v>
      </c>
      <c r="F3908" s="429">
        <v>2.8040750000000045</v>
      </c>
    </row>
    <row r="3909" spans="1:6" x14ac:dyDescent="0.3">
      <c r="A3909" s="336">
        <v>14815</v>
      </c>
      <c r="B3909" s="2" t="s">
        <v>295</v>
      </c>
      <c r="C3909" s="429">
        <v>5.563917</v>
      </c>
      <c r="D3909" s="429">
        <v>3.1599650000000001</v>
      </c>
      <c r="E3909" s="429">
        <v>2.4039519999999999</v>
      </c>
      <c r="F3909" s="429">
        <v>3.2449479999999937</v>
      </c>
    </row>
    <row r="3910" spans="1:6" x14ac:dyDescent="0.3">
      <c r="A3910" s="336">
        <v>14816</v>
      </c>
      <c r="B3910" s="2" t="s">
        <v>295</v>
      </c>
      <c r="C3910" s="429">
        <v>5.6168699999999996</v>
      </c>
      <c r="D3910" s="429">
        <v>3.2288929999999998</v>
      </c>
      <c r="E3910" s="429">
        <v>2.3879769999999998</v>
      </c>
      <c r="F3910" s="429">
        <v>2.3410480000000007</v>
      </c>
    </row>
    <row r="3911" spans="1:6" x14ac:dyDescent="0.3">
      <c r="A3911" s="336">
        <v>14817</v>
      </c>
      <c r="B3911" s="2" t="s">
        <v>295</v>
      </c>
      <c r="C3911" s="429">
        <v>5.5748280000000001</v>
      </c>
      <c r="D3911" s="429">
        <v>3.285177</v>
      </c>
      <c r="E3911" s="429">
        <v>2.2896510000000001</v>
      </c>
      <c r="F3911" s="429">
        <v>-0.41099800000000641</v>
      </c>
    </row>
    <row r="3912" spans="1:6" x14ac:dyDescent="0.3">
      <c r="A3912" s="336">
        <v>14818</v>
      </c>
      <c r="B3912" s="2" t="s">
        <v>295</v>
      </c>
      <c r="C3912" s="429">
        <v>5.6201340000000002</v>
      </c>
      <c r="D3912" s="429">
        <v>3.1527370000000001</v>
      </c>
      <c r="E3912" s="429">
        <v>2.4673970000000001</v>
      </c>
      <c r="F3912" s="429">
        <v>2.6635529999999932</v>
      </c>
    </row>
    <row r="3913" spans="1:6" x14ac:dyDescent="0.3">
      <c r="A3913" s="336">
        <v>14819</v>
      </c>
      <c r="B3913" s="2" t="s">
        <v>295</v>
      </c>
      <c r="C3913" s="429">
        <v>5.4614719999999997</v>
      </c>
      <c r="D3913" s="429">
        <v>3.3598370000000002</v>
      </c>
      <c r="E3913" s="429">
        <v>2.1016349999999995</v>
      </c>
      <c r="F3913" s="429">
        <v>1.6680560000000035</v>
      </c>
    </row>
    <row r="3914" spans="1:6" x14ac:dyDescent="0.3">
      <c r="A3914" s="336">
        <v>14820</v>
      </c>
      <c r="B3914" s="2" t="s">
        <v>295</v>
      </c>
      <c r="C3914" s="429">
        <v>5.4763650000000004</v>
      </c>
      <c r="D3914" s="429">
        <v>3.3345720000000001</v>
      </c>
      <c r="E3914" s="429">
        <v>2.1417930000000003</v>
      </c>
      <c r="F3914" s="429">
        <v>2.3187420000000039</v>
      </c>
    </row>
    <row r="3915" spans="1:6" x14ac:dyDescent="0.3">
      <c r="A3915" s="336">
        <v>14821</v>
      </c>
      <c r="B3915" s="2" t="s">
        <v>295</v>
      </c>
      <c r="C3915" s="429">
        <v>5.5230969999999999</v>
      </c>
      <c r="D3915" s="429">
        <v>3.2740130000000001</v>
      </c>
      <c r="E3915" s="429">
        <v>2.2490839999999999</v>
      </c>
      <c r="F3915" s="429">
        <v>3.0275360000000013</v>
      </c>
    </row>
    <row r="3916" spans="1:6" x14ac:dyDescent="0.3">
      <c r="A3916" s="336">
        <v>14822</v>
      </c>
      <c r="B3916" s="2" t="s">
        <v>295</v>
      </c>
      <c r="C3916" s="429">
        <v>5.5470199999999998</v>
      </c>
      <c r="D3916" s="429">
        <v>3.282006</v>
      </c>
      <c r="E3916" s="429">
        <v>2.2650139999999999</v>
      </c>
      <c r="F3916" s="429">
        <v>0.5754050000000035</v>
      </c>
    </row>
    <row r="3917" spans="1:6" x14ac:dyDescent="0.3">
      <c r="A3917" s="336">
        <v>14823</v>
      </c>
      <c r="B3917" s="2" t="s">
        <v>295</v>
      </c>
      <c r="C3917" s="429">
        <v>5.4486949999999998</v>
      </c>
      <c r="D3917" s="429">
        <v>3.3857550000000001</v>
      </c>
      <c r="E3917" s="429">
        <v>2.0629399999999998</v>
      </c>
      <c r="F3917" s="429">
        <v>0.67850200000000171</v>
      </c>
    </row>
    <row r="3918" spans="1:6" x14ac:dyDescent="0.3">
      <c r="A3918" s="336">
        <v>14824</v>
      </c>
      <c r="B3918" s="2" t="s">
        <v>295</v>
      </c>
      <c r="C3918" s="429">
        <v>5.5849869999999999</v>
      </c>
      <c r="D3918" s="429">
        <v>3.2475100000000001</v>
      </c>
      <c r="E3918" s="429">
        <v>2.3374769999999998</v>
      </c>
      <c r="F3918" s="429">
        <v>1.5923049999999961</v>
      </c>
    </row>
    <row r="3919" spans="1:6" x14ac:dyDescent="0.3">
      <c r="A3919" s="336">
        <v>14825</v>
      </c>
      <c r="B3919" s="2" t="s">
        <v>295</v>
      </c>
      <c r="C3919" s="429">
        <v>5.6089520000000004</v>
      </c>
      <c r="D3919" s="429">
        <v>3.2353559999999999</v>
      </c>
      <c r="E3919" s="429">
        <v>2.3735960000000005</v>
      </c>
      <c r="F3919" s="429">
        <v>2.1432039999999972</v>
      </c>
    </row>
    <row r="3920" spans="1:6" x14ac:dyDescent="0.3">
      <c r="A3920" s="336">
        <v>14826</v>
      </c>
      <c r="B3920" s="2" t="s">
        <v>295</v>
      </c>
      <c r="C3920" s="429">
        <v>5.5086069999999996</v>
      </c>
      <c r="D3920" s="429">
        <v>3.2000039999999998</v>
      </c>
      <c r="E3920" s="429">
        <v>2.3086029999999997</v>
      </c>
      <c r="F3920" s="429">
        <v>1.6910269999999983</v>
      </c>
    </row>
    <row r="3921" spans="1:6" x14ac:dyDescent="0.3">
      <c r="A3921" s="336">
        <v>14830</v>
      </c>
      <c r="B3921" s="2" t="s">
        <v>295</v>
      </c>
      <c r="C3921" s="429">
        <v>5.5494089999999998</v>
      </c>
      <c r="D3921" s="429">
        <v>3.2464219999999999</v>
      </c>
      <c r="E3921" s="429">
        <v>2.3029869999999999</v>
      </c>
      <c r="F3921" s="429">
        <v>3.0605620000000009</v>
      </c>
    </row>
    <row r="3922" spans="1:6" x14ac:dyDescent="0.3">
      <c r="A3922" s="336">
        <v>14836</v>
      </c>
      <c r="B3922" s="2" t="s">
        <v>295</v>
      </c>
      <c r="C3922" s="429">
        <v>5.6173479999999998</v>
      </c>
      <c r="D3922" s="429">
        <v>3.1643479999999999</v>
      </c>
      <c r="E3922" s="429">
        <v>2.4529999999999998</v>
      </c>
      <c r="F3922" s="429">
        <v>1.7044250000000005</v>
      </c>
    </row>
    <row r="3923" spans="1:6" x14ac:dyDescent="0.3">
      <c r="A3923" s="336">
        <v>14837</v>
      </c>
      <c r="B3923" s="2" t="s">
        <v>295</v>
      </c>
      <c r="C3923" s="429">
        <v>5.6579069999999998</v>
      </c>
      <c r="D3923" s="429">
        <v>3.0085820000000001</v>
      </c>
      <c r="E3923" s="429">
        <v>2.6493249999999997</v>
      </c>
      <c r="F3923" s="429">
        <v>4.4458130000000153</v>
      </c>
    </row>
    <row r="3924" spans="1:6" x14ac:dyDescent="0.3">
      <c r="A3924" s="336">
        <v>14838</v>
      </c>
      <c r="B3924" s="2" t="s">
        <v>295</v>
      </c>
      <c r="C3924" s="429">
        <v>5.5944370000000001</v>
      </c>
      <c r="D3924" s="429">
        <v>3.2471540000000001</v>
      </c>
      <c r="E3924" s="429">
        <v>2.347283</v>
      </c>
      <c r="F3924" s="429">
        <v>1.7463799999999949</v>
      </c>
    </row>
    <row r="3925" spans="1:6" x14ac:dyDescent="0.3">
      <c r="A3925" s="336">
        <v>14839</v>
      </c>
      <c r="B3925" s="2" t="s">
        <v>295</v>
      </c>
      <c r="C3925" s="429">
        <v>5.3724439999999998</v>
      </c>
      <c r="D3925" s="429">
        <v>3.4840019999999998</v>
      </c>
      <c r="E3925" s="429">
        <v>1.888442</v>
      </c>
      <c r="F3925" s="429">
        <v>-0.94623999999999597</v>
      </c>
    </row>
    <row r="3926" spans="1:6" x14ac:dyDescent="0.3">
      <c r="A3926" s="336">
        <v>14840</v>
      </c>
      <c r="B3926" s="2" t="s">
        <v>295</v>
      </c>
      <c r="C3926" s="429">
        <v>5.5569160000000002</v>
      </c>
      <c r="D3926" s="429">
        <v>3.134668</v>
      </c>
      <c r="E3926" s="429">
        <v>2.4222480000000002</v>
      </c>
      <c r="F3926" s="429">
        <v>3.2648690000000009</v>
      </c>
    </row>
    <row r="3927" spans="1:6" x14ac:dyDescent="0.3">
      <c r="A3927" s="336">
        <v>14841</v>
      </c>
      <c r="B3927" s="2" t="s">
        <v>295</v>
      </c>
      <c r="C3927" s="429">
        <v>5.6818309999999999</v>
      </c>
      <c r="D3927" s="429">
        <v>3.0801129999999999</v>
      </c>
      <c r="E3927" s="429">
        <v>2.601718</v>
      </c>
      <c r="F3927" s="429">
        <v>3.6406869999999998</v>
      </c>
    </row>
    <row r="3928" spans="1:6" x14ac:dyDescent="0.3">
      <c r="A3928" s="336">
        <v>14842</v>
      </c>
      <c r="B3928" s="2" t="s">
        <v>295</v>
      </c>
      <c r="C3928" s="429">
        <v>5.746467</v>
      </c>
      <c r="D3928" s="429">
        <v>2.9138570000000001</v>
      </c>
      <c r="E3928" s="429">
        <v>2.8326099999999999</v>
      </c>
      <c r="F3928" s="429">
        <v>5.3468879999999963</v>
      </c>
    </row>
    <row r="3929" spans="1:6" x14ac:dyDescent="0.3">
      <c r="A3929" s="336">
        <v>14843</v>
      </c>
      <c r="B3929" s="2" t="s">
        <v>295</v>
      </c>
      <c r="C3929" s="429">
        <v>5.4697899999999997</v>
      </c>
      <c r="D3929" s="429">
        <v>3.3669099999999998</v>
      </c>
      <c r="E3929" s="429">
        <v>2.1028799999999999</v>
      </c>
      <c r="F3929" s="429">
        <v>0.18918799999999436</v>
      </c>
    </row>
    <row r="3930" spans="1:6" x14ac:dyDescent="0.3">
      <c r="A3930" s="336">
        <v>14845</v>
      </c>
      <c r="B3930" s="2" t="s">
        <v>295</v>
      </c>
      <c r="C3930" s="429">
        <v>5.5931259999999998</v>
      </c>
      <c r="D3930" s="429">
        <v>3.2303130000000002</v>
      </c>
      <c r="E3930" s="429">
        <v>2.3628129999999996</v>
      </c>
      <c r="F3930" s="429">
        <v>2.4417740000000023</v>
      </c>
    </row>
    <row r="3931" spans="1:6" x14ac:dyDescent="0.3">
      <c r="A3931" s="336">
        <v>14846</v>
      </c>
      <c r="B3931" s="2" t="s">
        <v>295</v>
      </c>
      <c r="C3931" s="429">
        <v>5.6062219999999998</v>
      </c>
      <c r="D3931" s="429">
        <v>3.178947</v>
      </c>
      <c r="E3931" s="429">
        <v>2.4272749999999998</v>
      </c>
      <c r="F3931" s="429">
        <v>1.1526910000000044</v>
      </c>
    </row>
    <row r="3932" spans="1:6" x14ac:dyDescent="0.3">
      <c r="A3932" s="336">
        <v>14847</v>
      </c>
      <c r="B3932" s="2" t="s">
        <v>295</v>
      </c>
      <c r="C3932" s="429">
        <v>5.7097559999999996</v>
      </c>
      <c r="D3932" s="429">
        <v>3.132565</v>
      </c>
      <c r="E3932" s="429">
        <v>2.5771909999999996</v>
      </c>
      <c r="F3932" s="429">
        <v>2.9495259999999917</v>
      </c>
    </row>
    <row r="3933" spans="1:6" x14ac:dyDescent="0.3">
      <c r="A3933" s="336">
        <v>14850</v>
      </c>
      <c r="B3933" s="2" t="s">
        <v>295</v>
      </c>
      <c r="C3933" s="429">
        <v>5.6182350000000003</v>
      </c>
      <c r="D3933" s="429">
        <v>3.258149</v>
      </c>
      <c r="E3933" s="429">
        <v>2.3600860000000004</v>
      </c>
      <c r="F3933" s="429">
        <v>1.0177419999999984</v>
      </c>
    </row>
    <row r="3934" spans="1:6" x14ac:dyDescent="0.3">
      <c r="A3934" s="336">
        <v>14853</v>
      </c>
      <c r="B3934" s="2" t="s">
        <v>295</v>
      </c>
      <c r="C3934" s="429">
        <v>5.6185919999999996</v>
      </c>
      <c r="D3934" s="429">
        <v>3.2641330000000002</v>
      </c>
      <c r="E3934" s="429">
        <v>2.3544589999999994</v>
      </c>
      <c r="F3934" s="429">
        <v>0.86084499999999764</v>
      </c>
    </row>
    <row r="3935" spans="1:6" x14ac:dyDescent="0.3">
      <c r="A3935" s="336">
        <v>14855</v>
      </c>
      <c r="B3935" s="2" t="s">
        <v>295</v>
      </c>
      <c r="C3935" s="429">
        <v>5.4141750000000002</v>
      </c>
      <c r="D3935" s="429">
        <v>3.4077329999999999</v>
      </c>
      <c r="E3935" s="429">
        <v>2.0064420000000003</v>
      </c>
      <c r="F3935" s="429">
        <v>0.77216100000000409</v>
      </c>
    </row>
    <row r="3936" spans="1:6" x14ac:dyDescent="0.3">
      <c r="A3936" s="336">
        <v>14858</v>
      </c>
      <c r="B3936" s="2" t="s">
        <v>295</v>
      </c>
      <c r="C3936" s="429">
        <v>5.5043740000000003</v>
      </c>
      <c r="D3936" s="429">
        <v>3.2640660000000001</v>
      </c>
      <c r="E3936" s="429">
        <v>2.2403080000000002</v>
      </c>
      <c r="F3936" s="429">
        <v>3.3330120000000036</v>
      </c>
    </row>
    <row r="3937" spans="1:6" x14ac:dyDescent="0.3">
      <c r="A3937" s="336">
        <v>14859</v>
      </c>
      <c r="B3937" s="2" t="s">
        <v>295</v>
      </c>
      <c r="C3937" s="429">
        <v>5.6067410000000004</v>
      </c>
      <c r="D3937" s="429">
        <v>3.2443900000000001</v>
      </c>
      <c r="E3937" s="429">
        <v>2.3623510000000003</v>
      </c>
      <c r="F3937" s="429">
        <v>1.6461929999999896</v>
      </c>
    </row>
    <row r="3938" spans="1:6" x14ac:dyDescent="0.3">
      <c r="A3938" s="336">
        <v>14860</v>
      </c>
      <c r="B3938" s="2" t="s">
        <v>295</v>
      </c>
      <c r="C3938" s="429">
        <v>5.7300500000000003</v>
      </c>
      <c r="D3938" s="429">
        <v>3.0403099999999998</v>
      </c>
      <c r="E3938" s="429">
        <v>2.6897400000000005</v>
      </c>
      <c r="F3938" s="429">
        <v>4.0786440000000006</v>
      </c>
    </row>
    <row r="3939" spans="1:6" x14ac:dyDescent="0.3">
      <c r="A3939" s="336">
        <v>14861</v>
      </c>
      <c r="B3939" s="2" t="s">
        <v>295</v>
      </c>
      <c r="C3939" s="429">
        <v>5.6219999999999999</v>
      </c>
      <c r="D3939" s="429">
        <v>3.2301479999999998</v>
      </c>
      <c r="E3939" s="429">
        <v>2.3918520000000001</v>
      </c>
      <c r="F3939" s="429">
        <v>2.4264840000000021</v>
      </c>
    </row>
    <row r="3940" spans="1:6" x14ac:dyDescent="0.3">
      <c r="A3940" s="336">
        <v>14864</v>
      </c>
      <c r="B3940" s="2" t="s">
        <v>295</v>
      </c>
      <c r="C3940" s="429">
        <v>5.5886690000000003</v>
      </c>
      <c r="D3940" s="429">
        <v>3.2157979999999999</v>
      </c>
      <c r="E3940" s="429">
        <v>2.3728710000000004</v>
      </c>
      <c r="F3940" s="429">
        <v>2.3476019999999913</v>
      </c>
    </row>
    <row r="3941" spans="1:6" x14ac:dyDescent="0.3">
      <c r="A3941" s="336">
        <v>14865</v>
      </c>
      <c r="B3941" s="2" t="s">
        <v>295</v>
      </c>
      <c r="C3941" s="429">
        <v>5.5967789999999997</v>
      </c>
      <c r="D3941" s="429">
        <v>3.1917680000000002</v>
      </c>
      <c r="E3941" s="429">
        <v>2.4050109999999996</v>
      </c>
      <c r="F3941" s="429">
        <v>2.4398580000000045</v>
      </c>
    </row>
    <row r="3942" spans="1:6" x14ac:dyDescent="0.3">
      <c r="A3942" s="336">
        <v>14867</v>
      </c>
      <c r="B3942" s="2" t="s">
        <v>295</v>
      </c>
      <c r="C3942" s="429">
        <v>5.5888200000000001</v>
      </c>
      <c r="D3942" s="429">
        <v>3.2540520000000002</v>
      </c>
      <c r="E3942" s="429">
        <v>2.334768</v>
      </c>
      <c r="F3942" s="429">
        <v>1.2610810000000043</v>
      </c>
    </row>
    <row r="3943" spans="1:6" x14ac:dyDescent="0.3">
      <c r="A3943" s="336">
        <v>14869</v>
      </c>
      <c r="B3943" s="2" t="s">
        <v>295</v>
      </c>
      <c r="C3943" s="429">
        <v>5.5774499999999998</v>
      </c>
      <c r="D3943" s="429">
        <v>3.2216309999999999</v>
      </c>
      <c r="E3943" s="429">
        <v>2.3558189999999999</v>
      </c>
      <c r="F3943" s="429">
        <v>1.6645690000000002</v>
      </c>
    </row>
    <row r="3944" spans="1:6" x14ac:dyDescent="0.3">
      <c r="A3944" s="336">
        <v>14870</v>
      </c>
      <c r="B3944" s="2" t="s">
        <v>295</v>
      </c>
      <c r="C3944" s="429">
        <v>5.527882</v>
      </c>
      <c r="D3944" s="429">
        <v>3.2591640000000002</v>
      </c>
      <c r="E3944" s="429">
        <v>2.2687179999999998</v>
      </c>
      <c r="F3944" s="429">
        <v>3.0571349999999953</v>
      </c>
    </row>
    <row r="3945" spans="1:6" x14ac:dyDescent="0.3">
      <c r="A3945" s="336">
        <v>14871</v>
      </c>
      <c r="B3945" s="2" t="s">
        <v>295</v>
      </c>
      <c r="C3945" s="429">
        <v>5.5480299999999998</v>
      </c>
      <c r="D3945" s="429">
        <v>3.256157</v>
      </c>
      <c r="E3945" s="429">
        <v>2.2918729999999998</v>
      </c>
      <c r="F3945" s="429">
        <v>2.7255880000000019</v>
      </c>
    </row>
    <row r="3946" spans="1:6" x14ac:dyDescent="0.3">
      <c r="A3946" s="336">
        <v>14872</v>
      </c>
      <c r="B3946" s="2" t="s">
        <v>295</v>
      </c>
      <c r="C3946" s="429">
        <v>5.5812410000000003</v>
      </c>
      <c r="D3946" s="429">
        <v>3.2309770000000002</v>
      </c>
      <c r="E3946" s="429">
        <v>2.3502640000000001</v>
      </c>
      <c r="F3946" s="429">
        <v>2.3411709999999921</v>
      </c>
    </row>
    <row r="3947" spans="1:6" x14ac:dyDescent="0.3">
      <c r="A3947" s="336">
        <v>14873</v>
      </c>
      <c r="B3947" s="2" t="s">
        <v>295</v>
      </c>
      <c r="C3947" s="429">
        <v>5.5336460000000001</v>
      </c>
      <c r="D3947" s="429">
        <v>3.1099160000000001</v>
      </c>
      <c r="E3947" s="429">
        <v>2.4237299999999999</v>
      </c>
      <c r="F3947" s="429">
        <v>2.5328759999999981</v>
      </c>
    </row>
    <row r="3948" spans="1:6" x14ac:dyDescent="0.3">
      <c r="A3948" s="336">
        <v>14874</v>
      </c>
      <c r="B3948" s="2" t="s">
        <v>295</v>
      </c>
      <c r="C3948" s="429">
        <v>5.5790810000000004</v>
      </c>
      <c r="D3948" s="429">
        <v>3.0260899999999999</v>
      </c>
      <c r="E3948" s="429">
        <v>2.5529910000000005</v>
      </c>
      <c r="F3948" s="429">
        <v>3.407157999999999</v>
      </c>
    </row>
    <row r="3949" spans="1:6" x14ac:dyDescent="0.3">
      <c r="A3949" s="336">
        <v>14877</v>
      </c>
      <c r="B3949" s="2" t="s">
        <v>295</v>
      </c>
      <c r="C3949" s="429">
        <v>5.3232730000000004</v>
      </c>
      <c r="D3949" s="429">
        <v>3.5359560000000001</v>
      </c>
      <c r="E3949" s="429">
        <v>1.7873170000000003</v>
      </c>
      <c r="F3949" s="429">
        <v>-1.6450780000000051</v>
      </c>
    </row>
    <row r="3950" spans="1:6" x14ac:dyDescent="0.3">
      <c r="A3950" s="336">
        <v>14878</v>
      </c>
      <c r="B3950" s="2" t="s">
        <v>295</v>
      </c>
      <c r="C3950" s="429">
        <v>5.6596320000000002</v>
      </c>
      <c r="D3950" s="429">
        <v>3.0649380000000002</v>
      </c>
      <c r="E3950" s="429">
        <v>2.5946940000000001</v>
      </c>
      <c r="F3950" s="429">
        <v>4.2102269999999997</v>
      </c>
    </row>
    <row r="3951" spans="1:6" x14ac:dyDescent="0.3">
      <c r="A3951" s="336">
        <v>14879</v>
      </c>
      <c r="B3951" s="2" t="s">
        <v>295</v>
      </c>
      <c r="C3951" s="429">
        <v>5.5372079999999997</v>
      </c>
      <c r="D3951" s="429">
        <v>3.2303299999999999</v>
      </c>
      <c r="E3951" s="429">
        <v>2.3068779999999998</v>
      </c>
      <c r="F3951" s="429">
        <v>3.1042600000000036</v>
      </c>
    </row>
    <row r="3952" spans="1:6" x14ac:dyDescent="0.3">
      <c r="A3952" s="336">
        <v>14880</v>
      </c>
      <c r="B3952" s="2" t="s">
        <v>295</v>
      </c>
      <c r="C3952" s="429">
        <v>5.3751329999999999</v>
      </c>
      <c r="D3952" s="429">
        <v>3.58691</v>
      </c>
      <c r="E3952" s="429">
        <v>1.7882229999999999</v>
      </c>
      <c r="F3952" s="429">
        <v>-2.4684760000000026</v>
      </c>
    </row>
    <row r="3953" spans="1:6" x14ac:dyDescent="0.3">
      <c r="A3953" s="336">
        <v>14881</v>
      </c>
      <c r="B3953" s="2" t="s">
        <v>295</v>
      </c>
      <c r="C3953" s="429">
        <v>5.5726019999999998</v>
      </c>
      <c r="D3953" s="429">
        <v>3.2886139999999999</v>
      </c>
      <c r="E3953" s="429">
        <v>2.2839879999999999</v>
      </c>
      <c r="F3953" s="429">
        <v>-0.51724600000000009</v>
      </c>
    </row>
    <row r="3954" spans="1:6" x14ac:dyDescent="0.3">
      <c r="A3954" s="336">
        <v>14882</v>
      </c>
      <c r="B3954" s="2" t="s">
        <v>295</v>
      </c>
      <c r="C3954" s="429">
        <v>5.7157640000000001</v>
      </c>
      <c r="D3954" s="429">
        <v>3.221565</v>
      </c>
      <c r="E3954" s="429">
        <v>2.4941990000000001</v>
      </c>
      <c r="F3954" s="429">
        <v>2.2522069999999985</v>
      </c>
    </row>
    <row r="3955" spans="1:6" x14ac:dyDescent="0.3">
      <c r="A3955" s="336">
        <v>14883</v>
      </c>
      <c r="B3955" s="2" t="s">
        <v>295</v>
      </c>
      <c r="C3955" s="429">
        <v>5.5770020000000002</v>
      </c>
      <c r="D3955" s="429">
        <v>3.2651159999999999</v>
      </c>
      <c r="E3955" s="429">
        <v>2.3118860000000003</v>
      </c>
      <c r="F3955" s="429">
        <v>0.90283799999999559</v>
      </c>
    </row>
    <row r="3956" spans="1:6" x14ac:dyDescent="0.3">
      <c r="A3956" s="336">
        <v>14884</v>
      </c>
      <c r="B3956" s="2" t="s">
        <v>295</v>
      </c>
      <c r="C3956" s="429">
        <v>5.5661899999999997</v>
      </c>
      <c r="D3956" s="429">
        <v>3.2424140000000001</v>
      </c>
      <c r="E3956" s="429">
        <v>2.3237759999999996</v>
      </c>
      <c r="F3956" s="429">
        <v>0.7968309999999974</v>
      </c>
    </row>
    <row r="3957" spans="1:6" x14ac:dyDescent="0.3">
      <c r="A3957" s="336">
        <v>14885</v>
      </c>
      <c r="B3957" s="2" t="s">
        <v>295</v>
      </c>
      <c r="C3957" s="429">
        <v>5.3498979999999996</v>
      </c>
      <c r="D3957" s="429">
        <v>3.46245</v>
      </c>
      <c r="E3957" s="429">
        <v>1.8874479999999996</v>
      </c>
      <c r="F3957" s="429">
        <v>-0.18730800000000158</v>
      </c>
    </row>
    <row r="3958" spans="1:6" x14ac:dyDescent="0.3">
      <c r="A3958" s="336">
        <v>14886</v>
      </c>
      <c r="B3958" s="2" t="s">
        <v>295</v>
      </c>
      <c r="C3958" s="429">
        <v>5.6475650000000002</v>
      </c>
      <c r="D3958" s="429">
        <v>3.1979959999999998</v>
      </c>
      <c r="E3958" s="429">
        <v>2.4495690000000003</v>
      </c>
      <c r="F3958" s="429">
        <v>2.1454520000000059</v>
      </c>
    </row>
    <row r="3959" spans="1:6" x14ac:dyDescent="0.3">
      <c r="A3959" s="336">
        <v>14889</v>
      </c>
      <c r="B3959" s="2" t="s">
        <v>295</v>
      </c>
      <c r="C3959" s="429">
        <v>5.5597690000000002</v>
      </c>
      <c r="D3959" s="429">
        <v>3.2723230000000001</v>
      </c>
      <c r="E3959" s="429">
        <v>2.2874460000000001</v>
      </c>
      <c r="F3959" s="429">
        <v>0.92358499999999566</v>
      </c>
    </row>
    <row r="3960" spans="1:6" x14ac:dyDescent="0.3">
      <c r="A3960" s="336">
        <v>14891</v>
      </c>
      <c r="B3960" s="2" t="s">
        <v>295</v>
      </c>
      <c r="C3960" s="429">
        <v>5.614668</v>
      </c>
      <c r="D3960" s="429">
        <v>3.1349559999999999</v>
      </c>
      <c r="E3960" s="429">
        <v>2.4797120000000001</v>
      </c>
      <c r="F3960" s="429">
        <v>3.4570430000000023</v>
      </c>
    </row>
    <row r="3961" spans="1:6" x14ac:dyDescent="0.3">
      <c r="A3961" s="336">
        <v>14892</v>
      </c>
      <c r="B3961" s="2" t="s">
        <v>295</v>
      </c>
      <c r="C3961" s="429">
        <v>5.6136670000000004</v>
      </c>
      <c r="D3961" s="429">
        <v>3.229914</v>
      </c>
      <c r="E3961" s="429">
        <v>2.3837530000000005</v>
      </c>
      <c r="F3961" s="429">
        <v>2.0137480000000068</v>
      </c>
    </row>
    <row r="3962" spans="1:6" x14ac:dyDescent="0.3">
      <c r="A3962" s="336">
        <v>14894</v>
      </c>
      <c r="B3962" s="2" t="s">
        <v>295</v>
      </c>
      <c r="C3962" s="429">
        <v>5.5717660000000002</v>
      </c>
      <c r="D3962" s="429">
        <v>3.2481429999999998</v>
      </c>
      <c r="E3962" s="429">
        <v>2.3236230000000004</v>
      </c>
      <c r="F3962" s="429">
        <v>2.4546919999999943</v>
      </c>
    </row>
    <row r="3963" spans="1:6" x14ac:dyDescent="0.3">
      <c r="A3963" s="336">
        <v>14895</v>
      </c>
      <c r="B3963" s="2" t="s">
        <v>295</v>
      </c>
      <c r="C3963" s="429">
        <v>5.3549800000000003</v>
      </c>
      <c r="D3963" s="429">
        <v>3.6169199999999999</v>
      </c>
      <c r="E3963" s="429">
        <v>1.7380600000000004</v>
      </c>
      <c r="F3963" s="429">
        <v>-2.512666000000003</v>
      </c>
    </row>
    <row r="3964" spans="1:6" x14ac:dyDescent="0.3">
      <c r="A3964" s="336">
        <v>14897</v>
      </c>
      <c r="B3964" s="2" t="s">
        <v>295</v>
      </c>
      <c r="C3964" s="429">
        <v>5.3098179999999999</v>
      </c>
      <c r="D3964" s="429">
        <v>3.5949330000000002</v>
      </c>
      <c r="E3964" s="429">
        <v>1.7148849999999998</v>
      </c>
      <c r="F3964" s="429">
        <v>-2.4079710000000034</v>
      </c>
    </row>
    <row r="3965" spans="1:6" x14ac:dyDescent="0.3">
      <c r="A3965" s="336">
        <v>14898</v>
      </c>
      <c r="B3965" s="2" t="s">
        <v>295</v>
      </c>
      <c r="C3965" s="429">
        <v>5.4173539999999996</v>
      </c>
      <c r="D3965" s="429">
        <v>3.367842</v>
      </c>
      <c r="E3965" s="429">
        <v>2.0495119999999996</v>
      </c>
      <c r="F3965" s="429">
        <v>1.7974099999999957</v>
      </c>
    </row>
    <row r="3966" spans="1:6" x14ac:dyDescent="0.3">
      <c r="A3966" s="336">
        <v>14901</v>
      </c>
      <c r="B3966" s="2" t="s">
        <v>295</v>
      </c>
      <c r="C3966" s="429">
        <v>5.6150979999999997</v>
      </c>
      <c r="D3966" s="429">
        <v>3.229028</v>
      </c>
      <c r="E3966" s="429">
        <v>2.3860699999999997</v>
      </c>
      <c r="F3966" s="429">
        <v>2.6449530000000081</v>
      </c>
    </row>
    <row r="3967" spans="1:6" x14ac:dyDescent="0.3">
      <c r="A3967" s="336">
        <v>14903</v>
      </c>
      <c r="B3967" s="2" t="s">
        <v>295</v>
      </c>
      <c r="C3967" s="429">
        <v>5.5940589999999997</v>
      </c>
      <c r="D3967" s="429">
        <v>3.2341869999999999</v>
      </c>
      <c r="E3967" s="429">
        <v>2.3598719999999997</v>
      </c>
      <c r="F3967" s="429">
        <v>2.8307039999999937</v>
      </c>
    </row>
    <row r="3968" spans="1:6" x14ac:dyDescent="0.3">
      <c r="A3968" s="336">
        <v>14904</v>
      </c>
      <c r="B3968" s="2" t="s">
        <v>295</v>
      </c>
      <c r="C3968" s="429">
        <v>5.6170169999999997</v>
      </c>
      <c r="D3968" s="429">
        <v>3.2285599999999999</v>
      </c>
      <c r="E3968" s="429">
        <v>2.3884569999999998</v>
      </c>
      <c r="F3968" s="429">
        <v>2.8961530000000018</v>
      </c>
    </row>
    <row r="3969" spans="1:6" x14ac:dyDescent="0.3">
      <c r="A3969" s="336">
        <v>14905</v>
      </c>
      <c r="B3969" s="2" t="s">
        <v>295</v>
      </c>
      <c r="C3969" s="429">
        <v>5.6116029999999997</v>
      </c>
      <c r="D3969" s="429">
        <v>3.230378</v>
      </c>
      <c r="E3969" s="429">
        <v>2.3812249999999997</v>
      </c>
      <c r="F3969" s="429">
        <v>2.9716570000000004</v>
      </c>
    </row>
    <row r="3970" spans="1:6" x14ac:dyDescent="0.3">
      <c r="A3970" s="336">
        <v>15001</v>
      </c>
      <c r="B3970" s="2" t="s">
        <v>293</v>
      </c>
      <c r="C3970" s="429">
        <v>5.7397780000000003</v>
      </c>
      <c r="D3970" s="429">
        <v>3.4868399999999999</v>
      </c>
      <c r="E3970" s="429">
        <v>2.2529380000000003</v>
      </c>
      <c r="F3970" s="429">
        <v>4.8617460000000037</v>
      </c>
    </row>
    <row r="3971" spans="1:6" x14ac:dyDescent="0.3">
      <c r="A3971" s="336">
        <v>15003</v>
      </c>
      <c r="B3971" s="2" t="s">
        <v>293</v>
      </c>
      <c r="C3971" s="429">
        <v>5.7580280000000004</v>
      </c>
      <c r="D3971" s="429">
        <v>3.4896180000000001</v>
      </c>
      <c r="E3971" s="429">
        <v>2.2684100000000003</v>
      </c>
      <c r="F3971" s="429">
        <v>4.9855050000000034</v>
      </c>
    </row>
    <row r="3972" spans="1:6" x14ac:dyDescent="0.3">
      <c r="A3972" s="336">
        <v>15005</v>
      </c>
      <c r="B3972" s="2" t="s">
        <v>293</v>
      </c>
      <c r="C3972" s="429">
        <v>5.7187169999999998</v>
      </c>
      <c r="D3972" s="429">
        <v>3.5398489999999998</v>
      </c>
      <c r="E3972" s="429">
        <v>2.178868</v>
      </c>
      <c r="F3972" s="429">
        <v>4.3621679999999969</v>
      </c>
    </row>
    <row r="3973" spans="1:6" x14ac:dyDescent="0.3">
      <c r="A3973" s="336">
        <v>15007</v>
      </c>
      <c r="B3973" s="2" t="s">
        <v>293</v>
      </c>
      <c r="C3973" s="429">
        <v>5.6853249999999997</v>
      </c>
      <c r="D3973" s="429">
        <v>3.6887289999999999</v>
      </c>
      <c r="E3973" s="429">
        <v>1.9965959999999998</v>
      </c>
      <c r="F3973" s="429">
        <v>2.1951620000000034</v>
      </c>
    </row>
    <row r="3974" spans="1:6" x14ac:dyDescent="0.3">
      <c r="A3974" s="336">
        <v>15009</v>
      </c>
      <c r="B3974" s="2" t="s">
        <v>293</v>
      </c>
      <c r="C3974" s="429">
        <v>5.6845230000000004</v>
      </c>
      <c r="D3974" s="429">
        <v>3.5467070000000001</v>
      </c>
      <c r="E3974" s="429">
        <v>2.1378160000000004</v>
      </c>
      <c r="F3974" s="429">
        <v>4.0542779999999894</v>
      </c>
    </row>
    <row r="3975" spans="1:6" x14ac:dyDescent="0.3">
      <c r="A3975" s="336">
        <v>15010</v>
      </c>
      <c r="B3975" s="2" t="s">
        <v>293</v>
      </c>
      <c r="C3975" s="429">
        <v>5.66099</v>
      </c>
      <c r="D3975" s="429">
        <v>3.5854270000000001</v>
      </c>
      <c r="E3975" s="429">
        <v>2.0755629999999998</v>
      </c>
      <c r="F3975" s="429">
        <v>3.6719089999999923</v>
      </c>
    </row>
    <row r="3976" spans="1:6" x14ac:dyDescent="0.3">
      <c r="A3976" s="336">
        <v>15012</v>
      </c>
      <c r="B3976" s="2" t="s">
        <v>293</v>
      </c>
      <c r="C3976" s="429">
        <v>5.5872310000000001</v>
      </c>
      <c r="D3976" s="429">
        <v>3.6850290000000001</v>
      </c>
      <c r="E3976" s="429">
        <v>1.9022019999999999</v>
      </c>
      <c r="F3976" s="429">
        <v>0.57982999999999407</v>
      </c>
    </row>
    <row r="3977" spans="1:6" x14ac:dyDescent="0.3">
      <c r="A3977" s="336">
        <v>15014</v>
      </c>
      <c r="B3977" s="2" t="s">
        <v>293</v>
      </c>
      <c r="C3977" s="429">
        <v>5.6442629999999996</v>
      </c>
      <c r="D3977" s="429">
        <v>3.7641149999999999</v>
      </c>
      <c r="E3977" s="429">
        <v>1.8801479999999997</v>
      </c>
      <c r="F3977" s="429">
        <v>1.0628539999999944</v>
      </c>
    </row>
    <row r="3978" spans="1:6" x14ac:dyDescent="0.3">
      <c r="A3978" s="336">
        <v>15015</v>
      </c>
      <c r="B3978" s="2" t="s">
        <v>293</v>
      </c>
      <c r="C3978" s="429">
        <v>5.6691760000000002</v>
      </c>
      <c r="D3978" s="429">
        <v>3.58142</v>
      </c>
      <c r="E3978" s="429">
        <v>2.0877560000000002</v>
      </c>
      <c r="F3978" s="429">
        <v>3.6411769999999919</v>
      </c>
    </row>
    <row r="3979" spans="1:6" x14ac:dyDescent="0.3">
      <c r="A3979" s="336">
        <v>15017</v>
      </c>
      <c r="B3979" s="2" t="s">
        <v>293</v>
      </c>
      <c r="C3979" s="429">
        <v>5.7107929999999998</v>
      </c>
      <c r="D3979" s="429">
        <v>3.517973</v>
      </c>
      <c r="E3979" s="429">
        <v>2.1928199999999998</v>
      </c>
      <c r="F3979" s="429">
        <v>3.5490319999999969</v>
      </c>
    </row>
    <row r="3980" spans="1:6" x14ac:dyDescent="0.3">
      <c r="A3980" s="336">
        <v>15018</v>
      </c>
      <c r="B3980" s="2" t="s">
        <v>293</v>
      </c>
      <c r="C3980" s="429">
        <v>5.6297699999999997</v>
      </c>
      <c r="D3980" s="429">
        <v>3.6733609999999999</v>
      </c>
      <c r="E3980" s="429">
        <v>1.9564089999999998</v>
      </c>
      <c r="F3980" s="429">
        <v>1.068376999999991</v>
      </c>
    </row>
    <row r="3981" spans="1:6" x14ac:dyDescent="0.3">
      <c r="A3981" s="336">
        <v>15019</v>
      </c>
      <c r="B3981" s="2" t="s">
        <v>293</v>
      </c>
      <c r="C3981" s="429">
        <v>5.7255779999999996</v>
      </c>
      <c r="D3981" s="429">
        <v>3.5037150000000001</v>
      </c>
      <c r="E3981" s="429">
        <v>2.2218629999999995</v>
      </c>
      <c r="F3981" s="429">
        <v>4.0331720000000075</v>
      </c>
    </row>
    <row r="3982" spans="1:6" x14ac:dyDescent="0.3">
      <c r="A3982" s="336">
        <v>15021</v>
      </c>
      <c r="B3982" s="2" t="s">
        <v>293</v>
      </c>
      <c r="C3982" s="429">
        <v>5.6963359999999996</v>
      </c>
      <c r="D3982" s="429">
        <v>3.5570810000000002</v>
      </c>
      <c r="E3982" s="429">
        <v>2.1392549999999995</v>
      </c>
      <c r="F3982" s="429">
        <v>3.3976139999999972</v>
      </c>
    </row>
    <row r="3983" spans="1:6" x14ac:dyDescent="0.3">
      <c r="A3983" s="336">
        <v>15022</v>
      </c>
      <c r="B3983" s="2" t="s">
        <v>293</v>
      </c>
      <c r="C3983" s="429">
        <v>5.6073079999999997</v>
      </c>
      <c r="D3983" s="429">
        <v>3.6370819999999999</v>
      </c>
      <c r="E3983" s="429">
        <v>1.9702259999999998</v>
      </c>
      <c r="F3983" s="429">
        <v>1.2195759999999964</v>
      </c>
    </row>
    <row r="3984" spans="1:6" x14ac:dyDescent="0.3">
      <c r="A3984" s="336">
        <v>15024</v>
      </c>
      <c r="B3984" s="2" t="s">
        <v>293</v>
      </c>
      <c r="C3984" s="429">
        <v>5.67645</v>
      </c>
      <c r="D3984" s="429">
        <v>3.6907269999999999</v>
      </c>
      <c r="E3984" s="429">
        <v>1.9857230000000001</v>
      </c>
      <c r="F3984" s="429">
        <v>1.9106080000000034</v>
      </c>
    </row>
    <row r="3985" spans="1:6" x14ac:dyDescent="0.3">
      <c r="A3985" s="336">
        <v>15025</v>
      </c>
      <c r="B3985" s="2" t="s">
        <v>293</v>
      </c>
      <c r="C3985" s="429">
        <v>5.64785</v>
      </c>
      <c r="D3985" s="429">
        <v>3.6048939999999998</v>
      </c>
      <c r="E3985" s="429">
        <v>2.0429560000000002</v>
      </c>
      <c r="F3985" s="429">
        <v>2.2980229999999935</v>
      </c>
    </row>
    <row r="3986" spans="1:6" x14ac:dyDescent="0.3">
      <c r="A3986" s="336">
        <v>15026</v>
      </c>
      <c r="B3986" s="2" t="s">
        <v>293</v>
      </c>
      <c r="C3986" s="429">
        <v>5.7208110000000003</v>
      </c>
      <c r="D3986" s="429">
        <v>3.4951379999999999</v>
      </c>
      <c r="E3986" s="429">
        <v>2.2256730000000005</v>
      </c>
      <c r="F3986" s="429">
        <v>4.4532800000000066</v>
      </c>
    </row>
    <row r="3987" spans="1:6" x14ac:dyDescent="0.3">
      <c r="A3987" s="336">
        <v>15027</v>
      </c>
      <c r="B3987" s="2" t="s">
        <v>293</v>
      </c>
      <c r="C3987" s="429">
        <v>5.7416869999999998</v>
      </c>
      <c r="D3987" s="429">
        <v>3.5230990000000002</v>
      </c>
      <c r="E3987" s="429">
        <v>2.2185879999999996</v>
      </c>
      <c r="F3987" s="429">
        <v>4.7108849999999975</v>
      </c>
    </row>
    <row r="3988" spans="1:6" x14ac:dyDescent="0.3">
      <c r="A3988" s="336">
        <v>15030</v>
      </c>
      <c r="B3988" s="2" t="s">
        <v>293</v>
      </c>
      <c r="C3988" s="429">
        <v>5.6585229999999997</v>
      </c>
      <c r="D3988" s="429">
        <v>3.727303</v>
      </c>
      <c r="E3988" s="429">
        <v>1.9312199999999997</v>
      </c>
      <c r="F3988" s="429">
        <v>1.4820849999999979</v>
      </c>
    </row>
    <row r="3989" spans="1:6" x14ac:dyDescent="0.3">
      <c r="A3989" s="336">
        <v>15031</v>
      </c>
      <c r="B3989" s="2" t="s">
        <v>293</v>
      </c>
      <c r="C3989" s="429">
        <v>5.7203369999999998</v>
      </c>
      <c r="D3989" s="429">
        <v>3.5070920000000001</v>
      </c>
      <c r="E3989" s="429">
        <v>2.2132449999999997</v>
      </c>
      <c r="F3989" s="429">
        <v>3.7324450000000056</v>
      </c>
    </row>
    <row r="3990" spans="1:6" x14ac:dyDescent="0.3">
      <c r="A3990" s="336">
        <v>15033</v>
      </c>
      <c r="B3990" s="2" t="s">
        <v>293</v>
      </c>
      <c r="C3990" s="429">
        <v>5.6062880000000002</v>
      </c>
      <c r="D3990" s="429">
        <v>3.6510910000000001</v>
      </c>
      <c r="E3990" s="429">
        <v>1.9551970000000001</v>
      </c>
      <c r="F3990" s="429">
        <v>1.195608</v>
      </c>
    </row>
    <row r="3991" spans="1:6" x14ac:dyDescent="0.3">
      <c r="A3991" s="336">
        <v>15034</v>
      </c>
      <c r="B3991" s="2" t="s">
        <v>293</v>
      </c>
      <c r="C3991" s="429">
        <v>5.6634070000000003</v>
      </c>
      <c r="D3991" s="429">
        <v>3.6145870000000002</v>
      </c>
      <c r="E3991" s="429">
        <v>2.0488200000000001</v>
      </c>
      <c r="F3991" s="429">
        <v>2.3256970000000052</v>
      </c>
    </row>
    <row r="3992" spans="1:6" x14ac:dyDescent="0.3">
      <c r="A3992" s="336">
        <v>15035</v>
      </c>
      <c r="B3992" s="2" t="s">
        <v>293</v>
      </c>
      <c r="C3992" s="429">
        <v>5.6446370000000003</v>
      </c>
      <c r="D3992" s="429">
        <v>3.6692459999999998</v>
      </c>
      <c r="E3992" s="429">
        <v>1.9753910000000006</v>
      </c>
      <c r="F3992" s="429">
        <v>1.5705690000000061</v>
      </c>
    </row>
    <row r="3993" spans="1:6" x14ac:dyDescent="0.3">
      <c r="A3993" s="336">
        <v>15037</v>
      </c>
      <c r="B3993" s="2" t="s">
        <v>293</v>
      </c>
      <c r="C3993" s="429">
        <v>5.6266610000000004</v>
      </c>
      <c r="D3993" s="429">
        <v>3.64547</v>
      </c>
      <c r="E3993" s="429">
        <v>1.9811910000000004</v>
      </c>
      <c r="F3993" s="429">
        <v>1.5097740000000073</v>
      </c>
    </row>
    <row r="3994" spans="1:6" x14ac:dyDescent="0.3">
      <c r="A3994" s="336">
        <v>15042</v>
      </c>
      <c r="B3994" s="2" t="s">
        <v>293</v>
      </c>
      <c r="C3994" s="429">
        <v>5.7155120000000004</v>
      </c>
      <c r="D3994" s="429">
        <v>3.5574880000000002</v>
      </c>
      <c r="E3994" s="429">
        <v>2.1580240000000002</v>
      </c>
      <c r="F3994" s="429">
        <v>4.2656229999999908</v>
      </c>
    </row>
    <row r="3995" spans="1:6" x14ac:dyDescent="0.3">
      <c r="A3995" s="336">
        <v>15043</v>
      </c>
      <c r="B3995" s="2" t="s">
        <v>293</v>
      </c>
      <c r="C3995" s="429">
        <v>5.6906910000000002</v>
      </c>
      <c r="D3995" s="429">
        <v>3.5245160000000002</v>
      </c>
      <c r="E3995" s="429">
        <v>2.166175</v>
      </c>
      <c r="F3995" s="429">
        <v>3.9911000000000101</v>
      </c>
    </row>
    <row r="3996" spans="1:6" x14ac:dyDescent="0.3">
      <c r="A3996" s="336">
        <v>15044</v>
      </c>
      <c r="B3996" s="2" t="s">
        <v>293</v>
      </c>
      <c r="C3996" s="429">
        <v>5.6812459999999998</v>
      </c>
      <c r="D3996" s="429">
        <v>3.6702330000000001</v>
      </c>
      <c r="E3996" s="429">
        <v>2.0110129999999997</v>
      </c>
      <c r="F3996" s="429">
        <v>2.4116570000000124</v>
      </c>
    </row>
    <row r="3997" spans="1:6" x14ac:dyDescent="0.3">
      <c r="A3997" s="336">
        <v>15045</v>
      </c>
      <c r="B3997" s="2" t="s">
        <v>293</v>
      </c>
      <c r="C3997" s="429">
        <v>5.6525809999999996</v>
      </c>
      <c r="D3997" s="429">
        <v>3.6208300000000002</v>
      </c>
      <c r="E3997" s="429">
        <v>2.0317509999999994</v>
      </c>
      <c r="F3997" s="429">
        <v>2.1497560000000036</v>
      </c>
    </row>
    <row r="3998" spans="1:6" x14ac:dyDescent="0.3">
      <c r="A3998" s="336">
        <v>15049</v>
      </c>
      <c r="B3998" s="2" t="s">
        <v>293</v>
      </c>
      <c r="C3998" s="429">
        <v>5.6631609999999997</v>
      </c>
      <c r="D3998" s="429">
        <v>3.707398</v>
      </c>
      <c r="E3998" s="429">
        <v>1.9557629999999997</v>
      </c>
      <c r="F3998" s="429">
        <v>1.6471589999999949</v>
      </c>
    </row>
    <row r="3999" spans="1:6" x14ac:dyDescent="0.3">
      <c r="A3999" s="336">
        <v>15050</v>
      </c>
      <c r="B3999" s="2" t="s">
        <v>293</v>
      </c>
      <c r="C3999" s="429">
        <v>5.6861370000000004</v>
      </c>
      <c r="D3999" s="429">
        <v>3.5132289999999999</v>
      </c>
      <c r="E3999" s="429">
        <v>2.1729080000000005</v>
      </c>
      <c r="F3999" s="429">
        <v>4.2020770000000098</v>
      </c>
    </row>
    <row r="4000" spans="1:6" x14ac:dyDescent="0.3">
      <c r="A4000" s="336">
        <v>15051</v>
      </c>
      <c r="B4000" s="2" t="s">
        <v>293</v>
      </c>
      <c r="C4000" s="429">
        <v>5.6825380000000001</v>
      </c>
      <c r="D4000" s="429">
        <v>3.6762779999999999</v>
      </c>
      <c r="E4000" s="429">
        <v>2.0062600000000002</v>
      </c>
      <c r="F4000" s="429">
        <v>2.0631250000000136</v>
      </c>
    </row>
    <row r="4001" spans="1:6" x14ac:dyDescent="0.3">
      <c r="A4001" s="336">
        <v>15052</v>
      </c>
      <c r="B4001" s="2" t="s">
        <v>293</v>
      </c>
      <c r="C4001" s="429">
        <v>5.6744269999999997</v>
      </c>
      <c r="D4001" s="429">
        <v>3.5323540000000002</v>
      </c>
      <c r="E4001" s="429">
        <v>2.1420729999999994</v>
      </c>
      <c r="F4001" s="429">
        <v>3.99721499999999</v>
      </c>
    </row>
    <row r="4002" spans="1:6" x14ac:dyDescent="0.3">
      <c r="A4002" s="336">
        <v>15055</v>
      </c>
      <c r="B4002" s="2" t="s">
        <v>293</v>
      </c>
      <c r="C4002" s="429">
        <v>5.692698</v>
      </c>
      <c r="D4002" s="429">
        <v>3.5387930000000001</v>
      </c>
      <c r="E4002" s="429">
        <v>2.153905</v>
      </c>
      <c r="F4002" s="429">
        <v>3.0859450000000095</v>
      </c>
    </row>
    <row r="4003" spans="1:6" x14ac:dyDescent="0.3">
      <c r="A4003" s="336">
        <v>15056</v>
      </c>
      <c r="B4003" s="2" t="s">
        <v>293</v>
      </c>
      <c r="C4003" s="429">
        <v>5.7686849999999996</v>
      </c>
      <c r="D4003" s="429">
        <v>3.4708890000000001</v>
      </c>
      <c r="E4003" s="429">
        <v>2.2977959999999995</v>
      </c>
      <c r="F4003" s="429">
        <v>5.1186989999999994</v>
      </c>
    </row>
    <row r="4004" spans="1:6" x14ac:dyDescent="0.3">
      <c r="A4004" s="336">
        <v>15057</v>
      </c>
      <c r="B4004" s="2" t="s">
        <v>293</v>
      </c>
      <c r="C4004" s="429">
        <v>5.7207470000000002</v>
      </c>
      <c r="D4004" s="429">
        <v>3.5079229999999999</v>
      </c>
      <c r="E4004" s="429">
        <v>2.2128240000000003</v>
      </c>
      <c r="F4004" s="429">
        <v>3.7298430000000096</v>
      </c>
    </row>
    <row r="4005" spans="1:6" x14ac:dyDescent="0.3">
      <c r="A4005" s="336">
        <v>15059</v>
      </c>
      <c r="B4005" s="2" t="s">
        <v>293</v>
      </c>
      <c r="C4005" s="429">
        <v>5.6742780000000002</v>
      </c>
      <c r="D4005" s="429">
        <v>3.5279780000000001</v>
      </c>
      <c r="E4005" s="429">
        <v>2.1463000000000001</v>
      </c>
      <c r="F4005" s="429">
        <v>3.8872459999999975</v>
      </c>
    </row>
    <row r="4006" spans="1:6" x14ac:dyDescent="0.3">
      <c r="A4006" s="336">
        <v>15060</v>
      </c>
      <c r="B4006" s="2" t="s">
        <v>293</v>
      </c>
      <c r="C4006" s="429">
        <v>5.7218340000000003</v>
      </c>
      <c r="D4006" s="429">
        <v>3.5084110000000002</v>
      </c>
      <c r="E4006" s="429">
        <v>2.2134230000000001</v>
      </c>
      <c r="F4006" s="429">
        <v>3.7781909999999996</v>
      </c>
    </row>
    <row r="4007" spans="1:6" x14ac:dyDescent="0.3">
      <c r="A4007" s="336">
        <v>15061</v>
      </c>
      <c r="B4007" s="2" t="s">
        <v>293</v>
      </c>
      <c r="C4007" s="429">
        <v>5.7185490000000003</v>
      </c>
      <c r="D4007" s="429">
        <v>3.5216229999999999</v>
      </c>
      <c r="E4007" s="429">
        <v>2.1969260000000004</v>
      </c>
      <c r="F4007" s="429">
        <v>4.5252299999999863</v>
      </c>
    </row>
    <row r="4008" spans="1:6" x14ac:dyDescent="0.3">
      <c r="A4008" s="336">
        <v>15062</v>
      </c>
      <c r="B4008" s="2" t="s">
        <v>293</v>
      </c>
      <c r="C4008" s="429">
        <v>5.602366</v>
      </c>
      <c r="D4008" s="429">
        <v>3.6504150000000002</v>
      </c>
      <c r="E4008" s="429">
        <v>1.9519509999999998</v>
      </c>
      <c r="F4008" s="429">
        <v>1.1183680000000038</v>
      </c>
    </row>
    <row r="4009" spans="1:6" x14ac:dyDescent="0.3">
      <c r="A4009" s="336">
        <v>15063</v>
      </c>
      <c r="B4009" s="2" t="s">
        <v>293</v>
      </c>
      <c r="C4009" s="429">
        <v>5.6192640000000003</v>
      </c>
      <c r="D4009" s="429">
        <v>3.621861</v>
      </c>
      <c r="E4009" s="429">
        <v>1.9974030000000003</v>
      </c>
      <c r="F4009" s="429">
        <v>1.6878869999999964</v>
      </c>
    </row>
    <row r="4010" spans="1:6" x14ac:dyDescent="0.3">
      <c r="A4010" s="336">
        <v>15064</v>
      </c>
      <c r="B4010" s="2" t="s">
        <v>293</v>
      </c>
      <c r="C4010" s="429">
        <v>5.7205769999999996</v>
      </c>
      <c r="D4010" s="429">
        <v>3.5070519999999998</v>
      </c>
      <c r="E4010" s="429">
        <v>2.2135249999999997</v>
      </c>
      <c r="F4010" s="429">
        <v>3.7593019999999981</v>
      </c>
    </row>
    <row r="4011" spans="1:6" x14ac:dyDescent="0.3">
      <c r="A4011" s="336">
        <v>15065</v>
      </c>
      <c r="B4011" s="2" t="s">
        <v>293</v>
      </c>
      <c r="C4011" s="429">
        <v>5.6373309999999996</v>
      </c>
      <c r="D4011" s="429">
        <v>3.792805</v>
      </c>
      <c r="E4011" s="429">
        <v>1.8445259999999997</v>
      </c>
      <c r="F4011" s="429">
        <v>0.72729700000000719</v>
      </c>
    </row>
    <row r="4012" spans="1:6" x14ac:dyDescent="0.3">
      <c r="A4012" s="336">
        <v>15066</v>
      </c>
      <c r="B4012" s="2" t="s">
        <v>293</v>
      </c>
      <c r="C4012" s="429">
        <v>5.6835800000000001</v>
      </c>
      <c r="D4012" s="429">
        <v>3.5971799999999998</v>
      </c>
      <c r="E4012" s="429">
        <v>2.0864000000000003</v>
      </c>
      <c r="F4012" s="429">
        <v>3.8454280000000054</v>
      </c>
    </row>
    <row r="4013" spans="1:6" x14ac:dyDescent="0.3">
      <c r="A4013" s="336">
        <v>15067</v>
      </c>
      <c r="B4013" s="2" t="s">
        <v>293</v>
      </c>
      <c r="C4013" s="429">
        <v>5.627033</v>
      </c>
      <c r="D4013" s="429">
        <v>3.6099399999999999</v>
      </c>
      <c r="E4013" s="429">
        <v>2.017093</v>
      </c>
      <c r="F4013" s="429">
        <v>1.8922470000000047</v>
      </c>
    </row>
    <row r="4014" spans="1:6" x14ac:dyDescent="0.3">
      <c r="A4014" s="336">
        <v>15068</v>
      </c>
      <c r="B4014" s="2" t="s">
        <v>293</v>
      </c>
      <c r="C4014" s="429">
        <v>5.6445559999999997</v>
      </c>
      <c r="D4014" s="429">
        <v>3.7604769999999998</v>
      </c>
      <c r="E4014" s="429">
        <v>1.8840789999999998</v>
      </c>
      <c r="F4014" s="429">
        <v>0.84651000000000209</v>
      </c>
    </row>
    <row r="4015" spans="1:6" x14ac:dyDescent="0.3">
      <c r="A4015" s="336">
        <v>15071</v>
      </c>
      <c r="B4015" s="2" t="s">
        <v>293</v>
      </c>
      <c r="C4015" s="429">
        <v>5.7520449999999999</v>
      </c>
      <c r="D4015" s="429">
        <v>3.474027</v>
      </c>
      <c r="E4015" s="429">
        <v>2.2780179999999999</v>
      </c>
      <c r="F4015" s="429">
        <v>4.4183959999999942</v>
      </c>
    </row>
    <row r="4016" spans="1:6" x14ac:dyDescent="0.3">
      <c r="A4016" s="336">
        <v>15074</v>
      </c>
      <c r="B4016" s="2" t="s">
        <v>293</v>
      </c>
      <c r="C4016" s="429">
        <v>5.6994980000000002</v>
      </c>
      <c r="D4016" s="429">
        <v>3.581823</v>
      </c>
      <c r="E4016" s="429">
        <v>2.1176750000000002</v>
      </c>
      <c r="F4016" s="429">
        <v>4.0097440000000049</v>
      </c>
    </row>
    <row r="4017" spans="1:6" x14ac:dyDescent="0.3">
      <c r="A4017" s="336">
        <v>15076</v>
      </c>
      <c r="B4017" s="2" t="s">
        <v>293</v>
      </c>
      <c r="C4017" s="429">
        <v>5.6709969999999998</v>
      </c>
      <c r="D4017" s="429">
        <v>3.715192</v>
      </c>
      <c r="E4017" s="429">
        <v>1.9558049999999998</v>
      </c>
      <c r="F4017" s="429">
        <v>1.7107249999999965</v>
      </c>
    </row>
    <row r="4018" spans="1:6" x14ac:dyDescent="0.3">
      <c r="A4018" s="336">
        <v>15077</v>
      </c>
      <c r="B4018" s="2" t="s">
        <v>293</v>
      </c>
      <c r="C4018" s="429">
        <v>5.6772660000000004</v>
      </c>
      <c r="D4018" s="429">
        <v>3.5208200000000001</v>
      </c>
      <c r="E4018" s="429">
        <v>2.1564460000000003</v>
      </c>
      <c r="F4018" s="429">
        <v>4.1970310000000026</v>
      </c>
    </row>
    <row r="4019" spans="1:6" x14ac:dyDescent="0.3">
      <c r="A4019" s="336">
        <v>15078</v>
      </c>
      <c r="B4019" s="2" t="s">
        <v>293</v>
      </c>
      <c r="C4019" s="429">
        <v>5.692418</v>
      </c>
      <c r="D4019" s="429">
        <v>3.5482339999999999</v>
      </c>
      <c r="E4019" s="429">
        <v>2.1441840000000001</v>
      </c>
      <c r="F4019" s="429">
        <v>3.3595000000000041</v>
      </c>
    </row>
    <row r="4020" spans="1:6" x14ac:dyDescent="0.3">
      <c r="A4020" s="336">
        <v>15083</v>
      </c>
      <c r="B4020" s="2" t="s">
        <v>293</v>
      </c>
      <c r="C4020" s="429">
        <v>5.6253409999999997</v>
      </c>
      <c r="D4020" s="429">
        <v>3.675608</v>
      </c>
      <c r="E4020" s="429">
        <v>1.9497329999999997</v>
      </c>
      <c r="F4020" s="429">
        <v>0.93216300000000274</v>
      </c>
    </row>
    <row r="4021" spans="1:6" x14ac:dyDescent="0.3">
      <c r="A4021" s="336">
        <v>15084</v>
      </c>
      <c r="B4021" s="2" t="s">
        <v>293</v>
      </c>
      <c r="C4021" s="429">
        <v>5.6555749999999998</v>
      </c>
      <c r="D4021" s="429">
        <v>3.7474159999999999</v>
      </c>
      <c r="E4021" s="429">
        <v>1.9081589999999999</v>
      </c>
      <c r="F4021" s="429">
        <v>1.341988999999991</v>
      </c>
    </row>
    <row r="4022" spans="1:6" x14ac:dyDescent="0.3">
      <c r="A4022" s="336">
        <v>15085</v>
      </c>
      <c r="B4022" s="2" t="s">
        <v>293</v>
      </c>
      <c r="C4022" s="429">
        <v>5.6220999999999997</v>
      </c>
      <c r="D4022" s="429">
        <v>3.7234859999999999</v>
      </c>
      <c r="E4022" s="429">
        <v>1.8986139999999998</v>
      </c>
      <c r="F4022" s="429">
        <v>0.6653349999999989</v>
      </c>
    </row>
    <row r="4023" spans="1:6" x14ac:dyDescent="0.3">
      <c r="A4023" s="336">
        <v>15086</v>
      </c>
      <c r="B4023" s="2" t="s">
        <v>293</v>
      </c>
      <c r="C4023" s="429">
        <v>5.6732360000000002</v>
      </c>
      <c r="D4023" s="429">
        <v>3.596225</v>
      </c>
      <c r="E4023" s="429">
        <v>2.0770110000000002</v>
      </c>
      <c r="F4023" s="429">
        <v>3.5598850000000084</v>
      </c>
    </row>
    <row r="4024" spans="1:6" x14ac:dyDescent="0.3">
      <c r="A4024" s="336">
        <v>15089</v>
      </c>
      <c r="B4024" s="2" t="s">
        <v>293</v>
      </c>
      <c r="C4024" s="429">
        <v>5.6025229999999997</v>
      </c>
      <c r="D4024" s="429">
        <v>3.7095050000000001</v>
      </c>
      <c r="E4024" s="429">
        <v>1.8930179999999996</v>
      </c>
      <c r="F4024" s="429">
        <v>0.29425899999999672</v>
      </c>
    </row>
    <row r="4025" spans="1:6" x14ac:dyDescent="0.3">
      <c r="A4025" s="336">
        <v>15090</v>
      </c>
      <c r="B4025" s="2" t="s">
        <v>293</v>
      </c>
      <c r="C4025" s="429">
        <v>5.6749989999999997</v>
      </c>
      <c r="D4025" s="429">
        <v>3.5805210000000001</v>
      </c>
      <c r="E4025" s="429">
        <v>2.0944779999999996</v>
      </c>
      <c r="F4025" s="429">
        <v>3.6118459999999999</v>
      </c>
    </row>
    <row r="4026" spans="1:6" x14ac:dyDescent="0.3">
      <c r="A4026" s="336">
        <v>15101</v>
      </c>
      <c r="B4026" s="2" t="s">
        <v>293</v>
      </c>
      <c r="C4026" s="429">
        <v>5.6880850000000001</v>
      </c>
      <c r="D4026" s="429">
        <v>3.627008</v>
      </c>
      <c r="E4026" s="429">
        <v>2.061077</v>
      </c>
      <c r="F4026" s="429">
        <v>2.7613070000000022</v>
      </c>
    </row>
    <row r="4027" spans="1:6" x14ac:dyDescent="0.3">
      <c r="A4027" s="336">
        <v>15102</v>
      </c>
      <c r="B4027" s="2" t="s">
        <v>293</v>
      </c>
      <c r="C4027" s="429">
        <v>5.688199</v>
      </c>
      <c r="D4027" s="429">
        <v>3.5515979999999998</v>
      </c>
      <c r="E4027" s="429">
        <v>2.1366010000000002</v>
      </c>
      <c r="F4027" s="429">
        <v>3.0486199999999997</v>
      </c>
    </row>
    <row r="4028" spans="1:6" x14ac:dyDescent="0.3">
      <c r="A4028" s="336">
        <v>15104</v>
      </c>
      <c r="B4028" s="2" t="s">
        <v>293</v>
      </c>
      <c r="C4028" s="429">
        <v>5.6707869999999998</v>
      </c>
      <c r="D4028" s="429">
        <v>3.6313219999999999</v>
      </c>
      <c r="E4028" s="429">
        <v>2.0394649999999999</v>
      </c>
      <c r="F4028" s="429">
        <v>2.2242539999999948</v>
      </c>
    </row>
    <row r="4029" spans="1:6" x14ac:dyDescent="0.3">
      <c r="A4029" s="336">
        <v>15106</v>
      </c>
      <c r="B4029" s="2" t="s">
        <v>293</v>
      </c>
      <c r="C4029" s="429">
        <v>5.7367379999999999</v>
      </c>
      <c r="D4029" s="429">
        <v>3.4881669999999998</v>
      </c>
      <c r="E4029" s="429">
        <v>2.2485710000000001</v>
      </c>
      <c r="F4029" s="429">
        <v>4.2540949999999924</v>
      </c>
    </row>
    <row r="4030" spans="1:6" x14ac:dyDescent="0.3">
      <c r="A4030" s="336">
        <v>15108</v>
      </c>
      <c r="B4030" s="2" t="s">
        <v>293</v>
      </c>
      <c r="C4030" s="429">
        <v>5.759423</v>
      </c>
      <c r="D4030" s="429">
        <v>3.4723519999999999</v>
      </c>
      <c r="E4030" s="429">
        <v>2.2870710000000001</v>
      </c>
      <c r="F4030" s="429">
        <v>4.8154099999999929</v>
      </c>
    </row>
    <row r="4031" spans="1:6" x14ac:dyDescent="0.3">
      <c r="A4031" s="336">
        <v>15110</v>
      </c>
      <c r="B4031" s="2" t="s">
        <v>293</v>
      </c>
      <c r="C4031" s="429">
        <v>5.6573270000000004</v>
      </c>
      <c r="D4031" s="429">
        <v>3.640908</v>
      </c>
      <c r="E4031" s="429">
        <v>2.0164190000000004</v>
      </c>
      <c r="F4031" s="429">
        <v>1.9696970000000036</v>
      </c>
    </row>
    <row r="4032" spans="1:6" x14ac:dyDescent="0.3">
      <c r="A4032" s="336">
        <v>15112</v>
      </c>
      <c r="B4032" s="2" t="s">
        <v>293</v>
      </c>
      <c r="C4032" s="429">
        <v>5.659135</v>
      </c>
      <c r="D4032" s="429">
        <v>3.6489910000000001</v>
      </c>
      <c r="E4032" s="429">
        <v>2.0101439999999999</v>
      </c>
      <c r="F4032" s="429">
        <v>1.9498309999999961</v>
      </c>
    </row>
    <row r="4033" spans="1:6" x14ac:dyDescent="0.3">
      <c r="A4033" s="336">
        <v>15116</v>
      </c>
      <c r="B4033" s="2" t="s">
        <v>293</v>
      </c>
      <c r="C4033" s="429">
        <v>5.6946599999999998</v>
      </c>
      <c r="D4033" s="429">
        <v>3.6142300000000001</v>
      </c>
      <c r="E4033" s="429">
        <v>2.0804299999999998</v>
      </c>
      <c r="F4033" s="429">
        <v>2.8285339999999977</v>
      </c>
    </row>
    <row r="4034" spans="1:6" x14ac:dyDescent="0.3">
      <c r="A4034" s="336">
        <v>15120</v>
      </c>
      <c r="B4034" s="2" t="s">
        <v>293</v>
      </c>
      <c r="C4034" s="429">
        <v>5.6868509999999999</v>
      </c>
      <c r="D4034" s="429">
        <v>3.6000529999999999</v>
      </c>
      <c r="E4034" s="429">
        <v>2.0867979999999999</v>
      </c>
      <c r="F4034" s="429">
        <v>2.6868000000000052</v>
      </c>
    </row>
    <row r="4035" spans="1:6" x14ac:dyDescent="0.3">
      <c r="A4035" s="336">
        <v>15122</v>
      </c>
      <c r="B4035" s="2" t="s">
        <v>293</v>
      </c>
      <c r="C4035" s="429">
        <v>5.6692020000000003</v>
      </c>
      <c r="D4035" s="429">
        <v>3.6071309999999999</v>
      </c>
      <c r="E4035" s="429">
        <v>2.0620710000000004</v>
      </c>
      <c r="F4035" s="429">
        <v>2.4609639999999899</v>
      </c>
    </row>
    <row r="4036" spans="1:6" x14ac:dyDescent="0.3">
      <c r="A4036" s="336">
        <v>15126</v>
      </c>
      <c r="B4036" s="2" t="s">
        <v>293</v>
      </c>
      <c r="C4036" s="429">
        <v>5.754899</v>
      </c>
      <c r="D4036" s="429">
        <v>3.4739390000000001</v>
      </c>
      <c r="E4036" s="429">
        <v>2.2809599999999999</v>
      </c>
      <c r="F4036" s="429">
        <v>4.603470999999999</v>
      </c>
    </row>
    <row r="4037" spans="1:6" x14ac:dyDescent="0.3">
      <c r="A4037" s="336">
        <v>15129</v>
      </c>
      <c r="B4037" s="2" t="s">
        <v>293</v>
      </c>
      <c r="C4037" s="429">
        <v>5.6651920000000002</v>
      </c>
      <c r="D4037" s="429">
        <v>3.5772240000000002</v>
      </c>
      <c r="E4037" s="429">
        <v>2.087968</v>
      </c>
      <c r="F4037" s="429">
        <v>2.6200410000000005</v>
      </c>
    </row>
    <row r="4038" spans="1:6" x14ac:dyDescent="0.3">
      <c r="A4038" s="336">
        <v>15131</v>
      </c>
      <c r="B4038" s="2" t="s">
        <v>293</v>
      </c>
      <c r="C4038" s="429">
        <v>5.6370329999999997</v>
      </c>
      <c r="D4038" s="429">
        <v>3.6715979999999999</v>
      </c>
      <c r="E4038" s="429">
        <v>1.9654349999999998</v>
      </c>
      <c r="F4038" s="429">
        <v>1.3306079999999909</v>
      </c>
    </row>
    <row r="4039" spans="1:6" x14ac:dyDescent="0.3">
      <c r="A4039" s="336">
        <v>15132</v>
      </c>
      <c r="B4039" s="2" t="s">
        <v>293</v>
      </c>
      <c r="C4039" s="429">
        <v>5.6475799999999996</v>
      </c>
      <c r="D4039" s="429">
        <v>3.6459329999999999</v>
      </c>
      <c r="E4039" s="429">
        <v>2.0016469999999997</v>
      </c>
      <c r="F4039" s="429">
        <v>1.7756599999999949</v>
      </c>
    </row>
    <row r="4040" spans="1:6" x14ac:dyDescent="0.3">
      <c r="A4040" s="336">
        <v>15133</v>
      </c>
      <c r="B4040" s="2" t="s">
        <v>293</v>
      </c>
      <c r="C4040" s="429">
        <v>5.6476749999999996</v>
      </c>
      <c r="D4040" s="429">
        <v>3.63551</v>
      </c>
      <c r="E4040" s="429">
        <v>2.0121649999999995</v>
      </c>
      <c r="F4040" s="429">
        <v>1.9016799999999989</v>
      </c>
    </row>
    <row r="4041" spans="1:6" x14ac:dyDescent="0.3">
      <c r="A4041" s="336">
        <v>15135</v>
      </c>
      <c r="B4041" s="2" t="s">
        <v>293</v>
      </c>
      <c r="C4041" s="429">
        <v>5.634531</v>
      </c>
      <c r="D4041" s="429">
        <v>3.66506</v>
      </c>
      <c r="E4041" s="429">
        <v>1.969471</v>
      </c>
      <c r="F4041" s="429">
        <v>1.320881</v>
      </c>
    </row>
    <row r="4042" spans="1:6" x14ac:dyDescent="0.3">
      <c r="A4042" s="336">
        <v>15136</v>
      </c>
      <c r="B4042" s="2" t="s">
        <v>293</v>
      </c>
      <c r="C4042" s="429">
        <v>5.7228760000000003</v>
      </c>
      <c r="D4042" s="429">
        <v>3.4984359999999999</v>
      </c>
      <c r="E4042" s="429">
        <v>2.2244400000000004</v>
      </c>
      <c r="F4042" s="429">
        <v>4.2877090000000067</v>
      </c>
    </row>
    <row r="4043" spans="1:6" x14ac:dyDescent="0.3">
      <c r="A4043" s="336">
        <v>15137</v>
      </c>
      <c r="B4043" s="2" t="s">
        <v>293</v>
      </c>
      <c r="C4043" s="429">
        <v>5.6443490000000001</v>
      </c>
      <c r="D4043" s="429">
        <v>3.667557</v>
      </c>
      <c r="E4043" s="429">
        <v>1.9767920000000001</v>
      </c>
      <c r="F4043" s="429">
        <v>1.5594909999999942</v>
      </c>
    </row>
    <row r="4044" spans="1:6" x14ac:dyDescent="0.3">
      <c r="A4044" s="336">
        <v>15139</v>
      </c>
      <c r="B4044" s="2" t="s">
        <v>293</v>
      </c>
      <c r="C4044" s="429">
        <v>5.6699489999999999</v>
      </c>
      <c r="D4044" s="429">
        <v>3.680075</v>
      </c>
      <c r="E4044" s="429">
        <v>1.9898739999999999</v>
      </c>
      <c r="F4044" s="429">
        <v>1.8941289999999995</v>
      </c>
    </row>
    <row r="4045" spans="1:6" x14ac:dyDescent="0.3">
      <c r="A4045" s="336">
        <v>15140</v>
      </c>
      <c r="B4045" s="2" t="s">
        <v>293</v>
      </c>
      <c r="C4045" s="429">
        <v>5.6327059999999998</v>
      </c>
      <c r="D4045" s="429">
        <v>3.6912759999999998</v>
      </c>
      <c r="E4045" s="429">
        <v>1.94143</v>
      </c>
      <c r="F4045" s="429">
        <v>1.2994649999999979</v>
      </c>
    </row>
    <row r="4046" spans="1:6" x14ac:dyDescent="0.3">
      <c r="A4046" s="336">
        <v>15142</v>
      </c>
      <c r="B4046" s="2" t="s">
        <v>293</v>
      </c>
      <c r="C4046" s="429">
        <v>5.7287569999999999</v>
      </c>
      <c r="D4046" s="429">
        <v>3.4973589999999999</v>
      </c>
      <c r="E4046" s="429">
        <v>2.231398</v>
      </c>
      <c r="F4046" s="429">
        <v>4.0234379999999987</v>
      </c>
    </row>
    <row r="4047" spans="1:6" x14ac:dyDescent="0.3">
      <c r="A4047" s="336">
        <v>15143</v>
      </c>
      <c r="B4047" s="2" t="s">
        <v>293</v>
      </c>
      <c r="C4047" s="429">
        <v>5.7182250000000003</v>
      </c>
      <c r="D4047" s="429">
        <v>3.508076</v>
      </c>
      <c r="E4047" s="429">
        <v>2.2101490000000004</v>
      </c>
      <c r="F4047" s="429">
        <v>4.5148929999999936</v>
      </c>
    </row>
    <row r="4048" spans="1:6" x14ac:dyDescent="0.3">
      <c r="A4048" s="336">
        <v>15144</v>
      </c>
      <c r="B4048" s="2" t="s">
        <v>293</v>
      </c>
      <c r="C4048" s="429">
        <v>5.6559470000000003</v>
      </c>
      <c r="D4048" s="429">
        <v>3.7165360000000001</v>
      </c>
      <c r="E4048" s="429">
        <v>1.9394110000000002</v>
      </c>
      <c r="F4048" s="429">
        <v>1.5072850000000031</v>
      </c>
    </row>
    <row r="4049" spans="1:6" x14ac:dyDescent="0.3">
      <c r="A4049" s="336">
        <v>15145</v>
      </c>
      <c r="B4049" s="2" t="s">
        <v>293</v>
      </c>
      <c r="C4049" s="429">
        <v>5.6560370000000004</v>
      </c>
      <c r="D4049" s="429">
        <v>3.6583190000000001</v>
      </c>
      <c r="E4049" s="429">
        <v>1.9977180000000003</v>
      </c>
      <c r="F4049" s="429">
        <v>1.8420950000000076</v>
      </c>
    </row>
    <row r="4050" spans="1:6" x14ac:dyDescent="0.3">
      <c r="A4050" s="336">
        <v>15146</v>
      </c>
      <c r="B4050" s="2" t="s">
        <v>293</v>
      </c>
      <c r="C4050" s="429">
        <v>5.6307739999999997</v>
      </c>
      <c r="D4050" s="429">
        <v>3.7062870000000001</v>
      </c>
      <c r="E4050" s="429">
        <v>1.9244869999999996</v>
      </c>
      <c r="F4050" s="429">
        <v>1.1400830000000113</v>
      </c>
    </row>
    <row r="4051" spans="1:6" x14ac:dyDescent="0.3">
      <c r="A4051" s="336">
        <v>15147</v>
      </c>
      <c r="B4051" s="2" t="s">
        <v>293</v>
      </c>
      <c r="C4051" s="429">
        <v>5.6654220000000004</v>
      </c>
      <c r="D4051" s="429">
        <v>3.6771229999999999</v>
      </c>
      <c r="E4051" s="429">
        <v>1.9882990000000005</v>
      </c>
      <c r="F4051" s="429">
        <v>1.8580729999999974</v>
      </c>
    </row>
    <row r="4052" spans="1:6" x14ac:dyDescent="0.3">
      <c r="A4052" s="336">
        <v>15148</v>
      </c>
      <c r="B4052" s="2" t="s">
        <v>293</v>
      </c>
      <c r="C4052" s="429">
        <v>5.638185</v>
      </c>
      <c r="D4052" s="429">
        <v>3.6810390000000002</v>
      </c>
      <c r="E4052" s="429">
        <v>1.9571459999999998</v>
      </c>
      <c r="F4052" s="429">
        <v>1.4010210000000143</v>
      </c>
    </row>
    <row r="4053" spans="1:6" x14ac:dyDescent="0.3">
      <c r="A4053" s="336">
        <v>15201</v>
      </c>
      <c r="B4053" s="2" t="s">
        <v>293</v>
      </c>
      <c r="C4053" s="429">
        <v>5.7013990000000003</v>
      </c>
      <c r="D4053" s="429">
        <v>3.589969</v>
      </c>
      <c r="E4053" s="429">
        <v>2.1114300000000004</v>
      </c>
      <c r="F4053" s="429">
        <v>3.0255400000000066</v>
      </c>
    </row>
    <row r="4054" spans="1:6" x14ac:dyDescent="0.3">
      <c r="A4054" s="336">
        <v>15202</v>
      </c>
      <c r="B4054" s="2" t="s">
        <v>293</v>
      </c>
      <c r="C4054" s="429">
        <v>5.6993780000000003</v>
      </c>
      <c r="D4054" s="429">
        <v>3.5220060000000002</v>
      </c>
      <c r="E4054" s="429">
        <v>2.1773720000000001</v>
      </c>
      <c r="F4054" s="429">
        <v>4.0542599999999851</v>
      </c>
    </row>
    <row r="4055" spans="1:6" x14ac:dyDescent="0.3">
      <c r="A4055" s="336">
        <v>15203</v>
      </c>
      <c r="B4055" s="2" t="s">
        <v>293</v>
      </c>
      <c r="C4055" s="429">
        <v>5.71028</v>
      </c>
      <c r="D4055" s="429">
        <v>3.5592290000000002</v>
      </c>
      <c r="E4055" s="429">
        <v>2.1510509999999998</v>
      </c>
      <c r="F4055" s="429">
        <v>3.3468230000000005</v>
      </c>
    </row>
    <row r="4056" spans="1:6" x14ac:dyDescent="0.3">
      <c r="A4056" s="336">
        <v>15204</v>
      </c>
      <c r="B4056" s="2" t="s">
        <v>293</v>
      </c>
      <c r="C4056" s="429">
        <v>5.7159430000000002</v>
      </c>
      <c r="D4056" s="429">
        <v>3.5131730000000001</v>
      </c>
      <c r="E4056" s="429">
        <v>2.2027700000000001</v>
      </c>
      <c r="F4056" s="429">
        <v>4.0535849999999911</v>
      </c>
    </row>
    <row r="4057" spans="1:6" x14ac:dyDescent="0.3">
      <c r="A4057" s="336">
        <v>15205</v>
      </c>
      <c r="B4057" s="2" t="s">
        <v>293</v>
      </c>
      <c r="C4057" s="429">
        <v>5.7322350000000002</v>
      </c>
      <c r="D4057" s="429">
        <v>3.4922650000000002</v>
      </c>
      <c r="E4057" s="429">
        <v>2.23997</v>
      </c>
      <c r="F4057" s="429">
        <v>4.2955649999999963</v>
      </c>
    </row>
    <row r="4058" spans="1:6" x14ac:dyDescent="0.3">
      <c r="A4058" s="336">
        <v>15206</v>
      </c>
      <c r="B4058" s="2" t="s">
        <v>293</v>
      </c>
      <c r="C4058" s="429">
        <v>5.6963039999999996</v>
      </c>
      <c r="D4058" s="429">
        <v>3.615262</v>
      </c>
      <c r="E4058" s="429">
        <v>2.0810419999999996</v>
      </c>
      <c r="F4058" s="429">
        <v>2.6683459999999926</v>
      </c>
    </row>
    <row r="4059" spans="1:6" x14ac:dyDescent="0.3">
      <c r="A4059" s="336">
        <v>15207</v>
      </c>
      <c r="B4059" s="2" t="s">
        <v>293</v>
      </c>
      <c r="C4059" s="429">
        <v>5.6949439999999996</v>
      </c>
      <c r="D4059" s="429">
        <v>3.581747</v>
      </c>
      <c r="E4059" s="429">
        <v>2.1131969999999995</v>
      </c>
      <c r="F4059" s="429">
        <v>2.9522800000000018</v>
      </c>
    </row>
    <row r="4060" spans="1:6" x14ac:dyDescent="0.3">
      <c r="A4060" s="336">
        <v>15208</v>
      </c>
      <c r="B4060" s="2" t="s">
        <v>293</v>
      </c>
      <c r="C4060" s="429">
        <v>5.6926759999999996</v>
      </c>
      <c r="D4060" s="429">
        <v>3.6159859999999999</v>
      </c>
      <c r="E4060" s="429">
        <v>2.0766899999999997</v>
      </c>
      <c r="F4060" s="429">
        <v>2.6064030000000002</v>
      </c>
    </row>
    <row r="4061" spans="1:6" x14ac:dyDescent="0.3">
      <c r="A4061" s="336">
        <v>15209</v>
      </c>
      <c r="B4061" s="2" t="s">
        <v>293</v>
      </c>
      <c r="C4061" s="429">
        <v>5.6987750000000004</v>
      </c>
      <c r="D4061" s="429">
        <v>3.584918</v>
      </c>
      <c r="E4061" s="429">
        <v>2.1138570000000003</v>
      </c>
      <c r="F4061" s="429">
        <v>3.1511479999999992</v>
      </c>
    </row>
    <row r="4062" spans="1:6" x14ac:dyDescent="0.3">
      <c r="A4062" s="336">
        <v>15210</v>
      </c>
      <c r="B4062" s="2" t="s">
        <v>293</v>
      </c>
      <c r="C4062" s="429">
        <v>5.710788</v>
      </c>
      <c r="D4062" s="429">
        <v>3.5503629999999999</v>
      </c>
      <c r="E4062" s="429">
        <v>2.160425</v>
      </c>
      <c r="F4062" s="429">
        <v>3.4183240000000055</v>
      </c>
    </row>
    <row r="4063" spans="1:6" x14ac:dyDescent="0.3">
      <c r="A4063" s="336">
        <v>15211</v>
      </c>
      <c r="B4063" s="2" t="s">
        <v>293</v>
      </c>
      <c r="C4063" s="429">
        <v>5.7169689999999997</v>
      </c>
      <c r="D4063" s="429">
        <v>3.534618</v>
      </c>
      <c r="E4063" s="429">
        <v>2.1823509999999997</v>
      </c>
      <c r="F4063" s="429">
        <v>3.7004890000000046</v>
      </c>
    </row>
    <row r="4064" spans="1:6" x14ac:dyDescent="0.3">
      <c r="A4064" s="336">
        <v>15212</v>
      </c>
      <c r="B4064" s="2" t="s">
        <v>293</v>
      </c>
      <c r="C4064" s="429">
        <v>5.7059819999999997</v>
      </c>
      <c r="D4064" s="429">
        <v>3.5515240000000001</v>
      </c>
      <c r="E4064" s="429">
        <v>2.1544579999999995</v>
      </c>
      <c r="F4064" s="429">
        <v>3.5534220000000047</v>
      </c>
    </row>
    <row r="4065" spans="1:6" x14ac:dyDescent="0.3">
      <c r="A4065" s="336">
        <v>15213</v>
      </c>
      <c r="B4065" s="2" t="s">
        <v>293</v>
      </c>
      <c r="C4065" s="429">
        <v>5.7048930000000002</v>
      </c>
      <c r="D4065" s="429">
        <v>3.5774629999999998</v>
      </c>
      <c r="E4065" s="429">
        <v>2.1274300000000004</v>
      </c>
      <c r="F4065" s="429">
        <v>3.1343249999999898</v>
      </c>
    </row>
    <row r="4066" spans="1:6" x14ac:dyDescent="0.3">
      <c r="A4066" s="336">
        <v>15214</v>
      </c>
      <c r="B4066" s="2" t="s">
        <v>293</v>
      </c>
      <c r="C4066" s="429">
        <v>5.7027770000000002</v>
      </c>
      <c r="D4066" s="429">
        <v>3.553267</v>
      </c>
      <c r="E4066" s="429">
        <v>2.1495100000000003</v>
      </c>
      <c r="F4066" s="429">
        <v>3.5648339999999976</v>
      </c>
    </row>
    <row r="4067" spans="1:6" x14ac:dyDescent="0.3">
      <c r="A4067" s="336">
        <v>15215</v>
      </c>
      <c r="B4067" s="2" t="s">
        <v>293</v>
      </c>
      <c r="C4067" s="429">
        <v>5.695176</v>
      </c>
      <c r="D4067" s="429">
        <v>3.6260819999999998</v>
      </c>
      <c r="E4067" s="429">
        <v>2.0690940000000002</v>
      </c>
      <c r="F4067" s="429">
        <v>2.5848009999999988</v>
      </c>
    </row>
    <row r="4068" spans="1:6" x14ac:dyDescent="0.3">
      <c r="A4068" s="336">
        <v>15216</v>
      </c>
      <c r="B4068" s="2" t="s">
        <v>293</v>
      </c>
      <c r="C4068" s="429">
        <v>5.7197509999999996</v>
      </c>
      <c r="D4068" s="429">
        <v>3.5223520000000001</v>
      </c>
      <c r="E4068" s="429">
        <v>2.1973989999999994</v>
      </c>
      <c r="F4068" s="429">
        <v>3.7840519999999955</v>
      </c>
    </row>
    <row r="4069" spans="1:6" x14ac:dyDescent="0.3">
      <c r="A4069" s="336">
        <v>15217</v>
      </c>
      <c r="B4069" s="2" t="s">
        <v>293</v>
      </c>
      <c r="C4069" s="429">
        <v>5.699484</v>
      </c>
      <c r="D4069" s="429">
        <v>3.5950090000000001</v>
      </c>
      <c r="E4069" s="429">
        <v>2.1044749999999999</v>
      </c>
      <c r="F4069" s="429">
        <v>2.8627099999999999</v>
      </c>
    </row>
    <row r="4070" spans="1:6" x14ac:dyDescent="0.3">
      <c r="A4070" s="336">
        <v>15218</v>
      </c>
      <c r="B4070" s="2" t="s">
        <v>293</v>
      </c>
      <c r="C4070" s="429">
        <v>5.687398</v>
      </c>
      <c r="D4070" s="429">
        <v>3.6134940000000002</v>
      </c>
      <c r="E4070" s="429">
        <v>2.0739039999999997</v>
      </c>
      <c r="F4070" s="429">
        <v>2.5648840000000064</v>
      </c>
    </row>
    <row r="4071" spans="1:6" x14ac:dyDescent="0.3">
      <c r="A4071" s="336">
        <v>15219</v>
      </c>
      <c r="B4071" s="2" t="s">
        <v>293</v>
      </c>
      <c r="C4071" s="429">
        <v>5.7089020000000001</v>
      </c>
      <c r="D4071" s="429">
        <v>3.5607790000000001</v>
      </c>
      <c r="E4071" s="429">
        <v>2.148123</v>
      </c>
      <c r="F4071" s="429">
        <v>3.3650570000000002</v>
      </c>
    </row>
    <row r="4072" spans="1:6" x14ac:dyDescent="0.3">
      <c r="A4072" s="336">
        <v>15220</v>
      </c>
      <c r="B4072" s="2" t="s">
        <v>293</v>
      </c>
      <c r="C4072" s="429">
        <v>5.7235889999999996</v>
      </c>
      <c r="D4072" s="429">
        <v>3.5126330000000001</v>
      </c>
      <c r="E4072" s="429">
        <v>2.2109559999999995</v>
      </c>
      <c r="F4072" s="429">
        <v>3.9699549999999917</v>
      </c>
    </row>
    <row r="4073" spans="1:6" x14ac:dyDescent="0.3">
      <c r="A4073" s="336">
        <v>15221</v>
      </c>
      <c r="B4073" s="2" t="s">
        <v>293</v>
      </c>
      <c r="C4073" s="429">
        <v>5.6766399999999999</v>
      </c>
      <c r="D4073" s="429">
        <v>3.6339709999999998</v>
      </c>
      <c r="E4073" s="429">
        <v>2.0426690000000001</v>
      </c>
      <c r="F4073" s="429">
        <v>2.2821040000000039</v>
      </c>
    </row>
    <row r="4074" spans="1:6" x14ac:dyDescent="0.3">
      <c r="A4074" s="336">
        <v>15222</v>
      </c>
      <c r="B4074" s="2" t="s">
        <v>293</v>
      </c>
      <c r="C4074" s="429">
        <v>5.7086569999999996</v>
      </c>
      <c r="D4074" s="429">
        <v>3.5574460000000001</v>
      </c>
      <c r="E4074" s="429">
        <v>2.1512109999999995</v>
      </c>
      <c r="F4074" s="429">
        <v>3.4278829999999942</v>
      </c>
    </row>
    <row r="4075" spans="1:6" x14ac:dyDescent="0.3">
      <c r="A4075" s="336">
        <v>15223</v>
      </c>
      <c r="B4075" s="2" t="s">
        <v>293</v>
      </c>
      <c r="C4075" s="429">
        <v>5.6979240000000004</v>
      </c>
      <c r="D4075" s="429">
        <v>3.601556</v>
      </c>
      <c r="E4075" s="429">
        <v>2.0963680000000005</v>
      </c>
      <c r="F4075" s="429">
        <v>2.9333899999999957</v>
      </c>
    </row>
    <row r="4076" spans="1:6" x14ac:dyDescent="0.3">
      <c r="A4076" s="336">
        <v>15224</v>
      </c>
      <c r="B4076" s="2" t="s">
        <v>293</v>
      </c>
      <c r="C4076" s="429">
        <v>5.7016070000000001</v>
      </c>
      <c r="D4076" s="429">
        <v>3.591704</v>
      </c>
      <c r="E4076" s="429">
        <v>2.1099030000000001</v>
      </c>
      <c r="F4076" s="429">
        <v>2.9802290000000013</v>
      </c>
    </row>
    <row r="4077" spans="1:6" x14ac:dyDescent="0.3">
      <c r="A4077" s="336">
        <v>15225</v>
      </c>
      <c r="B4077" s="2" t="s">
        <v>293</v>
      </c>
      <c r="C4077" s="429">
        <v>5.7112670000000003</v>
      </c>
      <c r="D4077" s="429">
        <v>3.5059269999999998</v>
      </c>
      <c r="E4077" s="429">
        <v>2.2053400000000005</v>
      </c>
      <c r="F4077" s="429">
        <v>4.2878959999999964</v>
      </c>
    </row>
    <row r="4078" spans="1:6" x14ac:dyDescent="0.3">
      <c r="A4078" s="336">
        <v>15226</v>
      </c>
      <c r="B4078" s="2" t="s">
        <v>293</v>
      </c>
      <c r="C4078" s="429">
        <v>5.7127679999999996</v>
      </c>
      <c r="D4078" s="429">
        <v>3.536594</v>
      </c>
      <c r="E4078" s="429">
        <v>2.1761739999999996</v>
      </c>
      <c r="F4078" s="429">
        <v>3.5646860000000089</v>
      </c>
    </row>
    <row r="4079" spans="1:6" x14ac:dyDescent="0.3">
      <c r="A4079" s="336">
        <v>15227</v>
      </c>
      <c r="B4079" s="2" t="s">
        <v>293</v>
      </c>
      <c r="C4079" s="429">
        <v>5.6945800000000002</v>
      </c>
      <c r="D4079" s="429">
        <v>3.5662780000000001</v>
      </c>
      <c r="E4079" s="429">
        <v>2.1283020000000001</v>
      </c>
      <c r="F4079" s="429">
        <v>3.0879310000000046</v>
      </c>
    </row>
    <row r="4080" spans="1:6" x14ac:dyDescent="0.3">
      <c r="A4080" s="336">
        <v>15228</v>
      </c>
      <c r="B4080" s="2" t="s">
        <v>293</v>
      </c>
      <c r="C4080" s="429">
        <v>5.7097910000000001</v>
      </c>
      <c r="D4080" s="429">
        <v>3.5289160000000002</v>
      </c>
      <c r="E4080" s="429">
        <v>2.1808749999999999</v>
      </c>
      <c r="F4080" s="429">
        <v>3.5602699999999956</v>
      </c>
    </row>
    <row r="4081" spans="1:6" x14ac:dyDescent="0.3">
      <c r="A4081" s="336">
        <v>15229</v>
      </c>
      <c r="B4081" s="2" t="s">
        <v>293</v>
      </c>
      <c r="C4081" s="429">
        <v>5.693505</v>
      </c>
      <c r="D4081" s="429">
        <v>3.5478230000000002</v>
      </c>
      <c r="E4081" s="429">
        <v>2.1456819999999999</v>
      </c>
      <c r="F4081" s="429">
        <v>3.7100539999999924</v>
      </c>
    </row>
    <row r="4082" spans="1:6" x14ac:dyDescent="0.3">
      <c r="A4082" s="336">
        <v>15232</v>
      </c>
      <c r="B4082" s="2" t="s">
        <v>293</v>
      </c>
      <c r="C4082" s="429">
        <v>5.7010059999999996</v>
      </c>
      <c r="D4082" s="429">
        <v>3.595561</v>
      </c>
      <c r="E4082" s="429">
        <v>2.1054449999999996</v>
      </c>
      <c r="F4082" s="429">
        <v>2.9036649999999966</v>
      </c>
    </row>
    <row r="4083" spans="1:6" x14ac:dyDescent="0.3">
      <c r="A4083" s="336">
        <v>15233</v>
      </c>
      <c r="B4083" s="2" t="s">
        <v>293</v>
      </c>
      <c r="C4083" s="429">
        <v>5.7116509999999998</v>
      </c>
      <c r="D4083" s="429">
        <v>3.5324879999999999</v>
      </c>
      <c r="E4083" s="429">
        <v>2.179163</v>
      </c>
      <c r="F4083" s="429">
        <v>3.7865370000000027</v>
      </c>
    </row>
    <row r="4084" spans="1:6" x14ac:dyDescent="0.3">
      <c r="A4084" s="336">
        <v>15234</v>
      </c>
      <c r="B4084" s="2" t="s">
        <v>293</v>
      </c>
      <c r="C4084" s="429">
        <v>5.7027599999999996</v>
      </c>
      <c r="D4084" s="429">
        <v>3.5434019999999999</v>
      </c>
      <c r="E4084" s="429">
        <v>2.1593579999999997</v>
      </c>
      <c r="F4084" s="429">
        <v>3.3616069999999922</v>
      </c>
    </row>
    <row r="4085" spans="1:6" x14ac:dyDescent="0.3">
      <c r="A4085" s="336">
        <v>15235</v>
      </c>
      <c r="B4085" s="2" t="s">
        <v>293</v>
      </c>
      <c r="C4085" s="429">
        <v>5.6592950000000002</v>
      </c>
      <c r="D4085" s="429">
        <v>3.670944</v>
      </c>
      <c r="E4085" s="429">
        <v>1.9883510000000002</v>
      </c>
      <c r="F4085" s="429">
        <v>1.812895999999995</v>
      </c>
    </row>
    <row r="4086" spans="1:6" x14ac:dyDescent="0.3">
      <c r="A4086" s="336">
        <v>15236</v>
      </c>
      <c r="B4086" s="2" t="s">
        <v>293</v>
      </c>
      <c r="C4086" s="429">
        <v>5.6818569999999999</v>
      </c>
      <c r="D4086" s="429">
        <v>3.5716199999999998</v>
      </c>
      <c r="E4086" s="429">
        <v>2.1102370000000001</v>
      </c>
      <c r="F4086" s="429">
        <v>2.8949810000000014</v>
      </c>
    </row>
    <row r="4087" spans="1:6" x14ac:dyDescent="0.3">
      <c r="A4087" s="336">
        <v>15237</v>
      </c>
      <c r="B4087" s="2" t="s">
        <v>293</v>
      </c>
      <c r="C4087" s="429">
        <v>5.6842110000000003</v>
      </c>
      <c r="D4087" s="429">
        <v>3.553045</v>
      </c>
      <c r="E4087" s="429">
        <v>2.1311660000000003</v>
      </c>
      <c r="F4087" s="429">
        <v>3.7099829999999869</v>
      </c>
    </row>
    <row r="4088" spans="1:6" x14ac:dyDescent="0.3">
      <c r="A4088" s="336">
        <v>15238</v>
      </c>
      <c r="B4088" s="2" t="s">
        <v>293</v>
      </c>
      <c r="C4088" s="429">
        <v>5.6862649999999997</v>
      </c>
      <c r="D4088" s="429">
        <v>3.6556030000000002</v>
      </c>
      <c r="E4088" s="429">
        <v>2.0306619999999995</v>
      </c>
      <c r="F4088" s="429">
        <v>2.2459399999999974</v>
      </c>
    </row>
    <row r="4089" spans="1:6" x14ac:dyDescent="0.3">
      <c r="A4089" s="336">
        <v>15239</v>
      </c>
      <c r="B4089" s="2" t="s">
        <v>293</v>
      </c>
      <c r="C4089" s="429">
        <v>5.6348929999999999</v>
      </c>
      <c r="D4089" s="429">
        <v>3.7301869999999999</v>
      </c>
      <c r="E4089" s="429">
        <v>1.904706</v>
      </c>
      <c r="F4089" s="429">
        <v>1.012705000000004</v>
      </c>
    </row>
    <row r="4090" spans="1:6" x14ac:dyDescent="0.3">
      <c r="A4090" s="336">
        <v>15241</v>
      </c>
      <c r="B4090" s="2" t="s">
        <v>293</v>
      </c>
      <c r="C4090" s="429">
        <v>5.7029779999999999</v>
      </c>
      <c r="D4090" s="429">
        <v>3.5290940000000002</v>
      </c>
      <c r="E4090" s="429">
        <v>2.1738839999999997</v>
      </c>
      <c r="F4090" s="429">
        <v>3.3749520000000004</v>
      </c>
    </row>
    <row r="4091" spans="1:6" x14ac:dyDescent="0.3">
      <c r="A4091" s="336">
        <v>15243</v>
      </c>
      <c r="B4091" s="2" t="s">
        <v>293</v>
      </c>
      <c r="C4091" s="429">
        <v>5.7176710000000002</v>
      </c>
      <c r="D4091" s="429">
        <v>3.5123869999999999</v>
      </c>
      <c r="E4091" s="429">
        <v>2.2052840000000002</v>
      </c>
      <c r="F4091" s="429">
        <v>3.7945960000000056</v>
      </c>
    </row>
    <row r="4092" spans="1:6" x14ac:dyDescent="0.3">
      <c r="A4092" s="336">
        <v>15260</v>
      </c>
      <c r="B4092" s="2" t="s">
        <v>293</v>
      </c>
      <c r="C4092" s="429">
        <v>5.7037449999999996</v>
      </c>
      <c r="D4092" s="429">
        <v>3.5825049999999998</v>
      </c>
      <c r="E4092" s="429">
        <v>2.1212399999999998</v>
      </c>
      <c r="F4092" s="429">
        <v>3.0491799999999998</v>
      </c>
    </row>
    <row r="4093" spans="1:6" x14ac:dyDescent="0.3">
      <c r="A4093" s="336">
        <v>15275</v>
      </c>
      <c r="B4093" s="2" t="s">
        <v>293</v>
      </c>
      <c r="C4093" s="429">
        <v>5.7533310000000002</v>
      </c>
      <c r="D4093" s="429">
        <v>3.4734889999999998</v>
      </c>
      <c r="E4093" s="429">
        <v>2.2798420000000004</v>
      </c>
      <c r="F4093" s="429">
        <v>4.5886629999999968</v>
      </c>
    </row>
    <row r="4094" spans="1:6" x14ac:dyDescent="0.3">
      <c r="A4094" s="336">
        <v>15282</v>
      </c>
      <c r="B4094" s="2" t="s">
        <v>293</v>
      </c>
      <c r="C4094" s="429">
        <v>5.7096309999999999</v>
      </c>
      <c r="D4094" s="429">
        <v>3.5582539999999998</v>
      </c>
      <c r="E4094" s="429">
        <v>2.1513770000000001</v>
      </c>
      <c r="F4094" s="429">
        <v>3.3929169999999971</v>
      </c>
    </row>
    <row r="4095" spans="1:6" x14ac:dyDescent="0.3">
      <c r="A4095" s="336">
        <v>15301</v>
      </c>
      <c r="B4095" s="2" t="s">
        <v>293</v>
      </c>
      <c r="C4095" s="429">
        <v>5.6126189999999996</v>
      </c>
      <c r="D4095" s="429">
        <v>3.614233</v>
      </c>
      <c r="E4095" s="429">
        <v>1.9983859999999996</v>
      </c>
      <c r="F4095" s="429">
        <v>1.5702860000000101</v>
      </c>
    </row>
    <row r="4096" spans="1:6" x14ac:dyDescent="0.3">
      <c r="A4096" s="336">
        <v>15310</v>
      </c>
      <c r="B4096" s="2" t="s">
        <v>293</v>
      </c>
      <c r="C4096" s="429">
        <v>5.3735869999999997</v>
      </c>
      <c r="D4096" s="429">
        <v>3.8310629999999999</v>
      </c>
      <c r="E4096" s="429">
        <v>1.5425239999999998</v>
      </c>
      <c r="F4096" s="429">
        <v>-3.3014190000000099</v>
      </c>
    </row>
    <row r="4097" spans="1:6" x14ac:dyDescent="0.3">
      <c r="A4097" s="336">
        <v>15311</v>
      </c>
      <c r="B4097" s="2" t="s">
        <v>293</v>
      </c>
      <c r="C4097" s="429">
        <v>5.5491999999999999</v>
      </c>
      <c r="D4097" s="429">
        <v>3.6483660000000002</v>
      </c>
      <c r="E4097" s="429">
        <v>1.9008339999999997</v>
      </c>
      <c r="F4097" s="429">
        <v>0.5629419999999925</v>
      </c>
    </row>
    <row r="4098" spans="1:6" x14ac:dyDescent="0.3">
      <c r="A4098" s="336">
        <v>15312</v>
      </c>
      <c r="B4098" s="2" t="s">
        <v>293</v>
      </c>
      <c r="C4098" s="429">
        <v>5.6625389999999998</v>
      </c>
      <c r="D4098" s="429">
        <v>3.6254729999999999</v>
      </c>
      <c r="E4098" s="429">
        <v>2.0370659999999998</v>
      </c>
      <c r="F4098" s="429">
        <v>2.2696030000000107</v>
      </c>
    </row>
    <row r="4099" spans="1:6" x14ac:dyDescent="0.3">
      <c r="A4099" s="336">
        <v>15313</v>
      </c>
      <c r="B4099" s="2" t="s">
        <v>293</v>
      </c>
      <c r="C4099" s="429">
        <v>5.5807869999999999</v>
      </c>
      <c r="D4099" s="429">
        <v>3.6370260000000001</v>
      </c>
      <c r="E4099" s="429">
        <v>1.9437609999999999</v>
      </c>
      <c r="F4099" s="429">
        <v>0.85430599999999401</v>
      </c>
    </row>
    <row r="4100" spans="1:6" x14ac:dyDescent="0.3">
      <c r="A4100" s="336">
        <v>15314</v>
      </c>
      <c r="B4100" s="2" t="s">
        <v>293</v>
      </c>
      <c r="C4100" s="429">
        <v>5.6172199999999997</v>
      </c>
      <c r="D4100" s="429">
        <v>3.6148920000000002</v>
      </c>
      <c r="E4100" s="429">
        <v>2.0023279999999994</v>
      </c>
      <c r="F4100" s="429">
        <v>1.479994000000012</v>
      </c>
    </row>
    <row r="4101" spans="1:6" x14ac:dyDescent="0.3">
      <c r="A4101" s="336">
        <v>15317</v>
      </c>
      <c r="B4101" s="2" t="s">
        <v>293</v>
      </c>
      <c r="C4101" s="429">
        <v>5.6781829999999998</v>
      </c>
      <c r="D4101" s="429">
        <v>3.5523720000000001</v>
      </c>
      <c r="E4101" s="429">
        <v>2.1258109999999997</v>
      </c>
      <c r="F4101" s="429">
        <v>2.7751409999999979</v>
      </c>
    </row>
    <row r="4102" spans="1:6" x14ac:dyDescent="0.3">
      <c r="A4102" s="336">
        <v>15320</v>
      </c>
      <c r="B4102" s="2" t="s">
        <v>293</v>
      </c>
      <c r="C4102" s="429">
        <v>5.4812880000000002</v>
      </c>
      <c r="D4102" s="429">
        <v>3.659192</v>
      </c>
      <c r="E4102" s="429">
        <v>1.8220960000000002</v>
      </c>
      <c r="F4102" s="429">
        <v>8.3740000000034343E-3</v>
      </c>
    </row>
    <row r="4103" spans="1:6" x14ac:dyDescent="0.3">
      <c r="A4103" s="336">
        <v>15321</v>
      </c>
      <c r="B4103" s="2" t="s">
        <v>293</v>
      </c>
      <c r="C4103" s="429">
        <v>5.7056719999999999</v>
      </c>
      <c r="D4103" s="429">
        <v>3.5213950000000001</v>
      </c>
      <c r="E4103" s="429">
        <v>2.1842769999999998</v>
      </c>
      <c r="F4103" s="429">
        <v>3.4041670000000082</v>
      </c>
    </row>
    <row r="4104" spans="1:6" x14ac:dyDescent="0.3">
      <c r="A4104" s="336">
        <v>15322</v>
      </c>
      <c r="B4104" s="2" t="s">
        <v>293</v>
      </c>
      <c r="C4104" s="429">
        <v>5.5297280000000004</v>
      </c>
      <c r="D4104" s="429">
        <v>3.645133</v>
      </c>
      <c r="E4104" s="429">
        <v>1.8845950000000005</v>
      </c>
      <c r="F4104" s="429">
        <v>0.45830399999999827</v>
      </c>
    </row>
    <row r="4105" spans="1:6" x14ac:dyDescent="0.3">
      <c r="A4105" s="336">
        <v>15323</v>
      </c>
      <c r="B4105" s="2" t="s">
        <v>293</v>
      </c>
      <c r="C4105" s="429">
        <v>5.5757149999999998</v>
      </c>
      <c r="D4105" s="429">
        <v>3.6891889999999998</v>
      </c>
      <c r="E4105" s="429">
        <v>1.8865259999999999</v>
      </c>
      <c r="F4105" s="429">
        <v>0.6298749999999913</v>
      </c>
    </row>
    <row r="4106" spans="1:6" x14ac:dyDescent="0.3">
      <c r="A4106" s="336">
        <v>15324</v>
      </c>
      <c r="B4106" s="2" t="s">
        <v>293</v>
      </c>
      <c r="C4106" s="429">
        <v>5.6006260000000001</v>
      </c>
      <c r="D4106" s="429">
        <v>3.620717</v>
      </c>
      <c r="E4106" s="429">
        <v>1.9799090000000001</v>
      </c>
      <c r="F4106" s="429">
        <v>1.1755520000000104</v>
      </c>
    </row>
    <row r="4107" spans="1:6" x14ac:dyDescent="0.3">
      <c r="A4107" s="336">
        <v>15327</v>
      </c>
      <c r="B4107" s="2" t="s">
        <v>293</v>
      </c>
      <c r="C4107" s="429">
        <v>5.4244529999999997</v>
      </c>
      <c r="D4107" s="429">
        <v>3.6581860000000002</v>
      </c>
      <c r="E4107" s="429">
        <v>1.7662669999999996</v>
      </c>
      <c r="F4107" s="429">
        <v>-0.24764500000000567</v>
      </c>
    </row>
    <row r="4108" spans="1:6" x14ac:dyDescent="0.3">
      <c r="A4108" s="336">
        <v>15329</v>
      </c>
      <c r="B4108" s="2" t="s">
        <v>293</v>
      </c>
      <c r="C4108" s="429">
        <v>5.5251650000000003</v>
      </c>
      <c r="D4108" s="429">
        <v>3.6746970000000001</v>
      </c>
      <c r="E4108" s="429">
        <v>1.8504680000000002</v>
      </c>
      <c r="F4108" s="429">
        <v>0.14572000000000429</v>
      </c>
    </row>
    <row r="4109" spans="1:6" x14ac:dyDescent="0.3">
      <c r="A4109" s="336">
        <v>15330</v>
      </c>
      <c r="B4109" s="2" t="s">
        <v>293</v>
      </c>
      <c r="C4109" s="429">
        <v>5.6365699999999999</v>
      </c>
      <c r="D4109" s="429">
        <v>3.5918869999999998</v>
      </c>
      <c r="E4109" s="429">
        <v>2.044683</v>
      </c>
      <c r="F4109" s="429">
        <v>1.8780359999999945</v>
      </c>
    </row>
    <row r="4110" spans="1:6" x14ac:dyDescent="0.3">
      <c r="A4110" s="336">
        <v>15331</v>
      </c>
      <c r="B4110" s="2" t="s">
        <v>293</v>
      </c>
      <c r="C4110" s="429">
        <v>5.6036720000000004</v>
      </c>
      <c r="D4110" s="429">
        <v>3.6260690000000002</v>
      </c>
      <c r="E4110" s="429">
        <v>1.9776030000000002</v>
      </c>
      <c r="F4110" s="429">
        <v>1.1724060000000094</v>
      </c>
    </row>
    <row r="4111" spans="1:6" x14ac:dyDescent="0.3">
      <c r="A4111" s="336">
        <v>15332</v>
      </c>
      <c r="B4111" s="2" t="s">
        <v>293</v>
      </c>
      <c r="C4111" s="429">
        <v>5.6440729999999997</v>
      </c>
      <c r="D4111" s="429">
        <v>3.5931630000000001</v>
      </c>
      <c r="E4111" s="429">
        <v>2.0509099999999996</v>
      </c>
      <c r="F4111" s="429">
        <v>2.1957939999999994</v>
      </c>
    </row>
    <row r="4112" spans="1:6" x14ac:dyDescent="0.3">
      <c r="A4112" s="336">
        <v>15333</v>
      </c>
      <c r="B4112" s="2" t="s">
        <v>293</v>
      </c>
      <c r="C4112" s="429">
        <v>5.5666479999999998</v>
      </c>
      <c r="D4112" s="429">
        <v>3.6411799999999999</v>
      </c>
      <c r="E4112" s="429">
        <v>1.925468</v>
      </c>
      <c r="F4112" s="429">
        <v>0.72720400000000041</v>
      </c>
    </row>
    <row r="4113" spans="1:6" x14ac:dyDescent="0.3">
      <c r="A4113" s="336">
        <v>15337</v>
      </c>
      <c r="B4113" s="2" t="s">
        <v>293</v>
      </c>
      <c r="C4113" s="429">
        <v>5.4558970000000002</v>
      </c>
      <c r="D4113" s="429">
        <v>3.7393109999999998</v>
      </c>
      <c r="E4113" s="429">
        <v>1.7165860000000004</v>
      </c>
      <c r="F4113" s="429">
        <v>-1.179269000000005</v>
      </c>
    </row>
    <row r="4114" spans="1:6" x14ac:dyDescent="0.3">
      <c r="A4114" s="336">
        <v>15338</v>
      </c>
      <c r="B4114" s="2" t="s">
        <v>293</v>
      </c>
      <c r="C4114" s="429">
        <v>5.4631319999999999</v>
      </c>
      <c r="D4114" s="429">
        <v>3.653308</v>
      </c>
      <c r="E4114" s="429">
        <v>1.8098239999999999</v>
      </c>
      <c r="F4114" s="429">
        <v>3.1221000000002164E-2</v>
      </c>
    </row>
    <row r="4115" spans="1:6" x14ac:dyDescent="0.3">
      <c r="A4115" s="336">
        <v>15340</v>
      </c>
      <c r="B4115" s="2" t="s">
        <v>293</v>
      </c>
      <c r="C4115" s="429">
        <v>5.6733469999999997</v>
      </c>
      <c r="D4115" s="429">
        <v>3.5675759999999999</v>
      </c>
      <c r="E4115" s="429">
        <v>2.1057709999999998</v>
      </c>
      <c r="F4115" s="429">
        <v>2.7624910000000042</v>
      </c>
    </row>
    <row r="4116" spans="1:6" x14ac:dyDescent="0.3">
      <c r="A4116" s="336">
        <v>15341</v>
      </c>
      <c r="B4116" s="2" t="s">
        <v>293</v>
      </c>
      <c r="C4116" s="429">
        <v>5.384633</v>
      </c>
      <c r="D4116" s="429">
        <v>3.7783310000000001</v>
      </c>
      <c r="E4116" s="429">
        <v>1.6063019999999999</v>
      </c>
      <c r="F4116" s="429">
        <v>-2.4148150000000044</v>
      </c>
    </row>
    <row r="4117" spans="1:6" x14ac:dyDescent="0.3">
      <c r="A4117" s="336">
        <v>15342</v>
      </c>
      <c r="B4117" s="2" t="s">
        <v>293</v>
      </c>
      <c r="C4117" s="429">
        <v>5.66303</v>
      </c>
      <c r="D4117" s="429">
        <v>3.563599</v>
      </c>
      <c r="E4117" s="429">
        <v>2.099431</v>
      </c>
      <c r="F4117" s="429">
        <v>2.5309430000000006</v>
      </c>
    </row>
    <row r="4118" spans="1:6" x14ac:dyDescent="0.3">
      <c r="A4118" s="336">
        <v>15344</v>
      </c>
      <c r="B4118" s="2" t="s">
        <v>293</v>
      </c>
      <c r="C4118" s="429">
        <v>5.489446</v>
      </c>
      <c r="D4118" s="429">
        <v>3.6549480000000001</v>
      </c>
      <c r="E4118" s="429">
        <v>1.834498</v>
      </c>
      <c r="F4118" s="429">
        <v>0.10765300000000622</v>
      </c>
    </row>
    <row r="4119" spans="1:6" x14ac:dyDescent="0.3">
      <c r="A4119" s="336">
        <v>15345</v>
      </c>
      <c r="B4119" s="2" t="s">
        <v>293</v>
      </c>
      <c r="C4119" s="429">
        <v>5.5482120000000004</v>
      </c>
      <c r="D4119" s="429">
        <v>3.639529</v>
      </c>
      <c r="E4119" s="429">
        <v>1.9086830000000004</v>
      </c>
      <c r="F4119" s="429">
        <v>0.62185000000000201</v>
      </c>
    </row>
    <row r="4120" spans="1:6" x14ac:dyDescent="0.3">
      <c r="A4120" s="336">
        <v>15346</v>
      </c>
      <c r="B4120" s="2" t="s">
        <v>293</v>
      </c>
      <c r="C4120" s="429">
        <v>5.4998379999999996</v>
      </c>
      <c r="D4120" s="429">
        <v>3.6487430000000001</v>
      </c>
      <c r="E4120" s="429">
        <v>1.8510949999999995</v>
      </c>
      <c r="F4120" s="429">
        <v>0.24055899999999042</v>
      </c>
    </row>
    <row r="4121" spans="1:6" x14ac:dyDescent="0.3">
      <c r="A4121" s="336">
        <v>15349</v>
      </c>
      <c r="B4121" s="2" t="s">
        <v>293</v>
      </c>
      <c r="C4121" s="429">
        <v>5.4014559999999996</v>
      </c>
      <c r="D4121" s="429">
        <v>3.6870270000000001</v>
      </c>
      <c r="E4121" s="429">
        <v>1.7144289999999995</v>
      </c>
      <c r="F4121" s="429">
        <v>-1.0104749999999996</v>
      </c>
    </row>
    <row r="4122" spans="1:6" x14ac:dyDescent="0.3">
      <c r="A4122" s="336">
        <v>15352</v>
      </c>
      <c r="B4122" s="2" t="s">
        <v>293</v>
      </c>
      <c r="C4122" s="429">
        <v>5.3362639999999999</v>
      </c>
      <c r="D4122" s="429">
        <v>3.8348529999999998</v>
      </c>
      <c r="E4122" s="429">
        <v>1.5014110000000001</v>
      </c>
      <c r="F4122" s="429">
        <v>-3.7078270000000018</v>
      </c>
    </row>
    <row r="4123" spans="1:6" x14ac:dyDescent="0.3">
      <c r="A4123" s="336">
        <v>15353</v>
      </c>
      <c r="B4123" s="2" t="s">
        <v>293</v>
      </c>
      <c r="C4123" s="429">
        <v>5.5081290000000003</v>
      </c>
      <c r="D4123" s="429">
        <v>3.6899099999999998</v>
      </c>
      <c r="E4123" s="429">
        <v>1.8182190000000005</v>
      </c>
      <c r="F4123" s="429">
        <v>-0.16413299999999964</v>
      </c>
    </row>
    <row r="4124" spans="1:6" x14ac:dyDescent="0.3">
      <c r="A4124" s="336">
        <v>15357</v>
      </c>
      <c r="B4124" s="2" t="s">
        <v>293</v>
      </c>
      <c r="C4124" s="429">
        <v>5.5244720000000003</v>
      </c>
      <c r="D4124" s="429">
        <v>3.655103</v>
      </c>
      <c r="E4124" s="429">
        <v>1.8693690000000003</v>
      </c>
      <c r="F4124" s="429">
        <v>0.3262849999999986</v>
      </c>
    </row>
    <row r="4125" spans="1:6" x14ac:dyDescent="0.3">
      <c r="A4125" s="336">
        <v>15359</v>
      </c>
      <c r="B4125" s="2" t="s">
        <v>293</v>
      </c>
      <c r="C4125" s="429">
        <v>5.4269049999999996</v>
      </c>
      <c r="D4125" s="429">
        <v>3.7274630000000002</v>
      </c>
      <c r="E4125" s="429">
        <v>1.6994419999999995</v>
      </c>
      <c r="F4125" s="429">
        <v>-1.3561619999999905</v>
      </c>
    </row>
    <row r="4126" spans="1:6" x14ac:dyDescent="0.3">
      <c r="A4126" s="336">
        <v>15360</v>
      </c>
      <c r="B4126" s="2" t="s">
        <v>293</v>
      </c>
      <c r="C4126" s="429">
        <v>5.5914229999999998</v>
      </c>
      <c r="D4126" s="429">
        <v>3.6253060000000001</v>
      </c>
      <c r="E4126" s="429">
        <v>1.9661169999999997</v>
      </c>
      <c r="F4126" s="429">
        <v>1.0654630000000083</v>
      </c>
    </row>
    <row r="4127" spans="1:6" x14ac:dyDescent="0.3">
      <c r="A4127" s="336">
        <v>15362</v>
      </c>
      <c r="B4127" s="2" t="s">
        <v>293</v>
      </c>
      <c r="C4127" s="429">
        <v>5.3617949999999999</v>
      </c>
      <c r="D4127" s="429">
        <v>3.7645369999999998</v>
      </c>
      <c r="E4127" s="429">
        <v>1.5972580000000001</v>
      </c>
      <c r="F4127" s="429">
        <v>-2.5770330000000001</v>
      </c>
    </row>
    <row r="4128" spans="1:6" x14ac:dyDescent="0.3">
      <c r="A4128" s="336">
        <v>15363</v>
      </c>
      <c r="B4128" s="2" t="s">
        <v>293</v>
      </c>
      <c r="C4128" s="429">
        <v>5.665419</v>
      </c>
      <c r="D4128" s="429">
        <v>3.563313</v>
      </c>
      <c r="E4128" s="429">
        <v>2.102106</v>
      </c>
      <c r="F4128" s="429">
        <v>2.542439999999992</v>
      </c>
    </row>
    <row r="4129" spans="1:6" x14ac:dyDescent="0.3">
      <c r="A4129" s="336">
        <v>15364</v>
      </c>
      <c r="B4129" s="2" t="s">
        <v>293</v>
      </c>
      <c r="C4129" s="429">
        <v>5.4586220000000001</v>
      </c>
      <c r="D4129" s="429">
        <v>3.7129439999999998</v>
      </c>
      <c r="E4129" s="429">
        <v>1.7456780000000003</v>
      </c>
      <c r="F4129" s="429">
        <v>-0.87215899999999635</v>
      </c>
    </row>
    <row r="4130" spans="1:6" x14ac:dyDescent="0.3">
      <c r="A4130" s="336">
        <v>15367</v>
      </c>
      <c r="B4130" s="2" t="s">
        <v>293</v>
      </c>
      <c r="C4130" s="429">
        <v>5.6707320000000001</v>
      </c>
      <c r="D4130" s="429">
        <v>3.5667110000000002</v>
      </c>
      <c r="E4130" s="429">
        <v>2.1040209999999999</v>
      </c>
      <c r="F4130" s="429">
        <v>2.5842780000000047</v>
      </c>
    </row>
    <row r="4131" spans="1:6" x14ac:dyDescent="0.3">
      <c r="A4131" s="336">
        <v>15370</v>
      </c>
      <c r="B4131" s="2" t="s">
        <v>293</v>
      </c>
      <c r="C4131" s="429">
        <v>5.4392969999999998</v>
      </c>
      <c r="D4131" s="429">
        <v>3.6943950000000001</v>
      </c>
      <c r="E4131" s="429">
        <v>1.7449019999999997</v>
      </c>
      <c r="F4131" s="429">
        <v>-0.85282400000000536</v>
      </c>
    </row>
    <row r="4132" spans="1:6" x14ac:dyDescent="0.3">
      <c r="A4132" s="336">
        <v>15376</v>
      </c>
      <c r="B4132" s="2" t="s">
        <v>293</v>
      </c>
      <c r="C4132" s="429">
        <v>5.5823169999999998</v>
      </c>
      <c r="D4132" s="429">
        <v>3.7167129999999999</v>
      </c>
      <c r="E4132" s="429">
        <v>1.8656039999999998</v>
      </c>
      <c r="F4132" s="429">
        <v>0.53134000000000015</v>
      </c>
    </row>
    <row r="4133" spans="1:6" x14ac:dyDescent="0.3">
      <c r="A4133" s="336">
        <v>15377</v>
      </c>
      <c r="B4133" s="2" t="s">
        <v>293</v>
      </c>
      <c r="C4133" s="429">
        <v>5.4849509999999997</v>
      </c>
      <c r="D4133" s="429">
        <v>3.753374</v>
      </c>
      <c r="E4133" s="429">
        <v>1.7315769999999997</v>
      </c>
      <c r="F4133" s="429">
        <v>-0.98488900000000257</v>
      </c>
    </row>
    <row r="4134" spans="1:6" x14ac:dyDescent="0.3">
      <c r="A4134" s="336">
        <v>15380</v>
      </c>
      <c r="B4134" s="2" t="s">
        <v>293</v>
      </c>
      <c r="C4134" s="429">
        <v>5.4142150000000004</v>
      </c>
      <c r="D4134" s="429">
        <v>3.7998669999999999</v>
      </c>
      <c r="E4134" s="429">
        <v>1.6143480000000006</v>
      </c>
      <c r="F4134" s="429">
        <v>-2.3404570000000078</v>
      </c>
    </row>
    <row r="4135" spans="1:6" x14ac:dyDescent="0.3">
      <c r="A4135" s="336">
        <v>15401</v>
      </c>
      <c r="B4135" s="2" t="s">
        <v>293</v>
      </c>
      <c r="C4135" s="429">
        <v>5.4420229999999998</v>
      </c>
      <c r="D4135" s="429">
        <v>3.7867790000000001</v>
      </c>
      <c r="E4135" s="429">
        <v>1.6552439999999997</v>
      </c>
      <c r="F4135" s="429">
        <v>-1.8307799999999901</v>
      </c>
    </row>
    <row r="4136" spans="1:6" x14ac:dyDescent="0.3">
      <c r="A4136" s="336">
        <v>15410</v>
      </c>
      <c r="B4136" s="2" t="s">
        <v>293</v>
      </c>
      <c r="C4136" s="429">
        <v>5.5274989999999997</v>
      </c>
      <c r="D4136" s="429">
        <v>3.6686299999999998</v>
      </c>
      <c r="E4136" s="429">
        <v>1.8588689999999999</v>
      </c>
      <c r="F4136" s="429">
        <v>0.19991099999999307</v>
      </c>
    </row>
    <row r="4137" spans="1:6" x14ac:dyDescent="0.3">
      <c r="A4137" s="336">
        <v>15411</v>
      </c>
      <c r="B4137" s="2" t="s">
        <v>293</v>
      </c>
      <c r="C4137" s="429">
        <v>5.1194420000000003</v>
      </c>
      <c r="D4137" s="429">
        <v>3.9408029999999998</v>
      </c>
      <c r="E4137" s="429">
        <v>1.1786390000000004</v>
      </c>
      <c r="F4137" s="429">
        <v>-6.9394220000000004</v>
      </c>
    </row>
    <row r="4138" spans="1:6" x14ac:dyDescent="0.3">
      <c r="A4138" s="336">
        <v>15412</v>
      </c>
      <c r="B4138" s="2" t="s">
        <v>293</v>
      </c>
      <c r="C4138" s="429">
        <v>5.5771050000000004</v>
      </c>
      <c r="D4138" s="429">
        <v>3.6777709999999999</v>
      </c>
      <c r="E4138" s="429">
        <v>1.8993340000000005</v>
      </c>
      <c r="F4138" s="429">
        <v>0.48859300000000161</v>
      </c>
    </row>
    <row r="4139" spans="1:6" x14ac:dyDescent="0.3">
      <c r="A4139" s="336">
        <v>15413</v>
      </c>
      <c r="B4139" s="2" t="s">
        <v>293</v>
      </c>
      <c r="C4139" s="429">
        <v>5.547085</v>
      </c>
      <c r="D4139" s="429">
        <v>3.6849880000000002</v>
      </c>
      <c r="E4139" s="429">
        <v>1.8620969999999999</v>
      </c>
      <c r="F4139" s="429">
        <v>0.13811300000000415</v>
      </c>
    </row>
    <row r="4140" spans="1:6" x14ac:dyDescent="0.3">
      <c r="A4140" s="336">
        <v>15417</v>
      </c>
      <c r="B4140" s="2" t="s">
        <v>293</v>
      </c>
      <c r="C4140" s="429">
        <v>5.5659890000000001</v>
      </c>
      <c r="D4140" s="429">
        <v>3.6601880000000002</v>
      </c>
      <c r="E4140" s="429">
        <v>1.9058009999999999</v>
      </c>
      <c r="F4140" s="429">
        <v>0.53271400000000568</v>
      </c>
    </row>
    <row r="4141" spans="1:6" x14ac:dyDescent="0.3">
      <c r="A4141" s="336">
        <v>15419</v>
      </c>
      <c r="B4141" s="2" t="s">
        <v>293</v>
      </c>
      <c r="C4141" s="429">
        <v>5.5818709999999996</v>
      </c>
      <c r="D4141" s="429">
        <v>3.6633550000000001</v>
      </c>
      <c r="E4141" s="429">
        <v>1.9185159999999994</v>
      </c>
      <c r="F4141" s="429">
        <v>0.61724100000000703</v>
      </c>
    </row>
    <row r="4142" spans="1:6" x14ac:dyDescent="0.3">
      <c r="A4142" s="336">
        <v>15423</v>
      </c>
      <c r="B4142" s="2" t="s">
        <v>293</v>
      </c>
      <c r="C4142" s="429">
        <v>5.5971700000000002</v>
      </c>
      <c r="D4142" s="429">
        <v>3.6486420000000002</v>
      </c>
      <c r="E4142" s="429">
        <v>1.948528</v>
      </c>
      <c r="F4142" s="429">
        <v>0.8925039999999953</v>
      </c>
    </row>
    <row r="4143" spans="1:6" x14ac:dyDescent="0.3">
      <c r="A4143" s="336">
        <v>15424</v>
      </c>
      <c r="B4143" s="2" t="s">
        <v>293</v>
      </c>
      <c r="C4143" s="429">
        <v>5.1573739999999999</v>
      </c>
      <c r="D4143" s="429">
        <v>3.9359869999999999</v>
      </c>
      <c r="E4143" s="429">
        <v>1.221387</v>
      </c>
      <c r="F4143" s="429">
        <v>-6.726542000000002</v>
      </c>
    </row>
    <row r="4144" spans="1:6" x14ac:dyDescent="0.3">
      <c r="A4144" s="336">
        <v>15425</v>
      </c>
      <c r="B4144" s="2" t="s">
        <v>293</v>
      </c>
      <c r="C4144" s="429">
        <v>5.4150479999999996</v>
      </c>
      <c r="D4144" s="429">
        <v>3.846419</v>
      </c>
      <c r="E4144" s="429">
        <v>1.5686289999999996</v>
      </c>
      <c r="F4144" s="429">
        <v>-3.098435000000002</v>
      </c>
    </row>
    <row r="4145" spans="1:6" x14ac:dyDescent="0.3">
      <c r="A4145" s="336">
        <v>15427</v>
      </c>
      <c r="B4145" s="2" t="s">
        <v>293</v>
      </c>
      <c r="C4145" s="429">
        <v>5.5914770000000003</v>
      </c>
      <c r="D4145" s="429">
        <v>3.641394</v>
      </c>
      <c r="E4145" s="429">
        <v>1.9500830000000002</v>
      </c>
      <c r="F4145" s="429">
        <v>0.88602499999999651</v>
      </c>
    </row>
    <row r="4146" spans="1:6" x14ac:dyDescent="0.3">
      <c r="A4146" s="336">
        <v>15428</v>
      </c>
      <c r="B4146" s="2" t="s">
        <v>293</v>
      </c>
      <c r="C4146" s="429">
        <v>5.5165389999999999</v>
      </c>
      <c r="D4146" s="429">
        <v>3.7653810000000001</v>
      </c>
      <c r="E4146" s="429">
        <v>1.7511579999999998</v>
      </c>
      <c r="F4146" s="429">
        <v>-0.99118500000000154</v>
      </c>
    </row>
    <row r="4147" spans="1:6" x14ac:dyDescent="0.3">
      <c r="A4147" s="336">
        <v>15431</v>
      </c>
      <c r="B4147" s="2" t="s">
        <v>293</v>
      </c>
      <c r="C4147" s="429">
        <v>5.339124</v>
      </c>
      <c r="D4147" s="429">
        <v>3.870447</v>
      </c>
      <c r="E4147" s="429">
        <v>1.468677</v>
      </c>
      <c r="F4147" s="429">
        <v>-3.9420139999999932</v>
      </c>
    </row>
    <row r="4148" spans="1:6" x14ac:dyDescent="0.3">
      <c r="A4148" s="336">
        <v>15432</v>
      </c>
      <c r="B4148" s="2" t="s">
        <v>293</v>
      </c>
      <c r="C4148" s="429">
        <v>5.5848129999999996</v>
      </c>
      <c r="D4148" s="429">
        <v>3.6719189999999999</v>
      </c>
      <c r="E4148" s="429">
        <v>1.9128939999999997</v>
      </c>
      <c r="F4148" s="429">
        <v>0.65620899999999693</v>
      </c>
    </row>
    <row r="4149" spans="1:6" x14ac:dyDescent="0.3">
      <c r="A4149" s="336">
        <v>15433</v>
      </c>
      <c r="B4149" s="2" t="s">
        <v>293</v>
      </c>
      <c r="C4149" s="429">
        <v>5.5453580000000002</v>
      </c>
      <c r="D4149" s="429">
        <v>3.6547519999999998</v>
      </c>
      <c r="E4149" s="429">
        <v>1.8906060000000005</v>
      </c>
      <c r="F4149" s="429">
        <v>0.46014300000000219</v>
      </c>
    </row>
    <row r="4150" spans="1:6" x14ac:dyDescent="0.3">
      <c r="A4150" s="336">
        <v>15434</v>
      </c>
      <c r="B4150" s="2" t="s">
        <v>293</v>
      </c>
      <c r="C4150" s="429">
        <v>5.5865109999999998</v>
      </c>
      <c r="D4150" s="429">
        <v>3.6662490000000001</v>
      </c>
      <c r="E4150" s="429">
        <v>1.9202619999999997</v>
      </c>
      <c r="F4150" s="429">
        <v>0.6426919999999896</v>
      </c>
    </row>
    <row r="4151" spans="1:6" x14ac:dyDescent="0.3">
      <c r="A4151" s="336">
        <v>15436</v>
      </c>
      <c r="B4151" s="2" t="s">
        <v>293</v>
      </c>
      <c r="C4151" s="429">
        <v>5.2904</v>
      </c>
      <c r="D4151" s="429">
        <v>3.8655460000000001</v>
      </c>
      <c r="E4151" s="429">
        <v>1.4248539999999998</v>
      </c>
      <c r="F4151" s="429">
        <v>-3.7290769999999966</v>
      </c>
    </row>
    <row r="4152" spans="1:6" x14ac:dyDescent="0.3">
      <c r="A4152" s="336">
        <v>15437</v>
      </c>
      <c r="B4152" s="2" t="s">
        <v>293</v>
      </c>
      <c r="C4152" s="429">
        <v>5.1839550000000001</v>
      </c>
      <c r="D4152" s="429">
        <v>3.9366029999999999</v>
      </c>
      <c r="E4152" s="429">
        <v>1.2473520000000002</v>
      </c>
      <c r="F4152" s="429">
        <v>-5.5627479999999991</v>
      </c>
    </row>
    <row r="4153" spans="1:6" x14ac:dyDescent="0.3">
      <c r="A4153" s="336">
        <v>15438</v>
      </c>
      <c r="B4153" s="2" t="s">
        <v>293</v>
      </c>
      <c r="C4153" s="429">
        <v>5.5674669999999997</v>
      </c>
      <c r="D4153" s="429">
        <v>3.6855889999999998</v>
      </c>
      <c r="E4153" s="429">
        <v>1.8818779999999999</v>
      </c>
      <c r="F4153" s="429">
        <v>0.33681900000001264</v>
      </c>
    </row>
    <row r="4154" spans="1:6" x14ac:dyDescent="0.3">
      <c r="A4154" s="336">
        <v>15440</v>
      </c>
      <c r="B4154" s="2" t="s">
        <v>293</v>
      </c>
      <c r="C4154" s="429">
        <v>5.1289030000000002</v>
      </c>
      <c r="D4154" s="429">
        <v>3.9699460000000002</v>
      </c>
      <c r="E4154" s="429">
        <v>1.158957</v>
      </c>
      <c r="F4154" s="429">
        <v>-6.1851599999999962</v>
      </c>
    </row>
    <row r="4155" spans="1:6" x14ac:dyDescent="0.3">
      <c r="A4155" s="336">
        <v>15442</v>
      </c>
      <c r="B4155" s="2" t="s">
        <v>293</v>
      </c>
      <c r="C4155" s="429">
        <v>5.5449809999999999</v>
      </c>
      <c r="D4155" s="429">
        <v>3.7013859999999998</v>
      </c>
      <c r="E4155" s="429">
        <v>1.8435950000000001</v>
      </c>
      <c r="F4155" s="429">
        <v>-2.327999999999264E-2</v>
      </c>
    </row>
    <row r="4156" spans="1:6" x14ac:dyDescent="0.3">
      <c r="A4156" s="336">
        <v>15444</v>
      </c>
      <c r="B4156" s="2" t="s">
        <v>293</v>
      </c>
      <c r="C4156" s="429">
        <v>5.5694619999999997</v>
      </c>
      <c r="D4156" s="429">
        <v>3.6590039999999999</v>
      </c>
      <c r="E4156" s="429">
        <v>1.9104579999999998</v>
      </c>
      <c r="F4156" s="429">
        <v>0.56962000000000756</v>
      </c>
    </row>
    <row r="4157" spans="1:6" x14ac:dyDescent="0.3">
      <c r="A4157" s="336">
        <v>15445</v>
      </c>
      <c r="B4157" s="2" t="s">
        <v>293</v>
      </c>
      <c r="C4157" s="429">
        <v>5.3151799999999998</v>
      </c>
      <c r="D4157" s="429">
        <v>3.8711310000000001</v>
      </c>
      <c r="E4157" s="429">
        <v>1.4440489999999997</v>
      </c>
      <c r="F4157" s="429">
        <v>-3.9085109999999972</v>
      </c>
    </row>
    <row r="4158" spans="1:6" x14ac:dyDescent="0.3">
      <c r="A4158" s="336">
        <v>15446</v>
      </c>
      <c r="B4158" s="2" t="s">
        <v>293</v>
      </c>
      <c r="C4158" s="429">
        <v>5.3042049999999996</v>
      </c>
      <c r="D4158" s="429">
        <v>3.9355020000000001</v>
      </c>
      <c r="E4158" s="429">
        <v>1.3687029999999996</v>
      </c>
      <c r="F4158" s="429">
        <v>-5.4455060000000017</v>
      </c>
    </row>
    <row r="4159" spans="1:6" x14ac:dyDescent="0.3">
      <c r="A4159" s="336">
        <v>15450</v>
      </c>
      <c r="B4159" s="2" t="s">
        <v>293</v>
      </c>
      <c r="C4159" s="429">
        <v>5.5510419999999998</v>
      </c>
      <c r="D4159" s="429">
        <v>3.6489500000000001</v>
      </c>
      <c r="E4159" s="429">
        <v>1.9020919999999997</v>
      </c>
      <c r="F4159" s="429">
        <v>0.5533929999999927</v>
      </c>
    </row>
    <row r="4160" spans="1:6" x14ac:dyDescent="0.3">
      <c r="A4160" s="336">
        <v>15451</v>
      </c>
      <c r="B4160" s="2" t="s">
        <v>293</v>
      </c>
      <c r="C4160" s="429">
        <v>5.2964789999999997</v>
      </c>
      <c r="D4160" s="429">
        <v>3.7977240000000001</v>
      </c>
      <c r="E4160" s="429">
        <v>1.4987549999999996</v>
      </c>
      <c r="F4160" s="429">
        <v>-2.6782489999999939</v>
      </c>
    </row>
    <row r="4161" spans="1:6" x14ac:dyDescent="0.3">
      <c r="A4161" s="336">
        <v>15456</v>
      </c>
      <c r="B4161" s="2" t="s">
        <v>293</v>
      </c>
      <c r="C4161" s="429">
        <v>5.3670099999999996</v>
      </c>
      <c r="D4161" s="429">
        <v>3.850339</v>
      </c>
      <c r="E4161" s="429">
        <v>1.5166709999999997</v>
      </c>
      <c r="F4161" s="429">
        <v>-3.3946569999999952</v>
      </c>
    </row>
    <row r="4162" spans="1:6" x14ac:dyDescent="0.3">
      <c r="A4162" s="336">
        <v>15458</v>
      </c>
      <c r="B4162" s="2" t="s">
        <v>293</v>
      </c>
      <c r="C4162" s="429">
        <v>5.4943119999999999</v>
      </c>
      <c r="D4162" s="429">
        <v>3.7033659999999999</v>
      </c>
      <c r="E4162" s="429">
        <v>1.7909459999999999</v>
      </c>
      <c r="F4162" s="429">
        <v>-0.42184899999999459</v>
      </c>
    </row>
    <row r="4163" spans="1:6" x14ac:dyDescent="0.3">
      <c r="A4163" s="336">
        <v>15459</v>
      </c>
      <c r="B4163" s="2" t="s">
        <v>293</v>
      </c>
      <c r="C4163" s="429">
        <v>5.1472870000000004</v>
      </c>
      <c r="D4163" s="429">
        <v>3.9452060000000002</v>
      </c>
      <c r="E4163" s="429">
        <v>1.2020810000000002</v>
      </c>
      <c r="F4163" s="429">
        <v>-6.3632080000000073</v>
      </c>
    </row>
    <row r="4164" spans="1:6" x14ac:dyDescent="0.3">
      <c r="A4164" s="336">
        <v>15461</v>
      </c>
      <c r="B4164" s="2" t="s">
        <v>293</v>
      </c>
      <c r="C4164" s="429">
        <v>5.4759289999999998</v>
      </c>
      <c r="D4164" s="429">
        <v>3.6738240000000002</v>
      </c>
      <c r="E4164" s="429">
        <v>1.8021049999999996</v>
      </c>
      <c r="F4164" s="429">
        <v>-0.11461199999998684</v>
      </c>
    </row>
    <row r="4165" spans="1:6" x14ac:dyDescent="0.3">
      <c r="A4165" s="336">
        <v>15462</v>
      </c>
      <c r="B4165" s="2" t="s">
        <v>293</v>
      </c>
      <c r="C4165" s="429">
        <v>5.2934159999999997</v>
      </c>
      <c r="D4165" s="429">
        <v>3.9479449999999998</v>
      </c>
      <c r="E4165" s="429">
        <v>1.3454709999999999</v>
      </c>
      <c r="F4165" s="429">
        <v>-5.7738140000000087</v>
      </c>
    </row>
    <row r="4166" spans="1:6" x14ac:dyDescent="0.3">
      <c r="A4166" s="336">
        <v>15463</v>
      </c>
      <c r="B4166" s="2" t="s">
        <v>293</v>
      </c>
      <c r="C4166" s="429">
        <v>5.5366650000000002</v>
      </c>
      <c r="D4166" s="429">
        <v>3.6921819999999999</v>
      </c>
      <c r="E4166" s="429">
        <v>1.8444830000000003</v>
      </c>
      <c r="F4166" s="429">
        <v>-2.3170000000000357E-2</v>
      </c>
    </row>
    <row r="4167" spans="1:6" x14ac:dyDescent="0.3">
      <c r="A4167" s="336">
        <v>15464</v>
      </c>
      <c r="B4167" s="2" t="s">
        <v>293</v>
      </c>
      <c r="C4167" s="429">
        <v>5.2477929999999997</v>
      </c>
      <c r="D4167" s="429">
        <v>3.9274770000000001</v>
      </c>
      <c r="E4167" s="429">
        <v>1.3203159999999996</v>
      </c>
      <c r="F4167" s="429">
        <v>-5.7944010000000006</v>
      </c>
    </row>
    <row r="4168" spans="1:6" x14ac:dyDescent="0.3">
      <c r="A4168" s="336">
        <v>15468</v>
      </c>
      <c r="B4168" s="2" t="s">
        <v>293</v>
      </c>
      <c r="C4168" s="429">
        <v>5.5235000000000003</v>
      </c>
      <c r="D4168" s="429">
        <v>3.7080449999999998</v>
      </c>
      <c r="E4168" s="429">
        <v>1.8154550000000005</v>
      </c>
      <c r="F4168" s="429">
        <v>-0.30678899999998066</v>
      </c>
    </row>
    <row r="4169" spans="1:6" x14ac:dyDescent="0.3">
      <c r="A4169" s="336">
        <v>15469</v>
      </c>
      <c r="B4169" s="2" t="s">
        <v>293</v>
      </c>
      <c r="C4169" s="429">
        <v>5.2943410000000002</v>
      </c>
      <c r="D4169" s="429">
        <v>3.9242849999999998</v>
      </c>
      <c r="E4169" s="429">
        <v>1.3700560000000004</v>
      </c>
      <c r="F4169" s="429">
        <v>-5.3926020000000108</v>
      </c>
    </row>
    <row r="4170" spans="1:6" x14ac:dyDescent="0.3">
      <c r="A4170" s="336">
        <v>15470</v>
      </c>
      <c r="B4170" s="2" t="s">
        <v>293</v>
      </c>
      <c r="C4170" s="429">
        <v>5.2140950000000004</v>
      </c>
      <c r="D4170" s="429">
        <v>3.93174</v>
      </c>
      <c r="E4170" s="429">
        <v>1.2823550000000004</v>
      </c>
      <c r="F4170" s="429">
        <v>-5.7895819999999958</v>
      </c>
    </row>
    <row r="4171" spans="1:6" x14ac:dyDescent="0.3">
      <c r="A4171" s="336">
        <v>15473</v>
      </c>
      <c r="B4171" s="2" t="s">
        <v>293</v>
      </c>
      <c r="C4171" s="429">
        <v>5.5370799999999996</v>
      </c>
      <c r="D4171" s="429">
        <v>3.7259820000000001</v>
      </c>
      <c r="E4171" s="429">
        <v>1.8110979999999994</v>
      </c>
      <c r="F4171" s="429">
        <v>-0.24321199999999266</v>
      </c>
    </row>
    <row r="4172" spans="1:6" x14ac:dyDescent="0.3">
      <c r="A4172" s="336">
        <v>15474</v>
      </c>
      <c r="B4172" s="2" t="s">
        <v>293</v>
      </c>
      <c r="C4172" s="429">
        <v>5.4196689999999998</v>
      </c>
      <c r="D4172" s="429">
        <v>3.6697950000000001</v>
      </c>
      <c r="E4172" s="429">
        <v>1.7498739999999997</v>
      </c>
      <c r="F4172" s="429">
        <v>-0.30488900000000285</v>
      </c>
    </row>
    <row r="4173" spans="1:6" x14ac:dyDescent="0.3">
      <c r="A4173" s="336">
        <v>15475</v>
      </c>
      <c r="B4173" s="2" t="s">
        <v>293</v>
      </c>
      <c r="C4173" s="429">
        <v>5.5468190000000002</v>
      </c>
      <c r="D4173" s="429">
        <v>3.6680470000000001</v>
      </c>
      <c r="E4173" s="429">
        <v>1.8787720000000001</v>
      </c>
      <c r="F4173" s="429">
        <v>0.32078200000000834</v>
      </c>
    </row>
    <row r="4174" spans="1:6" x14ac:dyDescent="0.3">
      <c r="A4174" s="336">
        <v>15477</v>
      </c>
      <c r="B4174" s="2" t="s">
        <v>293</v>
      </c>
      <c r="C4174" s="429">
        <v>5.5805350000000002</v>
      </c>
      <c r="D4174" s="429">
        <v>3.6732680000000002</v>
      </c>
      <c r="E4174" s="429">
        <v>1.907267</v>
      </c>
      <c r="F4174" s="429">
        <v>0.53106800000000476</v>
      </c>
    </row>
    <row r="4175" spans="1:6" x14ac:dyDescent="0.3">
      <c r="A4175" s="336">
        <v>15478</v>
      </c>
      <c r="B4175" s="2" t="s">
        <v>293</v>
      </c>
      <c r="C4175" s="429">
        <v>5.3347899999999999</v>
      </c>
      <c r="D4175" s="429">
        <v>3.7903210000000001</v>
      </c>
      <c r="E4175" s="429">
        <v>1.5444689999999999</v>
      </c>
      <c r="F4175" s="429">
        <v>-2.4200549999999907</v>
      </c>
    </row>
    <row r="4176" spans="1:6" x14ac:dyDescent="0.3">
      <c r="A4176" s="336">
        <v>15479</v>
      </c>
      <c r="B4176" s="2" t="s">
        <v>293</v>
      </c>
      <c r="C4176" s="429">
        <v>5.5588280000000001</v>
      </c>
      <c r="D4176" s="429">
        <v>3.7366820000000001</v>
      </c>
      <c r="E4176" s="429">
        <v>1.822146</v>
      </c>
      <c r="F4176" s="429">
        <v>-0.30275899999998757</v>
      </c>
    </row>
    <row r="4177" spans="1:6" x14ac:dyDescent="0.3">
      <c r="A4177" s="336">
        <v>15480</v>
      </c>
      <c r="B4177" s="2" t="s">
        <v>293</v>
      </c>
      <c r="C4177" s="429">
        <v>5.5162500000000003</v>
      </c>
      <c r="D4177" s="429">
        <v>3.7424270000000002</v>
      </c>
      <c r="E4177" s="429">
        <v>1.7738230000000001</v>
      </c>
      <c r="F4177" s="429">
        <v>-0.70406799999999947</v>
      </c>
    </row>
    <row r="4178" spans="1:6" x14ac:dyDescent="0.3">
      <c r="A4178" s="336">
        <v>15482</v>
      </c>
      <c r="B4178" s="2" t="s">
        <v>293</v>
      </c>
      <c r="C4178" s="429">
        <v>5.52135</v>
      </c>
      <c r="D4178" s="429">
        <v>3.7413020000000001</v>
      </c>
      <c r="E4178" s="429">
        <v>1.7800479999999999</v>
      </c>
      <c r="F4178" s="429">
        <v>-0.49241599999999863</v>
      </c>
    </row>
    <row r="4179" spans="1:6" x14ac:dyDescent="0.3">
      <c r="A4179" s="336">
        <v>15483</v>
      </c>
      <c r="B4179" s="2" t="s">
        <v>293</v>
      </c>
      <c r="C4179" s="429">
        <v>5.5724590000000003</v>
      </c>
      <c r="D4179" s="429">
        <v>3.6823790000000001</v>
      </c>
      <c r="E4179" s="429">
        <v>1.8900800000000002</v>
      </c>
      <c r="F4179" s="429">
        <v>0.39852000000000487</v>
      </c>
    </row>
    <row r="4180" spans="1:6" x14ac:dyDescent="0.3">
      <c r="A4180" s="336">
        <v>15486</v>
      </c>
      <c r="B4180" s="2" t="s">
        <v>293</v>
      </c>
      <c r="C4180" s="429">
        <v>5.495959</v>
      </c>
      <c r="D4180" s="429">
        <v>3.7694990000000002</v>
      </c>
      <c r="E4180" s="429">
        <v>1.7264599999999999</v>
      </c>
      <c r="F4180" s="429">
        <v>-1.1764690000000115</v>
      </c>
    </row>
    <row r="4181" spans="1:6" x14ac:dyDescent="0.3">
      <c r="A4181" s="336">
        <v>15488</v>
      </c>
      <c r="B4181" s="2" t="s">
        <v>293</v>
      </c>
      <c r="C4181" s="429">
        <v>5.5027119999999998</v>
      </c>
      <c r="D4181" s="429">
        <v>3.7624089999999999</v>
      </c>
      <c r="E4181" s="429">
        <v>1.7403029999999999</v>
      </c>
      <c r="F4181" s="429">
        <v>-1.0452020000000104</v>
      </c>
    </row>
    <row r="4182" spans="1:6" x14ac:dyDescent="0.3">
      <c r="A4182" s="336">
        <v>15490</v>
      </c>
      <c r="B4182" s="2" t="s">
        <v>293</v>
      </c>
      <c r="C4182" s="429">
        <v>5.3845780000000003</v>
      </c>
      <c r="D4182" s="429">
        <v>3.884083</v>
      </c>
      <c r="E4182" s="429">
        <v>1.5004950000000004</v>
      </c>
      <c r="F4182" s="429">
        <v>-3.9722699999999946</v>
      </c>
    </row>
    <row r="4183" spans="1:6" x14ac:dyDescent="0.3">
      <c r="A4183" s="336">
        <v>15501</v>
      </c>
      <c r="B4183" s="2" t="s">
        <v>293</v>
      </c>
      <c r="C4183" s="429">
        <v>5.2432299999999996</v>
      </c>
      <c r="D4183" s="429">
        <v>3.9502999999999999</v>
      </c>
      <c r="E4183" s="429">
        <v>1.2929299999999997</v>
      </c>
      <c r="F4183" s="429">
        <v>-6.8814950000000081</v>
      </c>
    </row>
    <row r="4184" spans="1:6" x14ac:dyDescent="0.3">
      <c r="A4184" s="336">
        <v>15521</v>
      </c>
      <c r="B4184" s="2" t="s">
        <v>293</v>
      </c>
      <c r="C4184" s="429">
        <v>5.4108109999999998</v>
      </c>
      <c r="D4184" s="429">
        <v>3.6681080000000001</v>
      </c>
      <c r="E4184" s="429">
        <v>1.7427029999999997</v>
      </c>
      <c r="F4184" s="429">
        <v>-2.327333000000003</v>
      </c>
    </row>
    <row r="4185" spans="1:6" x14ac:dyDescent="0.3">
      <c r="A4185" s="336">
        <v>15522</v>
      </c>
      <c r="B4185" s="2" t="s">
        <v>293</v>
      </c>
      <c r="C4185" s="429">
        <v>5.5421670000000001</v>
      </c>
      <c r="D4185" s="429">
        <v>3.3721489999999998</v>
      </c>
      <c r="E4185" s="429">
        <v>2.1700180000000002</v>
      </c>
      <c r="F4185" s="429">
        <v>1.5968370000000078</v>
      </c>
    </row>
    <row r="4186" spans="1:6" x14ac:dyDescent="0.3">
      <c r="A4186" s="336">
        <v>15530</v>
      </c>
      <c r="B4186" s="2" t="s">
        <v>293</v>
      </c>
      <c r="C4186" s="429">
        <v>5.2104869999999996</v>
      </c>
      <c r="D4186" s="429">
        <v>3.8197299999999998</v>
      </c>
      <c r="E4186" s="429">
        <v>1.3907569999999998</v>
      </c>
      <c r="F4186" s="429">
        <v>-5.8390169999999983</v>
      </c>
    </row>
    <row r="4187" spans="1:6" x14ac:dyDescent="0.3">
      <c r="A4187" s="336">
        <v>15531</v>
      </c>
      <c r="B4187" s="2" t="s">
        <v>293</v>
      </c>
      <c r="C4187" s="429">
        <v>5.3601029999999996</v>
      </c>
      <c r="D4187" s="429">
        <v>3.9730219999999998</v>
      </c>
      <c r="E4187" s="429">
        <v>1.3870809999999998</v>
      </c>
      <c r="F4187" s="429">
        <v>-6.4047970000000092</v>
      </c>
    </row>
    <row r="4188" spans="1:6" x14ac:dyDescent="0.3">
      <c r="A4188" s="336">
        <v>15533</v>
      </c>
      <c r="B4188" s="2" t="s">
        <v>293</v>
      </c>
      <c r="C4188" s="429">
        <v>5.5763400000000001</v>
      </c>
      <c r="D4188" s="429">
        <v>3.2861880000000001</v>
      </c>
      <c r="E4188" s="429">
        <v>2.290152</v>
      </c>
      <c r="F4188" s="429">
        <v>3.4684140000000028</v>
      </c>
    </row>
    <row r="4189" spans="1:6" x14ac:dyDescent="0.3">
      <c r="A4189" s="336">
        <v>15534</v>
      </c>
      <c r="B4189" s="2" t="s">
        <v>293</v>
      </c>
      <c r="C4189" s="429">
        <v>5.3990200000000002</v>
      </c>
      <c r="D4189" s="429">
        <v>3.5310440000000001</v>
      </c>
      <c r="E4189" s="429">
        <v>1.8679760000000001</v>
      </c>
      <c r="F4189" s="429">
        <v>-1.342365000000008</v>
      </c>
    </row>
    <row r="4190" spans="1:6" x14ac:dyDescent="0.3">
      <c r="A4190" s="336">
        <v>15535</v>
      </c>
      <c r="B4190" s="2" t="s">
        <v>293</v>
      </c>
      <c r="C4190" s="429">
        <v>5.5975349999999997</v>
      </c>
      <c r="D4190" s="429">
        <v>3.2497189999999998</v>
      </c>
      <c r="E4190" s="429">
        <v>2.3478159999999999</v>
      </c>
      <c r="F4190" s="429">
        <v>3.2599000000000089</v>
      </c>
    </row>
    <row r="4191" spans="1:6" x14ac:dyDescent="0.3">
      <c r="A4191" s="336">
        <v>15536</v>
      </c>
      <c r="B4191" s="2" t="s">
        <v>295</v>
      </c>
      <c r="C4191" s="429">
        <v>5.7157559999999998</v>
      </c>
      <c r="D4191" s="429">
        <v>3.3875109999999999</v>
      </c>
      <c r="E4191" s="429">
        <v>2.3282449999999999</v>
      </c>
      <c r="F4191" s="429">
        <v>3.7173400000000072</v>
      </c>
    </row>
    <row r="4192" spans="1:6" x14ac:dyDescent="0.3">
      <c r="A4192" s="336">
        <v>15537</v>
      </c>
      <c r="B4192" s="2" t="s">
        <v>293</v>
      </c>
      <c r="C4192" s="429">
        <v>5.568181</v>
      </c>
      <c r="D4192" s="429">
        <v>3.3060399999999999</v>
      </c>
      <c r="E4192" s="429">
        <v>2.2621410000000002</v>
      </c>
      <c r="F4192" s="429">
        <v>2.9774989999999946</v>
      </c>
    </row>
    <row r="4193" spans="1:6" x14ac:dyDescent="0.3">
      <c r="A4193" s="336">
        <v>15538</v>
      </c>
      <c r="B4193" s="2" t="s">
        <v>293</v>
      </c>
      <c r="C4193" s="429">
        <v>5.2748790000000003</v>
      </c>
      <c r="D4193" s="429">
        <v>3.6725840000000001</v>
      </c>
      <c r="E4193" s="429">
        <v>1.6022950000000002</v>
      </c>
      <c r="F4193" s="429">
        <v>-3.7709560000000053</v>
      </c>
    </row>
    <row r="4194" spans="1:6" x14ac:dyDescent="0.3">
      <c r="A4194" s="336">
        <v>15539</v>
      </c>
      <c r="B4194" s="2" t="s">
        <v>293</v>
      </c>
      <c r="C4194" s="429">
        <v>5.5172210000000002</v>
      </c>
      <c r="D4194" s="429">
        <v>3.508324</v>
      </c>
      <c r="E4194" s="429">
        <v>2.0088970000000002</v>
      </c>
      <c r="F4194" s="429">
        <v>0.26644100000000037</v>
      </c>
    </row>
    <row r="4195" spans="1:6" x14ac:dyDescent="0.3">
      <c r="A4195" s="336">
        <v>15540</v>
      </c>
      <c r="B4195" s="2" t="s">
        <v>293</v>
      </c>
      <c r="C4195" s="429">
        <v>5.1018829999999999</v>
      </c>
      <c r="D4195" s="429">
        <v>3.9346540000000001</v>
      </c>
      <c r="E4195" s="429">
        <v>1.1672289999999998</v>
      </c>
      <c r="F4195" s="429">
        <v>-7.4719940000000022</v>
      </c>
    </row>
    <row r="4196" spans="1:6" x14ac:dyDescent="0.3">
      <c r="A4196" s="336">
        <v>15541</v>
      </c>
      <c r="B4196" s="2" t="s">
        <v>293</v>
      </c>
      <c r="C4196" s="429">
        <v>5.2842979999999997</v>
      </c>
      <c r="D4196" s="429">
        <v>3.897443</v>
      </c>
      <c r="E4196" s="429">
        <v>1.3868549999999997</v>
      </c>
      <c r="F4196" s="429">
        <v>-6.2829880000000031</v>
      </c>
    </row>
    <row r="4197" spans="1:6" x14ac:dyDescent="0.3">
      <c r="A4197" s="336">
        <v>15542</v>
      </c>
      <c r="B4197" s="2" t="s">
        <v>293</v>
      </c>
      <c r="C4197" s="429">
        <v>5.140981</v>
      </c>
      <c r="D4197" s="429">
        <v>3.8879779999999999</v>
      </c>
      <c r="E4197" s="429">
        <v>1.2530030000000001</v>
      </c>
      <c r="F4197" s="429">
        <v>-6.9215860000000049</v>
      </c>
    </row>
    <row r="4198" spans="1:6" x14ac:dyDescent="0.3">
      <c r="A4198" s="336">
        <v>15545</v>
      </c>
      <c r="B4198" s="2" t="s">
        <v>293</v>
      </c>
      <c r="C4198" s="429">
        <v>5.439533</v>
      </c>
      <c r="D4198" s="429">
        <v>3.4534479999999999</v>
      </c>
      <c r="E4198" s="429">
        <v>1.9860850000000001</v>
      </c>
      <c r="F4198" s="429">
        <v>-0.33188899999999677</v>
      </c>
    </row>
    <row r="4199" spans="1:6" x14ac:dyDescent="0.3">
      <c r="A4199" s="336">
        <v>15546</v>
      </c>
      <c r="B4199" s="2" t="s">
        <v>293</v>
      </c>
      <c r="C4199" s="429">
        <v>5.3328850000000001</v>
      </c>
      <c r="D4199" s="429">
        <v>3.953141</v>
      </c>
      <c r="E4199" s="429">
        <v>1.3797440000000001</v>
      </c>
      <c r="F4199" s="429">
        <v>-6.4690370000000001</v>
      </c>
    </row>
    <row r="4200" spans="1:6" x14ac:dyDescent="0.3">
      <c r="A4200" s="336">
        <v>15550</v>
      </c>
      <c r="B4200" s="2" t="s">
        <v>293</v>
      </c>
      <c r="C4200" s="429">
        <v>5.4439219999999997</v>
      </c>
      <c r="D4200" s="429">
        <v>3.5216799999999999</v>
      </c>
      <c r="E4200" s="429">
        <v>1.9222419999999998</v>
      </c>
      <c r="F4200" s="429">
        <v>-0.77117799999999903</v>
      </c>
    </row>
    <row r="4201" spans="1:6" x14ac:dyDescent="0.3">
      <c r="A4201" s="336">
        <v>15551</v>
      </c>
      <c r="B4201" s="2" t="s">
        <v>293</v>
      </c>
      <c r="C4201" s="429">
        <v>5.1642609999999998</v>
      </c>
      <c r="D4201" s="429">
        <v>3.9257590000000002</v>
      </c>
      <c r="E4201" s="429">
        <v>1.2385019999999995</v>
      </c>
      <c r="F4201" s="429">
        <v>-6.737952000000007</v>
      </c>
    </row>
    <row r="4202" spans="1:6" x14ac:dyDescent="0.3">
      <c r="A4202" s="336">
        <v>15552</v>
      </c>
      <c r="B4202" s="2" t="s">
        <v>293</v>
      </c>
      <c r="C4202" s="429">
        <v>5.1635479999999996</v>
      </c>
      <c r="D4202" s="429">
        <v>3.8012250000000001</v>
      </c>
      <c r="E4202" s="429">
        <v>1.3623229999999995</v>
      </c>
      <c r="F4202" s="429">
        <v>-5.9113389999999981</v>
      </c>
    </row>
    <row r="4203" spans="1:6" x14ac:dyDescent="0.3">
      <c r="A4203" s="336">
        <v>15554</v>
      </c>
      <c r="B4203" s="2" t="s">
        <v>293</v>
      </c>
      <c r="C4203" s="429">
        <v>5.4524939999999997</v>
      </c>
      <c r="D4203" s="429">
        <v>3.5780810000000001</v>
      </c>
      <c r="E4203" s="429">
        <v>1.8744129999999997</v>
      </c>
      <c r="F4203" s="429">
        <v>-1.0042390000000054</v>
      </c>
    </row>
    <row r="4204" spans="1:6" x14ac:dyDescent="0.3">
      <c r="A4204" s="336">
        <v>15557</v>
      </c>
      <c r="B4204" s="2" t="s">
        <v>293</v>
      </c>
      <c r="C4204" s="429">
        <v>5.1796309999999997</v>
      </c>
      <c r="D4204" s="429">
        <v>3.9243139999999999</v>
      </c>
      <c r="E4204" s="429">
        <v>1.2553169999999998</v>
      </c>
      <c r="F4204" s="429">
        <v>-6.7530810000000088</v>
      </c>
    </row>
    <row r="4205" spans="1:6" x14ac:dyDescent="0.3">
      <c r="A4205" s="336">
        <v>15558</v>
      </c>
      <c r="B4205" s="2" t="s">
        <v>293</v>
      </c>
      <c r="C4205" s="429">
        <v>5.0970750000000002</v>
      </c>
      <c r="D4205" s="429">
        <v>3.8793389999999999</v>
      </c>
      <c r="E4205" s="429">
        <v>1.2177360000000004</v>
      </c>
      <c r="F4205" s="429">
        <v>-7.142694000000013</v>
      </c>
    </row>
    <row r="4206" spans="1:6" x14ac:dyDescent="0.3">
      <c r="A4206" s="336">
        <v>15559</v>
      </c>
      <c r="B4206" s="2" t="s">
        <v>293</v>
      </c>
      <c r="C4206" s="429">
        <v>5.3883330000000003</v>
      </c>
      <c r="D4206" s="429">
        <v>3.6175320000000002</v>
      </c>
      <c r="E4206" s="429">
        <v>1.7708010000000001</v>
      </c>
      <c r="F4206" s="429">
        <v>-2.0425739999999948</v>
      </c>
    </row>
    <row r="4207" spans="1:6" x14ac:dyDescent="0.3">
      <c r="A4207" s="336">
        <v>15562</v>
      </c>
      <c r="B4207" s="2" t="s">
        <v>293</v>
      </c>
      <c r="C4207" s="429">
        <v>5.0863370000000003</v>
      </c>
      <c r="D4207" s="429">
        <v>3.8919220000000001</v>
      </c>
      <c r="E4207" s="429">
        <v>1.1944150000000002</v>
      </c>
      <c r="F4207" s="429">
        <v>-7.3641450000000077</v>
      </c>
    </row>
    <row r="4208" spans="1:6" x14ac:dyDescent="0.3">
      <c r="A4208" s="336">
        <v>15563</v>
      </c>
      <c r="B4208" s="2" t="s">
        <v>293</v>
      </c>
      <c r="C4208" s="429">
        <v>5.3240210000000001</v>
      </c>
      <c r="D4208" s="429">
        <v>3.8940540000000001</v>
      </c>
      <c r="E4208" s="429">
        <v>1.429967</v>
      </c>
      <c r="F4208" s="429">
        <v>-6.0291700000000077</v>
      </c>
    </row>
    <row r="4209" spans="1:6" x14ac:dyDescent="0.3">
      <c r="A4209" s="336">
        <v>15601</v>
      </c>
      <c r="B4209" s="2" t="s">
        <v>293</v>
      </c>
      <c r="C4209" s="429">
        <v>5.5803339999999997</v>
      </c>
      <c r="D4209" s="429">
        <v>3.8086509999999998</v>
      </c>
      <c r="E4209" s="429">
        <v>1.7716829999999999</v>
      </c>
      <c r="F4209" s="429">
        <v>-1.1301110000000065</v>
      </c>
    </row>
    <row r="4210" spans="1:6" x14ac:dyDescent="0.3">
      <c r="A4210" s="336">
        <v>15610</v>
      </c>
      <c r="B4210" s="2" t="s">
        <v>293</v>
      </c>
      <c r="C4210" s="429">
        <v>5.4000490000000001</v>
      </c>
      <c r="D4210" s="429">
        <v>3.897189</v>
      </c>
      <c r="E4210" s="429">
        <v>1.5028600000000001</v>
      </c>
      <c r="F4210" s="429">
        <v>-4.0757990000000035</v>
      </c>
    </row>
    <row r="4211" spans="1:6" x14ac:dyDescent="0.3">
      <c r="A4211" s="336">
        <v>15611</v>
      </c>
      <c r="B4211" s="2" t="s">
        <v>293</v>
      </c>
      <c r="C4211" s="429">
        <v>5.5991499999999998</v>
      </c>
      <c r="D4211" s="429">
        <v>3.7532999999999999</v>
      </c>
      <c r="E4211" s="429">
        <v>1.84585</v>
      </c>
      <c r="F4211" s="429">
        <v>-0.17769599999999741</v>
      </c>
    </row>
    <row r="4212" spans="1:6" x14ac:dyDescent="0.3">
      <c r="A4212" s="336">
        <v>15612</v>
      </c>
      <c r="B4212" s="2" t="s">
        <v>293</v>
      </c>
      <c r="C4212" s="429">
        <v>5.5328239999999997</v>
      </c>
      <c r="D4212" s="429">
        <v>3.7842190000000002</v>
      </c>
      <c r="E4212" s="429">
        <v>1.7486049999999995</v>
      </c>
      <c r="F4212" s="429">
        <v>-1.2131479999999968</v>
      </c>
    </row>
    <row r="4213" spans="1:6" x14ac:dyDescent="0.3">
      <c r="A4213" s="336">
        <v>15613</v>
      </c>
      <c r="B4213" s="2" t="s">
        <v>293</v>
      </c>
      <c r="C4213" s="429">
        <v>5.6418140000000001</v>
      </c>
      <c r="D4213" s="429">
        <v>3.8319160000000001</v>
      </c>
      <c r="E4213" s="429">
        <v>1.809898</v>
      </c>
      <c r="F4213" s="429">
        <v>-0.56026500000000112</v>
      </c>
    </row>
    <row r="4214" spans="1:6" x14ac:dyDescent="0.3">
      <c r="A4214" s="336">
        <v>15615</v>
      </c>
      <c r="B4214" s="2" t="s">
        <v>293</v>
      </c>
      <c r="C4214" s="429">
        <v>5.621442</v>
      </c>
      <c r="D4214" s="429">
        <v>3.716879</v>
      </c>
      <c r="E4214" s="429">
        <v>1.904563</v>
      </c>
      <c r="F4214" s="429">
        <v>0.68411199999999184</v>
      </c>
    </row>
    <row r="4215" spans="1:6" x14ac:dyDescent="0.3">
      <c r="A4215" s="336">
        <v>15617</v>
      </c>
      <c r="B4215" s="2" t="s">
        <v>293</v>
      </c>
      <c r="C4215" s="429">
        <v>5.5947469999999999</v>
      </c>
      <c r="D4215" s="429">
        <v>3.7436060000000002</v>
      </c>
      <c r="E4215" s="429">
        <v>1.8511409999999997</v>
      </c>
      <c r="F4215" s="429">
        <v>-0.12974899999999678</v>
      </c>
    </row>
    <row r="4216" spans="1:6" x14ac:dyDescent="0.3">
      <c r="A4216" s="336">
        <v>15618</v>
      </c>
      <c r="B4216" s="2" t="s">
        <v>293</v>
      </c>
      <c r="C4216" s="429">
        <v>5.648377</v>
      </c>
      <c r="D4216" s="429">
        <v>3.8613960000000001</v>
      </c>
      <c r="E4216" s="429">
        <v>1.7869809999999999</v>
      </c>
      <c r="F4216" s="429">
        <v>-1.1437109999999961</v>
      </c>
    </row>
    <row r="4217" spans="1:6" x14ac:dyDescent="0.3">
      <c r="A4217" s="336">
        <v>15620</v>
      </c>
      <c r="B4217" s="2" t="s">
        <v>293</v>
      </c>
      <c r="C4217" s="429">
        <v>5.575234</v>
      </c>
      <c r="D4217" s="429">
        <v>3.8728030000000002</v>
      </c>
      <c r="E4217" s="429">
        <v>1.7024309999999998</v>
      </c>
      <c r="F4217" s="429">
        <v>-2.5290410000000136</v>
      </c>
    </row>
    <row r="4218" spans="1:6" x14ac:dyDescent="0.3">
      <c r="A4218" s="336">
        <v>15622</v>
      </c>
      <c r="B4218" s="2" t="s">
        <v>293</v>
      </c>
      <c r="C4218" s="429">
        <v>5.2493569999999998</v>
      </c>
      <c r="D4218" s="429">
        <v>3.960162</v>
      </c>
      <c r="E4218" s="429">
        <v>1.2891949999999999</v>
      </c>
      <c r="F4218" s="429">
        <v>-6.4525040000000047</v>
      </c>
    </row>
    <row r="4219" spans="1:6" x14ac:dyDescent="0.3">
      <c r="A4219" s="336">
        <v>15623</v>
      </c>
      <c r="B4219" s="2" t="s">
        <v>293</v>
      </c>
      <c r="C4219" s="429">
        <v>5.6142529999999997</v>
      </c>
      <c r="D4219" s="429">
        <v>3.7779919999999998</v>
      </c>
      <c r="E4219" s="429">
        <v>1.8362609999999999</v>
      </c>
      <c r="F4219" s="429">
        <v>-0.36838199999999688</v>
      </c>
    </row>
    <row r="4220" spans="1:6" x14ac:dyDescent="0.3">
      <c r="A4220" s="336">
        <v>15625</v>
      </c>
      <c r="B4220" s="2" t="s">
        <v>293</v>
      </c>
      <c r="C4220" s="429">
        <v>5.6034670000000002</v>
      </c>
      <c r="D4220" s="429">
        <v>3.7289330000000001</v>
      </c>
      <c r="E4220" s="429">
        <v>1.8745340000000001</v>
      </c>
      <c r="F4220" s="429">
        <v>7.4553999999999121E-2</v>
      </c>
    </row>
    <row r="4221" spans="1:6" x14ac:dyDescent="0.3">
      <c r="A4221" s="336">
        <v>15626</v>
      </c>
      <c r="B4221" s="2" t="s">
        <v>293</v>
      </c>
      <c r="C4221" s="429">
        <v>5.629467</v>
      </c>
      <c r="D4221" s="429">
        <v>3.8103509999999998</v>
      </c>
      <c r="E4221" s="429">
        <v>1.8191160000000002</v>
      </c>
      <c r="F4221" s="429">
        <v>-0.78807600000000377</v>
      </c>
    </row>
    <row r="4222" spans="1:6" x14ac:dyDescent="0.3">
      <c r="A4222" s="336">
        <v>15627</v>
      </c>
      <c r="B4222" s="2" t="s">
        <v>293</v>
      </c>
      <c r="C4222" s="429">
        <v>5.5925549999999999</v>
      </c>
      <c r="D4222" s="429">
        <v>3.889532</v>
      </c>
      <c r="E4222" s="429">
        <v>1.703023</v>
      </c>
      <c r="F4222" s="429">
        <v>-2.7689810000000037</v>
      </c>
    </row>
    <row r="4223" spans="1:6" x14ac:dyDescent="0.3">
      <c r="A4223" s="336">
        <v>15628</v>
      </c>
      <c r="B4223" s="2" t="s">
        <v>293</v>
      </c>
      <c r="C4223" s="429">
        <v>5.323442</v>
      </c>
      <c r="D4223" s="429">
        <v>3.9438749999999998</v>
      </c>
      <c r="E4223" s="429">
        <v>1.3795670000000002</v>
      </c>
      <c r="F4223" s="429">
        <v>-5.4868530000000106</v>
      </c>
    </row>
    <row r="4224" spans="1:6" x14ac:dyDescent="0.3">
      <c r="A4224" s="336">
        <v>15631</v>
      </c>
      <c r="B4224" s="2" t="s">
        <v>293</v>
      </c>
      <c r="C4224" s="429">
        <v>5.5207870000000003</v>
      </c>
      <c r="D4224" s="429">
        <v>3.7926799999999998</v>
      </c>
      <c r="E4224" s="429">
        <v>1.7281070000000005</v>
      </c>
      <c r="F4224" s="429">
        <v>-1.4936010000000124</v>
      </c>
    </row>
    <row r="4225" spans="1:6" x14ac:dyDescent="0.3">
      <c r="A4225" s="336">
        <v>15632</v>
      </c>
      <c r="B4225" s="2" t="s">
        <v>293</v>
      </c>
      <c r="C4225" s="429">
        <v>5.6316300000000004</v>
      </c>
      <c r="D4225" s="429">
        <v>3.797682</v>
      </c>
      <c r="E4225" s="429">
        <v>1.8339480000000004</v>
      </c>
      <c r="F4225" s="429">
        <v>-0.44649199999999922</v>
      </c>
    </row>
    <row r="4226" spans="1:6" x14ac:dyDescent="0.3">
      <c r="A4226" s="336">
        <v>15634</v>
      </c>
      <c r="B4226" s="2" t="s">
        <v>293</v>
      </c>
      <c r="C4226" s="429">
        <v>5.5939249999999996</v>
      </c>
      <c r="D4226" s="429">
        <v>3.7828210000000002</v>
      </c>
      <c r="E4226" s="429">
        <v>1.8111039999999994</v>
      </c>
      <c r="F4226" s="429">
        <v>-0.60844499999998902</v>
      </c>
    </row>
    <row r="4227" spans="1:6" x14ac:dyDescent="0.3">
      <c r="A4227" s="336">
        <v>15636</v>
      </c>
      <c r="B4227" s="2" t="s">
        <v>293</v>
      </c>
      <c r="C4227" s="429">
        <v>5.6159829999999999</v>
      </c>
      <c r="D4227" s="429">
        <v>3.7594780000000001</v>
      </c>
      <c r="E4227" s="429">
        <v>1.8565049999999998</v>
      </c>
      <c r="F4227" s="429">
        <v>-4.6183000000006302E-2</v>
      </c>
    </row>
    <row r="4228" spans="1:6" x14ac:dyDescent="0.3">
      <c r="A4228" s="336">
        <v>15637</v>
      </c>
      <c r="B4228" s="2" t="s">
        <v>293</v>
      </c>
      <c r="C4228" s="429">
        <v>5.616377</v>
      </c>
      <c r="D4228" s="429">
        <v>3.7140249999999999</v>
      </c>
      <c r="E4228" s="429">
        <v>1.902352</v>
      </c>
      <c r="F4228" s="429">
        <v>0.33180500000000279</v>
      </c>
    </row>
    <row r="4229" spans="1:6" x14ac:dyDescent="0.3">
      <c r="A4229" s="336">
        <v>15639</v>
      </c>
      <c r="B4229" s="2" t="s">
        <v>293</v>
      </c>
      <c r="C4229" s="429">
        <v>5.5502269999999996</v>
      </c>
      <c r="D4229" s="429">
        <v>3.7781129999999998</v>
      </c>
      <c r="E4229" s="429">
        <v>1.7721139999999997</v>
      </c>
      <c r="F4229" s="429">
        <v>-0.90664500000001169</v>
      </c>
    </row>
    <row r="4230" spans="1:6" x14ac:dyDescent="0.3">
      <c r="A4230" s="336">
        <v>15641</v>
      </c>
      <c r="B4230" s="2" t="s">
        <v>293</v>
      </c>
      <c r="C4230" s="429">
        <v>5.6411790000000002</v>
      </c>
      <c r="D4230" s="429">
        <v>3.845396</v>
      </c>
      <c r="E4230" s="429">
        <v>1.7957830000000001</v>
      </c>
      <c r="F4230" s="429">
        <v>-0.32107399999999586</v>
      </c>
    </row>
    <row r="4231" spans="1:6" x14ac:dyDescent="0.3">
      <c r="A4231" s="336">
        <v>15642</v>
      </c>
      <c r="B4231" s="2" t="s">
        <v>293</v>
      </c>
      <c r="C4231" s="429">
        <v>5.6206329999999998</v>
      </c>
      <c r="D4231" s="429">
        <v>3.716351</v>
      </c>
      <c r="E4231" s="429">
        <v>1.9042819999999998</v>
      </c>
      <c r="F4231" s="429">
        <v>0.51423000000001196</v>
      </c>
    </row>
    <row r="4232" spans="1:6" x14ac:dyDescent="0.3">
      <c r="A4232" s="336">
        <v>15644</v>
      </c>
      <c r="B4232" s="2" t="s">
        <v>293</v>
      </c>
      <c r="C4232" s="429">
        <v>5.6063000000000001</v>
      </c>
      <c r="D4232" s="429">
        <v>3.7798449999999999</v>
      </c>
      <c r="E4232" s="429">
        <v>1.8264550000000002</v>
      </c>
      <c r="F4232" s="429">
        <v>-0.4720710000000139</v>
      </c>
    </row>
    <row r="4233" spans="1:6" x14ac:dyDescent="0.3">
      <c r="A4233" s="336">
        <v>15646</v>
      </c>
      <c r="B4233" s="2" t="s">
        <v>293</v>
      </c>
      <c r="C4233" s="429">
        <v>5.3017209999999997</v>
      </c>
      <c r="D4233" s="429">
        <v>3.9572729999999998</v>
      </c>
      <c r="E4233" s="429">
        <v>1.3444479999999999</v>
      </c>
      <c r="F4233" s="429">
        <v>-5.9085619999999892</v>
      </c>
    </row>
    <row r="4234" spans="1:6" x14ac:dyDescent="0.3">
      <c r="A4234" s="336">
        <v>15647</v>
      </c>
      <c r="B4234" s="2" t="s">
        <v>293</v>
      </c>
      <c r="C4234" s="429">
        <v>5.6205590000000001</v>
      </c>
      <c r="D4234" s="429">
        <v>3.7194280000000002</v>
      </c>
      <c r="E4234" s="429">
        <v>1.9011309999999999</v>
      </c>
      <c r="F4234" s="429">
        <v>0.55857599999999508</v>
      </c>
    </row>
    <row r="4235" spans="1:6" x14ac:dyDescent="0.3">
      <c r="A4235" s="336">
        <v>15650</v>
      </c>
      <c r="B4235" s="2" t="s">
        <v>293</v>
      </c>
      <c r="C4235" s="429">
        <v>5.5434260000000002</v>
      </c>
      <c r="D4235" s="429">
        <v>3.8606220000000002</v>
      </c>
      <c r="E4235" s="429">
        <v>1.682804</v>
      </c>
      <c r="F4235" s="429">
        <v>-2.4557609999999954</v>
      </c>
    </row>
    <row r="4236" spans="1:6" x14ac:dyDescent="0.3">
      <c r="A4236" s="336">
        <v>15655</v>
      </c>
      <c r="B4236" s="2" t="s">
        <v>293</v>
      </c>
      <c r="C4236" s="429">
        <v>5.377764</v>
      </c>
      <c r="D4236" s="429">
        <v>3.9680900000000001</v>
      </c>
      <c r="E4236" s="429">
        <v>1.4096739999999999</v>
      </c>
      <c r="F4236" s="429">
        <v>-6.0608130000000031</v>
      </c>
    </row>
    <row r="4237" spans="1:6" x14ac:dyDescent="0.3">
      <c r="A4237" s="336">
        <v>15656</v>
      </c>
      <c r="B4237" s="2" t="s">
        <v>293</v>
      </c>
      <c r="C4237" s="429">
        <v>5.6406070000000001</v>
      </c>
      <c r="D4237" s="429">
        <v>3.8367390000000001</v>
      </c>
      <c r="E4237" s="429">
        <v>1.803868</v>
      </c>
      <c r="F4237" s="429">
        <v>-6.1947000000010632E-2</v>
      </c>
    </row>
    <row r="4238" spans="1:6" x14ac:dyDescent="0.3">
      <c r="A4238" s="336">
        <v>15658</v>
      </c>
      <c r="B4238" s="2" t="s">
        <v>293</v>
      </c>
      <c r="C4238" s="429">
        <v>5.4905989999999996</v>
      </c>
      <c r="D4238" s="429">
        <v>3.932544</v>
      </c>
      <c r="E4238" s="429">
        <v>1.5580549999999995</v>
      </c>
      <c r="F4238" s="429">
        <v>-4.561081999999999</v>
      </c>
    </row>
    <row r="4239" spans="1:6" x14ac:dyDescent="0.3">
      <c r="A4239" s="336">
        <v>15661</v>
      </c>
      <c r="B4239" s="2" t="s">
        <v>293</v>
      </c>
      <c r="C4239" s="429">
        <v>5.5717169999999996</v>
      </c>
      <c r="D4239" s="429">
        <v>3.8661210000000001</v>
      </c>
      <c r="E4239" s="429">
        <v>1.7055959999999994</v>
      </c>
      <c r="F4239" s="429">
        <v>-2.3740240000000057</v>
      </c>
    </row>
    <row r="4240" spans="1:6" x14ac:dyDescent="0.3">
      <c r="A4240" s="336">
        <v>15663</v>
      </c>
      <c r="B4240" s="2" t="s">
        <v>293</v>
      </c>
      <c r="C4240" s="429">
        <v>5.594919</v>
      </c>
      <c r="D4240" s="429">
        <v>3.7340119999999999</v>
      </c>
      <c r="E4240" s="429">
        <v>1.8609070000000001</v>
      </c>
      <c r="F4240" s="429">
        <v>-5.2322000000003754E-2</v>
      </c>
    </row>
    <row r="4241" spans="1:6" x14ac:dyDescent="0.3">
      <c r="A4241" s="336">
        <v>15665</v>
      </c>
      <c r="B4241" s="2" t="s">
        <v>293</v>
      </c>
      <c r="C4241" s="429">
        <v>5.6103009999999998</v>
      </c>
      <c r="D4241" s="429">
        <v>3.7513709999999998</v>
      </c>
      <c r="E4241" s="429">
        <v>1.85893</v>
      </c>
      <c r="F4241" s="429">
        <v>-1.2218000000004281E-2</v>
      </c>
    </row>
    <row r="4242" spans="1:6" x14ac:dyDescent="0.3">
      <c r="A4242" s="336">
        <v>15666</v>
      </c>
      <c r="B4242" s="2" t="s">
        <v>293</v>
      </c>
      <c r="C4242" s="429">
        <v>5.491587</v>
      </c>
      <c r="D4242" s="429">
        <v>3.8342649999999998</v>
      </c>
      <c r="E4242" s="429">
        <v>1.6573220000000002</v>
      </c>
      <c r="F4242" s="429">
        <v>-2.3102410000000049</v>
      </c>
    </row>
    <row r="4243" spans="1:6" x14ac:dyDescent="0.3">
      <c r="A4243" s="336">
        <v>15668</v>
      </c>
      <c r="B4243" s="2" t="s">
        <v>293</v>
      </c>
      <c r="C4243" s="429">
        <v>5.631227</v>
      </c>
      <c r="D4243" s="429">
        <v>3.7670659999999998</v>
      </c>
      <c r="E4243" s="429">
        <v>1.8641610000000002</v>
      </c>
      <c r="F4243" s="429">
        <v>0.22254599999999414</v>
      </c>
    </row>
    <row r="4244" spans="1:6" x14ac:dyDescent="0.3">
      <c r="A4244" s="336">
        <v>15670</v>
      </c>
      <c r="B4244" s="2" t="s">
        <v>293</v>
      </c>
      <c r="C4244" s="429">
        <v>5.6097900000000003</v>
      </c>
      <c r="D4244" s="429">
        <v>3.842047</v>
      </c>
      <c r="E4244" s="429">
        <v>1.7677430000000003</v>
      </c>
      <c r="F4244" s="429">
        <v>-1.4203509999999966</v>
      </c>
    </row>
    <row r="4245" spans="1:6" x14ac:dyDescent="0.3">
      <c r="A4245" s="336">
        <v>15672</v>
      </c>
      <c r="B4245" s="2" t="s">
        <v>293</v>
      </c>
      <c r="C4245" s="429">
        <v>5.5754190000000001</v>
      </c>
      <c r="D4245" s="429">
        <v>3.7566619999999999</v>
      </c>
      <c r="E4245" s="429">
        <v>1.8187570000000002</v>
      </c>
      <c r="F4245" s="429">
        <v>-0.425454000000002</v>
      </c>
    </row>
    <row r="4246" spans="1:6" x14ac:dyDescent="0.3">
      <c r="A4246" s="336">
        <v>15675</v>
      </c>
      <c r="B4246" s="2" t="s">
        <v>293</v>
      </c>
      <c r="C4246" s="429">
        <v>5.6047010000000004</v>
      </c>
      <c r="D4246" s="429">
        <v>3.765924</v>
      </c>
      <c r="E4246" s="429">
        <v>1.8387770000000003</v>
      </c>
      <c r="F4246" s="429">
        <v>-0.28003900000000215</v>
      </c>
    </row>
    <row r="4247" spans="1:6" x14ac:dyDescent="0.3">
      <c r="A4247" s="336">
        <v>15677</v>
      </c>
      <c r="B4247" s="2" t="s">
        <v>293</v>
      </c>
      <c r="C4247" s="429">
        <v>5.4110180000000003</v>
      </c>
      <c r="D4247" s="429">
        <v>3.9542250000000001</v>
      </c>
      <c r="E4247" s="429">
        <v>1.4567930000000002</v>
      </c>
      <c r="F4247" s="429">
        <v>-5.5435579999999973</v>
      </c>
    </row>
    <row r="4248" spans="1:6" x14ac:dyDescent="0.3">
      <c r="A4248" s="336">
        <v>15678</v>
      </c>
      <c r="B4248" s="2" t="s">
        <v>293</v>
      </c>
      <c r="C4248" s="429">
        <v>5.6173479999999998</v>
      </c>
      <c r="D4248" s="429">
        <v>3.7174710000000002</v>
      </c>
      <c r="E4248" s="429">
        <v>1.8998769999999996</v>
      </c>
      <c r="F4248" s="429">
        <v>0.37560500000000019</v>
      </c>
    </row>
    <row r="4249" spans="1:6" x14ac:dyDescent="0.3">
      <c r="A4249" s="336">
        <v>15679</v>
      </c>
      <c r="B4249" s="2" t="s">
        <v>293</v>
      </c>
      <c r="C4249" s="429">
        <v>5.558929</v>
      </c>
      <c r="D4249" s="429">
        <v>3.7574649999999998</v>
      </c>
      <c r="E4249" s="429">
        <v>1.8014640000000002</v>
      </c>
      <c r="F4249" s="429">
        <v>-0.60930000000000462</v>
      </c>
    </row>
    <row r="4250" spans="1:6" x14ac:dyDescent="0.3">
      <c r="A4250" s="336">
        <v>15681</v>
      </c>
      <c r="B4250" s="2" t="s">
        <v>293</v>
      </c>
      <c r="C4250" s="429">
        <v>5.6376489999999997</v>
      </c>
      <c r="D4250" s="429">
        <v>3.8590339999999999</v>
      </c>
      <c r="E4250" s="429">
        <v>1.7786149999999998</v>
      </c>
      <c r="F4250" s="429">
        <v>-1.307386000000001</v>
      </c>
    </row>
    <row r="4251" spans="1:6" x14ac:dyDescent="0.3">
      <c r="A4251" s="336">
        <v>15683</v>
      </c>
      <c r="B4251" s="2" t="s">
        <v>293</v>
      </c>
      <c r="C4251" s="429">
        <v>5.5238019999999999</v>
      </c>
      <c r="D4251" s="429">
        <v>3.7858170000000002</v>
      </c>
      <c r="E4251" s="429">
        <v>1.7379849999999997</v>
      </c>
      <c r="F4251" s="429">
        <v>-1.3255470000000074</v>
      </c>
    </row>
    <row r="4252" spans="1:6" x14ac:dyDescent="0.3">
      <c r="A4252" s="336">
        <v>15684</v>
      </c>
      <c r="B4252" s="2" t="s">
        <v>293</v>
      </c>
      <c r="C4252" s="429">
        <v>5.6317240000000002</v>
      </c>
      <c r="D4252" s="429">
        <v>3.8329360000000001</v>
      </c>
      <c r="E4252" s="429">
        <v>1.7987880000000001</v>
      </c>
      <c r="F4252" s="429">
        <v>-0.97063300000001362</v>
      </c>
    </row>
    <row r="4253" spans="1:6" x14ac:dyDescent="0.3">
      <c r="A4253" s="336">
        <v>15686</v>
      </c>
      <c r="B4253" s="2" t="s">
        <v>293</v>
      </c>
      <c r="C4253" s="429">
        <v>5.6533340000000001</v>
      </c>
      <c r="D4253" s="429">
        <v>3.8858679999999999</v>
      </c>
      <c r="E4253" s="429">
        <v>1.7674660000000002</v>
      </c>
      <c r="F4253" s="429">
        <v>-1.2398110000000031</v>
      </c>
    </row>
    <row r="4254" spans="1:6" x14ac:dyDescent="0.3">
      <c r="A4254" s="336">
        <v>15687</v>
      </c>
      <c r="B4254" s="2" t="s">
        <v>293</v>
      </c>
      <c r="C4254" s="429">
        <v>5.3426210000000003</v>
      </c>
      <c r="D4254" s="429">
        <v>3.9612240000000001</v>
      </c>
      <c r="E4254" s="429">
        <v>1.3813970000000002</v>
      </c>
      <c r="F4254" s="429">
        <v>-5.8968239999999952</v>
      </c>
    </row>
    <row r="4255" spans="1:6" x14ac:dyDescent="0.3">
      <c r="A4255" s="336">
        <v>15688</v>
      </c>
      <c r="B4255" s="2" t="s">
        <v>293</v>
      </c>
      <c r="C4255" s="429">
        <v>5.5373429999999999</v>
      </c>
      <c r="D4255" s="429">
        <v>3.7859029999999998</v>
      </c>
      <c r="E4255" s="429">
        <v>1.7514400000000001</v>
      </c>
      <c r="F4255" s="429">
        <v>-1.1597969999999975</v>
      </c>
    </row>
    <row r="4256" spans="1:6" x14ac:dyDescent="0.3">
      <c r="A4256" s="336">
        <v>15690</v>
      </c>
      <c r="B4256" s="2" t="s">
        <v>293</v>
      </c>
      <c r="C4256" s="429">
        <v>5.6434499999999996</v>
      </c>
      <c r="D4256" s="429">
        <v>3.8580990000000002</v>
      </c>
      <c r="E4256" s="429">
        <v>1.7853509999999995</v>
      </c>
      <c r="F4256" s="429">
        <v>-0.5896590000000046</v>
      </c>
    </row>
    <row r="4257" spans="1:6" x14ac:dyDescent="0.3">
      <c r="A4257" s="336">
        <v>15692</v>
      </c>
      <c r="B4257" s="2" t="s">
        <v>293</v>
      </c>
      <c r="C4257" s="429">
        <v>5.611866</v>
      </c>
      <c r="D4257" s="429">
        <v>3.741514</v>
      </c>
      <c r="E4257" s="429">
        <v>1.870352</v>
      </c>
      <c r="F4257" s="429">
        <v>0.13052700000000073</v>
      </c>
    </row>
    <row r="4258" spans="1:6" x14ac:dyDescent="0.3">
      <c r="A4258" s="336">
        <v>15697</v>
      </c>
      <c r="B4258" s="2" t="s">
        <v>293</v>
      </c>
      <c r="C4258" s="429">
        <v>5.5559700000000003</v>
      </c>
      <c r="D4258" s="429">
        <v>3.7785820000000001</v>
      </c>
      <c r="E4258" s="429">
        <v>1.7773880000000002</v>
      </c>
      <c r="F4258" s="429">
        <v>-0.78703799999999546</v>
      </c>
    </row>
    <row r="4259" spans="1:6" x14ac:dyDescent="0.3">
      <c r="A4259" s="336">
        <v>15698</v>
      </c>
      <c r="B4259" s="2" t="s">
        <v>293</v>
      </c>
      <c r="C4259" s="429">
        <v>5.5851829999999998</v>
      </c>
      <c r="D4259" s="429">
        <v>3.7358229999999999</v>
      </c>
      <c r="E4259" s="429">
        <v>1.8493599999999999</v>
      </c>
      <c r="F4259" s="429">
        <v>-0.15077299999999383</v>
      </c>
    </row>
    <row r="4260" spans="1:6" x14ac:dyDescent="0.3">
      <c r="A4260" s="336">
        <v>15701</v>
      </c>
      <c r="B4260" s="2" t="s">
        <v>293</v>
      </c>
      <c r="C4260" s="429">
        <v>5.5872590000000004</v>
      </c>
      <c r="D4260" s="429">
        <v>3.934167</v>
      </c>
      <c r="E4260" s="429">
        <v>1.6530920000000004</v>
      </c>
      <c r="F4260" s="429">
        <v>-2.8996469999999945</v>
      </c>
    </row>
    <row r="4261" spans="1:6" x14ac:dyDescent="0.3">
      <c r="A4261" s="336">
        <v>15705</v>
      </c>
      <c r="B4261" s="2" t="s">
        <v>293</v>
      </c>
      <c r="C4261" s="429">
        <v>5.5867750000000003</v>
      </c>
      <c r="D4261" s="429">
        <v>3.9340609999999998</v>
      </c>
      <c r="E4261" s="429">
        <v>1.6527140000000005</v>
      </c>
      <c r="F4261" s="429">
        <v>-2.9314470000000057</v>
      </c>
    </row>
    <row r="4262" spans="1:6" x14ac:dyDescent="0.3">
      <c r="A4262" s="336">
        <v>15711</v>
      </c>
      <c r="B4262" s="2" t="s">
        <v>295</v>
      </c>
      <c r="C4262" s="429">
        <v>5.5830130000000002</v>
      </c>
      <c r="D4262" s="429">
        <v>3.9508830000000001</v>
      </c>
      <c r="E4262" s="429">
        <v>1.6321300000000001</v>
      </c>
      <c r="F4262" s="429">
        <v>-3.1876289999999941</v>
      </c>
    </row>
    <row r="4263" spans="1:6" x14ac:dyDescent="0.3">
      <c r="A4263" s="336">
        <v>15713</v>
      </c>
      <c r="B4263" s="2" t="s">
        <v>293</v>
      </c>
      <c r="C4263" s="429">
        <v>5.6082460000000003</v>
      </c>
      <c r="D4263" s="429">
        <v>3.9098609999999998</v>
      </c>
      <c r="E4263" s="429">
        <v>1.6983850000000005</v>
      </c>
      <c r="F4263" s="429">
        <v>-2.299268000000005</v>
      </c>
    </row>
    <row r="4264" spans="1:6" x14ac:dyDescent="0.3">
      <c r="A4264" s="336">
        <v>15714</v>
      </c>
      <c r="B4264" s="2" t="s">
        <v>293</v>
      </c>
      <c r="C4264" s="429">
        <v>5.4800519999999997</v>
      </c>
      <c r="D4264" s="429">
        <v>3.9273669999999998</v>
      </c>
      <c r="E4264" s="429">
        <v>1.5526849999999999</v>
      </c>
      <c r="F4264" s="429">
        <v>-3.9461300000000037</v>
      </c>
    </row>
    <row r="4265" spans="1:6" x14ac:dyDescent="0.3">
      <c r="A4265" s="336">
        <v>15716</v>
      </c>
      <c r="B4265" s="2" t="s">
        <v>293</v>
      </c>
      <c r="C4265" s="429">
        <v>5.6077870000000001</v>
      </c>
      <c r="D4265" s="429">
        <v>3.9235060000000002</v>
      </c>
      <c r="E4265" s="429">
        <v>1.6842809999999999</v>
      </c>
      <c r="F4265" s="429">
        <v>-3.0776820000000029</v>
      </c>
    </row>
    <row r="4266" spans="1:6" x14ac:dyDescent="0.3">
      <c r="A4266" s="336">
        <v>15717</v>
      </c>
      <c r="B4266" s="2" t="s">
        <v>293</v>
      </c>
      <c r="C4266" s="429">
        <v>5.6126909999999999</v>
      </c>
      <c r="D4266" s="429">
        <v>3.9070109999999998</v>
      </c>
      <c r="E4266" s="429">
        <v>1.7056800000000001</v>
      </c>
      <c r="F4266" s="429">
        <v>-2.7418600000000026</v>
      </c>
    </row>
    <row r="4267" spans="1:6" x14ac:dyDescent="0.3">
      <c r="A4267" s="336">
        <v>15720</v>
      </c>
      <c r="B4267" s="2" t="s">
        <v>293</v>
      </c>
      <c r="C4267" s="429">
        <v>5.5731799999999998</v>
      </c>
      <c r="D4267" s="429">
        <v>3.9535179999999999</v>
      </c>
      <c r="E4267" s="429">
        <v>1.6196619999999999</v>
      </c>
      <c r="F4267" s="429">
        <v>-3.8802180000000064</v>
      </c>
    </row>
    <row r="4268" spans="1:6" x14ac:dyDescent="0.3">
      <c r="A4268" s="336">
        <v>15721</v>
      </c>
      <c r="B4268" s="2" t="s">
        <v>293</v>
      </c>
      <c r="C4268" s="429">
        <v>5.4925199999999998</v>
      </c>
      <c r="D4268" s="429">
        <v>3.905036</v>
      </c>
      <c r="E4268" s="429">
        <v>1.5874839999999999</v>
      </c>
      <c r="F4268" s="429">
        <v>-2.8215509999999995</v>
      </c>
    </row>
    <row r="4269" spans="1:6" x14ac:dyDescent="0.3">
      <c r="A4269" s="336">
        <v>15722</v>
      </c>
      <c r="B4269" s="2" t="s">
        <v>293</v>
      </c>
      <c r="C4269" s="429">
        <v>5.3922670000000004</v>
      </c>
      <c r="D4269" s="429">
        <v>3.8968349999999998</v>
      </c>
      <c r="E4269" s="429">
        <v>1.4954320000000005</v>
      </c>
      <c r="F4269" s="429">
        <v>-3.9633439999999993</v>
      </c>
    </row>
    <row r="4270" spans="1:6" x14ac:dyDescent="0.3">
      <c r="A4270" s="336">
        <v>15724</v>
      </c>
      <c r="B4270" s="2" t="s">
        <v>293</v>
      </c>
      <c r="C4270" s="429">
        <v>5.5001280000000001</v>
      </c>
      <c r="D4270" s="429">
        <v>3.9092530000000001</v>
      </c>
      <c r="E4270" s="429">
        <v>1.590875</v>
      </c>
      <c r="F4270" s="429">
        <v>-3.1426549999999978</v>
      </c>
    </row>
    <row r="4271" spans="1:6" x14ac:dyDescent="0.3">
      <c r="A4271" s="336">
        <v>15725</v>
      </c>
      <c r="B4271" s="2" t="s">
        <v>293</v>
      </c>
      <c r="C4271" s="429">
        <v>5.6285410000000002</v>
      </c>
      <c r="D4271" s="429">
        <v>3.8821659999999998</v>
      </c>
      <c r="E4271" s="429">
        <v>1.7463750000000005</v>
      </c>
      <c r="F4271" s="429">
        <v>-1.8214770000000016</v>
      </c>
    </row>
    <row r="4272" spans="1:6" x14ac:dyDescent="0.3">
      <c r="A4272" s="336">
        <v>15728</v>
      </c>
      <c r="B4272" s="2" t="s">
        <v>293</v>
      </c>
      <c r="C4272" s="429">
        <v>5.5330219999999999</v>
      </c>
      <c r="D4272" s="429">
        <v>3.94651</v>
      </c>
      <c r="E4272" s="429">
        <v>1.5865119999999999</v>
      </c>
      <c r="F4272" s="429">
        <v>-3.723550000000003</v>
      </c>
    </row>
    <row r="4273" spans="1:6" x14ac:dyDescent="0.3">
      <c r="A4273" s="336">
        <v>15729</v>
      </c>
      <c r="B4273" s="2" t="s">
        <v>293</v>
      </c>
      <c r="C4273" s="429">
        <v>5.5106650000000004</v>
      </c>
      <c r="D4273" s="429">
        <v>3.9424100000000002</v>
      </c>
      <c r="E4273" s="429">
        <v>1.5682550000000002</v>
      </c>
      <c r="F4273" s="429">
        <v>-3.6978639999999956</v>
      </c>
    </row>
    <row r="4274" spans="1:6" x14ac:dyDescent="0.3">
      <c r="A4274" s="336">
        <v>15730</v>
      </c>
      <c r="B4274" s="2" t="s">
        <v>295</v>
      </c>
      <c r="C4274" s="429">
        <v>5.5853770000000003</v>
      </c>
      <c r="D4274" s="429">
        <v>4.0404580000000001</v>
      </c>
      <c r="E4274" s="429">
        <v>1.5449190000000002</v>
      </c>
      <c r="F4274" s="429">
        <v>-3.3029900000000083</v>
      </c>
    </row>
    <row r="4275" spans="1:6" x14ac:dyDescent="0.3">
      <c r="A4275" s="336">
        <v>15732</v>
      </c>
      <c r="B4275" s="2" t="s">
        <v>293</v>
      </c>
      <c r="C4275" s="429">
        <v>5.6003990000000003</v>
      </c>
      <c r="D4275" s="429">
        <v>3.93445</v>
      </c>
      <c r="E4275" s="429">
        <v>1.6659490000000003</v>
      </c>
      <c r="F4275" s="429">
        <v>-2.2896199999999993</v>
      </c>
    </row>
    <row r="4276" spans="1:6" x14ac:dyDescent="0.3">
      <c r="A4276" s="336">
        <v>15739</v>
      </c>
      <c r="B4276" s="2" t="s">
        <v>293</v>
      </c>
      <c r="C4276" s="429">
        <v>5.5566250000000004</v>
      </c>
      <c r="D4276" s="429">
        <v>3.9394010000000002</v>
      </c>
      <c r="E4276" s="429">
        <v>1.6172240000000002</v>
      </c>
      <c r="F4276" s="429">
        <v>-3.1306550000000044</v>
      </c>
    </row>
    <row r="4277" spans="1:6" x14ac:dyDescent="0.3">
      <c r="A4277" s="336">
        <v>15742</v>
      </c>
      <c r="B4277" s="2" t="s">
        <v>293</v>
      </c>
      <c r="C4277" s="429">
        <v>5.4905099999999996</v>
      </c>
      <c r="D4277" s="429">
        <v>3.9280469999999998</v>
      </c>
      <c r="E4277" s="429">
        <v>1.5624629999999997</v>
      </c>
      <c r="F4277" s="429">
        <v>-3.1183960000000042</v>
      </c>
    </row>
    <row r="4278" spans="1:6" x14ac:dyDescent="0.3">
      <c r="A4278" s="336">
        <v>15744</v>
      </c>
      <c r="B4278" s="2" t="s">
        <v>295</v>
      </c>
      <c r="C4278" s="429">
        <v>5.6344779999999997</v>
      </c>
      <c r="D4278" s="429">
        <v>4.1062450000000004</v>
      </c>
      <c r="E4278" s="429">
        <v>1.5282329999999993</v>
      </c>
      <c r="F4278" s="429">
        <v>-3.0902320000000003</v>
      </c>
    </row>
    <row r="4279" spans="1:6" x14ac:dyDescent="0.3">
      <c r="A4279" s="336">
        <v>15747</v>
      </c>
      <c r="B4279" s="2" t="s">
        <v>293</v>
      </c>
      <c r="C4279" s="429">
        <v>5.5815250000000001</v>
      </c>
      <c r="D4279" s="429">
        <v>3.943533</v>
      </c>
      <c r="E4279" s="429">
        <v>1.6379920000000001</v>
      </c>
      <c r="F4279" s="429">
        <v>-2.5307609999999983</v>
      </c>
    </row>
    <row r="4280" spans="1:6" x14ac:dyDescent="0.3">
      <c r="A4280" s="336">
        <v>15748</v>
      </c>
      <c r="B4280" s="2" t="s">
        <v>293</v>
      </c>
      <c r="C4280" s="429">
        <v>5.5711760000000004</v>
      </c>
      <c r="D4280" s="429">
        <v>3.94347</v>
      </c>
      <c r="E4280" s="429">
        <v>1.6277060000000003</v>
      </c>
      <c r="F4280" s="429">
        <v>-3.6887400000000099</v>
      </c>
    </row>
    <row r="4281" spans="1:6" x14ac:dyDescent="0.3">
      <c r="A4281" s="336">
        <v>15753</v>
      </c>
      <c r="B4281" s="2" t="s">
        <v>295</v>
      </c>
      <c r="C4281" s="429">
        <v>5.6126170000000002</v>
      </c>
      <c r="D4281" s="429">
        <v>3.9801489999999999</v>
      </c>
      <c r="E4281" s="429">
        <v>1.6324680000000003</v>
      </c>
      <c r="F4281" s="429">
        <v>-2.0213619999999963</v>
      </c>
    </row>
    <row r="4282" spans="1:6" x14ac:dyDescent="0.3">
      <c r="A4282" s="336">
        <v>15757</v>
      </c>
      <c r="B4282" s="2" t="s">
        <v>295</v>
      </c>
      <c r="C4282" s="429">
        <v>5.5980100000000004</v>
      </c>
      <c r="D4282" s="429">
        <v>3.97159</v>
      </c>
      <c r="E4282" s="429">
        <v>1.6264200000000004</v>
      </c>
      <c r="F4282" s="429">
        <v>-2.6090879999999999</v>
      </c>
    </row>
    <row r="4283" spans="1:6" x14ac:dyDescent="0.3">
      <c r="A4283" s="336">
        <v>15758</v>
      </c>
      <c r="B4283" s="2" t="s">
        <v>295</v>
      </c>
      <c r="C4283" s="429">
        <v>5.6353150000000003</v>
      </c>
      <c r="D4283" s="429">
        <v>4.1054630000000003</v>
      </c>
      <c r="E4283" s="429">
        <v>1.529852</v>
      </c>
      <c r="F4283" s="429">
        <v>-3.0593479999999929</v>
      </c>
    </row>
    <row r="4284" spans="1:6" x14ac:dyDescent="0.3">
      <c r="A4284" s="336">
        <v>15759</v>
      </c>
      <c r="B4284" s="2" t="s">
        <v>293</v>
      </c>
      <c r="C4284" s="429">
        <v>5.5478459999999998</v>
      </c>
      <c r="D4284" s="429">
        <v>3.9419909999999998</v>
      </c>
      <c r="E4284" s="429">
        <v>1.605855</v>
      </c>
      <c r="F4284" s="429">
        <v>-2.9444780000000108</v>
      </c>
    </row>
    <row r="4285" spans="1:6" x14ac:dyDescent="0.3">
      <c r="A4285" s="336">
        <v>15760</v>
      </c>
      <c r="B4285" s="2" t="s">
        <v>293</v>
      </c>
      <c r="C4285" s="429">
        <v>5.4597879999999996</v>
      </c>
      <c r="D4285" s="429">
        <v>3.9191250000000002</v>
      </c>
      <c r="E4285" s="429">
        <v>1.5406629999999994</v>
      </c>
      <c r="F4285" s="429">
        <v>-3.8490739999999946</v>
      </c>
    </row>
    <row r="4286" spans="1:6" x14ac:dyDescent="0.3">
      <c r="A4286" s="336">
        <v>15762</v>
      </c>
      <c r="B4286" s="2" t="s">
        <v>293</v>
      </c>
      <c r="C4286" s="429">
        <v>5.4552440000000004</v>
      </c>
      <c r="D4286" s="429">
        <v>3.9348100000000001</v>
      </c>
      <c r="E4286" s="429">
        <v>1.5204340000000003</v>
      </c>
      <c r="F4286" s="429">
        <v>-4.3183939999999978</v>
      </c>
    </row>
    <row r="4287" spans="1:6" x14ac:dyDescent="0.3">
      <c r="A4287" s="336">
        <v>15763</v>
      </c>
      <c r="B4287" s="2" t="s">
        <v>293</v>
      </c>
      <c r="C4287" s="429">
        <v>5.5048149999999998</v>
      </c>
      <c r="D4287" s="429">
        <v>3.986405</v>
      </c>
      <c r="E4287" s="429">
        <v>1.5184099999999998</v>
      </c>
      <c r="F4287" s="429">
        <v>-3.0241919999999993</v>
      </c>
    </row>
    <row r="4288" spans="1:6" x14ac:dyDescent="0.3">
      <c r="A4288" s="336">
        <v>15764</v>
      </c>
      <c r="B4288" s="2" t="s">
        <v>295</v>
      </c>
      <c r="C4288" s="429">
        <v>5.5932550000000001</v>
      </c>
      <c r="D4288" s="429">
        <v>4.022424</v>
      </c>
      <c r="E4288" s="429">
        <v>1.5708310000000001</v>
      </c>
      <c r="F4288" s="429">
        <v>-3.2190579999999969</v>
      </c>
    </row>
    <row r="4289" spans="1:6" x14ac:dyDescent="0.3">
      <c r="A4289" s="336">
        <v>15765</v>
      </c>
      <c r="B4289" s="2" t="s">
        <v>293</v>
      </c>
      <c r="C4289" s="429">
        <v>5.5459079999999998</v>
      </c>
      <c r="D4289" s="429">
        <v>3.9534479999999999</v>
      </c>
      <c r="E4289" s="429">
        <v>1.59246</v>
      </c>
      <c r="F4289" s="429">
        <v>-4.0414789999999954</v>
      </c>
    </row>
    <row r="4290" spans="1:6" x14ac:dyDescent="0.3">
      <c r="A4290" s="336">
        <v>15767</v>
      </c>
      <c r="B4290" s="2" t="s">
        <v>295</v>
      </c>
      <c r="C4290" s="429">
        <v>5.6022400000000001</v>
      </c>
      <c r="D4290" s="429">
        <v>4.0272100000000002</v>
      </c>
      <c r="E4290" s="429">
        <v>1.5750299999999999</v>
      </c>
      <c r="F4290" s="429">
        <v>-3.0897080000000088</v>
      </c>
    </row>
    <row r="4291" spans="1:6" x14ac:dyDescent="0.3">
      <c r="A4291" s="336">
        <v>15770</v>
      </c>
      <c r="B4291" s="2" t="s">
        <v>295</v>
      </c>
      <c r="C4291" s="429">
        <v>5.614312</v>
      </c>
      <c r="D4291" s="429">
        <v>4.0988519999999999</v>
      </c>
      <c r="E4291" s="429">
        <v>1.51546</v>
      </c>
      <c r="F4291" s="429">
        <v>-3.2046829999999957</v>
      </c>
    </row>
    <row r="4292" spans="1:6" x14ac:dyDescent="0.3">
      <c r="A4292" s="336">
        <v>15771</v>
      </c>
      <c r="B4292" s="2" t="s">
        <v>293</v>
      </c>
      <c r="C4292" s="429">
        <v>5.5138470000000002</v>
      </c>
      <c r="D4292" s="429">
        <v>3.947254</v>
      </c>
      <c r="E4292" s="429">
        <v>1.5665930000000001</v>
      </c>
      <c r="F4292" s="429">
        <v>-3.1530860000000018</v>
      </c>
    </row>
    <row r="4293" spans="1:6" x14ac:dyDescent="0.3">
      <c r="A4293" s="336">
        <v>15772</v>
      </c>
      <c r="B4293" s="2" t="s">
        <v>293</v>
      </c>
      <c r="C4293" s="429">
        <v>5.4974160000000003</v>
      </c>
      <c r="D4293" s="429">
        <v>3.9408150000000002</v>
      </c>
      <c r="E4293" s="429">
        <v>1.5566010000000001</v>
      </c>
      <c r="F4293" s="429">
        <v>-3.171401000000003</v>
      </c>
    </row>
    <row r="4294" spans="1:6" x14ac:dyDescent="0.3">
      <c r="A4294" s="336">
        <v>15773</v>
      </c>
      <c r="B4294" s="2" t="s">
        <v>293</v>
      </c>
      <c r="C4294" s="429">
        <v>5.4131150000000003</v>
      </c>
      <c r="D4294" s="429">
        <v>3.8990619999999998</v>
      </c>
      <c r="E4294" s="429">
        <v>1.5140530000000005</v>
      </c>
      <c r="F4294" s="429">
        <v>-3.7826290000000071</v>
      </c>
    </row>
    <row r="4295" spans="1:6" x14ac:dyDescent="0.3">
      <c r="A4295" s="336">
        <v>15774</v>
      </c>
      <c r="B4295" s="2" t="s">
        <v>293</v>
      </c>
      <c r="C4295" s="429">
        <v>5.62805</v>
      </c>
      <c r="D4295" s="429">
        <v>3.914876</v>
      </c>
      <c r="E4295" s="429">
        <v>1.713174</v>
      </c>
      <c r="F4295" s="429">
        <v>-1.822930999999997</v>
      </c>
    </row>
    <row r="4296" spans="1:6" x14ac:dyDescent="0.3">
      <c r="A4296" s="336">
        <v>15775</v>
      </c>
      <c r="B4296" s="2" t="s">
        <v>293</v>
      </c>
      <c r="C4296" s="429">
        <v>5.4320849999999998</v>
      </c>
      <c r="D4296" s="429">
        <v>3.9187859999999999</v>
      </c>
      <c r="E4296" s="429">
        <v>1.5132989999999999</v>
      </c>
      <c r="F4296" s="429">
        <v>-4.0552200000000056</v>
      </c>
    </row>
    <row r="4297" spans="1:6" x14ac:dyDescent="0.3">
      <c r="A4297" s="336">
        <v>15776</v>
      </c>
      <c r="B4297" s="2" t="s">
        <v>295</v>
      </c>
      <c r="C4297" s="429">
        <v>5.6015110000000004</v>
      </c>
      <c r="D4297" s="429">
        <v>4.0683949999999998</v>
      </c>
      <c r="E4297" s="429">
        <v>1.5331160000000006</v>
      </c>
      <c r="F4297" s="429">
        <v>-3.2461929999999981</v>
      </c>
    </row>
    <row r="4298" spans="1:6" x14ac:dyDescent="0.3">
      <c r="A4298" s="336">
        <v>15777</v>
      </c>
      <c r="B4298" s="2" t="s">
        <v>293</v>
      </c>
      <c r="C4298" s="429">
        <v>5.5307399999999998</v>
      </c>
      <c r="D4298" s="429">
        <v>3.9456000000000002</v>
      </c>
      <c r="E4298" s="429">
        <v>1.5851399999999995</v>
      </c>
      <c r="F4298" s="429">
        <v>-3.6069970000000069</v>
      </c>
    </row>
    <row r="4299" spans="1:6" x14ac:dyDescent="0.3">
      <c r="A4299" s="336">
        <v>15778</v>
      </c>
      <c r="B4299" s="2" t="s">
        <v>295</v>
      </c>
      <c r="C4299" s="429">
        <v>5.6238590000000004</v>
      </c>
      <c r="D4299" s="429">
        <v>4.1393810000000002</v>
      </c>
      <c r="E4299" s="429">
        <v>1.4844780000000002</v>
      </c>
      <c r="F4299" s="429">
        <v>-3.1319110000000094</v>
      </c>
    </row>
    <row r="4300" spans="1:6" x14ac:dyDescent="0.3">
      <c r="A4300" s="336">
        <v>15780</v>
      </c>
      <c r="B4300" s="2" t="s">
        <v>295</v>
      </c>
      <c r="C4300" s="429">
        <v>5.6256510000000004</v>
      </c>
      <c r="D4300" s="429">
        <v>4.083151</v>
      </c>
      <c r="E4300" s="429">
        <v>1.5425000000000004</v>
      </c>
      <c r="F4300" s="429">
        <v>-3.0982050000000001</v>
      </c>
    </row>
    <row r="4301" spans="1:6" x14ac:dyDescent="0.3">
      <c r="A4301" s="336">
        <v>15784</v>
      </c>
      <c r="B4301" s="2" t="s">
        <v>295</v>
      </c>
      <c r="C4301" s="429">
        <v>5.5970779999999998</v>
      </c>
      <c r="D4301" s="429">
        <v>4.0608550000000001</v>
      </c>
      <c r="E4301" s="429">
        <v>1.5362229999999997</v>
      </c>
      <c r="F4301" s="429">
        <v>-3.2866380000000035</v>
      </c>
    </row>
    <row r="4302" spans="1:6" x14ac:dyDescent="0.3">
      <c r="A4302" s="336">
        <v>15801</v>
      </c>
      <c r="B4302" s="2" t="s">
        <v>295</v>
      </c>
      <c r="C4302" s="429">
        <v>5.5212649999999996</v>
      </c>
      <c r="D4302" s="429">
        <v>3.9138419999999998</v>
      </c>
      <c r="E4302" s="429">
        <v>1.6074229999999998</v>
      </c>
      <c r="F4302" s="429">
        <v>-3.1402819999999991</v>
      </c>
    </row>
    <row r="4303" spans="1:6" x14ac:dyDescent="0.3">
      <c r="A4303" s="336">
        <v>15821</v>
      </c>
      <c r="B4303" s="2" t="s">
        <v>295</v>
      </c>
      <c r="C4303" s="429">
        <v>5.4929899999999998</v>
      </c>
      <c r="D4303" s="429">
        <v>3.9102480000000002</v>
      </c>
      <c r="E4303" s="429">
        <v>1.5827419999999996</v>
      </c>
      <c r="F4303" s="429">
        <v>-2.4317980000000006</v>
      </c>
    </row>
    <row r="4304" spans="1:6" x14ac:dyDescent="0.3">
      <c r="A4304" s="336">
        <v>15823</v>
      </c>
      <c r="B4304" s="2" t="s">
        <v>295</v>
      </c>
      <c r="C4304" s="429">
        <v>5.4783530000000003</v>
      </c>
      <c r="D4304" s="429">
        <v>3.9920119999999999</v>
      </c>
      <c r="E4304" s="429">
        <v>1.4863410000000004</v>
      </c>
      <c r="F4304" s="429">
        <v>-3.9910930000000064</v>
      </c>
    </row>
    <row r="4305" spans="1:6" x14ac:dyDescent="0.3">
      <c r="A4305" s="336">
        <v>15824</v>
      </c>
      <c r="B4305" s="2" t="s">
        <v>295</v>
      </c>
      <c r="C4305" s="429">
        <v>5.4952880000000004</v>
      </c>
      <c r="D4305" s="429">
        <v>3.9389810000000001</v>
      </c>
      <c r="E4305" s="429">
        <v>1.5563070000000003</v>
      </c>
      <c r="F4305" s="429">
        <v>-4.2092260000000081</v>
      </c>
    </row>
    <row r="4306" spans="1:6" x14ac:dyDescent="0.3">
      <c r="A4306" s="336">
        <v>15825</v>
      </c>
      <c r="B4306" s="2" t="s">
        <v>295</v>
      </c>
      <c r="C4306" s="429">
        <v>5.5549359999999997</v>
      </c>
      <c r="D4306" s="429">
        <v>3.9800390000000001</v>
      </c>
      <c r="E4306" s="429">
        <v>1.5748969999999995</v>
      </c>
      <c r="F4306" s="429">
        <v>-3.8906840000000003</v>
      </c>
    </row>
    <row r="4307" spans="1:6" x14ac:dyDescent="0.3">
      <c r="A4307" s="336">
        <v>15827</v>
      </c>
      <c r="B4307" s="2" t="s">
        <v>295</v>
      </c>
      <c r="C4307" s="429">
        <v>5.4827279999999998</v>
      </c>
      <c r="D4307" s="429">
        <v>3.990478</v>
      </c>
      <c r="E4307" s="429">
        <v>1.4922499999999999</v>
      </c>
      <c r="F4307" s="429">
        <v>-3.3546669999999921</v>
      </c>
    </row>
    <row r="4308" spans="1:6" x14ac:dyDescent="0.3">
      <c r="A4308" s="336">
        <v>15828</v>
      </c>
      <c r="B4308" s="2" t="s">
        <v>295</v>
      </c>
      <c r="C4308" s="429">
        <v>5.5812160000000004</v>
      </c>
      <c r="D4308" s="429">
        <v>4.1156879999999996</v>
      </c>
      <c r="E4308" s="429">
        <v>1.4655280000000008</v>
      </c>
      <c r="F4308" s="429">
        <v>-4.872825000000006</v>
      </c>
    </row>
    <row r="4309" spans="1:6" x14ac:dyDescent="0.3">
      <c r="A4309" s="336">
        <v>15829</v>
      </c>
      <c r="B4309" s="2" t="s">
        <v>295</v>
      </c>
      <c r="C4309" s="429">
        <v>5.6263500000000004</v>
      </c>
      <c r="D4309" s="429">
        <v>4.1077110000000001</v>
      </c>
      <c r="E4309" s="429">
        <v>1.5186390000000003</v>
      </c>
      <c r="F4309" s="429">
        <v>-3.8824639999999988</v>
      </c>
    </row>
    <row r="4310" spans="1:6" x14ac:dyDescent="0.3">
      <c r="A4310" s="336">
        <v>15832</v>
      </c>
      <c r="B4310" s="2" t="s">
        <v>295</v>
      </c>
      <c r="C4310" s="429">
        <v>5.515663</v>
      </c>
      <c r="D4310" s="429">
        <v>3.80315</v>
      </c>
      <c r="E4310" s="429">
        <v>1.712513</v>
      </c>
      <c r="F4310" s="429">
        <v>-1.2091379999999958</v>
      </c>
    </row>
    <row r="4311" spans="1:6" x14ac:dyDescent="0.3">
      <c r="A4311" s="336">
        <v>15834</v>
      </c>
      <c r="B4311" s="2" t="s">
        <v>295</v>
      </c>
      <c r="C4311" s="429">
        <v>5.4671969999999996</v>
      </c>
      <c r="D4311" s="429">
        <v>3.9034789999999999</v>
      </c>
      <c r="E4311" s="429">
        <v>1.5637179999999997</v>
      </c>
      <c r="F4311" s="429">
        <v>-2.6808910000000026</v>
      </c>
    </row>
    <row r="4312" spans="1:6" x14ac:dyDescent="0.3">
      <c r="A4312" s="336">
        <v>15840</v>
      </c>
      <c r="B4312" s="2" t="s">
        <v>295</v>
      </c>
      <c r="C4312" s="429">
        <v>5.515701</v>
      </c>
      <c r="D4312" s="429">
        <v>3.899804</v>
      </c>
      <c r="E4312" s="429">
        <v>1.6158969999999999</v>
      </c>
      <c r="F4312" s="429">
        <v>-3.5950009999999963</v>
      </c>
    </row>
    <row r="4313" spans="1:6" x14ac:dyDescent="0.3">
      <c r="A4313" s="336">
        <v>15845</v>
      </c>
      <c r="B4313" s="2" t="s">
        <v>295</v>
      </c>
      <c r="C4313" s="429">
        <v>5.4181879999999998</v>
      </c>
      <c r="D4313" s="429">
        <v>4.1792990000000003</v>
      </c>
      <c r="E4313" s="429">
        <v>1.2388889999999995</v>
      </c>
      <c r="F4313" s="429">
        <v>-5.9492449999999977</v>
      </c>
    </row>
    <row r="4314" spans="1:6" x14ac:dyDescent="0.3">
      <c r="A4314" s="336">
        <v>15846</v>
      </c>
      <c r="B4314" s="2" t="s">
        <v>295</v>
      </c>
      <c r="C4314" s="429">
        <v>5.467892</v>
      </c>
      <c r="D4314" s="429">
        <v>4.050986</v>
      </c>
      <c r="E4314" s="429">
        <v>1.416906</v>
      </c>
      <c r="F4314" s="429">
        <v>-4.2170380000000023</v>
      </c>
    </row>
    <row r="4315" spans="1:6" x14ac:dyDescent="0.3">
      <c r="A4315" s="336">
        <v>15848</v>
      </c>
      <c r="B4315" s="2" t="s">
        <v>295</v>
      </c>
      <c r="C4315" s="429">
        <v>5.5571529999999996</v>
      </c>
      <c r="D4315" s="429">
        <v>3.909545</v>
      </c>
      <c r="E4315" s="429">
        <v>1.6476079999999995</v>
      </c>
      <c r="F4315" s="429">
        <v>-2.755344000000008</v>
      </c>
    </row>
    <row r="4316" spans="1:6" x14ac:dyDescent="0.3">
      <c r="A4316" s="336">
        <v>15849</v>
      </c>
      <c r="B4316" s="2" t="s">
        <v>295</v>
      </c>
      <c r="C4316" s="429">
        <v>5.4960269999999998</v>
      </c>
      <c r="D4316" s="429">
        <v>3.9498660000000001</v>
      </c>
      <c r="E4316" s="429">
        <v>1.5461609999999997</v>
      </c>
      <c r="F4316" s="429">
        <v>-3.1639669999999995</v>
      </c>
    </row>
    <row r="4317" spans="1:6" x14ac:dyDescent="0.3">
      <c r="A4317" s="336">
        <v>15851</v>
      </c>
      <c r="B4317" s="2" t="s">
        <v>295</v>
      </c>
      <c r="C4317" s="429">
        <v>5.5579179999999999</v>
      </c>
      <c r="D4317" s="429">
        <v>3.893227</v>
      </c>
      <c r="E4317" s="429">
        <v>1.6646909999999999</v>
      </c>
      <c r="F4317" s="429">
        <v>-3.293526</v>
      </c>
    </row>
    <row r="4318" spans="1:6" x14ac:dyDescent="0.3">
      <c r="A4318" s="336">
        <v>15853</v>
      </c>
      <c r="B4318" s="2" t="s">
        <v>295</v>
      </c>
      <c r="C4318" s="429">
        <v>5.4711030000000003</v>
      </c>
      <c r="D4318" s="429">
        <v>4.121461</v>
      </c>
      <c r="E4318" s="429">
        <v>1.3496420000000002</v>
      </c>
      <c r="F4318" s="429">
        <v>-5.0820839999999947</v>
      </c>
    </row>
    <row r="4319" spans="1:6" x14ac:dyDescent="0.3">
      <c r="A4319" s="336">
        <v>15856</v>
      </c>
      <c r="B4319" s="2" t="s">
        <v>295</v>
      </c>
      <c r="C4319" s="429">
        <v>5.5051310000000004</v>
      </c>
      <c r="D4319" s="429">
        <v>3.9212199999999999</v>
      </c>
      <c r="E4319" s="429">
        <v>1.5839110000000005</v>
      </c>
      <c r="F4319" s="429">
        <v>-3.1383349999999979</v>
      </c>
    </row>
    <row r="4320" spans="1:6" x14ac:dyDescent="0.3">
      <c r="A4320" s="336">
        <v>15857</v>
      </c>
      <c r="B4320" s="2" t="s">
        <v>295</v>
      </c>
      <c r="C4320" s="429">
        <v>5.4286529999999997</v>
      </c>
      <c r="D4320" s="429">
        <v>4.0933700000000002</v>
      </c>
      <c r="E4320" s="429">
        <v>1.3352829999999996</v>
      </c>
      <c r="F4320" s="429">
        <v>-4.8831869999999995</v>
      </c>
    </row>
    <row r="4321" spans="1:6" x14ac:dyDescent="0.3">
      <c r="A4321" s="336">
        <v>15860</v>
      </c>
      <c r="B4321" s="2" t="s">
        <v>295</v>
      </c>
      <c r="C4321" s="429">
        <v>5.5353149999999998</v>
      </c>
      <c r="D4321" s="429">
        <v>4.0872739999999999</v>
      </c>
      <c r="E4321" s="429">
        <v>1.4480409999999999</v>
      </c>
      <c r="F4321" s="429">
        <v>-4.914597999999998</v>
      </c>
    </row>
    <row r="4322" spans="1:6" x14ac:dyDescent="0.3">
      <c r="A4322" s="336">
        <v>15861</v>
      </c>
      <c r="B4322" s="2" t="s">
        <v>295</v>
      </c>
      <c r="C4322" s="429">
        <v>5.4993809999999996</v>
      </c>
      <c r="D4322" s="429">
        <v>3.7328260000000002</v>
      </c>
      <c r="E4322" s="429">
        <v>1.7665549999999994</v>
      </c>
      <c r="F4322" s="429">
        <v>-0.67507999999999413</v>
      </c>
    </row>
    <row r="4323" spans="1:6" x14ac:dyDescent="0.3">
      <c r="A4323" s="336">
        <v>15864</v>
      </c>
      <c r="B4323" s="2" t="s">
        <v>295</v>
      </c>
      <c r="C4323" s="429">
        <v>5.6334679999999997</v>
      </c>
      <c r="D4323" s="429">
        <v>4.1103870000000002</v>
      </c>
      <c r="E4323" s="429">
        <v>1.5230809999999995</v>
      </c>
      <c r="F4323" s="429">
        <v>-3.4951679999999925</v>
      </c>
    </row>
    <row r="4324" spans="1:6" x14ac:dyDescent="0.3">
      <c r="A4324" s="336">
        <v>15865</v>
      </c>
      <c r="B4324" s="2" t="s">
        <v>295</v>
      </c>
      <c r="C4324" s="429">
        <v>5.5643050000000001</v>
      </c>
      <c r="D4324" s="429">
        <v>3.8921790000000001</v>
      </c>
      <c r="E4324" s="429">
        <v>1.672126</v>
      </c>
      <c r="F4324" s="429">
        <v>-2.8992399999999989</v>
      </c>
    </row>
    <row r="4325" spans="1:6" x14ac:dyDescent="0.3">
      <c r="A4325" s="336">
        <v>15868</v>
      </c>
      <c r="B4325" s="2" t="s">
        <v>295</v>
      </c>
      <c r="C4325" s="429">
        <v>5.4792759999999996</v>
      </c>
      <c r="D4325" s="429">
        <v>3.9881000000000002</v>
      </c>
      <c r="E4325" s="429">
        <v>1.4911759999999994</v>
      </c>
      <c r="F4325" s="429">
        <v>-3.3270960000000045</v>
      </c>
    </row>
    <row r="4326" spans="1:6" x14ac:dyDescent="0.3">
      <c r="A4326" s="336">
        <v>15870</v>
      </c>
      <c r="B4326" s="2" t="s">
        <v>295</v>
      </c>
      <c r="C4326" s="429">
        <v>5.3908160000000001</v>
      </c>
      <c r="D4326" s="429">
        <v>4.1614009999999997</v>
      </c>
      <c r="E4326" s="429">
        <v>1.2294150000000004</v>
      </c>
      <c r="F4326" s="429">
        <v>-6.2018550000000019</v>
      </c>
    </row>
    <row r="4327" spans="1:6" x14ac:dyDescent="0.3">
      <c r="A4327" s="336">
        <v>15901</v>
      </c>
      <c r="B4327" s="2" t="s">
        <v>293</v>
      </c>
      <c r="C4327" s="429">
        <v>5.4641900000000003</v>
      </c>
      <c r="D4327" s="429">
        <v>3.9455429999999998</v>
      </c>
      <c r="E4327" s="429">
        <v>1.5186470000000005</v>
      </c>
      <c r="F4327" s="429">
        <v>-5.2360359999999915</v>
      </c>
    </row>
    <row r="4328" spans="1:6" x14ac:dyDescent="0.3">
      <c r="A4328" s="336">
        <v>15902</v>
      </c>
      <c r="B4328" s="2" t="s">
        <v>293</v>
      </c>
      <c r="C4328" s="429">
        <v>5.4421559999999998</v>
      </c>
      <c r="D4328" s="429">
        <v>3.9303659999999998</v>
      </c>
      <c r="E4328" s="429">
        <v>1.51179</v>
      </c>
      <c r="F4328" s="429">
        <v>-5.203285000000001</v>
      </c>
    </row>
    <row r="4329" spans="1:6" x14ac:dyDescent="0.3">
      <c r="A4329" s="336">
        <v>15904</v>
      </c>
      <c r="B4329" s="2" t="s">
        <v>293</v>
      </c>
      <c r="C4329" s="429">
        <v>5.4134820000000001</v>
      </c>
      <c r="D4329" s="429">
        <v>3.915206</v>
      </c>
      <c r="E4329" s="429">
        <v>1.4982760000000002</v>
      </c>
      <c r="F4329" s="429">
        <v>-5.2282520000000119</v>
      </c>
    </row>
    <row r="4330" spans="1:6" x14ac:dyDescent="0.3">
      <c r="A4330" s="336">
        <v>15905</v>
      </c>
      <c r="B4330" s="2" t="s">
        <v>293</v>
      </c>
      <c r="C4330" s="429">
        <v>5.4590430000000003</v>
      </c>
      <c r="D4330" s="429">
        <v>3.954955</v>
      </c>
      <c r="E4330" s="429">
        <v>1.5040880000000003</v>
      </c>
      <c r="F4330" s="429">
        <v>-5.4626379999999983</v>
      </c>
    </row>
    <row r="4331" spans="1:6" x14ac:dyDescent="0.3">
      <c r="A4331" s="336">
        <v>15906</v>
      </c>
      <c r="B4331" s="2" t="s">
        <v>293</v>
      </c>
      <c r="C4331" s="429">
        <v>5.4679229999999999</v>
      </c>
      <c r="D4331" s="429">
        <v>3.9618790000000002</v>
      </c>
      <c r="E4331" s="429">
        <v>1.5060439999999997</v>
      </c>
      <c r="F4331" s="429">
        <v>-5.2790120000000087</v>
      </c>
    </row>
    <row r="4332" spans="1:6" x14ac:dyDescent="0.3">
      <c r="A4332" s="336">
        <v>15909</v>
      </c>
      <c r="B4332" s="2" t="s">
        <v>293</v>
      </c>
      <c r="C4332" s="429">
        <v>5.4373829999999996</v>
      </c>
      <c r="D4332" s="429">
        <v>3.9479579999999999</v>
      </c>
      <c r="E4332" s="429">
        <v>1.4894249999999998</v>
      </c>
      <c r="F4332" s="429">
        <v>-5.171951</v>
      </c>
    </row>
    <row r="4333" spans="1:6" x14ac:dyDescent="0.3">
      <c r="A4333" s="336">
        <v>15920</v>
      </c>
      <c r="B4333" s="2" t="s">
        <v>293</v>
      </c>
      <c r="C4333" s="429">
        <v>5.5626350000000002</v>
      </c>
      <c r="D4333" s="429">
        <v>3.961719</v>
      </c>
      <c r="E4333" s="429">
        <v>1.6009160000000002</v>
      </c>
      <c r="F4333" s="429">
        <v>-4.3987909999999957</v>
      </c>
    </row>
    <row r="4334" spans="1:6" x14ac:dyDescent="0.3">
      <c r="A4334" s="336">
        <v>15923</v>
      </c>
      <c r="B4334" s="2" t="s">
        <v>293</v>
      </c>
      <c r="C4334" s="429">
        <v>5.5593329999999996</v>
      </c>
      <c r="D4334" s="429">
        <v>3.938666</v>
      </c>
      <c r="E4334" s="429">
        <v>1.6206669999999996</v>
      </c>
      <c r="F4334" s="429">
        <v>-4.0933750000000089</v>
      </c>
    </row>
    <row r="4335" spans="1:6" x14ac:dyDescent="0.3">
      <c r="A4335" s="336">
        <v>15924</v>
      </c>
      <c r="B4335" s="2" t="s">
        <v>293</v>
      </c>
      <c r="C4335" s="429">
        <v>5.2776329999999998</v>
      </c>
      <c r="D4335" s="429">
        <v>3.8082739999999999</v>
      </c>
      <c r="E4335" s="429">
        <v>1.4693589999999999</v>
      </c>
      <c r="F4335" s="429">
        <v>-5.0375289999999993</v>
      </c>
    </row>
    <row r="4336" spans="1:6" x14ac:dyDescent="0.3">
      <c r="A4336" s="336">
        <v>15926</v>
      </c>
      <c r="B4336" s="2" t="s">
        <v>293</v>
      </c>
      <c r="C4336" s="429">
        <v>5.2826930000000001</v>
      </c>
      <c r="D4336" s="429">
        <v>3.8044530000000001</v>
      </c>
      <c r="E4336" s="429">
        <v>1.47824</v>
      </c>
      <c r="F4336" s="429">
        <v>-5.1247179999999872</v>
      </c>
    </row>
    <row r="4337" spans="1:6" x14ac:dyDescent="0.3">
      <c r="A4337" s="336">
        <v>15927</v>
      </c>
      <c r="B4337" s="2" t="s">
        <v>293</v>
      </c>
      <c r="C4337" s="429">
        <v>5.408874</v>
      </c>
      <c r="D4337" s="429">
        <v>3.9230740000000002</v>
      </c>
      <c r="E4337" s="429">
        <v>1.4857999999999998</v>
      </c>
      <c r="F4337" s="429">
        <v>-4.5620829999999941</v>
      </c>
    </row>
    <row r="4338" spans="1:6" x14ac:dyDescent="0.3">
      <c r="A4338" s="336">
        <v>15928</v>
      </c>
      <c r="B4338" s="2" t="s">
        <v>293</v>
      </c>
      <c r="C4338" s="429">
        <v>5.4652789999999998</v>
      </c>
      <c r="D4338" s="429">
        <v>3.9212340000000001</v>
      </c>
      <c r="E4338" s="429">
        <v>1.5440449999999997</v>
      </c>
      <c r="F4338" s="429">
        <v>-5.1884129999999828</v>
      </c>
    </row>
    <row r="4339" spans="1:6" x14ac:dyDescent="0.3">
      <c r="A4339" s="336">
        <v>15931</v>
      </c>
      <c r="B4339" s="2" t="s">
        <v>293</v>
      </c>
      <c r="C4339" s="429">
        <v>5.4016250000000001</v>
      </c>
      <c r="D4339" s="429">
        <v>3.9035639999999998</v>
      </c>
      <c r="E4339" s="429">
        <v>1.4980610000000003</v>
      </c>
      <c r="F4339" s="429">
        <v>-4.3869490000000013</v>
      </c>
    </row>
    <row r="4340" spans="1:6" x14ac:dyDescent="0.3">
      <c r="A4340" s="336">
        <v>15935</v>
      </c>
      <c r="B4340" s="2" t="s">
        <v>293</v>
      </c>
      <c r="C4340" s="429">
        <v>5.4144300000000003</v>
      </c>
      <c r="D4340" s="429">
        <v>3.935568</v>
      </c>
      <c r="E4340" s="429">
        <v>1.4788620000000003</v>
      </c>
      <c r="F4340" s="429">
        <v>-5.730437000000002</v>
      </c>
    </row>
    <row r="4341" spans="1:6" x14ac:dyDescent="0.3">
      <c r="A4341" s="336">
        <v>15936</v>
      </c>
      <c r="B4341" s="2" t="s">
        <v>293</v>
      </c>
      <c r="C4341" s="429">
        <v>5.3766049999999996</v>
      </c>
      <c r="D4341" s="429">
        <v>3.8946710000000002</v>
      </c>
      <c r="E4341" s="429">
        <v>1.4819339999999994</v>
      </c>
      <c r="F4341" s="429">
        <v>-5.5897849999999991</v>
      </c>
    </row>
    <row r="4342" spans="1:6" x14ac:dyDescent="0.3">
      <c r="A4342" s="336">
        <v>15938</v>
      </c>
      <c r="B4342" s="2" t="s">
        <v>293</v>
      </c>
      <c r="C4342" s="429">
        <v>5.3482820000000002</v>
      </c>
      <c r="D4342" s="429">
        <v>3.8183790000000002</v>
      </c>
      <c r="E4342" s="429">
        <v>1.529903</v>
      </c>
      <c r="F4342" s="429">
        <v>-3.833131999999992</v>
      </c>
    </row>
    <row r="4343" spans="1:6" x14ac:dyDescent="0.3">
      <c r="A4343" s="336">
        <v>15940</v>
      </c>
      <c r="B4343" s="2" t="s">
        <v>293</v>
      </c>
      <c r="C4343" s="429">
        <v>5.3740620000000003</v>
      </c>
      <c r="D4343" s="429">
        <v>3.8337919999999999</v>
      </c>
      <c r="E4343" s="429">
        <v>1.5402700000000005</v>
      </c>
      <c r="F4343" s="429">
        <v>-3.4201860000000082</v>
      </c>
    </row>
    <row r="4344" spans="1:6" x14ac:dyDescent="0.3">
      <c r="A4344" s="336">
        <v>15942</v>
      </c>
      <c r="B4344" s="2" t="s">
        <v>293</v>
      </c>
      <c r="C4344" s="429">
        <v>5.4069209999999996</v>
      </c>
      <c r="D4344" s="429">
        <v>3.9151220000000002</v>
      </c>
      <c r="E4344" s="429">
        <v>1.4917989999999994</v>
      </c>
      <c r="F4344" s="429">
        <v>-4.9146239999999963</v>
      </c>
    </row>
    <row r="4345" spans="1:6" x14ac:dyDescent="0.3">
      <c r="A4345" s="336">
        <v>15943</v>
      </c>
      <c r="B4345" s="2" t="s">
        <v>293</v>
      </c>
      <c r="C4345" s="429">
        <v>5.4289149999999999</v>
      </c>
      <c r="D4345" s="429">
        <v>3.9317220000000002</v>
      </c>
      <c r="E4345" s="429">
        <v>1.4971929999999998</v>
      </c>
      <c r="F4345" s="429">
        <v>-4.8190949999999972</v>
      </c>
    </row>
    <row r="4346" spans="1:6" x14ac:dyDescent="0.3">
      <c r="A4346" s="336">
        <v>15944</v>
      </c>
      <c r="B4346" s="2" t="s">
        <v>293</v>
      </c>
      <c r="C4346" s="429">
        <v>5.5170310000000002</v>
      </c>
      <c r="D4346" s="429">
        <v>3.9708299999999999</v>
      </c>
      <c r="E4346" s="429">
        <v>1.5462010000000004</v>
      </c>
      <c r="F4346" s="429">
        <v>-5.0276909999999972</v>
      </c>
    </row>
    <row r="4347" spans="1:6" x14ac:dyDescent="0.3">
      <c r="A4347" s="336">
        <v>15945</v>
      </c>
      <c r="B4347" s="2" t="s">
        <v>293</v>
      </c>
      <c r="C4347" s="429">
        <v>5.4334660000000001</v>
      </c>
      <c r="D4347" s="429">
        <v>3.9369900000000002</v>
      </c>
      <c r="E4347" s="429">
        <v>1.4964759999999999</v>
      </c>
      <c r="F4347" s="429">
        <v>-5.2055350000000047</v>
      </c>
    </row>
    <row r="4348" spans="1:6" x14ac:dyDescent="0.3">
      <c r="A4348" s="336">
        <v>15946</v>
      </c>
      <c r="B4348" s="2" t="s">
        <v>293</v>
      </c>
      <c r="C4348" s="429">
        <v>5.3611300000000002</v>
      </c>
      <c r="D4348" s="429">
        <v>3.8236810000000001</v>
      </c>
      <c r="E4348" s="429">
        <v>1.5374490000000001</v>
      </c>
      <c r="F4348" s="429">
        <v>-4.011337999999995</v>
      </c>
    </row>
    <row r="4349" spans="1:6" x14ac:dyDescent="0.3">
      <c r="A4349" s="336">
        <v>15949</v>
      </c>
      <c r="B4349" s="2" t="s">
        <v>293</v>
      </c>
      <c r="C4349" s="429">
        <v>5.5967820000000001</v>
      </c>
      <c r="D4349" s="429">
        <v>3.9464320000000002</v>
      </c>
      <c r="E4349" s="429">
        <v>1.65035</v>
      </c>
      <c r="F4349" s="429">
        <v>-3.9626359999999892</v>
      </c>
    </row>
    <row r="4350" spans="1:6" x14ac:dyDescent="0.3">
      <c r="A4350" s="336">
        <v>15951</v>
      </c>
      <c r="B4350" s="2" t="s">
        <v>293</v>
      </c>
      <c r="C4350" s="429">
        <v>5.3614959999999998</v>
      </c>
      <c r="D4350" s="429">
        <v>3.8936709999999999</v>
      </c>
      <c r="E4350" s="429">
        <v>1.4678249999999999</v>
      </c>
      <c r="F4350" s="429">
        <v>-5.1382440000000145</v>
      </c>
    </row>
    <row r="4351" spans="1:6" x14ac:dyDescent="0.3">
      <c r="A4351" s="336">
        <v>15952</v>
      </c>
      <c r="B4351" s="2" t="s">
        <v>293</v>
      </c>
      <c r="C4351" s="429">
        <v>5.3438470000000002</v>
      </c>
      <c r="D4351" s="429">
        <v>3.8873769999999999</v>
      </c>
      <c r="E4351" s="429">
        <v>1.4564700000000004</v>
      </c>
      <c r="F4351" s="429">
        <v>-5.2800239999999974</v>
      </c>
    </row>
    <row r="4352" spans="1:6" x14ac:dyDescent="0.3">
      <c r="A4352" s="336">
        <v>15953</v>
      </c>
      <c r="B4352" s="2" t="s">
        <v>293</v>
      </c>
      <c r="C4352" s="429">
        <v>5.4196660000000003</v>
      </c>
      <c r="D4352" s="429">
        <v>3.9040520000000001</v>
      </c>
      <c r="E4352" s="429">
        <v>1.5156140000000002</v>
      </c>
      <c r="F4352" s="429">
        <v>-5.3237050000000039</v>
      </c>
    </row>
    <row r="4353" spans="1:6" x14ac:dyDescent="0.3">
      <c r="A4353" s="336">
        <v>15954</v>
      </c>
      <c r="B4353" s="2" t="s">
        <v>293</v>
      </c>
      <c r="C4353" s="429">
        <v>5.5194999999999999</v>
      </c>
      <c r="D4353" s="429">
        <v>3.9675199999999999</v>
      </c>
      <c r="E4353" s="429">
        <v>1.5519799999999999</v>
      </c>
      <c r="F4353" s="429">
        <v>-4.9206929999999929</v>
      </c>
    </row>
    <row r="4354" spans="1:6" x14ac:dyDescent="0.3">
      <c r="A4354" s="336">
        <v>15955</v>
      </c>
      <c r="B4354" s="2" t="s">
        <v>293</v>
      </c>
      <c r="C4354" s="429">
        <v>5.3514179999999998</v>
      </c>
      <c r="D4354" s="429">
        <v>3.834076</v>
      </c>
      <c r="E4354" s="429">
        <v>1.5173419999999997</v>
      </c>
      <c r="F4354" s="429">
        <v>-4.4679959999999852</v>
      </c>
    </row>
    <row r="4355" spans="1:6" x14ac:dyDescent="0.3">
      <c r="A4355" s="336">
        <v>15956</v>
      </c>
      <c r="B4355" s="2" t="s">
        <v>293</v>
      </c>
      <c r="C4355" s="429">
        <v>5.376398</v>
      </c>
      <c r="D4355" s="429">
        <v>3.8989850000000001</v>
      </c>
      <c r="E4355" s="429">
        <v>1.4774129999999999</v>
      </c>
      <c r="F4355" s="429">
        <v>-5.075053000000004</v>
      </c>
    </row>
    <row r="4356" spans="1:6" x14ac:dyDescent="0.3">
      <c r="A4356" s="336">
        <v>15957</v>
      </c>
      <c r="B4356" s="2" t="s">
        <v>293</v>
      </c>
      <c r="C4356" s="429">
        <v>5.4982550000000003</v>
      </c>
      <c r="D4356" s="429">
        <v>3.957481</v>
      </c>
      <c r="E4356" s="429">
        <v>1.5407740000000003</v>
      </c>
      <c r="F4356" s="429">
        <v>-4.7158779999999965</v>
      </c>
    </row>
    <row r="4357" spans="1:6" x14ac:dyDescent="0.3">
      <c r="A4357" s="336">
        <v>15958</v>
      </c>
      <c r="B4357" s="2" t="s">
        <v>293</v>
      </c>
      <c r="C4357" s="429">
        <v>5.3739470000000003</v>
      </c>
      <c r="D4357" s="429">
        <v>3.8735780000000002</v>
      </c>
      <c r="E4357" s="429">
        <v>1.5003690000000001</v>
      </c>
      <c r="F4357" s="429">
        <v>-4.595591000000006</v>
      </c>
    </row>
    <row r="4358" spans="1:6" x14ac:dyDescent="0.3">
      <c r="A4358" s="336">
        <v>15960</v>
      </c>
      <c r="B4358" s="2" t="s">
        <v>293</v>
      </c>
      <c r="C4358" s="429">
        <v>5.4853630000000004</v>
      </c>
      <c r="D4358" s="429">
        <v>3.9622389999999998</v>
      </c>
      <c r="E4358" s="429">
        <v>1.5231240000000006</v>
      </c>
      <c r="F4358" s="429">
        <v>-4.9344920000000059</v>
      </c>
    </row>
    <row r="4359" spans="1:6" x14ac:dyDescent="0.3">
      <c r="A4359" s="336">
        <v>15961</v>
      </c>
      <c r="B4359" s="2" t="s">
        <v>293</v>
      </c>
      <c r="C4359" s="429">
        <v>5.4860540000000002</v>
      </c>
      <c r="D4359" s="429">
        <v>3.964242</v>
      </c>
      <c r="E4359" s="429">
        <v>1.5218120000000002</v>
      </c>
      <c r="F4359" s="429">
        <v>-4.9759060000000019</v>
      </c>
    </row>
    <row r="4360" spans="1:6" x14ac:dyDescent="0.3">
      <c r="A4360" s="336">
        <v>15963</v>
      </c>
      <c r="B4360" s="2" t="s">
        <v>293</v>
      </c>
      <c r="C4360" s="429">
        <v>5.3334289999999998</v>
      </c>
      <c r="D4360" s="429">
        <v>3.8509340000000001</v>
      </c>
      <c r="E4360" s="429">
        <v>1.4824949999999997</v>
      </c>
      <c r="F4360" s="429">
        <v>-5.0921850000000006</v>
      </c>
    </row>
    <row r="4361" spans="1:6" x14ac:dyDescent="0.3">
      <c r="A4361" s="336">
        <v>16001</v>
      </c>
      <c r="B4361" s="2" t="s">
        <v>293</v>
      </c>
      <c r="C4361" s="429">
        <v>5.5774879999999998</v>
      </c>
      <c r="D4361" s="429">
        <v>3.8933909999999998</v>
      </c>
      <c r="E4361" s="429">
        <v>1.684097</v>
      </c>
      <c r="F4361" s="429">
        <v>0.33221500000000503</v>
      </c>
    </row>
    <row r="4362" spans="1:6" x14ac:dyDescent="0.3">
      <c r="A4362" s="336">
        <v>16002</v>
      </c>
      <c r="B4362" s="2" t="s">
        <v>293</v>
      </c>
      <c r="C4362" s="429">
        <v>5.622598</v>
      </c>
      <c r="D4362" s="429">
        <v>3.8510149999999999</v>
      </c>
      <c r="E4362" s="429">
        <v>1.7715830000000001</v>
      </c>
      <c r="F4362" s="429">
        <v>0.56410199999999833</v>
      </c>
    </row>
    <row r="4363" spans="1:6" x14ac:dyDescent="0.3">
      <c r="A4363" s="336">
        <v>16020</v>
      </c>
      <c r="B4363" s="2" t="s">
        <v>293</v>
      </c>
      <c r="C4363" s="429">
        <v>5.5289239999999999</v>
      </c>
      <c r="D4363" s="429">
        <v>4.090859</v>
      </c>
      <c r="E4363" s="429">
        <v>1.4380649999999999</v>
      </c>
      <c r="F4363" s="429">
        <v>-1.752867000000002</v>
      </c>
    </row>
    <row r="4364" spans="1:6" x14ac:dyDescent="0.3">
      <c r="A4364" s="336">
        <v>16022</v>
      </c>
      <c r="B4364" s="2" t="s">
        <v>293</v>
      </c>
      <c r="C4364" s="429">
        <v>5.5522939999999998</v>
      </c>
      <c r="D4364" s="429">
        <v>4.0920740000000002</v>
      </c>
      <c r="E4364" s="429">
        <v>1.4602199999999996</v>
      </c>
      <c r="F4364" s="429">
        <v>-2.104715000000013</v>
      </c>
    </row>
    <row r="4365" spans="1:6" x14ac:dyDescent="0.3">
      <c r="A4365" s="336">
        <v>16023</v>
      </c>
      <c r="B4365" s="2" t="s">
        <v>293</v>
      </c>
      <c r="C4365" s="429">
        <v>5.6101039999999998</v>
      </c>
      <c r="D4365" s="429">
        <v>3.8802530000000002</v>
      </c>
      <c r="E4365" s="429">
        <v>1.7298509999999996</v>
      </c>
      <c r="F4365" s="429">
        <v>-2.6045999999993796E-2</v>
      </c>
    </row>
    <row r="4366" spans="1:6" x14ac:dyDescent="0.3">
      <c r="A4366" s="336">
        <v>16025</v>
      </c>
      <c r="B4366" s="2" t="s">
        <v>293</v>
      </c>
      <c r="C4366" s="429">
        <v>5.5792549999999999</v>
      </c>
      <c r="D4366" s="429">
        <v>3.9901559999999998</v>
      </c>
      <c r="E4366" s="429">
        <v>1.589099</v>
      </c>
      <c r="F4366" s="429">
        <v>-1.0499640000000028</v>
      </c>
    </row>
    <row r="4367" spans="1:6" x14ac:dyDescent="0.3">
      <c r="A4367" s="336">
        <v>16028</v>
      </c>
      <c r="B4367" s="2" t="s">
        <v>293</v>
      </c>
      <c r="C4367" s="429">
        <v>5.5930970000000002</v>
      </c>
      <c r="D4367" s="429">
        <v>4.0337990000000001</v>
      </c>
      <c r="E4367" s="429">
        <v>1.5592980000000001</v>
      </c>
      <c r="F4367" s="429">
        <v>-1.6409739999999999</v>
      </c>
    </row>
    <row r="4368" spans="1:6" x14ac:dyDescent="0.3">
      <c r="A4368" s="336">
        <v>16030</v>
      </c>
      <c r="B4368" s="2" t="s">
        <v>293</v>
      </c>
      <c r="C4368" s="429">
        <v>5.5198460000000003</v>
      </c>
      <c r="D4368" s="429">
        <v>4.1392689999999996</v>
      </c>
      <c r="E4368" s="429">
        <v>1.3805770000000006</v>
      </c>
      <c r="F4368" s="429">
        <v>-2.4154720000000012</v>
      </c>
    </row>
    <row r="4369" spans="1:6" x14ac:dyDescent="0.3">
      <c r="A4369" s="336">
        <v>16033</v>
      </c>
      <c r="B4369" s="2" t="s">
        <v>293</v>
      </c>
      <c r="C4369" s="429">
        <v>5.6442329999999998</v>
      </c>
      <c r="D4369" s="429">
        <v>3.7298740000000001</v>
      </c>
      <c r="E4369" s="429">
        <v>1.9143589999999997</v>
      </c>
      <c r="F4369" s="429">
        <v>2.1972519999999989</v>
      </c>
    </row>
    <row r="4370" spans="1:6" x14ac:dyDescent="0.3">
      <c r="A4370" s="336">
        <v>16034</v>
      </c>
      <c r="B4370" s="2" t="s">
        <v>293</v>
      </c>
      <c r="C4370" s="429">
        <v>5.5950509999999998</v>
      </c>
      <c r="D4370" s="429">
        <v>3.9422190000000001</v>
      </c>
      <c r="E4370" s="429">
        <v>1.6528319999999996</v>
      </c>
      <c r="F4370" s="429">
        <v>-0.64768799999999516</v>
      </c>
    </row>
    <row r="4371" spans="1:6" x14ac:dyDescent="0.3">
      <c r="A4371" s="336">
        <v>16036</v>
      </c>
      <c r="B4371" s="2" t="s">
        <v>293</v>
      </c>
      <c r="C4371" s="429">
        <v>5.5186909999999996</v>
      </c>
      <c r="D4371" s="429">
        <v>4.1739920000000001</v>
      </c>
      <c r="E4371" s="429">
        <v>1.3446989999999994</v>
      </c>
      <c r="F4371" s="429">
        <v>-3.0002410000000097</v>
      </c>
    </row>
    <row r="4372" spans="1:6" x14ac:dyDescent="0.3">
      <c r="A4372" s="336">
        <v>16037</v>
      </c>
      <c r="B4372" s="2" t="s">
        <v>293</v>
      </c>
      <c r="C4372" s="429">
        <v>5.6079350000000003</v>
      </c>
      <c r="D4372" s="429">
        <v>3.7466750000000002</v>
      </c>
      <c r="E4372" s="429">
        <v>1.8612600000000001</v>
      </c>
      <c r="F4372" s="429">
        <v>2.1184139999999942</v>
      </c>
    </row>
    <row r="4373" spans="1:6" x14ac:dyDescent="0.3">
      <c r="A4373" s="336">
        <v>16038</v>
      </c>
      <c r="B4373" s="2" t="s">
        <v>295</v>
      </c>
      <c r="C4373" s="429">
        <v>5.6516820000000001</v>
      </c>
      <c r="D4373" s="429">
        <v>4.1998179999999996</v>
      </c>
      <c r="E4373" s="429">
        <v>1.4518640000000005</v>
      </c>
      <c r="F4373" s="429">
        <v>-1.8763689999999968</v>
      </c>
    </row>
    <row r="4374" spans="1:6" x14ac:dyDescent="0.3">
      <c r="A4374" s="336">
        <v>16040</v>
      </c>
      <c r="B4374" s="2" t="s">
        <v>293</v>
      </c>
      <c r="C4374" s="429">
        <v>5.5377669999999997</v>
      </c>
      <c r="D4374" s="429">
        <v>4.0900990000000004</v>
      </c>
      <c r="E4374" s="429">
        <v>1.4476679999999993</v>
      </c>
      <c r="F4374" s="429">
        <v>-1.8502300000000105</v>
      </c>
    </row>
    <row r="4375" spans="1:6" x14ac:dyDescent="0.3">
      <c r="A4375" s="336">
        <v>16041</v>
      </c>
      <c r="B4375" s="2" t="s">
        <v>293</v>
      </c>
      <c r="C4375" s="429">
        <v>5.5699620000000003</v>
      </c>
      <c r="D4375" s="429">
        <v>4.0512560000000004</v>
      </c>
      <c r="E4375" s="429">
        <v>1.5187059999999999</v>
      </c>
      <c r="F4375" s="429">
        <v>-1.7002829999999918</v>
      </c>
    </row>
    <row r="4376" spans="1:6" x14ac:dyDescent="0.3">
      <c r="A4376" s="336">
        <v>16045</v>
      </c>
      <c r="B4376" s="2" t="s">
        <v>293</v>
      </c>
      <c r="C4376" s="429">
        <v>5.6054820000000003</v>
      </c>
      <c r="D4376" s="429">
        <v>3.8566199999999999</v>
      </c>
      <c r="E4376" s="429">
        <v>1.7488620000000004</v>
      </c>
      <c r="F4376" s="429">
        <v>0.67672499999999758</v>
      </c>
    </row>
    <row r="4377" spans="1:6" x14ac:dyDescent="0.3">
      <c r="A4377" s="336">
        <v>16046</v>
      </c>
      <c r="B4377" s="2" t="s">
        <v>293</v>
      </c>
      <c r="C4377" s="429">
        <v>5.6737339999999996</v>
      </c>
      <c r="D4377" s="429">
        <v>3.6655760000000002</v>
      </c>
      <c r="E4377" s="429">
        <v>2.0081579999999994</v>
      </c>
      <c r="F4377" s="429">
        <v>2.7699640000000016</v>
      </c>
    </row>
    <row r="4378" spans="1:6" x14ac:dyDescent="0.3">
      <c r="A4378" s="336">
        <v>16049</v>
      </c>
      <c r="B4378" s="2" t="s">
        <v>293</v>
      </c>
      <c r="C4378" s="429">
        <v>5.5454090000000003</v>
      </c>
      <c r="D4378" s="429">
        <v>4.1262359999999996</v>
      </c>
      <c r="E4378" s="429">
        <v>1.4191730000000007</v>
      </c>
      <c r="F4378" s="429">
        <v>-2.4725520000000003</v>
      </c>
    </row>
    <row r="4379" spans="1:6" x14ac:dyDescent="0.3">
      <c r="A4379" s="336">
        <v>16050</v>
      </c>
      <c r="B4379" s="2" t="s">
        <v>293</v>
      </c>
      <c r="C4379" s="429">
        <v>5.5520889999999996</v>
      </c>
      <c r="D4379" s="429">
        <v>4.0734050000000002</v>
      </c>
      <c r="E4379" s="429">
        <v>1.4786839999999994</v>
      </c>
      <c r="F4379" s="429">
        <v>-1.8489940000000047</v>
      </c>
    </row>
    <row r="4380" spans="1:6" x14ac:dyDescent="0.3">
      <c r="A4380" s="336">
        <v>16051</v>
      </c>
      <c r="B4380" s="2" t="s">
        <v>295</v>
      </c>
      <c r="C4380" s="429">
        <v>5.6674220000000002</v>
      </c>
      <c r="D4380" s="429">
        <v>3.896909</v>
      </c>
      <c r="E4380" s="429">
        <v>1.7705130000000002</v>
      </c>
      <c r="F4380" s="429">
        <v>1.3393219999999957</v>
      </c>
    </row>
    <row r="4381" spans="1:6" x14ac:dyDescent="0.3">
      <c r="A4381" s="336">
        <v>16052</v>
      </c>
      <c r="B4381" s="2" t="s">
        <v>293</v>
      </c>
      <c r="C4381" s="429">
        <v>5.5770020000000002</v>
      </c>
      <c r="D4381" s="429">
        <v>3.8286880000000001</v>
      </c>
      <c r="E4381" s="429">
        <v>1.7483140000000001</v>
      </c>
      <c r="F4381" s="429">
        <v>1.1340020000000024</v>
      </c>
    </row>
    <row r="4382" spans="1:6" x14ac:dyDescent="0.3">
      <c r="A4382" s="336">
        <v>16053</v>
      </c>
      <c r="B4382" s="2" t="s">
        <v>293</v>
      </c>
      <c r="C4382" s="429">
        <v>5.63239</v>
      </c>
      <c r="D4382" s="429">
        <v>3.7848380000000001</v>
      </c>
      <c r="E4382" s="429">
        <v>1.8475519999999999</v>
      </c>
      <c r="F4382" s="429">
        <v>1.5109530000000007</v>
      </c>
    </row>
    <row r="4383" spans="1:6" x14ac:dyDescent="0.3">
      <c r="A4383" s="336">
        <v>16055</v>
      </c>
      <c r="B4383" s="2" t="s">
        <v>293</v>
      </c>
      <c r="C4383" s="429">
        <v>5.6272880000000001</v>
      </c>
      <c r="D4383" s="429">
        <v>3.8366920000000002</v>
      </c>
      <c r="E4383" s="429">
        <v>1.7905959999999999</v>
      </c>
      <c r="F4383" s="429">
        <v>0.37489699999999004</v>
      </c>
    </row>
    <row r="4384" spans="1:6" x14ac:dyDescent="0.3">
      <c r="A4384" s="336">
        <v>16056</v>
      </c>
      <c r="B4384" s="2" t="s">
        <v>293</v>
      </c>
      <c r="C4384" s="429">
        <v>5.6496409999999999</v>
      </c>
      <c r="D4384" s="429">
        <v>3.7909959999999998</v>
      </c>
      <c r="E4384" s="429">
        <v>1.8586450000000001</v>
      </c>
      <c r="F4384" s="429">
        <v>1.0624039999999937</v>
      </c>
    </row>
    <row r="4385" spans="1:6" x14ac:dyDescent="0.3">
      <c r="A4385" s="336">
        <v>16057</v>
      </c>
      <c r="B4385" s="2" t="s">
        <v>295</v>
      </c>
      <c r="C4385" s="429">
        <v>5.6632400000000001</v>
      </c>
      <c r="D4385" s="429">
        <v>4.0068619999999999</v>
      </c>
      <c r="E4385" s="429">
        <v>1.6563780000000001</v>
      </c>
      <c r="F4385" s="429">
        <v>0.14826500000000919</v>
      </c>
    </row>
    <row r="4386" spans="1:6" x14ac:dyDescent="0.3">
      <c r="A4386" s="336">
        <v>16059</v>
      </c>
      <c r="B4386" s="2" t="s">
        <v>293</v>
      </c>
      <c r="C4386" s="429">
        <v>5.6757099999999996</v>
      </c>
      <c r="D4386" s="429">
        <v>3.7260230000000001</v>
      </c>
      <c r="E4386" s="429">
        <v>1.9496869999999995</v>
      </c>
      <c r="F4386" s="429">
        <v>1.9248930000000044</v>
      </c>
    </row>
    <row r="4387" spans="1:6" x14ac:dyDescent="0.3">
      <c r="A4387" s="336">
        <v>16061</v>
      </c>
      <c r="B4387" s="2" t="s">
        <v>293</v>
      </c>
      <c r="C4387" s="429">
        <v>5.5545030000000004</v>
      </c>
      <c r="D4387" s="429">
        <v>4.0050980000000003</v>
      </c>
      <c r="E4387" s="429">
        <v>1.5494050000000001</v>
      </c>
      <c r="F4387" s="429">
        <v>-0.88856000000000535</v>
      </c>
    </row>
    <row r="4388" spans="1:6" x14ac:dyDescent="0.3">
      <c r="A4388" s="336">
        <v>16063</v>
      </c>
      <c r="B4388" s="2" t="s">
        <v>293</v>
      </c>
      <c r="C4388" s="429">
        <v>5.6655119999999997</v>
      </c>
      <c r="D4388" s="429">
        <v>3.6599240000000002</v>
      </c>
      <c r="E4388" s="429">
        <v>2.0055879999999995</v>
      </c>
      <c r="F4388" s="429">
        <v>3.0789720000000003</v>
      </c>
    </row>
    <row r="4389" spans="1:6" x14ac:dyDescent="0.3">
      <c r="A4389" s="336">
        <v>16066</v>
      </c>
      <c r="B4389" s="2" t="s">
        <v>293</v>
      </c>
      <c r="C4389" s="429">
        <v>5.6781199999999998</v>
      </c>
      <c r="D4389" s="429">
        <v>3.624066</v>
      </c>
      <c r="E4389" s="429">
        <v>2.0540539999999998</v>
      </c>
      <c r="F4389" s="429">
        <v>3.386572000000001</v>
      </c>
    </row>
    <row r="4390" spans="1:6" x14ac:dyDescent="0.3">
      <c r="A4390" s="336">
        <v>16101</v>
      </c>
      <c r="B4390" s="2" t="s">
        <v>295</v>
      </c>
      <c r="C4390" s="429">
        <v>5.6726679999999998</v>
      </c>
      <c r="D4390" s="429">
        <v>3.7996650000000001</v>
      </c>
      <c r="E4390" s="429">
        <v>1.8730029999999998</v>
      </c>
      <c r="F4390" s="429">
        <v>2.1683600000000069</v>
      </c>
    </row>
    <row r="4391" spans="1:6" x14ac:dyDescent="0.3">
      <c r="A4391" s="336">
        <v>16102</v>
      </c>
      <c r="B4391" s="2" t="s">
        <v>295</v>
      </c>
      <c r="C4391" s="429">
        <v>5.6779109999999999</v>
      </c>
      <c r="D4391" s="429">
        <v>3.7424840000000001</v>
      </c>
      <c r="E4391" s="429">
        <v>1.9354269999999998</v>
      </c>
      <c r="F4391" s="429">
        <v>2.9745930000000058</v>
      </c>
    </row>
    <row r="4392" spans="1:6" x14ac:dyDescent="0.3">
      <c r="A4392" s="336">
        <v>16105</v>
      </c>
      <c r="B4392" s="2" t="s">
        <v>295</v>
      </c>
      <c r="C4392" s="429">
        <v>5.6830249999999998</v>
      </c>
      <c r="D4392" s="429">
        <v>3.7810820000000001</v>
      </c>
      <c r="E4392" s="429">
        <v>1.9019429999999997</v>
      </c>
      <c r="F4392" s="429">
        <v>2.1447240000000036</v>
      </c>
    </row>
    <row r="4393" spans="1:6" x14ac:dyDescent="0.3">
      <c r="A4393" s="336">
        <v>16110</v>
      </c>
      <c r="B4393" s="2" t="s">
        <v>295</v>
      </c>
      <c r="C4393" s="429">
        <v>5.6695250000000001</v>
      </c>
      <c r="D4393" s="429">
        <v>3.5163489999999999</v>
      </c>
      <c r="E4393" s="429">
        <v>2.1531760000000002</v>
      </c>
      <c r="F4393" s="429">
        <v>0.20829599999999004</v>
      </c>
    </row>
    <row r="4394" spans="1:6" x14ac:dyDescent="0.3">
      <c r="A4394" s="336">
        <v>16111</v>
      </c>
      <c r="B4394" s="2" t="s">
        <v>295</v>
      </c>
      <c r="C4394" s="429">
        <v>5.6382209999999997</v>
      </c>
      <c r="D4394" s="429">
        <v>3.6324369999999999</v>
      </c>
      <c r="E4394" s="429">
        <v>2.0057839999999998</v>
      </c>
      <c r="F4394" s="429">
        <v>-0.77678099999998551</v>
      </c>
    </row>
    <row r="4395" spans="1:6" x14ac:dyDescent="0.3">
      <c r="A4395" s="336">
        <v>16112</v>
      </c>
      <c r="B4395" s="2" t="s">
        <v>293</v>
      </c>
      <c r="C4395" s="429">
        <v>5.587129</v>
      </c>
      <c r="D4395" s="429">
        <v>3.6252209999999998</v>
      </c>
      <c r="E4395" s="429">
        <v>1.9619080000000002</v>
      </c>
      <c r="F4395" s="429">
        <v>2.9849430000000012</v>
      </c>
    </row>
    <row r="4396" spans="1:6" x14ac:dyDescent="0.3">
      <c r="A4396" s="336">
        <v>16114</v>
      </c>
      <c r="B4396" s="2" t="s">
        <v>295</v>
      </c>
      <c r="C4396" s="429">
        <v>5.6412370000000003</v>
      </c>
      <c r="D4396" s="429">
        <v>3.838279</v>
      </c>
      <c r="E4396" s="429">
        <v>1.8029580000000003</v>
      </c>
      <c r="F4396" s="429">
        <v>-1.1368590000000012</v>
      </c>
    </row>
    <row r="4397" spans="1:6" x14ac:dyDescent="0.3">
      <c r="A4397" s="336">
        <v>16115</v>
      </c>
      <c r="B4397" s="2" t="s">
        <v>293</v>
      </c>
      <c r="C4397" s="429">
        <v>5.6458659999999998</v>
      </c>
      <c r="D4397" s="429">
        <v>3.5693320000000002</v>
      </c>
      <c r="E4397" s="429">
        <v>2.0765339999999997</v>
      </c>
      <c r="F4397" s="429">
        <v>3.5338459999999969</v>
      </c>
    </row>
    <row r="4398" spans="1:6" x14ac:dyDescent="0.3">
      <c r="A4398" s="336">
        <v>16116</v>
      </c>
      <c r="B4398" s="2" t="s">
        <v>295</v>
      </c>
      <c r="C4398" s="429">
        <v>5.6944460000000001</v>
      </c>
      <c r="D4398" s="429">
        <v>3.7309999999999999</v>
      </c>
      <c r="E4398" s="429">
        <v>1.9634460000000002</v>
      </c>
      <c r="F4398" s="429">
        <v>2.8493250000000074</v>
      </c>
    </row>
    <row r="4399" spans="1:6" x14ac:dyDescent="0.3">
      <c r="A4399" s="336">
        <v>16117</v>
      </c>
      <c r="B4399" s="2" t="s">
        <v>295</v>
      </c>
      <c r="C4399" s="429">
        <v>5.6959809999999997</v>
      </c>
      <c r="D4399" s="429">
        <v>3.7812860000000001</v>
      </c>
      <c r="E4399" s="429">
        <v>1.9146949999999996</v>
      </c>
      <c r="F4399" s="429">
        <v>2.7665249999999943</v>
      </c>
    </row>
    <row r="4400" spans="1:6" x14ac:dyDescent="0.3">
      <c r="A4400" s="336">
        <v>16120</v>
      </c>
      <c r="B4400" s="2" t="s">
        <v>293</v>
      </c>
      <c r="C4400" s="429">
        <v>5.6053499999999996</v>
      </c>
      <c r="D4400" s="429">
        <v>3.6115599999999999</v>
      </c>
      <c r="E4400" s="429">
        <v>1.9937899999999997</v>
      </c>
      <c r="F4400" s="429">
        <v>3.1994360000000057</v>
      </c>
    </row>
    <row r="4401" spans="1:6" x14ac:dyDescent="0.3">
      <c r="A4401" s="336">
        <v>16121</v>
      </c>
      <c r="B4401" s="2" t="s">
        <v>295</v>
      </c>
      <c r="C4401" s="429">
        <v>5.7250100000000002</v>
      </c>
      <c r="D4401" s="429">
        <v>3.6795960000000001</v>
      </c>
      <c r="E4401" s="429">
        <v>2.0454140000000001</v>
      </c>
      <c r="F4401" s="429">
        <v>2.3716930000000005</v>
      </c>
    </row>
    <row r="4402" spans="1:6" x14ac:dyDescent="0.3">
      <c r="A4402" s="336">
        <v>16123</v>
      </c>
      <c r="B4402" s="2" t="s">
        <v>293</v>
      </c>
      <c r="C4402" s="429">
        <v>5.6350150000000001</v>
      </c>
      <c r="D4402" s="429">
        <v>3.679414</v>
      </c>
      <c r="E4402" s="429">
        <v>1.9556010000000001</v>
      </c>
      <c r="F4402" s="429">
        <v>2.9580510000000046</v>
      </c>
    </row>
    <row r="4403" spans="1:6" x14ac:dyDescent="0.3">
      <c r="A4403" s="336">
        <v>16124</v>
      </c>
      <c r="B4403" s="2" t="s">
        <v>295</v>
      </c>
      <c r="C4403" s="429">
        <v>5.6787099999999997</v>
      </c>
      <c r="D4403" s="429">
        <v>3.7484380000000002</v>
      </c>
      <c r="E4403" s="429">
        <v>1.9302719999999995</v>
      </c>
      <c r="F4403" s="429">
        <v>0.165820999999994</v>
      </c>
    </row>
    <row r="4404" spans="1:6" x14ac:dyDescent="0.3">
      <c r="A4404" s="336">
        <v>16125</v>
      </c>
      <c r="B4404" s="2" t="s">
        <v>295</v>
      </c>
      <c r="C4404" s="429">
        <v>5.6756419999999999</v>
      </c>
      <c r="D4404" s="429">
        <v>3.6013250000000001</v>
      </c>
      <c r="E4404" s="429">
        <v>2.0743169999999997</v>
      </c>
      <c r="F4404" s="429">
        <v>0.61519399999999536</v>
      </c>
    </row>
    <row r="4405" spans="1:6" x14ac:dyDescent="0.3">
      <c r="A4405" s="336">
        <v>16127</v>
      </c>
      <c r="B4405" s="2" t="s">
        <v>295</v>
      </c>
      <c r="C4405" s="429">
        <v>5.670865</v>
      </c>
      <c r="D4405" s="429">
        <v>4.0525279999999997</v>
      </c>
      <c r="E4405" s="429">
        <v>1.6183370000000004</v>
      </c>
      <c r="F4405" s="429">
        <v>-0.88380799999999482</v>
      </c>
    </row>
    <row r="4406" spans="1:6" x14ac:dyDescent="0.3">
      <c r="A4406" s="336">
        <v>16130</v>
      </c>
      <c r="B4406" s="2" t="s">
        <v>295</v>
      </c>
      <c r="C4406" s="429">
        <v>5.6304959999999999</v>
      </c>
      <c r="D4406" s="429">
        <v>3.7685840000000002</v>
      </c>
      <c r="E4406" s="429">
        <v>1.8619119999999998</v>
      </c>
      <c r="F4406" s="429">
        <v>-1.0655039999999971</v>
      </c>
    </row>
    <row r="4407" spans="1:6" x14ac:dyDescent="0.3">
      <c r="A4407" s="336">
        <v>16131</v>
      </c>
      <c r="B4407" s="2" t="s">
        <v>295</v>
      </c>
      <c r="C4407" s="429">
        <v>5.6584409999999998</v>
      </c>
      <c r="D4407" s="429">
        <v>3.5142069999999999</v>
      </c>
      <c r="E4407" s="429">
        <v>2.144234</v>
      </c>
      <c r="F4407" s="429">
        <v>-0.23880499999998506</v>
      </c>
    </row>
    <row r="4408" spans="1:6" x14ac:dyDescent="0.3">
      <c r="A4408" s="336">
        <v>16133</v>
      </c>
      <c r="B4408" s="2" t="s">
        <v>295</v>
      </c>
      <c r="C4408" s="429">
        <v>5.680847</v>
      </c>
      <c r="D4408" s="429">
        <v>4.0094609999999999</v>
      </c>
      <c r="E4408" s="429">
        <v>1.671386</v>
      </c>
      <c r="F4408" s="429">
        <v>-1.2311669999999992</v>
      </c>
    </row>
    <row r="4409" spans="1:6" x14ac:dyDescent="0.3">
      <c r="A4409" s="336">
        <v>16134</v>
      </c>
      <c r="B4409" s="2" t="s">
        <v>295</v>
      </c>
      <c r="C4409" s="429">
        <v>5.6746679999999996</v>
      </c>
      <c r="D4409" s="429">
        <v>3.473665</v>
      </c>
      <c r="E4409" s="429">
        <v>2.2010029999999996</v>
      </c>
      <c r="F4409" s="429">
        <v>0.57719900000000735</v>
      </c>
    </row>
    <row r="4410" spans="1:6" x14ac:dyDescent="0.3">
      <c r="A4410" s="336">
        <v>16137</v>
      </c>
      <c r="B4410" s="2" t="s">
        <v>295</v>
      </c>
      <c r="C4410" s="429">
        <v>5.6978260000000001</v>
      </c>
      <c r="D4410" s="429">
        <v>3.8368669999999998</v>
      </c>
      <c r="E4410" s="429">
        <v>1.8609590000000003</v>
      </c>
      <c r="F4410" s="429">
        <v>0.37730800000001352</v>
      </c>
    </row>
    <row r="4411" spans="1:6" x14ac:dyDescent="0.3">
      <c r="A4411" s="336">
        <v>16141</v>
      </c>
      <c r="B4411" s="2" t="s">
        <v>293</v>
      </c>
      <c r="C4411" s="429">
        <v>5.6134440000000003</v>
      </c>
      <c r="D4411" s="429">
        <v>3.6334710000000001</v>
      </c>
      <c r="E4411" s="429">
        <v>1.9799730000000002</v>
      </c>
      <c r="F4411" s="429">
        <v>3.2806809999999942</v>
      </c>
    </row>
    <row r="4412" spans="1:6" x14ac:dyDescent="0.3">
      <c r="A4412" s="336">
        <v>16142</v>
      </c>
      <c r="B4412" s="2" t="s">
        <v>295</v>
      </c>
      <c r="C4412" s="429">
        <v>5.699681</v>
      </c>
      <c r="D4412" s="429">
        <v>3.7619959999999999</v>
      </c>
      <c r="E4412" s="429">
        <v>1.9376850000000001</v>
      </c>
      <c r="F4412" s="429">
        <v>1.791519000000001</v>
      </c>
    </row>
    <row r="4413" spans="1:6" x14ac:dyDescent="0.3">
      <c r="A4413" s="336">
        <v>16143</v>
      </c>
      <c r="B4413" s="2" t="s">
        <v>295</v>
      </c>
      <c r="C4413" s="429">
        <v>5.7084619999999999</v>
      </c>
      <c r="D4413" s="429">
        <v>3.7180970000000002</v>
      </c>
      <c r="E4413" s="429">
        <v>1.9903649999999997</v>
      </c>
      <c r="F4413" s="429">
        <v>2.6678809999999942</v>
      </c>
    </row>
    <row r="4414" spans="1:6" x14ac:dyDescent="0.3">
      <c r="A4414" s="336">
        <v>16145</v>
      </c>
      <c r="B4414" s="2" t="s">
        <v>295</v>
      </c>
      <c r="C4414" s="429">
        <v>5.6590429999999996</v>
      </c>
      <c r="D4414" s="429">
        <v>4.0445589999999996</v>
      </c>
      <c r="E4414" s="429">
        <v>1.614484</v>
      </c>
      <c r="F4414" s="429">
        <v>-2.1662940000000077</v>
      </c>
    </row>
    <row r="4415" spans="1:6" x14ac:dyDescent="0.3">
      <c r="A4415" s="336">
        <v>16146</v>
      </c>
      <c r="B4415" s="2" t="s">
        <v>295</v>
      </c>
      <c r="C4415" s="429">
        <v>5.7282260000000003</v>
      </c>
      <c r="D4415" s="429">
        <v>3.6712340000000001</v>
      </c>
      <c r="E4415" s="429">
        <v>2.0569920000000002</v>
      </c>
      <c r="F4415" s="429">
        <v>2.2849689999999967</v>
      </c>
    </row>
    <row r="4416" spans="1:6" x14ac:dyDescent="0.3">
      <c r="A4416" s="336">
        <v>16148</v>
      </c>
      <c r="B4416" s="2" t="s">
        <v>295</v>
      </c>
      <c r="C4416" s="429">
        <v>5.7245340000000002</v>
      </c>
      <c r="D4416" s="429">
        <v>3.6761840000000001</v>
      </c>
      <c r="E4416" s="429">
        <v>2.0483500000000001</v>
      </c>
      <c r="F4416" s="429">
        <v>2.0831060000000079</v>
      </c>
    </row>
    <row r="4417" spans="1:6" x14ac:dyDescent="0.3">
      <c r="A4417" s="336">
        <v>16150</v>
      </c>
      <c r="B4417" s="2" t="s">
        <v>295</v>
      </c>
      <c r="C4417" s="429">
        <v>5.719754</v>
      </c>
      <c r="D4417" s="429">
        <v>3.6512410000000002</v>
      </c>
      <c r="E4417" s="429">
        <v>2.0685129999999998</v>
      </c>
      <c r="F4417" s="429">
        <v>1.7601630000000128</v>
      </c>
    </row>
    <row r="4418" spans="1:6" x14ac:dyDescent="0.3">
      <c r="A4418" s="336">
        <v>16153</v>
      </c>
      <c r="B4418" s="2" t="s">
        <v>295</v>
      </c>
      <c r="C4418" s="429">
        <v>5.6654080000000002</v>
      </c>
      <c r="D4418" s="429">
        <v>4.0074059999999996</v>
      </c>
      <c r="E4418" s="429">
        <v>1.6580020000000006</v>
      </c>
      <c r="F4418" s="429">
        <v>-1.5860849999999971</v>
      </c>
    </row>
    <row r="4419" spans="1:6" x14ac:dyDescent="0.3">
      <c r="A4419" s="336">
        <v>16154</v>
      </c>
      <c r="B4419" s="2" t="s">
        <v>295</v>
      </c>
      <c r="C4419" s="429">
        <v>5.7108290000000004</v>
      </c>
      <c r="D4419" s="429">
        <v>3.602751</v>
      </c>
      <c r="E4419" s="429">
        <v>2.1080780000000003</v>
      </c>
      <c r="F4419" s="429">
        <v>1.5562219999999982</v>
      </c>
    </row>
    <row r="4420" spans="1:6" x14ac:dyDescent="0.3">
      <c r="A4420" s="336">
        <v>16156</v>
      </c>
      <c r="B4420" s="2" t="s">
        <v>295</v>
      </c>
      <c r="C4420" s="429">
        <v>5.6725940000000001</v>
      </c>
      <c r="D4420" s="429">
        <v>3.870053</v>
      </c>
      <c r="E4420" s="429">
        <v>1.8025410000000002</v>
      </c>
      <c r="F4420" s="429">
        <v>0.97662199999999899</v>
      </c>
    </row>
    <row r="4421" spans="1:6" x14ac:dyDescent="0.3">
      <c r="A4421" s="336">
        <v>16157</v>
      </c>
      <c r="B4421" s="2" t="s">
        <v>293</v>
      </c>
      <c r="C4421" s="429">
        <v>5.6019800000000002</v>
      </c>
      <c r="D4421" s="429">
        <v>3.6700569999999999</v>
      </c>
      <c r="E4421" s="429">
        <v>1.9319230000000003</v>
      </c>
      <c r="F4421" s="429">
        <v>3.0146909999999991</v>
      </c>
    </row>
    <row r="4422" spans="1:6" x14ac:dyDescent="0.3">
      <c r="A4422" s="336">
        <v>16159</v>
      </c>
      <c r="B4422" s="2" t="s">
        <v>295</v>
      </c>
      <c r="C4422" s="429">
        <v>5.717746</v>
      </c>
      <c r="D4422" s="429">
        <v>3.6968100000000002</v>
      </c>
      <c r="E4422" s="429">
        <v>2.0209359999999998</v>
      </c>
      <c r="F4422" s="429">
        <v>2.4727180000000075</v>
      </c>
    </row>
    <row r="4423" spans="1:6" x14ac:dyDescent="0.3">
      <c r="A4423" s="336">
        <v>16201</v>
      </c>
      <c r="B4423" s="2" t="s">
        <v>293</v>
      </c>
      <c r="C4423" s="429">
        <v>5.62873</v>
      </c>
      <c r="D4423" s="429">
        <v>3.9529909999999999</v>
      </c>
      <c r="E4423" s="429">
        <v>1.6757390000000001</v>
      </c>
      <c r="F4423" s="429">
        <v>-1.3322080000000085</v>
      </c>
    </row>
    <row r="4424" spans="1:6" x14ac:dyDescent="0.3">
      <c r="A4424" s="336">
        <v>16210</v>
      </c>
      <c r="B4424" s="2" t="s">
        <v>293</v>
      </c>
      <c r="C4424" s="429">
        <v>5.6234679999999999</v>
      </c>
      <c r="D4424" s="429">
        <v>3.9983840000000002</v>
      </c>
      <c r="E4424" s="429">
        <v>1.6250839999999998</v>
      </c>
      <c r="F4424" s="429">
        <v>-1.6120729999999952</v>
      </c>
    </row>
    <row r="4425" spans="1:6" x14ac:dyDescent="0.3">
      <c r="A4425" s="336">
        <v>16212</v>
      </c>
      <c r="B4425" s="2" t="s">
        <v>293</v>
      </c>
      <c r="C4425" s="429">
        <v>5.6449220000000002</v>
      </c>
      <c r="D4425" s="429">
        <v>3.8886829999999999</v>
      </c>
      <c r="E4425" s="429">
        <v>1.7562390000000003</v>
      </c>
      <c r="F4425" s="429">
        <v>-0.29770800000000008</v>
      </c>
    </row>
    <row r="4426" spans="1:6" x14ac:dyDescent="0.3">
      <c r="A4426" s="336">
        <v>16213</v>
      </c>
      <c r="B4426" s="2" t="s">
        <v>295</v>
      </c>
      <c r="C4426" s="429">
        <v>5.6843940000000002</v>
      </c>
      <c r="D4426" s="429">
        <v>4.3151520000000003</v>
      </c>
      <c r="E4426" s="429">
        <v>1.3692419999999998</v>
      </c>
      <c r="F4426" s="429">
        <v>-3.0464300000000009</v>
      </c>
    </row>
    <row r="4427" spans="1:6" x14ac:dyDescent="0.3">
      <c r="A4427" s="336">
        <v>16214</v>
      </c>
      <c r="B4427" s="2" t="s">
        <v>295</v>
      </c>
      <c r="C4427" s="429">
        <v>5.6545040000000002</v>
      </c>
      <c r="D4427" s="429">
        <v>4.22607</v>
      </c>
      <c r="E4427" s="429">
        <v>1.4284340000000002</v>
      </c>
      <c r="F4427" s="429">
        <v>-3.9406109999999899</v>
      </c>
    </row>
    <row r="4428" spans="1:6" x14ac:dyDescent="0.3">
      <c r="A4428" s="336">
        <v>16217</v>
      </c>
      <c r="B4428" s="2" t="s">
        <v>295</v>
      </c>
      <c r="C4428" s="429">
        <v>5.5934569999999999</v>
      </c>
      <c r="D4428" s="429">
        <v>4.1368510000000001</v>
      </c>
      <c r="E4428" s="429">
        <v>1.4566059999999998</v>
      </c>
      <c r="F4428" s="429">
        <v>-4.9641110000000026</v>
      </c>
    </row>
    <row r="4429" spans="1:6" x14ac:dyDescent="0.3">
      <c r="A4429" s="336">
        <v>16218</v>
      </c>
      <c r="B4429" s="2" t="s">
        <v>293</v>
      </c>
      <c r="C4429" s="429">
        <v>5.6141529999999999</v>
      </c>
      <c r="D4429" s="429">
        <v>4.0116360000000002</v>
      </c>
      <c r="E4429" s="429">
        <v>1.6025169999999997</v>
      </c>
      <c r="F4429" s="429">
        <v>-1.5351380000000034</v>
      </c>
    </row>
    <row r="4430" spans="1:6" x14ac:dyDescent="0.3">
      <c r="A4430" s="336">
        <v>16222</v>
      </c>
      <c r="B4430" s="2" t="s">
        <v>293</v>
      </c>
      <c r="C4430" s="429">
        <v>5.558319</v>
      </c>
      <c r="D4430" s="429">
        <v>3.9928379999999999</v>
      </c>
      <c r="E4430" s="429">
        <v>1.5654810000000001</v>
      </c>
      <c r="F4430" s="429">
        <v>-2.5546449999999936</v>
      </c>
    </row>
    <row r="4431" spans="1:6" x14ac:dyDescent="0.3">
      <c r="A4431" s="336">
        <v>16224</v>
      </c>
      <c r="B4431" s="2" t="s">
        <v>295</v>
      </c>
      <c r="C4431" s="429">
        <v>5.6662229999999996</v>
      </c>
      <c r="D4431" s="429">
        <v>4.1748770000000004</v>
      </c>
      <c r="E4431" s="429">
        <v>1.4913459999999992</v>
      </c>
      <c r="F4431" s="429">
        <v>-3.2150310000000033</v>
      </c>
    </row>
    <row r="4432" spans="1:6" x14ac:dyDescent="0.3">
      <c r="A4432" s="336">
        <v>16225</v>
      </c>
      <c r="B4432" s="2" t="s">
        <v>295</v>
      </c>
      <c r="C4432" s="429">
        <v>5.641839</v>
      </c>
      <c r="D4432" s="429">
        <v>4.1421960000000002</v>
      </c>
      <c r="E4432" s="429">
        <v>1.4996429999999998</v>
      </c>
      <c r="F4432" s="429">
        <v>-4.2508750000000006</v>
      </c>
    </row>
    <row r="4433" spans="1:6" x14ac:dyDescent="0.3">
      <c r="A4433" s="336">
        <v>16226</v>
      </c>
      <c r="B4433" s="2" t="s">
        <v>293</v>
      </c>
      <c r="C4433" s="429">
        <v>5.6426040000000004</v>
      </c>
      <c r="D4433" s="429">
        <v>3.89974</v>
      </c>
      <c r="E4433" s="429">
        <v>1.7428640000000004</v>
      </c>
      <c r="F4433" s="429">
        <v>-0.92073099999999641</v>
      </c>
    </row>
    <row r="4434" spans="1:6" x14ac:dyDescent="0.3">
      <c r="A4434" s="336">
        <v>16229</v>
      </c>
      <c r="B4434" s="2" t="s">
        <v>293</v>
      </c>
      <c r="C4434" s="429">
        <v>5.6349090000000004</v>
      </c>
      <c r="D4434" s="429">
        <v>3.8594439999999999</v>
      </c>
      <c r="E4434" s="429">
        <v>1.7754650000000005</v>
      </c>
      <c r="F4434" s="429">
        <v>-1.4526000000003592E-2</v>
      </c>
    </row>
    <row r="4435" spans="1:6" x14ac:dyDescent="0.3">
      <c r="A4435" s="336">
        <v>16232</v>
      </c>
      <c r="B4435" s="2" t="s">
        <v>295</v>
      </c>
      <c r="C4435" s="429">
        <v>5.6491239999999996</v>
      </c>
      <c r="D4435" s="429">
        <v>4.3389360000000003</v>
      </c>
      <c r="E4435" s="429">
        <v>1.3101879999999992</v>
      </c>
      <c r="F4435" s="429">
        <v>-3.9210119999999904</v>
      </c>
    </row>
    <row r="4436" spans="1:6" x14ac:dyDescent="0.3">
      <c r="A4436" s="336">
        <v>16233</v>
      </c>
      <c r="B4436" s="2" t="s">
        <v>295</v>
      </c>
      <c r="C4436" s="429">
        <v>5.6192469999999997</v>
      </c>
      <c r="D4436" s="429">
        <v>4.199859</v>
      </c>
      <c r="E4436" s="429">
        <v>1.4193879999999996</v>
      </c>
      <c r="F4436" s="429">
        <v>-5.1350020000000001</v>
      </c>
    </row>
    <row r="4437" spans="1:6" x14ac:dyDescent="0.3">
      <c r="A4437" s="336">
        <v>16234</v>
      </c>
      <c r="B4437" s="2" t="s">
        <v>295</v>
      </c>
      <c r="C4437" s="429">
        <v>5.6660890000000004</v>
      </c>
      <c r="D4437" s="429">
        <v>4.2046510000000001</v>
      </c>
      <c r="E4437" s="429">
        <v>1.4614380000000002</v>
      </c>
      <c r="F4437" s="429">
        <v>-3.5430180000000036</v>
      </c>
    </row>
    <row r="4438" spans="1:6" x14ac:dyDescent="0.3">
      <c r="A4438" s="336">
        <v>16235</v>
      </c>
      <c r="B4438" s="2" t="s">
        <v>295</v>
      </c>
      <c r="C4438" s="429">
        <v>5.6344909999999997</v>
      </c>
      <c r="D4438" s="429">
        <v>4.238836</v>
      </c>
      <c r="E4438" s="429">
        <v>1.3956549999999996</v>
      </c>
      <c r="F4438" s="429">
        <v>-4.6518590000000017</v>
      </c>
    </row>
    <row r="4439" spans="1:6" x14ac:dyDescent="0.3">
      <c r="A4439" s="336">
        <v>16238</v>
      </c>
      <c r="B4439" s="2" t="s">
        <v>293</v>
      </c>
      <c r="C4439" s="429">
        <v>5.6382810000000001</v>
      </c>
      <c r="D4439" s="429">
        <v>3.9218820000000001</v>
      </c>
      <c r="E4439" s="429">
        <v>1.716399</v>
      </c>
      <c r="F4439" s="429">
        <v>-0.87843300000000113</v>
      </c>
    </row>
    <row r="4440" spans="1:6" x14ac:dyDescent="0.3">
      <c r="A4440" s="336">
        <v>16239</v>
      </c>
      <c r="B4440" s="2" t="s">
        <v>295</v>
      </c>
      <c r="C4440" s="429">
        <v>5.5405709999999999</v>
      </c>
      <c r="D4440" s="429">
        <v>4.1465690000000004</v>
      </c>
      <c r="E4440" s="429">
        <v>1.3940019999999995</v>
      </c>
      <c r="F4440" s="429">
        <v>-5.8132189999999966</v>
      </c>
    </row>
    <row r="4441" spans="1:6" x14ac:dyDescent="0.3">
      <c r="A4441" s="336">
        <v>16240</v>
      </c>
      <c r="B4441" s="2" t="s">
        <v>295</v>
      </c>
      <c r="C4441" s="429">
        <v>5.641184</v>
      </c>
      <c r="D4441" s="429">
        <v>4.1426740000000004</v>
      </c>
      <c r="E4441" s="429">
        <v>1.4985099999999996</v>
      </c>
      <c r="F4441" s="429">
        <v>-3.2201060000000012</v>
      </c>
    </row>
    <row r="4442" spans="1:6" x14ac:dyDescent="0.3">
      <c r="A4442" s="336">
        <v>16242</v>
      </c>
      <c r="B4442" s="2" t="s">
        <v>295</v>
      </c>
      <c r="C4442" s="429">
        <v>5.6683750000000002</v>
      </c>
      <c r="D4442" s="429">
        <v>4.2084099999999998</v>
      </c>
      <c r="E4442" s="429">
        <v>1.4599650000000004</v>
      </c>
      <c r="F4442" s="429">
        <v>-2.9220549999999932</v>
      </c>
    </row>
    <row r="4443" spans="1:6" x14ac:dyDescent="0.3">
      <c r="A4443" s="336">
        <v>16248</v>
      </c>
      <c r="B4443" s="2" t="s">
        <v>293</v>
      </c>
      <c r="C4443" s="429">
        <v>5.5595359999999996</v>
      </c>
      <c r="D4443" s="429">
        <v>4.0867690000000003</v>
      </c>
      <c r="E4443" s="429">
        <v>1.4727669999999993</v>
      </c>
      <c r="F4443" s="429">
        <v>-2.4288020000000046</v>
      </c>
    </row>
    <row r="4444" spans="1:6" x14ac:dyDescent="0.3">
      <c r="A4444" s="336">
        <v>16249</v>
      </c>
      <c r="B4444" s="2" t="s">
        <v>293</v>
      </c>
      <c r="C4444" s="429">
        <v>5.6035170000000001</v>
      </c>
      <c r="D4444" s="429">
        <v>3.9504579999999998</v>
      </c>
      <c r="E4444" s="429">
        <v>1.6530590000000003</v>
      </c>
      <c r="F4444" s="429">
        <v>-2.0581150000000008</v>
      </c>
    </row>
    <row r="4445" spans="1:6" x14ac:dyDescent="0.3">
      <c r="A4445" s="336">
        <v>16254</v>
      </c>
      <c r="B4445" s="2" t="s">
        <v>295</v>
      </c>
      <c r="C4445" s="429">
        <v>5.6435620000000002</v>
      </c>
      <c r="D4445" s="429">
        <v>4.2881770000000001</v>
      </c>
      <c r="E4445" s="429">
        <v>1.3553850000000001</v>
      </c>
      <c r="F4445" s="429">
        <v>-4.2345080000000124</v>
      </c>
    </row>
    <row r="4446" spans="1:6" x14ac:dyDescent="0.3">
      <c r="A4446" s="336">
        <v>16255</v>
      </c>
      <c r="B4446" s="2" t="s">
        <v>295</v>
      </c>
      <c r="C4446" s="429">
        <v>5.6754930000000003</v>
      </c>
      <c r="D4446" s="429">
        <v>4.2677310000000004</v>
      </c>
      <c r="E4446" s="429">
        <v>1.407762</v>
      </c>
      <c r="F4446" s="429">
        <v>-3.2882410000000064</v>
      </c>
    </row>
    <row r="4447" spans="1:6" x14ac:dyDescent="0.3">
      <c r="A4447" s="336">
        <v>16256</v>
      </c>
      <c r="B4447" s="2" t="s">
        <v>293</v>
      </c>
      <c r="C4447" s="429">
        <v>5.5296950000000002</v>
      </c>
      <c r="D4447" s="429">
        <v>3.9745629999999998</v>
      </c>
      <c r="E4447" s="429">
        <v>1.5551320000000004</v>
      </c>
      <c r="F4447" s="429">
        <v>-2.8511959999999874</v>
      </c>
    </row>
    <row r="4448" spans="1:6" x14ac:dyDescent="0.3">
      <c r="A4448" s="336">
        <v>16258</v>
      </c>
      <c r="B4448" s="2" t="s">
        <v>295</v>
      </c>
      <c r="C4448" s="429">
        <v>5.6496219999999999</v>
      </c>
      <c r="D4448" s="429">
        <v>4.1783900000000003</v>
      </c>
      <c r="E4448" s="429">
        <v>1.4712319999999997</v>
      </c>
      <c r="F4448" s="429">
        <v>-4.148181000000001</v>
      </c>
    </row>
    <row r="4449" spans="1:6" x14ac:dyDescent="0.3">
      <c r="A4449" s="336">
        <v>16259</v>
      </c>
      <c r="B4449" s="2" t="s">
        <v>293</v>
      </c>
      <c r="C4449" s="429">
        <v>5.5974250000000003</v>
      </c>
      <c r="D4449" s="429">
        <v>4.0315659999999998</v>
      </c>
      <c r="E4449" s="429">
        <v>1.5658590000000006</v>
      </c>
      <c r="F4449" s="429">
        <v>-2.0837039999999902</v>
      </c>
    </row>
    <row r="4450" spans="1:6" x14ac:dyDescent="0.3">
      <c r="A4450" s="336">
        <v>16260</v>
      </c>
      <c r="B4450" s="2" t="s">
        <v>295</v>
      </c>
      <c r="C4450" s="429">
        <v>5.5933000000000002</v>
      </c>
      <c r="D4450" s="429">
        <v>4.1610389999999997</v>
      </c>
      <c r="E4450" s="429">
        <v>1.4322610000000005</v>
      </c>
      <c r="F4450" s="429">
        <v>-5.2632529999999917</v>
      </c>
    </row>
    <row r="4451" spans="1:6" x14ac:dyDescent="0.3">
      <c r="A4451" s="336">
        <v>16262</v>
      </c>
      <c r="B4451" s="2" t="s">
        <v>293</v>
      </c>
      <c r="C4451" s="429">
        <v>5.6154489999999999</v>
      </c>
      <c r="D4451" s="429">
        <v>3.945551</v>
      </c>
      <c r="E4451" s="429">
        <v>1.6698979999999999</v>
      </c>
      <c r="F4451" s="429">
        <v>-0.78879399999998867</v>
      </c>
    </row>
    <row r="4452" spans="1:6" x14ac:dyDescent="0.3">
      <c r="A4452" s="336">
        <v>16301</v>
      </c>
      <c r="B4452" s="2" t="s">
        <v>295</v>
      </c>
      <c r="C4452" s="429">
        <v>5.6443649999999996</v>
      </c>
      <c r="D4452" s="429">
        <v>4.3719780000000004</v>
      </c>
      <c r="E4452" s="429">
        <v>1.2723869999999993</v>
      </c>
      <c r="F4452" s="429">
        <v>-4.9145309999999967</v>
      </c>
    </row>
    <row r="4453" spans="1:6" x14ac:dyDescent="0.3">
      <c r="A4453" s="336">
        <v>16311</v>
      </c>
      <c r="B4453" s="2" t="s">
        <v>295</v>
      </c>
      <c r="C4453" s="429">
        <v>5.6436570000000001</v>
      </c>
      <c r="D4453" s="429">
        <v>4.0612599999999999</v>
      </c>
      <c r="E4453" s="429">
        <v>1.5823970000000003</v>
      </c>
      <c r="F4453" s="429">
        <v>-2.7793479999999988</v>
      </c>
    </row>
    <row r="4454" spans="1:6" x14ac:dyDescent="0.3">
      <c r="A4454" s="336">
        <v>16313</v>
      </c>
      <c r="B4454" s="2" t="s">
        <v>295</v>
      </c>
      <c r="C4454" s="429">
        <v>5.5825750000000003</v>
      </c>
      <c r="D4454" s="429">
        <v>4.1454680000000002</v>
      </c>
      <c r="E4454" s="429">
        <v>1.4371070000000001</v>
      </c>
      <c r="F4454" s="429">
        <v>-7.1196499999999929</v>
      </c>
    </row>
    <row r="4455" spans="1:6" x14ac:dyDescent="0.3">
      <c r="A4455" s="336">
        <v>16314</v>
      </c>
      <c r="B4455" s="2" t="s">
        <v>295</v>
      </c>
      <c r="C4455" s="429">
        <v>5.6159829999999999</v>
      </c>
      <c r="D4455" s="429">
        <v>3.9587189999999999</v>
      </c>
      <c r="E4455" s="429">
        <v>1.6572640000000001</v>
      </c>
      <c r="F4455" s="429">
        <v>-2.838163999999999</v>
      </c>
    </row>
    <row r="4456" spans="1:6" x14ac:dyDescent="0.3">
      <c r="A4456" s="336">
        <v>16316</v>
      </c>
      <c r="B4456" s="2" t="s">
        <v>295</v>
      </c>
      <c r="C4456" s="429">
        <v>5.6445270000000001</v>
      </c>
      <c r="D4456" s="429">
        <v>3.558764</v>
      </c>
      <c r="E4456" s="429">
        <v>2.085763</v>
      </c>
      <c r="F4456" s="429">
        <v>-1.1067359999999979</v>
      </c>
    </row>
    <row r="4457" spans="1:6" x14ac:dyDescent="0.3">
      <c r="A4457" s="336">
        <v>16317</v>
      </c>
      <c r="B4457" s="2" t="s">
        <v>295</v>
      </c>
      <c r="C4457" s="429">
        <v>5.6036429999999999</v>
      </c>
      <c r="D4457" s="429">
        <v>4.2628469999999998</v>
      </c>
      <c r="E4457" s="429">
        <v>1.3407960000000001</v>
      </c>
      <c r="F4457" s="429">
        <v>-4.5674519999999958</v>
      </c>
    </row>
    <row r="4458" spans="1:6" x14ac:dyDescent="0.3">
      <c r="A4458" s="336">
        <v>16319</v>
      </c>
      <c r="B4458" s="2" t="s">
        <v>295</v>
      </c>
      <c r="C4458" s="429">
        <v>5.6536730000000004</v>
      </c>
      <c r="D4458" s="429">
        <v>4.4003170000000003</v>
      </c>
      <c r="E4458" s="429">
        <v>1.2533560000000001</v>
      </c>
      <c r="F4458" s="429">
        <v>-4.1910979999999967</v>
      </c>
    </row>
    <row r="4459" spans="1:6" x14ac:dyDescent="0.3">
      <c r="A4459" s="336">
        <v>16321</v>
      </c>
      <c r="B4459" s="2" t="s">
        <v>295</v>
      </c>
      <c r="C4459" s="429">
        <v>5.6202069999999997</v>
      </c>
      <c r="D4459" s="429">
        <v>4.2223850000000001</v>
      </c>
      <c r="E4459" s="429">
        <v>1.3978219999999997</v>
      </c>
      <c r="F4459" s="429">
        <v>-5.9097559999999945</v>
      </c>
    </row>
    <row r="4460" spans="1:6" x14ac:dyDescent="0.3">
      <c r="A4460" s="336">
        <v>16323</v>
      </c>
      <c r="B4460" s="2" t="s">
        <v>295</v>
      </c>
      <c r="C4460" s="429">
        <v>5.6561310000000002</v>
      </c>
      <c r="D4460" s="429">
        <v>4.3592339999999998</v>
      </c>
      <c r="E4460" s="429">
        <v>1.2968970000000004</v>
      </c>
      <c r="F4460" s="429">
        <v>-3.9324259999999995</v>
      </c>
    </row>
    <row r="4461" spans="1:6" x14ac:dyDescent="0.3">
      <c r="A4461" s="336">
        <v>16326</v>
      </c>
      <c r="B4461" s="2" t="s">
        <v>295</v>
      </c>
      <c r="C4461" s="429">
        <v>5.6279440000000003</v>
      </c>
      <c r="D4461" s="429">
        <v>4.2688090000000001</v>
      </c>
      <c r="E4461" s="429">
        <v>1.3591350000000002</v>
      </c>
      <c r="F4461" s="429">
        <v>-4.9738789999999966</v>
      </c>
    </row>
    <row r="4462" spans="1:6" x14ac:dyDescent="0.3">
      <c r="A4462" s="336">
        <v>16327</v>
      </c>
      <c r="B4462" s="2" t="s">
        <v>295</v>
      </c>
      <c r="C4462" s="429">
        <v>5.5789759999999999</v>
      </c>
      <c r="D4462" s="429">
        <v>4.0272769999999998</v>
      </c>
      <c r="E4462" s="429">
        <v>1.5516990000000002</v>
      </c>
      <c r="F4462" s="429">
        <v>-4.4038219999999981</v>
      </c>
    </row>
    <row r="4463" spans="1:6" x14ac:dyDescent="0.3">
      <c r="A4463" s="336">
        <v>16329</v>
      </c>
      <c r="B4463" s="2" t="s">
        <v>295</v>
      </c>
      <c r="C4463" s="429">
        <v>5.5777080000000003</v>
      </c>
      <c r="D4463" s="429">
        <v>4.0704289999999999</v>
      </c>
      <c r="E4463" s="429">
        <v>1.5072790000000005</v>
      </c>
      <c r="F4463" s="429">
        <v>-7.6334110000000095</v>
      </c>
    </row>
    <row r="4464" spans="1:6" x14ac:dyDescent="0.3">
      <c r="A4464" s="336">
        <v>16331</v>
      </c>
      <c r="B4464" s="2" t="s">
        <v>295</v>
      </c>
      <c r="C4464" s="429">
        <v>5.6418379999999999</v>
      </c>
      <c r="D4464" s="429">
        <v>4.3762319999999999</v>
      </c>
      <c r="E4464" s="429">
        <v>1.265606</v>
      </c>
      <c r="F4464" s="429">
        <v>-4.2938029999999969</v>
      </c>
    </row>
    <row r="4465" spans="1:6" x14ac:dyDescent="0.3">
      <c r="A4465" s="336">
        <v>16332</v>
      </c>
      <c r="B4465" s="2" t="s">
        <v>295</v>
      </c>
      <c r="C4465" s="429">
        <v>5.6224020000000001</v>
      </c>
      <c r="D4465" s="429">
        <v>4.2349959999999998</v>
      </c>
      <c r="E4465" s="429">
        <v>1.3874060000000004</v>
      </c>
      <c r="F4465" s="429">
        <v>-5.0851940000000013</v>
      </c>
    </row>
    <row r="4466" spans="1:6" x14ac:dyDescent="0.3">
      <c r="A4466" s="336">
        <v>16333</v>
      </c>
      <c r="B4466" s="2" t="s">
        <v>295</v>
      </c>
      <c r="C4466" s="429">
        <v>5.4358599999999999</v>
      </c>
      <c r="D4466" s="429">
        <v>4.1701280000000001</v>
      </c>
      <c r="E4466" s="429">
        <v>1.2657319999999999</v>
      </c>
      <c r="F4466" s="429">
        <v>-8.1414309999999972</v>
      </c>
    </row>
    <row r="4467" spans="1:6" x14ac:dyDescent="0.3">
      <c r="A4467" s="336">
        <v>16334</v>
      </c>
      <c r="B4467" s="2" t="s">
        <v>295</v>
      </c>
      <c r="C4467" s="429">
        <v>5.6411829999999998</v>
      </c>
      <c r="D4467" s="429">
        <v>4.3276469999999998</v>
      </c>
      <c r="E4467" s="429">
        <v>1.313536</v>
      </c>
      <c r="F4467" s="429">
        <v>-4.565097999999999</v>
      </c>
    </row>
    <row r="4468" spans="1:6" x14ac:dyDescent="0.3">
      <c r="A4468" s="336">
        <v>16335</v>
      </c>
      <c r="B4468" s="2" t="s">
        <v>295</v>
      </c>
      <c r="C4468" s="429">
        <v>5.6180199999999996</v>
      </c>
      <c r="D4468" s="429">
        <v>3.7364160000000002</v>
      </c>
      <c r="E4468" s="429">
        <v>1.8816039999999994</v>
      </c>
      <c r="F4468" s="429">
        <v>-2.5556140000000056</v>
      </c>
    </row>
    <row r="4469" spans="1:6" x14ac:dyDescent="0.3">
      <c r="A4469" s="336">
        <v>16340</v>
      </c>
      <c r="B4469" s="2" t="s">
        <v>295</v>
      </c>
      <c r="C4469" s="429">
        <v>5.5750999999999999</v>
      </c>
      <c r="D4469" s="429">
        <v>4.0810389999999996</v>
      </c>
      <c r="E4469" s="429">
        <v>1.4940610000000003</v>
      </c>
      <c r="F4469" s="429">
        <v>-7.300015000000009</v>
      </c>
    </row>
    <row r="4470" spans="1:6" x14ac:dyDescent="0.3">
      <c r="A4470" s="336">
        <v>16341</v>
      </c>
      <c r="B4470" s="2" t="s">
        <v>295</v>
      </c>
      <c r="C4470" s="429">
        <v>5.62256</v>
      </c>
      <c r="D4470" s="429">
        <v>4.2778099999999997</v>
      </c>
      <c r="E4470" s="429">
        <v>1.3447500000000003</v>
      </c>
      <c r="F4470" s="429">
        <v>-5.7236199999999897</v>
      </c>
    </row>
    <row r="4471" spans="1:6" x14ac:dyDescent="0.3">
      <c r="A4471" s="336">
        <v>16342</v>
      </c>
      <c r="B4471" s="2" t="s">
        <v>295</v>
      </c>
      <c r="C4471" s="429">
        <v>5.6629690000000004</v>
      </c>
      <c r="D4471" s="429">
        <v>4.2670019999999997</v>
      </c>
      <c r="E4471" s="429">
        <v>1.3959670000000006</v>
      </c>
      <c r="F4471" s="429">
        <v>-2.8842930000000067</v>
      </c>
    </row>
    <row r="4472" spans="1:6" x14ac:dyDescent="0.3">
      <c r="A4472" s="336">
        <v>16345</v>
      </c>
      <c r="B4472" s="2" t="s">
        <v>295</v>
      </c>
      <c r="C4472" s="429">
        <v>5.5179010000000002</v>
      </c>
      <c r="D4472" s="429">
        <v>4.0447040000000003</v>
      </c>
      <c r="E4472" s="429">
        <v>1.4731969999999999</v>
      </c>
      <c r="F4472" s="429">
        <v>-8.2268709999999956</v>
      </c>
    </row>
    <row r="4473" spans="1:6" x14ac:dyDescent="0.3">
      <c r="A4473" s="336">
        <v>16346</v>
      </c>
      <c r="B4473" s="2" t="s">
        <v>295</v>
      </c>
      <c r="C4473" s="429">
        <v>5.6600260000000002</v>
      </c>
      <c r="D4473" s="429">
        <v>4.4122510000000004</v>
      </c>
      <c r="E4473" s="429">
        <v>1.2477749999999999</v>
      </c>
      <c r="F4473" s="429">
        <v>-4.4230000000000018</v>
      </c>
    </row>
    <row r="4474" spans="1:6" x14ac:dyDescent="0.3">
      <c r="A4474" s="336">
        <v>16347</v>
      </c>
      <c r="B4474" s="2" t="s">
        <v>295</v>
      </c>
      <c r="C4474" s="429">
        <v>5.5327330000000003</v>
      </c>
      <c r="D4474" s="429">
        <v>4.1631780000000003</v>
      </c>
      <c r="E4474" s="429">
        <v>1.3695550000000001</v>
      </c>
      <c r="F4474" s="429">
        <v>-7.2558470000000099</v>
      </c>
    </row>
    <row r="4475" spans="1:6" x14ac:dyDescent="0.3">
      <c r="A4475" s="336">
        <v>16350</v>
      </c>
      <c r="B4475" s="2" t="s">
        <v>295</v>
      </c>
      <c r="C4475" s="429">
        <v>5.5630899999999999</v>
      </c>
      <c r="D4475" s="429">
        <v>4.0024899999999999</v>
      </c>
      <c r="E4475" s="429">
        <v>1.5606</v>
      </c>
      <c r="F4475" s="429">
        <v>-7.8197629999999876</v>
      </c>
    </row>
    <row r="4476" spans="1:6" x14ac:dyDescent="0.3">
      <c r="A4476" s="336">
        <v>16351</v>
      </c>
      <c r="B4476" s="2" t="s">
        <v>295</v>
      </c>
      <c r="C4476" s="429">
        <v>5.6062779999999997</v>
      </c>
      <c r="D4476" s="429">
        <v>4.1601169999999996</v>
      </c>
      <c r="E4476" s="429">
        <v>1.446161</v>
      </c>
      <c r="F4476" s="429">
        <v>-6.7402420000000092</v>
      </c>
    </row>
    <row r="4477" spans="1:6" x14ac:dyDescent="0.3">
      <c r="A4477" s="336">
        <v>16353</v>
      </c>
      <c r="B4477" s="2" t="s">
        <v>295</v>
      </c>
      <c r="C4477" s="429">
        <v>5.5983530000000004</v>
      </c>
      <c r="D4477" s="429">
        <v>4.2069330000000003</v>
      </c>
      <c r="E4477" s="429">
        <v>1.3914200000000001</v>
      </c>
      <c r="F4477" s="429">
        <v>-5.9709569999999985</v>
      </c>
    </row>
    <row r="4478" spans="1:6" x14ac:dyDescent="0.3">
      <c r="A4478" s="336">
        <v>16354</v>
      </c>
      <c r="B4478" s="2" t="s">
        <v>295</v>
      </c>
      <c r="C4478" s="429">
        <v>5.5666570000000002</v>
      </c>
      <c r="D4478" s="429">
        <v>4.2137349999999998</v>
      </c>
      <c r="E4478" s="429">
        <v>1.3529220000000004</v>
      </c>
      <c r="F4478" s="429">
        <v>-5.8653109999999984</v>
      </c>
    </row>
    <row r="4479" spans="1:6" x14ac:dyDescent="0.3">
      <c r="A4479" s="336">
        <v>16360</v>
      </c>
      <c r="B4479" s="2" t="s">
        <v>295</v>
      </c>
      <c r="C4479" s="429">
        <v>5.5729499999999996</v>
      </c>
      <c r="D4479" s="429">
        <v>4.0200509999999996</v>
      </c>
      <c r="E4479" s="429">
        <v>1.552899</v>
      </c>
      <c r="F4479" s="429">
        <v>-5.013224000000001</v>
      </c>
    </row>
    <row r="4480" spans="1:6" x14ac:dyDescent="0.3">
      <c r="A4480" s="336">
        <v>16362</v>
      </c>
      <c r="B4480" s="2" t="s">
        <v>295</v>
      </c>
      <c r="C4480" s="429">
        <v>5.639958</v>
      </c>
      <c r="D4480" s="429">
        <v>4.204561</v>
      </c>
      <c r="E4480" s="429">
        <v>1.435397</v>
      </c>
      <c r="F4480" s="429">
        <v>-3.6176860000000062</v>
      </c>
    </row>
    <row r="4481" spans="1:6" x14ac:dyDescent="0.3">
      <c r="A4481" s="336">
        <v>16364</v>
      </c>
      <c r="B4481" s="2" t="s">
        <v>295</v>
      </c>
      <c r="C4481" s="429">
        <v>5.642849</v>
      </c>
      <c r="D4481" s="429">
        <v>4.3289999999999997</v>
      </c>
      <c r="E4481" s="429">
        <v>1.3138490000000003</v>
      </c>
      <c r="F4481" s="429">
        <v>-4.8339469999999949</v>
      </c>
    </row>
    <row r="4482" spans="1:6" x14ac:dyDescent="0.3">
      <c r="A4482" s="336">
        <v>16365</v>
      </c>
      <c r="B4482" s="2" t="s">
        <v>295</v>
      </c>
      <c r="C4482" s="429">
        <v>5.547879</v>
      </c>
      <c r="D4482" s="429">
        <v>4.1009149999999996</v>
      </c>
      <c r="E4482" s="429">
        <v>1.4469640000000004</v>
      </c>
      <c r="F4482" s="429">
        <v>-7.7887360000000001</v>
      </c>
    </row>
    <row r="4483" spans="1:6" x14ac:dyDescent="0.3">
      <c r="A4483" s="336">
        <v>16371</v>
      </c>
      <c r="B4483" s="2" t="s">
        <v>295</v>
      </c>
      <c r="C4483" s="429">
        <v>5.5815739999999998</v>
      </c>
      <c r="D4483" s="429">
        <v>4.0655979999999996</v>
      </c>
      <c r="E4483" s="429">
        <v>1.5159760000000002</v>
      </c>
      <c r="F4483" s="429">
        <v>-7.5800940000000026</v>
      </c>
    </row>
    <row r="4484" spans="1:6" x14ac:dyDescent="0.3">
      <c r="A4484" s="336">
        <v>16372</v>
      </c>
      <c r="B4484" s="2" t="s">
        <v>295</v>
      </c>
      <c r="C4484" s="429">
        <v>5.6477810000000002</v>
      </c>
      <c r="D4484" s="429">
        <v>4.2916980000000002</v>
      </c>
      <c r="E4484" s="429">
        <v>1.3560829999999999</v>
      </c>
      <c r="F4484" s="429">
        <v>-2.5661599999999964</v>
      </c>
    </row>
    <row r="4485" spans="1:6" x14ac:dyDescent="0.3">
      <c r="A4485" s="336">
        <v>16373</v>
      </c>
      <c r="B4485" s="2" t="s">
        <v>295</v>
      </c>
      <c r="C4485" s="429">
        <v>5.656072</v>
      </c>
      <c r="D4485" s="429">
        <v>4.3554440000000003</v>
      </c>
      <c r="E4485" s="429">
        <v>1.3006279999999997</v>
      </c>
      <c r="F4485" s="429">
        <v>-3.1761759999999981</v>
      </c>
    </row>
    <row r="4486" spans="1:6" x14ac:dyDescent="0.3">
      <c r="A4486" s="336">
        <v>16374</v>
      </c>
      <c r="B4486" s="2" t="s">
        <v>295</v>
      </c>
      <c r="C4486" s="429">
        <v>5.6542260000000004</v>
      </c>
      <c r="D4486" s="429">
        <v>4.3718450000000004</v>
      </c>
      <c r="E4486" s="429">
        <v>1.282381</v>
      </c>
      <c r="F4486" s="429">
        <v>-3.2537029999999874</v>
      </c>
    </row>
    <row r="4487" spans="1:6" x14ac:dyDescent="0.3">
      <c r="A4487" s="336">
        <v>16401</v>
      </c>
      <c r="B4487" s="2" t="s">
        <v>295</v>
      </c>
      <c r="C4487" s="429">
        <v>5.6977159999999998</v>
      </c>
      <c r="D4487" s="429">
        <v>3.2481749999999998</v>
      </c>
      <c r="E4487" s="429">
        <v>2.449541</v>
      </c>
      <c r="F4487" s="429">
        <v>-1.3963999999999999</v>
      </c>
    </row>
    <row r="4488" spans="1:6" x14ac:dyDescent="0.3">
      <c r="A4488" s="336">
        <v>16402</v>
      </c>
      <c r="B4488" s="2" t="s">
        <v>295</v>
      </c>
      <c r="C4488" s="429">
        <v>5.5418050000000001</v>
      </c>
      <c r="D4488" s="429">
        <v>3.955355</v>
      </c>
      <c r="E4488" s="429">
        <v>1.5864500000000001</v>
      </c>
      <c r="F4488" s="429">
        <v>-7.7734729999999956</v>
      </c>
    </row>
    <row r="4489" spans="1:6" x14ac:dyDescent="0.3">
      <c r="A4489" s="336">
        <v>16403</v>
      </c>
      <c r="B4489" s="2" t="s">
        <v>295</v>
      </c>
      <c r="C4489" s="429">
        <v>5.592625</v>
      </c>
      <c r="D4489" s="429">
        <v>3.7498779999999998</v>
      </c>
      <c r="E4489" s="429">
        <v>1.8427470000000001</v>
      </c>
      <c r="F4489" s="429">
        <v>-4.3165329999999926</v>
      </c>
    </row>
    <row r="4490" spans="1:6" x14ac:dyDescent="0.3">
      <c r="A4490" s="336">
        <v>16404</v>
      </c>
      <c r="B4490" s="2" t="s">
        <v>295</v>
      </c>
      <c r="C4490" s="429">
        <v>5.5637499999999998</v>
      </c>
      <c r="D4490" s="429">
        <v>4.0606049999999998</v>
      </c>
      <c r="E4490" s="429">
        <v>1.503145</v>
      </c>
      <c r="F4490" s="429">
        <v>-5.6662459999999939</v>
      </c>
    </row>
    <row r="4491" spans="1:6" x14ac:dyDescent="0.3">
      <c r="A4491" s="336">
        <v>16405</v>
      </c>
      <c r="B4491" s="2" t="s">
        <v>295</v>
      </c>
      <c r="C4491" s="429">
        <v>5.5113560000000001</v>
      </c>
      <c r="D4491" s="429">
        <v>3.9472450000000001</v>
      </c>
      <c r="E4491" s="429">
        <v>1.564111</v>
      </c>
      <c r="F4491" s="429">
        <v>-7.5663240000000016</v>
      </c>
    </row>
    <row r="4492" spans="1:6" x14ac:dyDescent="0.3">
      <c r="A4492" s="336">
        <v>16406</v>
      </c>
      <c r="B4492" s="2" t="s">
        <v>295</v>
      </c>
      <c r="C4492" s="429">
        <v>5.6631590000000003</v>
      </c>
      <c r="D4492" s="429">
        <v>3.4150140000000002</v>
      </c>
      <c r="E4492" s="429">
        <v>2.2481450000000001</v>
      </c>
      <c r="F4492" s="429">
        <v>-1.6224939999999961</v>
      </c>
    </row>
    <row r="4493" spans="1:6" x14ac:dyDescent="0.3">
      <c r="A4493" s="336">
        <v>16407</v>
      </c>
      <c r="B4493" s="2" t="s">
        <v>295</v>
      </c>
      <c r="C4493" s="429">
        <v>5.5118029999999996</v>
      </c>
      <c r="D4493" s="429">
        <v>3.9167230000000002</v>
      </c>
      <c r="E4493" s="429">
        <v>1.5950799999999994</v>
      </c>
      <c r="F4493" s="429">
        <v>-7.0285530000000094</v>
      </c>
    </row>
    <row r="4494" spans="1:6" x14ac:dyDescent="0.3">
      <c r="A4494" s="336">
        <v>16410</v>
      </c>
      <c r="B4494" s="2" t="s">
        <v>295</v>
      </c>
      <c r="C4494" s="429">
        <v>5.6918569999999997</v>
      </c>
      <c r="D4494" s="429">
        <v>3.2735919999999998</v>
      </c>
      <c r="E4494" s="429">
        <v>2.4182649999999999</v>
      </c>
      <c r="F4494" s="429">
        <v>-2.1003240000000005</v>
      </c>
    </row>
    <row r="4495" spans="1:6" x14ac:dyDescent="0.3">
      <c r="A4495" s="336">
        <v>16411</v>
      </c>
      <c r="B4495" s="2" t="s">
        <v>295</v>
      </c>
      <c r="C4495" s="429">
        <v>5.7166119999999996</v>
      </c>
      <c r="D4495" s="429">
        <v>3.1020699999999999</v>
      </c>
      <c r="E4495" s="429">
        <v>2.6145419999999997</v>
      </c>
      <c r="F4495" s="429">
        <v>-1.002755999999998</v>
      </c>
    </row>
    <row r="4496" spans="1:6" x14ac:dyDescent="0.3">
      <c r="A4496" s="336">
        <v>16412</v>
      </c>
      <c r="B4496" s="2" t="s">
        <v>295</v>
      </c>
      <c r="C4496" s="429">
        <v>5.636387</v>
      </c>
      <c r="D4496" s="429">
        <v>3.47851</v>
      </c>
      <c r="E4496" s="429">
        <v>2.157877</v>
      </c>
      <c r="F4496" s="429">
        <v>-3.4549500000000037</v>
      </c>
    </row>
    <row r="4497" spans="1:6" x14ac:dyDescent="0.3">
      <c r="A4497" s="336">
        <v>16415</v>
      </c>
      <c r="B4497" s="2" t="s">
        <v>295</v>
      </c>
      <c r="C4497" s="429">
        <v>5.7208370000000004</v>
      </c>
      <c r="D4497" s="429">
        <v>3.1642440000000001</v>
      </c>
      <c r="E4497" s="429">
        <v>2.5565930000000003</v>
      </c>
      <c r="F4497" s="429">
        <v>-1.9818190000000016</v>
      </c>
    </row>
    <row r="4498" spans="1:6" x14ac:dyDescent="0.3">
      <c r="A4498" s="336">
        <v>16417</v>
      </c>
      <c r="B4498" s="2" t="s">
        <v>295</v>
      </c>
      <c r="C4498" s="429">
        <v>5.7072640000000003</v>
      </c>
      <c r="D4498" s="429">
        <v>3.1999369999999998</v>
      </c>
      <c r="E4498" s="429">
        <v>2.5073270000000005</v>
      </c>
      <c r="F4498" s="429">
        <v>-1.828165999999996</v>
      </c>
    </row>
    <row r="4499" spans="1:6" x14ac:dyDescent="0.3">
      <c r="A4499" s="336">
        <v>16420</v>
      </c>
      <c r="B4499" s="2" t="s">
        <v>295</v>
      </c>
      <c r="C4499" s="429">
        <v>5.5348119999999996</v>
      </c>
      <c r="D4499" s="429">
        <v>4.1139219999999996</v>
      </c>
      <c r="E4499" s="429">
        <v>1.42089</v>
      </c>
      <c r="F4499" s="429">
        <v>-6.997589000000012</v>
      </c>
    </row>
    <row r="4500" spans="1:6" x14ac:dyDescent="0.3">
      <c r="A4500" s="336">
        <v>16421</v>
      </c>
      <c r="B4500" s="2" t="s">
        <v>295</v>
      </c>
      <c r="C4500" s="429">
        <v>5.6361860000000004</v>
      </c>
      <c r="D4500" s="429">
        <v>3.299674</v>
      </c>
      <c r="E4500" s="429">
        <v>2.3365120000000004</v>
      </c>
      <c r="F4500" s="429">
        <v>-3.8809949999999986</v>
      </c>
    </row>
    <row r="4501" spans="1:6" x14ac:dyDescent="0.3">
      <c r="A4501" s="336">
        <v>16423</v>
      </c>
      <c r="B4501" s="2" t="s">
        <v>295</v>
      </c>
      <c r="C4501" s="429">
        <v>5.7240149999999996</v>
      </c>
      <c r="D4501" s="429">
        <v>3.1071460000000002</v>
      </c>
      <c r="E4501" s="429">
        <v>2.6168689999999994</v>
      </c>
      <c r="F4501" s="429">
        <v>-1.4146849999999915</v>
      </c>
    </row>
    <row r="4502" spans="1:6" x14ac:dyDescent="0.3">
      <c r="A4502" s="336">
        <v>16424</v>
      </c>
      <c r="B4502" s="2" t="s">
        <v>295</v>
      </c>
      <c r="C4502" s="429">
        <v>5.661117</v>
      </c>
      <c r="D4502" s="429">
        <v>3.4060760000000001</v>
      </c>
      <c r="E4502" s="429">
        <v>2.2550409999999999</v>
      </c>
      <c r="F4502" s="429">
        <v>-0.62861299999998721</v>
      </c>
    </row>
    <row r="4503" spans="1:6" x14ac:dyDescent="0.3">
      <c r="A4503" s="336">
        <v>16426</v>
      </c>
      <c r="B4503" s="2" t="s">
        <v>295</v>
      </c>
      <c r="C4503" s="429">
        <v>5.6654619999999998</v>
      </c>
      <c r="D4503" s="429">
        <v>3.355057</v>
      </c>
      <c r="E4503" s="429">
        <v>2.3104049999999998</v>
      </c>
      <c r="F4503" s="429">
        <v>-3.2329670000000021</v>
      </c>
    </row>
    <row r="4504" spans="1:6" x14ac:dyDescent="0.3">
      <c r="A4504" s="336">
        <v>16428</v>
      </c>
      <c r="B4504" s="2" t="s">
        <v>295</v>
      </c>
      <c r="C4504" s="429">
        <v>5.5993810000000002</v>
      </c>
      <c r="D4504" s="429">
        <v>3.4155280000000001</v>
      </c>
      <c r="E4504" s="429">
        <v>2.183853</v>
      </c>
      <c r="F4504" s="429">
        <v>-4.8557889999999944</v>
      </c>
    </row>
    <row r="4505" spans="1:6" x14ac:dyDescent="0.3">
      <c r="A4505" s="336">
        <v>16430</v>
      </c>
      <c r="B4505" s="2" t="s">
        <v>295</v>
      </c>
      <c r="C4505" s="429">
        <v>5.7206159999999997</v>
      </c>
      <c r="D4505" s="429">
        <v>3.080816</v>
      </c>
      <c r="E4505" s="429">
        <v>2.6397999999999997</v>
      </c>
      <c r="F4505" s="429">
        <v>-1.0476119999999938</v>
      </c>
    </row>
    <row r="4506" spans="1:6" x14ac:dyDescent="0.3">
      <c r="A4506" s="336">
        <v>16433</v>
      </c>
      <c r="B4506" s="2" t="s">
        <v>295</v>
      </c>
      <c r="C4506" s="429">
        <v>5.6226409999999998</v>
      </c>
      <c r="D4506" s="429">
        <v>3.6586050000000001</v>
      </c>
      <c r="E4506" s="429">
        <v>1.9640359999999997</v>
      </c>
      <c r="F4506" s="429">
        <v>-3.1897939999999991</v>
      </c>
    </row>
    <row r="4507" spans="1:6" x14ac:dyDescent="0.3">
      <c r="A4507" s="336">
        <v>16434</v>
      </c>
      <c r="B4507" s="2" t="s">
        <v>295</v>
      </c>
      <c r="C4507" s="429">
        <v>5.5327669999999998</v>
      </c>
      <c r="D4507" s="429">
        <v>4.0474170000000003</v>
      </c>
      <c r="E4507" s="429">
        <v>1.4853499999999995</v>
      </c>
      <c r="F4507" s="429">
        <v>-6.6049860000000038</v>
      </c>
    </row>
    <row r="4508" spans="1:6" x14ac:dyDescent="0.3">
      <c r="A4508" s="336">
        <v>16435</v>
      </c>
      <c r="B4508" s="2" t="s">
        <v>295</v>
      </c>
      <c r="C4508" s="429">
        <v>5.6798979999999997</v>
      </c>
      <c r="D4508" s="429">
        <v>3.3246410000000002</v>
      </c>
      <c r="E4508" s="429">
        <v>2.3552569999999995</v>
      </c>
      <c r="F4508" s="429">
        <v>-1.5087669999999989</v>
      </c>
    </row>
    <row r="4509" spans="1:6" x14ac:dyDescent="0.3">
      <c r="A4509" s="336">
        <v>16436</v>
      </c>
      <c r="B4509" s="2" t="s">
        <v>295</v>
      </c>
      <c r="C4509" s="429">
        <v>5.534154</v>
      </c>
      <c r="D4509" s="429">
        <v>4.0463829999999996</v>
      </c>
      <c r="E4509" s="429">
        <v>1.4877710000000004</v>
      </c>
      <c r="F4509" s="429">
        <v>-7.2580039999999926</v>
      </c>
    </row>
    <row r="4510" spans="1:6" x14ac:dyDescent="0.3">
      <c r="A4510" s="336">
        <v>16438</v>
      </c>
      <c r="B4510" s="2" t="s">
        <v>295</v>
      </c>
      <c r="C4510" s="429">
        <v>5.545064</v>
      </c>
      <c r="D4510" s="429">
        <v>3.806905</v>
      </c>
      <c r="E4510" s="429">
        <v>1.738159</v>
      </c>
      <c r="F4510" s="429">
        <v>-5.7730049999999977</v>
      </c>
    </row>
    <row r="4511" spans="1:6" x14ac:dyDescent="0.3">
      <c r="A4511" s="336">
        <v>16440</v>
      </c>
      <c r="B4511" s="2" t="s">
        <v>295</v>
      </c>
      <c r="C4511" s="429">
        <v>5.618684</v>
      </c>
      <c r="D4511" s="429">
        <v>3.6238459999999999</v>
      </c>
      <c r="E4511" s="429">
        <v>1.9948380000000001</v>
      </c>
      <c r="F4511" s="429">
        <v>-3.5051699999999997</v>
      </c>
    </row>
    <row r="4512" spans="1:6" x14ac:dyDescent="0.3">
      <c r="A4512" s="336">
        <v>16441</v>
      </c>
      <c r="B4512" s="2" t="s">
        <v>295</v>
      </c>
      <c r="C4512" s="429">
        <v>5.5877299999999996</v>
      </c>
      <c r="D4512" s="429">
        <v>3.5773440000000001</v>
      </c>
      <c r="E4512" s="429">
        <v>2.0103859999999996</v>
      </c>
      <c r="F4512" s="429">
        <v>-4.6820710000000076</v>
      </c>
    </row>
    <row r="4513" spans="1:6" x14ac:dyDescent="0.3">
      <c r="A4513" s="336">
        <v>16442</v>
      </c>
      <c r="B4513" s="2" t="s">
        <v>295</v>
      </c>
      <c r="C4513" s="429">
        <v>5.5169009999999998</v>
      </c>
      <c r="D4513" s="429">
        <v>3.647116</v>
      </c>
      <c r="E4513" s="429">
        <v>1.8697849999999998</v>
      </c>
      <c r="F4513" s="429">
        <v>-6.1801549999999921</v>
      </c>
    </row>
    <row r="4514" spans="1:6" x14ac:dyDescent="0.3">
      <c r="A4514" s="336">
        <v>16443</v>
      </c>
      <c r="B4514" s="2" t="s">
        <v>295</v>
      </c>
      <c r="C4514" s="429">
        <v>5.7120519999999999</v>
      </c>
      <c r="D4514" s="429">
        <v>3.1304799999999999</v>
      </c>
      <c r="E4514" s="429">
        <v>2.581572</v>
      </c>
      <c r="F4514" s="429">
        <v>-0.8581659999999971</v>
      </c>
    </row>
    <row r="4515" spans="1:6" x14ac:dyDescent="0.3">
      <c r="A4515" s="336">
        <v>16444</v>
      </c>
      <c r="B4515" s="2" t="s">
        <v>295</v>
      </c>
      <c r="C4515" s="429">
        <v>5.6181510000000001</v>
      </c>
      <c r="D4515" s="429">
        <v>3.5431270000000001</v>
      </c>
      <c r="E4515" s="429">
        <v>2.075024</v>
      </c>
      <c r="F4515" s="429">
        <v>-3.8325559999999967</v>
      </c>
    </row>
    <row r="4516" spans="1:6" x14ac:dyDescent="0.3">
      <c r="A4516" s="336">
        <v>16501</v>
      </c>
      <c r="B4516" s="2" t="s">
        <v>295</v>
      </c>
      <c r="C4516" s="429">
        <v>5.7067589999999999</v>
      </c>
      <c r="D4516" s="429">
        <v>3.1930339999999999</v>
      </c>
      <c r="E4516" s="429">
        <v>2.513725</v>
      </c>
      <c r="F4516" s="429">
        <v>-2.8021320000000074</v>
      </c>
    </row>
    <row r="4517" spans="1:6" x14ac:dyDescent="0.3">
      <c r="A4517" s="336">
        <v>16502</v>
      </c>
      <c r="B4517" s="2" t="s">
        <v>295</v>
      </c>
      <c r="C4517" s="429">
        <v>5.7116280000000001</v>
      </c>
      <c r="D4517" s="429">
        <v>3.1878380000000002</v>
      </c>
      <c r="E4517" s="429">
        <v>2.52379</v>
      </c>
      <c r="F4517" s="429">
        <v>-2.6895649999999947</v>
      </c>
    </row>
    <row r="4518" spans="1:6" x14ac:dyDescent="0.3">
      <c r="A4518" s="336">
        <v>16503</v>
      </c>
      <c r="B4518" s="2" t="s">
        <v>295</v>
      </c>
      <c r="C4518" s="429">
        <v>5.6903600000000001</v>
      </c>
      <c r="D4518" s="429">
        <v>3.2157819999999999</v>
      </c>
      <c r="E4518" s="429">
        <v>2.4745780000000002</v>
      </c>
      <c r="F4518" s="429">
        <v>-3.0419249999999991</v>
      </c>
    </row>
    <row r="4519" spans="1:6" x14ac:dyDescent="0.3">
      <c r="A4519" s="336">
        <v>16504</v>
      </c>
      <c r="B4519" s="2" t="s">
        <v>295</v>
      </c>
      <c r="C4519" s="429">
        <v>5.6808800000000002</v>
      </c>
      <c r="D4519" s="429">
        <v>3.2568899999999998</v>
      </c>
      <c r="E4519" s="429">
        <v>2.4239900000000003</v>
      </c>
      <c r="F4519" s="429">
        <v>-3.2691790000000012</v>
      </c>
    </row>
    <row r="4520" spans="1:6" x14ac:dyDescent="0.3">
      <c r="A4520" s="336">
        <v>16505</v>
      </c>
      <c r="B4520" s="2" t="s">
        <v>295</v>
      </c>
      <c r="C4520" s="429">
        <v>5.7230920000000003</v>
      </c>
      <c r="D4520" s="429">
        <v>3.130414</v>
      </c>
      <c r="E4520" s="429">
        <v>2.5926780000000003</v>
      </c>
      <c r="F4520" s="429">
        <v>-2.2233749999999972</v>
      </c>
    </row>
    <row r="4521" spans="1:6" x14ac:dyDescent="0.3">
      <c r="A4521" s="336">
        <v>16506</v>
      </c>
      <c r="B4521" s="2" t="s">
        <v>295</v>
      </c>
      <c r="C4521" s="429">
        <v>5.7184540000000004</v>
      </c>
      <c r="D4521" s="429">
        <v>3.191452</v>
      </c>
      <c r="E4521" s="429">
        <v>2.5270020000000004</v>
      </c>
      <c r="F4521" s="429">
        <v>-2.4007689999999968</v>
      </c>
    </row>
    <row r="4522" spans="1:6" x14ac:dyDescent="0.3">
      <c r="A4522" s="336">
        <v>16507</v>
      </c>
      <c r="B4522" s="2" t="s">
        <v>295</v>
      </c>
      <c r="C4522" s="429">
        <v>5.7022089999999999</v>
      </c>
      <c r="D4522" s="429">
        <v>3.1774909999999998</v>
      </c>
      <c r="E4522" s="429">
        <v>2.524718</v>
      </c>
      <c r="F4522" s="429">
        <v>-2.7798079999999885</v>
      </c>
    </row>
    <row r="4523" spans="1:6" x14ac:dyDescent="0.3">
      <c r="A4523" s="336">
        <v>16508</v>
      </c>
      <c r="B4523" s="2" t="s">
        <v>295</v>
      </c>
      <c r="C4523" s="429">
        <v>5.709454</v>
      </c>
      <c r="D4523" s="429">
        <v>3.2150340000000002</v>
      </c>
      <c r="E4523" s="429">
        <v>2.4944199999999999</v>
      </c>
      <c r="F4523" s="429">
        <v>-2.8178580000000011</v>
      </c>
    </row>
    <row r="4524" spans="1:6" x14ac:dyDescent="0.3">
      <c r="A4524" s="336">
        <v>16509</v>
      </c>
      <c r="B4524" s="2" t="s">
        <v>295</v>
      </c>
      <c r="C4524" s="429">
        <v>5.6537379999999997</v>
      </c>
      <c r="D4524" s="429">
        <v>3.3500079999999999</v>
      </c>
      <c r="E4524" s="429">
        <v>2.3037299999999998</v>
      </c>
      <c r="F4524" s="429">
        <v>-3.7172899999999984</v>
      </c>
    </row>
    <row r="4525" spans="1:6" x14ac:dyDescent="0.3">
      <c r="A4525" s="336">
        <v>16510</v>
      </c>
      <c r="B4525" s="2" t="s">
        <v>295</v>
      </c>
      <c r="C4525" s="429">
        <v>5.5988980000000002</v>
      </c>
      <c r="D4525" s="429">
        <v>3.394253</v>
      </c>
      <c r="E4525" s="429">
        <v>2.2046450000000002</v>
      </c>
      <c r="F4525" s="429">
        <v>-4.5021240000000091</v>
      </c>
    </row>
    <row r="4526" spans="1:6" x14ac:dyDescent="0.3">
      <c r="A4526" s="336">
        <v>16511</v>
      </c>
      <c r="B4526" s="2" t="s">
        <v>295</v>
      </c>
      <c r="C4526" s="429">
        <v>5.6641940000000002</v>
      </c>
      <c r="D4526" s="429">
        <v>3.2377410000000002</v>
      </c>
      <c r="E4526" s="429">
        <v>2.426453</v>
      </c>
      <c r="F4526" s="429">
        <v>-3.3805589999999981</v>
      </c>
    </row>
    <row r="4527" spans="1:6" x14ac:dyDescent="0.3">
      <c r="A4527" s="336">
        <v>16565</v>
      </c>
      <c r="B4527" s="2" t="s">
        <v>295</v>
      </c>
      <c r="C4527" s="429">
        <v>5.7063560000000004</v>
      </c>
      <c r="D4527" s="429">
        <v>3.2492740000000002</v>
      </c>
      <c r="E4527" s="429">
        <v>2.4570820000000002</v>
      </c>
      <c r="F4527" s="429">
        <v>-2.8981800000000035</v>
      </c>
    </row>
    <row r="4528" spans="1:6" x14ac:dyDescent="0.3">
      <c r="A4528" s="336">
        <v>16601</v>
      </c>
      <c r="B4528" s="2" t="s">
        <v>293</v>
      </c>
      <c r="C4528" s="429">
        <v>5.4251100000000001</v>
      </c>
      <c r="D4528" s="429">
        <v>3.657286</v>
      </c>
      <c r="E4528" s="429">
        <v>1.7678240000000001</v>
      </c>
      <c r="F4528" s="429">
        <v>-0.34448799999999835</v>
      </c>
    </row>
    <row r="4529" spans="1:6" x14ac:dyDescent="0.3">
      <c r="A4529" s="336">
        <v>16602</v>
      </c>
      <c r="B4529" s="2" t="s">
        <v>295</v>
      </c>
      <c r="C4529" s="429">
        <v>5.658334</v>
      </c>
      <c r="D4529" s="429">
        <v>3.7134100000000001</v>
      </c>
      <c r="E4529" s="429">
        <v>1.9449239999999999</v>
      </c>
      <c r="F4529" s="429">
        <v>1.2106240000000028</v>
      </c>
    </row>
    <row r="4530" spans="1:6" x14ac:dyDescent="0.3">
      <c r="A4530" s="336">
        <v>16611</v>
      </c>
      <c r="B4530" s="2" t="s">
        <v>295</v>
      </c>
      <c r="C4530" s="429">
        <v>5.8059820000000002</v>
      </c>
      <c r="D4530" s="429">
        <v>3.4673609999999999</v>
      </c>
      <c r="E4530" s="429">
        <v>2.3386210000000003</v>
      </c>
      <c r="F4530" s="429">
        <v>3.999143999999994</v>
      </c>
    </row>
    <row r="4531" spans="1:6" x14ac:dyDescent="0.3">
      <c r="A4531" s="336">
        <v>16613</v>
      </c>
      <c r="B4531" s="2" t="s">
        <v>293</v>
      </c>
      <c r="C4531" s="429">
        <v>5.3926030000000003</v>
      </c>
      <c r="D4531" s="429">
        <v>3.766937</v>
      </c>
      <c r="E4531" s="429">
        <v>1.6256660000000003</v>
      </c>
      <c r="F4531" s="429">
        <v>-2.1352849999999961</v>
      </c>
    </row>
    <row r="4532" spans="1:6" x14ac:dyDescent="0.3">
      <c r="A4532" s="336">
        <v>16616</v>
      </c>
      <c r="B4532" s="2" t="s">
        <v>295</v>
      </c>
      <c r="C4532" s="429">
        <v>5.6011949999999997</v>
      </c>
      <c r="D4532" s="429">
        <v>3.8566720000000001</v>
      </c>
      <c r="E4532" s="429">
        <v>1.7445229999999996</v>
      </c>
      <c r="F4532" s="429">
        <v>-1.0132330000000067</v>
      </c>
    </row>
    <row r="4533" spans="1:6" x14ac:dyDescent="0.3">
      <c r="A4533" s="336">
        <v>16617</v>
      </c>
      <c r="B4533" s="2" t="s">
        <v>295</v>
      </c>
      <c r="C4533" s="429">
        <v>5.5909620000000002</v>
      </c>
      <c r="D4533" s="429">
        <v>3.7683469999999999</v>
      </c>
      <c r="E4533" s="429">
        <v>1.8226150000000003</v>
      </c>
      <c r="F4533" s="429">
        <v>-7.645999999986941E-3</v>
      </c>
    </row>
    <row r="4534" spans="1:6" x14ac:dyDescent="0.3">
      <c r="A4534" s="336">
        <v>16620</v>
      </c>
      <c r="B4534" s="2" t="s">
        <v>295</v>
      </c>
      <c r="C4534" s="429">
        <v>5.5992920000000002</v>
      </c>
      <c r="D4534" s="429">
        <v>3.788872</v>
      </c>
      <c r="E4534" s="429">
        <v>1.8104200000000001</v>
      </c>
      <c r="F4534" s="429">
        <v>-0.47964600000000246</v>
      </c>
    </row>
    <row r="4535" spans="1:6" x14ac:dyDescent="0.3">
      <c r="A4535" s="336">
        <v>16621</v>
      </c>
      <c r="B4535" s="2" t="s">
        <v>295</v>
      </c>
      <c r="C4535" s="429">
        <v>5.6863089999999996</v>
      </c>
      <c r="D4535" s="429">
        <v>3.424982</v>
      </c>
      <c r="E4535" s="429">
        <v>2.2613269999999996</v>
      </c>
      <c r="F4535" s="429">
        <v>3.5100480000000047</v>
      </c>
    </row>
    <row r="4536" spans="1:6" x14ac:dyDescent="0.3">
      <c r="A4536" s="336">
        <v>16622</v>
      </c>
      <c r="B4536" s="2" t="s">
        <v>295</v>
      </c>
      <c r="C4536" s="429">
        <v>5.7757379999999996</v>
      </c>
      <c r="D4536" s="429">
        <v>3.3923570000000001</v>
      </c>
      <c r="E4536" s="429">
        <v>2.3833809999999995</v>
      </c>
      <c r="F4536" s="429">
        <v>3.9551519999999982</v>
      </c>
    </row>
    <row r="4537" spans="1:6" x14ac:dyDescent="0.3">
      <c r="A4537" s="336">
        <v>16623</v>
      </c>
      <c r="B4537" s="2" t="s">
        <v>295</v>
      </c>
      <c r="C4537" s="429">
        <v>5.7663460000000004</v>
      </c>
      <c r="D4537" s="429">
        <v>3.3933930000000001</v>
      </c>
      <c r="E4537" s="429">
        <v>2.3729530000000003</v>
      </c>
      <c r="F4537" s="429">
        <v>3.8543509999999941</v>
      </c>
    </row>
    <row r="4538" spans="1:6" x14ac:dyDescent="0.3">
      <c r="A4538" s="336">
        <v>16625</v>
      </c>
      <c r="B4538" s="2" t="s">
        <v>293</v>
      </c>
      <c r="C4538" s="429">
        <v>5.4367700000000001</v>
      </c>
      <c r="D4538" s="429">
        <v>3.5985939999999998</v>
      </c>
      <c r="E4538" s="429">
        <v>1.8381760000000003</v>
      </c>
      <c r="F4538" s="429">
        <v>-0.8607499999999888</v>
      </c>
    </row>
    <row r="4539" spans="1:6" x14ac:dyDescent="0.3">
      <c r="A4539" s="336">
        <v>16627</v>
      </c>
      <c r="B4539" s="2" t="s">
        <v>295</v>
      </c>
      <c r="C4539" s="429">
        <v>5.6033730000000004</v>
      </c>
      <c r="D4539" s="429">
        <v>3.8990550000000002</v>
      </c>
      <c r="E4539" s="429">
        <v>1.7043180000000002</v>
      </c>
      <c r="F4539" s="429">
        <v>-1.3144000000000062</v>
      </c>
    </row>
    <row r="4540" spans="1:6" x14ac:dyDescent="0.3">
      <c r="A4540" s="336">
        <v>16630</v>
      </c>
      <c r="B4540" s="2" t="s">
        <v>293</v>
      </c>
      <c r="C4540" s="429">
        <v>5.3552099999999996</v>
      </c>
      <c r="D4540" s="429">
        <v>3.7932239999999999</v>
      </c>
      <c r="E4540" s="429">
        <v>1.5619859999999997</v>
      </c>
      <c r="F4540" s="429">
        <v>-3.2313769999999948</v>
      </c>
    </row>
    <row r="4541" spans="1:6" x14ac:dyDescent="0.3">
      <c r="A4541" s="336">
        <v>16634</v>
      </c>
      <c r="B4541" s="2" t="s">
        <v>295</v>
      </c>
      <c r="C4541" s="429">
        <v>5.6811790000000002</v>
      </c>
      <c r="D4541" s="429">
        <v>3.4335300000000002</v>
      </c>
      <c r="E4541" s="429">
        <v>2.247649</v>
      </c>
      <c r="F4541" s="429">
        <v>3.5793239999999997</v>
      </c>
    </row>
    <row r="4542" spans="1:6" x14ac:dyDescent="0.3">
      <c r="A4542" s="336">
        <v>16635</v>
      </c>
      <c r="B4542" s="2" t="s">
        <v>293</v>
      </c>
      <c r="C4542" s="429">
        <v>5.439476</v>
      </c>
      <c r="D4542" s="429">
        <v>3.5999889999999999</v>
      </c>
      <c r="E4542" s="429">
        <v>1.8394870000000001</v>
      </c>
      <c r="F4542" s="429">
        <v>-0.18952300000000122</v>
      </c>
    </row>
    <row r="4543" spans="1:6" x14ac:dyDescent="0.3">
      <c r="A4543" s="336">
        <v>16636</v>
      </c>
      <c r="B4543" s="2" t="s">
        <v>293</v>
      </c>
      <c r="C4543" s="429">
        <v>5.3989310000000001</v>
      </c>
      <c r="D4543" s="429">
        <v>3.7621069999999999</v>
      </c>
      <c r="E4543" s="429">
        <v>1.6368240000000003</v>
      </c>
      <c r="F4543" s="429">
        <v>-1.6501009999999923</v>
      </c>
    </row>
    <row r="4544" spans="1:6" x14ac:dyDescent="0.3">
      <c r="A4544" s="336">
        <v>16637</v>
      </c>
      <c r="B4544" s="2" t="s">
        <v>293</v>
      </c>
      <c r="C4544" s="429">
        <v>5.4839820000000001</v>
      </c>
      <c r="D4544" s="429">
        <v>3.488861</v>
      </c>
      <c r="E4544" s="429">
        <v>1.9951210000000001</v>
      </c>
      <c r="F4544" s="429">
        <v>1.1514059999999944</v>
      </c>
    </row>
    <row r="4545" spans="1:6" x14ac:dyDescent="0.3">
      <c r="A4545" s="336">
        <v>16639</v>
      </c>
      <c r="B4545" s="2" t="s">
        <v>295</v>
      </c>
      <c r="C4545" s="429">
        <v>5.5728869999999997</v>
      </c>
      <c r="D4545" s="429">
        <v>3.8647740000000002</v>
      </c>
      <c r="E4545" s="429">
        <v>1.7081129999999995</v>
      </c>
      <c r="F4545" s="429">
        <v>-1.0882889999999961</v>
      </c>
    </row>
    <row r="4546" spans="1:6" x14ac:dyDescent="0.3">
      <c r="A4546" s="336">
        <v>16640</v>
      </c>
      <c r="B4546" s="2" t="s">
        <v>295</v>
      </c>
      <c r="C4546" s="429">
        <v>5.5918760000000001</v>
      </c>
      <c r="D4546" s="429">
        <v>3.9522140000000001</v>
      </c>
      <c r="E4546" s="429">
        <v>1.639662</v>
      </c>
      <c r="F4546" s="429">
        <v>-1.7228410000000025</v>
      </c>
    </row>
    <row r="4547" spans="1:6" x14ac:dyDescent="0.3">
      <c r="A4547" s="336">
        <v>16641</v>
      </c>
      <c r="B4547" s="2" t="s">
        <v>293</v>
      </c>
      <c r="C4547" s="429">
        <v>5.371111</v>
      </c>
      <c r="D4547" s="429">
        <v>3.789288</v>
      </c>
      <c r="E4547" s="429">
        <v>1.581823</v>
      </c>
      <c r="F4547" s="429">
        <v>-2.8730889999999931</v>
      </c>
    </row>
    <row r="4548" spans="1:6" x14ac:dyDescent="0.3">
      <c r="A4548" s="336">
        <v>16645</v>
      </c>
      <c r="B4548" s="2" t="s">
        <v>295</v>
      </c>
      <c r="C4548" s="429">
        <v>5.6120950000000001</v>
      </c>
      <c r="D4548" s="429">
        <v>3.8818800000000002</v>
      </c>
      <c r="E4548" s="429">
        <v>1.7302149999999998</v>
      </c>
      <c r="F4548" s="429">
        <v>-1.1644350000000117</v>
      </c>
    </row>
    <row r="4549" spans="1:6" x14ac:dyDescent="0.3">
      <c r="A4549" s="336">
        <v>16646</v>
      </c>
      <c r="B4549" s="2" t="s">
        <v>293</v>
      </c>
      <c r="C4549" s="429">
        <v>5.4508299999999998</v>
      </c>
      <c r="D4549" s="429">
        <v>3.8751950000000002</v>
      </c>
      <c r="E4549" s="429">
        <v>1.5756349999999997</v>
      </c>
      <c r="F4549" s="429">
        <v>-2.9947749999999971</v>
      </c>
    </row>
    <row r="4550" spans="1:6" x14ac:dyDescent="0.3">
      <c r="A4550" s="336">
        <v>16647</v>
      </c>
      <c r="B4550" s="2" t="s">
        <v>295</v>
      </c>
      <c r="C4550" s="429">
        <v>5.81046</v>
      </c>
      <c r="D4550" s="429">
        <v>3.418377</v>
      </c>
      <c r="E4550" s="429">
        <v>2.392083</v>
      </c>
      <c r="F4550" s="429">
        <v>4.395469999999996</v>
      </c>
    </row>
    <row r="4551" spans="1:6" x14ac:dyDescent="0.3">
      <c r="A4551" s="336">
        <v>16648</v>
      </c>
      <c r="B4551" s="2" t="s">
        <v>295</v>
      </c>
      <c r="C4551" s="429">
        <v>5.7437639999999996</v>
      </c>
      <c r="D4551" s="429">
        <v>3.6056240000000002</v>
      </c>
      <c r="E4551" s="429">
        <v>2.1381399999999995</v>
      </c>
      <c r="F4551" s="429">
        <v>2.8000510000000034</v>
      </c>
    </row>
    <row r="4552" spans="1:6" x14ac:dyDescent="0.3">
      <c r="A4552" s="336">
        <v>16650</v>
      </c>
      <c r="B4552" s="2" t="s">
        <v>293</v>
      </c>
      <c r="C4552" s="429">
        <v>5.5658079999999996</v>
      </c>
      <c r="D4552" s="429">
        <v>3.312052</v>
      </c>
      <c r="E4552" s="429">
        <v>2.2537559999999996</v>
      </c>
      <c r="F4552" s="429">
        <v>3.4348039999999784</v>
      </c>
    </row>
    <row r="4553" spans="1:6" x14ac:dyDescent="0.3">
      <c r="A4553" s="336">
        <v>16651</v>
      </c>
      <c r="B4553" s="2" t="s">
        <v>295</v>
      </c>
      <c r="C4553" s="429">
        <v>5.6066880000000001</v>
      </c>
      <c r="D4553" s="429">
        <v>3.8058399999999999</v>
      </c>
      <c r="E4553" s="429">
        <v>1.8008480000000002</v>
      </c>
      <c r="F4553" s="429">
        <v>-0.57066999999999268</v>
      </c>
    </row>
    <row r="4554" spans="1:6" x14ac:dyDescent="0.3">
      <c r="A4554" s="336">
        <v>16652</v>
      </c>
      <c r="B4554" s="2" t="s">
        <v>295</v>
      </c>
      <c r="C4554" s="429">
        <v>5.8227399999999996</v>
      </c>
      <c r="D4554" s="429">
        <v>3.4105080000000001</v>
      </c>
      <c r="E4554" s="429">
        <v>2.4122319999999995</v>
      </c>
      <c r="F4554" s="429">
        <v>3.8539739999999938</v>
      </c>
    </row>
    <row r="4555" spans="1:6" x14ac:dyDescent="0.3">
      <c r="A4555" s="336">
        <v>16655</v>
      </c>
      <c r="B4555" s="2" t="s">
        <v>293</v>
      </c>
      <c r="C4555" s="429">
        <v>5.4369350000000001</v>
      </c>
      <c r="D4555" s="429">
        <v>3.6145529999999999</v>
      </c>
      <c r="E4555" s="429">
        <v>1.8223820000000002</v>
      </c>
      <c r="F4555" s="429">
        <v>-1.3080039999999968</v>
      </c>
    </row>
    <row r="4556" spans="1:6" x14ac:dyDescent="0.3">
      <c r="A4556" s="336">
        <v>16656</v>
      </c>
      <c r="B4556" s="2" t="s">
        <v>295</v>
      </c>
      <c r="C4556" s="429">
        <v>5.6156189999999997</v>
      </c>
      <c r="D4556" s="429">
        <v>3.9197630000000001</v>
      </c>
      <c r="E4556" s="429">
        <v>1.6958559999999996</v>
      </c>
      <c r="F4556" s="429">
        <v>-1.4807619999999986</v>
      </c>
    </row>
    <row r="4557" spans="1:6" x14ac:dyDescent="0.3">
      <c r="A4557" s="336">
        <v>16657</v>
      </c>
      <c r="B4557" s="2" t="s">
        <v>295</v>
      </c>
      <c r="C4557" s="429">
        <v>5.7526580000000003</v>
      </c>
      <c r="D4557" s="429">
        <v>3.448188</v>
      </c>
      <c r="E4557" s="429">
        <v>2.3044700000000002</v>
      </c>
      <c r="F4557" s="429">
        <v>4.0240599999999844</v>
      </c>
    </row>
    <row r="4558" spans="1:6" x14ac:dyDescent="0.3">
      <c r="A4558" s="336">
        <v>16659</v>
      </c>
      <c r="B4558" s="2" t="s">
        <v>293</v>
      </c>
      <c r="C4558" s="429">
        <v>5.5471550000000001</v>
      </c>
      <c r="D4558" s="429">
        <v>3.3406959999999999</v>
      </c>
      <c r="E4558" s="429">
        <v>2.2064590000000002</v>
      </c>
      <c r="F4558" s="429">
        <v>2.8932489999999973</v>
      </c>
    </row>
    <row r="4559" spans="1:6" x14ac:dyDescent="0.3">
      <c r="A4559" s="336">
        <v>16661</v>
      </c>
      <c r="B4559" s="2" t="s">
        <v>295</v>
      </c>
      <c r="C4559" s="429">
        <v>5.6164550000000002</v>
      </c>
      <c r="D4559" s="429">
        <v>3.8487960000000001</v>
      </c>
      <c r="E4559" s="429">
        <v>1.7676590000000001</v>
      </c>
      <c r="F4559" s="429">
        <v>-0.87581799999998822</v>
      </c>
    </row>
    <row r="4560" spans="1:6" x14ac:dyDescent="0.3">
      <c r="A4560" s="336">
        <v>16662</v>
      </c>
      <c r="B4560" s="2" t="s">
        <v>293</v>
      </c>
      <c r="C4560" s="429">
        <v>5.5332850000000002</v>
      </c>
      <c r="D4560" s="429">
        <v>3.344792</v>
      </c>
      <c r="E4560" s="429">
        <v>2.1884930000000002</v>
      </c>
      <c r="F4560" s="429">
        <v>3.3350870000000015</v>
      </c>
    </row>
    <row r="4561" spans="1:6" x14ac:dyDescent="0.3">
      <c r="A4561" s="336">
        <v>16664</v>
      </c>
      <c r="B4561" s="2" t="s">
        <v>293</v>
      </c>
      <c r="C4561" s="429">
        <v>5.5306730000000002</v>
      </c>
      <c r="D4561" s="429">
        <v>3.383003</v>
      </c>
      <c r="E4561" s="429">
        <v>2.1476700000000002</v>
      </c>
      <c r="F4561" s="429">
        <v>2.2474210000000099</v>
      </c>
    </row>
    <row r="4562" spans="1:6" x14ac:dyDescent="0.3">
      <c r="A4562" s="336">
        <v>16666</v>
      </c>
      <c r="B4562" s="2" t="s">
        <v>295</v>
      </c>
      <c r="C4562" s="429">
        <v>5.5952349999999997</v>
      </c>
      <c r="D4562" s="429">
        <v>3.7668509999999999</v>
      </c>
      <c r="E4562" s="429">
        <v>1.8283839999999998</v>
      </c>
      <c r="F4562" s="429">
        <v>-0.34234099999998335</v>
      </c>
    </row>
    <row r="4563" spans="1:6" x14ac:dyDescent="0.3">
      <c r="A4563" s="336">
        <v>16667</v>
      </c>
      <c r="B4563" s="2" t="s">
        <v>293</v>
      </c>
      <c r="C4563" s="429">
        <v>5.5061640000000001</v>
      </c>
      <c r="D4563" s="429">
        <v>3.495282</v>
      </c>
      <c r="E4563" s="429">
        <v>2.0108820000000001</v>
      </c>
      <c r="F4563" s="429">
        <v>0.49238499999999163</v>
      </c>
    </row>
    <row r="4564" spans="1:6" x14ac:dyDescent="0.3">
      <c r="A4564" s="336">
        <v>16668</v>
      </c>
      <c r="B4564" s="2" t="s">
        <v>293</v>
      </c>
      <c r="C4564" s="429">
        <v>5.4127409999999996</v>
      </c>
      <c r="D4564" s="429">
        <v>3.8287110000000002</v>
      </c>
      <c r="E4564" s="429">
        <v>1.5840299999999994</v>
      </c>
      <c r="F4564" s="429">
        <v>-2.4442390000000032</v>
      </c>
    </row>
    <row r="4565" spans="1:6" x14ac:dyDescent="0.3">
      <c r="A4565" s="336">
        <v>16669</v>
      </c>
      <c r="B4565" s="2" t="s">
        <v>295</v>
      </c>
      <c r="C4565" s="429">
        <v>5.8114540000000003</v>
      </c>
      <c r="D4565" s="429">
        <v>3.4362870000000001</v>
      </c>
      <c r="E4565" s="429">
        <v>2.3751670000000003</v>
      </c>
      <c r="F4565" s="429">
        <v>3.7838019999999943</v>
      </c>
    </row>
    <row r="4566" spans="1:6" x14ac:dyDescent="0.3">
      <c r="A4566" s="336">
        <v>16671</v>
      </c>
      <c r="B4566" s="2" t="s">
        <v>295</v>
      </c>
      <c r="C4566" s="429">
        <v>5.6046889999999996</v>
      </c>
      <c r="D4566" s="429">
        <v>3.8196780000000001</v>
      </c>
      <c r="E4566" s="429">
        <v>1.7850109999999995</v>
      </c>
      <c r="F4566" s="429">
        <v>-0.69635900000000817</v>
      </c>
    </row>
    <row r="4567" spans="1:6" x14ac:dyDescent="0.3">
      <c r="A4567" s="336">
        <v>16673</v>
      </c>
      <c r="B4567" s="2" t="s">
        <v>293</v>
      </c>
      <c r="C4567" s="429">
        <v>5.5202739999999997</v>
      </c>
      <c r="D4567" s="429">
        <v>3.3976449999999998</v>
      </c>
      <c r="E4567" s="429">
        <v>2.1226289999999999</v>
      </c>
      <c r="F4567" s="429">
        <v>2.5657010000000042</v>
      </c>
    </row>
    <row r="4568" spans="1:6" x14ac:dyDescent="0.3">
      <c r="A4568" s="336">
        <v>16674</v>
      </c>
      <c r="B4568" s="2" t="s">
        <v>295</v>
      </c>
      <c r="C4568" s="429">
        <v>5.6958760000000002</v>
      </c>
      <c r="D4568" s="429">
        <v>3.410482</v>
      </c>
      <c r="E4568" s="429">
        <v>2.2853940000000001</v>
      </c>
      <c r="F4568" s="429">
        <v>3.4455720000000056</v>
      </c>
    </row>
    <row r="4569" spans="1:6" x14ac:dyDescent="0.3">
      <c r="A4569" s="336">
        <v>16678</v>
      </c>
      <c r="B4569" s="2" t="s">
        <v>293</v>
      </c>
      <c r="C4569" s="429">
        <v>5.5432930000000002</v>
      </c>
      <c r="D4569" s="429">
        <v>3.3163670000000001</v>
      </c>
      <c r="E4569" s="429">
        <v>2.2269260000000002</v>
      </c>
      <c r="F4569" s="429">
        <v>3.6984980000000078</v>
      </c>
    </row>
    <row r="4570" spans="1:6" x14ac:dyDescent="0.3">
      <c r="A4570" s="336">
        <v>16679</v>
      </c>
      <c r="B4570" s="2" t="s">
        <v>295</v>
      </c>
      <c r="C4570" s="429">
        <v>5.6942199999999996</v>
      </c>
      <c r="D4570" s="429">
        <v>3.4295499999999999</v>
      </c>
      <c r="E4570" s="429">
        <v>2.2646699999999997</v>
      </c>
      <c r="F4570" s="429">
        <v>3.681328999999991</v>
      </c>
    </row>
    <row r="4571" spans="1:6" x14ac:dyDescent="0.3">
      <c r="A4571" s="336">
        <v>16680</v>
      </c>
      <c r="B4571" s="2" t="s">
        <v>295</v>
      </c>
      <c r="C4571" s="429">
        <v>5.5910390000000003</v>
      </c>
      <c r="D4571" s="429">
        <v>3.8260070000000002</v>
      </c>
      <c r="E4571" s="429">
        <v>1.7650320000000002</v>
      </c>
      <c r="F4571" s="429">
        <v>-0.8066609999999983</v>
      </c>
    </row>
    <row r="4572" spans="1:6" x14ac:dyDescent="0.3">
      <c r="A4572" s="336">
        <v>16683</v>
      </c>
      <c r="B4572" s="2" t="s">
        <v>295</v>
      </c>
      <c r="C4572" s="429">
        <v>5.7693849999999998</v>
      </c>
      <c r="D4572" s="429">
        <v>3.4964</v>
      </c>
      <c r="E4572" s="429">
        <v>2.2729849999999998</v>
      </c>
      <c r="F4572" s="429">
        <v>3.322745999999988</v>
      </c>
    </row>
    <row r="4573" spans="1:6" x14ac:dyDescent="0.3">
      <c r="A4573" s="336">
        <v>16685</v>
      </c>
      <c r="B4573" s="2" t="s">
        <v>295</v>
      </c>
      <c r="C4573" s="429">
        <v>5.7036790000000002</v>
      </c>
      <c r="D4573" s="429">
        <v>3.4234469999999999</v>
      </c>
      <c r="E4573" s="429">
        <v>2.2802320000000003</v>
      </c>
      <c r="F4573" s="429">
        <v>3.5332219999999879</v>
      </c>
    </row>
    <row r="4574" spans="1:6" x14ac:dyDescent="0.3">
      <c r="A4574" s="336">
        <v>16686</v>
      </c>
      <c r="B4574" s="2" t="s">
        <v>295</v>
      </c>
      <c r="C4574" s="429">
        <v>5.6596539999999997</v>
      </c>
      <c r="D4574" s="429">
        <v>3.6441309999999998</v>
      </c>
      <c r="E4574" s="429">
        <v>2.015523</v>
      </c>
      <c r="F4574" s="429">
        <v>1.4483660000000143</v>
      </c>
    </row>
    <row r="4575" spans="1:6" x14ac:dyDescent="0.3">
      <c r="A4575" s="336">
        <v>16689</v>
      </c>
      <c r="B4575" s="2" t="s">
        <v>295</v>
      </c>
      <c r="C4575" s="429">
        <v>5.730448</v>
      </c>
      <c r="D4575" s="429">
        <v>3.3814579999999999</v>
      </c>
      <c r="E4575" s="429">
        <v>2.3489900000000001</v>
      </c>
      <c r="F4575" s="429">
        <v>3.7012069999999966</v>
      </c>
    </row>
    <row r="4576" spans="1:6" x14ac:dyDescent="0.3">
      <c r="A4576" s="336">
        <v>16691</v>
      </c>
      <c r="B4576" s="2" t="s">
        <v>295</v>
      </c>
      <c r="C4576" s="429">
        <v>5.7140630000000003</v>
      </c>
      <c r="D4576" s="429">
        <v>3.4039959999999998</v>
      </c>
      <c r="E4576" s="429">
        <v>2.3100670000000005</v>
      </c>
      <c r="F4576" s="429">
        <v>3.6565879999999993</v>
      </c>
    </row>
    <row r="4577" spans="1:6" x14ac:dyDescent="0.3">
      <c r="A4577" s="336">
        <v>16692</v>
      </c>
      <c r="B4577" s="2" t="s">
        <v>293</v>
      </c>
      <c r="C4577" s="429">
        <v>5.4947569999999999</v>
      </c>
      <c r="D4577" s="429">
        <v>3.8703780000000001</v>
      </c>
      <c r="E4577" s="429">
        <v>1.6243789999999998</v>
      </c>
      <c r="F4577" s="429">
        <v>-2.4397220000000033</v>
      </c>
    </row>
    <row r="4578" spans="1:6" x14ac:dyDescent="0.3">
      <c r="A4578" s="336">
        <v>16693</v>
      </c>
      <c r="B4578" s="2" t="s">
        <v>295</v>
      </c>
      <c r="C4578" s="429">
        <v>5.77827</v>
      </c>
      <c r="D4578" s="429">
        <v>3.5051679999999998</v>
      </c>
      <c r="E4578" s="429">
        <v>2.2731020000000002</v>
      </c>
      <c r="F4578" s="429">
        <v>3.748975999999999</v>
      </c>
    </row>
    <row r="4579" spans="1:6" x14ac:dyDescent="0.3">
      <c r="A4579" s="336">
        <v>16695</v>
      </c>
      <c r="B4579" s="2" t="s">
        <v>293</v>
      </c>
      <c r="C4579" s="429">
        <v>5.5369539999999997</v>
      </c>
      <c r="D4579" s="429">
        <v>3.3438720000000002</v>
      </c>
      <c r="E4579" s="429">
        <v>2.1930819999999995</v>
      </c>
      <c r="F4579" s="429">
        <v>2.9810219999999958</v>
      </c>
    </row>
    <row r="4580" spans="1:6" x14ac:dyDescent="0.3">
      <c r="A4580" s="336">
        <v>16701</v>
      </c>
      <c r="B4580" s="2" t="s">
        <v>295</v>
      </c>
      <c r="C4580" s="429">
        <v>5.3795859999999998</v>
      </c>
      <c r="D4580" s="429">
        <v>4.1103699999999996</v>
      </c>
      <c r="E4580" s="429">
        <v>1.2692160000000001</v>
      </c>
      <c r="F4580" s="429">
        <v>-8.4760049999999936</v>
      </c>
    </row>
    <row r="4581" spans="1:6" x14ac:dyDescent="0.3">
      <c r="A4581" s="336">
        <v>16720</v>
      </c>
      <c r="B4581" s="2" t="s">
        <v>295</v>
      </c>
      <c r="C4581" s="429">
        <v>5.4074790000000004</v>
      </c>
      <c r="D4581" s="429">
        <v>3.74742</v>
      </c>
      <c r="E4581" s="429">
        <v>1.6600590000000004</v>
      </c>
      <c r="F4581" s="429">
        <v>-1.8384520000000037</v>
      </c>
    </row>
    <row r="4582" spans="1:6" x14ac:dyDescent="0.3">
      <c r="A4582" s="336">
        <v>16724</v>
      </c>
      <c r="B4582" s="2" t="s">
        <v>295</v>
      </c>
      <c r="C4582" s="429">
        <v>5.3924219999999998</v>
      </c>
      <c r="D4582" s="429">
        <v>3.9481190000000002</v>
      </c>
      <c r="E4582" s="429">
        <v>1.4443029999999997</v>
      </c>
      <c r="F4582" s="429">
        <v>-4.2219680000000039</v>
      </c>
    </row>
    <row r="4583" spans="1:6" x14ac:dyDescent="0.3">
      <c r="A4583" s="336">
        <v>16726</v>
      </c>
      <c r="B4583" s="2" t="s">
        <v>295</v>
      </c>
      <c r="C4583" s="429">
        <v>5.3456900000000003</v>
      </c>
      <c r="D4583" s="429">
        <v>4.1309300000000002</v>
      </c>
      <c r="E4583" s="429">
        <v>1.2147600000000001</v>
      </c>
      <c r="F4583" s="429">
        <v>-7.6158499999999876</v>
      </c>
    </row>
    <row r="4584" spans="1:6" x14ac:dyDescent="0.3">
      <c r="A4584" s="336">
        <v>16727</v>
      </c>
      <c r="B4584" s="2" t="s">
        <v>295</v>
      </c>
      <c r="C4584" s="429">
        <v>5.3949319999999998</v>
      </c>
      <c r="D4584" s="429">
        <v>3.9985170000000001</v>
      </c>
      <c r="E4584" s="429">
        <v>1.3964149999999997</v>
      </c>
      <c r="F4584" s="429">
        <v>-6.9403930000000074</v>
      </c>
    </row>
    <row r="4585" spans="1:6" x14ac:dyDescent="0.3">
      <c r="A4585" s="336">
        <v>16729</v>
      </c>
      <c r="B4585" s="2" t="s">
        <v>295</v>
      </c>
      <c r="C4585" s="429">
        <v>5.4095089999999999</v>
      </c>
      <c r="D4585" s="429">
        <v>3.9803769999999998</v>
      </c>
      <c r="E4585" s="429">
        <v>1.4291320000000001</v>
      </c>
      <c r="F4585" s="429">
        <v>-6.3727529999999959</v>
      </c>
    </row>
    <row r="4586" spans="1:6" x14ac:dyDescent="0.3">
      <c r="A4586" s="336">
        <v>16731</v>
      </c>
      <c r="B4586" s="2" t="s">
        <v>295</v>
      </c>
      <c r="C4586" s="429">
        <v>5.4235350000000002</v>
      </c>
      <c r="D4586" s="429">
        <v>3.9076080000000002</v>
      </c>
      <c r="E4586" s="429">
        <v>1.515927</v>
      </c>
      <c r="F4586" s="429">
        <v>-5.1170749999999927</v>
      </c>
    </row>
    <row r="4587" spans="1:6" x14ac:dyDescent="0.3">
      <c r="A4587" s="336">
        <v>16732</v>
      </c>
      <c r="B4587" s="2" t="s">
        <v>295</v>
      </c>
      <c r="C4587" s="429">
        <v>5.3635900000000003</v>
      </c>
      <c r="D4587" s="429">
        <v>4.0969720000000001</v>
      </c>
      <c r="E4587" s="429">
        <v>1.2666180000000002</v>
      </c>
      <c r="F4587" s="429">
        <v>-7.3379250000000056</v>
      </c>
    </row>
    <row r="4588" spans="1:6" x14ac:dyDescent="0.3">
      <c r="A4588" s="336">
        <v>16734</v>
      </c>
      <c r="B4588" s="2" t="s">
        <v>295</v>
      </c>
      <c r="C4588" s="429">
        <v>5.4657080000000002</v>
      </c>
      <c r="D4588" s="429">
        <v>4.1806749999999999</v>
      </c>
      <c r="E4588" s="429">
        <v>1.2850330000000003</v>
      </c>
      <c r="F4588" s="429">
        <v>-6.3468589999999949</v>
      </c>
    </row>
    <row r="4589" spans="1:6" x14ac:dyDescent="0.3">
      <c r="A4589" s="336">
        <v>16735</v>
      </c>
      <c r="B4589" s="2" t="s">
        <v>295</v>
      </c>
      <c r="C4589" s="429">
        <v>5.3887179999999999</v>
      </c>
      <c r="D4589" s="429">
        <v>4.1818280000000003</v>
      </c>
      <c r="E4589" s="429">
        <v>1.2068899999999996</v>
      </c>
      <c r="F4589" s="429">
        <v>-7.3127190000000013</v>
      </c>
    </row>
    <row r="4590" spans="1:6" x14ac:dyDescent="0.3">
      <c r="A4590" s="336">
        <v>16738</v>
      </c>
      <c r="B4590" s="2" t="s">
        <v>295</v>
      </c>
      <c r="C4590" s="429">
        <v>5.3328990000000003</v>
      </c>
      <c r="D4590" s="429">
        <v>4.1690550000000002</v>
      </c>
      <c r="E4590" s="429">
        <v>1.1638440000000001</v>
      </c>
      <c r="F4590" s="429">
        <v>-8.2804459999999906</v>
      </c>
    </row>
    <row r="4591" spans="1:6" x14ac:dyDescent="0.3">
      <c r="A4591" s="336">
        <v>16740</v>
      </c>
      <c r="B4591" s="2" t="s">
        <v>295</v>
      </c>
      <c r="C4591" s="429">
        <v>5.3352959999999996</v>
      </c>
      <c r="D4591" s="429">
        <v>4.1458950000000003</v>
      </c>
      <c r="E4591" s="429">
        <v>1.1894009999999993</v>
      </c>
      <c r="F4591" s="429">
        <v>-7.2246170000000021</v>
      </c>
    </row>
    <row r="4592" spans="1:6" x14ac:dyDescent="0.3">
      <c r="A4592" s="336">
        <v>16743</v>
      </c>
      <c r="B4592" s="2" t="s">
        <v>295</v>
      </c>
      <c r="C4592" s="429">
        <v>5.3706259999999997</v>
      </c>
      <c r="D4592" s="429">
        <v>3.9045070000000002</v>
      </c>
      <c r="E4592" s="429">
        <v>1.4661189999999995</v>
      </c>
      <c r="F4592" s="429">
        <v>-4.4374219999999909</v>
      </c>
    </row>
    <row r="4593" spans="1:6" x14ac:dyDescent="0.3">
      <c r="A4593" s="336">
        <v>16744</v>
      </c>
      <c r="B4593" s="2" t="s">
        <v>295</v>
      </c>
      <c r="C4593" s="429">
        <v>5.3615259999999996</v>
      </c>
      <c r="D4593" s="429">
        <v>4.1057129999999997</v>
      </c>
      <c r="E4593" s="429">
        <v>1.2558129999999998</v>
      </c>
      <c r="F4593" s="429">
        <v>-7.5821460000000016</v>
      </c>
    </row>
    <row r="4594" spans="1:6" x14ac:dyDescent="0.3">
      <c r="A4594" s="336">
        <v>16745</v>
      </c>
      <c r="B4594" s="2" t="s">
        <v>295</v>
      </c>
      <c r="C4594" s="429">
        <v>5.4204150000000002</v>
      </c>
      <c r="D4594" s="429">
        <v>3.976213</v>
      </c>
      <c r="E4594" s="429">
        <v>1.4442020000000002</v>
      </c>
      <c r="F4594" s="429">
        <v>-5.9648850000000095</v>
      </c>
    </row>
    <row r="4595" spans="1:6" x14ac:dyDescent="0.3">
      <c r="A4595" s="336">
        <v>16746</v>
      </c>
      <c r="B4595" s="2" t="s">
        <v>295</v>
      </c>
      <c r="C4595" s="429">
        <v>5.3627450000000003</v>
      </c>
      <c r="D4595" s="429">
        <v>3.8367840000000002</v>
      </c>
      <c r="E4595" s="429">
        <v>1.5259610000000001</v>
      </c>
      <c r="F4595" s="429">
        <v>-3.6202330000000131</v>
      </c>
    </row>
    <row r="4596" spans="1:6" x14ac:dyDescent="0.3">
      <c r="A4596" s="336">
        <v>16748</v>
      </c>
      <c r="B4596" s="2" t="s">
        <v>295</v>
      </c>
      <c r="C4596" s="429">
        <v>5.3467560000000001</v>
      </c>
      <c r="D4596" s="429">
        <v>3.7945700000000002</v>
      </c>
      <c r="E4596" s="429">
        <v>1.5521859999999998</v>
      </c>
      <c r="F4596" s="429">
        <v>-3.9581309999999945</v>
      </c>
    </row>
    <row r="4597" spans="1:6" x14ac:dyDescent="0.3">
      <c r="A4597" s="336">
        <v>16749</v>
      </c>
      <c r="B4597" s="2" t="s">
        <v>295</v>
      </c>
      <c r="C4597" s="429">
        <v>5.3632470000000003</v>
      </c>
      <c r="D4597" s="429">
        <v>4.0528300000000002</v>
      </c>
      <c r="E4597" s="429">
        <v>1.3104170000000002</v>
      </c>
      <c r="F4597" s="429">
        <v>-6.1854079999999954</v>
      </c>
    </row>
    <row r="4598" spans="1:6" x14ac:dyDescent="0.3">
      <c r="A4598" s="336">
        <v>16750</v>
      </c>
      <c r="B4598" s="2" t="s">
        <v>295</v>
      </c>
      <c r="C4598" s="429">
        <v>5.3897680000000001</v>
      </c>
      <c r="D4598" s="429">
        <v>3.9030079999999998</v>
      </c>
      <c r="E4598" s="429">
        <v>1.4867600000000003</v>
      </c>
      <c r="F4598" s="429">
        <v>-4.7290790000000058</v>
      </c>
    </row>
    <row r="4599" spans="1:6" x14ac:dyDescent="0.3">
      <c r="A4599" s="336">
        <v>16801</v>
      </c>
      <c r="B4599" s="2" t="s">
        <v>295</v>
      </c>
      <c r="C4599" s="429">
        <v>5.7246249999999996</v>
      </c>
      <c r="D4599" s="429">
        <v>3.493646</v>
      </c>
      <c r="E4599" s="429">
        <v>2.2309789999999996</v>
      </c>
      <c r="F4599" s="429">
        <v>2.1913869999999989</v>
      </c>
    </row>
    <row r="4600" spans="1:6" x14ac:dyDescent="0.3">
      <c r="A4600" s="336">
        <v>16802</v>
      </c>
      <c r="B4600" s="2" t="s">
        <v>295</v>
      </c>
      <c r="C4600" s="429">
        <v>5.7159240000000002</v>
      </c>
      <c r="D4600" s="429">
        <v>3.5022280000000001</v>
      </c>
      <c r="E4600" s="429">
        <v>2.2136960000000001</v>
      </c>
      <c r="F4600" s="429">
        <v>2.1627519999999976</v>
      </c>
    </row>
    <row r="4601" spans="1:6" x14ac:dyDescent="0.3">
      <c r="A4601" s="336">
        <v>16803</v>
      </c>
      <c r="B4601" s="2" t="s">
        <v>295</v>
      </c>
      <c r="C4601" s="429">
        <v>5.7173119999999997</v>
      </c>
      <c r="D4601" s="429">
        <v>3.50434</v>
      </c>
      <c r="E4601" s="429">
        <v>2.2129719999999997</v>
      </c>
      <c r="F4601" s="429">
        <v>2.2549519999999958</v>
      </c>
    </row>
    <row r="4602" spans="1:6" x14ac:dyDescent="0.3">
      <c r="A4602" s="336">
        <v>16820</v>
      </c>
      <c r="B4602" s="2" t="s">
        <v>295</v>
      </c>
      <c r="C4602" s="429">
        <v>5.6085070000000004</v>
      </c>
      <c r="D4602" s="429">
        <v>3.5738370000000002</v>
      </c>
      <c r="E4602" s="429">
        <v>2.0346700000000002</v>
      </c>
      <c r="F4602" s="429">
        <v>0.32318399999999059</v>
      </c>
    </row>
    <row r="4603" spans="1:6" x14ac:dyDescent="0.3">
      <c r="A4603" s="336">
        <v>16821</v>
      </c>
      <c r="B4603" s="2" t="s">
        <v>295</v>
      </c>
      <c r="C4603" s="429">
        <v>5.5766530000000003</v>
      </c>
      <c r="D4603" s="429">
        <v>3.7144360000000001</v>
      </c>
      <c r="E4603" s="429">
        <v>1.8622170000000002</v>
      </c>
      <c r="F4603" s="429">
        <v>-1.2020999999997173E-2</v>
      </c>
    </row>
    <row r="4604" spans="1:6" x14ac:dyDescent="0.3">
      <c r="A4604" s="336">
        <v>16822</v>
      </c>
      <c r="B4604" s="2" t="s">
        <v>295</v>
      </c>
      <c r="C4604" s="429">
        <v>5.6134570000000004</v>
      </c>
      <c r="D4604" s="429">
        <v>3.5488590000000002</v>
      </c>
      <c r="E4604" s="429">
        <v>2.0645980000000002</v>
      </c>
      <c r="F4604" s="429">
        <v>1.6109849999999994</v>
      </c>
    </row>
    <row r="4605" spans="1:6" x14ac:dyDescent="0.3">
      <c r="A4605" s="336">
        <v>16823</v>
      </c>
      <c r="B4605" s="2" t="s">
        <v>295</v>
      </c>
      <c r="C4605" s="429">
        <v>5.7168130000000001</v>
      </c>
      <c r="D4605" s="429">
        <v>3.5047549999999998</v>
      </c>
      <c r="E4605" s="429">
        <v>2.2120580000000003</v>
      </c>
      <c r="F4605" s="429">
        <v>2.2378940000000114</v>
      </c>
    </row>
    <row r="4606" spans="1:6" x14ac:dyDescent="0.3">
      <c r="A4606" s="336">
        <v>16827</v>
      </c>
      <c r="B4606" s="2" t="s">
        <v>295</v>
      </c>
      <c r="C4606" s="429">
        <v>5.7077400000000003</v>
      </c>
      <c r="D4606" s="429">
        <v>3.4988890000000001</v>
      </c>
      <c r="E4606" s="429">
        <v>2.2088510000000001</v>
      </c>
      <c r="F4606" s="429">
        <v>1.7159590000000051</v>
      </c>
    </row>
    <row r="4607" spans="1:6" x14ac:dyDescent="0.3">
      <c r="A4607" s="336">
        <v>16828</v>
      </c>
      <c r="B4607" s="2" t="s">
        <v>295</v>
      </c>
      <c r="C4607" s="429">
        <v>5.7244960000000003</v>
      </c>
      <c r="D4607" s="429">
        <v>3.4916930000000002</v>
      </c>
      <c r="E4607" s="429">
        <v>2.2328030000000001</v>
      </c>
      <c r="F4607" s="429">
        <v>1.8875249999999966</v>
      </c>
    </row>
    <row r="4608" spans="1:6" x14ac:dyDescent="0.3">
      <c r="A4608" s="336">
        <v>16829</v>
      </c>
      <c r="B4608" s="2" t="s">
        <v>295</v>
      </c>
      <c r="C4608" s="429">
        <v>5.5953220000000004</v>
      </c>
      <c r="D4608" s="429">
        <v>3.6066060000000002</v>
      </c>
      <c r="E4608" s="429">
        <v>1.9887160000000002</v>
      </c>
      <c r="F4608" s="429">
        <v>0.73103799999999097</v>
      </c>
    </row>
    <row r="4609" spans="1:6" x14ac:dyDescent="0.3">
      <c r="A4609" s="336">
        <v>16830</v>
      </c>
      <c r="B4609" s="2" t="s">
        <v>295</v>
      </c>
      <c r="C4609" s="429">
        <v>5.5440319999999996</v>
      </c>
      <c r="D4609" s="429">
        <v>3.8744839999999998</v>
      </c>
      <c r="E4609" s="429">
        <v>1.6695479999999998</v>
      </c>
      <c r="F4609" s="429">
        <v>-1.8206470000000081</v>
      </c>
    </row>
    <row r="4610" spans="1:6" x14ac:dyDescent="0.3">
      <c r="A4610" s="336">
        <v>16832</v>
      </c>
      <c r="B4610" s="2" t="s">
        <v>295</v>
      </c>
      <c r="C4610" s="429">
        <v>5.6808059999999996</v>
      </c>
      <c r="D4610" s="429">
        <v>3.531107</v>
      </c>
      <c r="E4610" s="429">
        <v>2.1496989999999996</v>
      </c>
      <c r="F4610" s="429">
        <v>0.9971490000000145</v>
      </c>
    </row>
    <row r="4611" spans="1:6" x14ac:dyDescent="0.3">
      <c r="A4611" s="336">
        <v>16833</v>
      </c>
      <c r="B4611" s="2" t="s">
        <v>295</v>
      </c>
      <c r="C4611" s="429">
        <v>5.5934980000000003</v>
      </c>
      <c r="D4611" s="429">
        <v>3.8910529999999999</v>
      </c>
      <c r="E4611" s="429">
        <v>1.7024450000000004</v>
      </c>
      <c r="F4611" s="429">
        <v>-1.6678049999999942</v>
      </c>
    </row>
    <row r="4612" spans="1:6" x14ac:dyDescent="0.3">
      <c r="A4612" s="336">
        <v>16836</v>
      </c>
      <c r="B4612" s="2" t="s">
        <v>295</v>
      </c>
      <c r="C4612" s="429">
        <v>5.5593870000000001</v>
      </c>
      <c r="D4612" s="429">
        <v>3.7913990000000002</v>
      </c>
      <c r="E4612" s="429">
        <v>1.7679879999999999</v>
      </c>
      <c r="F4612" s="429">
        <v>-0.82254599999998845</v>
      </c>
    </row>
    <row r="4613" spans="1:6" x14ac:dyDescent="0.3">
      <c r="A4613" s="336">
        <v>16837</v>
      </c>
      <c r="B4613" s="2" t="s">
        <v>295</v>
      </c>
      <c r="C4613" s="429">
        <v>5.6166729999999996</v>
      </c>
      <c r="D4613" s="429">
        <v>3.8491369999999998</v>
      </c>
      <c r="E4613" s="429">
        <v>1.7675359999999998</v>
      </c>
      <c r="F4613" s="429">
        <v>-0.98746899999999727</v>
      </c>
    </row>
    <row r="4614" spans="1:6" x14ac:dyDescent="0.3">
      <c r="A4614" s="336">
        <v>16838</v>
      </c>
      <c r="B4614" s="2" t="s">
        <v>295</v>
      </c>
      <c r="C4614" s="429">
        <v>5.5641759999999998</v>
      </c>
      <c r="D4614" s="429">
        <v>3.9153030000000002</v>
      </c>
      <c r="E4614" s="429">
        <v>1.6488729999999996</v>
      </c>
      <c r="F4614" s="429">
        <v>-2.4358069999999969</v>
      </c>
    </row>
    <row r="4615" spans="1:6" x14ac:dyDescent="0.3">
      <c r="A4615" s="336">
        <v>16839</v>
      </c>
      <c r="B4615" s="2" t="s">
        <v>295</v>
      </c>
      <c r="C4615" s="429">
        <v>5.6052080000000002</v>
      </c>
      <c r="D4615" s="429">
        <v>3.6592899999999999</v>
      </c>
      <c r="E4615" s="429">
        <v>1.9459180000000003</v>
      </c>
      <c r="F4615" s="429">
        <v>0.77098399999999145</v>
      </c>
    </row>
    <row r="4616" spans="1:6" x14ac:dyDescent="0.3">
      <c r="A4616" s="336">
        <v>16840</v>
      </c>
      <c r="B4616" s="2" t="s">
        <v>295</v>
      </c>
      <c r="C4616" s="429">
        <v>5.5643529999999997</v>
      </c>
      <c r="D4616" s="429">
        <v>3.7121849999999998</v>
      </c>
      <c r="E4616" s="429">
        <v>1.8521679999999998</v>
      </c>
      <c r="F4616" s="429">
        <v>-0.10455999999999221</v>
      </c>
    </row>
    <row r="4617" spans="1:6" x14ac:dyDescent="0.3">
      <c r="A4617" s="336">
        <v>16841</v>
      </c>
      <c r="B4617" s="2" t="s">
        <v>295</v>
      </c>
      <c r="C4617" s="429">
        <v>5.7209500000000002</v>
      </c>
      <c r="D4617" s="429">
        <v>3.4993059999999998</v>
      </c>
      <c r="E4617" s="429">
        <v>2.2216440000000004</v>
      </c>
      <c r="F4617" s="429">
        <v>2.4309940000000054</v>
      </c>
    </row>
    <row r="4618" spans="1:6" x14ac:dyDescent="0.3">
      <c r="A4618" s="336">
        <v>16844</v>
      </c>
      <c r="B4618" s="2" t="s">
        <v>295</v>
      </c>
      <c r="C4618" s="429">
        <v>5.6418809999999997</v>
      </c>
      <c r="D4618" s="429">
        <v>3.5650680000000001</v>
      </c>
      <c r="E4618" s="429">
        <v>2.0768129999999996</v>
      </c>
      <c r="F4618" s="429">
        <v>1.4409010000000109</v>
      </c>
    </row>
    <row r="4619" spans="1:6" x14ac:dyDescent="0.3">
      <c r="A4619" s="336">
        <v>16845</v>
      </c>
      <c r="B4619" s="2" t="s">
        <v>295</v>
      </c>
      <c r="C4619" s="429">
        <v>5.5923660000000002</v>
      </c>
      <c r="D4619" s="429">
        <v>3.6521560000000002</v>
      </c>
      <c r="E4619" s="429">
        <v>1.94021</v>
      </c>
      <c r="F4619" s="429">
        <v>0.63597099999999784</v>
      </c>
    </row>
    <row r="4620" spans="1:6" x14ac:dyDescent="0.3">
      <c r="A4620" s="336">
        <v>16852</v>
      </c>
      <c r="B4620" s="2" t="s">
        <v>295</v>
      </c>
      <c r="C4620" s="429">
        <v>5.6651369999999996</v>
      </c>
      <c r="D4620" s="429">
        <v>3.5336020000000001</v>
      </c>
      <c r="E4620" s="429">
        <v>2.1315349999999995</v>
      </c>
      <c r="F4620" s="429">
        <v>1.2554189999999963</v>
      </c>
    </row>
    <row r="4621" spans="1:6" x14ac:dyDescent="0.3">
      <c r="A4621" s="336">
        <v>16854</v>
      </c>
      <c r="B4621" s="2" t="s">
        <v>295</v>
      </c>
      <c r="C4621" s="429">
        <v>5.6404389999999998</v>
      </c>
      <c r="D4621" s="429">
        <v>3.550389</v>
      </c>
      <c r="E4621" s="429">
        <v>2.0900499999999997</v>
      </c>
      <c r="F4621" s="429">
        <v>0.77422599999999875</v>
      </c>
    </row>
    <row r="4622" spans="1:6" x14ac:dyDescent="0.3">
      <c r="A4622" s="336">
        <v>16858</v>
      </c>
      <c r="B4622" s="2" t="s">
        <v>295</v>
      </c>
      <c r="C4622" s="429">
        <v>5.5983409999999996</v>
      </c>
      <c r="D4622" s="429">
        <v>3.7147899999999998</v>
      </c>
      <c r="E4622" s="429">
        <v>1.8835509999999998</v>
      </c>
      <c r="F4622" s="429">
        <v>0.19175599999999804</v>
      </c>
    </row>
    <row r="4623" spans="1:6" x14ac:dyDescent="0.3">
      <c r="A4623" s="336">
        <v>16859</v>
      </c>
      <c r="B4623" s="2" t="s">
        <v>295</v>
      </c>
      <c r="C4623" s="429">
        <v>5.6132210000000002</v>
      </c>
      <c r="D4623" s="429">
        <v>3.6309230000000001</v>
      </c>
      <c r="E4623" s="429">
        <v>1.9822980000000001</v>
      </c>
      <c r="F4623" s="429">
        <v>0.92643099999999379</v>
      </c>
    </row>
    <row r="4624" spans="1:6" x14ac:dyDescent="0.3">
      <c r="A4624" s="336">
        <v>16860</v>
      </c>
      <c r="B4624" s="2" t="s">
        <v>295</v>
      </c>
      <c r="C4624" s="429">
        <v>5.5661180000000003</v>
      </c>
      <c r="D4624" s="429">
        <v>3.7008960000000002</v>
      </c>
      <c r="E4624" s="429">
        <v>1.8652220000000002</v>
      </c>
      <c r="F4624" s="429">
        <v>3.6892000000001701E-2</v>
      </c>
    </row>
    <row r="4625" spans="1:6" x14ac:dyDescent="0.3">
      <c r="A4625" s="336">
        <v>16861</v>
      </c>
      <c r="B4625" s="2" t="s">
        <v>295</v>
      </c>
      <c r="C4625" s="429">
        <v>5.6229100000000001</v>
      </c>
      <c r="D4625" s="429">
        <v>3.870641</v>
      </c>
      <c r="E4625" s="429">
        <v>1.7522690000000001</v>
      </c>
      <c r="F4625" s="429">
        <v>-1.060138000000002</v>
      </c>
    </row>
    <row r="4626" spans="1:6" x14ac:dyDescent="0.3">
      <c r="A4626" s="336">
        <v>16863</v>
      </c>
      <c r="B4626" s="2" t="s">
        <v>295</v>
      </c>
      <c r="C4626" s="429">
        <v>5.6287079999999996</v>
      </c>
      <c r="D4626" s="429">
        <v>3.8398659999999998</v>
      </c>
      <c r="E4626" s="429">
        <v>1.7888419999999998</v>
      </c>
      <c r="F4626" s="429">
        <v>-0.76320400000000888</v>
      </c>
    </row>
    <row r="4627" spans="1:6" x14ac:dyDescent="0.3">
      <c r="A4627" s="336">
        <v>16864</v>
      </c>
      <c r="B4627" s="2" t="s">
        <v>295</v>
      </c>
      <c r="C4627" s="429">
        <v>5.6053009999999999</v>
      </c>
      <c r="D4627" s="429">
        <v>3.568543</v>
      </c>
      <c r="E4627" s="429">
        <v>2.0367579999999998</v>
      </c>
      <c r="F4627" s="429">
        <v>1.2441200000000094</v>
      </c>
    </row>
    <row r="4628" spans="1:6" x14ac:dyDescent="0.3">
      <c r="A4628" s="336">
        <v>16865</v>
      </c>
      <c r="B4628" s="2" t="s">
        <v>295</v>
      </c>
      <c r="C4628" s="429">
        <v>5.7604959999999998</v>
      </c>
      <c r="D4628" s="429">
        <v>3.4805199999999998</v>
      </c>
      <c r="E4628" s="429">
        <v>2.279976</v>
      </c>
      <c r="F4628" s="429">
        <v>2.9044850000000011</v>
      </c>
    </row>
    <row r="4629" spans="1:6" x14ac:dyDescent="0.3">
      <c r="A4629" s="336">
        <v>16866</v>
      </c>
      <c r="B4629" s="2" t="s">
        <v>295</v>
      </c>
      <c r="C4629" s="429">
        <v>5.5652739999999996</v>
      </c>
      <c r="D4629" s="429">
        <v>3.6961909999999998</v>
      </c>
      <c r="E4629" s="429">
        <v>1.8690829999999998</v>
      </c>
      <c r="F4629" s="429">
        <v>7.0182000000002631E-2</v>
      </c>
    </row>
    <row r="4630" spans="1:6" x14ac:dyDescent="0.3">
      <c r="A4630" s="336">
        <v>16870</v>
      </c>
      <c r="B4630" s="2" t="s">
        <v>295</v>
      </c>
      <c r="C4630" s="429">
        <v>5.6593689999999999</v>
      </c>
      <c r="D4630" s="429">
        <v>3.5775450000000002</v>
      </c>
      <c r="E4630" s="429">
        <v>2.0818239999999997</v>
      </c>
      <c r="F4630" s="429">
        <v>1.6405050000000116</v>
      </c>
    </row>
    <row r="4631" spans="1:6" x14ac:dyDescent="0.3">
      <c r="A4631" s="336">
        <v>16871</v>
      </c>
      <c r="B4631" s="2" t="s">
        <v>295</v>
      </c>
      <c r="C4631" s="429">
        <v>5.5621619999999998</v>
      </c>
      <c r="D4631" s="429">
        <v>3.6775120000000001</v>
      </c>
      <c r="E4631" s="429">
        <v>1.8846499999999997</v>
      </c>
      <c r="F4631" s="429">
        <v>0.30809999999999604</v>
      </c>
    </row>
    <row r="4632" spans="1:6" x14ac:dyDescent="0.3">
      <c r="A4632" s="336">
        <v>16872</v>
      </c>
      <c r="B4632" s="2" t="s">
        <v>295</v>
      </c>
      <c r="C4632" s="429">
        <v>5.6136160000000004</v>
      </c>
      <c r="D4632" s="429">
        <v>3.5855440000000001</v>
      </c>
      <c r="E4632" s="429">
        <v>2.0280720000000003</v>
      </c>
      <c r="F4632" s="429">
        <v>0.36255599999999788</v>
      </c>
    </row>
    <row r="4633" spans="1:6" x14ac:dyDescent="0.3">
      <c r="A4633" s="336">
        <v>16874</v>
      </c>
      <c r="B4633" s="2" t="s">
        <v>295</v>
      </c>
      <c r="C4633" s="429">
        <v>5.6032019999999996</v>
      </c>
      <c r="D4633" s="429">
        <v>3.607939</v>
      </c>
      <c r="E4633" s="429">
        <v>1.9952629999999996</v>
      </c>
      <c r="F4633" s="429">
        <v>0.84241199999999594</v>
      </c>
    </row>
    <row r="4634" spans="1:6" x14ac:dyDescent="0.3">
      <c r="A4634" s="336">
        <v>16875</v>
      </c>
      <c r="B4634" s="2" t="s">
        <v>295</v>
      </c>
      <c r="C4634" s="429">
        <v>5.706124</v>
      </c>
      <c r="D4634" s="429">
        <v>3.5083160000000002</v>
      </c>
      <c r="E4634" s="429">
        <v>2.1978079999999998</v>
      </c>
      <c r="F4634" s="429">
        <v>1.5430849999999907</v>
      </c>
    </row>
    <row r="4635" spans="1:6" x14ac:dyDescent="0.3">
      <c r="A4635" s="336">
        <v>16877</v>
      </c>
      <c r="B4635" s="2" t="s">
        <v>295</v>
      </c>
      <c r="C4635" s="429">
        <v>5.712091</v>
      </c>
      <c r="D4635" s="429">
        <v>3.5549439999999999</v>
      </c>
      <c r="E4635" s="429">
        <v>2.1571470000000001</v>
      </c>
      <c r="F4635" s="429">
        <v>2.3712540000000004</v>
      </c>
    </row>
    <row r="4636" spans="1:6" x14ac:dyDescent="0.3">
      <c r="A4636" s="336">
        <v>16878</v>
      </c>
      <c r="B4636" s="2" t="s">
        <v>295</v>
      </c>
      <c r="C4636" s="429">
        <v>5.6089909999999996</v>
      </c>
      <c r="D4636" s="429">
        <v>3.7917670000000001</v>
      </c>
      <c r="E4636" s="429">
        <v>1.8172239999999995</v>
      </c>
      <c r="F4636" s="429">
        <v>-0.48628400000000482</v>
      </c>
    </row>
    <row r="4637" spans="1:6" x14ac:dyDescent="0.3">
      <c r="A4637" s="336">
        <v>16879</v>
      </c>
      <c r="B4637" s="2" t="s">
        <v>295</v>
      </c>
      <c r="C4637" s="429">
        <v>5.570716</v>
      </c>
      <c r="D4637" s="429">
        <v>3.6922109999999999</v>
      </c>
      <c r="E4637" s="429">
        <v>1.8785050000000001</v>
      </c>
      <c r="F4637" s="429">
        <v>0.16580599999999635</v>
      </c>
    </row>
    <row r="4638" spans="1:6" x14ac:dyDescent="0.3">
      <c r="A4638" s="336">
        <v>16881</v>
      </c>
      <c r="B4638" s="2" t="s">
        <v>295</v>
      </c>
      <c r="C4638" s="429">
        <v>5.5935420000000002</v>
      </c>
      <c r="D4638" s="429">
        <v>3.783385</v>
      </c>
      <c r="E4638" s="429">
        <v>1.8101570000000002</v>
      </c>
      <c r="F4638" s="429">
        <v>-0.49007699999998522</v>
      </c>
    </row>
    <row r="4639" spans="1:6" x14ac:dyDescent="0.3">
      <c r="A4639" s="336">
        <v>16882</v>
      </c>
      <c r="B4639" s="2" t="s">
        <v>295</v>
      </c>
      <c r="C4639" s="429">
        <v>5.6173409999999997</v>
      </c>
      <c r="D4639" s="429">
        <v>3.583923</v>
      </c>
      <c r="E4639" s="429">
        <v>2.0334179999999997</v>
      </c>
      <c r="F4639" s="429">
        <v>0.11666199999999805</v>
      </c>
    </row>
    <row r="4640" spans="1:6" x14ac:dyDescent="0.3">
      <c r="A4640" s="336">
        <v>16901</v>
      </c>
      <c r="B4640" s="2" t="s">
        <v>295</v>
      </c>
      <c r="C4640" s="429">
        <v>5.3368039999999999</v>
      </c>
      <c r="D4640" s="429">
        <v>3.3211110000000001</v>
      </c>
      <c r="E4640" s="429">
        <v>2.0156929999999997</v>
      </c>
      <c r="F4640" s="429">
        <v>2.4253549999999997</v>
      </c>
    </row>
    <row r="4641" spans="1:6" x14ac:dyDescent="0.3">
      <c r="A4641" s="336">
        <v>16912</v>
      </c>
      <c r="B4641" s="2" t="s">
        <v>295</v>
      </c>
      <c r="C4641" s="429">
        <v>5.3479229999999998</v>
      </c>
      <c r="D4641" s="429">
        <v>3.3554729999999999</v>
      </c>
      <c r="E4641" s="429">
        <v>1.9924499999999998</v>
      </c>
      <c r="F4641" s="429">
        <v>1.8045889999999964</v>
      </c>
    </row>
    <row r="4642" spans="1:6" x14ac:dyDescent="0.3">
      <c r="A4642" s="336">
        <v>16914</v>
      </c>
      <c r="B4642" s="2" t="s">
        <v>295</v>
      </c>
      <c r="C4642" s="429">
        <v>5.4467930000000004</v>
      </c>
      <c r="D4642" s="429">
        <v>3.3205499999999999</v>
      </c>
      <c r="E4642" s="429">
        <v>2.1262430000000005</v>
      </c>
      <c r="F4642" s="429">
        <v>1.3763359999999949</v>
      </c>
    </row>
    <row r="4643" spans="1:6" x14ac:dyDescent="0.3">
      <c r="A4643" s="336">
        <v>16915</v>
      </c>
      <c r="B4643" s="2" t="s">
        <v>295</v>
      </c>
      <c r="C4643" s="429">
        <v>5.2990180000000002</v>
      </c>
      <c r="D4643" s="429">
        <v>3.74966</v>
      </c>
      <c r="E4643" s="429">
        <v>1.5493580000000002</v>
      </c>
      <c r="F4643" s="429">
        <v>-3.2147409999999894</v>
      </c>
    </row>
    <row r="4644" spans="1:6" x14ac:dyDescent="0.3">
      <c r="A4644" s="336">
        <v>16917</v>
      </c>
      <c r="B4644" s="2" t="s">
        <v>295</v>
      </c>
      <c r="C4644" s="429">
        <v>5.3609229999999997</v>
      </c>
      <c r="D4644" s="429">
        <v>3.3195640000000002</v>
      </c>
      <c r="E4644" s="429">
        <v>2.0413589999999995</v>
      </c>
      <c r="F4644" s="429">
        <v>2.191119000000004</v>
      </c>
    </row>
    <row r="4645" spans="1:6" x14ac:dyDescent="0.3">
      <c r="A4645" s="336">
        <v>16920</v>
      </c>
      <c r="B4645" s="2" t="s">
        <v>295</v>
      </c>
      <c r="C4645" s="429">
        <v>5.4310650000000003</v>
      </c>
      <c r="D4645" s="429">
        <v>3.2960479999999999</v>
      </c>
      <c r="E4645" s="429">
        <v>2.1350170000000004</v>
      </c>
      <c r="F4645" s="429">
        <v>3.0383160000000018</v>
      </c>
    </row>
    <row r="4646" spans="1:6" x14ac:dyDescent="0.3">
      <c r="A4646" s="336">
        <v>16921</v>
      </c>
      <c r="B4646" s="2" t="s">
        <v>295</v>
      </c>
      <c r="C4646" s="429">
        <v>5.3138030000000001</v>
      </c>
      <c r="D4646" s="429">
        <v>3.4669690000000002</v>
      </c>
      <c r="E4646" s="429">
        <v>1.8468339999999999</v>
      </c>
      <c r="F4646" s="429">
        <v>0.6664209999999926</v>
      </c>
    </row>
    <row r="4647" spans="1:6" x14ac:dyDescent="0.3">
      <c r="A4647" s="336">
        <v>16922</v>
      </c>
      <c r="B4647" s="2" t="s">
        <v>295</v>
      </c>
      <c r="C4647" s="429">
        <v>5.2858770000000002</v>
      </c>
      <c r="D4647" s="429">
        <v>3.5871460000000002</v>
      </c>
      <c r="E4647" s="429">
        <v>1.698731</v>
      </c>
      <c r="F4647" s="429">
        <v>-0.94984699999999833</v>
      </c>
    </row>
    <row r="4648" spans="1:6" x14ac:dyDescent="0.3">
      <c r="A4648" s="336">
        <v>16923</v>
      </c>
      <c r="B4648" s="2" t="s">
        <v>295</v>
      </c>
      <c r="C4648" s="429">
        <v>5.2860230000000001</v>
      </c>
      <c r="D4648" s="429">
        <v>3.6687639999999999</v>
      </c>
      <c r="E4648" s="429">
        <v>1.6172590000000002</v>
      </c>
      <c r="F4648" s="429">
        <v>-2.9970939999999899</v>
      </c>
    </row>
    <row r="4649" spans="1:6" x14ac:dyDescent="0.3">
      <c r="A4649" s="336">
        <v>16925</v>
      </c>
      <c r="B4649" s="2" t="s">
        <v>295</v>
      </c>
      <c r="C4649" s="429">
        <v>5.4872339999999999</v>
      </c>
      <c r="D4649" s="429">
        <v>3.2825060000000001</v>
      </c>
      <c r="E4649" s="429">
        <v>2.2047279999999998</v>
      </c>
      <c r="F4649" s="429">
        <v>1.8363730000000018</v>
      </c>
    </row>
    <row r="4650" spans="1:6" x14ac:dyDescent="0.3">
      <c r="A4650" s="336">
        <v>16926</v>
      </c>
      <c r="B4650" s="2" t="s">
        <v>295</v>
      </c>
      <c r="C4650" s="429">
        <v>5.4451780000000003</v>
      </c>
      <c r="D4650" s="429">
        <v>3.4122479999999999</v>
      </c>
      <c r="E4650" s="429">
        <v>2.0329300000000003</v>
      </c>
      <c r="F4650" s="429">
        <v>0.22076099999999599</v>
      </c>
    </row>
    <row r="4651" spans="1:6" x14ac:dyDescent="0.3">
      <c r="A4651" s="336">
        <v>16927</v>
      </c>
      <c r="B4651" s="2" t="s">
        <v>295</v>
      </c>
      <c r="C4651" s="429">
        <v>5.2870150000000002</v>
      </c>
      <c r="D4651" s="429">
        <v>3.5338750000000001</v>
      </c>
      <c r="E4651" s="429">
        <v>1.7531400000000001</v>
      </c>
      <c r="F4651" s="429">
        <v>-1.2393010000000046</v>
      </c>
    </row>
    <row r="4652" spans="1:6" x14ac:dyDescent="0.3">
      <c r="A4652" s="336">
        <v>16928</v>
      </c>
      <c r="B4652" s="2" t="s">
        <v>295</v>
      </c>
      <c r="C4652" s="429">
        <v>5.3779190000000003</v>
      </c>
      <c r="D4652" s="429">
        <v>3.3603160000000001</v>
      </c>
      <c r="E4652" s="429">
        <v>2.0176030000000003</v>
      </c>
      <c r="F4652" s="429">
        <v>1.9233229999999928</v>
      </c>
    </row>
    <row r="4653" spans="1:6" x14ac:dyDescent="0.3">
      <c r="A4653" s="336">
        <v>16929</v>
      </c>
      <c r="B4653" s="2" t="s">
        <v>295</v>
      </c>
      <c r="C4653" s="429">
        <v>5.4702159999999997</v>
      </c>
      <c r="D4653" s="429">
        <v>3.2685110000000002</v>
      </c>
      <c r="E4653" s="429">
        <v>2.2017049999999996</v>
      </c>
      <c r="F4653" s="429">
        <v>3.1931839999999951</v>
      </c>
    </row>
    <row r="4654" spans="1:6" x14ac:dyDescent="0.3">
      <c r="A4654" s="336">
        <v>16930</v>
      </c>
      <c r="B4654" s="2" t="s">
        <v>295</v>
      </c>
      <c r="C4654" s="429">
        <v>5.3556319999999999</v>
      </c>
      <c r="D4654" s="429">
        <v>3.4182199999999998</v>
      </c>
      <c r="E4654" s="429">
        <v>1.9374120000000001</v>
      </c>
      <c r="F4654" s="429">
        <v>1.0322639999999978</v>
      </c>
    </row>
    <row r="4655" spans="1:6" x14ac:dyDescent="0.3">
      <c r="A4655" s="336">
        <v>16932</v>
      </c>
      <c r="B4655" s="2" t="s">
        <v>295</v>
      </c>
      <c r="C4655" s="429">
        <v>5.3445049999999998</v>
      </c>
      <c r="D4655" s="429">
        <v>3.3813909999999998</v>
      </c>
      <c r="E4655" s="429">
        <v>1.963114</v>
      </c>
      <c r="F4655" s="429">
        <v>0.52846600000000876</v>
      </c>
    </row>
    <row r="4656" spans="1:6" x14ac:dyDescent="0.3">
      <c r="A4656" s="336">
        <v>16933</v>
      </c>
      <c r="B4656" s="2" t="s">
        <v>295</v>
      </c>
      <c r="C4656" s="429">
        <v>5.3879250000000001</v>
      </c>
      <c r="D4656" s="429">
        <v>3.3114089999999998</v>
      </c>
      <c r="E4656" s="429">
        <v>2.0765160000000003</v>
      </c>
      <c r="F4656" s="429">
        <v>2.1047970000000049</v>
      </c>
    </row>
    <row r="4657" spans="1:6" x14ac:dyDescent="0.3">
      <c r="A4657" s="336">
        <v>16935</v>
      </c>
      <c r="B4657" s="2" t="s">
        <v>295</v>
      </c>
      <c r="C4657" s="429">
        <v>5.3842549999999996</v>
      </c>
      <c r="D4657" s="429">
        <v>3.2948520000000001</v>
      </c>
      <c r="E4657" s="429">
        <v>2.0894029999999995</v>
      </c>
      <c r="F4657" s="429">
        <v>2.9261500000000034</v>
      </c>
    </row>
    <row r="4658" spans="1:6" x14ac:dyDescent="0.3">
      <c r="A4658" s="336">
        <v>16936</v>
      </c>
      <c r="B4658" s="2" t="s">
        <v>295</v>
      </c>
      <c r="C4658" s="429">
        <v>5.4575610000000001</v>
      </c>
      <c r="D4658" s="429">
        <v>3.2870439999999999</v>
      </c>
      <c r="E4658" s="429">
        <v>2.1705170000000003</v>
      </c>
      <c r="F4658" s="429">
        <v>2.3678850000000011</v>
      </c>
    </row>
    <row r="4659" spans="1:6" x14ac:dyDescent="0.3">
      <c r="A4659" s="336">
        <v>16937</v>
      </c>
      <c r="B4659" s="2" t="s">
        <v>295</v>
      </c>
      <c r="C4659" s="429">
        <v>5.2661959999999999</v>
      </c>
      <c r="D4659" s="429">
        <v>3.577118</v>
      </c>
      <c r="E4659" s="429">
        <v>1.6890779999999999</v>
      </c>
      <c r="F4659" s="429">
        <v>-1.990751000000003</v>
      </c>
    </row>
    <row r="4660" spans="1:6" x14ac:dyDescent="0.3">
      <c r="A4660" s="336">
        <v>16938</v>
      </c>
      <c r="B4660" s="2" t="s">
        <v>295</v>
      </c>
      <c r="C4660" s="429">
        <v>5.3760300000000001</v>
      </c>
      <c r="D4660" s="429">
        <v>3.3866689999999999</v>
      </c>
      <c r="E4660" s="429">
        <v>1.9893610000000002</v>
      </c>
      <c r="F4660" s="429">
        <v>2.041995</v>
      </c>
    </row>
    <row r="4661" spans="1:6" x14ac:dyDescent="0.3">
      <c r="A4661" s="336">
        <v>16939</v>
      </c>
      <c r="B4661" s="2" t="s">
        <v>295</v>
      </c>
      <c r="C4661" s="429">
        <v>5.3526499999999997</v>
      </c>
      <c r="D4661" s="429">
        <v>3.3878689999999998</v>
      </c>
      <c r="E4661" s="429">
        <v>1.9647809999999999</v>
      </c>
      <c r="F4661" s="429">
        <v>1.0832969999999946</v>
      </c>
    </row>
    <row r="4662" spans="1:6" x14ac:dyDescent="0.3">
      <c r="A4662" s="336">
        <v>16940</v>
      </c>
      <c r="B4662" s="2" t="s">
        <v>295</v>
      </c>
      <c r="C4662" s="429">
        <v>5.4465560000000002</v>
      </c>
      <c r="D4662" s="429">
        <v>3.2750569999999999</v>
      </c>
      <c r="E4662" s="429">
        <v>2.1714990000000003</v>
      </c>
      <c r="F4662" s="429">
        <v>3.3240630000000024</v>
      </c>
    </row>
    <row r="4663" spans="1:6" x14ac:dyDescent="0.3">
      <c r="A4663" s="336">
        <v>16941</v>
      </c>
      <c r="B4663" s="2" t="s">
        <v>295</v>
      </c>
      <c r="C4663" s="429">
        <v>5.2671950000000001</v>
      </c>
      <c r="D4663" s="429">
        <v>3.6084649999999998</v>
      </c>
      <c r="E4663" s="429">
        <v>1.6587300000000003</v>
      </c>
      <c r="F4663" s="429">
        <v>-2.5050429999999864</v>
      </c>
    </row>
    <row r="4664" spans="1:6" x14ac:dyDescent="0.3">
      <c r="A4664" s="336">
        <v>16942</v>
      </c>
      <c r="B4664" s="2" t="s">
        <v>295</v>
      </c>
      <c r="C4664" s="429">
        <v>5.4068949999999996</v>
      </c>
      <c r="D4664" s="429">
        <v>3.3296800000000002</v>
      </c>
      <c r="E4664" s="429">
        <v>2.0772149999999994</v>
      </c>
      <c r="F4664" s="429">
        <v>2.4897580000000055</v>
      </c>
    </row>
    <row r="4665" spans="1:6" x14ac:dyDescent="0.3">
      <c r="A4665" s="336">
        <v>16943</v>
      </c>
      <c r="B4665" s="2" t="s">
        <v>295</v>
      </c>
      <c r="C4665" s="429">
        <v>5.3011949999999999</v>
      </c>
      <c r="D4665" s="429">
        <v>3.464286</v>
      </c>
      <c r="E4665" s="429">
        <v>1.8369089999999999</v>
      </c>
      <c r="F4665" s="429">
        <v>0.30250699999999853</v>
      </c>
    </row>
    <row r="4666" spans="1:6" x14ac:dyDescent="0.3">
      <c r="A4666" s="336">
        <v>16946</v>
      </c>
      <c r="B4666" s="2" t="s">
        <v>295</v>
      </c>
      <c r="C4666" s="429">
        <v>5.429411</v>
      </c>
      <c r="D4666" s="429">
        <v>3.276122</v>
      </c>
      <c r="E4666" s="429">
        <v>2.153289</v>
      </c>
      <c r="F4666" s="429">
        <v>3.0227870000000046</v>
      </c>
    </row>
    <row r="4667" spans="1:6" x14ac:dyDescent="0.3">
      <c r="A4667" s="336">
        <v>16947</v>
      </c>
      <c r="B4667" s="2" t="s">
        <v>295</v>
      </c>
      <c r="C4667" s="429">
        <v>5.4814800000000004</v>
      </c>
      <c r="D4667" s="429">
        <v>3.3253900000000001</v>
      </c>
      <c r="E4667" s="429">
        <v>2.1560900000000003</v>
      </c>
      <c r="F4667" s="429">
        <v>1.510702000000002</v>
      </c>
    </row>
    <row r="4668" spans="1:6" x14ac:dyDescent="0.3">
      <c r="A4668" s="336">
        <v>16948</v>
      </c>
      <c r="B4668" s="2" t="s">
        <v>295</v>
      </c>
      <c r="C4668" s="429">
        <v>5.2461390000000003</v>
      </c>
      <c r="D4668" s="429">
        <v>3.6215090000000001</v>
      </c>
      <c r="E4668" s="429">
        <v>1.6246300000000002</v>
      </c>
      <c r="F4668" s="429">
        <v>-2.165697999999999</v>
      </c>
    </row>
    <row r="4669" spans="1:6" x14ac:dyDescent="0.3">
      <c r="A4669" s="336">
        <v>16950</v>
      </c>
      <c r="B4669" s="2" t="s">
        <v>295</v>
      </c>
      <c r="C4669" s="429">
        <v>5.319286</v>
      </c>
      <c r="D4669" s="429">
        <v>3.4377849999999999</v>
      </c>
      <c r="E4669" s="429">
        <v>1.8815010000000001</v>
      </c>
      <c r="F4669" s="429">
        <v>0.5567569999999975</v>
      </c>
    </row>
    <row r="4670" spans="1:6" x14ac:dyDescent="0.3">
      <c r="A4670" s="336">
        <v>17002</v>
      </c>
      <c r="B4670" s="2" t="s">
        <v>295</v>
      </c>
      <c r="C4670" s="429">
        <v>5.8561740000000002</v>
      </c>
      <c r="D4670" s="429">
        <v>3.3715459999999999</v>
      </c>
      <c r="E4670" s="429">
        <v>2.4846280000000003</v>
      </c>
      <c r="F4670" s="429">
        <v>4.1028489999999991</v>
      </c>
    </row>
    <row r="4671" spans="1:6" x14ac:dyDescent="0.3">
      <c r="A4671" s="336">
        <v>17003</v>
      </c>
      <c r="B4671" s="2" t="s">
        <v>295</v>
      </c>
      <c r="C4671" s="429">
        <v>6.222982</v>
      </c>
      <c r="D4671" s="429">
        <v>3.3314029999999999</v>
      </c>
      <c r="E4671" s="429">
        <v>2.8915790000000001</v>
      </c>
      <c r="F4671" s="429">
        <v>3.5250010000000032</v>
      </c>
    </row>
    <row r="4672" spans="1:6" x14ac:dyDescent="0.3">
      <c r="A4672" s="336">
        <v>17004</v>
      </c>
      <c r="B4672" s="2" t="s">
        <v>295</v>
      </c>
      <c r="C4672" s="429">
        <v>5.8208710000000004</v>
      </c>
      <c r="D4672" s="429">
        <v>3.3948459999999998</v>
      </c>
      <c r="E4672" s="429">
        <v>2.4260250000000005</v>
      </c>
      <c r="F4672" s="429">
        <v>3.3823589999999939</v>
      </c>
    </row>
    <row r="4673" spans="1:6" x14ac:dyDescent="0.3">
      <c r="A4673" s="336">
        <v>17005</v>
      </c>
      <c r="B4673" s="2" t="s">
        <v>295</v>
      </c>
      <c r="C4673" s="429">
        <v>6.0310449999999998</v>
      </c>
      <c r="D4673" s="429">
        <v>3.4775930000000002</v>
      </c>
      <c r="E4673" s="429">
        <v>2.5534519999999996</v>
      </c>
      <c r="F4673" s="429">
        <v>1.9778920000000042</v>
      </c>
    </row>
    <row r="4674" spans="1:6" x14ac:dyDescent="0.3">
      <c r="A4674" s="336">
        <v>17006</v>
      </c>
      <c r="B4674" s="2" t="s">
        <v>295</v>
      </c>
      <c r="C4674" s="429">
        <v>5.9014490000000004</v>
      </c>
      <c r="D4674" s="429">
        <v>3.3260010000000002</v>
      </c>
      <c r="E4674" s="429">
        <v>2.5754480000000002</v>
      </c>
      <c r="F4674" s="429">
        <v>2.6953529999999901</v>
      </c>
    </row>
    <row r="4675" spans="1:6" x14ac:dyDescent="0.3">
      <c r="A4675" s="336">
        <v>17007</v>
      </c>
      <c r="B4675" s="2" t="s">
        <v>295</v>
      </c>
      <c r="C4675" s="429">
        <v>6.2348679999999996</v>
      </c>
      <c r="D4675" s="429">
        <v>3.1351659999999999</v>
      </c>
      <c r="E4675" s="429">
        <v>3.0997019999999997</v>
      </c>
      <c r="F4675" s="429">
        <v>4.7678360000000026</v>
      </c>
    </row>
    <row r="4676" spans="1:6" x14ac:dyDescent="0.3">
      <c r="A4676" s="336">
        <v>17009</v>
      </c>
      <c r="B4676" s="2" t="s">
        <v>295</v>
      </c>
      <c r="C4676" s="429">
        <v>5.8406229999999999</v>
      </c>
      <c r="D4676" s="429">
        <v>3.401313</v>
      </c>
      <c r="E4676" s="429">
        <v>2.4393099999999999</v>
      </c>
      <c r="F4676" s="429">
        <v>3.0840619999999959</v>
      </c>
    </row>
    <row r="4677" spans="1:6" x14ac:dyDescent="0.3">
      <c r="A4677" s="336">
        <v>17011</v>
      </c>
      <c r="B4677" s="2" t="s">
        <v>295</v>
      </c>
      <c r="C4677" s="429">
        <v>6.4123789999999996</v>
      </c>
      <c r="D4677" s="429">
        <v>3.2086739999999998</v>
      </c>
      <c r="E4677" s="429">
        <v>3.2037049999999998</v>
      </c>
      <c r="F4677" s="429">
        <v>5.6828479999999999</v>
      </c>
    </row>
    <row r="4678" spans="1:6" x14ac:dyDescent="0.3">
      <c r="A4678" s="336">
        <v>17013</v>
      </c>
      <c r="B4678" s="2" t="s">
        <v>295</v>
      </c>
      <c r="C4678" s="429">
        <v>6.1770579999999997</v>
      </c>
      <c r="D4678" s="429">
        <v>3.1833269999999998</v>
      </c>
      <c r="E4678" s="429">
        <v>2.9937309999999999</v>
      </c>
      <c r="F4678" s="429">
        <v>4.6076070000000087</v>
      </c>
    </row>
    <row r="4679" spans="1:6" x14ac:dyDescent="0.3">
      <c r="A4679" s="336">
        <v>17014</v>
      </c>
      <c r="B4679" s="2" t="s">
        <v>295</v>
      </c>
      <c r="C4679" s="429">
        <v>5.9845649999999999</v>
      </c>
      <c r="D4679" s="429">
        <v>3.4688370000000002</v>
      </c>
      <c r="E4679" s="429">
        <v>2.5157279999999997</v>
      </c>
      <c r="F4679" s="429">
        <v>2.4463639999999955</v>
      </c>
    </row>
    <row r="4680" spans="1:6" x14ac:dyDescent="0.3">
      <c r="A4680" s="336">
        <v>17015</v>
      </c>
      <c r="B4680" s="2" t="s">
        <v>295</v>
      </c>
      <c r="C4680" s="429">
        <v>6.138776</v>
      </c>
      <c r="D4680" s="429">
        <v>3.1648800000000001</v>
      </c>
      <c r="E4680" s="429">
        <v>2.9738959999999999</v>
      </c>
      <c r="F4680" s="429">
        <v>4.2545600000000121</v>
      </c>
    </row>
    <row r="4681" spans="1:6" x14ac:dyDescent="0.3">
      <c r="A4681" s="336">
        <v>17017</v>
      </c>
      <c r="B4681" s="2" t="s">
        <v>295</v>
      </c>
      <c r="C4681" s="429">
        <v>6.0468669999999998</v>
      </c>
      <c r="D4681" s="429">
        <v>3.4768819999999998</v>
      </c>
      <c r="E4681" s="429">
        <v>2.569985</v>
      </c>
      <c r="F4681" s="429">
        <v>2.449419000000006</v>
      </c>
    </row>
    <row r="4682" spans="1:6" x14ac:dyDescent="0.3">
      <c r="A4682" s="336">
        <v>17018</v>
      </c>
      <c r="B4682" s="2" t="s">
        <v>295</v>
      </c>
      <c r="C4682" s="429">
        <v>6.2270519999999996</v>
      </c>
      <c r="D4682" s="429">
        <v>3.3207970000000002</v>
      </c>
      <c r="E4682" s="429">
        <v>2.9062549999999994</v>
      </c>
      <c r="F4682" s="429">
        <v>3.7108220000000003</v>
      </c>
    </row>
    <row r="4683" spans="1:6" x14ac:dyDescent="0.3">
      <c r="A4683" s="336">
        <v>17019</v>
      </c>
      <c r="B4683" s="2" t="s">
        <v>295</v>
      </c>
      <c r="C4683" s="429">
        <v>6.2973499999999998</v>
      </c>
      <c r="D4683" s="429">
        <v>3.120565</v>
      </c>
      <c r="E4683" s="429">
        <v>3.1767849999999997</v>
      </c>
      <c r="F4683" s="429">
        <v>5.257236000000006</v>
      </c>
    </row>
    <row r="4684" spans="1:6" x14ac:dyDescent="0.3">
      <c r="A4684" s="336">
        <v>17020</v>
      </c>
      <c r="B4684" s="2" t="s">
        <v>295</v>
      </c>
      <c r="C4684" s="429">
        <v>6.2167820000000003</v>
      </c>
      <c r="D4684" s="429">
        <v>3.3014380000000001</v>
      </c>
      <c r="E4684" s="429">
        <v>2.9153440000000002</v>
      </c>
      <c r="F4684" s="429">
        <v>4.1989999999999981</v>
      </c>
    </row>
    <row r="4685" spans="1:6" x14ac:dyDescent="0.3">
      <c r="A4685" s="336">
        <v>17021</v>
      </c>
      <c r="B4685" s="2" t="s">
        <v>295</v>
      </c>
      <c r="C4685" s="429">
        <v>5.8545420000000004</v>
      </c>
      <c r="D4685" s="429">
        <v>3.3546659999999999</v>
      </c>
      <c r="E4685" s="429">
        <v>2.4998760000000004</v>
      </c>
      <c r="F4685" s="429">
        <v>3.1078589999999906</v>
      </c>
    </row>
    <row r="4686" spans="1:6" x14ac:dyDescent="0.3">
      <c r="A4686" s="336">
        <v>17022</v>
      </c>
      <c r="B4686" s="2" t="s">
        <v>295</v>
      </c>
      <c r="C4686" s="429">
        <v>6.3856739999999999</v>
      </c>
      <c r="D4686" s="429">
        <v>3.1717620000000002</v>
      </c>
      <c r="E4686" s="429">
        <v>3.2139119999999997</v>
      </c>
      <c r="F4686" s="429">
        <v>5.7745270000000062</v>
      </c>
    </row>
    <row r="4687" spans="1:6" x14ac:dyDescent="0.3">
      <c r="A4687" s="336">
        <v>17023</v>
      </c>
      <c r="B4687" s="2" t="s">
        <v>295</v>
      </c>
      <c r="C4687" s="429">
        <v>6.045712</v>
      </c>
      <c r="D4687" s="429">
        <v>3.4596749999999998</v>
      </c>
      <c r="E4687" s="429">
        <v>2.5860370000000001</v>
      </c>
      <c r="F4687" s="429">
        <v>2.0911129999999858</v>
      </c>
    </row>
    <row r="4688" spans="1:6" x14ac:dyDescent="0.3">
      <c r="A4688" s="336">
        <v>17024</v>
      </c>
      <c r="B4688" s="2" t="s">
        <v>295</v>
      </c>
      <c r="C4688" s="429">
        <v>6.0297210000000003</v>
      </c>
      <c r="D4688" s="429">
        <v>3.3083770000000001</v>
      </c>
      <c r="E4688" s="429">
        <v>2.7213440000000002</v>
      </c>
      <c r="F4688" s="429">
        <v>3.509157000000009</v>
      </c>
    </row>
    <row r="4689" spans="1:6" x14ac:dyDescent="0.3">
      <c r="A4689" s="336">
        <v>17025</v>
      </c>
      <c r="B4689" s="2" t="s">
        <v>295</v>
      </c>
      <c r="C4689" s="429">
        <v>6.3411119999999999</v>
      </c>
      <c r="D4689" s="429">
        <v>3.2424170000000001</v>
      </c>
      <c r="E4689" s="429">
        <v>3.0986949999999998</v>
      </c>
      <c r="F4689" s="429">
        <v>5.1139699999999948</v>
      </c>
    </row>
    <row r="4690" spans="1:6" x14ac:dyDescent="0.3">
      <c r="A4690" s="336">
        <v>17026</v>
      </c>
      <c r="B4690" s="2" t="s">
        <v>295</v>
      </c>
      <c r="C4690" s="429">
        <v>6.1270170000000004</v>
      </c>
      <c r="D4690" s="429">
        <v>3.4932089999999998</v>
      </c>
      <c r="E4690" s="429">
        <v>2.6338080000000006</v>
      </c>
      <c r="F4690" s="429">
        <v>1.9341549999999899</v>
      </c>
    </row>
    <row r="4691" spans="1:6" x14ac:dyDescent="0.3">
      <c r="A4691" s="336">
        <v>17028</v>
      </c>
      <c r="B4691" s="2" t="s">
        <v>295</v>
      </c>
      <c r="C4691" s="429">
        <v>6.1800100000000002</v>
      </c>
      <c r="D4691" s="429">
        <v>3.3379460000000001</v>
      </c>
      <c r="E4691" s="429">
        <v>2.8420640000000001</v>
      </c>
      <c r="F4691" s="429">
        <v>2.9730260000000044</v>
      </c>
    </row>
    <row r="4692" spans="1:6" x14ac:dyDescent="0.3">
      <c r="A4692" s="336">
        <v>17029</v>
      </c>
      <c r="B4692" s="2" t="s">
        <v>295</v>
      </c>
      <c r="C4692" s="429">
        <v>5.8671490000000004</v>
      </c>
      <c r="D4692" s="429">
        <v>3.3619439999999998</v>
      </c>
      <c r="E4692" s="429">
        <v>2.5052050000000006</v>
      </c>
      <c r="F4692" s="429">
        <v>3.6531320000000065</v>
      </c>
    </row>
    <row r="4693" spans="1:6" x14ac:dyDescent="0.3">
      <c r="A4693" s="336">
        <v>17030</v>
      </c>
      <c r="B4693" s="2" t="s">
        <v>295</v>
      </c>
      <c r="C4693" s="429">
        <v>5.9816779999999996</v>
      </c>
      <c r="D4693" s="429">
        <v>3.521817</v>
      </c>
      <c r="E4693" s="429">
        <v>2.4598609999999996</v>
      </c>
      <c r="F4693" s="429">
        <v>0.92570300000000572</v>
      </c>
    </row>
    <row r="4694" spans="1:6" x14ac:dyDescent="0.3">
      <c r="A4694" s="336">
        <v>17032</v>
      </c>
      <c r="B4694" s="2" t="s">
        <v>295</v>
      </c>
      <c r="C4694" s="429">
        <v>6.1266150000000001</v>
      </c>
      <c r="D4694" s="429">
        <v>3.3956759999999999</v>
      </c>
      <c r="E4694" s="429">
        <v>2.7309390000000002</v>
      </c>
      <c r="F4694" s="429">
        <v>2.7267499999999956</v>
      </c>
    </row>
    <row r="4695" spans="1:6" x14ac:dyDescent="0.3">
      <c r="A4695" s="336">
        <v>17033</v>
      </c>
      <c r="B4695" s="2" t="s">
        <v>295</v>
      </c>
      <c r="C4695" s="429">
        <v>6.3221379999999998</v>
      </c>
      <c r="D4695" s="429">
        <v>3.1758730000000002</v>
      </c>
      <c r="E4695" s="429">
        <v>3.1462649999999996</v>
      </c>
      <c r="F4695" s="429">
        <v>5.0842309999999955</v>
      </c>
    </row>
    <row r="4696" spans="1:6" x14ac:dyDescent="0.3">
      <c r="A4696" s="336">
        <v>17034</v>
      </c>
      <c r="B4696" s="2" t="s">
        <v>295</v>
      </c>
      <c r="C4696" s="429">
        <v>6.4424700000000001</v>
      </c>
      <c r="D4696" s="429">
        <v>3.0618979999999998</v>
      </c>
      <c r="E4696" s="429">
        <v>3.3805720000000004</v>
      </c>
      <c r="F4696" s="429">
        <v>6.3079040000000006</v>
      </c>
    </row>
    <row r="4697" spans="1:6" x14ac:dyDescent="0.3">
      <c r="A4697" s="336">
        <v>17035</v>
      </c>
      <c r="B4697" s="2" t="s">
        <v>295</v>
      </c>
      <c r="C4697" s="429">
        <v>5.8829500000000001</v>
      </c>
      <c r="D4697" s="429">
        <v>3.3494600000000001</v>
      </c>
      <c r="E4697" s="429">
        <v>2.53349</v>
      </c>
      <c r="F4697" s="429">
        <v>3.2219140000000053</v>
      </c>
    </row>
    <row r="4698" spans="1:6" x14ac:dyDescent="0.3">
      <c r="A4698" s="336">
        <v>17036</v>
      </c>
      <c r="B4698" s="2" t="s">
        <v>295</v>
      </c>
      <c r="C4698" s="429">
        <v>6.3499990000000004</v>
      </c>
      <c r="D4698" s="429">
        <v>3.1338249999999999</v>
      </c>
      <c r="E4698" s="429">
        <v>3.2161740000000005</v>
      </c>
      <c r="F4698" s="429">
        <v>5.2467839999999981</v>
      </c>
    </row>
    <row r="4699" spans="1:6" x14ac:dyDescent="0.3">
      <c r="A4699" s="336">
        <v>17037</v>
      </c>
      <c r="B4699" s="2" t="s">
        <v>295</v>
      </c>
      <c r="C4699" s="429">
        <v>6.0018820000000002</v>
      </c>
      <c r="D4699" s="429">
        <v>3.3322120000000002</v>
      </c>
      <c r="E4699" s="429">
        <v>2.66967</v>
      </c>
      <c r="F4699" s="429">
        <v>3.414660000000012</v>
      </c>
    </row>
    <row r="4700" spans="1:6" x14ac:dyDescent="0.3">
      <c r="A4700" s="336">
        <v>17038</v>
      </c>
      <c r="B4700" s="2" t="s">
        <v>295</v>
      </c>
      <c r="C4700" s="429">
        <v>6.1120599999999996</v>
      </c>
      <c r="D4700" s="429">
        <v>3.4470770000000002</v>
      </c>
      <c r="E4700" s="429">
        <v>2.6649829999999994</v>
      </c>
      <c r="F4700" s="429">
        <v>1.9462520000000083</v>
      </c>
    </row>
    <row r="4701" spans="1:6" x14ac:dyDescent="0.3">
      <c r="A4701" s="336">
        <v>17040</v>
      </c>
      <c r="B4701" s="2" t="s">
        <v>295</v>
      </c>
      <c r="C4701" s="429">
        <v>6.0574510000000004</v>
      </c>
      <c r="D4701" s="429">
        <v>3.2533349999999999</v>
      </c>
      <c r="E4701" s="429">
        <v>2.8041160000000005</v>
      </c>
      <c r="F4701" s="429">
        <v>3.7927870000000041</v>
      </c>
    </row>
    <row r="4702" spans="1:6" x14ac:dyDescent="0.3">
      <c r="A4702" s="336">
        <v>17042</v>
      </c>
      <c r="B4702" s="2" t="s">
        <v>295</v>
      </c>
      <c r="C4702" s="429">
        <v>6.2416559999999999</v>
      </c>
      <c r="D4702" s="429">
        <v>3.425646</v>
      </c>
      <c r="E4702" s="429">
        <v>2.8160099999999999</v>
      </c>
      <c r="F4702" s="429">
        <v>3.4095310000000012</v>
      </c>
    </row>
    <row r="4703" spans="1:6" x14ac:dyDescent="0.3">
      <c r="A4703" s="336">
        <v>17043</v>
      </c>
      <c r="B4703" s="2" t="s">
        <v>295</v>
      </c>
      <c r="C4703" s="429">
        <v>6.4377079999999998</v>
      </c>
      <c r="D4703" s="429">
        <v>3.206302</v>
      </c>
      <c r="E4703" s="429">
        <v>3.2314059999999998</v>
      </c>
      <c r="F4703" s="429">
        <v>5.7966070000000087</v>
      </c>
    </row>
    <row r="4704" spans="1:6" x14ac:dyDescent="0.3">
      <c r="A4704" s="336">
        <v>17044</v>
      </c>
      <c r="B4704" s="2" t="s">
        <v>295</v>
      </c>
      <c r="C4704" s="429">
        <v>5.862654</v>
      </c>
      <c r="D4704" s="429">
        <v>3.3825590000000001</v>
      </c>
      <c r="E4704" s="429">
        <v>2.4800949999999999</v>
      </c>
      <c r="F4704" s="429">
        <v>3.3604119999999895</v>
      </c>
    </row>
    <row r="4705" spans="1:6" x14ac:dyDescent="0.3">
      <c r="A4705" s="336">
        <v>17045</v>
      </c>
      <c r="B4705" s="2" t="s">
        <v>295</v>
      </c>
      <c r="C4705" s="429">
        <v>6.077191</v>
      </c>
      <c r="D4705" s="429">
        <v>3.420728</v>
      </c>
      <c r="E4705" s="429">
        <v>2.656463</v>
      </c>
      <c r="F4705" s="429">
        <v>3.1213140000000053</v>
      </c>
    </row>
    <row r="4706" spans="1:6" x14ac:dyDescent="0.3">
      <c r="A4706" s="336">
        <v>17046</v>
      </c>
      <c r="B4706" s="2" t="s">
        <v>295</v>
      </c>
      <c r="C4706" s="429">
        <v>6.2102339999999998</v>
      </c>
      <c r="D4706" s="429">
        <v>3.4453429999999998</v>
      </c>
      <c r="E4706" s="429">
        <v>2.764891</v>
      </c>
      <c r="F4706" s="429">
        <v>2.9322509999999937</v>
      </c>
    </row>
    <row r="4707" spans="1:6" x14ac:dyDescent="0.3">
      <c r="A4707" s="336">
        <v>17047</v>
      </c>
      <c r="B4707" s="2" t="s">
        <v>295</v>
      </c>
      <c r="C4707" s="429">
        <v>5.9759130000000003</v>
      </c>
      <c r="D4707" s="429">
        <v>3.3096960000000002</v>
      </c>
      <c r="E4707" s="429">
        <v>2.6662170000000001</v>
      </c>
      <c r="F4707" s="429">
        <v>3.2550910000000144</v>
      </c>
    </row>
    <row r="4708" spans="1:6" x14ac:dyDescent="0.3">
      <c r="A4708" s="336">
        <v>17048</v>
      </c>
      <c r="B4708" s="2" t="s">
        <v>295</v>
      </c>
      <c r="C4708" s="429">
        <v>5.9937389999999997</v>
      </c>
      <c r="D4708" s="429">
        <v>3.5125929999999999</v>
      </c>
      <c r="E4708" s="429">
        <v>2.4811459999999999</v>
      </c>
      <c r="F4708" s="429">
        <v>1.1309239999999932</v>
      </c>
    </row>
    <row r="4709" spans="1:6" x14ac:dyDescent="0.3">
      <c r="A4709" s="336">
        <v>17049</v>
      </c>
      <c r="B4709" s="2" t="s">
        <v>295</v>
      </c>
      <c r="C4709" s="429">
        <v>5.9276819999999999</v>
      </c>
      <c r="D4709" s="429">
        <v>3.4462389999999998</v>
      </c>
      <c r="E4709" s="429">
        <v>2.4814430000000001</v>
      </c>
      <c r="F4709" s="429">
        <v>2.452612000000002</v>
      </c>
    </row>
    <row r="4710" spans="1:6" x14ac:dyDescent="0.3">
      <c r="A4710" s="336">
        <v>17050</v>
      </c>
      <c r="B4710" s="2" t="s">
        <v>295</v>
      </c>
      <c r="C4710" s="429">
        <v>6.3257490000000001</v>
      </c>
      <c r="D4710" s="429">
        <v>3.204469</v>
      </c>
      <c r="E4710" s="429">
        <v>3.1212800000000001</v>
      </c>
      <c r="F4710" s="429">
        <v>5.2681580000000068</v>
      </c>
    </row>
    <row r="4711" spans="1:6" x14ac:dyDescent="0.3">
      <c r="A4711" s="336">
        <v>17051</v>
      </c>
      <c r="B4711" s="2" t="s">
        <v>295</v>
      </c>
      <c r="C4711" s="429">
        <v>5.8542639999999997</v>
      </c>
      <c r="D4711" s="429">
        <v>3.361755</v>
      </c>
      <c r="E4711" s="429">
        <v>2.4925089999999996</v>
      </c>
      <c r="F4711" s="429">
        <v>3.7234839999999991</v>
      </c>
    </row>
    <row r="4712" spans="1:6" x14ac:dyDescent="0.3">
      <c r="A4712" s="336">
        <v>17052</v>
      </c>
      <c r="B4712" s="2" t="s">
        <v>295</v>
      </c>
      <c r="C4712" s="429">
        <v>5.843604</v>
      </c>
      <c r="D4712" s="429">
        <v>3.3704839999999998</v>
      </c>
      <c r="E4712" s="429">
        <v>2.4731200000000002</v>
      </c>
      <c r="F4712" s="429">
        <v>4.3557869999999923</v>
      </c>
    </row>
    <row r="4713" spans="1:6" x14ac:dyDescent="0.3">
      <c r="A4713" s="336">
        <v>17053</v>
      </c>
      <c r="B4713" s="2" t="s">
        <v>295</v>
      </c>
      <c r="C4713" s="429">
        <v>6.275029</v>
      </c>
      <c r="D4713" s="429">
        <v>3.2538469999999999</v>
      </c>
      <c r="E4713" s="429">
        <v>3.021182</v>
      </c>
      <c r="F4713" s="429">
        <v>4.7327860000000044</v>
      </c>
    </row>
    <row r="4714" spans="1:6" x14ac:dyDescent="0.3">
      <c r="A4714" s="336">
        <v>17055</v>
      </c>
      <c r="B4714" s="2" t="s">
        <v>295</v>
      </c>
      <c r="C4714" s="429">
        <v>6.3364789999999998</v>
      </c>
      <c r="D4714" s="429">
        <v>3.1689799999999999</v>
      </c>
      <c r="E4714" s="429">
        <v>3.1674989999999998</v>
      </c>
      <c r="F4714" s="429">
        <v>5.3996820000000056</v>
      </c>
    </row>
    <row r="4715" spans="1:6" x14ac:dyDescent="0.3">
      <c r="A4715" s="336">
        <v>17057</v>
      </c>
      <c r="B4715" s="2" t="s">
        <v>295</v>
      </c>
      <c r="C4715" s="429">
        <v>6.4309320000000003</v>
      </c>
      <c r="D4715" s="429">
        <v>3.0611350000000002</v>
      </c>
      <c r="E4715" s="429">
        <v>3.3697970000000002</v>
      </c>
      <c r="F4715" s="429">
        <v>6.277000000000001</v>
      </c>
    </row>
    <row r="4716" spans="1:6" x14ac:dyDescent="0.3">
      <c r="A4716" s="336">
        <v>17058</v>
      </c>
      <c r="B4716" s="2" t="s">
        <v>295</v>
      </c>
      <c r="C4716" s="429">
        <v>5.9945930000000001</v>
      </c>
      <c r="D4716" s="429">
        <v>3.3581539999999999</v>
      </c>
      <c r="E4716" s="429">
        <v>2.6364390000000002</v>
      </c>
      <c r="F4716" s="429">
        <v>3.7616920000000036</v>
      </c>
    </row>
    <row r="4717" spans="1:6" x14ac:dyDescent="0.3">
      <c r="A4717" s="336">
        <v>17059</v>
      </c>
      <c r="B4717" s="2" t="s">
        <v>295</v>
      </c>
      <c r="C4717" s="429">
        <v>5.9797019999999996</v>
      </c>
      <c r="D4717" s="429">
        <v>3.3743759999999998</v>
      </c>
      <c r="E4717" s="429">
        <v>2.6053259999999998</v>
      </c>
      <c r="F4717" s="429">
        <v>3.4705999999999975</v>
      </c>
    </row>
    <row r="4718" spans="1:6" x14ac:dyDescent="0.3">
      <c r="A4718" s="336">
        <v>17060</v>
      </c>
      <c r="B4718" s="2" t="s">
        <v>295</v>
      </c>
      <c r="C4718" s="429">
        <v>5.8658349999999997</v>
      </c>
      <c r="D4718" s="429">
        <v>3.3633329999999999</v>
      </c>
      <c r="E4718" s="429">
        <v>2.5025019999999998</v>
      </c>
      <c r="F4718" s="429">
        <v>4.3132999999999981</v>
      </c>
    </row>
    <row r="4719" spans="1:6" x14ac:dyDescent="0.3">
      <c r="A4719" s="336">
        <v>17061</v>
      </c>
      <c r="B4719" s="2" t="s">
        <v>295</v>
      </c>
      <c r="C4719" s="429">
        <v>6.0942150000000002</v>
      </c>
      <c r="D4719" s="429">
        <v>3.4173650000000002</v>
      </c>
      <c r="E4719" s="429">
        <v>2.67685</v>
      </c>
      <c r="F4719" s="429">
        <v>3.0618519999999947</v>
      </c>
    </row>
    <row r="4720" spans="1:6" x14ac:dyDescent="0.3">
      <c r="A4720" s="336">
        <v>17062</v>
      </c>
      <c r="B4720" s="2" t="s">
        <v>295</v>
      </c>
      <c r="C4720" s="429">
        <v>6.0834159999999997</v>
      </c>
      <c r="D4720" s="429">
        <v>3.39236</v>
      </c>
      <c r="E4720" s="429">
        <v>2.6910559999999997</v>
      </c>
      <c r="F4720" s="429">
        <v>3.3329009999999926</v>
      </c>
    </row>
    <row r="4721" spans="1:6" x14ac:dyDescent="0.3">
      <c r="A4721" s="336">
        <v>17063</v>
      </c>
      <c r="B4721" s="2" t="s">
        <v>295</v>
      </c>
      <c r="C4721" s="429">
        <v>5.7376719999999999</v>
      </c>
      <c r="D4721" s="429">
        <v>3.499876</v>
      </c>
      <c r="E4721" s="429">
        <v>2.2377959999999999</v>
      </c>
      <c r="F4721" s="429">
        <v>1.4079209999999946</v>
      </c>
    </row>
    <row r="4722" spans="1:6" x14ac:dyDescent="0.3">
      <c r="A4722" s="336">
        <v>17065</v>
      </c>
      <c r="B4722" s="2" t="s">
        <v>295</v>
      </c>
      <c r="C4722" s="429">
        <v>6.1442610000000002</v>
      </c>
      <c r="D4722" s="429">
        <v>3.12323</v>
      </c>
      <c r="E4722" s="429">
        <v>3.0210310000000002</v>
      </c>
      <c r="F4722" s="429">
        <v>4.1577500000000001</v>
      </c>
    </row>
    <row r="4723" spans="1:6" x14ac:dyDescent="0.3">
      <c r="A4723" s="336">
        <v>17066</v>
      </c>
      <c r="B4723" s="2" t="s">
        <v>295</v>
      </c>
      <c r="C4723" s="429">
        <v>5.8617319999999999</v>
      </c>
      <c r="D4723" s="429">
        <v>3.3520020000000001</v>
      </c>
      <c r="E4723" s="429">
        <v>2.5097299999999998</v>
      </c>
      <c r="F4723" s="429">
        <v>4.1660600000000017</v>
      </c>
    </row>
    <row r="4724" spans="1:6" x14ac:dyDescent="0.3">
      <c r="A4724" s="336">
        <v>17067</v>
      </c>
      <c r="B4724" s="2" t="s">
        <v>295</v>
      </c>
      <c r="C4724" s="429">
        <v>6.1998230000000003</v>
      </c>
      <c r="D4724" s="429">
        <v>3.5441750000000001</v>
      </c>
      <c r="E4724" s="429">
        <v>2.6556480000000002</v>
      </c>
      <c r="F4724" s="429">
        <v>2.4541259999999951</v>
      </c>
    </row>
    <row r="4725" spans="1:6" x14ac:dyDescent="0.3">
      <c r="A4725" s="336">
        <v>17068</v>
      </c>
      <c r="B4725" s="2" t="s">
        <v>295</v>
      </c>
      <c r="C4725" s="429">
        <v>6.1042730000000001</v>
      </c>
      <c r="D4725" s="429">
        <v>3.3072430000000002</v>
      </c>
      <c r="E4725" s="429">
        <v>2.7970299999999999</v>
      </c>
      <c r="F4725" s="429">
        <v>3.778101999999997</v>
      </c>
    </row>
    <row r="4726" spans="1:6" x14ac:dyDescent="0.3">
      <c r="A4726" s="336">
        <v>17070</v>
      </c>
      <c r="B4726" s="2" t="s">
        <v>295</v>
      </c>
      <c r="C4726" s="429">
        <v>6.423298</v>
      </c>
      <c r="D4726" s="429">
        <v>3.1403789999999998</v>
      </c>
      <c r="E4726" s="429">
        <v>3.2829190000000001</v>
      </c>
      <c r="F4726" s="429">
        <v>5.9887689999999978</v>
      </c>
    </row>
    <row r="4727" spans="1:6" x14ac:dyDescent="0.3">
      <c r="A4727" s="336">
        <v>17071</v>
      </c>
      <c r="B4727" s="2" t="s">
        <v>295</v>
      </c>
      <c r="C4727" s="429">
        <v>5.8337640000000004</v>
      </c>
      <c r="D4727" s="429">
        <v>3.3586230000000001</v>
      </c>
      <c r="E4727" s="429">
        <v>2.4751410000000003</v>
      </c>
      <c r="F4727" s="429">
        <v>2.1745129999999975</v>
      </c>
    </row>
    <row r="4728" spans="1:6" x14ac:dyDescent="0.3">
      <c r="A4728" s="336">
        <v>17073</v>
      </c>
      <c r="B4728" s="2" t="s">
        <v>295</v>
      </c>
      <c r="C4728" s="429">
        <v>6.231439</v>
      </c>
      <c r="D4728" s="429">
        <v>3.5907800000000001</v>
      </c>
      <c r="E4728" s="429">
        <v>2.6406589999999999</v>
      </c>
      <c r="F4728" s="429">
        <v>2.560762000000004</v>
      </c>
    </row>
    <row r="4729" spans="1:6" x14ac:dyDescent="0.3">
      <c r="A4729" s="336">
        <v>17074</v>
      </c>
      <c r="B4729" s="2" t="s">
        <v>295</v>
      </c>
      <c r="C4729" s="429">
        <v>6.0915309999999998</v>
      </c>
      <c r="D4729" s="429">
        <v>3.3500399999999999</v>
      </c>
      <c r="E4729" s="429">
        <v>2.7414909999999999</v>
      </c>
      <c r="F4729" s="429">
        <v>3.5628389999999968</v>
      </c>
    </row>
    <row r="4730" spans="1:6" x14ac:dyDescent="0.3">
      <c r="A4730" s="336">
        <v>17076</v>
      </c>
      <c r="B4730" s="2" t="s">
        <v>295</v>
      </c>
      <c r="C4730" s="429">
        <v>5.9788709999999998</v>
      </c>
      <c r="D4730" s="429">
        <v>3.4015810000000002</v>
      </c>
      <c r="E4730" s="429">
        <v>2.5772899999999996</v>
      </c>
      <c r="F4730" s="429">
        <v>3.1239699999999999</v>
      </c>
    </row>
    <row r="4731" spans="1:6" x14ac:dyDescent="0.3">
      <c r="A4731" s="336">
        <v>17078</v>
      </c>
      <c r="B4731" s="2" t="s">
        <v>295</v>
      </c>
      <c r="C4731" s="429">
        <v>6.2815700000000003</v>
      </c>
      <c r="D4731" s="429">
        <v>3.2431779999999999</v>
      </c>
      <c r="E4731" s="429">
        <v>3.0383920000000004</v>
      </c>
      <c r="F4731" s="429">
        <v>4.5479180000000028</v>
      </c>
    </row>
    <row r="4732" spans="1:6" x14ac:dyDescent="0.3">
      <c r="A4732" s="336">
        <v>17080</v>
      </c>
      <c r="B4732" s="2" t="s">
        <v>295</v>
      </c>
      <c r="C4732" s="429">
        <v>6.0202559999999998</v>
      </c>
      <c r="D4732" s="429">
        <v>3.5011510000000001</v>
      </c>
      <c r="E4732" s="429">
        <v>2.5191049999999997</v>
      </c>
      <c r="F4732" s="429">
        <v>1.8080099999999888</v>
      </c>
    </row>
    <row r="4733" spans="1:6" x14ac:dyDescent="0.3">
      <c r="A4733" s="336">
        <v>17082</v>
      </c>
      <c r="B4733" s="2" t="s">
        <v>295</v>
      </c>
      <c r="C4733" s="429">
        <v>5.9538409999999997</v>
      </c>
      <c r="D4733" s="429">
        <v>3.3467859999999998</v>
      </c>
      <c r="E4733" s="429">
        <v>2.6070549999999999</v>
      </c>
      <c r="F4733" s="429">
        <v>3.5164950000000061</v>
      </c>
    </row>
    <row r="4734" spans="1:6" x14ac:dyDescent="0.3">
      <c r="A4734" s="336">
        <v>17084</v>
      </c>
      <c r="B4734" s="2" t="s">
        <v>295</v>
      </c>
      <c r="C4734" s="429">
        <v>5.7891209999999997</v>
      </c>
      <c r="D4734" s="429">
        <v>3.4352070000000001</v>
      </c>
      <c r="E4734" s="429">
        <v>2.3539139999999996</v>
      </c>
      <c r="F4734" s="429">
        <v>2.5447429999999898</v>
      </c>
    </row>
    <row r="4735" spans="1:6" x14ac:dyDescent="0.3">
      <c r="A4735" s="336">
        <v>17086</v>
      </c>
      <c r="B4735" s="2" t="s">
        <v>295</v>
      </c>
      <c r="C4735" s="429">
        <v>5.9327639999999997</v>
      </c>
      <c r="D4735" s="429">
        <v>3.4974460000000001</v>
      </c>
      <c r="E4735" s="429">
        <v>2.4353179999999996</v>
      </c>
      <c r="F4735" s="429">
        <v>2.024792000000005</v>
      </c>
    </row>
    <row r="4736" spans="1:6" x14ac:dyDescent="0.3">
      <c r="A4736" s="336">
        <v>17087</v>
      </c>
      <c r="B4736" s="2" t="s">
        <v>295</v>
      </c>
      <c r="C4736" s="429">
        <v>6.1912339999999997</v>
      </c>
      <c r="D4736" s="429">
        <v>3.5864379999999998</v>
      </c>
      <c r="E4736" s="429">
        <v>2.6047959999999999</v>
      </c>
      <c r="F4736" s="429">
        <v>2.2301399999999916</v>
      </c>
    </row>
    <row r="4737" spans="1:6" x14ac:dyDescent="0.3">
      <c r="A4737" s="336">
        <v>17090</v>
      </c>
      <c r="B4737" s="2" t="s">
        <v>295</v>
      </c>
      <c r="C4737" s="429">
        <v>6.1535320000000002</v>
      </c>
      <c r="D4737" s="429">
        <v>3.2472150000000002</v>
      </c>
      <c r="E4737" s="429">
        <v>2.906317</v>
      </c>
      <c r="F4737" s="429">
        <v>4.2791780000000017</v>
      </c>
    </row>
    <row r="4738" spans="1:6" x14ac:dyDescent="0.3">
      <c r="A4738" s="336">
        <v>17094</v>
      </c>
      <c r="B4738" s="2" t="s">
        <v>295</v>
      </c>
      <c r="C4738" s="429">
        <v>6.0227870000000001</v>
      </c>
      <c r="D4738" s="429">
        <v>3.4147090000000002</v>
      </c>
      <c r="E4738" s="429">
        <v>2.6080779999999999</v>
      </c>
      <c r="F4738" s="429">
        <v>3.016059999999996</v>
      </c>
    </row>
    <row r="4739" spans="1:6" x14ac:dyDescent="0.3">
      <c r="A4739" s="336">
        <v>17097</v>
      </c>
      <c r="B4739" s="2" t="s">
        <v>295</v>
      </c>
      <c r="C4739" s="429">
        <v>5.9879470000000001</v>
      </c>
      <c r="D4739" s="429">
        <v>3.5096769999999999</v>
      </c>
      <c r="E4739" s="429">
        <v>2.4782700000000002</v>
      </c>
      <c r="F4739" s="429">
        <v>0.97247899999999987</v>
      </c>
    </row>
    <row r="4740" spans="1:6" x14ac:dyDescent="0.3">
      <c r="A4740" s="336">
        <v>17098</v>
      </c>
      <c r="B4740" s="2" t="s">
        <v>295</v>
      </c>
      <c r="C4740" s="429">
        <v>5.9510269999999998</v>
      </c>
      <c r="D4740" s="429">
        <v>3.54779</v>
      </c>
      <c r="E4740" s="429">
        <v>2.4032369999999998</v>
      </c>
      <c r="F4740" s="429">
        <v>0.17086400000000168</v>
      </c>
    </row>
    <row r="4741" spans="1:6" x14ac:dyDescent="0.3">
      <c r="A4741" s="336">
        <v>17099</v>
      </c>
      <c r="B4741" s="2" t="s">
        <v>295</v>
      </c>
      <c r="C4741" s="429">
        <v>5.8280750000000001</v>
      </c>
      <c r="D4741" s="429">
        <v>3.4070939999999998</v>
      </c>
      <c r="E4741" s="429">
        <v>2.4209810000000003</v>
      </c>
      <c r="F4741" s="429">
        <v>2.9833780000000019</v>
      </c>
    </row>
    <row r="4742" spans="1:6" x14ac:dyDescent="0.3">
      <c r="A4742" s="336">
        <v>17101</v>
      </c>
      <c r="B4742" s="2" t="s">
        <v>295</v>
      </c>
      <c r="C4742" s="429">
        <v>6.4272070000000001</v>
      </c>
      <c r="D4742" s="429">
        <v>3.1941009999999999</v>
      </c>
      <c r="E4742" s="429">
        <v>3.2331060000000003</v>
      </c>
      <c r="F4742" s="429">
        <v>5.7191530000000057</v>
      </c>
    </row>
    <row r="4743" spans="1:6" x14ac:dyDescent="0.3">
      <c r="A4743" s="336">
        <v>17102</v>
      </c>
      <c r="B4743" s="2" t="s">
        <v>295</v>
      </c>
      <c r="C4743" s="429">
        <v>6.4123349999999997</v>
      </c>
      <c r="D4743" s="429">
        <v>3.211103</v>
      </c>
      <c r="E4743" s="429">
        <v>3.2012319999999996</v>
      </c>
      <c r="F4743" s="429">
        <v>5.5557229999999933</v>
      </c>
    </row>
    <row r="4744" spans="1:6" x14ac:dyDescent="0.3">
      <c r="A4744" s="336">
        <v>17103</v>
      </c>
      <c r="B4744" s="2" t="s">
        <v>295</v>
      </c>
      <c r="C4744" s="429">
        <v>6.408684</v>
      </c>
      <c r="D4744" s="429">
        <v>3.185813</v>
      </c>
      <c r="E4744" s="429">
        <v>3.222871</v>
      </c>
      <c r="F4744" s="429">
        <v>5.5781849999999977</v>
      </c>
    </row>
    <row r="4745" spans="1:6" x14ac:dyDescent="0.3">
      <c r="A4745" s="336">
        <v>17104</v>
      </c>
      <c r="B4745" s="2" t="s">
        <v>295</v>
      </c>
      <c r="C4745" s="429">
        <v>6.4323220000000001</v>
      </c>
      <c r="D4745" s="429">
        <v>3.1587450000000001</v>
      </c>
      <c r="E4745" s="429">
        <v>3.273577</v>
      </c>
      <c r="F4745" s="429">
        <v>5.8563800000000015</v>
      </c>
    </row>
    <row r="4746" spans="1:6" x14ac:dyDescent="0.3">
      <c r="A4746" s="336">
        <v>17109</v>
      </c>
      <c r="B4746" s="2" t="s">
        <v>295</v>
      </c>
      <c r="C4746" s="429">
        <v>6.3828769999999997</v>
      </c>
      <c r="D4746" s="429">
        <v>3.16432</v>
      </c>
      <c r="E4746" s="429">
        <v>3.2185569999999997</v>
      </c>
      <c r="F4746" s="429">
        <v>5.3812679999999986</v>
      </c>
    </row>
    <row r="4747" spans="1:6" x14ac:dyDescent="0.3">
      <c r="A4747" s="336">
        <v>17110</v>
      </c>
      <c r="B4747" s="2" t="s">
        <v>295</v>
      </c>
      <c r="C4747" s="429">
        <v>6.3558019999999997</v>
      </c>
      <c r="D4747" s="429">
        <v>3.235258</v>
      </c>
      <c r="E4747" s="429">
        <v>3.1205439999999998</v>
      </c>
      <c r="F4747" s="429">
        <v>5.0070419999999984</v>
      </c>
    </row>
    <row r="4748" spans="1:6" x14ac:dyDescent="0.3">
      <c r="A4748" s="336">
        <v>17111</v>
      </c>
      <c r="B4748" s="2" t="s">
        <v>295</v>
      </c>
      <c r="C4748" s="429">
        <v>6.4070309999999999</v>
      </c>
      <c r="D4748" s="429">
        <v>3.1007310000000001</v>
      </c>
      <c r="E4748" s="429">
        <v>3.3062999999999998</v>
      </c>
      <c r="F4748" s="429">
        <v>5.7529590000000113</v>
      </c>
    </row>
    <row r="4749" spans="1:6" x14ac:dyDescent="0.3">
      <c r="A4749" s="336">
        <v>17112</v>
      </c>
      <c r="B4749" s="2" t="s">
        <v>295</v>
      </c>
      <c r="C4749" s="429">
        <v>6.2666659999999998</v>
      </c>
      <c r="D4749" s="429">
        <v>3.2558820000000002</v>
      </c>
      <c r="E4749" s="429">
        <v>3.0107839999999997</v>
      </c>
      <c r="F4749" s="429">
        <v>4.0521069999999995</v>
      </c>
    </row>
    <row r="4750" spans="1:6" x14ac:dyDescent="0.3">
      <c r="A4750" s="336">
        <v>17113</v>
      </c>
      <c r="B4750" s="2" t="s">
        <v>295</v>
      </c>
      <c r="C4750" s="429">
        <v>6.4407129999999997</v>
      </c>
      <c r="D4750" s="429">
        <v>3.1034299999999999</v>
      </c>
      <c r="E4750" s="429">
        <v>3.3372829999999998</v>
      </c>
      <c r="F4750" s="429">
        <v>6.1227369999999937</v>
      </c>
    </row>
    <row r="4751" spans="1:6" x14ac:dyDescent="0.3">
      <c r="A4751" s="336">
        <v>17201</v>
      </c>
      <c r="B4751" s="2" t="s">
        <v>295</v>
      </c>
      <c r="C4751" s="429">
        <v>5.9766959999999996</v>
      </c>
      <c r="D4751" s="429">
        <v>3.2333319999999999</v>
      </c>
      <c r="E4751" s="429">
        <v>2.7433639999999997</v>
      </c>
      <c r="F4751" s="429">
        <v>4.2210509999999957</v>
      </c>
    </row>
    <row r="4752" spans="1:6" x14ac:dyDescent="0.3">
      <c r="A4752" s="336">
        <v>17202</v>
      </c>
      <c r="B4752" s="2" t="s">
        <v>295</v>
      </c>
      <c r="C4752" s="429">
        <v>5.9704079999999999</v>
      </c>
      <c r="D4752" s="429">
        <v>3.2273040000000002</v>
      </c>
      <c r="E4752" s="429">
        <v>2.7431039999999998</v>
      </c>
      <c r="F4752" s="429">
        <v>4.398374000000004</v>
      </c>
    </row>
    <row r="4753" spans="1:6" x14ac:dyDescent="0.3">
      <c r="A4753" s="336">
        <v>17211</v>
      </c>
      <c r="B4753" s="2" t="s">
        <v>293</v>
      </c>
      <c r="C4753" s="429">
        <v>5.6646349999999996</v>
      </c>
      <c r="D4753" s="429">
        <v>3.1620699999999999</v>
      </c>
      <c r="E4753" s="429">
        <v>2.5025649999999997</v>
      </c>
      <c r="F4753" s="429">
        <v>4.7805249999999972</v>
      </c>
    </row>
    <row r="4754" spans="1:6" x14ac:dyDescent="0.3">
      <c r="A4754" s="336">
        <v>17212</v>
      </c>
      <c r="B4754" s="2" t="s">
        <v>295</v>
      </c>
      <c r="C4754" s="429">
        <v>5.9130039999999999</v>
      </c>
      <c r="D4754" s="429">
        <v>3.2285680000000001</v>
      </c>
      <c r="E4754" s="429">
        <v>2.6844359999999998</v>
      </c>
      <c r="F4754" s="429">
        <v>5.8081659999999999</v>
      </c>
    </row>
    <row r="4755" spans="1:6" x14ac:dyDescent="0.3">
      <c r="A4755" s="336">
        <v>17213</v>
      </c>
      <c r="B4755" s="2" t="s">
        <v>295</v>
      </c>
      <c r="C4755" s="429">
        <v>5.8549129999999998</v>
      </c>
      <c r="D4755" s="429">
        <v>3.3439169999999998</v>
      </c>
      <c r="E4755" s="429">
        <v>2.510996</v>
      </c>
      <c r="F4755" s="429">
        <v>3.4325289999999882</v>
      </c>
    </row>
    <row r="4756" spans="1:6" x14ac:dyDescent="0.3">
      <c r="A4756" s="336">
        <v>17214</v>
      </c>
      <c r="B4756" s="2" t="s">
        <v>295</v>
      </c>
      <c r="C4756" s="429">
        <v>5.9960380000000004</v>
      </c>
      <c r="D4756" s="429">
        <v>3.126932</v>
      </c>
      <c r="E4756" s="429">
        <v>2.8691060000000004</v>
      </c>
      <c r="F4756" s="429">
        <v>3.2460180000000065</v>
      </c>
    </row>
    <row r="4757" spans="1:6" x14ac:dyDescent="0.3">
      <c r="A4757" s="336">
        <v>17215</v>
      </c>
      <c r="B4757" s="2" t="s">
        <v>295</v>
      </c>
      <c r="C4757" s="429">
        <v>5.8410120000000001</v>
      </c>
      <c r="D4757" s="429">
        <v>3.3240690000000002</v>
      </c>
      <c r="E4757" s="429">
        <v>2.5169429999999999</v>
      </c>
      <c r="F4757" s="429">
        <v>3.9327519999999936</v>
      </c>
    </row>
    <row r="4758" spans="1:6" x14ac:dyDescent="0.3">
      <c r="A4758" s="336">
        <v>17217</v>
      </c>
      <c r="B4758" s="2" t="s">
        <v>295</v>
      </c>
      <c r="C4758" s="429">
        <v>5.8370480000000002</v>
      </c>
      <c r="D4758" s="429">
        <v>3.3582510000000001</v>
      </c>
      <c r="E4758" s="429">
        <v>2.4787970000000001</v>
      </c>
      <c r="F4758" s="429">
        <v>2.6922749999999951</v>
      </c>
    </row>
    <row r="4759" spans="1:6" x14ac:dyDescent="0.3">
      <c r="A4759" s="336">
        <v>17219</v>
      </c>
      <c r="B4759" s="2" t="s">
        <v>295</v>
      </c>
      <c r="C4759" s="429">
        <v>5.842562</v>
      </c>
      <c r="D4759" s="429">
        <v>3.3500610000000002</v>
      </c>
      <c r="E4759" s="429">
        <v>2.4925009999999999</v>
      </c>
      <c r="F4759" s="429">
        <v>2.9035659999999979</v>
      </c>
    </row>
    <row r="4760" spans="1:6" x14ac:dyDescent="0.3">
      <c r="A4760" s="336">
        <v>17220</v>
      </c>
      <c r="B4760" s="2" t="s">
        <v>295</v>
      </c>
      <c r="C4760" s="429">
        <v>5.844576</v>
      </c>
      <c r="D4760" s="429">
        <v>3.3418019999999999</v>
      </c>
      <c r="E4760" s="429">
        <v>2.5027740000000001</v>
      </c>
      <c r="F4760" s="429">
        <v>3.0754939999999991</v>
      </c>
    </row>
    <row r="4761" spans="1:6" x14ac:dyDescent="0.3">
      <c r="A4761" s="336">
        <v>17221</v>
      </c>
      <c r="B4761" s="2" t="s">
        <v>295</v>
      </c>
      <c r="C4761" s="429">
        <v>5.8374129999999997</v>
      </c>
      <c r="D4761" s="429">
        <v>3.3248679999999999</v>
      </c>
      <c r="E4761" s="429">
        <v>2.5125449999999998</v>
      </c>
      <c r="F4761" s="429">
        <v>3.5636579999999967</v>
      </c>
    </row>
    <row r="4762" spans="1:6" x14ac:dyDescent="0.3">
      <c r="A4762" s="336">
        <v>17222</v>
      </c>
      <c r="B4762" s="2" t="s">
        <v>295</v>
      </c>
      <c r="C4762" s="429">
        <v>5.9236389999999997</v>
      </c>
      <c r="D4762" s="429">
        <v>3.2191619999999999</v>
      </c>
      <c r="E4762" s="429">
        <v>2.7044769999999998</v>
      </c>
      <c r="F4762" s="429">
        <v>2.5471239999999966</v>
      </c>
    </row>
    <row r="4763" spans="1:6" x14ac:dyDescent="0.3">
      <c r="A4763" s="336">
        <v>17223</v>
      </c>
      <c r="B4763" s="2" t="s">
        <v>295</v>
      </c>
      <c r="C4763" s="429">
        <v>5.8247270000000002</v>
      </c>
      <c r="D4763" s="429">
        <v>3.333666</v>
      </c>
      <c r="E4763" s="429">
        <v>2.4910610000000002</v>
      </c>
      <c r="F4763" s="429">
        <v>3.9536779999999965</v>
      </c>
    </row>
    <row r="4764" spans="1:6" x14ac:dyDescent="0.3">
      <c r="A4764" s="336">
        <v>17224</v>
      </c>
      <c r="B4764" s="2" t="s">
        <v>295</v>
      </c>
      <c r="C4764" s="429">
        <v>5.8546750000000003</v>
      </c>
      <c r="D4764" s="429">
        <v>3.3082470000000002</v>
      </c>
      <c r="E4764" s="429">
        <v>2.5464280000000001</v>
      </c>
      <c r="F4764" s="429">
        <v>3.940827000000013</v>
      </c>
    </row>
    <row r="4765" spans="1:6" x14ac:dyDescent="0.3">
      <c r="A4765" s="336">
        <v>17225</v>
      </c>
      <c r="B4765" s="2" t="s">
        <v>295</v>
      </c>
      <c r="C4765" s="429">
        <v>5.9871460000000001</v>
      </c>
      <c r="D4765" s="429">
        <v>3.1716150000000001</v>
      </c>
      <c r="E4765" s="429">
        <v>2.815531</v>
      </c>
      <c r="F4765" s="429">
        <v>5.5587040000000059</v>
      </c>
    </row>
    <row r="4766" spans="1:6" x14ac:dyDescent="0.3">
      <c r="A4766" s="336">
        <v>17228</v>
      </c>
      <c r="B4766" s="2" t="s">
        <v>295</v>
      </c>
      <c r="C4766" s="429">
        <v>5.7958730000000003</v>
      </c>
      <c r="D4766" s="429">
        <v>3.3383500000000002</v>
      </c>
      <c r="E4766" s="429">
        <v>2.4575230000000001</v>
      </c>
      <c r="F4766" s="429">
        <v>4.2395549999999957</v>
      </c>
    </row>
    <row r="4767" spans="1:6" x14ac:dyDescent="0.3">
      <c r="A4767" s="336">
        <v>17229</v>
      </c>
      <c r="B4767" s="2" t="s">
        <v>295</v>
      </c>
      <c r="C4767" s="429">
        <v>5.7844090000000001</v>
      </c>
      <c r="D4767" s="429">
        <v>3.3517079999999999</v>
      </c>
      <c r="E4767" s="429">
        <v>2.4327010000000002</v>
      </c>
      <c r="F4767" s="429">
        <v>3.8761820000000071</v>
      </c>
    </row>
    <row r="4768" spans="1:6" x14ac:dyDescent="0.3">
      <c r="A4768" s="336">
        <v>17232</v>
      </c>
      <c r="B4768" s="2" t="s">
        <v>295</v>
      </c>
      <c r="C4768" s="429">
        <v>5.9440920000000004</v>
      </c>
      <c r="D4768" s="429">
        <v>3.27122</v>
      </c>
      <c r="E4768" s="429">
        <v>2.6728720000000004</v>
      </c>
      <c r="F4768" s="429">
        <v>3.6709480000000099</v>
      </c>
    </row>
    <row r="4769" spans="1:6" x14ac:dyDescent="0.3">
      <c r="A4769" s="336">
        <v>17233</v>
      </c>
      <c r="B4769" s="2" t="s">
        <v>295</v>
      </c>
      <c r="C4769" s="429">
        <v>5.8464280000000004</v>
      </c>
      <c r="D4769" s="429">
        <v>3.3073939999999999</v>
      </c>
      <c r="E4769" s="429">
        <v>2.5390340000000005</v>
      </c>
      <c r="F4769" s="429">
        <v>4.3699279999999945</v>
      </c>
    </row>
    <row r="4770" spans="1:6" x14ac:dyDescent="0.3">
      <c r="A4770" s="336">
        <v>17236</v>
      </c>
      <c r="B4770" s="2" t="s">
        <v>295</v>
      </c>
      <c r="C4770" s="429">
        <v>5.9213760000000004</v>
      </c>
      <c r="D4770" s="429">
        <v>3.2224430000000002</v>
      </c>
      <c r="E4770" s="429">
        <v>2.6989330000000002</v>
      </c>
      <c r="F4770" s="429">
        <v>5.4245780000000039</v>
      </c>
    </row>
    <row r="4771" spans="1:6" x14ac:dyDescent="0.3">
      <c r="A4771" s="336">
        <v>17237</v>
      </c>
      <c r="B4771" s="2" t="s">
        <v>295</v>
      </c>
      <c r="C4771" s="429">
        <v>5.993449</v>
      </c>
      <c r="D4771" s="429">
        <v>3.1842109999999999</v>
      </c>
      <c r="E4771" s="429">
        <v>2.8092380000000001</v>
      </c>
      <c r="F4771" s="429">
        <v>3.6008960000000059</v>
      </c>
    </row>
    <row r="4772" spans="1:6" x14ac:dyDescent="0.3">
      <c r="A4772" s="336">
        <v>17238</v>
      </c>
      <c r="B4772" s="2" t="s">
        <v>295</v>
      </c>
      <c r="C4772" s="429">
        <v>5.8478820000000002</v>
      </c>
      <c r="D4772" s="429">
        <v>3.2817720000000001</v>
      </c>
      <c r="E4772" s="429">
        <v>2.5661100000000001</v>
      </c>
      <c r="F4772" s="429">
        <v>5.1390119999999868</v>
      </c>
    </row>
    <row r="4773" spans="1:6" x14ac:dyDescent="0.3">
      <c r="A4773" s="336">
        <v>17239</v>
      </c>
      <c r="B4773" s="2" t="s">
        <v>295</v>
      </c>
      <c r="C4773" s="429">
        <v>5.8437859999999997</v>
      </c>
      <c r="D4773" s="429">
        <v>3.3307989999999998</v>
      </c>
      <c r="E4773" s="429">
        <v>2.5129869999999999</v>
      </c>
      <c r="F4773" s="429">
        <v>3.7340479999999943</v>
      </c>
    </row>
    <row r="4774" spans="1:6" x14ac:dyDescent="0.3">
      <c r="A4774" s="336">
        <v>17240</v>
      </c>
      <c r="B4774" s="2" t="s">
        <v>295</v>
      </c>
      <c r="C4774" s="429">
        <v>5.9451980000000004</v>
      </c>
      <c r="D4774" s="429">
        <v>3.2734830000000001</v>
      </c>
      <c r="E4774" s="429">
        <v>2.6717150000000003</v>
      </c>
      <c r="F4774" s="429">
        <v>3.2601750000000038</v>
      </c>
    </row>
    <row r="4775" spans="1:6" x14ac:dyDescent="0.3">
      <c r="A4775" s="336">
        <v>17241</v>
      </c>
      <c r="B4775" s="2" t="s">
        <v>295</v>
      </c>
      <c r="C4775" s="429">
        <v>6.0052560000000001</v>
      </c>
      <c r="D4775" s="429">
        <v>3.2124160000000002</v>
      </c>
      <c r="E4775" s="429">
        <v>2.79284</v>
      </c>
      <c r="F4775" s="429">
        <v>3.390131999999987</v>
      </c>
    </row>
    <row r="4776" spans="1:6" x14ac:dyDescent="0.3">
      <c r="A4776" s="336">
        <v>17243</v>
      </c>
      <c r="B4776" s="2" t="s">
        <v>295</v>
      </c>
      <c r="C4776" s="429">
        <v>5.8463880000000001</v>
      </c>
      <c r="D4776" s="429">
        <v>3.3417780000000001</v>
      </c>
      <c r="E4776" s="429">
        <v>2.50461</v>
      </c>
      <c r="F4776" s="429">
        <v>4.0837410000000034</v>
      </c>
    </row>
    <row r="4777" spans="1:6" x14ac:dyDescent="0.3">
      <c r="A4777" s="336">
        <v>17244</v>
      </c>
      <c r="B4777" s="2" t="s">
        <v>295</v>
      </c>
      <c r="C4777" s="429">
        <v>5.9144449999999997</v>
      </c>
      <c r="D4777" s="429">
        <v>3.2823259999999999</v>
      </c>
      <c r="E4777" s="429">
        <v>2.6321189999999999</v>
      </c>
      <c r="F4777" s="429">
        <v>3.6274289999999922</v>
      </c>
    </row>
    <row r="4778" spans="1:6" x14ac:dyDescent="0.3">
      <c r="A4778" s="336">
        <v>17246</v>
      </c>
      <c r="B4778" s="2" t="s">
        <v>295</v>
      </c>
      <c r="C4778" s="429">
        <v>5.906231</v>
      </c>
      <c r="D4778" s="429">
        <v>3.2800549999999999</v>
      </c>
      <c r="E4778" s="429">
        <v>2.6261760000000001</v>
      </c>
      <c r="F4778" s="429">
        <v>3.8525490000000104</v>
      </c>
    </row>
    <row r="4779" spans="1:6" x14ac:dyDescent="0.3">
      <c r="A4779" s="336">
        <v>17252</v>
      </c>
      <c r="B4779" s="2" t="s">
        <v>295</v>
      </c>
      <c r="C4779" s="429">
        <v>5.9276559999999998</v>
      </c>
      <c r="D4779" s="429">
        <v>3.2541920000000002</v>
      </c>
      <c r="E4779" s="429">
        <v>2.6734639999999996</v>
      </c>
      <c r="F4779" s="429">
        <v>4.7050049999999999</v>
      </c>
    </row>
    <row r="4780" spans="1:6" x14ac:dyDescent="0.3">
      <c r="A4780" s="336">
        <v>17255</v>
      </c>
      <c r="B4780" s="2" t="s">
        <v>295</v>
      </c>
      <c r="C4780" s="429">
        <v>5.8512420000000001</v>
      </c>
      <c r="D4780" s="429">
        <v>3.3308010000000001</v>
      </c>
      <c r="E4780" s="429">
        <v>2.5204409999999999</v>
      </c>
      <c r="F4780" s="429">
        <v>3.9238619999999855</v>
      </c>
    </row>
    <row r="4781" spans="1:6" x14ac:dyDescent="0.3">
      <c r="A4781" s="336">
        <v>17257</v>
      </c>
      <c r="B4781" s="2" t="s">
        <v>295</v>
      </c>
      <c r="C4781" s="429">
        <v>6.0018830000000003</v>
      </c>
      <c r="D4781" s="429">
        <v>3.1957710000000001</v>
      </c>
      <c r="E4781" s="429">
        <v>2.8061120000000002</v>
      </c>
      <c r="F4781" s="429">
        <v>3.5496219999999994</v>
      </c>
    </row>
    <row r="4782" spans="1:6" x14ac:dyDescent="0.3">
      <c r="A4782" s="336">
        <v>17260</v>
      </c>
      <c r="B4782" s="2" t="s">
        <v>295</v>
      </c>
      <c r="C4782" s="429">
        <v>5.8604329999999996</v>
      </c>
      <c r="D4782" s="429">
        <v>3.346098</v>
      </c>
      <c r="E4782" s="429">
        <v>2.5143349999999995</v>
      </c>
      <c r="F4782" s="429">
        <v>3.9199630000000028</v>
      </c>
    </row>
    <row r="4783" spans="1:6" x14ac:dyDescent="0.3">
      <c r="A4783" s="336">
        <v>17262</v>
      </c>
      <c r="B4783" s="2" t="s">
        <v>295</v>
      </c>
      <c r="C4783" s="429">
        <v>5.8589729999999998</v>
      </c>
      <c r="D4783" s="429">
        <v>3.329088</v>
      </c>
      <c r="E4783" s="429">
        <v>2.5298849999999997</v>
      </c>
      <c r="F4783" s="429">
        <v>3.0247529999999969</v>
      </c>
    </row>
    <row r="4784" spans="1:6" x14ac:dyDescent="0.3">
      <c r="A4784" s="336">
        <v>17264</v>
      </c>
      <c r="B4784" s="2" t="s">
        <v>295</v>
      </c>
      <c r="C4784" s="429">
        <v>5.7877330000000002</v>
      </c>
      <c r="D4784" s="429">
        <v>3.360144</v>
      </c>
      <c r="E4784" s="429">
        <v>2.4275890000000002</v>
      </c>
      <c r="F4784" s="429">
        <v>3.8512819999999977</v>
      </c>
    </row>
    <row r="4785" spans="1:6" x14ac:dyDescent="0.3">
      <c r="A4785" s="336">
        <v>17265</v>
      </c>
      <c r="B4785" s="2" t="s">
        <v>295</v>
      </c>
      <c r="C4785" s="429">
        <v>5.8506830000000001</v>
      </c>
      <c r="D4785" s="429">
        <v>3.3139850000000002</v>
      </c>
      <c r="E4785" s="429">
        <v>2.5366979999999999</v>
      </c>
      <c r="F4785" s="429">
        <v>3.6316810000000004</v>
      </c>
    </row>
    <row r="4786" spans="1:6" x14ac:dyDescent="0.3">
      <c r="A4786" s="336">
        <v>17266</v>
      </c>
      <c r="B4786" s="2" t="s">
        <v>295</v>
      </c>
      <c r="C4786" s="429">
        <v>6.0276670000000001</v>
      </c>
      <c r="D4786" s="429">
        <v>3.1555230000000001</v>
      </c>
      <c r="E4786" s="429">
        <v>2.872144</v>
      </c>
      <c r="F4786" s="429">
        <v>3.5824229999999915</v>
      </c>
    </row>
    <row r="4787" spans="1:6" x14ac:dyDescent="0.3">
      <c r="A4787" s="336">
        <v>17267</v>
      </c>
      <c r="B4787" s="2" t="s">
        <v>293</v>
      </c>
      <c r="C4787" s="429">
        <v>5.6894070000000001</v>
      </c>
      <c r="D4787" s="429">
        <v>3.1755840000000002</v>
      </c>
      <c r="E4787" s="429">
        <v>2.5138229999999999</v>
      </c>
      <c r="F4787" s="429">
        <v>5.1804490000000101</v>
      </c>
    </row>
    <row r="4788" spans="1:6" x14ac:dyDescent="0.3">
      <c r="A4788" s="336">
        <v>17268</v>
      </c>
      <c r="B4788" s="2" t="s">
        <v>295</v>
      </c>
      <c r="C4788" s="429">
        <v>6.0064029999999997</v>
      </c>
      <c r="D4788" s="429">
        <v>3.1569699999999998</v>
      </c>
      <c r="E4788" s="429">
        <v>2.8494329999999999</v>
      </c>
      <c r="F4788" s="429">
        <v>3.9824739999999963</v>
      </c>
    </row>
    <row r="4789" spans="1:6" x14ac:dyDescent="0.3">
      <c r="A4789" s="336">
        <v>17271</v>
      </c>
      <c r="B4789" s="2" t="s">
        <v>295</v>
      </c>
      <c r="C4789" s="429">
        <v>5.8282619999999996</v>
      </c>
      <c r="D4789" s="429">
        <v>3.3351120000000001</v>
      </c>
      <c r="E4789" s="429">
        <v>2.4931499999999995</v>
      </c>
      <c r="F4789" s="429">
        <v>3.2893059999999963</v>
      </c>
    </row>
    <row r="4790" spans="1:6" x14ac:dyDescent="0.3">
      <c r="A4790" s="336">
        <v>17301</v>
      </c>
      <c r="B4790" s="2" t="s">
        <v>295</v>
      </c>
      <c r="C4790" s="429">
        <v>6.3066139999999997</v>
      </c>
      <c r="D4790" s="429">
        <v>3.0830099999999998</v>
      </c>
      <c r="E4790" s="429">
        <v>3.2236039999999999</v>
      </c>
      <c r="F4790" s="429">
        <v>5.9529019999999946</v>
      </c>
    </row>
    <row r="4791" spans="1:6" x14ac:dyDescent="0.3">
      <c r="A4791" s="336">
        <v>17302</v>
      </c>
      <c r="B4791" s="2" t="s">
        <v>295</v>
      </c>
      <c r="C4791" s="429">
        <v>6.4128679999999996</v>
      </c>
      <c r="D4791" s="429">
        <v>3.5310239999999999</v>
      </c>
      <c r="E4791" s="429">
        <v>2.8818439999999996</v>
      </c>
      <c r="F4791" s="429">
        <v>5.0184789999999992</v>
      </c>
    </row>
    <row r="4792" spans="1:6" x14ac:dyDescent="0.3">
      <c r="A4792" s="336">
        <v>17304</v>
      </c>
      <c r="B4792" s="2" t="s">
        <v>295</v>
      </c>
      <c r="C4792" s="429">
        <v>6.1452869999999997</v>
      </c>
      <c r="D4792" s="429">
        <v>3.0274200000000002</v>
      </c>
      <c r="E4792" s="429">
        <v>3.1178669999999995</v>
      </c>
      <c r="F4792" s="429">
        <v>4.246341000000001</v>
      </c>
    </row>
    <row r="4793" spans="1:6" x14ac:dyDescent="0.3">
      <c r="A4793" s="336">
        <v>17307</v>
      </c>
      <c r="B4793" s="2" t="s">
        <v>295</v>
      </c>
      <c r="C4793" s="429">
        <v>6.0530989999999996</v>
      </c>
      <c r="D4793" s="429">
        <v>3.0716960000000002</v>
      </c>
      <c r="E4793" s="429">
        <v>2.9814029999999994</v>
      </c>
      <c r="F4793" s="429">
        <v>3.369690999999996</v>
      </c>
    </row>
    <row r="4794" spans="1:6" x14ac:dyDescent="0.3">
      <c r="A4794" s="336">
        <v>17309</v>
      </c>
      <c r="B4794" s="2" t="s">
        <v>295</v>
      </c>
      <c r="C4794" s="429">
        <v>6.405284</v>
      </c>
      <c r="D4794" s="429">
        <v>3.4750969999999999</v>
      </c>
      <c r="E4794" s="429">
        <v>2.9301870000000001</v>
      </c>
      <c r="F4794" s="429">
        <v>5.0932620000000028</v>
      </c>
    </row>
    <row r="4795" spans="1:6" x14ac:dyDescent="0.3">
      <c r="A4795" s="336">
        <v>17313</v>
      </c>
      <c r="B4795" s="2" t="s">
        <v>295</v>
      </c>
      <c r="C4795" s="429">
        <v>6.3692840000000004</v>
      </c>
      <c r="D4795" s="429">
        <v>3.3296220000000001</v>
      </c>
      <c r="E4795" s="429">
        <v>3.0396620000000003</v>
      </c>
      <c r="F4795" s="429">
        <v>5.559112000000006</v>
      </c>
    </row>
    <row r="4796" spans="1:6" x14ac:dyDescent="0.3">
      <c r="A4796" s="336">
        <v>17314</v>
      </c>
      <c r="B4796" s="2" t="s">
        <v>295</v>
      </c>
      <c r="C4796" s="429">
        <v>6.4436869999999997</v>
      </c>
      <c r="D4796" s="429">
        <v>3.6005579999999999</v>
      </c>
      <c r="E4796" s="429">
        <v>2.8431289999999998</v>
      </c>
      <c r="F4796" s="429">
        <v>5.1557170000000028</v>
      </c>
    </row>
    <row r="4797" spans="1:6" x14ac:dyDescent="0.3">
      <c r="A4797" s="336">
        <v>17315</v>
      </c>
      <c r="B4797" s="2" t="s">
        <v>295</v>
      </c>
      <c r="C4797" s="429">
        <v>6.3663850000000002</v>
      </c>
      <c r="D4797" s="429">
        <v>3.1142859999999999</v>
      </c>
      <c r="E4797" s="429">
        <v>3.2520990000000003</v>
      </c>
      <c r="F4797" s="429">
        <v>6.1233879999999985</v>
      </c>
    </row>
    <row r="4798" spans="1:6" x14ac:dyDescent="0.3">
      <c r="A4798" s="336">
        <v>17316</v>
      </c>
      <c r="B4798" s="2" t="s">
        <v>295</v>
      </c>
      <c r="C4798" s="429">
        <v>6.3039509999999996</v>
      </c>
      <c r="D4798" s="429">
        <v>3.071685</v>
      </c>
      <c r="E4798" s="429">
        <v>3.2322659999999996</v>
      </c>
      <c r="F4798" s="429">
        <v>5.7358510000000038</v>
      </c>
    </row>
    <row r="4799" spans="1:6" x14ac:dyDescent="0.3">
      <c r="A4799" s="336">
        <v>17319</v>
      </c>
      <c r="B4799" s="2" t="s">
        <v>295</v>
      </c>
      <c r="C4799" s="429">
        <v>6.4330790000000002</v>
      </c>
      <c r="D4799" s="429">
        <v>3.0702609999999999</v>
      </c>
      <c r="E4799" s="429">
        <v>3.3628180000000003</v>
      </c>
      <c r="F4799" s="429">
        <v>6.37406399999999</v>
      </c>
    </row>
    <row r="4800" spans="1:6" x14ac:dyDescent="0.3">
      <c r="A4800" s="336">
        <v>17320</v>
      </c>
      <c r="B4800" s="2" t="s">
        <v>295</v>
      </c>
      <c r="C4800" s="429">
        <v>6.0132709999999996</v>
      </c>
      <c r="D4800" s="429">
        <v>3.0733609999999998</v>
      </c>
      <c r="E4800" s="429">
        <v>2.9399099999999998</v>
      </c>
      <c r="F4800" s="429">
        <v>3.2214020000000048</v>
      </c>
    </row>
    <row r="4801" spans="1:6" x14ac:dyDescent="0.3">
      <c r="A4801" s="336">
        <v>17321</v>
      </c>
      <c r="B4801" s="2" t="s">
        <v>295</v>
      </c>
      <c r="C4801" s="429">
        <v>6.3955460000000004</v>
      </c>
      <c r="D4801" s="429">
        <v>3.53477</v>
      </c>
      <c r="E4801" s="429">
        <v>2.8607760000000004</v>
      </c>
      <c r="F4801" s="429">
        <v>4.9733400000000003</v>
      </c>
    </row>
    <row r="4802" spans="1:6" x14ac:dyDescent="0.3">
      <c r="A4802" s="336">
        <v>17322</v>
      </c>
      <c r="B4802" s="2" t="s">
        <v>295</v>
      </c>
      <c r="C4802" s="429">
        <v>6.3584069999999997</v>
      </c>
      <c r="D4802" s="429">
        <v>3.4337</v>
      </c>
      <c r="E4802" s="429">
        <v>2.9247069999999997</v>
      </c>
      <c r="F4802" s="429">
        <v>4.9886940000000024</v>
      </c>
    </row>
    <row r="4803" spans="1:6" x14ac:dyDescent="0.3">
      <c r="A4803" s="336">
        <v>17324</v>
      </c>
      <c r="B4803" s="2" t="s">
        <v>295</v>
      </c>
      <c r="C4803" s="429">
        <v>6.121016</v>
      </c>
      <c r="D4803" s="429">
        <v>3.0856469999999998</v>
      </c>
      <c r="E4803" s="429">
        <v>3.0353690000000002</v>
      </c>
      <c r="F4803" s="429">
        <v>4.0079880000000117</v>
      </c>
    </row>
    <row r="4804" spans="1:6" x14ac:dyDescent="0.3">
      <c r="A4804" s="336">
        <v>17325</v>
      </c>
      <c r="B4804" s="2" t="s">
        <v>295</v>
      </c>
      <c r="C4804" s="429">
        <v>6.1962640000000002</v>
      </c>
      <c r="D4804" s="429">
        <v>2.928588</v>
      </c>
      <c r="E4804" s="429">
        <v>3.2676760000000002</v>
      </c>
      <c r="F4804" s="429">
        <v>5.06279099999999</v>
      </c>
    </row>
    <row r="4805" spans="1:6" x14ac:dyDescent="0.3">
      <c r="A4805" s="336">
        <v>17327</v>
      </c>
      <c r="B4805" s="2" t="s">
        <v>295</v>
      </c>
      <c r="C4805" s="429">
        <v>6.2803380000000004</v>
      </c>
      <c r="D4805" s="429">
        <v>3.3335940000000002</v>
      </c>
      <c r="E4805" s="429">
        <v>2.9467440000000003</v>
      </c>
      <c r="F4805" s="429">
        <v>5.3300060000000116</v>
      </c>
    </row>
    <row r="4806" spans="1:6" x14ac:dyDescent="0.3">
      <c r="A4806" s="336">
        <v>17329</v>
      </c>
      <c r="B4806" s="2" t="s">
        <v>295</v>
      </c>
      <c r="C4806" s="429">
        <v>6.2475490000000002</v>
      </c>
      <c r="D4806" s="429">
        <v>3.2701709999999999</v>
      </c>
      <c r="E4806" s="429">
        <v>2.9773780000000003</v>
      </c>
      <c r="F4806" s="429">
        <v>5.4205249999999978</v>
      </c>
    </row>
    <row r="4807" spans="1:6" x14ac:dyDescent="0.3">
      <c r="A4807" s="336">
        <v>17331</v>
      </c>
      <c r="B4807" s="2" t="s">
        <v>295</v>
      </c>
      <c r="C4807" s="429">
        <v>6.2702580000000001</v>
      </c>
      <c r="D4807" s="429">
        <v>3.1277010000000001</v>
      </c>
      <c r="E4807" s="429">
        <v>3.142557</v>
      </c>
      <c r="F4807" s="429">
        <v>5.7539480000000012</v>
      </c>
    </row>
    <row r="4808" spans="1:6" x14ac:dyDescent="0.3">
      <c r="A4808" s="336">
        <v>17339</v>
      </c>
      <c r="B4808" s="2" t="s">
        <v>295</v>
      </c>
      <c r="C4808" s="429">
        <v>6.381354</v>
      </c>
      <c r="D4808" s="429">
        <v>3.131386</v>
      </c>
      <c r="E4808" s="429">
        <v>3.249968</v>
      </c>
      <c r="F4808" s="429">
        <v>5.8930000000000078</v>
      </c>
    </row>
    <row r="4809" spans="1:6" x14ac:dyDescent="0.3">
      <c r="A4809" s="336">
        <v>17340</v>
      </c>
      <c r="B4809" s="2" t="s">
        <v>295</v>
      </c>
      <c r="C4809" s="429">
        <v>6.2779689999999997</v>
      </c>
      <c r="D4809" s="429">
        <v>2.9820769999999999</v>
      </c>
      <c r="E4809" s="429">
        <v>3.2958919999999998</v>
      </c>
      <c r="F4809" s="429">
        <v>5.9144859999999966</v>
      </c>
    </row>
    <row r="4810" spans="1:6" x14ac:dyDescent="0.3">
      <c r="A4810" s="336">
        <v>17344</v>
      </c>
      <c r="B4810" s="2" t="s">
        <v>295</v>
      </c>
      <c r="C4810" s="429">
        <v>6.280945</v>
      </c>
      <c r="D4810" s="429">
        <v>3.076352</v>
      </c>
      <c r="E4810" s="429">
        <v>3.204593</v>
      </c>
      <c r="F4810" s="429">
        <v>5.819576000000005</v>
      </c>
    </row>
    <row r="4811" spans="1:6" x14ac:dyDescent="0.3">
      <c r="A4811" s="336">
        <v>17345</v>
      </c>
      <c r="B4811" s="2" t="s">
        <v>295</v>
      </c>
      <c r="C4811" s="429">
        <v>6.4550660000000004</v>
      </c>
      <c r="D4811" s="429">
        <v>3.0797720000000002</v>
      </c>
      <c r="E4811" s="429">
        <v>3.3752940000000002</v>
      </c>
      <c r="F4811" s="429">
        <v>6.7370310000000018</v>
      </c>
    </row>
    <row r="4812" spans="1:6" x14ac:dyDescent="0.3">
      <c r="A4812" s="336">
        <v>17347</v>
      </c>
      <c r="B4812" s="2" t="s">
        <v>295</v>
      </c>
      <c r="C4812" s="429">
        <v>6.4471319999999999</v>
      </c>
      <c r="D4812" s="429">
        <v>3.1267680000000002</v>
      </c>
      <c r="E4812" s="429">
        <v>3.3203639999999996</v>
      </c>
      <c r="F4812" s="429">
        <v>6.5411479999999997</v>
      </c>
    </row>
    <row r="4813" spans="1:6" x14ac:dyDescent="0.3">
      <c r="A4813" s="336">
        <v>17349</v>
      </c>
      <c r="B4813" s="2" t="s">
        <v>295</v>
      </c>
      <c r="C4813" s="429">
        <v>6.2759119999999999</v>
      </c>
      <c r="D4813" s="429">
        <v>3.4009809999999998</v>
      </c>
      <c r="E4813" s="429">
        <v>2.8749310000000001</v>
      </c>
      <c r="F4813" s="429">
        <v>4.9982419999999905</v>
      </c>
    </row>
    <row r="4814" spans="1:6" x14ac:dyDescent="0.3">
      <c r="A4814" s="336">
        <v>17350</v>
      </c>
      <c r="B4814" s="2" t="s">
        <v>295</v>
      </c>
      <c r="C4814" s="429">
        <v>6.2751250000000001</v>
      </c>
      <c r="D4814" s="429">
        <v>3.0080589999999998</v>
      </c>
      <c r="E4814" s="429">
        <v>3.2670660000000002</v>
      </c>
      <c r="F4814" s="429">
        <v>5.6891019999999983</v>
      </c>
    </row>
    <row r="4815" spans="1:6" x14ac:dyDescent="0.3">
      <c r="A4815" s="336">
        <v>17352</v>
      </c>
      <c r="B4815" s="2" t="s">
        <v>295</v>
      </c>
      <c r="C4815" s="429">
        <v>6.3567499999999999</v>
      </c>
      <c r="D4815" s="429">
        <v>3.5027189999999999</v>
      </c>
      <c r="E4815" s="429">
        <v>2.854031</v>
      </c>
      <c r="F4815" s="429">
        <v>4.8606749999999934</v>
      </c>
    </row>
    <row r="4816" spans="1:6" x14ac:dyDescent="0.3">
      <c r="A4816" s="336">
        <v>17353</v>
      </c>
      <c r="B4816" s="2" t="s">
        <v>295</v>
      </c>
      <c r="C4816" s="429">
        <v>5.9130479999999999</v>
      </c>
      <c r="D4816" s="429">
        <v>3.1727370000000001</v>
      </c>
      <c r="E4816" s="429">
        <v>2.7403109999999997</v>
      </c>
      <c r="F4816" s="429">
        <v>1.997844999999991</v>
      </c>
    </row>
    <row r="4817" spans="1:6" x14ac:dyDescent="0.3">
      <c r="A4817" s="336">
        <v>17356</v>
      </c>
      <c r="B4817" s="2" t="s">
        <v>295</v>
      </c>
      <c r="C4817" s="429">
        <v>6.3716619999999997</v>
      </c>
      <c r="D4817" s="429">
        <v>3.3745599999999998</v>
      </c>
      <c r="E4817" s="429">
        <v>2.9971019999999999</v>
      </c>
      <c r="F4817" s="429">
        <v>5.2208490000000154</v>
      </c>
    </row>
    <row r="4818" spans="1:6" x14ac:dyDescent="0.3">
      <c r="A4818" s="336">
        <v>17360</v>
      </c>
      <c r="B4818" s="2" t="s">
        <v>295</v>
      </c>
      <c r="C4818" s="429">
        <v>6.3472080000000002</v>
      </c>
      <c r="D4818" s="429">
        <v>3.27901</v>
      </c>
      <c r="E4818" s="429">
        <v>3.0681980000000002</v>
      </c>
      <c r="F4818" s="429">
        <v>5.8975059999999999</v>
      </c>
    </row>
    <row r="4819" spans="1:6" x14ac:dyDescent="0.3">
      <c r="A4819" s="336">
        <v>17361</v>
      </c>
      <c r="B4819" s="2" t="s">
        <v>295</v>
      </c>
      <c r="C4819" s="429">
        <v>6.273155</v>
      </c>
      <c r="D4819" s="429">
        <v>3.3977729999999999</v>
      </c>
      <c r="E4819" s="429">
        <v>2.8753820000000001</v>
      </c>
      <c r="F4819" s="429">
        <v>4.963528999999987</v>
      </c>
    </row>
    <row r="4820" spans="1:6" x14ac:dyDescent="0.3">
      <c r="A4820" s="336">
        <v>17362</v>
      </c>
      <c r="B4820" s="2" t="s">
        <v>295</v>
      </c>
      <c r="C4820" s="429">
        <v>6.3130009999999999</v>
      </c>
      <c r="D4820" s="429">
        <v>3.1946379999999999</v>
      </c>
      <c r="E4820" s="429">
        <v>3.118363</v>
      </c>
      <c r="F4820" s="429">
        <v>5.9203210000000084</v>
      </c>
    </row>
    <row r="4821" spans="1:6" x14ac:dyDescent="0.3">
      <c r="A4821" s="336">
        <v>17363</v>
      </c>
      <c r="B4821" s="2" t="s">
        <v>295</v>
      </c>
      <c r="C4821" s="429">
        <v>6.303058</v>
      </c>
      <c r="D4821" s="429">
        <v>3.4542890000000002</v>
      </c>
      <c r="E4821" s="429">
        <v>2.8487689999999999</v>
      </c>
      <c r="F4821" s="429">
        <v>4.7717850000000013</v>
      </c>
    </row>
    <row r="4822" spans="1:6" x14ac:dyDescent="0.3">
      <c r="A4822" s="336">
        <v>17364</v>
      </c>
      <c r="B4822" s="2" t="s">
        <v>295</v>
      </c>
      <c r="C4822" s="429">
        <v>6.3466449999999996</v>
      </c>
      <c r="D4822" s="429">
        <v>3.1254360000000001</v>
      </c>
      <c r="E4822" s="429">
        <v>3.2212089999999995</v>
      </c>
      <c r="F4822" s="429">
        <v>6.1595689999999976</v>
      </c>
    </row>
    <row r="4823" spans="1:6" x14ac:dyDescent="0.3">
      <c r="A4823" s="336">
        <v>17365</v>
      </c>
      <c r="B4823" s="2" t="s">
        <v>295</v>
      </c>
      <c r="C4823" s="429">
        <v>6.3213509999999999</v>
      </c>
      <c r="D4823" s="429">
        <v>3.114249</v>
      </c>
      <c r="E4823" s="429">
        <v>3.2071019999999999</v>
      </c>
      <c r="F4823" s="429">
        <v>5.6483250000000069</v>
      </c>
    </row>
    <row r="4824" spans="1:6" x14ac:dyDescent="0.3">
      <c r="A4824" s="336">
        <v>17366</v>
      </c>
      <c r="B4824" s="2" t="s">
        <v>295</v>
      </c>
      <c r="C4824" s="429">
        <v>6.3857699999999999</v>
      </c>
      <c r="D4824" s="429">
        <v>3.3700600000000001</v>
      </c>
      <c r="E4824" s="429">
        <v>3.0157099999999999</v>
      </c>
      <c r="F4824" s="429">
        <v>5.2178620000000109</v>
      </c>
    </row>
    <row r="4825" spans="1:6" x14ac:dyDescent="0.3">
      <c r="A4825" s="336">
        <v>17368</v>
      </c>
      <c r="B4825" s="2" t="s">
        <v>295</v>
      </c>
      <c r="C4825" s="429">
        <v>6.4099180000000002</v>
      </c>
      <c r="D4825" s="429">
        <v>3.3461639999999999</v>
      </c>
      <c r="E4825" s="429">
        <v>3.0637540000000003</v>
      </c>
      <c r="F4825" s="429">
        <v>5.4838009999999997</v>
      </c>
    </row>
    <row r="4826" spans="1:6" x14ac:dyDescent="0.3">
      <c r="A4826" s="336">
        <v>17370</v>
      </c>
      <c r="B4826" s="2" t="s">
        <v>295</v>
      </c>
      <c r="C4826" s="429">
        <v>6.4373230000000001</v>
      </c>
      <c r="D4826" s="429">
        <v>3.0626959999999999</v>
      </c>
      <c r="E4826" s="429">
        <v>3.3746270000000003</v>
      </c>
      <c r="F4826" s="429">
        <v>6.5416579999999982</v>
      </c>
    </row>
    <row r="4827" spans="1:6" x14ac:dyDescent="0.3">
      <c r="A4827" s="336">
        <v>17372</v>
      </c>
      <c r="B4827" s="2" t="s">
        <v>295</v>
      </c>
      <c r="C4827" s="429">
        <v>6.2530409999999996</v>
      </c>
      <c r="D4827" s="429">
        <v>3.053404</v>
      </c>
      <c r="E4827" s="429">
        <v>3.1996369999999996</v>
      </c>
      <c r="F4827" s="429">
        <v>5.1347820000000013</v>
      </c>
    </row>
    <row r="4828" spans="1:6" x14ac:dyDescent="0.3">
      <c r="A4828" s="336">
        <v>17401</v>
      </c>
      <c r="B4828" s="2" t="s">
        <v>295</v>
      </c>
      <c r="C4828" s="429">
        <v>6.4282830000000004</v>
      </c>
      <c r="D4828" s="429">
        <v>3.194531</v>
      </c>
      <c r="E4828" s="429">
        <v>3.2337520000000004</v>
      </c>
      <c r="F4828" s="429">
        <v>6.5265400000000113</v>
      </c>
    </row>
    <row r="4829" spans="1:6" x14ac:dyDescent="0.3">
      <c r="A4829" s="336">
        <v>17402</v>
      </c>
      <c r="B4829" s="2" t="s">
        <v>295</v>
      </c>
      <c r="C4829" s="429">
        <v>6.4083839999999999</v>
      </c>
      <c r="D4829" s="429">
        <v>3.258829</v>
      </c>
      <c r="E4829" s="429">
        <v>3.1495549999999999</v>
      </c>
      <c r="F4829" s="429">
        <v>5.9667090000000087</v>
      </c>
    </row>
    <row r="4830" spans="1:6" x14ac:dyDescent="0.3">
      <c r="A4830" s="336">
        <v>17403</v>
      </c>
      <c r="B4830" s="2" t="s">
        <v>295</v>
      </c>
      <c r="C4830" s="429">
        <v>6.4062029999999996</v>
      </c>
      <c r="D4830" s="429">
        <v>3.2511549999999998</v>
      </c>
      <c r="E4830" s="429">
        <v>3.1550479999999999</v>
      </c>
      <c r="F4830" s="429">
        <v>6.2125549999999947</v>
      </c>
    </row>
    <row r="4831" spans="1:6" x14ac:dyDescent="0.3">
      <c r="A4831" s="336">
        <v>17404</v>
      </c>
      <c r="B4831" s="2" t="s">
        <v>295</v>
      </c>
      <c r="C4831" s="429">
        <v>6.4268020000000003</v>
      </c>
      <c r="D4831" s="429">
        <v>3.13164</v>
      </c>
      <c r="E4831" s="429">
        <v>3.2951620000000004</v>
      </c>
      <c r="F4831" s="429">
        <v>6.5853449999999967</v>
      </c>
    </row>
    <row r="4832" spans="1:6" x14ac:dyDescent="0.3">
      <c r="A4832" s="336">
        <v>17406</v>
      </c>
      <c r="B4832" s="2" t="s">
        <v>295</v>
      </c>
      <c r="C4832" s="429">
        <v>6.4229279999999997</v>
      </c>
      <c r="D4832" s="429">
        <v>3.2166480000000002</v>
      </c>
      <c r="E4832" s="429">
        <v>3.2062799999999996</v>
      </c>
      <c r="F4832" s="429">
        <v>6.0748370000000023</v>
      </c>
    </row>
    <row r="4833" spans="1:6" x14ac:dyDescent="0.3">
      <c r="A4833" s="336">
        <v>17407</v>
      </c>
      <c r="B4833" s="2" t="s">
        <v>295</v>
      </c>
      <c r="C4833" s="429">
        <v>6.3788780000000003</v>
      </c>
      <c r="D4833" s="429">
        <v>3.2873009999999998</v>
      </c>
      <c r="E4833" s="429">
        <v>3.0915770000000005</v>
      </c>
      <c r="F4833" s="429">
        <v>5.9788380000000032</v>
      </c>
    </row>
    <row r="4834" spans="1:6" x14ac:dyDescent="0.3">
      <c r="A4834" s="336">
        <v>17408</v>
      </c>
      <c r="B4834" s="2" t="s">
        <v>295</v>
      </c>
      <c r="C4834" s="429">
        <v>6.3946379999999996</v>
      </c>
      <c r="D4834" s="429">
        <v>3.179271</v>
      </c>
      <c r="E4834" s="429">
        <v>3.2153669999999996</v>
      </c>
      <c r="F4834" s="429">
        <v>6.3966140000000138</v>
      </c>
    </row>
    <row r="4835" spans="1:6" x14ac:dyDescent="0.3">
      <c r="A4835" s="336">
        <v>17501</v>
      </c>
      <c r="B4835" s="2" t="s">
        <v>295</v>
      </c>
      <c r="C4835" s="429">
        <v>6.3243010000000002</v>
      </c>
      <c r="D4835" s="429">
        <v>3.648215</v>
      </c>
      <c r="E4835" s="429">
        <v>2.6760860000000002</v>
      </c>
      <c r="F4835" s="429">
        <v>3.3445590000000038</v>
      </c>
    </row>
    <row r="4836" spans="1:6" x14ac:dyDescent="0.3">
      <c r="A4836" s="336">
        <v>17502</v>
      </c>
      <c r="B4836" s="2" t="s">
        <v>295</v>
      </c>
      <c r="C4836" s="429">
        <v>6.4418939999999996</v>
      </c>
      <c r="D4836" s="429">
        <v>3.1239279999999998</v>
      </c>
      <c r="E4836" s="429">
        <v>3.3179659999999997</v>
      </c>
      <c r="F4836" s="429">
        <v>6.412778000000003</v>
      </c>
    </row>
    <row r="4837" spans="1:6" x14ac:dyDescent="0.3">
      <c r="A4837" s="336">
        <v>17505</v>
      </c>
      <c r="B4837" s="2" t="s">
        <v>295</v>
      </c>
      <c r="C4837" s="429">
        <v>6.3839769999999998</v>
      </c>
      <c r="D4837" s="429">
        <v>3.6640489999999999</v>
      </c>
      <c r="E4837" s="429">
        <v>2.7199279999999999</v>
      </c>
      <c r="F4837" s="429">
        <v>4.0212340000000069</v>
      </c>
    </row>
    <row r="4838" spans="1:6" x14ac:dyDescent="0.3">
      <c r="A4838" s="336">
        <v>17509</v>
      </c>
      <c r="B4838" s="2" t="s">
        <v>293</v>
      </c>
      <c r="C4838" s="429">
        <v>6.1039760000000003</v>
      </c>
      <c r="D4838" s="429">
        <v>3.541258</v>
      </c>
      <c r="E4838" s="429">
        <v>2.5627180000000003</v>
      </c>
      <c r="F4838" s="429">
        <v>2.4592579999999913</v>
      </c>
    </row>
    <row r="4839" spans="1:6" x14ac:dyDescent="0.3">
      <c r="A4839" s="336">
        <v>17512</v>
      </c>
      <c r="B4839" s="2" t="s">
        <v>295</v>
      </c>
      <c r="C4839" s="429">
        <v>6.4206180000000002</v>
      </c>
      <c r="D4839" s="429">
        <v>3.3420510000000001</v>
      </c>
      <c r="E4839" s="429">
        <v>3.0785670000000001</v>
      </c>
      <c r="F4839" s="429">
        <v>5.5896710000000027</v>
      </c>
    </row>
    <row r="4840" spans="1:6" x14ac:dyDescent="0.3">
      <c r="A4840" s="336">
        <v>17516</v>
      </c>
      <c r="B4840" s="2" t="s">
        <v>295</v>
      </c>
      <c r="C4840" s="429">
        <v>6.4091699999999996</v>
      </c>
      <c r="D4840" s="429">
        <v>3.5148869999999999</v>
      </c>
      <c r="E4840" s="429">
        <v>2.8942829999999997</v>
      </c>
      <c r="F4840" s="429">
        <v>4.898807000000005</v>
      </c>
    </row>
    <row r="4841" spans="1:6" x14ac:dyDescent="0.3">
      <c r="A4841" s="336">
        <v>17517</v>
      </c>
      <c r="B4841" s="2" t="s">
        <v>295</v>
      </c>
      <c r="C4841" s="429">
        <v>6.2298439999999999</v>
      </c>
      <c r="D4841" s="429">
        <v>3.7327249999999998</v>
      </c>
      <c r="E4841" s="429">
        <v>2.4971190000000001</v>
      </c>
      <c r="F4841" s="429">
        <v>1.9574909999999903</v>
      </c>
    </row>
    <row r="4842" spans="1:6" x14ac:dyDescent="0.3">
      <c r="A4842" s="336">
        <v>17518</v>
      </c>
      <c r="B4842" s="2" t="s">
        <v>295</v>
      </c>
      <c r="C4842" s="429">
        <v>6.4238359999999997</v>
      </c>
      <c r="D4842" s="429">
        <v>3.6559560000000002</v>
      </c>
      <c r="E4842" s="429">
        <v>2.7678799999999995</v>
      </c>
      <c r="F4842" s="429">
        <v>4.7362340000000032</v>
      </c>
    </row>
    <row r="4843" spans="1:6" x14ac:dyDescent="0.3">
      <c r="A4843" s="336">
        <v>17519</v>
      </c>
      <c r="B4843" s="2" t="s">
        <v>293</v>
      </c>
      <c r="C4843" s="429">
        <v>6.0387820000000003</v>
      </c>
      <c r="D4843" s="429">
        <v>3.5710169999999999</v>
      </c>
      <c r="E4843" s="429">
        <v>2.4677650000000004</v>
      </c>
      <c r="F4843" s="429">
        <v>1.9438119999999941</v>
      </c>
    </row>
    <row r="4844" spans="1:6" x14ac:dyDescent="0.3">
      <c r="A4844" s="336">
        <v>17520</v>
      </c>
      <c r="B4844" s="2" t="s">
        <v>295</v>
      </c>
      <c r="C4844" s="429">
        <v>6.3933359999999997</v>
      </c>
      <c r="D4844" s="429">
        <v>3.4759000000000002</v>
      </c>
      <c r="E4844" s="429">
        <v>2.9174359999999995</v>
      </c>
      <c r="F4844" s="429">
        <v>4.8620609999999971</v>
      </c>
    </row>
    <row r="4845" spans="1:6" x14ac:dyDescent="0.3">
      <c r="A4845" s="336">
        <v>17522</v>
      </c>
      <c r="B4845" s="2" t="s">
        <v>295</v>
      </c>
      <c r="C4845" s="429">
        <v>6.2994380000000003</v>
      </c>
      <c r="D4845" s="429">
        <v>3.6913049999999998</v>
      </c>
      <c r="E4845" s="429">
        <v>2.6081330000000005</v>
      </c>
      <c r="F4845" s="429">
        <v>2.8701379999999972</v>
      </c>
    </row>
    <row r="4846" spans="1:6" x14ac:dyDescent="0.3">
      <c r="A4846" s="336">
        <v>17527</v>
      </c>
      <c r="B4846" s="2" t="s">
        <v>293</v>
      </c>
      <c r="C4846" s="429">
        <v>6.059895</v>
      </c>
      <c r="D4846" s="429">
        <v>3.569137</v>
      </c>
      <c r="E4846" s="429">
        <v>2.490758</v>
      </c>
      <c r="F4846" s="429">
        <v>1.9665019999999984</v>
      </c>
    </row>
    <row r="4847" spans="1:6" x14ac:dyDescent="0.3">
      <c r="A4847" s="336">
        <v>17529</v>
      </c>
      <c r="B4847" s="2" t="s">
        <v>293</v>
      </c>
      <c r="C4847" s="429">
        <v>6.1298810000000001</v>
      </c>
      <c r="D4847" s="429">
        <v>3.5110739999999998</v>
      </c>
      <c r="E4847" s="429">
        <v>2.6188070000000003</v>
      </c>
      <c r="F4847" s="429">
        <v>3.1460280000000154</v>
      </c>
    </row>
    <row r="4848" spans="1:6" x14ac:dyDescent="0.3">
      <c r="A4848" s="336">
        <v>17532</v>
      </c>
      <c r="B4848" s="2" t="s">
        <v>295</v>
      </c>
      <c r="C4848" s="429">
        <v>6.404623</v>
      </c>
      <c r="D4848" s="429">
        <v>3.6197509999999999</v>
      </c>
      <c r="E4848" s="429">
        <v>2.784872</v>
      </c>
      <c r="F4848" s="429">
        <v>4.5739340000000013</v>
      </c>
    </row>
    <row r="4849" spans="1:6" x14ac:dyDescent="0.3">
      <c r="A4849" s="336">
        <v>17535</v>
      </c>
      <c r="B4849" s="2" t="s">
        <v>293</v>
      </c>
      <c r="C4849" s="429">
        <v>6.1007030000000002</v>
      </c>
      <c r="D4849" s="429">
        <v>3.5434190000000001</v>
      </c>
      <c r="E4849" s="429">
        <v>2.5572840000000001</v>
      </c>
      <c r="F4849" s="429">
        <v>2.4975129999999979</v>
      </c>
    </row>
    <row r="4850" spans="1:6" x14ac:dyDescent="0.3">
      <c r="A4850" s="336">
        <v>17536</v>
      </c>
      <c r="B4850" s="2" t="s">
        <v>293</v>
      </c>
      <c r="C4850" s="429">
        <v>6.1527919999999998</v>
      </c>
      <c r="D4850" s="429">
        <v>3.505817</v>
      </c>
      <c r="E4850" s="429">
        <v>2.6469749999999999</v>
      </c>
      <c r="F4850" s="429">
        <v>3.2521069999999952</v>
      </c>
    </row>
    <row r="4851" spans="1:6" x14ac:dyDescent="0.3">
      <c r="A4851" s="336">
        <v>17538</v>
      </c>
      <c r="B4851" s="2" t="s">
        <v>295</v>
      </c>
      <c r="C4851" s="429">
        <v>6.40442</v>
      </c>
      <c r="D4851" s="429">
        <v>3.3961169999999998</v>
      </c>
      <c r="E4851" s="429">
        <v>3.0083030000000002</v>
      </c>
      <c r="F4851" s="429">
        <v>5.2755100000000041</v>
      </c>
    </row>
    <row r="4852" spans="1:6" x14ac:dyDescent="0.3">
      <c r="A4852" s="336">
        <v>17540</v>
      </c>
      <c r="B4852" s="2" t="s">
        <v>295</v>
      </c>
      <c r="C4852" s="429">
        <v>6.3751949999999997</v>
      </c>
      <c r="D4852" s="429">
        <v>3.665111</v>
      </c>
      <c r="E4852" s="429">
        <v>2.7100839999999997</v>
      </c>
      <c r="F4852" s="429">
        <v>3.8495340000000056</v>
      </c>
    </row>
    <row r="4853" spans="1:6" x14ac:dyDescent="0.3">
      <c r="A4853" s="336">
        <v>17543</v>
      </c>
      <c r="B4853" s="2" t="s">
        <v>295</v>
      </c>
      <c r="C4853" s="429">
        <v>6.3169740000000001</v>
      </c>
      <c r="D4853" s="429">
        <v>3.5504869999999999</v>
      </c>
      <c r="E4853" s="429">
        <v>2.7664870000000001</v>
      </c>
      <c r="F4853" s="429">
        <v>3.6800770000000043</v>
      </c>
    </row>
    <row r="4854" spans="1:6" x14ac:dyDescent="0.3">
      <c r="A4854" s="336">
        <v>17545</v>
      </c>
      <c r="B4854" s="2" t="s">
        <v>295</v>
      </c>
      <c r="C4854" s="429">
        <v>6.324611</v>
      </c>
      <c r="D4854" s="429">
        <v>3.3965930000000002</v>
      </c>
      <c r="E4854" s="429">
        <v>2.9280179999999998</v>
      </c>
      <c r="F4854" s="429">
        <v>4.4281250000000014</v>
      </c>
    </row>
    <row r="4855" spans="1:6" x14ac:dyDescent="0.3">
      <c r="A4855" s="336">
        <v>17547</v>
      </c>
      <c r="B4855" s="2" t="s">
        <v>295</v>
      </c>
      <c r="C4855" s="429">
        <v>6.4372509999999998</v>
      </c>
      <c r="D4855" s="429">
        <v>3.2051750000000001</v>
      </c>
      <c r="E4855" s="429">
        <v>3.2320759999999997</v>
      </c>
      <c r="F4855" s="429">
        <v>6.1472409999999869</v>
      </c>
    </row>
    <row r="4856" spans="1:6" x14ac:dyDescent="0.3">
      <c r="A4856" s="336">
        <v>17551</v>
      </c>
      <c r="B4856" s="2" t="s">
        <v>295</v>
      </c>
      <c r="C4856" s="429">
        <v>6.4127000000000001</v>
      </c>
      <c r="D4856" s="429">
        <v>3.4926379999999999</v>
      </c>
      <c r="E4856" s="429">
        <v>2.9200620000000002</v>
      </c>
      <c r="F4856" s="429">
        <v>5.0122620000000069</v>
      </c>
    </row>
    <row r="4857" spans="1:6" x14ac:dyDescent="0.3">
      <c r="A4857" s="336">
        <v>17552</v>
      </c>
      <c r="B4857" s="2" t="s">
        <v>295</v>
      </c>
      <c r="C4857" s="429">
        <v>6.4030019999999999</v>
      </c>
      <c r="D4857" s="429">
        <v>3.2792370000000002</v>
      </c>
      <c r="E4857" s="429">
        <v>3.1237649999999997</v>
      </c>
      <c r="F4857" s="429">
        <v>5.6158789999999996</v>
      </c>
    </row>
    <row r="4858" spans="1:6" x14ac:dyDescent="0.3">
      <c r="A4858" s="336">
        <v>17554</v>
      </c>
      <c r="B4858" s="2" t="s">
        <v>295</v>
      </c>
      <c r="C4858" s="429">
        <v>6.4169689999999999</v>
      </c>
      <c r="D4858" s="429">
        <v>3.4037259999999998</v>
      </c>
      <c r="E4858" s="429">
        <v>3.0132430000000001</v>
      </c>
      <c r="F4858" s="429">
        <v>5.372951999999998</v>
      </c>
    </row>
    <row r="4859" spans="1:6" x14ac:dyDescent="0.3">
      <c r="A4859" s="336">
        <v>17555</v>
      </c>
      <c r="B4859" s="2" t="s">
        <v>293</v>
      </c>
      <c r="C4859" s="429">
        <v>6.0110450000000002</v>
      </c>
      <c r="D4859" s="429">
        <v>3.600009</v>
      </c>
      <c r="E4859" s="429">
        <v>2.4110360000000002</v>
      </c>
      <c r="F4859" s="429">
        <v>1.4101809999999944</v>
      </c>
    </row>
    <row r="4860" spans="1:6" x14ac:dyDescent="0.3">
      <c r="A4860" s="336">
        <v>17557</v>
      </c>
      <c r="B4860" s="2" t="s">
        <v>293</v>
      </c>
      <c r="C4860" s="429">
        <v>6.0912050000000004</v>
      </c>
      <c r="D4860" s="429">
        <v>3.5310229999999998</v>
      </c>
      <c r="E4860" s="429">
        <v>2.5601820000000006</v>
      </c>
      <c r="F4860" s="429">
        <v>2.7261330000000044</v>
      </c>
    </row>
    <row r="4861" spans="1:6" x14ac:dyDescent="0.3">
      <c r="A4861" s="336">
        <v>17560</v>
      </c>
      <c r="B4861" s="2" t="s">
        <v>293</v>
      </c>
      <c r="C4861" s="429">
        <v>6.1475410000000004</v>
      </c>
      <c r="D4861" s="429">
        <v>3.4732720000000001</v>
      </c>
      <c r="E4861" s="429">
        <v>2.6742690000000002</v>
      </c>
      <c r="F4861" s="429">
        <v>3.8133070000000018</v>
      </c>
    </row>
    <row r="4862" spans="1:6" x14ac:dyDescent="0.3">
      <c r="A4862" s="336">
        <v>17562</v>
      </c>
      <c r="B4862" s="2" t="s">
        <v>293</v>
      </c>
      <c r="C4862" s="429">
        <v>6.1290820000000004</v>
      </c>
      <c r="D4862" s="429">
        <v>3.5215890000000001</v>
      </c>
      <c r="E4862" s="429">
        <v>2.6074930000000003</v>
      </c>
      <c r="F4862" s="429">
        <v>2.897711000000001</v>
      </c>
    </row>
    <row r="4863" spans="1:6" x14ac:dyDescent="0.3">
      <c r="A4863" s="336">
        <v>17563</v>
      </c>
      <c r="B4863" s="2" t="s">
        <v>293</v>
      </c>
      <c r="C4863" s="429">
        <v>6.2102950000000003</v>
      </c>
      <c r="D4863" s="429">
        <v>3.439959</v>
      </c>
      <c r="E4863" s="429">
        <v>2.7703360000000004</v>
      </c>
      <c r="F4863" s="429">
        <v>4.7011880000000019</v>
      </c>
    </row>
    <row r="4864" spans="1:6" x14ac:dyDescent="0.3">
      <c r="A4864" s="336">
        <v>17565</v>
      </c>
      <c r="B4864" s="2" t="s">
        <v>295</v>
      </c>
      <c r="C4864" s="429">
        <v>6.3965420000000002</v>
      </c>
      <c r="D4864" s="429">
        <v>3.5829049999999998</v>
      </c>
      <c r="E4864" s="429">
        <v>2.8136370000000004</v>
      </c>
      <c r="F4864" s="429">
        <v>4.5580039999999968</v>
      </c>
    </row>
    <row r="4865" spans="1:6" x14ac:dyDescent="0.3">
      <c r="A4865" s="336">
        <v>17566</v>
      </c>
      <c r="B4865" s="2" t="s">
        <v>293</v>
      </c>
      <c r="C4865" s="429">
        <v>6.1572740000000001</v>
      </c>
      <c r="D4865" s="429">
        <v>3.491079</v>
      </c>
      <c r="E4865" s="429">
        <v>2.6661950000000001</v>
      </c>
      <c r="F4865" s="429">
        <v>3.5298340000000081</v>
      </c>
    </row>
    <row r="4866" spans="1:6" x14ac:dyDescent="0.3">
      <c r="A4866" s="336">
        <v>17569</v>
      </c>
      <c r="B4866" s="2" t="s">
        <v>295</v>
      </c>
      <c r="C4866" s="429">
        <v>6.2066780000000001</v>
      </c>
      <c r="D4866" s="429">
        <v>3.7584059999999999</v>
      </c>
      <c r="E4866" s="429">
        <v>2.4482720000000002</v>
      </c>
      <c r="F4866" s="429">
        <v>1.6687490000000054</v>
      </c>
    </row>
    <row r="4867" spans="1:6" x14ac:dyDescent="0.3">
      <c r="A4867" s="336">
        <v>17572</v>
      </c>
      <c r="B4867" s="2" t="s">
        <v>293</v>
      </c>
      <c r="C4867" s="429">
        <v>6.1369059999999998</v>
      </c>
      <c r="D4867" s="429">
        <v>3.4901409999999999</v>
      </c>
      <c r="E4867" s="429">
        <v>2.6467649999999998</v>
      </c>
      <c r="F4867" s="429">
        <v>3.4837150000000037</v>
      </c>
    </row>
    <row r="4868" spans="1:6" x14ac:dyDescent="0.3">
      <c r="A4868" s="336">
        <v>17576</v>
      </c>
      <c r="B4868" s="2" t="s">
        <v>295</v>
      </c>
      <c r="C4868" s="429">
        <v>6.3775760000000004</v>
      </c>
      <c r="D4868" s="429">
        <v>3.6755300000000002</v>
      </c>
      <c r="E4868" s="429">
        <v>2.7020460000000002</v>
      </c>
      <c r="F4868" s="429">
        <v>3.9613000000000014</v>
      </c>
    </row>
    <row r="4869" spans="1:6" x14ac:dyDescent="0.3">
      <c r="A4869" s="336">
        <v>17578</v>
      </c>
      <c r="B4869" s="2" t="s">
        <v>295</v>
      </c>
      <c r="C4869" s="429">
        <v>6.248869</v>
      </c>
      <c r="D4869" s="429">
        <v>3.675643</v>
      </c>
      <c r="E4869" s="429">
        <v>2.573226</v>
      </c>
      <c r="F4869" s="429">
        <v>2.3598170000000067</v>
      </c>
    </row>
    <row r="4870" spans="1:6" x14ac:dyDescent="0.3">
      <c r="A4870" s="336">
        <v>17579</v>
      </c>
      <c r="B4870" s="2" t="s">
        <v>293</v>
      </c>
      <c r="C4870" s="429">
        <v>6.1397139999999997</v>
      </c>
      <c r="D4870" s="429">
        <v>3.4851160000000001</v>
      </c>
      <c r="E4870" s="429">
        <v>2.6545979999999996</v>
      </c>
      <c r="F4870" s="429">
        <v>3.5570039999999921</v>
      </c>
    </row>
    <row r="4871" spans="1:6" x14ac:dyDescent="0.3">
      <c r="A4871" s="336">
        <v>17581</v>
      </c>
      <c r="B4871" s="2" t="s">
        <v>293</v>
      </c>
      <c r="C4871" s="429">
        <v>6.038151</v>
      </c>
      <c r="D4871" s="429">
        <v>3.561118</v>
      </c>
      <c r="E4871" s="429">
        <v>2.477033</v>
      </c>
      <c r="F4871" s="429">
        <v>2.0711950000000101</v>
      </c>
    </row>
    <row r="4872" spans="1:6" x14ac:dyDescent="0.3">
      <c r="A4872" s="336">
        <v>17582</v>
      </c>
      <c r="B4872" s="2" t="s">
        <v>295</v>
      </c>
      <c r="C4872" s="429">
        <v>6.418552</v>
      </c>
      <c r="D4872" s="429">
        <v>3.4178229999999998</v>
      </c>
      <c r="E4872" s="429">
        <v>3.0007290000000002</v>
      </c>
      <c r="F4872" s="429">
        <v>5.3290079999999946</v>
      </c>
    </row>
    <row r="4873" spans="1:6" x14ac:dyDescent="0.3">
      <c r="A4873" s="336">
        <v>17584</v>
      </c>
      <c r="B4873" s="2" t="s">
        <v>295</v>
      </c>
      <c r="C4873" s="429">
        <v>6.378355</v>
      </c>
      <c r="D4873" s="429">
        <v>3.6262189999999999</v>
      </c>
      <c r="E4873" s="429">
        <v>2.7521360000000001</v>
      </c>
      <c r="F4873" s="429">
        <v>4.2132220000000089</v>
      </c>
    </row>
    <row r="4874" spans="1:6" x14ac:dyDescent="0.3">
      <c r="A4874" s="336">
        <v>17601</v>
      </c>
      <c r="B4874" s="2" t="s">
        <v>295</v>
      </c>
      <c r="C4874" s="429">
        <v>6.4056329999999999</v>
      </c>
      <c r="D4874" s="429">
        <v>3.5152749999999999</v>
      </c>
      <c r="E4874" s="429">
        <v>2.890358</v>
      </c>
      <c r="F4874" s="429">
        <v>4.8534319999999838</v>
      </c>
    </row>
    <row r="4875" spans="1:6" x14ac:dyDescent="0.3">
      <c r="A4875" s="336">
        <v>17602</v>
      </c>
      <c r="B4875" s="2" t="s">
        <v>295</v>
      </c>
      <c r="C4875" s="429">
        <v>6.3865379999999998</v>
      </c>
      <c r="D4875" s="429">
        <v>3.621038</v>
      </c>
      <c r="E4875" s="429">
        <v>2.7654999999999998</v>
      </c>
      <c r="F4875" s="429">
        <v>4.2934740000000033</v>
      </c>
    </row>
    <row r="4876" spans="1:6" x14ac:dyDescent="0.3">
      <c r="A4876" s="336">
        <v>17603</v>
      </c>
      <c r="B4876" s="2" t="s">
        <v>295</v>
      </c>
      <c r="C4876" s="429">
        <v>6.4072449999999996</v>
      </c>
      <c r="D4876" s="429">
        <v>3.49993</v>
      </c>
      <c r="E4876" s="429">
        <v>2.9073149999999996</v>
      </c>
      <c r="F4876" s="429">
        <v>4.9365030000000019</v>
      </c>
    </row>
    <row r="4877" spans="1:6" x14ac:dyDescent="0.3">
      <c r="A4877" s="336">
        <v>17701</v>
      </c>
      <c r="B4877" s="2" t="s">
        <v>295</v>
      </c>
      <c r="C4877" s="429">
        <v>5.6927620000000001</v>
      </c>
      <c r="D4877" s="429">
        <v>3.6415280000000001</v>
      </c>
      <c r="E4877" s="429">
        <v>2.051234</v>
      </c>
      <c r="F4877" s="429">
        <v>0.99359700000000828</v>
      </c>
    </row>
    <row r="4878" spans="1:6" x14ac:dyDescent="0.3">
      <c r="A4878" s="336">
        <v>17702</v>
      </c>
      <c r="B4878" s="2" t="s">
        <v>295</v>
      </c>
      <c r="C4878" s="429">
        <v>5.6873199999999997</v>
      </c>
      <c r="D4878" s="429">
        <v>3.6511930000000001</v>
      </c>
      <c r="E4878" s="429">
        <v>2.0361269999999996</v>
      </c>
      <c r="F4878" s="429">
        <v>0.69179499999999905</v>
      </c>
    </row>
    <row r="4879" spans="1:6" x14ac:dyDescent="0.3">
      <c r="A4879" s="336">
        <v>17721</v>
      </c>
      <c r="B4879" s="2" t="s">
        <v>295</v>
      </c>
      <c r="C4879" s="429">
        <v>5.6095040000000003</v>
      </c>
      <c r="D4879" s="429">
        <v>3.5537679999999998</v>
      </c>
      <c r="E4879" s="429">
        <v>2.0557360000000005</v>
      </c>
      <c r="F4879" s="429">
        <v>1.4267800000000008</v>
      </c>
    </row>
    <row r="4880" spans="1:6" x14ac:dyDescent="0.3">
      <c r="A4880" s="336">
        <v>17723</v>
      </c>
      <c r="B4880" s="2" t="s">
        <v>295</v>
      </c>
      <c r="C4880" s="429">
        <v>5.404649</v>
      </c>
      <c r="D4880" s="429">
        <v>3.4762110000000002</v>
      </c>
      <c r="E4880" s="429">
        <v>1.9284379999999999</v>
      </c>
      <c r="F4880" s="429">
        <v>1.2082560000000058</v>
      </c>
    </row>
    <row r="4881" spans="1:6" x14ac:dyDescent="0.3">
      <c r="A4881" s="336">
        <v>17724</v>
      </c>
      <c r="B4881" s="2" t="s">
        <v>295</v>
      </c>
      <c r="C4881" s="429">
        <v>5.3671939999999996</v>
      </c>
      <c r="D4881" s="429">
        <v>3.432706</v>
      </c>
      <c r="E4881" s="429">
        <v>1.9344879999999995</v>
      </c>
      <c r="F4881" s="429">
        <v>2.8358999999994694E-2</v>
      </c>
    </row>
    <row r="4882" spans="1:6" x14ac:dyDescent="0.3">
      <c r="A4882" s="336">
        <v>17728</v>
      </c>
      <c r="B4882" s="2" t="s">
        <v>295</v>
      </c>
      <c r="C4882" s="429">
        <v>5.5899559999999999</v>
      </c>
      <c r="D4882" s="429">
        <v>3.5864720000000001</v>
      </c>
      <c r="E4882" s="429">
        <v>2.0034839999999998</v>
      </c>
      <c r="F4882" s="429">
        <v>0.80349199999999854</v>
      </c>
    </row>
    <row r="4883" spans="1:6" x14ac:dyDescent="0.3">
      <c r="A4883" s="336">
        <v>17729</v>
      </c>
      <c r="B4883" s="2" t="s">
        <v>295</v>
      </c>
      <c r="C4883" s="429">
        <v>5.3720059999999998</v>
      </c>
      <c r="D4883" s="429">
        <v>3.5865520000000002</v>
      </c>
      <c r="E4883" s="429">
        <v>1.7854539999999997</v>
      </c>
      <c r="F4883" s="429">
        <v>-0.10447400000000329</v>
      </c>
    </row>
    <row r="4884" spans="1:6" x14ac:dyDescent="0.3">
      <c r="A4884" s="336">
        <v>17737</v>
      </c>
      <c r="B4884" s="2" t="s">
        <v>295</v>
      </c>
      <c r="C4884" s="429">
        <v>5.6261219999999996</v>
      </c>
      <c r="D4884" s="429">
        <v>3.624622</v>
      </c>
      <c r="E4884" s="429">
        <v>2.0014999999999996</v>
      </c>
      <c r="F4884" s="429">
        <v>-0.26065599999999733</v>
      </c>
    </row>
    <row r="4885" spans="1:6" x14ac:dyDescent="0.3">
      <c r="A4885" s="336">
        <v>17740</v>
      </c>
      <c r="B4885" s="2" t="s">
        <v>295</v>
      </c>
      <c r="C4885" s="429">
        <v>5.6052540000000004</v>
      </c>
      <c r="D4885" s="429">
        <v>3.558964</v>
      </c>
      <c r="E4885" s="429">
        <v>2.0462900000000004</v>
      </c>
      <c r="F4885" s="429">
        <v>1.3942479999999975</v>
      </c>
    </row>
    <row r="4886" spans="1:6" x14ac:dyDescent="0.3">
      <c r="A4886" s="336">
        <v>17742</v>
      </c>
      <c r="B4886" s="2" t="s">
        <v>295</v>
      </c>
      <c r="C4886" s="429">
        <v>5.6346949999999998</v>
      </c>
      <c r="D4886" s="429">
        <v>3.6162779999999999</v>
      </c>
      <c r="E4886" s="429">
        <v>2.0184169999999999</v>
      </c>
      <c r="F4886" s="429">
        <v>-0.41428599999999705</v>
      </c>
    </row>
    <row r="4887" spans="1:6" x14ac:dyDescent="0.3">
      <c r="A4887" s="336">
        <v>17744</v>
      </c>
      <c r="B4887" s="2" t="s">
        <v>295</v>
      </c>
      <c r="C4887" s="429">
        <v>5.68079</v>
      </c>
      <c r="D4887" s="429">
        <v>3.5913870000000001</v>
      </c>
      <c r="E4887" s="429">
        <v>2.0894029999999999</v>
      </c>
      <c r="F4887" s="429">
        <v>1.5777079999999941</v>
      </c>
    </row>
    <row r="4888" spans="1:6" x14ac:dyDescent="0.3">
      <c r="A4888" s="336">
        <v>17745</v>
      </c>
      <c r="B4888" s="2" t="s">
        <v>295</v>
      </c>
      <c r="C4888" s="429">
        <v>5.5459069999999997</v>
      </c>
      <c r="D4888" s="429">
        <v>3.5339</v>
      </c>
      <c r="E4888" s="429">
        <v>2.0120069999999997</v>
      </c>
      <c r="F4888" s="429">
        <v>1.3231869999999972</v>
      </c>
    </row>
    <row r="4889" spans="1:6" x14ac:dyDescent="0.3">
      <c r="A4889" s="336">
        <v>17747</v>
      </c>
      <c r="B4889" s="2" t="s">
        <v>295</v>
      </c>
      <c r="C4889" s="429">
        <v>5.6130490000000002</v>
      </c>
      <c r="D4889" s="429">
        <v>3.5888599999999999</v>
      </c>
      <c r="E4889" s="429">
        <v>2.0241890000000002</v>
      </c>
      <c r="F4889" s="429">
        <v>0.49140900000000443</v>
      </c>
    </row>
    <row r="4890" spans="1:6" x14ac:dyDescent="0.3">
      <c r="A4890" s="336">
        <v>17751</v>
      </c>
      <c r="B4890" s="2" t="s">
        <v>295</v>
      </c>
      <c r="C4890" s="429">
        <v>5.6742530000000002</v>
      </c>
      <c r="D4890" s="429">
        <v>3.5120779999999998</v>
      </c>
      <c r="E4890" s="429">
        <v>2.1621750000000004</v>
      </c>
      <c r="F4890" s="429">
        <v>2.1841949999999954</v>
      </c>
    </row>
    <row r="4891" spans="1:6" x14ac:dyDescent="0.3">
      <c r="A4891" s="336">
        <v>17752</v>
      </c>
      <c r="B4891" s="2" t="s">
        <v>295</v>
      </c>
      <c r="C4891" s="429">
        <v>5.7518589999999996</v>
      </c>
      <c r="D4891" s="429">
        <v>3.6879080000000002</v>
      </c>
      <c r="E4891" s="429">
        <v>2.0639509999999994</v>
      </c>
      <c r="F4891" s="429">
        <v>0.70724899999999025</v>
      </c>
    </row>
    <row r="4892" spans="1:6" x14ac:dyDescent="0.3">
      <c r="A4892" s="336">
        <v>17754</v>
      </c>
      <c r="B4892" s="2" t="s">
        <v>295</v>
      </c>
      <c r="C4892" s="429">
        <v>5.6355339999999998</v>
      </c>
      <c r="D4892" s="429">
        <v>3.64818</v>
      </c>
      <c r="E4892" s="429">
        <v>1.9873539999999998</v>
      </c>
      <c r="F4892" s="429">
        <v>0.20188299999999515</v>
      </c>
    </row>
    <row r="4893" spans="1:6" x14ac:dyDescent="0.3">
      <c r="A4893" s="336">
        <v>17756</v>
      </c>
      <c r="B4893" s="2" t="s">
        <v>295</v>
      </c>
      <c r="C4893" s="429">
        <v>5.7282869999999999</v>
      </c>
      <c r="D4893" s="429">
        <v>3.6480419999999998</v>
      </c>
      <c r="E4893" s="429">
        <v>2.0802450000000001</v>
      </c>
      <c r="F4893" s="429">
        <v>0.49139499999999714</v>
      </c>
    </row>
    <row r="4894" spans="1:6" x14ac:dyDescent="0.3">
      <c r="A4894" s="336">
        <v>17758</v>
      </c>
      <c r="B4894" s="2" t="s">
        <v>295</v>
      </c>
      <c r="C4894" s="429">
        <v>5.4199770000000003</v>
      </c>
      <c r="D4894" s="429">
        <v>3.627297</v>
      </c>
      <c r="E4894" s="429">
        <v>1.7926800000000003</v>
      </c>
      <c r="F4894" s="429">
        <v>-2.7558850000000064</v>
      </c>
    </row>
    <row r="4895" spans="1:6" x14ac:dyDescent="0.3">
      <c r="A4895" s="336">
        <v>17763</v>
      </c>
      <c r="B4895" s="2" t="s">
        <v>295</v>
      </c>
      <c r="C4895" s="429">
        <v>5.4261059999999999</v>
      </c>
      <c r="D4895" s="429">
        <v>3.5092940000000001</v>
      </c>
      <c r="E4895" s="429">
        <v>1.9168119999999997</v>
      </c>
      <c r="F4895" s="429">
        <v>-5.181899999999473E-2</v>
      </c>
    </row>
    <row r="4896" spans="1:6" x14ac:dyDescent="0.3">
      <c r="A4896" s="336">
        <v>17764</v>
      </c>
      <c r="B4896" s="2" t="s">
        <v>295</v>
      </c>
      <c r="C4896" s="429">
        <v>5.4585090000000003</v>
      </c>
      <c r="D4896" s="429">
        <v>3.5985019999999999</v>
      </c>
      <c r="E4896" s="429">
        <v>1.8600070000000004</v>
      </c>
      <c r="F4896" s="429">
        <v>0.32784800000000303</v>
      </c>
    </row>
    <row r="4897" spans="1:6" x14ac:dyDescent="0.3">
      <c r="A4897" s="336">
        <v>17765</v>
      </c>
      <c r="B4897" s="2" t="s">
        <v>295</v>
      </c>
      <c r="C4897" s="429">
        <v>5.3821269999999997</v>
      </c>
      <c r="D4897" s="429">
        <v>3.4821719999999998</v>
      </c>
      <c r="E4897" s="429">
        <v>1.8999549999999998</v>
      </c>
      <c r="F4897" s="429">
        <v>-0.23573999999999984</v>
      </c>
    </row>
    <row r="4898" spans="1:6" x14ac:dyDescent="0.3">
      <c r="A4898" s="336">
        <v>17768</v>
      </c>
      <c r="B4898" s="2" t="s">
        <v>295</v>
      </c>
      <c r="C4898" s="429">
        <v>5.391667</v>
      </c>
      <c r="D4898" s="429">
        <v>3.540413</v>
      </c>
      <c r="E4898" s="429">
        <v>1.851254</v>
      </c>
      <c r="F4898" s="429">
        <v>-1.449624</v>
      </c>
    </row>
    <row r="4899" spans="1:6" x14ac:dyDescent="0.3">
      <c r="A4899" s="336">
        <v>17771</v>
      </c>
      <c r="B4899" s="2" t="s">
        <v>295</v>
      </c>
      <c r="C4899" s="429">
        <v>5.474189</v>
      </c>
      <c r="D4899" s="429">
        <v>3.5399970000000001</v>
      </c>
      <c r="E4899" s="429">
        <v>1.9341919999999999</v>
      </c>
      <c r="F4899" s="429">
        <v>0.1905930000000069</v>
      </c>
    </row>
    <row r="4900" spans="1:6" x14ac:dyDescent="0.3">
      <c r="A4900" s="336">
        <v>17772</v>
      </c>
      <c r="B4900" s="2" t="s">
        <v>295</v>
      </c>
      <c r="C4900" s="429">
        <v>5.8353729999999997</v>
      </c>
      <c r="D4900" s="429">
        <v>3.6415790000000001</v>
      </c>
      <c r="E4900" s="429">
        <v>2.1937939999999996</v>
      </c>
      <c r="F4900" s="429">
        <v>0.99135399999999407</v>
      </c>
    </row>
    <row r="4901" spans="1:6" x14ac:dyDescent="0.3">
      <c r="A4901" s="336">
        <v>17774</v>
      </c>
      <c r="B4901" s="2" t="s">
        <v>295</v>
      </c>
      <c r="C4901" s="429">
        <v>5.5741120000000004</v>
      </c>
      <c r="D4901" s="429">
        <v>3.613286</v>
      </c>
      <c r="E4901" s="429">
        <v>1.9608260000000004</v>
      </c>
      <c r="F4901" s="429">
        <v>-1.0145509999999973</v>
      </c>
    </row>
    <row r="4902" spans="1:6" x14ac:dyDescent="0.3">
      <c r="A4902" s="336">
        <v>17776</v>
      </c>
      <c r="B4902" s="2" t="s">
        <v>295</v>
      </c>
      <c r="C4902" s="429">
        <v>5.4677389999999999</v>
      </c>
      <c r="D4902" s="429">
        <v>3.47627</v>
      </c>
      <c r="E4902" s="429">
        <v>1.9914689999999999</v>
      </c>
      <c r="F4902" s="429">
        <v>1.5777080000000012</v>
      </c>
    </row>
    <row r="4903" spans="1:6" x14ac:dyDescent="0.3">
      <c r="A4903" s="336">
        <v>17777</v>
      </c>
      <c r="B4903" s="2" t="s">
        <v>295</v>
      </c>
      <c r="C4903" s="429">
        <v>5.8306779999999998</v>
      </c>
      <c r="D4903" s="429">
        <v>3.6686640000000001</v>
      </c>
      <c r="E4903" s="429">
        <v>2.1620139999999997</v>
      </c>
      <c r="F4903" s="429">
        <v>1.053247000000006</v>
      </c>
    </row>
    <row r="4904" spans="1:6" x14ac:dyDescent="0.3">
      <c r="A4904" s="336">
        <v>17778</v>
      </c>
      <c r="B4904" s="2" t="s">
        <v>295</v>
      </c>
      <c r="C4904" s="429">
        <v>5.5301080000000002</v>
      </c>
      <c r="D4904" s="429">
        <v>3.662766</v>
      </c>
      <c r="E4904" s="429">
        <v>1.8673420000000003</v>
      </c>
      <c r="F4904" s="429">
        <v>0.25621499999999742</v>
      </c>
    </row>
    <row r="4905" spans="1:6" x14ac:dyDescent="0.3">
      <c r="A4905" s="336">
        <v>17779</v>
      </c>
      <c r="B4905" s="2" t="s">
        <v>295</v>
      </c>
      <c r="C4905" s="429">
        <v>5.5960239999999999</v>
      </c>
      <c r="D4905" s="429">
        <v>3.5442990000000001</v>
      </c>
      <c r="E4905" s="429">
        <v>2.0517249999999998</v>
      </c>
      <c r="F4905" s="429">
        <v>1.5048030000000026</v>
      </c>
    </row>
    <row r="4906" spans="1:6" x14ac:dyDescent="0.3">
      <c r="A4906" s="336">
        <v>17801</v>
      </c>
      <c r="B4906" s="2" t="s">
        <v>295</v>
      </c>
      <c r="C4906" s="429">
        <v>5.9529730000000001</v>
      </c>
      <c r="D4906" s="429">
        <v>3.5864590000000001</v>
      </c>
      <c r="E4906" s="429">
        <v>2.366514</v>
      </c>
      <c r="F4906" s="429">
        <v>1.3921099999999953</v>
      </c>
    </row>
    <row r="4907" spans="1:6" x14ac:dyDescent="0.3">
      <c r="A4907" s="336">
        <v>17810</v>
      </c>
      <c r="B4907" s="2" t="s">
        <v>295</v>
      </c>
      <c r="C4907" s="429">
        <v>5.6946190000000003</v>
      </c>
      <c r="D4907" s="429">
        <v>3.677816</v>
      </c>
      <c r="E4907" s="429">
        <v>2.0168030000000003</v>
      </c>
      <c r="F4907" s="429">
        <v>0.16372000000001208</v>
      </c>
    </row>
    <row r="4908" spans="1:6" x14ac:dyDescent="0.3">
      <c r="A4908" s="336">
        <v>17812</v>
      </c>
      <c r="B4908" s="2" t="s">
        <v>295</v>
      </c>
      <c r="C4908" s="429">
        <v>5.7849940000000002</v>
      </c>
      <c r="D4908" s="429">
        <v>3.5375549999999998</v>
      </c>
      <c r="E4908" s="429">
        <v>2.2474390000000004</v>
      </c>
      <c r="F4908" s="429">
        <v>1.0491760000000099</v>
      </c>
    </row>
    <row r="4909" spans="1:6" x14ac:dyDescent="0.3">
      <c r="A4909" s="336">
        <v>17813</v>
      </c>
      <c r="B4909" s="2" t="s">
        <v>295</v>
      </c>
      <c r="C4909" s="429">
        <v>5.8182049999999998</v>
      </c>
      <c r="D4909" s="429">
        <v>3.5514869999999998</v>
      </c>
      <c r="E4909" s="429">
        <v>2.266718</v>
      </c>
      <c r="F4909" s="429">
        <v>1.148342999999997</v>
      </c>
    </row>
    <row r="4910" spans="1:6" x14ac:dyDescent="0.3">
      <c r="A4910" s="336">
        <v>17814</v>
      </c>
      <c r="B4910" s="2" t="s">
        <v>295</v>
      </c>
      <c r="C4910" s="429">
        <v>5.5357890000000003</v>
      </c>
      <c r="D4910" s="429">
        <v>3.6085820000000002</v>
      </c>
      <c r="E4910" s="429">
        <v>1.9272070000000001</v>
      </c>
      <c r="F4910" s="429">
        <v>-1.7137250000000037</v>
      </c>
    </row>
    <row r="4911" spans="1:6" x14ac:dyDescent="0.3">
      <c r="A4911" s="336">
        <v>17815</v>
      </c>
      <c r="B4911" s="2" t="s">
        <v>295</v>
      </c>
      <c r="C4911" s="429">
        <v>5.7736539999999996</v>
      </c>
      <c r="D4911" s="429">
        <v>3.6004459999999998</v>
      </c>
      <c r="E4911" s="429">
        <v>2.1732079999999998</v>
      </c>
      <c r="F4911" s="429">
        <v>0.38922800000000279</v>
      </c>
    </row>
    <row r="4912" spans="1:6" x14ac:dyDescent="0.3">
      <c r="A4912" s="336">
        <v>17820</v>
      </c>
      <c r="B4912" s="2" t="s">
        <v>295</v>
      </c>
      <c r="C4912" s="429">
        <v>5.7728330000000003</v>
      </c>
      <c r="D4912" s="429">
        <v>3.635723</v>
      </c>
      <c r="E4912" s="429">
        <v>2.1371100000000003</v>
      </c>
      <c r="F4912" s="429">
        <v>-0.50675299999999623</v>
      </c>
    </row>
    <row r="4913" spans="1:6" x14ac:dyDescent="0.3">
      <c r="A4913" s="336">
        <v>17821</v>
      </c>
      <c r="B4913" s="2" t="s">
        <v>295</v>
      </c>
      <c r="C4913" s="429">
        <v>5.8589390000000003</v>
      </c>
      <c r="D4913" s="429">
        <v>3.6129579999999999</v>
      </c>
      <c r="E4913" s="429">
        <v>2.2459810000000004</v>
      </c>
      <c r="F4913" s="429">
        <v>0.9940780000000089</v>
      </c>
    </row>
    <row r="4914" spans="1:6" x14ac:dyDescent="0.3">
      <c r="A4914" s="336">
        <v>17823</v>
      </c>
      <c r="B4914" s="2" t="s">
        <v>295</v>
      </c>
      <c r="C4914" s="429">
        <v>5.9853139999999998</v>
      </c>
      <c r="D4914" s="429">
        <v>3.569626</v>
      </c>
      <c r="E4914" s="429">
        <v>2.4156879999999998</v>
      </c>
      <c r="F4914" s="429">
        <v>1.2947310000000058</v>
      </c>
    </row>
    <row r="4915" spans="1:6" x14ac:dyDescent="0.3">
      <c r="A4915" s="336">
        <v>17824</v>
      </c>
      <c r="B4915" s="2" t="s">
        <v>295</v>
      </c>
      <c r="C4915" s="429">
        <v>5.8473420000000003</v>
      </c>
      <c r="D4915" s="429">
        <v>3.6132219999999999</v>
      </c>
      <c r="E4915" s="429">
        <v>2.2341200000000003</v>
      </c>
      <c r="F4915" s="429">
        <v>0.2001860000000093</v>
      </c>
    </row>
    <row r="4916" spans="1:6" x14ac:dyDescent="0.3">
      <c r="A4916" s="336">
        <v>17827</v>
      </c>
      <c r="B4916" s="2" t="s">
        <v>295</v>
      </c>
      <c r="C4916" s="429">
        <v>5.9935539999999996</v>
      </c>
      <c r="D4916" s="429">
        <v>3.5423399999999998</v>
      </c>
      <c r="E4916" s="429">
        <v>2.4512139999999998</v>
      </c>
      <c r="F4916" s="429">
        <v>2.130550999999997</v>
      </c>
    </row>
    <row r="4917" spans="1:6" x14ac:dyDescent="0.3">
      <c r="A4917" s="336">
        <v>17830</v>
      </c>
      <c r="B4917" s="2" t="s">
        <v>295</v>
      </c>
      <c r="C4917" s="429">
        <v>6.0031990000000004</v>
      </c>
      <c r="D4917" s="429">
        <v>3.5331380000000001</v>
      </c>
      <c r="E4917" s="429">
        <v>2.4700610000000003</v>
      </c>
      <c r="F4917" s="429">
        <v>1.5313599999999923</v>
      </c>
    </row>
    <row r="4918" spans="1:6" x14ac:dyDescent="0.3">
      <c r="A4918" s="336">
        <v>17832</v>
      </c>
      <c r="B4918" s="2" t="s">
        <v>295</v>
      </c>
      <c r="C4918" s="429">
        <v>5.8047440000000003</v>
      </c>
      <c r="D4918" s="429">
        <v>3.65246</v>
      </c>
      <c r="E4918" s="429">
        <v>2.1522840000000003</v>
      </c>
      <c r="F4918" s="429">
        <v>-0.93017799999999795</v>
      </c>
    </row>
    <row r="4919" spans="1:6" x14ac:dyDescent="0.3">
      <c r="A4919" s="336">
        <v>17834</v>
      </c>
      <c r="B4919" s="2" t="s">
        <v>295</v>
      </c>
      <c r="C4919" s="429">
        <v>5.8095400000000001</v>
      </c>
      <c r="D4919" s="429">
        <v>3.6537609999999998</v>
      </c>
      <c r="E4919" s="429">
        <v>2.1557790000000003</v>
      </c>
      <c r="F4919" s="429">
        <v>-0.97277299999999656</v>
      </c>
    </row>
    <row r="4920" spans="1:6" x14ac:dyDescent="0.3">
      <c r="A4920" s="336">
        <v>17835</v>
      </c>
      <c r="B4920" s="2" t="s">
        <v>295</v>
      </c>
      <c r="C4920" s="429">
        <v>5.6342049999999997</v>
      </c>
      <c r="D4920" s="429">
        <v>3.6261369999999999</v>
      </c>
      <c r="E4920" s="429">
        <v>2.0080679999999997</v>
      </c>
      <c r="F4920" s="429">
        <v>-0.17023000000000366</v>
      </c>
    </row>
    <row r="4921" spans="1:6" x14ac:dyDescent="0.3">
      <c r="A4921" s="336">
        <v>17836</v>
      </c>
      <c r="B4921" s="2" t="s">
        <v>295</v>
      </c>
      <c r="C4921" s="429">
        <v>5.9213509999999996</v>
      </c>
      <c r="D4921" s="429">
        <v>3.591383</v>
      </c>
      <c r="E4921" s="429">
        <v>2.3299679999999996</v>
      </c>
      <c r="F4921" s="429">
        <v>0.20555100000000692</v>
      </c>
    </row>
    <row r="4922" spans="1:6" x14ac:dyDescent="0.3">
      <c r="A4922" s="336">
        <v>17837</v>
      </c>
      <c r="B4922" s="2" t="s">
        <v>295</v>
      </c>
      <c r="C4922" s="429">
        <v>5.8317129999999997</v>
      </c>
      <c r="D4922" s="429">
        <v>3.6398139999999999</v>
      </c>
      <c r="E4922" s="429">
        <v>2.1918989999999998</v>
      </c>
      <c r="F4922" s="429">
        <v>1.0457950000000054</v>
      </c>
    </row>
    <row r="4923" spans="1:6" x14ac:dyDescent="0.3">
      <c r="A4923" s="336">
        <v>17841</v>
      </c>
      <c r="B4923" s="2" t="s">
        <v>295</v>
      </c>
      <c r="C4923" s="429">
        <v>5.8156679999999996</v>
      </c>
      <c r="D4923" s="429">
        <v>3.4867119999999998</v>
      </c>
      <c r="E4923" s="429">
        <v>2.3289559999999998</v>
      </c>
      <c r="F4923" s="429">
        <v>1.6798979999999943</v>
      </c>
    </row>
    <row r="4924" spans="1:6" x14ac:dyDescent="0.3">
      <c r="A4924" s="336">
        <v>17842</v>
      </c>
      <c r="B4924" s="2" t="s">
        <v>295</v>
      </c>
      <c r="C4924" s="429">
        <v>5.9279390000000003</v>
      </c>
      <c r="D4924" s="429">
        <v>3.555777</v>
      </c>
      <c r="E4924" s="429">
        <v>2.3721620000000003</v>
      </c>
      <c r="F4924" s="429">
        <v>1.7697100000000034</v>
      </c>
    </row>
    <row r="4925" spans="1:6" x14ac:dyDescent="0.3">
      <c r="A4925" s="336">
        <v>17844</v>
      </c>
      <c r="B4925" s="2" t="s">
        <v>295</v>
      </c>
      <c r="C4925" s="429">
        <v>5.8008559999999996</v>
      </c>
      <c r="D4925" s="429">
        <v>3.6195680000000001</v>
      </c>
      <c r="E4925" s="429">
        <v>2.1812879999999994</v>
      </c>
      <c r="F4925" s="429">
        <v>0.90500399999999814</v>
      </c>
    </row>
    <row r="4926" spans="1:6" x14ac:dyDescent="0.3">
      <c r="A4926" s="336">
        <v>17845</v>
      </c>
      <c r="B4926" s="2" t="s">
        <v>295</v>
      </c>
      <c r="C4926" s="429">
        <v>5.6918030000000002</v>
      </c>
      <c r="D4926" s="429">
        <v>3.5940349999999999</v>
      </c>
      <c r="E4926" s="429">
        <v>2.0977680000000003</v>
      </c>
      <c r="F4926" s="429">
        <v>0.29206900000000502</v>
      </c>
    </row>
    <row r="4927" spans="1:6" x14ac:dyDescent="0.3">
      <c r="A4927" s="336">
        <v>17846</v>
      </c>
      <c r="B4927" s="2" t="s">
        <v>295</v>
      </c>
      <c r="C4927" s="429">
        <v>5.6898489999999997</v>
      </c>
      <c r="D4927" s="429">
        <v>3.5989070000000001</v>
      </c>
      <c r="E4927" s="429">
        <v>2.0909419999999996</v>
      </c>
      <c r="F4927" s="429">
        <v>-2.5919999999999277E-2</v>
      </c>
    </row>
    <row r="4928" spans="1:6" x14ac:dyDescent="0.3">
      <c r="A4928" s="336">
        <v>17847</v>
      </c>
      <c r="B4928" s="2" t="s">
        <v>295</v>
      </c>
      <c r="C4928" s="429">
        <v>5.8982979999999996</v>
      </c>
      <c r="D4928" s="429">
        <v>3.6356069999999998</v>
      </c>
      <c r="E4928" s="429">
        <v>2.2626909999999998</v>
      </c>
      <c r="F4928" s="429">
        <v>1.427550999999994</v>
      </c>
    </row>
    <row r="4929" spans="1:6" x14ac:dyDescent="0.3">
      <c r="A4929" s="336">
        <v>17851</v>
      </c>
      <c r="B4929" s="2" t="s">
        <v>295</v>
      </c>
      <c r="C4929" s="429">
        <v>5.790108</v>
      </c>
      <c r="D4929" s="429">
        <v>3.665502</v>
      </c>
      <c r="E4929" s="429">
        <v>2.124606</v>
      </c>
      <c r="F4929" s="429">
        <v>-1.2680649999999858</v>
      </c>
    </row>
    <row r="4930" spans="1:6" x14ac:dyDescent="0.3">
      <c r="A4930" s="336">
        <v>17853</v>
      </c>
      <c r="B4930" s="2" t="s">
        <v>295</v>
      </c>
      <c r="C4930" s="429">
        <v>5.9912130000000001</v>
      </c>
      <c r="D4930" s="429">
        <v>3.5018509999999998</v>
      </c>
      <c r="E4930" s="429">
        <v>2.4893620000000003</v>
      </c>
      <c r="F4930" s="429">
        <v>2.2874940000000024</v>
      </c>
    </row>
    <row r="4931" spans="1:6" x14ac:dyDescent="0.3">
      <c r="A4931" s="336">
        <v>17855</v>
      </c>
      <c r="B4931" s="2" t="s">
        <v>295</v>
      </c>
      <c r="C4931" s="429">
        <v>5.9309329999999996</v>
      </c>
      <c r="D4931" s="429">
        <v>3.5944590000000001</v>
      </c>
      <c r="E4931" s="429">
        <v>2.3364739999999995</v>
      </c>
      <c r="F4931" s="429">
        <v>1.8165809999999993</v>
      </c>
    </row>
    <row r="4932" spans="1:6" x14ac:dyDescent="0.3">
      <c r="A4932" s="336">
        <v>17856</v>
      </c>
      <c r="B4932" s="2" t="s">
        <v>295</v>
      </c>
      <c r="C4932" s="429">
        <v>5.7853909999999997</v>
      </c>
      <c r="D4932" s="429">
        <v>3.6718299999999999</v>
      </c>
      <c r="E4932" s="429">
        <v>2.1135609999999998</v>
      </c>
      <c r="F4932" s="429">
        <v>0.69362199999999774</v>
      </c>
    </row>
    <row r="4933" spans="1:6" x14ac:dyDescent="0.3">
      <c r="A4933" s="336">
        <v>17857</v>
      </c>
      <c r="B4933" s="2" t="s">
        <v>295</v>
      </c>
      <c r="C4933" s="429">
        <v>5.9156089999999999</v>
      </c>
      <c r="D4933" s="429">
        <v>3.6103900000000002</v>
      </c>
      <c r="E4933" s="429">
        <v>2.3052189999999997</v>
      </c>
      <c r="F4933" s="429">
        <v>1.4704530000000062</v>
      </c>
    </row>
    <row r="4934" spans="1:6" x14ac:dyDescent="0.3">
      <c r="A4934" s="336">
        <v>17859</v>
      </c>
      <c r="B4934" s="2" t="s">
        <v>295</v>
      </c>
      <c r="C4934" s="429">
        <v>5.7368769999999998</v>
      </c>
      <c r="D4934" s="429">
        <v>3.5678580000000002</v>
      </c>
      <c r="E4934" s="429">
        <v>2.1690189999999996</v>
      </c>
      <c r="F4934" s="429">
        <v>0.55339399999999728</v>
      </c>
    </row>
    <row r="4935" spans="1:6" x14ac:dyDescent="0.3">
      <c r="A4935" s="336">
        <v>17860</v>
      </c>
      <c r="B4935" s="2" t="s">
        <v>295</v>
      </c>
      <c r="C4935" s="429">
        <v>5.897259</v>
      </c>
      <c r="D4935" s="429">
        <v>3.599882</v>
      </c>
      <c r="E4935" s="429">
        <v>2.297377</v>
      </c>
      <c r="F4935" s="429">
        <v>0.7273840000000007</v>
      </c>
    </row>
    <row r="4936" spans="1:6" x14ac:dyDescent="0.3">
      <c r="A4936" s="336">
        <v>17864</v>
      </c>
      <c r="B4936" s="2" t="s">
        <v>295</v>
      </c>
      <c r="C4936" s="429">
        <v>6.0321670000000003</v>
      </c>
      <c r="D4936" s="429">
        <v>3.508572</v>
      </c>
      <c r="E4936" s="429">
        <v>2.5235950000000003</v>
      </c>
      <c r="F4936" s="429">
        <v>2.4145720000000068</v>
      </c>
    </row>
    <row r="4937" spans="1:6" x14ac:dyDescent="0.3">
      <c r="A4937" s="336">
        <v>17866</v>
      </c>
      <c r="B4937" s="2" t="s">
        <v>295</v>
      </c>
      <c r="C4937" s="429">
        <v>5.8578960000000002</v>
      </c>
      <c r="D4937" s="429">
        <v>3.623526</v>
      </c>
      <c r="E4937" s="429">
        <v>2.2343700000000002</v>
      </c>
      <c r="F4937" s="429">
        <v>-0.20255299999999465</v>
      </c>
    </row>
    <row r="4938" spans="1:6" x14ac:dyDescent="0.3">
      <c r="A4938" s="336">
        <v>17867</v>
      </c>
      <c r="B4938" s="2" t="s">
        <v>295</v>
      </c>
      <c r="C4938" s="429">
        <v>5.9815060000000004</v>
      </c>
      <c r="D4938" s="429">
        <v>3.5587010000000001</v>
      </c>
      <c r="E4938" s="429">
        <v>2.4228050000000003</v>
      </c>
      <c r="F4938" s="429">
        <v>1.1040900000000065</v>
      </c>
    </row>
    <row r="4939" spans="1:6" x14ac:dyDescent="0.3">
      <c r="A4939" s="336">
        <v>17868</v>
      </c>
      <c r="B4939" s="2" t="s">
        <v>295</v>
      </c>
      <c r="C4939" s="429">
        <v>5.8597760000000001</v>
      </c>
      <c r="D4939" s="429">
        <v>3.6058560000000002</v>
      </c>
      <c r="E4939" s="429">
        <v>2.2539199999999999</v>
      </c>
      <c r="F4939" s="429">
        <v>1.0030830000000037</v>
      </c>
    </row>
    <row r="4940" spans="1:6" x14ac:dyDescent="0.3">
      <c r="A4940" s="336">
        <v>17870</v>
      </c>
      <c r="B4940" s="2" t="s">
        <v>295</v>
      </c>
      <c r="C4940" s="429">
        <v>5.971311</v>
      </c>
      <c r="D4940" s="429">
        <v>3.5764390000000001</v>
      </c>
      <c r="E4940" s="429">
        <v>2.3948719999999999</v>
      </c>
      <c r="F4940" s="429">
        <v>1.9336309999999983</v>
      </c>
    </row>
    <row r="4941" spans="1:6" x14ac:dyDescent="0.3">
      <c r="A4941" s="336">
        <v>17872</v>
      </c>
      <c r="B4941" s="2" t="s">
        <v>295</v>
      </c>
      <c r="C4941" s="429">
        <v>5.8459539999999999</v>
      </c>
      <c r="D4941" s="429">
        <v>3.6416490000000001</v>
      </c>
      <c r="E4941" s="429">
        <v>2.2043049999999997</v>
      </c>
      <c r="F4941" s="429">
        <v>-0.75899199999999922</v>
      </c>
    </row>
    <row r="4942" spans="1:6" x14ac:dyDescent="0.3">
      <c r="A4942" s="336">
        <v>17876</v>
      </c>
      <c r="B4942" s="2" t="s">
        <v>295</v>
      </c>
      <c r="C4942" s="429">
        <v>5.9565279999999996</v>
      </c>
      <c r="D4942" s="429">
        <v>3.5900639999999999</v>
      </c>
      <c r="E4942" s="429">
        <v>2.3664639999999997</v>
      </c>
      <c r="F4942" s="429">
        <v>1.6822510000000008</v>
      </c>
    </row>
    <row r="4943" spans="1:6" x14ac:dyDescent="0.3">
      <c r="A4943" s="336">
        <v>17877</v>
      </c>
      <c r="B4943" s="2" t="s">
        <v>295</v>
      </c>
      <c r="C4943" s="429">
        <v>5.9004690000000002</v>
      </c>
      <c r="D4943" s="429">
        <v>3.6002329999999998</v>
      </c>
      <c r="E4943" s="429">
        <v>2.3002360000000004</v>
      </c>
      <c r="F4943" s="429">
        <v>1.0277250000000038</v>
      </c>
    </row>
    <row r="4944" spans="1:6" x14ac:dyDescent="0.3">
      <c r="A4944" s="336">
        <v>17878</v>
      </c>
      <c r="B4944" s="2" t="s">
        <v>295</v>
      </c>
      <c r="C4944" s="429">
        <v>5.6667360000000002</v>
      </c>
      <c r="D4944" s="429">
        <v>3.5776729999999999</v>
      </c>
      <c r="E4944" s="429">
        <v>2.0890630000000003</v>
      </c>
      <c r="F4944" s="429">
        <v>-0.14308699999999419</v>
      </c>
    </row>
    <row r="4945" spans="1:6" x14ac:dyDescent="0.3">
      <c r="A4945" s="336">
        <v>17881</v>
      </c>
      <c r="B4945" s="2" t="s">
        <v>295</v>
      </c>
      <c r="C4945" s="429">
        <v>5.9264640000000002</v>
      </c>
      <c r="D4945" s="429">
        <v>3.5958549999999998</v>
      </c>
      <c r="E4945" s="429">
        <v>2.3306090000000004</v>
      </c>
      <c r="F4945" s="429">
        <v>0.5131629999999916</v>
      </c>
    </row>
    <row r="4946" spans="1:6" x14ac:dyDescent="0.3">
      <c r="A4946" s="336">
        <v>17888</v>
      </c>
      <c r="B4946" s="2" t="s">
        <v>295</v>
      </c>
      <c r="C4946" s="429">
        <v>5.7531290000000004</v>
      </c>
      <c r="D4946" s="429">
        <v>3.6765400000000001</v>
      </c>
      <c r="E4946" s="429">
        <v>2.0765890000000002</v>
      </c>
      <c r="F4946" s="429">
        <v>-1.5115239999999943</v>
      </c>
    </row>
    <row r="4947" spans="1:6" x14ac:dyDescent="0.3">
      <c r="A4947" s="336">
        <v>17889</v>
      </c>
      <c r="B4947" s="2" t="s">
        <v>295</v>
      </c>
      <c r="C4947" s="429">
        <v>5.953538</v>
      </c>
      <c r="D4947" s="429">
        <v>3.5976569999999999</v>
      </c>
      <c r="E4947" s="429">
        <v>2.3558810000000001</v>
      </c>
      <c r="F4947" s="429">
        <v>1.8866379999999978</v>
      </c>
    </row>
    <row r="4948" spans="1:6" x14ac:dyDescent="0.3">
      <c r="A4948" s="336">
        <v>17901</v>
      </c>
      <c r="B4948" s="2" t="s">
        <v>295</v>
      </c>
      <c r="C4948" s="429">
        <v>5.8011689999999998</v>
      </c>
      <c r="D4948" s="429">
        <v>3.7156709999999999</v>
      </c>
      <c r="E4948" s="429">
        <v>2.0854979999999999</v>
      </c>
      <c r="F4948" s="429">
        <v>-1.7769580000000005</v>
      </c>
    </row>
    <row r="4949" spans="1:6" x14ac:dyDescent="0.3">
      <c r="A4949" s="336">
        <v>17921</v>
      </c>
      <c r="B4949" s="2" t="s">
        <v>295</v>
      </c>
      <c r="C4949" s="429">
        <v>5.7494139999999998</v>
      </c>
      <c r="D4949" s="429">
        <v>3.703001</v>
      </c>
      <c r="E4949" s="429">
        <v>2.0464129999999998</v>
      </c>
      <c r="F4949" s="429">
        <v>-2.0742270000000005</v>
      </c>
    </row>
    <row r="4950" spans="1:6" x14ac:dyDescent="0.3">
      <c r="A4950" s="336">
        <v>17922</v>
      </c>
      <c r="B4950" s="2" t="s">
        <v>295</v>
      </c>
      <c r="C4950" s="429">
        <v>5.9931910000000004</v>
      </c>
      <c r="D4950" s="429">
        <v>3.72105</v>
      </c>
      <c r="E4950" s="429">
        <v>2.2721410000000004</v>
      </c>
      <c r="F4950" s="429">
        <v>-0.14598499999998893</v>
      </c>
    </row>
    <row r="4951" spans="1:6" x14ac:dyDescent="0.3">
      <c r="A4951" s="336">
        <v>17923</v>
      </c>
      <c r="B4951" s="2" t="s">
        <v>295</v>
      </c>
      <c r="C4951" s="429">
        <v>5.8485550000000002</v>
      </c>
      <c r="D4951" s="429">
        <v>3.6753429999999998</v>
      </c>
      <c r="E4951" s="429">
        <v>2.1732120000000004</v>
      </c>
      <c r="F4951" s="429">
        <v>-1.2083710000000067</v>
      </c>
    </row>
    <row r="4952" spans="1:6" x14ac:dyDescent="0.3">
      <c r="A4952" s="336">
        <v>17925</v>
      </c>
      <c r="B4952" s="2" t="s">
        <v>295</v>
      </c>
      <c r="C4952" s="429">
        <v>5.7366450000000002</v>
      </c>
      <c r="D4952" s="429">
        <v>3.7827920000000002</v>
      </c>
      <c r="E4952" s="429">
        <v>1.9538530000000001</v>
      </c>
      <c r="F4952" s="429">
        <v>-2.7953020000000066</v>
      </c>
    </row>
    <row r="4953" spans="1:6" x14ac:dyDescent="0.3">
      <c r="A4953" s="336">
        <v>17929</v>
      </c>
      <c r="B4953" s="2" t="s">
        <v>295</v>
      </c>
      <c r="C4953" s="429">
        <v>5.8796819999999999</v>
      </c>
      <c r="D4953" s="429">
        <v>3.7145190000000001</v>
      </c>
      <c r="E4953" s="429">
        <v>2.1651629999999997</v>
      </c>
      <c r="F4953" s="429">
        <v>-1.0561650000000071</v>
      </c>
    </row>
    <row r="4954" spans="1:6" x14ac:dyDescent="0.3">
      <c r="A4954" s="336">
        <v>17931</v>
      </c>
      <c r="B4954" s="2" t="s">
        <v>295</v>
      </c>
      <c r="C4954" s="429">
        <v>5.6939799999999998</v>
      </c>
      <c r="D4954" s="429">
        <v>3.7443369999999998</v>
      </c>
      <c r="E4954" s="429">
        <v>1.949643</v>
      </c>
      <c r="F4954" s="429">
        <v>-2.746459999999999</v>
      </c>
    </row>
    <row r="4955" spans="1:6" x14ac:dyDescent="0.3">
      <c r="A4955" s="336">
        <v>17935</v>
      </c>
      <c r="B4955" s="2" t="s">
        <v>295</v>
      </c>
      <c r="C4955" s="429">
        <v>5.706607</v>
      </c>
      <c r="D4955" s="429">
        <v>3.7182909999999998</v>
      </c>
      <c r="E4955" s="429">
        <v>1.9883160000000002</v>
      </c>
      <c r="F4955" s="429">
        <v>-2.3652229999999932</v>
      </c>
    </row>
    <row r="4956" spans="1:6" x14ac:dyDescent="0.3">
      <c r="A4956" s="336">
        <v>17938</v>
      </c>
      <c r="B4956" s="2" t="s">
        <v>295</v>
      </c>
      <c r="C4956" s="429">
        <v>5.8788429999999998</v>
      </c>
      <c r="D4956" s="429">
        <v>3.623059</v>
      </c>
      <c r="E4956" s="429">
        <v>2.2557839999999998</v>
      </c>
      <c r="F4956" s="429">
        <v>-0.75084400000000073</v>
      </c>
    </row>
    <row r="4957" spans="1:6" x14ac:dyDescent="0.3">
      <c r="A4957" s="336">
        <v>17941</v>
      </c>
      <c r="B4957" s="2" t="s">
        <v>295</v>
      </c>
      <c r="C4957" s="429">
        <v>5.9211559999999999</v>
      </c>
      <c r="D4957" s="429">
        <v>3.584422</v>
      </c>
      <c r="E4957" s="429">
        <v>2.3367339999999999</v>
      </c>
      <c r="F4957" s="429">
        <v>5.6896000000001834E-2</v>
      </c>
    </row>
    <row r="4958" spans="1:6" x14ac:dyDescent="0.3">
      <c r="A4958" s="336">
        <v>17948</v>
      </c>
      <c r="B4958" s="2" t="s">
        <v>295</v>
      </c>
      <c r="C4958" s="429">
        <v>5.6720639999999998</v>
      </c>
      <c r="D4958" s="429">
        <v>3.7619500000000001</v>
      </c>
      <c r="E4958" s="429">
        <v>1.9101139999999996</v>
      </c>
      <c r="F4958" s="429">
        <v>-3.1590239999999952</v>
      </c>
    </row>
    <row r="4959" spans="1:6" x14ac:dyDescent="0.3">
      <c r="A4959" s="336">
        <v>17954</v>
      </c>
      <c r="B4959" s="2" t="s">
        <v>295</v>
      </c>
      <c r="C4959" s="429">
        <v>5.7793200000000002</v>
      </c>
      <c r="D4959" s="429">
        <v>3.7183030000000001</v>
      </c>
      <c r="E4959" s="429">
        <v>2.0610170000000001</v>
      </c>
      <c r="F4959" s="429">
        <v>-1.9449840000000052</v>
      </c>
    </row>
    <row r="4960" spans="1:6" x14ac:dyDescent="0.3">
      <c r="A4960" s="336">
        <v>17957</v>
      </c>
      <c r="B4960" s="2" t="s">
        <v>295</v>
      </c>
      <c r="C4960" s="429">
        <v>5.9186579999999998</v>
      </c>
      <c r="D4960" s="429">
        <v>3.5970010000000001</v>
      </c>
      <c r="E4960" s="429">
        <v>2.3216569999999996</v>
      </c>
      <c r="F4960" s="429">
        <v>-0.38367200000000423</v>
      </c>
    </row>
    <row r="4961" spans="1:6" x14ac:dyDescent="0.3">
      <c r="A4961" s="336">
        <v>17959</v>
      </c>
      <c r="B4961" s="2" t="s">
        <v>295</v>
      </c>
      <c r="C4961" s="429">
        <v>5.7354649999999996</v>
      </c>
      <c r="D4961" s="429">
        <v>3.7661980000000002</v>
      </c>
      <c r="E4961" s="429">
        <v>1.9692669999999994</v>
      </c>
      <c r="F4961" s="429">
        <v>-2.6203359999999876</v>
      </c>
    </row>
    <row r="4962" spans="1:6" x14ac:dyDescent="0.3">
      <c r="A4962" s="336">
        <v>17960</v>
      </c>
      <c r="B4962" s="2" t="s">
        <v>295</v>
      </c>
      <c r="C4962" s="429">
        <v>5.9254959999999999</v>
      </c>
      <c r="D4962" s="429">
        <v>3.7845939999999998</v>
      </c>
      <c r="E4962" s="429">
        <v>2.1409020000000001</v>
      </c>
      <c r="F4962" s="429">
        <v>-1.1065830000000005</v>
      </c>
    </row>
    <row r="4963" spans="1:6" x14ac:dyDescent="0.3">
      <c r="A4963" s="336">
        <v>17961</v>
      </c>
      <c r="B4963" s="2" t="s">
        <v>295</v>
      </c>
      <c r="C4963" s="429">
        <v>5.927886</v>
      </c>
      <c r="D4963" s="429">
        <v>3.7551410000000001</v>
      </c>
      <c r="E4963" s="429">
        <v>2.1727449999999999</v>
      </c>
      <c r="F4963" s="429">
        <v>-0.90824099999999675</v>
      </c>
    </row>
    <row r="4964" spans="1:6" x14ac:dyDescent="0.3">
      <c r="A4964" s="336">
        <v>17963</v>
      </c>
      <c r="B4964" s="2" t="s">
        <v>295</v>
      </c>
      <c r="C4964" s="429">
        <v>5.9719740000000003</v>
      </c>
      <c r="D4964" s="429">
        <v>3.6030190000000002</v>
      </c>
      <c r="E4964" s="429">
        <v>2.3689550000000001</v>
      </c>
      <c r="F4964" s="429">
        <v>0.1523249999999976</v>
      </c>
    </row>
    <row r="4965" spans="1:6" x14ac:dyDescent="0.3">
      <c r="A4965" s="336">
        <v>17964</v>
      </c>
      <c r="B4965" s="2" t="s">
        <v>295</v>
      </c>
      <c r="C4965" s="429">
        <v>5.858727</v>
      </c>
      <c r="D4965" s="429">
        <v>3.6351230000000001</v>
      </c>
      <c r="E4965" s="429">
        <v>2.2236039999999999</v>
      </c>
      <c r="F4965" s="429">
        <v>-0.81896400000000114</v>
      </c>
    </row>
    <row r="4966" spans="1:6" x14ac:dyDescent="0.3">
      <c r="A4966" s="336">
        <v>17965</v>
      </c>
      <c r="B4966" s="2" t="s">
        <v>295</v>
      </c>
      <c r="C4966" s="429">
        <v>5.790699</v>
      </c>
      <c r="D4966" s="429">
        <v>3.7454070000000002</v>
      </c>
      <c r="E4966" s="429">
        <v>2.0452919999999999</v>
      </c>
      <c r="F4966" s="429">
        <v>-2.0148439999999965</v>
      </c>
    </row>
    <row r="4967" spans="1:6" x14ac:dyDescent="0.3">
      <c r="A4967" s="336">
        <v>17967</v>
      </c>
      <c r="B4967" s="2" t="s">
        <v>295</v>
      </c>
      <c r="C4967" s="429">
        <v>5.6683779999999997</v>
      </c>
      <c r="D4967" s="429">
        <v>3.7215220000000002</v>
      </c>
      <c r="E4967" s="429">
        <v>1.9468559999999995</v>
      </c>
      <c r="F4967" s="429">
        <v>-2.6289599999999993</v>
      </c>
    </row>
    <row r="4968" spans="1:6" x14ac:dyDescent="0.3">
      <c r="A4968" s="336">
        <v>17968</v>
      </c>
      <c r="B4968" s="2" t="s">
        <v>295</v>
      </c>
      <c r="C4968" s="429">
        <v>5.9266170000000002</v>
      </c>
      <c r="D4968" s="429">
        <v>3.5742989999999999</v>
      </c>
      <c r="E4968" s="429">
        <v>2.3523180000000004</v>
      </c>
      <c r="F4968" s="429">
        <v>-7.953000000000543E-3</v>
      </c>
    </row>
    <row r="4969" spans="1:6" x14ac:dyDescent="0.3">
      <c r="A4969" s="336">
        <v>17970</v>
      </c>
      <c r="B4969" s="2" t="s">
        <v>295</v>
      </c>
      <c r="C4969" s="429">
        <v>5.7200680000000004</v>
      </c>
      <c r="D4969" s="429">
        <v>3.7467280000000001</v>
      </c>
      <c r="E4969" s="429">
        <v>1.9733400000000003</v>
      </c>
      <c r="F4969" s="429">
        <v>-2.6099860000000064</v>
      </c>
    </row>
    <row r="4970" spans="1:6" x14ac:dyDescent="0.3">
      <c r="A4970" s="336">
        <v>17972</v>
      </c>
      <c r="B4970" s="2" t="s">
        <v>295</v>
      </c>
      <c r="C4970" s="429">
        <v>5.9350719999999999</v>
      </c>
      <c r="D4970" s="429">
        <v>3.6953990000000001</v>
      </c>
      <c r="E4970" s="429">
        <v>2.2396729999999998</v>
      </c>
      <c r="F4970" s="429">
        <v>-0.46891399999999095</v>
      </c>
    </row>
    <row r="4971" spans="1:6" x14ac:dyDescent="0.3">
      <c r="A4971" s="336">
        <v>17976</v>
      </c>
      <c r="B4971" s="2" t="s">
        <v>295</v>
      </c>
      <c r="C4971" s="429">
        <v>5.6691000000000003</v>
      </c>
      <c r="D4971" s="429">
        <v>3.7431700000000001</v>
      </c>
      <c r="E4971" s="429">
        <v>1.9259300000000001</v>
      </c>
      <c r="F4971" s="429">
        <v>-2.9374650000000031</v>
      </c>
    </row>
    <row r="4972" spans="1:6" x14ac:dyDescent="0.3">
      <c r="A4972" s="336">
        <v>17978</v>
      </c>
      <c r="B4972" s="2" t="s">
        <v>295</v>
      </c>
      <c r="C4972" s="429">
        <v>5.9415940000000003</v>
      </c>
      <c r="D4972" s="429">
        <v>3.5634359999999998</v>
      </c>
      <c r="E4972" s="429">
        <v>2.3781580000000004</v>
      </c>
      <c r="F4972" s="429">
        <v>0.28115000000000379</v>
      </c>
    </row>
    <row r="4973" spans="1:6" x14ac:dyDescent="0.3">
      <c r="A4973" s="336">
        <v>17980</v>
      </c>
      <c r="B4973" s="2" t="s">
        <v>295</v>
      </c>
      <c r="C4973" s="429">
        <v>5.9920819999999999</v>
      </c>
      <c r="D4973" s="429">
        <v>3.5198019999999999</v>
      </c>
      <c r="E4973" s="429">
        <v>2.47228</v>
      </c>
      <c r="F4973" s="429">
        <v>0.58987000000001188</v>
      </c>
    </row>
    <row r="4974" spans="1:6" x14ac:dyDescent="0.3">
      <c r="A4974" s="336">
        <v>17981</v>
      </c>
      <c r="B4974" s="2" t="s">
        <v>295</v>
      </c>
      <c r="C4974" s="429">
        <v>5.888833</v>
      </c>
      <c r="D4974" s="429">
        <v>3.637114</v>
      </c>
      <c r="E4974" s="429">
        <v>2.251719</v>
      </c>
      <c r="F4974" s="429">
        <v>-0.7601799999999912</v>
      </c>
    </row>
    <row r="4975" spans="1:6" x14ac:dyDescent="0.3">
      <c r="A4975" s="336">
        <v>17983</v>
      </c>
      <c r="B4975" s="2" t="s">
        <v>295</v>
      </c>
      <c r="C4975" s="429">
        <v>5.9054770000000003</v>
      </c>
      <c r="D4975" s="429">
        <v>3.5950700000000002</v>
      </c>
      <c r="E4975" s="429">
        <v>2.3104070000000001</v>
      </c>
      <c r="F4975" s="429">
        <v>-0.33035999999999888</v>
      </c>
    </row>
    <row r="4976" spans="1:6" x14ac:dyDescent="0.3">
      <c r="A4976" s="336">
        <v>17985</v>
      </c>
      <c r="B4976" s="2" t="s">
        <v>295</v>
      </c>
      <c r="C4976" s="429">
        <v>5.6616439999999999</v>
      </c>
      <c r="D4976" s="429">
        <v>3.6860059999999999</v>
      </c>
      <c r="E4976" s="429">
        <v>1.975638</v>
      </c>
      <c r="F4976" s="429">
        <v>-2.0877669999999995</v>
      </c>
    </row>
    <row r="4977" spans="1:6" x14ac:dyDescent="0.3">
      <c r="A4977" s="336">
        <v>18011</v>
      </c>
      <c r="B4977" s="2" t="s">
        <v>293</v>
      </c>
      <c r="C4977" s="429">
        <v>5.9415529999999999</v>
      </c>
      <c r="D4977" s="429">
        <v>3.61632</v>
      </c>
      <c r="E4977" s="429">
        <v>2.3252329999999999</v>
      </c>
      <c r="F4977" s="429">
        <v>0.19387399999999388</v>
      </c>
    </row>
    <row r="4978" spans="1:6" x14ac:dyDescent="0.3">
      <c r="A4978" s="336">
        <v>18013</v>
      </c>
      <c r="B4978" s="2" t="s">
        <v>295</v>
      </c>
      <c r="C4978" s="429">
        <v>6.1790349999999998</v>
      </c>
      <c r="D4978" s="429">
        <v>3.9742929999999999</v>
      </c>
      <c r="E4978" s="429">
        <v>2.204742</v>
      </c>
      <c r="F4978" s="429">
        <v>-2.0887670000000043</v>
      </c>
    </row>
    <row r="4979" spans="1:6" x14ac:dyDescent="0.3">
      <c r="A4979" s="336">
        <v>18014</v>
      </c>
      <c r="B4979" s="2" t="s">
        <v>293</v>
      </c>
      <c r="C4979" s="429">
        <v>5.8963179999999999</v>
      </c>
      <c r="D4979" s="429">
        <v>3.59748</v>
      </c>
      <c r="E4979" s="429">
        <v>2.2988379999999999</v>
      </c>
      <c r="F4979" s="429">
        <v>-0.62561099999999215</v>
      </c>
    </row>
    <row r="4980" spans="1:6" x14ac:dyDescent="0.3">
      <c r="A4980" s="336">
        <v>18015</v>
      </c>
      <c r="B4980" s="2" t="s">
        <v>293</v>
      </c>
      <c r="C4980" s="429">
        <v>6.004842</v>
      </c>
      <c r="D4980" s="429">
        <v>3.4828769999999998</v>
      </c>
      <c r="E4980" s="429">
        <v>2.5219650000000002</v>
      </c>
      <c r="F4980" s="429">
        <v>0.68032099999999218</v>
      </c>
    </row>
    <row r="4981" spans="1:6" x14ac:dyDescent="0.3">
      <c r="A4981" s="336">
        <v>18017</v>
      </c>
      <c r="B4981" s="2" t="s">
        <v>293</v>
      </c>
      <c r="C4981" s="429">
        <v>5.9709199999999996</v>
      </c>
      <c r="D4981" s="429">
        <v>3.5183219999999999</v>
      </c>
      <c r="E4981" s="429">
        <v>2.4525979999999996</v>
      </c>
      <c r="F4981" s="429">
        <v>0.25102799999999093</v>
      </c>
    </row>
    <row r="4982" spans="1:6" x14ac:dyDescent="0.3">
      <c r="A4982" s="336">
        <v>18018</v>
      </c>
      <c r="B4982" s="2" t="s">
        <v>293</v>
      </c>
      <c r="C4982" s="429">
        <v>5.9894759999999998</v>
      </c>
      <c r="D4982" s="429">
        <v>3.494637</v>
      </c>
      <c r="E4982" s="429">
        <v>2.4948389999999998</v>
      </c>
      <c r="F4982" s="429">
        <v>0.50254600000000238</v>
      </c>
    </row>
    <row r="4983" spans="1:6" x14ac:dyDescent="0.3">
      <c r="A4983" s="336">
        <v>18020</v>
      </c>
      <c r="B4983" s="2" t="s">
        <v>293</v>
      </c>
      <c r="C4983" s="429">
        <v>5.9640440000000003</v>
      </c>
      <c r="D4983" s="429">
        <v>3.536162</v>
      </c>
      <c r="E4983" s="429">
        <v>2.4278820000000003</v>
      </c>
      <c r="F4983" s="429">
        <v>0.16380700000000559</v>
      </c>
    </row>
    <row r="4984" spans="1:6" x14ac:dyDescent="0.3">
      <c r="A4984" s="336">
        <v>18031</v>
      </c>
      <c r="B4984" s="2" t="s">
        <v>293</v>
      </c>
      <c r="C4984" s="429">
        <v>5.9259630000000003</v>
      </c>
      <c r="D4984" s="429">
        <v>3.5913210000000002</v>
      </c>
      <c r="E4984" s="429">
        <v>2.3346420000000001</v>
      </c>
      <c r="F4984" s="429">
        <v>0.61910999999999916</v>
      </c>
    </row>
    <row r="4985" spans="1:6" x14ac:dyDescent="0.3">
      <c r="A4985" s="336">
        <v>18032</v>
      </c>
      <c r="B4985" s="2" t="s">
        <v>293</v>
      </c>
      <c r="C4985" s="429">
        <v>5.950609</v>
      </c>
      <c r="D4985" s="429">
        <v>3.5244770000000001</v>
      </c>
      <c r="E4985" s="429">
        <v>2.426132</v>
      </c>
      <c r="F4985" s="429">
        <v>0.44124800000000164</v>
      </c>
    </row>
    <row r="4986" spans="1:6" x14ac:dyDescent="0.3">
      <c r="A4986" s="336">
        <v>18034</v>
      </c>
      <c r="B4986" s="2" t="s">
        <v>293</v>
      </c>
      <c r="C4986" s="429">
        <v>6.019012</v>
      </c>
      <c r="D4986" s="429">
        <v>3.478844</v>
      </c>
      <c r="E4986" s="429">
        <v>2.540168</v>
      </c>
      <c r="F4986" s="429">
        <v>0.79656099999998986</v>
      </c>
    </row>
    <row r="4987" spans="1:6" x14ac:dyDescent="0.3">
      <c r="A4987" s="336">
        <v>18035</v>
      </c>
      <c r="B4987" s="2" t="s">
        <v>293</v>
      </c>
      <c r="C4987" s="429">
        <v>5.8283100000000001</v>
      </c>
      <c r="D4987" s="429">
        <v>3.5999850000000002</v>
      </c>
      <c r="E4987" s="429">
        <v>2.2283249999999999</v>
      </c>
      <c r="F4987" s="429">
        <v>6.598499999999774E-2</v>
      </c>
    </row>
    <row r="4988" spans="1:6" x14ac:dyDescent="0.3">
      <c r="A4988" s="336">
        <v>18036</v>
      </c>
      <c r="B4988" s="2" t="s">
        <v>293</v>
      </c>
      <c r="C4988" s="429">
        <v>6.0197969999999996</v>
      </c>
      <c r="D4988" s="429">
        <v>3.496448</v>
      </c>
      <c r="E4988" s="429">
        <v>2.5233489999999996</v>
      </c>
      <c r="F4988" s="429">
        <v>0.6687870000000018</v>
      </c>
    </row>
    <row r="4989" spans="1:6" x14ac:dyDescent="0.3">
      <c r="A4989" s="336">
        <v>18037</v>
      </c>
      <c r="B4989" s="2" t="s">
        <v>293</v>
      </c>
      <c r="C4989" s="429">
        <v>5.8927589999999999</v>
      </c>
      <c r="D4989" s="429">
        <v>3.559177</v>
      </c>
      <c r="E4989" s="429">
        <v>2.3335819999999998</v>
      </c>
      <c r="F4989" s="429">
        <v>0.54053499999999843</v>
      </c>
    </row>
    <row r="4990" spans="1:6" x14ac:dyDescent="0.3">
      <c r="A4990" s="336">
        <v>18038</v>
      </c>
      <c r="B4990" s="2" t="s">
        <v>293</v>
      </c>
      <c r="C4990" s="429">
        <v>5.8194840000000001</v>
      </c>
      <c r="D4990" s="429">
        <v>3.647519</v>
      </c>
      <c r="E4990" s="429">
        <v>2.1719650000000001</v>
      </c>
      <c r="F4990" s="429">
        <v>-0.83942400000000106</v>
      </c>
    </row>
    <row r="4991" spans="1:6" x14ac:dyDescent="0.3">
      <c r="A4991" s="336">
        <v>18040</v>
      </c>
      <c r="B4991" s="2" t="s">
        <v>293</v>
      </c>
      <c r="C4991" s="429">
        <v>5.93</v>
      </c>
      <c r="D4991" s="429">
        <v>3.6036990000000002</v>
      </c>
      <c r="E4991" s="429">
        <v>2.3263009999999995</v>
      </c>
      <c r="F4991" s="429">
        <v>-0.35293300000000016</v>
      </c>
    </row>
    <row r="4992" spans="1:6" x14ac:dyDescent="0.3">
      <c r="A4992" s="336">
        <v>18041</v>
      </c>
      <c r="B4992" s="2" t="s">
        <v>293</v>
      </c>
      <c r="C4992" s="429">
        <v>6.0005430000000004</v>
      </c>
      <c r="D4992" s="429">
        <v>3.5729609999999998</v>
      </c>
      <c r="E4992" s="429">
        <v>2.4275820000000006</v>
      </c>
      <c r="F4992" s="429">
        <v>0.23615900000000778</v>
      </c>
    </row>
    <row r="4993" spans="1:6" x14ac:dyDescent="0.3">
      <c r="A4993" s="336">
        <v>18042</v>
      </c>
      <c r="B4993" s="2" t="s">
        <v>293</v>
      </c>
      <c r="C4993" s="429">
        <v>5.9652909999999997</v>
      </c>
      <c r="D4993" s="429">
        <v>3.5564779999999998</v>
      </c>
      <c r="E4993" s="429">
        <v>2.4088129999999999</v>
      </c>
      <c r="F4993" s="429">
        <v>8.4870999999999697E-2</v>
      </c>
    </row>
    <row r="4994" spans="1:6" x14ac:dyDescent="0.3">
      <c r="A4994" s="336">
        <v>18045</v>
      </c>
      <c r="B4994" s="2" t="s">
        <v>293</v>
      </c>
      <c r="C4994" s="429">
        <v>5.9546200000000002</v>
      </c>
      <c r="D4994" s="429">
        <v>3.5562670000000001</v>
      </c>
      <c r="E4994" s="429">
        <v>2.3983530000000002</v>
      </c>
      <c r="F4994" s="429">
        <v>8.4759000000019569E-2</v>
      </c>
    </row>
    <row r="4995" spans="1:6" x14ac:dyDescent="0.3">
      <c r="A4995" s="336">
        <v>18049</v>
      </c>
      <c r="B4995" s="2" t="s">
        <v>293</v>
      </c>
      <c r="C4995" s="429">
        <v>5.9990319999999997</v>
      </c>
      <c r="D4995" s="429">
        <v>3.5209820000000001</v>
      </c>
      <c r="E4995" s="429">
        <v>2.4780499999999996</v>
      </c>
      <c r="F4995" s="429">
        <v>0.69926499999998981</v>
      </c>
    </row>
    <row r="4996" spans="1:6" x14ac:dyDescent="0.3">
      <c r="A4996" s="336">
        <v>18051</v>
      </c>
      <c r="B4996" s="2" t="s">
        <v>293</v>
      </c>
      <c r="C4996" s="429">
        <v>5.9023880000000002</v>
      </c>
      <c r="D4996" s="429">
        <v>3.595707</v>
      </c>
      <c r="E4996" s="429">
        <v>2.3066810000000002</v>
      </c>
      <c r="F4996" s="429">
        <v>0.66691099999999892</v>
      </c>
    </row>
    <row r="4997" spans="1:6" x14ac:dyDescent="0.3">
      <c r="A4997" s="336">
        <v>18052</v>
      </c>
      <c r="B4997" s="2" t="s">
        <v>293</v>
      </c>
      <c r="C4997" s="429">
        <v>5.9347399999999997</v>
      </c>
      <c r="D4997" s="429">
        <v>3.533512</v>
      </c>
      <c r="E4997" s="429">
        <v>2.4012279999999997</v>
      </c>
      <c r="F4997" s="429">
        <v>0.56196500000000071</v>
      </c>
    </row>
    <row r="4998" spans="1:6" x14ac:dyDescent="0.3">
      <c r="A4998" s="336">
        <v>18053</v>
      </c>
      <c r="B4998" s="2" t="s">
        <v>295</v>
      </c>
      <c r="C4998" s="429">
        <v>6.0141499999999999</v>
      </c>
      <c r="D4998" s="429">
        <v>3.8263199999999999</v>
      </c>
      <c r="E4998" s="429">
        <v>2.1878299999999999</v>
      </c>
      <c r="F4998" s="429">
        <v>3.2932999999999879E-2</v>
      </c>
    </row>
    <row r="4999" spans="1:6" x14ac:dyDescent="0.3">
      <c r="A4999" s="336">
        <v>18054</v>
      </c>
      <c r="B4999" s="2" t="s">
        <v>293</v>
      </c>
      <c r="C4999" s="429">
        <v>6.0910419999999998</v>
      </c>
      <c r="D4999" s="429">
        <v>3.514256</v>
      </c>
      <c r="E4999" s="429">
        <v>2.5767859999999998</v>
      </c>
      <c r="F4999" s="429">
        <v>1.3738109999999892</v>
      </c>
    </row>
    <row r="5000" spans="1:6" x14ac:dyDescent="0.3">
      <c r="A5000" s="336">
        <v>18055</v>
      </c>
      <c r="B5000" s="2" t="s">
        <v>293</v>
      </c>
      <c r="C5000" s="429">
        <v>5.9972849999999998</v>
      </c>
      <c r="D5000" s="429">
        <v>3.5033370000000001</v>
      </c>
      <c r="E5000" s="429">
        <v>2.4939479999999996</v>
      </c>
      <c r="F5000" s="429">
        <v>0.52114499999999708</v>
      </c>
    </row>
    <row r="5001" spans="1:6" x14ac:dyDescent="0.3">
      <c r="A5001" s="336">
        <v>18056</v>
      </c>
      <c r="B5001" s="2" t="s">
        <v>293</v>
      </c>
      <c r="C5001" s="429">
        <v>5.9790469999999996</v>
      </c>
      <c r="D5001" s="429">
        <v>3.5826899999999999</v>
      </c>
      <c r="E5001" s="429">
        <v>2.3963569999999996</v>
      </c>
      <c r="F5001" s="429">
        <v>0.19166000000000594</v>
      </c>
    </row>
    <row r="5002" spans="1:6" x14ac:dyDescent="0.3">
      <c r="A5002" s="336">
        <v>18058</v>
      </c>
      <c r="B5002" s="2" t="s">
        <v>295</v>
      </c>
      <c r="C5002" s="429">
        <v>5.9481200000000003</v>
      </c>
      <c r="D5002" s="429">
        <v>3.905392</v>
      </c>
      <c r="E5002" s="429">
        <v>2.0427280000000003</v>
      </c>
      <c r="F5002" s="429">
        <v>-2.1362020000000044</v>
      </c>
    </row>
    <row r="5003" spans="1:6" x14ac:dyDescent="0.3">
      <c r="A5003" s="336">
        <v>18059</v>
      </c>
      <c r="B5003" s="2" t="s">
        <v>293</v>
      </c>
      <c r="C5003" s="429">
        <v>5.8603430000000003</v>
      </c>
      <c r="D5003" s="429">
        <v>3.5787939999999998</v>
      </c>
      <c r="E5003" s="429">
        <v>2.2815490000000005</v>
      </c>
      <c r="F5003" s="429">
        <v>0.2893980000000056</v>
      </c>
    </row>
    <row r="5004" spans="1:6" x14ac:dyDescent="0.3">
      <c r="A5004" s="336">
        <v>18062</v>
      </c>
      <c r="B5004" s="2" t="s">
        <v>293</v>
      </c>
      <c r="C5004" s="429">
        <v>5.9701659999999999</v>
      </c>
      <c r="D5004" s="429">
        <v>3.5685099999999998</v>
      </c>
      <c r="E5004" s="429">
        <v>2.401656</v>
      </c>
      <c r="F5004" s="429">
        <v>0.49654800000000421</v>
      </c>
    </row>
    <row r="5005" spans="1:6" x14ac:dyDescent="0.3">
      <c r="A5005" s="336">
        <v>18064</v>
      </c>
      <c r="B5005" s="2" t="s">
        <v>293</v>
      </c>
      <c r="C5005" s="429">
        <v>5.9244380000000003</v>
      </c>
      <c r="D5005" s="429">
        <v>3.5939580000000002</v>
      </c>
      <c r="E5005" s="429">
        <v>2.3304800000000001</v>
      </c>
      <c r="F5005" s="429">
        <v>-0.49235499999999632</v>
      </c>
    </row>
    <row r="5006" spans="1:6" x14ac:dyDescent="0.3">
      <c r="A5006" s="336">
        <v>18066</v>
      </c>
      <c r="B5006" s="2" t="s">
        <v>295</v>
      </c>
      <c r="C5006" s="429">
        <v>6.0470350000000002</v>
      </c>
      <c r="D5006" s="429">
        <v>3.8353009999999998</v>
      </c>
      <c r="E5006" s="429">
        <v>2.2117340000000003</v>
      </c>
      <c r="F5006" s="429">
        <v>6.6719999999989454E-2</v>
      </c>
    </row>
    <row r="5007" spans="1:6" x14ac:dyDescent="0.3">
      <c r="A5007" s="336">
        <v>18067</v>
      </c>
      <c r="B5007" s="2" t="s">
        <v>293</v>
      </c>
      <c r="C5007" s="429">
        <v>5.900372</v>
      </c>
      <c r="D5007" s="429">
        <v>3.564816</v>
      </c>
      <c r="E5007" s="429">
        <v>2.335556</v>
      </c>
      <c r="F5007" s="429">
        <v>4.4002999999996462E-2</v>
      </c>
    </row>
    <row r="5008" spans="1:6" x14ac:dyDescent="0.3">
      <c r="A5008" s="336">
        <v>18069</v>
      </c>
      <c r="B5008" s="2" t="s">
        <v>293</v>
      </c>
      <c r="C5008" s="429">
        <v>5.9089869999999998</v>
      </c>
      <c r="D5008" s="429">
        <v>3.5692029999999999</v>
      </c>
      <c r="E5008" s="429">
        <v>2.3397839999999999</v>
      </c>
      <c r="F5008" s="429">
        <v>0.77015600000000006</v>
      </c>
    </row>
    <row r="5009" spans="1:6" x14ac:dyDescent="0.3">
      <c r="A5009" s="336">
        <v>18070</v>
      </c>
      <c r="B5009" s="2" t="s">
        <v>293</v>
      </c>
      <c r="C5009" s="429">
        <v>5.9836210000000003</v>
      </c>
      <c r="D5009" s="429">
        <v>3.5835129999999999</v>
      </c>
      <c r="E5009" s="429">
        <v>2.4001080000000004</v>
      </c>
      <c r="F5009" s="429">
        <v>0.13045200000000534</v>
      </c>
    </row>
    <row r="5010" spans="1:6" x14ac:dyDescent="0.3">
      <c r="A5010" s="336">
        <v>18071</v>
      </c>
      <c r="B5010" s="2" t="s">
        <v>295</v>
      </c>
      <c r="C5010" s="429">
        <v>5.9489609999999997</v>
      </c>
      <c r="D5010" s="429">
        <v>3.871985</v>
      </c>
      <c r="E5010" s="429">
        <v>2.0769759999999997</v>
      </c>
      <c r="F5010" s="429">
        <v>-1.2461019999999934</v>
      </c>
    </row>
    <row r="5011" spans="1:6" x14ac:dyDescent="0.3">
      <c r="A5011" s="336">
        <v>18072</v>
      </c>
      <c r="B5011" s="2" t="s">
        <v>293</v>
      </c>
      <c r="C5011" s="429">
        <v>5.8994869999999997</v>
      </c>
      <c r="D5011" s="429">
        <v>3.6824219999999999</v>
      </c>
      <c r="E5011" s="429">
        <v>2.2170649999999998</v>
      </c>
      <c r="F5011" s="429">
        <v>-1.8005959999999916</v>
      </c>
    </row>
    <row r="5012" spans="1:6" x14ac:dyDescent="0.3">
      <c r="A5012" s="336">
        <v>18073</v>
      </c>
      <c r="B5012" s="2" t="s">
        <v>293</v>
      </c>
      <c r="C5012" s="429">
        <v>6.0449640000000002</v>
      </c>
      <c r="D5012" s="429">
        <v>3.5448149999999998</v>
      </c>
      <c r="E5012" s="429">
        <v>2.5001490000000004</v>
      </c>
      <c r="F5012" s="429">
        <v>0.75716500000000764</v>
      </c>
    </row>
    <row r="5013" spans="1:6" x14ac:dyDescent="0.3">
      <c r="A5013" s="336">
        <v>18074</v>
      </c>
      <c r="B5013" s="2" t="s">
        <v>293</v>
      </c>
      <c r="C5013" s="429">
        <v>6.1114329999999999</v>
      </c>
      <c r="D5013" s="429">
        <v>3.534205</v>
      </c>
      <c r="E5013" s="429">
        <v>2.5772279999999999</v>
      </c>
      <c r="F5013" s="429">
        <v>1.7482690000000005</v>
      </c>
    </row>
    <row r="5014" spans="1:6" x14ac:dyDescent="0.3">
      <c r="A5014" s="336">
        <v>18076</v>
      </c>
      <c r="B5014" s="2" t="s">
        <v>293</v>
      </c>
      <c r="C5014" s="429">
        <v>6.0567840000000004</v>
      </c>
      <c r="D5014" s="429">
        <v>3.5427689999999998</v>
      </c>
      <c r="E5014" s="429">
        <v>2.5140150000000006</v>
      </c>
      <c r="F5014" s="429">
        <v>0.93779899999999827</v>
      </c>
    </row>
    <row r="5015" spans="1:6" x14ac:dyDescent="0.3">
      <c r="A5015" s="336">
        <v>18077</v>
      </c>
      <c r="B5015" s="2" t="s">
        <v>293</v>
      </c>
      <c r="C5015" s="429">
        <v>5.9984229999999998</v>
      </c>
      <c r="D5015" s="429">
        <v>3.5153669999999999</v>
      </c>
      <c r="E5015" s="429">
        <v>2.4830559999999999</v>
      </c>
      <c r="F5015" s="429">
        <v>0.3974410000000006</v>
      </c>
    </row>
    <row r="5016" spans="1:6" x14ac:dyDescent="0.3">
      <c r="A5016" s="336">
        <v>18078</v>
      </c>
      <c r="B5016" s="2" t="s">
        <v>293</v>
      </c>
      <c r="C5016" s="429">
        <v>5.8599639999999997</v>
      </c>
      <c r="D5016" s="429">
        <v>3.5944500000000001</v>
      </c>
      <c r="E5016" s="429">
        <v>2.2655139999999996</v>
      </c>
      <c r="F5016" s="429">
        <v>0.53751699999999403</v>
      </c>
    </row>
    <row r="5017" spans="1:6" x14ac:dyDescent="0.3">
      <c r="A5017" s="336">
        <v>18080</v>
      </c>
      <c r="B5017" s="2" t="s">
        <v>295</v>
      </c>
      <c r="C5017" s="429">
        <v>6.0424559999999996</v>
      </c>
      <c r="D5017" s="429">
        <v>3.8419989999999999</v>
      </c>
      <c r="E5017" s="429">
        <v>2.2004569999999997</v>
      </c>
      <c r="F5017" s="429">
        <v>0.15234799999998927</v>
      </c>
    </row>
    <row r="5018" spans="1:6" x14ac:dyDescent="0.3">
      <c r="A5018" s="336">
        <v>18087</v>
      </c>
      <c r="B5018" s="2" t="s">
        <v>293</v>
      </c>
      <c r="C5018" s="429">
        <v>5.9619220000000004</v>
      </c>
      <c r="D5018" s="429">
        <v>3.5532780000000002</v>
      </c>
      <c r="E5018" s="429">
        <v>2.4086440000000002</v>
      </c>
      <c r="F5018" s="429">
        <v>0.82113900000000939</v>
      </c>
    </row>
    <row r="5019" spans="1:6" x14ac:dyDescent="0.3">
      <c r="A5019" s="336">
        <v>18088</v>
      </c>
      <c r="B5019" s="2" t="s">
        <v>295</v>
      </c>
      <c r="C5019" s="429">
        <v>6.0491250000000001</v>
      </c>
      <c r="D5019" s="429">
        <v>3.8609460000000002</v>
      </c>
      <c r="E5019" s="429">
        <v>2.1881789999999999</v>
      </c>
      <c r="F5019" s="429">
        <v>-0.12201100000000054</v>
      </c>
    </row>
    <row r="5020" spans="1:6" x14ac:dyDescent="0.3">
      <c r="A5020" s="336">
        <v>18091</v>
      </c>
      <c r="B5020" s="2" t="s">
        <v>293</v>
      </c>
      <c r="C5020" s="429">
        <v>5.8790709999999997</v>
      </c>
      <c r="D5020" s="429">
        <v>3.6594470000000001</v>
      </c>
      <c r="E5020" s="429">
        <v>2.2196239999999996</v>
      </c>
      <c r="F5020" s="429">
        <v>-1.374992000000006</v>
      </c>
    </row>
    <row r="5021" spans="1:6" x14ac:dyDescent="0.3">
      <c r="A5021" s="336">
        <v>18092</v>
      </c>
      <c r="B5021" s="2" t="s">
        <v>293</v>
      </c>
      <c r="C5021" s="429">
        <v>5.9932809999999996</v>
      </c>
      <c r="D5021" s="429">
        <v>3.5547179999999998</v>
      </c>
      <c r="E5021" s="429">
        <v>2.4385629999999998</v>
      </c>
      <c r="F5021" s="429">
        <v>0.39507800000000515</v>
      </c>
    </row>
    <row r="5022" spans="1:6" x14ac:dyDescent="0.3">
      <c r="A5022" s="336">
        <v>18101</v>
      </c>
      <c r="B5022" s="2" t="s">
        <v>293</v>
      </c>
      <c r="C5022" s="429">
        <v>5.9907050000000002</v>
      </c>
      <c r="D5022" s="429">
        <v>3.489411</v>
      </c>
      <c r="E5022" s="429">
        <v>2.5012940000000001</v>
      </c>
      <c r="F5022" s="429">
        <v>0.82970800000001077</v>
      </c>
    </row>
    <row r="5023" spans="1:6" x14ac:dyDescent="0.3">
      <c r="A5023" s="336">
        <v>18102</v>
      </c>
      <c r="B5023" s="2" t="s">
        <v>293</v>
      </c>
      <c r="C5023" s="429">
        <v>5.9840520000000001</v>
      </c>
      <c r="D5023" s="429">
        <v>3.4961950000000002</v>
      </c>
      <c r="E5023" s="429">
        <v>2.487857</v>
      </c>
      <c r="F5023" s="429">
        <v>0.81640900000000016</v>
      </c>
    </row>
    <row r="5024" spans="1:6" x14ac:dyDescent="0.3">
      <c r="A5024" s="336">
        <v>18103</v>
      </c>
      <c r="B5024" s="2" t="s">
        <v>293</v>
      </c>
      <c r="C5024" s="429">
        <v>6.0019729999999996</v>
      </c>
      <c r="D5024" s="429">
        <v>3.4887030000000001</v>
      </c>
      <c r="E5024" s="429">
        <v>2.5132699999999994</v>
      </c>
      <c r="F5024" s="429">
        <v>0.93214499999999845</v>
      </c>
    </row>
    <row r="5025" spans="1:6" x14ac:dyDescent="0.3">
      <c r="A5025" s="336">
        <v>18104</v>
      </c>
      <c r="B5025" s="2" t="s">
        <v>293</v>
      </c>
      <c r="C5025" s="429">
        <v>5.9605160000000001</v>
      </c>
      <c r="D5025" s="429">
        <v>3.5220630000000002</v>
      </c>
      <c r="E5025" s="429">
        <v>2.438453</v>
      </c>
      <c r="F5025" s="429">
        <v>0.93130000000000734</v>
      </c>
    </row>
    <row r="5026" spans="1:6" x14ac:dyDescent="0.3">
      <c r="A5026" s="336">
        <v>18106</v>
      </c>
      <c r="B5026" s="2" t="s">
        <v>293</v>
      </c>
      <c r="C5026" s="429">
        <v>5.9602389999999996</v>
      </c>
      <c r="D5026" s="429">
        <v>3.5425200000000001</v>
      </c>
      <c r="E5026" s="429">
        <v>2.4177189999999995</v>
      </c>
      <c r="F5026" s="429">
        <v>0.93262299999998532</v>
      </c>
    </row>
    <row r="5027" spans="1:6" x14ac:dyDescent="0.3">
      <c r="A5027" s="336">
        <v>18109</v>
      </c>
      <c r="B5027" s="2" t="s">
        <v>293</v>
      </c>
      <c r="C5027" s="429">
        <v>5.9767190000000001</v>
      </c>
      <c r="D5027" s="429">
        <v>3.5027689999999998</v>
      </c>
      <c r="E5027" s="429">
        <v>2.4739500000000003</v>
      </c>
      <c r="F5027" s="429">
        <v>0.51984399999999908</v>
      </c>
    </row>
    <row r="5028" spans="1:6" x14ac:dyDescent="0.3">
      <c r="A5028" s="336">
        <v>18201</v>
      </c>
      <c r="B5028" s="2" t="s">
        <v>295</v>
      </c>
      <c r="C5028" s="429">
        <v>5.5639750000000001</v>
      </c>
      <c r="D5028" s="429">
        <v>3.7776589999999999</v>
      </c>
      <c r="E5028" s="429">
        <v>1.7863160000000002</v>
      </c>
      <c r="F5028" s="429">
        <v>-4.2562110000000004</v>
      </c>
    </row>
    <row r="5029" spans="1:6" x14ac:dyDescent="0.3">
      <c r="A5029" s="336">
        <v>18202</v>
      </c>
      <c r="B5029" s="2" t="s">
        <v>295</v>
      </c>
      <c r="C5029" s="429">
        <v>5.597118</v>
      </c>
      <c r="D5029" s="429">
        <v>3.74674</v>
      </c>
      <c r="E5029" s="429">
        <v>1.8503780000000001</v>
      </c>
      <c r="F5029" s="429">
        <v>-3.6480989999999949</v>
      </c>
    </row>
    <row r="5030" spans="1:6" x14ac:dyDescent="0.3">
      <c r="A5030" s="336">
        <v>18210</v>
      </c>
      <c r="B5030" s="2" t="s">
        <v>295</v>
      </c>
      <c r="C5030" s="429">
        <v>5.7267729999999997</v>
      </c>
      <c r="D5030" s="429">
        <v>3.924204</v>
      </c>
      <c r="E5030" s="429">
        <v>1.8025689999999996</v>
      </c>
      <c r="F5030" s="429">
        <v>-4.0956729999999979</v>
      </c>
    </row>
    <row r="5031" spans="1:6" x14ac:dyDescent="0.3">
      <c r="A5031" s="336">
        <v>18211</v>
      </c>
      <c r="B5031" s="2" t="s">
        <v>295</v>
      </c>
      <c r="C5031" s="429">
        <v>5.9388209999999999</v>
      </c>
      <c r="D5031" s="429">
        <v>3.8018909999999999</v>
      </c>
      <c r="E5031" s="429">
        <v>2.13693</v>
      </c>
      <c r="F5031" s="429">
        <v>-0.77595699999999823</v>
      </c>
    </row>
    <row r="5032" spans="1:6" x14ac:dyDescent="0.3">
      <c r="A5032" s="336">
        <v>18214</v>
      </c>
      <c r="B5032" s="2" t="s">
        <v>295</v>
      </c>
      <c r="C5032" s="429">
        <v>5.6893190000000002</v>
      </c>
      <c r="D5032" s="429">
        <v>3.7760060000000002</v>
      </c>
      <c r="E5032" s="429">
        <v>1.913313</v>
      </c>
      <c r="F5032" s="429">
        <v>-3.1757530000000003</v>
      </c>
    </row>
    <row r="5033" spans="1:6" x14ac:dyDescent="0.3">
      <c r="A5033" s="336">
        <v>18216</v>
      </c>
      <c r="B5033" s="2" t="s">
        <v>295</v>
      </c>
      <c r="C5033" s="429">
        <v>5.5586380000000002</v>
      </c>
      <c r="D5033" s="429">
        <v>3.8017639999999999</v>
      </c>
      <c r="E5033" s="429">
        <v>1.7568740000000003</v>
      </c>
      <c r="F5033" s="429">
        <v>-4.5531579999999963</v>
      </c>
    </row>
    <row r="5034" spans="1:6" x14ac:dyDescent="0.3">
      <c r="A5034" s="336">
        <v>18218</v>
      </c>
      <c r="B5034" s="2" t="s">
        <v>295</v>
      </c>
      <c r="C5034" s="429">
        <v>5.7490759999999996</v>
      </c>
      <c r="D5034" s="429">
        <v>3.7978149999999999</v>
      </c>
      <c r="E5034" s="429">
        <v>1.9512609999999997</v>
      </c>
      <c r="F5034" s="429">
        <v>-2.8922119999999936</v>
      </c>
    </row>
    <row r="5035" spans="1:6" x14ac:dyDescent="0.3">
      <c r="A5035" s="336">
        <v>18219</v>
      </c>
      <c r="B5035" s="2" t="s">
        <v>295</v>
      </c>
      <c r="C5035" s="429">
        <v>5.6487020000000001</v>
      </c>
      <c r="D5035" s="429">
        <v>3.6937359999999999</v>
      </c>
      <c r="E5035" s="429">
        <v>1.9549660000000002</v>
      </c>
      <c r="F5035" s="429">
        <v>-2.4401550000000043</v>
      </c>
    </row>
    <row r="5036" spans="1:6" x14ac:dyDescent="0.3">
      <c r="A5036" s="336">
        <v>18220</v>
      </c>
      <c r="B5036" s="2" t="s">
        <v>295</v>
      </c>
      <c r="C5036" s="429">
        <v>5.6386159999999999</v>
      </c>
      <c r="D5036" s="429">
        <v>3.779315</v>
      </c>
      <c r="E5036" s="429">
        <v>1.8593009999999999</v>
      </c>
      <c r="F5036" s="429">
        <v>-3.7587800000000087</v>
      </c>
    </row>
    <row r="5037" spans="1:6" x14ac:dyDescent="0.3">
      <c r="A5037" s="336">
        <v>18222</v>
      </c>
      <c r="B5037" s="2" t="s">
        <v>295</v>
      </c>
      <c r="C5037" s="429">
        <v>5.6213290000000002</v>
      </c>
      <c r="D5037" s="429">
        <v>3.6930360000000002</v>
      </c>
      <c r="E5037" s="429">
        <v>1.928293</v>
      </c>
      <c r="F5037" s="429">
        <v>-2.5441379999999967</v>
      </c>
    </row>
    <row r="5038" spans="1:6" x14ac:dyDescent="0.3">
      <c r="A5038" s="336">
        <v>18224</v>
      </c>
      <c r="B5038" s="2" t="s">
        <v>295</v>
      </c>
      <c r="C5038" s="429">
        <v>5.5749050000000002</v>
      </c>
      <c r="D5038" s="429">
        <v>3.7634829999999999</v>
      </c>
      <c r="E5038" s="429">
        <v>1.8114220000000003</v>
      </c>
      <c r="F5038" s="429">
        <v>-3.6916280000000086</v>
      </c>
    </row>
    <row r="5039" spans="1:6" x14ac:dyDescent="0.3">
      <c r="A5039" s="336">
        <v>18229</v>
      </c>
      <c r="B5039" s="2" t="s">
        <v>295</v>
      </c>
      <c r="C5039" s="429">
        <v>5.7276959999999999</v>
      </c>
      <c r="D5039" s="429">
        <v>3.8530989999999998</v>
      </c>
      <c r="E5039" s="429">
        <v>1.8745970000000001</v>
      </c>
      <c r="F5039" s="429">
        <v>-3.1207039999999964</v>
      </c>
    </row>
    <row r="5040" spans="1:6" x14ac:dyDescent="0.3">
      <c r="A5040" s="336">
        <v>18232</v>
      </c>
      <c r="B5040" s="2" t="s">
        <v>295</v>
      </c>
      <c r="C5040" s="429">
        <v>5.7411960000000004</v>
      </c>
      <c r="D5040" s="429">
        <v>3.804157</v>
      </c>
      <c r="E5040" s="429">
        <v>1.9370390000000004</v>
      </c>
      <c r="F5040" s="429">
        <v>-2.9083660000000009</v>
      </c>
    </row>
    <row r="5041" spans="1:6" x14ac:dyDescent="0.3">
      <c r="A5041" s="336">
        <v>18235</v>
      </c>
      <c r="B5041" s="2" t="s">
        <v>295</v>
      </c>
      <c r="C5041" s="429">
        <v>5.8723390000000002</v>
      </c>
      <c r="D5041" s="429">
        <v>3.8436210000000002</v>
      </c>
      <c r="E5041" s="429">
        <v>2.028718</v>
      </c>
      <c r="F5041" s="429">
        <v>-1.623915999999987</v>
      </c>
    </row>
    <row r="5042" spans="1:6" x14ac:dyDescent="0.3">
      <c r="A5042" s="336">
        <v>18237</v>
      </c>
      <c r="B5042" s="2" t="s">
        <v>295</v>
      </c>
      <c r="C5042" s="429">
        <v>5.6091379999999997</v>
      </c>
      <c r="D5042" s="429">
        <v>3.7892839999999999</v>
      </c>
      <c r="E5042" s="429">
        <v>1.8198539999999999</v>
      </c>
      <c r="F5042" s="429">
        <v>-4.1362230000000011</v>
      </c>
    </row>
    <row r="5043" spans="1:6" x14ac:dyDescent="0.3">
      <c r="A5043" s="336">
        <v>18240</v>
      </c>
      <c r="B5043" s="2" t="s">
        <v>295</v>
      </c>
      <c r="C5043" s="429">
        <v>5.702528</v>
      </c>
      <c r="D5043" s="429">
        <v>3.8103690000000001</v>
      </c>
      <c r="E5043" s="429">
        <v>1.8921589999999999</v>
      </c>
      <c r="F5043" s="429">
        <v>-3.2170729999999992</v>
      </c>
    </row>
    <row r="5044" spans="1:6" x14ac:dyDescent="0.3">
      <c r="A5044" s="336">
        <v>18245</v>
      </c>
      <c r="B5044" s="2" t="s">
        <v>295</v>
      </c>
      <c r="C5044" s="429">
        <v>5.6414049999999998</v>
      </c>
      <c r="D5044" s="429">
        <v>3.7960950000000002</v>
      </c>
      <c r="E5044" s="429">
        <v>1.8453099999999996</v>
      </c>
      <c r="F5044" s="429">
        <v>-3.8729740000000064</v>
      </c>
    </row>
    <row r="5045" spans="1:6" x14ac:dyDescent="0.3">
      <c r="A5045" s="336">
        <v>18246</v>
      </c>
      <c r="B5045" s="2" t="s">
        <v>295</v>
      </c>
      <c r="C5045" s="429">
        <v>5.637302</v>
      </c>
      <c r="D5045" s="429">
        <v>3.7062469999999998</v>
      </c>
      <c r="E5045" s="429">
        <v>1.9310550000000002</v>
      </c>
      <c r="F5045" s="429">
        <v>-2.6858649999999926</v>
      </c>
    </row>
    <row r="5046" spans="1:6" x14ac:dyDescent="0.3">
      <c r="A5046" s="336">
        <v>18248</v>
      </c>
      <c r="B5046" s="2" t="s">
        <v>295</v>
      </c>
      <c r="C5046" s="429">
        <v>5.6134789999999999</v>
      </c>
      <c r="D5046" s="429">
        <v>3.7602570000000002</v>
      </c>
      <c r="E5046" s="429">
        <v>1.8532219999999997</v>
      </c>
      <c r="F5046" s="429">
        <v>-3.7631790000000009</v>
      </c>
    </row>
    <row r="5047" spans="1:6" x14ac:dyDescent="0.3">
      <c r="A5047" s="336">
        <v>18249</v>
      </c>
      <c r="B5047" s="2" t="s">
        <v>295</v>
      </c>
      <c r="C5047" s="429">
        <v>5.658684</v>
      </c>
      <c r="D5047" s="429">
        <v>3.680393</v>
      </c>
      <c r="E5047" s="429">
        <v>1.978291</v>
      </c>
      <c r="F5047" s="429">
        <v>-2.1200419999999909</v>
      </c>
    </row>
    <row r="5048" spans="1:6" x14ac:dyDescent="0.3">
      <c r="A5048" s="336">
        <v>18250</v>
      </c>
      <c r="B5048" s="2" t="s">
        <v>295</v>
      </c>
      <c r="C5048" s="429">
        <v>5.782654</v>
      </c>
      <c r="D5048" s="429">
        <v>3.8076979999999998</v>
      </c>
      <c r="E5048" s="429">
        <v>1.9749560000000002</v>
      </c>
      <c r="F5048" s="429">
        <v>-2.397437999999994</v>
      </c>
    </row>
    <row r="5049" spans="1:6" x14ac:dyDescent="0.3">
      <c r="A5049" s="336">
        <v>18252</v>
      </c>
      <c r="B5049" s="2" t="s">
        <v>295</v>
      </c>
      <c r="C5049" s="429">
        <v>5.7939670000000003</v>
      </c>
      <c r="D5049" s="429">
        <v>3.785857</v>
      </c>
      <c r="E5049" s="429">
        <v>2.0081100000000003</v>
      </c>
      <c r="F5049" s="429">
        <v>-2.3502300000000105</v>
      </c>
    </row>
    <row r="5050" spans="1:6" x14ac:dyDescent="0.3">
      <c r="A5050" s="336">
        <v>18255</v>
      </c>
      <c r="B5050" s="2" t="s">
        <v>295</v>
      </c>
      <c r="C5050" s="429">
        <v>5.6278490000000003</v>
      </c>
      <c r="D5050" s="429">
        <v>3.81711</v>
      </c>
      <c r="E5050" s="429">
        <v>1.8107390000000003</v>
      </c>
      <c r="F5050" s="429">
        <v>-3.8537630000000007</v>
      </c>
    </row>
    <row r="5051" spans="1:6" x14ac:dyDescent="0.3">
      <c r="A5051" s="336">
        <v>18301</v>
      </c>
      <c r="B5051" s="2" t="s">
        <v>295</v>
      </c>
      <c r="C5051" s="429">
        <v>6.0957540000000003</v>
      </c>
      <c r="D5051" s="429">
        <v>4.0118600000000004</v>
      </c>
      <c r="E5051" s="429">
        <v>2.0838939999999999</v>
      </c>
      <c r="F5051" s="429">
        <v>-3.6075480000000013</v>
      </c>
    </row>
    <row r="5052" spans="1:6" x14ac:dyDescent="0.3">
      <c r="A5052" s="336">
        <v>18302</v>
      </c>
      <c r="B5052" s="2" t="s">
        <v>295</v>
      </c>
      <c r="C5052" s="429">
        <v>6.0632739999999998</v>
      </c>
      <c r="D5052" s="429">
        <v>4.0428839999999999</v>
      </c>
      <c r="E5052" s="429">
        <v>2.0203899999999999</v>
      </c>
      <c r="F5052" s="429">
        <v>-4.0859800000000064</v>
      </c>
    </row>
    <row r="5053" spans="1:6" x14ac:dyDescent="0.3">
      <c r="A5053" s="336">
        <v>18321</v>
      </c>
      <c r="B5053" s="2" t="s">
        <v>295</v>
      </c>
      <c r="C5053" s="429">
        <v>6.0089389999999998</v>
      </c>
      <c r="D5053" s="429">
        <v>3.9899</v>
      </c>
      <c r="E5053" s="429">
        <v>2.0190389999999998</v>
      </c>
      <c r="F5053" s="429">
        <v>-3.8845189999999974</v>
      </c>
    </row>
    <row r="5054" spans="1:6" x14ac:dyDescent="0.3">
      <c r="A5054" s="336">
        <v>18322</v>
      </c>
      <c r="B5054" s="2" t="s">
        <v>295</v>
      </c>
      <c r="C5054" s="429">
        <v>5.9622039999999998</v>
      </c>
      <c r="D5054" s="429">
        <v>3.9291849999999999</v>
      </c>
      <c r="E5054" s="429">
        <v>2.0330189999999999</v>
      </c>
      <c r="F5054" s="429">
        <v>-2.5939980000000062</v>
      </c>
    </row>
    <row r="5055" spans="1:6" x14ac:dyDescent="0.3">
      <c r="A5055" s="336">
        <v>18324</v>
      </c>
      <c r="B5055" s="2" t="s">
        <v>295</v>
      </c>
      <c r="C5055" s="429">
        <v>6.0271299999999997</v>
      </c>
      <c r="D5055" s="429">
        <v>4.0648650000000002</v>
      </c>
      <c r="E5055" s="429">
        <v>1.9622649999999995</v>
      </c>
      <c r="F5055" s="429">
        <v>-4.4305450000000093</v>
      </c>
    </row>
    <row r="5056" spans="1:6" x14ac:dyDescent="0.3">
      <c r="A5056" s="336">
        <v>18325</v>
      </c>
      <c r="B5056" s="2" t="s">
        <v>295</v>
      </c>
      <c r="C5056" s="429">
        <v>5.7990890000000004</v>
      </c>
      <c r="D5056" s="429">
        <v>4.0249600000000001</v>
      </c>
      <c r="E5056" s="429">
        <v>1.7741290000000003</v>
      </c>
      <c r="F5056" s="429">
        <v>-6.0104770000000016</v>
      </c>
    </row>
    <row r="5057" spans="1:6" x14ac:dyDescent="0.3">
      <c r="A5057" s="336">
        <v>18326</v>
      </c>
      <c r="B5057" s="2" t="s">
        <v>295</v>
      </c>
      <c r="C5057" s="429">
        <v>5.852398</v>
      </c>
      <c r="D5057" s="429">
        <v>4.0162089999999999</v>
      </c>
      <c r="E5057" s="429">
        <v>1.8361890000000001</v>
      </c>
      <c r="F5057" s="429">
        <v>-5.4740439999999921</v>
      </c>
    </row>
    <row r="5058" spans="1:6" x14ac:dyDescent="0.3">
      <c r="A5058" s="336">
        <v>18327</v>
      </c>
      <c r="B5058" s="2" t="s">
        <v>295</v>
      </c>
      <c r="C5058" s="429">
        <v>6.145543</v>
      </c>
      <c r="D5058" s="429">
        <v>4.0254950000000003</v>
      </c>
      <c r="E5058" s="429">
        <v>2.1200479999999997</v>
      </c>
      <c r="F5058" s="429">
        <v>-3.2516370000000023</v>
      </c>
    </row>
    <row r="5059" spans="1:6" x14ac:dyDescent="0.3">
      <c r="A5059" s="336">
        <v>18328</v>
      </c>
      <c r="B5059" s="2" t="s">
        <v>295</v>
      </c>
      <c r="C5059" s="429">
        <v>5.9444730000000003</v>
      </c>
      <c r="D5059" s="429">
        <v>4.0445070000000003</v>
      </c>
      <c r="E5059" s="429">
        <v>1.899966</v>
      </c>
      <c r="F5059" s="429">
        <v>-4.9604070000000036</v>
      </c>
    </row>
    <row r="5060" spans="1:6" x14ac:dyDescent="0.3">
      <c r="A5060" s="336">
        <v>18330</v>
      </c>
      <c r="B5060" s="2" t="s">
        <v>295</v>
      </c>
      <c r="C5060" s="429">
        <v>5.8443459999999998</v>
      </c>
      <c r="D5060" s="429">
        <v>3.946949</v>
      </c>
      <c r="E5060" s="429">
        <v>1.8973969999999998</v>
      </c>
      <c r="F5060" s="429">
        <v>-3.666515000000004</v>
      </c>
    </row>
    <row r="5061" spans="1:6" x14ac:dyDescent="0.3">
      <c r="A5061" s="336">
        <v>18331</v>
      </c>
      <c r="B5061" s="2" t="s">
        <v>295</v>
      </c>
      <c r="C5061" s="429">
        <v>5.9695510000000001</v>
      </c>
      <c r="D5061" s="429">
        <v>3.9119640000000002</v>
      </c>
      <c r="E5061" s="429">
        <v>2.0575869999999998</v>
      </c>
      <c r="F5061" s="429">
        <v>-2.1699989999999971</v>
      </c>
    </row>
    <row r="5062" spans="1:6" x14ac:dyDescent="0.3">
      <c r="A5062" s="336">
        <v>18332</v>
      </c>
      <c r="B5062" s="2" t="s">
        <v>295</v>
      </c>
      <c r="C5062" s="429">
        <v>5.9799179999999996</v>
      </c>
      <c r="D5062" s="429">
        <v>4.0062179999999996</v>
      </c>
      <c r="E5062" s="429">
        <v>1.9737</v>
      </c>
      <c r="F5062" s="429">
        <v>-4.4794920000000005</v>
      </c>
    </row>
    <row r="5063" spans="1:6" x14ac:dyDescent="0.3">
      <c r="A5063" s="336">
        <v>18333</v>
      </c>
      <c r="B5063" s="2" t="s">
        <v>295</v>
      </c>
      <c r="C5063" s="429">
        <v>5.9125529999999999</v>
      </c>
      <c r="D5063" s="429">
        <v>3.9055749999999998</v>
      </c>
      <c r="E5063" s="429">
        <v>2.0069780000000002</v>
      </c>
      <c r="F5063" s="429">
        <v>-2.3530660000000054</v>
      </c>
    </row>
    <row r="5064" spans="1:6" x14ac:dyDescent="0.3">
      <c r="A5064" s="336">
        <v>18334</v>
      </c>
      <c r="B5064" s="2" t="s">
        <v>295</v>
      </c>
      <c r="C5064" s="429">
        <v>5.6416709999999997</v>
      </c>
      <c r="D5064" s="429">
        <v>4.0182500000000001</v>
      </c>
      <c r="E5064" s="429">
        <v>1.6234209999999996</v>
      </c>
      <c r="F5064" s="429">
        <v>-6.3825410000000034</v>
      </c>
    </row>
    <row r="5065" spans="1:6" x14ac:dyDescent="0.3">
      <c r="A5065" s="336">
        <v>18336</v>
      </c>
      <c r="B5065" s="2" t="s">
        <v>293</v>
      </c>
      <c r="C5065" s="429">
        <v>5.7143410000000001</v>
      </c>
      <c r="D5065" s="429">
        <v>3.6198000000000001</v>
      </c>
      <c r="E5065" s="429">
        <v>2.094541</v>
      </c>
      <c r="F5065" s="429">
        <v>-2.9291079999999994</v>
      </c>
    </row>
    <row r="5066" spans="1:6" x14ac:dyDescent="0.3">
      <c r="A5066" s="336">
        <v>18337</v>
      </c>
      <c r="B5066" s="2" t="s">
        <v>295</v>
      </c>
      <c r="C5066" s="429">
        <v>5.9597920000000002</v>
      </c>
      <c r="D5066" s="429">
        <v>3.9874429999999998</v>
      </c>
      <c r="E5066" s="429">
        <v>1.9723490000000004</v>
      </c>
      <c r="F5066" s="429">
        <v>-3.9832180000000079</v>
      </c>
    </row>
    <row r="5067" spans="1:6" x14ac:dyDescent="0.3">
      <c r="A5067" s="336">
        <v>18340</v>
      </c>
      <c r="B5067" s="2" t="s">
        <v>295</v>
      </c>
      <c r="C5067" s="429">
        <v>5.9799879999999996</v>
      </c>
      <c r="D5067" s="429">
        <v>3.9339430000000002</v>
      </c>
      <c r="E5067" s="429">
        <v>2.0460449999999994</v>
      </c>
      <c r="F5067" s="429">
        <v>-3.2386020000000073</v>
      </c>
    </row>
    <row r="5068" spans="1:6" x14ac:dyDescent="0.3">
      <c r="A5068" s="336">
        <v>18343</v>
      </c>
      <c r="B5068" s="2" t="s">
        <v>295</v>
      </c>
      <c r="C5068" s="429">
        <v>6.1994439999999997</v>
      </c>
      <c r="D5068" s="429">
        <v>4.0317530000000001</v>
      </c>
      <c r="E5068" s="429">
        <v>2.1676909999999996</v>
      </c>
      <c r="F5068" s="429">
        <v>-2.6810719999999861</v>
      </c>
    </row>
    <row r="5069" spans="1:6" x14ac:dyDescent="0.3">
      <c r="A5069" s="336">
        <v>18344</v>
      </c>
      <c r="B5069" s="2" t="s">
        <v>295</v>
      </c>
      <c r="C5069" s="429">
        <v>5.7717559999999999</v>
      </c>
      <c r="D5069" s="429">
        <v>4.0247909999999996</v>
      </c>
      <c r="E5069" s="429">
        <v>1.7469650000000003</v>
      </c>
      <c r="F5069" s="429">
        <v>-5.9529410000000027</v>
      </c>
    </row>
    <row r="5070" spans="1:6" x14ac:dyDescent="0.3">
      <c r="A5070" s="336">
        <v>18346</v>
      </c>
      <c r="B5070" s="2" t="s">
        <v>295</v>
      </c>
      <c r="C5070" s="429">
        <v>5.6369870000000004</v>
      </c>
      <c r="D5070" s="429">
        <v>4.0399310000000002</v>
      </c>
      <c r="E5070" s="429">
        <v>1.5970560000000003</v>
      </c>
      <c r="F5070" s="429">
        <v>-6.8665409999999909</v>
      </c>
    </row>
    <row r="5071" spans="1:6" x14ac:dyDescent="0.3">
      <c r="A5071" s="336">
        <v>18347</v>
      </c>
      <c r="B5071" s="2" t="s">
        <v>295</v>
      </c>
      <c r="C5071" s="429">
        <v>5.5548140000000004</v>
      </c>
      <c r="D5071" s="429">
        <v>3.949684</v>
      </c>
      <c r="E5071" s="429">
        <v>1.6051300000000004</v>
      </c>
      <c r="F5071" s="429">
        <v>-6.0357070000000022</v>
      </c>
    </row>
    <row r="5072" spans="1:6" x14ac:dyDescent="0.3">
      <c r="A5072" s="336">
        <v>18350</v>
      </c>
      <c r="B5072" s="2" t="s">
        <v>295</v>
      </c>
      <c r="C5072" s="429">
        <v>5.5891279999999997</v>
      </c>
      <c r="D5072" s="429">
        <v>4.0151089999999998</v>
      </c>
      <c r="E5072" s="429">
        <v>1.5740189999999998</v>
      </c>
      <c r="F5072" s="429">
        <v>-6.8100880000000004</v>
      </c>
    </row>
    <row r="5073" spans="1:6" x14ac:dyDescent="0.3">
      <c r="A5073" s="336">
        <v>18352</v>
      </c>
      <c r="B5073" s="2" t="s">
        <v>295</v>
      </c>
      <c r="C5073" s="429">
        <v>5.9146200000000002</v>
      </c>
      <c r="D5073" s="429">
        <v>3.9965790000000001</v>
      </c>
      <c r="E5073" s="429">
        <v>1.9180410000000001</v>
      </c>
      <c r="F5073" s="429">
        <v>-4.4566289999999995</v>
      </c>
    </row>
    <row r="5074" spans="1:6" x14ac:dyDescent="0.3">
      <c r="A5074" s="336">
        <v>18353</v>
      </c>
      <c r="B5074" s="2" t="s">
        <v>295</v>
      </c>
      <c r="C5074" s="429">
        <v>6.0153080000000001</v>
      </c>
      <c r="D5074" s="429">
        <v>3.93222</v>
      </c>
      <c r="E5074" s="429">
        <v>2.0830880000000001</v>
      </c>
      <c r="F5074" s="429">
        <v>-2.4334799999999959</v>
      </c>
    </row>
    <row r="5075" spans="1:6" x14ac:dyDescent="0.3">
      <c r="A5075" s="336">
        <v>18354</v>
      </c>
      <c r="B5075" s="2" t="s">
        <v>295</v>
      </c>
      <c r="C5075" s="429">
        <v>6.0454679999999996</v>
      </c>
      <c r="D5075" s="429">
        <v>3.9534180000000001</v>
      </c>
      <c r="E5075" s="429">
        <v>2.0920499999999995</v>
      </c>
      <c r="F5075" s="429">
        <v>-2.8154420000000115</v>
      </c>
    </row>
    <row r="5076" spans="1:6" x14ac:dyDescent="0.3">
      <c r="A5076" s="336">
        <v>18355</v>
      </c>
      <c r="B5076" s="2" t="s">
        <v>295</v>
      </c>
      <c r="C5076" s="429">
        <v>5.8331429999999997</v>
      </c>
      <c r="D5076" s="429">
        <v>4.02217</v>
      </c>
      <c r="E5076" s="429">
        <v>1.8109729999999997</v>
      </c>
      <c r="F5076" s="429">
        <v>-5.4476059999999933</v>
      </c>
    </row>
    <row r="5077" spans="1:6" x14ac:dyDescent="0.3">
      <c r="A5077" s="336">
        <v>18360</v>
      </c>
      <c r="B5077" s="2" t="s">
        <v>295</v>
      </c>
      <c r="C5077" s="429">
        <v>6.0255599999999996</v>
      </c>
      <c r="D5077" s="429">
        <v>3.9809000000000001</v>
      </c>
      <c r="E5077" s="429">
        <v>2.0446599999999995</v>
      </c>
      <c r="F5077" s="429">
        <v>-3.4984129999999922</v>
      </c>
    </row>
    <row r="5078" spans="1:6" x14ac:dyDescent="0.3">
      <c r="A5078" s="336">
        <v>18370</v>
      </c>
      <c r="B5078" s="2" t="s">
        <v>295</v>
      </c>
      <c r="C5078" s="429">
        <v>5.773695</v>
      </c>
      <c r="D5078" s="429">
        <v>4.0297299999999998</v>
      </c>
      <c r="E5078" s="429">
        <v>1.7439650000000002</v>
      </c>
      <c r="F5078" s="429">
        <v>-5.9373520000000113</v>
      </c>
    </row>
    <row r="5079" spans="1:6" x14ac:dyDescent="0.3">
      <c r="A5079" s="336">
        <v>18371</v>
      </c>
      <c r="B5079" s="2" t="s">
        <v>293</v>
      </c>
      <c r="C5079" s="429">
        <v>5.7483129999999996</v>
      </c>
      <c r="D5079" s="429">
        <v>3.7626149999999998</v>
      </c>
      <c r="E5079" s="429">
        <v>1.9856979999999997</v>
      </c>
      <c r="F5079" s="429">
        <v>-4.1645800000000008</v>
      </c>
    </row>
    <row r="5080" spans="1:6" x14ac:dyDescent="0.3">
      <c r="A5080" s="336">
        <v>18372</v>
      </c>
      <c r="B5080" s="2" t="s">
        <v>295</v>
      </c>
      <c r="C5080" s="429">
        <v>5.8826770000000002</v>
      </c>
      <c r="D5080" s="429">
        <v>4.0085879999999996</v>
      </c>
      <c r="E5080" s="429">
        <v>1.8740890000000006</v>
      </c>
      <c r="F5080" s="429">
        <v>-4.8921419999999998</v>
      </c>
    </row>
    <row r="5081" spans="1:6" x14ac:dyDescent="0.3">
      <c r="A5081" s="336">
        <v>18403</v>
      </c>
      <c r="B5081" s="2" t="s">
        <v>295</v>
      </c>
      <c r="C5081" s="429">
        <v>5.6519909999999998</v>
      </c>
      <c r="D5081" s="429">
        <v>3.7273520000000002</v>
      </c>
      <c r="E5081" s="429">
        <v>1.9246389999999995</v>
      </c>
      <c r="F5081" s="429">
        <v>-2.8221360000000004</v>
      </c>
    </row>
    <row r="5082" spans="1:6" x14ac:dyDescent="0.3">
      <c r="A5082" s="336">
        <v>18405</v>
      </c>
      <c r="B5082" s="2" t="s">
        <v>295</v>
      </c>
      <c r="C5082" s="429">
        <v>5.7908429999999997</v>
      </c>
      <c r="D5082" s="429">
        <v>3.7883939999999998</v>
      </c>
      <c r="E5082" s="429">
        <v>2.0024489999999999</v>
      </c>
      <c r="F5082" s="429">
        <v>-3.1025110000000069</v>
      </c>
    </row>
    <row r="5083" spans="1:6" x14ac:dyDescent="0.3">
      <c r="A5083" s="336">
        <v>18407</v>
      </c>
      <c r="B5083" s="2" t="s">
        <v>295</v>
      </c>
      <c r="C5083" s="429">
        <v>5.6313719999999998</v>
      </c>
      <c r="D5083" s="429">
        <v>3.7057959999999999</v>
      </c>
      <c r="E5083" s="429">
        <v>1.925576</v>
      </c>
      <c r="F5083" s="429">
        <v>-3.1969709999999978</v>
      </c>
    </row>
    <row r="5084" spans="1:6" x14ac:dyDescent="0.3">
      <c r="A5084" s="336">
        <v>18411</v>
      </c>
      <c r="B5084" s="2" t="s">
        <v>295</v>
      </c>
      <c r="C5084" s="429">
        <v>5.7413499999999997</v>
      </c>
      <c r="D5084" s="429">
        <v>3.5414970000000001</v>
      </c>
      <c r="E5084" s="429">
        <v>2.1998529999999996</v>
      </c>
      <c r="F5084" s="429">
        <v>1.0273010000000014</v>
      </c>
    </row>
    <row r="5085" spans="1:6" x14ac:dyDescent="0.3">
      <c r="A5085" s="336">
        <v>18414</v>
      </c>
      <c r="B5085" s="2" t="s">
        <v>295</v>
      </c>
      <c r="C5085" s="429">
        <v>5.7400320000000002</v>
      </c>
      <c r="D5085" s="429">
        <v>3.542268</v>
      </c>
      <c r="E5085" s="429">
        <v>2.1977640000000003</v>
      </c>
      <c r="F5085" s="429">
        <v>0.38599000000000672</v>
      </c>
    </row>
    <row r="5086" spans="1:6" x14ac:dyDescent="0.3">
      <c r="A5086" s="336">
        <v>18415</v>
      </c>
      <c r="B5086" s="2" t="s">
        <v>295</v>
      </c>
      <c r="C5086" s="429">
        <v>5.7065140000000003</v>
      </c>
      <c r="D5086" s="429">
        <v>3.7277779999999998</v>
      </c>
      <c r="E5086" s="429">
        <v>1.9787360000000005</v>
      </c>
      <c r="F5086" s="429">
        <v>-3.5205640000000074</v>
      </c>
    </row>
    <row r="5087" spans="1:6" x14ac:dyDescent="0.3">
      <c r="A5087" s="336">
        <v>18417</v>
      </c>
      <c r="B5087" s="2" t="s">
        <v>295</v>
      </c>
      <c r="C5087" s="429">
        <v>5.6164779999999999</v>
      </c>
      <c r="D5087" s="429">
        <v>3.7113309999999999</v>
      </c>
      <c r="E5087" s="429">
        <v>1.9051469999999999</v>
      </c>
      <c r="F5087" s="429">
        <v>-4.2666590000000042</v>
      </c>
    </row>
    <row r="5088" spans="1:6" x14ac:dyDescent="0.3">
      <c r="A5088" s="336">
        <v>18419</v>
      </c>
      <c r="B5088" s="2" t="s">
        <v>295</v>
      </c>
      <c r="C5088" s="429">
        <v>5.7407830000000004</v>
      </c>
      <c r="D5088" s="429">
        <v>3.5213179999999999</v>
      </c>
      <c r="E5088" s="429">
        <v>2.2194650000000005</v>
      </c>
      <c r="F5088" s="429">
        <v>0.29527499999999662</v>
      </c>
    </row>
    <row r="5089" spans="1:6" x14ac:dyDescent="0.3">
      <c r="A5089" s="336">
        <v>18421</v>
      </c>
      <c r="B5089" s="2" t="s">
        <v>295</v>
      </c>
      <c r="C5089" s="429">
        <v>5.5787690000000003</v>
      </c>
      <c r="D5089" s="429">
        <v>3.7368440000000001</v>
      </c>
      <c r="E5089" s="429">
        <v>1.8419250000000003</v>
      </c>
      <c r="F5089" s="429">
        <v>-4.408654999999996</v>
      </c>
    </row>
    <row r="5090" spans="1:6" x14ac:dyDescent="0.3">
      <c r="A5090" s="336">
        <v>18424</v>
      </c>
      <c r="B5090" s="2" t="s">
        <v>295</v>
      </c>
      <c r="C5090" s="429">
        <v>5.5585649999999998</v>
      </c>
      <c r="D5090" s="429">
        <v>3.9078020000000002</v>
      </c>
      <c r="E5090" s="429">
        <v>1.6507629999999995</v>
      </c>
      <c r="F5090" s="429">
        <v>-5.7137970000000138</v>
      </c>
    </row>
    <row r="5091" spans="1:6" x14ac:dyDescent="0.3">
      <c r="A5091" s="336">
        <v>18425</v>
      </c>
      <c r="B5091" s="2" t="s">
        <v>295</v>
      </c>
      <c r="C5091" s="429">
        <v>5.871664</v>
      </c>
      <c r="D5091" s="429">
        <v>3.9192689999999999</v>
      </c>
      <c r="E5091" s="429">
        <v>1.9523950000000001</v>
      </c>
      <c r="F5091" s="429">
        <v>-4.1570600000000155</v>
      </c>
    </row>
    <row r="5092" spans="1:6" x14ac:dyDescent="0.3">
      <c r="A5092" s="336">
        <v>18426</v>
      </c>
      <c r="B5092" s="2" t="s">
        <v>295</v>
      </c>
      <c r="C5092" s="429">
        <v>5.7473210000000003</v>
      </c>
      <c r="D5092" s="429">
        <v>3.9709129999999999</v>
      </c>
      <c r="E5092" s="429">
        <v>1.7764080000000004</v>
      </c>
      <c r="F5092" s="429">
        <v>-5.6779379999999975</v>
      </c>
    </row>
    <row r="5093" spans="1:6" x14ac:dyDescent="0.3">
      <c r="A5093" s="336">
        <v>18427</v>
      </c>
      <c r="B5093" s="2" t="s">
        <v>295</v>
      </c>
      <c r="C5093" s="429">
        <v>5.6778430000000002</v>
      </c>
      <c r="D5093" s="429">
        <v>3.8732380000000002</v>
      </c>
      <c r="E5093" s="429">
        <v>1.804605</v>
      </c>
      <c r="F5093" s="429">
        <v>-4.6881590000000131</v>
      </c>
    </row>
    <row r="5094" spans="1:6" x14ac:dyDescent="0.3">
      <c r="A5094" s="336">
        <v>18428</v>
      </c>
      <c r="B5094" s="2" t="s">
        <v>295</v>
      </c>
      <c r="C5094" s="429">
        <v>5.8254710000000003</v>
      </c>
      <c r="D5094" s="429">
        <v>3.9076409999999999</v>
      </c>
      <c r="E5094" s="429">
        <v>1.9178300000000004</v>
      </c>
      <c r="F5094" s="429">
        <v>-4.3784199999999984</v>
      </c>
    </row>
    <row r="5095" spans="1:6" x14ac:dyDescent="0.3">
      <c r="A5095" s="336">
        <v>18430</v>
      </c>
      <c r="B5095" s="2" t="s">
        <v>295</v>
      </c>
      <c r="C5095" s="429">
        <v>5.5339609999999997</v>
      </c>
      <c r="D5095" s="429">
        <v>3.7141359999999999</v>
      </c>
      <c r="E5095" s="429">
        <v>1.8198249999999998</v>
      </c>
      <c r="F5095" s="429">
        <v>-4.962769999999999</v>
      </c>
    </row>
    <row r="5096" spans="1:6" x14ac:dyDescent="0.3">
      <c r="A5096" s="336">
        <v>18431</v>
      </c>
      <c r="B5096" s="2" t="s">
        <v>295</v>
      </c>
      <c r="C5096" s="429">
        <v>5.7156070000000003</v>
      </c>
      <c r="D5096" s="429">
        <v>3.775884</v>
      </c>
      <c r="E5096" s="429">
        <v>1.9397230000000003</v>
      </c>
      <c r="F5096" s="429">
        <v>-3.7942679999999953</v>
      </c>
    </row>
    <row r="5097" spans="1:6" x14ac:dyDescent="0.3">
      <c r="A5097" s="336">
        <v>18433</v>
      </c>
      <c r="B5097" s="2" t="s">
        <v>295</v>
      </c>
      <c r="C5097" s="429">
        <v>5.6617199999999999</v>
      </c>
      <c r="D5097" s="429">
        <v>3.6722999999999999</v>
      </c>
      <c r="E5097" s="429">
        <v>1.98942</v>
      </c>
      <c r="F5097" s="429">
        <v>-2.3072519999999983</v>
      </c>
    </row>
    <row r="5098" spans="1:6" x14ac:dyDescent="0.3">
      <c r="A5098" s="336">
        <v>18434</v>
      </c>
      <c r="B5098" s="2" t="s">
        <v>295</v>
      </c>
      <c r="C5098" s="429">
        <v>5.6640490000000003</v>
      </c>
      <c r="D5098" s="429">
        <v>3.7129409999999998</v>
      </c>
      <c r="E5098" s="429">
        <v>1.9511080000000005</v>
      </c>
      <c r="F5098" s="429">
        <v>-2.3156079999999974</v>
      </c>
    </row>
    <row r="5099" spans="1:6" x14ac:dyDescent="0.3">
      <c r="A5099" s="336">
        <v>18435</v>
      </c>
      <c r="B5099" s="2" t="s">
        <v>295</v>
      </c>
      <c r="C5099" s="429">
        <v>5.8325899999999997</v>
      </c>
      <c r="D5099" s="429">
        <v>3.847858</v>
      </c>
      <c r="E5099" s="429">
        <v>1.9847319999999997</v>
      </c>
      <c r="F5099" s="429">
        <v>-3.5284669999999991</v>
      </c>
    </row>
    <row r="5100" spans="1:6" x14ac:dyDescent="0.3">
      <c r="A5100" s="336">
        <v>18436</v>
      </c>
      <c r="B5100" s="2" t="s">
        <v>295</v>
      </c>
      <c r="C5100" s="429">
        <v>5.6613800000000003</v>
      </c>
      <c r="D5100" s="429">
        <v>3.8140260000000001</v>
      </c>
      <c r="E5100" s="429">
        <v>1.8473540000000002</v>
      </c>
      <c r="F5100" s="429">
        <v>-3.9395719999999983</v>
      </c>
    </row>
    <row r="5101" spans="1:6" x14ac:dyDescent="0.3">
      <c r="A5101" s="336">
        <v>18437</v>
      </c>
      <c r="B5101" s="2" t="s">
        <v>295</v>
      </c>
      <c r="C5101" s="429">
        <v>5.5535259999999997</v>
      </c>
      <c r="D5101" s="429">
        <v>3.686064</v>
      </c>
      <c r="E5101" s="429">
        <v>1.8674619999999997</v>
      </c>
      <c r="F5101" s="429">
        <v>-4.5818099999999973</v>
      </c>
    </row>
    <row r="5102" spans="1:6" x14ac:dyDescent="0.3">
      <c r="A5102" s="336">
        <v>18438</v>
      </c>
      <c r="B5102" s="2" t="s">
        <v>295</v>
      </c>
      <c r="C5102" s="429">
        <v>5.758362</v>
      </c>
      <c r="D5102" s="429">
        <v>3.8774679999999999</v>
      </c>
      <c r="E5102" s="429">
        <v>1.8808940000000001</v>
      </c>
      <c r="F5102" s="429">
        <v>-4.4067819999999998</v>
      </c>
    </row>
    <row r="5103" spans="1:6" x14ac:dyDescent="0.3">
      <c r="A5103" s="336">
        <v>18439</v>
      </c>
      <c r="B5103" s="2" t="s">
        <v>295</v>
      </c>
      <c r="C5103" s="429">
        <v>5.5294549999999996</v>
      </c>
      <c r="D5103" s="429">
        <v>3.7222970000000002</v>
      </c>
      <c r="E5103" s="429">
        <v>1.8071579999999994</v>
      </c>
      <c r="F5103" s="429">
        <v>-5.2454200000000029</v>
      </c>
    </row>
    <row r="5104" spans="1:6" x14ac:dyDescent="0.3">
      <c r="A5104" s="336">
        <v>18441</v>
      </c>
      <c r="B5104" s="2" t="s">
        <v>295</v>
      </c>
      <c r="C5104" s="429">
        <v>5.6485269999999996</v>
      </c>
      <c r="D5104" s="429">
        <v>3.63625</v>
      </c>
      <c r="E5104" s="429">
        <v>2.0122769999999996</v>
      </c>
      <c r="F5104" s="429">
        <v>-2.5276720000000026</v>
      </c>
    </row>
    <row r="5105" spans="1:6" x14ac:dyDescent="0.3">
      <c r="A5105" s="336">
        <v>18443</v>
      </c>
      <c r="B5105" s="2" t="s">
        <v>295</v>
      </c>
      <c r="C5105" s="429">
        <v>5.7703160000000002</v>
      </c>
      <c r="D5105" s="429">
        <v>3.7637499999999999</v>
      </c>
      <c r="E5105" s="429">
        <v>2.0065660000000003</v>
      </c>
      <c r="F5105" s="429">
        <v>-3.1225069999999988</v>
      </c>
    </row>
    <row r="5106" spans="1:6" x14ac:dyDescent="0.3">
      <c r="A5106" s="336">
        <v>18444</v>
      </c>
      <c r="B5106" s="2" t="s">
        <v>295</v>
      </c>
      <c r="C5106" s="429">
        <v>5.6183500000000004</v>
      </c>
      <c r="D5106" s="429">
        <v>3.7930079999999999</v>
      </c>
      <c r="E5106" s="429">
        <v>1.8253420000000005</v>
      </c>
      <c r="F5106" s="429">
        <v>-3.5590159999999855</v>
      </c>
    </row>
    <row r="5107" spans="1:6" x14ac:dyDescent="0.3">
      <c r="A5107" s="336">
        <v>18445</v>
      </c>
      <c r="B5107" s="2" t="s">
        <v>295</v>
      </c>
      <c r="C5107" s="429">
        <v>5.634665</v>
      </c>
      <c r="D5107" s="429">
        <v>3.9779460000000002</v>
      </c>
      <c r="E5107" s="429">
        <v>1.6567189999999998</v>
      </c>
      <c r="F5107" s="429">
        <v>-6.4151429999999934</v>
      </c>
    </row>
    <row r="5108" spans="1:6" x14ac:dyDescent="0.3">
      <c r="A5108" s="336">
        <v>18446</v>
      </c>
      <c r="B5108" s="2" t="s">
        <v>295</v>
      </c>
      <c r="C5108" s="429">
        <v>5.7051559999999997</v>
      </c>
      <c r="D5108" s="429">
        <v>3.5606330000000002</v>
      </c>
      <c r="E5108" s="429">
        <v>2.1445229999999995</v>
      </c>
      <c r="F5108" s="429">
        <v>-1.0192260000000033</v>
      </c>
    </row>
    <row r="5109" spans="1:6" x14ac:dyDescent="0.3">
      <c r="A5109" s="336">
        <v>18447</v>
      </c>
      <c r="B5109" s="2" t="s">
        <v>295</v>
      </c>
      <c r="C5109" s="429">
        <v>5.6841080000000002</v>
      </c>
      <c r="D5109" s="429">
        <v>3.6606079999999999</v>
      </c>
      <c r="E5109" s="429">
        <v>2.0235000000000003</v>
      </c>
      <c r="F5109" s="429">
        <v>-1.4309870000000018</v>
      </c>
    </row>
    <row r="5110" spans="1:6" x14ac:dyDescent="0.3">
      <c r="A5110" s="336">
        <v>18451</v>
      </c>
      <c r="B5110" s="2" t="s">
        <v>295</v>
      </c>
      <c r="C5110" s="429">
        <v>5.7850820000000001</v>
      </c>
      <c r="D5110" s="429">
        <v>3.9167689999999999</v>
      </c>
      <c r="E5110" s="429">
        <v>1.8683130000000001</v>
      </c>
      <c r="F5110" s="429">
        <v>-4.7536850000000044</v>
      </c>
    </row>
    <row r="5111" spans="1:6" x14ac:dyDescent="0.3">
      <c r="A5111" s="336">
        <v>18452</v>
      </c>
      <c r="B5111" s="2" t="s">
        <v>295</v>
      </c>
      <c r="C5111" s="429">
        <v>5.6738020000000002</v>
      </c>
      <c r="D5111" s="429">
        <v>3.676415</v>
      </c>
      <c r="E5111" s="429">
        <v>1.9973870000000002</v>
      </c>
      <c r="F5111" s="429">
        <v>-1.7771460000000019</v>
      </c>
    </row>
    <row r="5112" spans="1:6" x14ac:dyDescent="0.3">
      <c r="A5112" s="336">
        <v>18453</v>
      </c>
      <c r="B5112" s="2" t="s">
        <v>295</v>
      </c>
      <c r="C5112" s="429">
        <v>5.5433579999999996</v>
      </c>
      <c r="D5112" s="429">
        <v>3.7583839999999999</v>
      </c>
      <c r="E5112" s="429">
        <v>1.7849739999999996</v>
      </c>
      <c r="F5112" s="429">
        <v>-5.3669630000000055</v>
      </c>
    </row>
    <row r="5113" spans="1:6" x14ac:dyDescent="0.3">
      <c r="A5113" s="336">
        <v>18455</v>
      </c>
      <c r="B5113" s="2" t="s">
        <v>295</v>
      </c>
      <c r="C5113" s="429">
        <v>5.495336</v>
      </c>
      <c r="D5113" s="429">
        <v>3.704736</v>
      </c>
      <c r="E5113" s="429">
        <v>1.7906</v>
      </c>
      <c r="F5113" s="429">
        <v>-5.4512590000000003</v>
      </c>
    </row>
    <row r="5114" spans="1:6" x14ac:dyDescent="0.3">
      <c r="A5114" s="336">
        <v>18456</v>
      </c>
      <c r="B5114" s="2" t="s">
        <v>295</v>
      </c>
      <c r="C5114" s="429">
        <v>5.6629079999999998</v>
      </c>
      <c r="D5114" s="429">
        <v>3.776462</v>
      </c>
      <c r="E5114" s="429">
        <v>1.8864459999999998</v>
      </c>
      <c r="F5114" s="429">
        <v>-4.0259299999999882</v>
      </c>
    </row>
    <row r="5115" spans="1:6" x14ac:dyDescent="0.3">
      <c r="A5115" s="336">
        <v>18458</v>
      </c>
      <c r="B5115" s="2" t="s">
        <v>295</v>
      </c>
      <c r="C5115" s="429">
        <v>5.916093</v>
      </c>
      <c r="D5115" s="429">
        <v>3.9415830000000001</v>
      </c>
      <c r="E5115" s="429">
        <v>1.97451</v>
      </c>
      <c r="F5115" s="429">
        <v>-4.0028120000000129</v>
      </c>
    </row>
    <row r="5116" spans="1:6" x14ac:dyDescent="0.3">
      <c r="A5116" s="336">
        <v>18460</v>
      </c>
      <c r="B5116" s="2" t="s">
        <v>295</v>
      </c>
      <c r="C5116" s="429">
        <v>5.5909829999999996</v>
      </c>
      <c r="D5116" s="429">
        <v>3.9970370000000002</v>
      </c>
      <c r="E5116" s="429">
        <v>1.5939459999999994</v>
      </c>
      <c r="F5116" s="429">
        <v>-6.9452380000000034</v>
      </c>
    </row>
    <row r="5117" spans="1:6" x14ac:dyDescent="0.3">
      <c r="A5117" s="336">
        <v>18461</v>
      </c>
      <c r="B5117" s="2" t="s">
        <v>295</v>
      </c>
      <c r="C5117" s="429">
        <v>5.5124880000000003</v>
      </c>
      <c r="D5117" s="429">
        <v>3.6636340000000001</v>
      </c>
      <c r="E5117" s="429">
        <v>1.8488540000000002</v>
      </c>
      <c r="F5117" s="429">
        <v>-4.789709000000002</v>
      </c>
    </row>
    <row r="5118" spans="1:6" x14ac:dyDescent="0.3">
      <c r="A5118" s="336">
        <v>18462</v>
      </c>
      <c r="B5118" s="2" t="s">
        <v>295</v>
      </c>
      <c r="C5118" s="429">
        <v>5.4896419999999999</v>
      </c>
      <c r="D5118" s="429">
        <v>3.6797610000000001</v>
      </c>
      <c r="E5118" s="429">
        <v>1.8098809999999999</v>
      </c>
      <c r="F5118" s="429">
        <v>-5.3573269999999908</v>
      </c>
    </row>
    <row r="5119" spans="1:6" x14ac:dyDescent="0.3">
      <c r="A5119" s="336">
        <v>18463</v>
      </c>
      <c r="B5119" s="2" t="s">
        <v>295</v>
      </c>
      <c r="C5119" s="429">
        <v>5.6141350000000001</v>
      </c>
      <c r="D5119" s="429">
        <v>3.917862</v>
      </c>
      <c r="E5119" s="429">
        <v>1.6962730000000001</v>
      </c>
      <c r="F5119" s="429">
        <v>-5.6611489999999876</v>
      </c>
    </row>
    <row r="5120" spans="1:6" x14ac:dyDescent="0.3">
      <c r="A5120" s="336">
        <v>18464</v>
      </c>
      <c r="B5120" s="2" t="s">
        <v>295</v>
      </c>
      <c r="C5120" s="429">
        <v>5.8075609999999998</v>
      </c>
      <c r="D5120" s="429">
        <v>3.9073959999999999</v>
      </c>
      <c r="E5120" s="429">
        <v>1.9001649999999999</v>
      </c>
      <c r="F5120" s="429">
        <v>-4.4874930000000006</v>
      </c>
    </row>
    <row r="5121" spans="1:6" x14ac:dyDescent="0.3">
      <c r="A5121" s="336">
        <v>18465</v>
      </c>
      <c r="B5121" s="2" t="s">
        <v>295</v>
      </c>
      <c r="C5121" s="429">
        <v>5.5410700000000004</v>
      </c>
      <c r="D5121" s="429">
        <v>3.6740499999999998</v>
      </c>
      <c r="E5121" s="429">
        <v>1.8670200000000006</v>
      </c>
      <c r="F5121" s="429">
        <v>-4.635078</v>
      </c>
    </row>
    <row r="5122" spans="1:6" x14ac:dyDescent="0.3">
      <c r="A5122" s="336">
        <v>18466</v>
      </c>
      <c r="B5122" s="2" t="s">
        <v>295</v>
      </c>
      <c r="C5122" s="429">
        <v>5.5941520000000002</v>
      </c>
      <c r="D5122" s="429">
        <v>3.9956689999999999</v>
      </c>
      <c r="E5122" s="429">
        <v>1.5984830000000003</v>
      </c>
      <c r="F5122" s="429">
        <v>-6.7066449999999946</v>
      </c>
    </row>
    <row r="5123" spans="1:6" x14ac:dyDescent="0.3">
      <c r="A5123" s="336">
        <v>18469</v>
      </c>
      <c r="B5123" s="2" t="s">
        <v>295</v>
      </c>
      <c r="C5123" s="429">
        <v>5.7350599999999998</v>
      </c>
      <c r="D5123" s="429">
        <v>3.7474159999999999</v>
      </c>
      <c r="E5123" s="429">
        <v>1.987644</v>
      </c>
      <c r="F5123" s="429">
        <v>-3.3935309999999959</v>
      </c>
    </row>
    <row r="5124" spans="1:6" x14ac:dyDescent="0.3">
      <c r="A5124" s="336">
        <v>18470</v>
      </c>
      <c r="B5124" s="2" t="s">
        <v>295</v>
      </c>
      <c r="C5124" s="429">
        <v>5.5774850000000002</v>
      </c>
      <c r="D5124" s="429">
        <v>3.6972529999999999</v>
      </c>
      <c r="E5124" s="429">
        <v>1.8802320000000003</v>
      </c>
      <c r="F5124" s="429">
        <v>-4.1251320000000007</v>
      </c>
    </row>
    <row r="5125" spans="1:6" x14ac:dyDescent="0.3">
      <c r="A5125" s="336">
        <v>18472</v>
      </c>
      <c r="B5125" s="2" t="s">
        <v>295</v>
      </c>
      <c r="C5125" s="429">
        <v>5.6215140000000003</v>
      </c>
      <c r="D5125" s="429">
        <v>3.7767309999999998</v>
      </c>
      <c r="E5125" s="429">
        <v>1.8447830000000005</v>
      </c>
      <c r="F5125" s="429">
        <v>-4.1628750000000068</v>
      </c>
    </row>
    <row r="5126" spans="1:6" x14ac:dyDescent="0.3">
      <c r="A5126" s="336">
        <v>18503</v>
      </c>
      <c r="B5126" s="2" t="s">
        <v>295</v>
      </c>
      <c r="C5126" s="429">
        <v>5.7150639999999999</v>
      </c>
      <c r="D5126" s="429">
        <v>3.6037059999999999</v>
      </c>
      <c r="E5126" s="429">
        <v>2.1113580000000001</v>
      </c>
      <c r="F5126" s="429">
        <v>0.26215100000001001</v>
      </c>
    </row>
    <row r="5127" spans="1:6" x14ac:dyDescent="0.3">
      <c r="A5127" s="336">
        <v>18504</v>
      </c>
      <c r="B5127" s="2" t="s">
        <v>295</v>
      </c>
      <c r="C5127" s="429">
        <v>5.7285159999999999</v>
      </c>
      <c r="D5127" s="429">
        <v>3.5733450000000002</v>
      </c>
      <c r="E5127" s="429">
        <v>2.1551709999999997</v>
      </c>
      <c r="F5127" s="429">
        <v>0.79291000000000622</v>
      </c>
    </row>
    <row r="5128" spans="1:6" x14ac:dyDescent="0.3">
      <c r="A5128" s="336">
        <v>18505</v>
      </c>
      <c r="B5128" s="2" t="s">
        <v>295</v>
      </c>
      <c r="C5128" s="429">
        <v>5.6813010000000004</v>
      </c>
      <c r="D5128" s="429">
        <v>3.6653449999999999</v>
      </c>
      <c r="E5128" s="429">
        <v>2.0159560000000005</v>
      </c>
      <c r="F5128" s="429">
        <v>-1.0171059999999841</v>
      </c>
    </row>
    <row r="5129" spans="1:6" x14ac:dyDescent="0.3">
      <c r="A5129" s="336">
        <v>18507</v>
      </c>
      <c r="B5129" s="2" t="s">
        <v>295</v>
      </c>
      <c r="C5129" s="429">
        <v>5.6814140000000002</v>
      </c>
      <c r="D5129" s="429">
        <v>3.648733</v>
      </c>
      <c r="E5129" s="429">
        <v>2.0326810000000002</v>
      </c>
      <c r="F5129" s="429">
        <v>-0.66659400000001057</v>
      </c>
    </row>
    <row r="5130" spans="1:6" x14ac:dyDescent="0.3">
      <c r="A5130" s="336">
        <v>18508</v>
      </c>
      <c r="B5130" s="2" t="s">
        <v>295</v>
      </c>
      <c r="C5130" s="429">
        <v>5.7124360000000003</v>
      </c>
      <c r="D5130" s="429">
        <v>3.6078600000000001</v>
      </c>
      <c r="E5130" s="429">
        <v>2.1045760000000002</v>
      </c>
      <c r="F5130" s="429">
        <v>-0.14042300000000552</v>
      </c>
    </row>
    <row r="5131" spans="1:6" x14ac:dyDescent="0.3">
      <c r="A5131" s="336">
        <v>18509</v>
      </c>
      <c r="B5131" s="2" t="s">
        <v>295</v>
      </c>
      <c r="C5131" s="429">
        <v>5.7065729999999997</v>
      </c>
      <c r="D5131" s="429">
        <v>3.6236640000000002</v>
      </c>
      <c r="E5131" s="429">
        <v>2.0829089999999995</v>
      </c>
      <c r="F5131" s="429">
        <v>-0.2721870000000024</v>
      </c>
    </row>
    <row r="5132" spans="1:6" x14ac:dyDescent="0.3">
      <c r="A5132" s="336">
        <v>18510</v>
      </c>
      <c r="B5132" s="2" t="s">
        <v>295</v>
      </c>
      <c r="C5132" s="429">
        <v>5.7005749999999997</v>
      </c>
      <c r="D5132" s="429">
        <v>3.6349279999999999</v>
      </c>
      <c r="E5132" s="429">
        <v>2.0656469999999998</v>
      </c>
      <c r="F5132" s="429">
        <v>-0.39357600000000303</v>
      </c>
    </row>
    <row r="5133" spans="1:6" x14ac:dyDescent="0.3">
      <c r="A5133" s="336">
        <v>18512</v>
      </c>
      <c r="B5133" s="2" t="s">
        <v>295</v>
      </c>
      <c r="C5133" s="429">
        <v>5.6827540000000001</v>
      </c>
      <c r="D5133" s="429">
        <v>3.6783980000000001</v>
      </c>
      <c r="E5133" s="429">
        <v>2.004356</v>
      </c>
      <c r="F5133" s="429">
        <v>-1.3831450000000061</v>
      </c>
    </row>
    <row r="5134" spans="1:6" x14ac:dyDescent="0.3">
      <c r="A5134" s="336">
        <v>18517</v>
      </c>
      <c r="B5134" s="2" t="s">
        <v>295</v>
      </c>
      <c r="C5134" s="429">
        <v>5.7271780000000003</v>
      </c>
      <c r="D5134" s="429">
        <v>3.5659239999999999</v>
      </c>
      <c r="E5134" s="429">
        <v>2.1612540000000005</v>
      </c>
      <c r="F5134" s="429">
        <v>1.0475520000000031</v>
      </c>
    </row>
    <row r="5135" spans="1:6" x14ac:dyDescent="0.3">
      <c r="A5135" s="336">
        <v>18518</v>
      </c>
      <c r="B5135" s="2" t="s">
        <v>295</v>
      </c>
      <c r="C5135" s="429">
        <v>5.7210210000000004</v>
      </c>
      <c r="D5135" s="429">
        <v>3.5686930000000001</v>
      </c>
      <c r="E5135" s="429">
        <v>2.1523280000000002</v>
      </c>
      <c r="F5135" s="429">
        <v>0.98486799999999164</v>
      </c>
    </row>
    <row r="5136" spans="1:6" x14ac:dyDescent="0.3">
      <c r="A5136" s="336">
        <v>18519</v>
      </c>
      <c r="B5136" s="2" t="s">
        <v>295</v>
      </c>
      <c r="C5136" s="429">
        <v>5.6983009999999998</v>
      </c>
      <c r="D5136" s="429">
        <v>3.635853</v>
      </c>
      <c r="E5136" s="429">
        <v>2.0624479999999998</v>
      </c>
      <c r="F5136" s="429">
        <v>-0.77289400000000086</v>
      </c>
    </row>
    <row r="5137" spans="1:6" x14ac:dyDescent="0.3">
      <c r="A5137" s="336">
        <v>18603</v>
      </c>
      <c r="B5137" s="2" t="s">
        <v>295</v>
      </c>
      <c r="C5137" s="429">
        <v>5.7266940000000002</v>
      </c>
      <c r="D5137" s="429">
        <v>3.565553</v>
      </c>
      <c r="E5137" s="429">
        <v>2.1611410000000002</v>
      </c>
      <c r="F5137" s="429">
        <v>0.45049799999998896</v>
      </c>
    </row>
    <row r="5138" spans="1:6" x14ac:dyDescent="0.3">
      <c r="A5138" s="336">
        <v>18610</v>
      </c>
      <c r="B5138" s="2" t="s">
        <v>295</v>
      </c>
      <c r="C5138" s="429">
        <v>5.6520890000000001</v>
      </c>
      <c r="D5138" s="429">
        <v>3.9758490000000002</v>
      </c>
      <c r="E5138" s="429">
        <v>1.67624</v>
      </c>
      <c r="F5138" s="429">
        <v>-5.576112000000002</v>
      </c>
    </row>
    <row r="5139" spans="1:6" x14ac:dyDescent="0.3">
      <c r="A5139" s="336">
        <v>18612</v>
      </c>
      <c r="B5139" s="2" t="s">
        <v>295</v>
      </c>
      <c r="C5139" s="429">
        <v>5.6503180000000004</v>
      </c>
      <c r="D5139" s="429">
        <v>3.5398779999999999</v>
      </c>
      <c r="E5139" s="429">
        <v>2.1104400000000005</v>
      </c>
      <c r="F5139" s="429">
        <v>0.131543999999991</v>
      </c>
    </row>
    <row r="5140" spans="1:6" x14ac:dyDescent="0.3">
      <c r="A5140" s="336">
        <v>18614</v>
      </c>
      <c r="B5140" s="2" t="s">
        <v>295</v>
      </c>
      <c r="C5140" s="429">
        <v>5.3943240000000001</v>
      </c>
      <c r="D5140" s="429">
        <v>3.5488590000000002</v>
      </c>
      <c r="E5140" s="429">
        <v>1.8454649999999999</v>
      </c>
      <c r="F5140" s="429">
        <v>-2.4542029999999997</v>
      </c>
    </row>
    <row r="5141" spans="1:6" x14ac:dyDescent="0.3">
      <c r="A5141" s="336">
        <v>18615</v>
      </c>
      <c r="B5141" s="2" t="s">
        <v>295</v>
      </c>
      <c r="C5141" s="429">
        <v>5.7468899999999996</v>
      </c>
      <c r="D5141" s="429">
        <v>3.4902009999999999</v>
      </c>
      <c r="E5141" s="429">
        <v>2.2566889999999997</v>
      </c>
      <c r="F5141" s="429">
        <v>1.4376290000000012</v>
      </c>
    </row>
    <row r="5142" spans="1:6" x14ac:dyDescent="0.3">
      <c r="A5142" s="336">
        <v>18616</v>
      </c>
      <c r="B5142" s="2" t="s">
        <v>295</v>
      </c>
      <c r="C5142" s="429">
        <v>5.4025210000000001</v>
      </c>
      <c r="D5142" s="429">
        <v>3.5419360000000002</v>
      </c>
      <c r="E5142" s="429">
        <v>1.8605849999999999</v>
      </c>
      <c r="F5142" s="429">
        <v>-1.8275559999999942</v>
      </c>
    </row>
    <row r="5143" spans="1:6" x14ac:dyDescent="0.3">
      <c r="A5143" s="336">
        <v>18617</v>
      </c>
      <c r="B5143" s="2" t="s">
        <v>295</v>
      </c>
      <c r="C5143" s="429">
        <v>5.6803739999999996</v>
      </c>
      <c r="D5143" s="429">
        <v>3.5597780000000001</v>
      </c>
      <c r="E5143" s="429">
        <v>2.1205959999999995</v>
      </c>
      <c r="F5143" s="429">
        <v>0.15514099999999331</v>
      </c>
    </row>
    <row r="5144" spans="1:6" x14ac:dyDescent="0.3">
      <c r="A5144" s="336">
        <v>18618</v>
      </c>
      <c r="B5144" s="2" t="s">
        <v>295</v>
      </c>
      <c r="C5144" s="429">
        <v>5.5284110000000002</v>
      </c>
      <c r="D5144" s="429">
        <v>3.585877</v>
      </c>
      <c r="E5144" s="429">
        <v>1.9425340000000002</v>
      </c>
      <c r="F5144" s="429">
        <v>-1.5875979999999998</v>
      </c>
    </row>
    <row r="5145" spans="1:6" x14ac:dyDescent="0.3">
      <c r="A5145" s="336">
        <v>18619</v>
      </c>
      <c r="B5145" s="2" t="s">
        <v>295</v>
      </c>
      <c r="C5145" s="429">
        <v>5.4454890000000002</v>
      </c>
      <c r="D5145" s="429">
        <v>3.5845739999999999</v>
      </c>
      <c r="E5145" s="429">
        <v>1.8609150000000003</v>
      </c>
      <c r="F5145" s="429">
        <v>-1.4879609999999985</v>
      </c>
    </row>
    <row r="5146" spans="1:6" x14ac:dyDescent="0.3">
      <c r="A5146" s="336">
        <v>18621</v>
      </c>
      <c r="B5146" s="2" t="s">
        <v>295</v>
      </c>
      <c r="C5146" s="429">
        <v>5.6272000000000002</v>
      </c>
      <c r="D5146" s="429">
        <v>3.5523319999999998</v>
      </c>
      <c r="E5146" s="429">
        <v>2.0748680000000004</v>
      </c>
      <c r="F5146" s="429">
        <v>-9.5355999999995333E-2</v>
      </c>
    </row>
    <row r="5147" spans="1:6" x14ac:dyDescent="0.3">
      <c r="A5147" s="336">
        <v>18622</v>
      </c>
      <c r="B5147" s="2" t="s">
        <v>295</v>
      </c>
      <c r="C5147" s="429">
        <v>5.6299890000000001</v>
      </c>
      <c r="D5147" s="429">
        <v>3.5738509999999999</v>
      </c>
      <c r="E5147" s="429">
        <v>2.0561380000000002</v>
      </c>
      <c r="F5147" s="429">
        <v>-0.6133389999999963</v>
      </c>
    </row>
    <row r="5148" spans="1:6" x14ac:dyDescent="0.3">
      <c r="A5148" s="336">
        <v>18623</v>
      </c>
      <c r="B5148" s="2" t="s">
        <v>295</v>
      </c>
      <c r="C5148" s="429">
        <v>5.6388780000000001</v>
      </c>
      <c r="D5148" s="429">
        <v>3.3793660000000001</v>
      </c>
      <c r="E5148" s="429">
        <v>2.259512</v>
      </c>
      <c r="F5148" s="429">
        <v>0.76918100000000322</v>
      </c>
    </row>
    <row r="5149" spans="1:6" x14ac:dyDescent="0.3">
      <c r="A5149" s="336">
        <v>18624</v>
      </c>
      <c r="B5149" s="2" t="s">
        <v>295</v>
      </c>
      <c r="C5149" s="429">
        <v>5.5907960000000001</v>
      </c>
      <c r="D5149" s="429">
        <v>3.8729840000000002</v>
      </c>
      <c r="E5149" s="429">
        <v>1.7178119999999999</v>
      </c>
      <c r="F5149" s="429">
        <v>-4.5742139999999978</v>
      </c>
    </row>
    <row r="5150" spans="1:6" x14ac:dyDescent="0.3">
      <c r="A5150" s="336">
        <v>18628</v>
      </c>
      <c r="B5150" s="2" t="s">
        <v>295</v>
      </c>
      <c r="C5150" s="429">
        <v>5.3651369999999998</v>
      </c>
      <c r="D5150" s="429">
        <v>3.6186560000000001</v>
      </c>
      <c r="E5150" s="429">
        <v>1.7464809999999997</v>
      </c>
      <c r="F5150" s="429">
        <v>-3.7830929999999938</v>
      </c>
    </row>
    <row r="5151" spans="1:6" x14ac:dyDescent="0.3">
      <c r="A5151" s="336">
        <v>18629</v>
      </c>
      <c r="B5151" s="2" t="s">
        <v>295</v>
      </c>
      <c r="C5151" s="429">
        <v>5.4680999999999997</v>
      </c>
      <c r="D5151" s="429">
        <v>3.5604119999999999</v>
      </c>
      <c r="E5151" s="429">
        <v>1.9076879999999998</v>
      </c>
      <c r="F5151" s="429">
        <v>-2.2686700000000073</v>
      </c>
    </row>
    <row r="5152" spans="1:6" x14ac:dyDescent="0.3">
      <c r="A5152" s="336">
        <v>18630</v>
      </c>
      <c r="B5152" s="2" t="s">
        <v>295</v>
      </c>
      <c r="C5152" s="429">
        <v>5.6691469999999997</v>
      </c>
      <c r="D5152" s="429">
        <v>3.432779</v>
      </c>
      <c r="E5152" s="429">
        <v>2.2363679999999997</v>
      </c>
      <c r="F5152" s="429">
        <v>0.45248799999999534</v>
      </c>
    </row>
    <row r="5153" spans="1:6" x14ac:dyDescent="0.3">
      <c r="A5153" s="336">
        <v>18631</v>
      </c>
      <c r="B5153" s="2" t="s">
        <v>295</v>
      </c>
      <c r="C5153" s="429">
        <v>5.7290850000000004</v>
      </c>
      <c r="D5153" s="429">
        <v>3.5936439999999998</v>
      </c>
      <c r="E5153" s="429">
        <v>2.1354410000000006</v>
      </c>
      <c r="F5153" s="429">
        <v>2.546900000000818E-2</v>
      </c>
    </row>
    <row r="5154" spans="1:6" x14ac:dyDescent="0.3">
      <c r="A5154" s="336">
        <v>18632</v>
      </c>
      <c r="B5154" s="2" t="s">
        <v>295</v>
      </c>
      <c r="C5154" s="429">
        <v>5.3544349999999996</v>
      </c>
      <c r="D5154" s="429">
        <v>3.6065290000000001</v>
      </c>
      <c r="E5154" s="429">
        <v>1.7479059999999995</v>
      </c>
      <c r="F5154" s="429">
        <v>-3.5641760000000033</v>
      </c>
    </row>
    <row r="5155" spans="1:6" x14ac:dyDescent="0.3">
      <c r="A5155" s="336">
        <v>18634</v>
      </c>
      <c r="B5155" s="2" t="s">
        <v>295</v>
      </c>
      <c r="C5155" s="429">
        <v>5.6835370000000003</v>
      </c>
      <c r="D5155" s="429">
        <v>3.559237</v>
      </c>
      <c r="E5155" s="429">
        <v>2.1243000000000003</v>
      </c>
      <c r="F5155" s="429">
        <v>0.25682300000001135</v>
      </c>
    </row>
    <row r="5156" spans="1:6" x14ac:dyDescent="0.3">
      <c r="A5156" s="336">
        <v>18635</v>
      </c>
      <c r="B5156" s="2" t="s">
        <v>295</v>
      </c>
      <c r="C5156" s="429">
        <v>5.7067240000000004</v>
      </c>
      <c r="D5156" s="429">
        <v>3.612139</v>
      </c>
      <c r="E5156" s="429">
        <v>2.0945850000000004</v>
      </c>
      <c r="F5156" s="429">
        <v>-0.5173070000000024</v>
      </c>
    </row>
    <row r="5157" spans="1:6" x14ac:dyDescent="0.3">
      <c r="A5157" s="336">
        <v>18636</v>
      </c>
      <c r="B5157" s="2" t="s">
        <v>295</v>
      </c>
      <c r="C5157" s="429">
        <v>5.4704389999999998</v>
      </c>
      <c r="D5157" s="429">
        <v>3.6038610000000002</v>
      </c>
      <c r="E5157" s="429">
        <v>1.8665779999999996</v>
      </c>
      <c r="F5157" s="429">
        <v>-2.4910799999999895</v>
      </c>
    </row>
    <row r="5158" spans="1:6" x14ac:dyDescent="0.3">
      <c r="A5158" s="336">
        <v>18640</v>
      </c>
      <c r="B5158" s="2" t="s">
        <v>295</v>
      </c>
      <c r="C5158" s="429">
        <v>5.6702680000000001</v>
      </c>
      <c r="D5158" s="429">
        <v>3.6526420000000002</v>
      </c>
      <c r="E5158" s="429">
        <v>2.0176259999999999</v>
      </c>
      <c r="F5158" s="429">
        <v>-0.78569699999999898</v>
      </c>
    </row>
    <row r="5159" spans="1:6" x14ac:dyDescent="0.3">
      <c r="A5159" s="336">
        <v>18641</v>
      </c>
      <c r="B5159" s="2" t="s">
        <v>295</v>
      </c>
      <c r="C5159" s="429">
        <v>5.6935349999999998</v>
      </c>
      <c r="D5159" s="429">
        <v>3.6132529999999998</v>
      </c>
      <c r="E5159" s="429">
        <v>2.080282</v>
      </c>
      <c r="F5159" s="429">
        <v>6.5445999999987237E-2</v>
      </c>
    </row>
    <row r="5160" spans="1:6" x14ac:dyDescent="0.3">
      <c r="A5160" s="336">
        <v>18642</v>
      </c>
      <c r="B5160" s="2" t="s">
        <v>295</v>
      </c>
      <c r="C5160" s="429">
        <v>5.7188249999999998</v>
      </c>
      <c r="D5160" s="429">
        <v>3.5668030000000002</v>
      </c>
      <c r="E5160" s="429">
        <v>2.1520219999999997</v>
      </c>
      <c r="F5160" s="429">
        <v>0.88417299999999699</v>
      </c>
    </row>
    <row r="5161" spans="1:6" x14ac:dyDescent="0.3">
      <c r="A5161" s="336">
        <v>18643</v>
      </c>
      <c r="B5161" s="2" t="s">
        <v>295</v>
      </c>
      <c r="C5161" s="429">
        <v>5.7324549999999999</v>
      </c>
      <c r="D5161" s="429">
        <v>3.5326770000000001</v>
      </c>
      <c r="E5161" s="429">
        <v>2.1997779999999998</v>
      </c>
      <c r="F5161" s="429">
        <v>1.2073000000000036</v>
      </c>
    </row>
    <row r="5162" spans="1:6" x14ac:dyDescent="0.3">
      <c r="A5162" s="336">
        <v>18644</v>
      </c>
      <c r="B5162" s="2" t="s">
        <v>295</v>
      </c>
      <c r="C5162" s="429">
        <v>5.7422800000000001</v>
      </c>
      <c r="D5162" s="429">
        <v>3.5256630000000002</v>
      </c>
      <c r="E5162" s="429">
        <v>2.2166169999999998</v>
      </c>
      <c r="F5162" s="429">
        <v>1.2862090000000066</v>
      </c>
    </row>
    <row r="5163" spans="1:6" x14ac:dyDescent="0.3">
      <c r="A5163" s="336">
        <v>18651</v>
      </c>
      <c r="B5163" s="2" t="s">
        <v>295</v>
      </c>
      <c r="C5163" s="429">
        <v>5.7276530000000001</v>
      </c>
      <c r="D5163" s="429">
        <v>3.5279199999999999</v>
      </c>
      <c r="E5163" s="429">
        <v>2.1997330000000002</v>
      </c>
      <c r="F5163" s="429">
        <v>1.2199849999999941</v>
      </c>
    </row>
    <row r="5164" spans="1:6" x14ac:dyDescent="0.3">
      <c r="A5164" s="336">
        <v>18655</v>
      </c>
      <c r="B5164" s="2" t="s">
        <v>295</v>
      </c>
      <c r="C5164" s="429">
        <v>5.6506569999999998</v>
      </c>
      <c r="D5164" s="429">
        <v>3.5670869999999999</v>
      </c>
      <c r="E5164" s="429">
        <v>2.0835699999999999</v>
      </c>
      <c r="F5164" s="429">
        <v>-0.26380299999999579</v>
      </c>
    </row>
    <row r="5165" spans="1:6" x14ac:dyDescent="0.3">
      <c r="A5165" s="336">
        <v>18656</v>
      </c>
      <c r="B5165" s="2" t="s">
        <v>295</v>
      </c>
      <c r="C5165" s="429">
        <v>5.4782380000000002</v>
      </c>
      <c r="D5165" s="429">
        <v>3.6165400000000001</v>
      </c>
      <c r="E5165" s="429">
        <v>1.8616980000000001</v>
      </c>
      <c r="F5165" s="429">
        <v>-2.4627900000000054</v>
      </c>
    </row>
    <row r="5166" spans="1:6" x14ac:dyDescent="0.3">
      <c r="A5166" s="336">
        <v>18657</v>
      </c>
      <c r="B5166" s="2" t="s">
        <v>295</v>
      </c>
      <c r="C5166" s="429">
        <v>5.6954960000000003</v>
      </c>
      <c r="D5166" s="429">
        <v>3.476877</v>
      </c>
      <c r="E5166" s="429">
        <v>2.2186190000000003</v>
      </c>
      <c r="F5166" s="429">
        <v>0.82684200000000629</v>
      </c>
    </row>
    <row r="5167" spans="1:6" x14ac:dyDescent="0.3">
      <c r="A5167" s="336">
        <v>18660</v>
      </c>
      <c r="B5167" s="2" t="s">
        <v>295</v>
      </c>
      <c r="C5167" s="429">
        <v>5.7200129999999998</v>
      </c>
      <c r="D5167" s="429">
        <v>3.5892460000000002</v>
      </c>
      <c r="E5167" s="429">
        <v>2.1307669999999996</v>
      </c>
      <c r="F5167" s="429">
        <v>-0.13142099999998891</v>
      </c>
    </row>
    <row r="5168" spans="1:6" x14ac:dyDescent="0.3">
      <c r="A5168" s="336">
        <v>18661</v>
      </c>
      <c r="B5168" s="2" t="s">
        <v>295</v>
      </c>
      <c r="C5168" s="429">
        <v>5.5852110000000001</v>
      </c>
      <c r="D5168" s="429">
        <v>3.7860529999999999</v>
      </c>
      <c r="E5168" s="429">
        <v>1.7991580000000003</v>
      </c>
      <c r="F5168" s="429">
        <v>-3.5560490000000087</v>
      </c>
    </row>
    <row r="5169" spans="1:6" x14ac:dyDescent="0.3">
      <c r="A5169" s="336">
        <v>18701</v>
      </c>
      <c r="B5169" s="2" t="s">
        <v>295</v>
      </c>
      <c r="C5169" s="429">
        <v>5.7497670000000003</v>
      </c>
      <c r="D5169" s="429">
        <v>3.5496400000000001</v>
      </c>
      <c r="E5169" s="429">
        <v>2.2001270000000002</v>
      </c>
      <c r="F5169" s="429">
        <v>1.1932450000000046</v>
      </c>
    </row>
    <row r="5170" spans="1:6" x14ac:dyDescent="0.3">
      <c r="A5170" s="336">
        <v>18702</v>
      </c>
      <c r="B5170" s="2" t="s">
        <v>295</v>
      </c>
      <c r="C5170" s="429">
        <v>5.6520849999999996</v>
      </c>
      <c r="D5170" s="429">
        <v>3.6805859999999999</v>
      </c>
      <c r="E5170" s="429">
        <v>1.9714989999999997</v>
      </c>
      <c r="F5170" s="429">
        <v>-1.4229429999999965</v>
      </c>
    </row>
    <row r="5171" spans="1:6" x14ac:dyDescent="0.3">
      <c r="A5171" s="336">
        <v>18704</v>
      </c>
      <c r="B5171" s="2" t="s">
        <v>295</v>
      </c>
      <c r="C5171" s="429">
        <v>5.7557340000000003</v>
      </c>
      <c r="D5171" s="429">
        <v>3.527631</v>
      </c>
      <c r="E5171" s="429">
        <v>2.2281030000000004</v>
      </c>
      <c r="F5171" s="429">
        <v>1.4775239999999954</v>
      </c>
    </row>
    <row r="5172" spans="1:6" x14ac:dyDescent="0.3">
      <c r="A5172" s="336">
        <v>18705</v>
      </c>
      <c r="B5172" s="2" t="s">
        <v>295</v>
      </c>
      <c r="C5172" s="429">
        <v>5.7237600000000004</v>
      </c>
      <c r="D5172" s="429">
        <v>3.577547</v>
      </c>
      <c r="E5172" s="429">
        <v>2.1462130000000004</v>
      </c>
      <c r="F5172" s="429">
        <v>0.61748399999999748</v>
      </c>
    </row>
    <row r="5173" spans="1:6" x14ac:dyDescent="0.3">
      <c r="A5173" s="336">
        <v>18706</v>
      </c>
      <c r="B5173" s="2" t="s">
        <v>295</v>
      </c>
      <c r="C5173" s="429">
        <v>5.7063230000000003</v>
      </c>
      <c r="D5173" s="429">
        <v>3.5800649999999998</v>
      </c>
      <c r="E5173" s="429">
        <v>2.1262580000000004</v>
      </c>
      <c r="F5173" s="429">
        <v>0.24917399999998935</v>
      </c>
    </row>
    <row r="5174" spans="1:6" x14ac:dyDescent="0.3">
      <c r="A5174" s="336">
        <v>18707</v>
      </c>
      <c r="B5174" s="2" t="s">
        <v>295</v>
      </c>
      <c r="C5174" s="429">
        <v>5.6537980000000001</v>
      </c>
      <c r="D5174" s="429">
        <v>3.6359759999999999</v>
      </c>
      <c r="E5174" s="429">
        <v>2.0178220000000002</v>
      </c>
      <c r="F5174" s="429">
        <v>-1.2483950000000092</v>
      </c>
    </row>
    <row r="5175" spans="1:6" x14ac:dyDescent="0.3">
      <c r="A5175" s="336">
        <v>18708</v>
      </c>
      <c r="B5175" s="2" t="s">
        <v>295</v>
      </c>
      <c r="C5175" s="429">
        <v>5.6958840000000004</v>
      </c>
      <c r="D5175" s="429">
        <v>3.528314</v>
      </c>
      <c r="E5175" s="429">
        <v>2.1675700000000004</v>
      </c>
      <c r="F5175" s="429">
        <v>0.84955000000000069</v>
      </c>
    </row>
    <row r="5176" spans="1:6" x14ac:dyDescent="0.3">
      <c r="A5176" s="336">
        <v>18709</v>
      </c>
      <c r="B5176" s="2" t="s">
        <v>295</v>
      </c>
      <c r="C5176" s="429">
        <v>5.7595770000000002</v>
      </c>
      <c r="D5176" s="429">
        <v>3.5221840000000002</v>
      </c>
      <c r="E5176" s="429">
        <v>2.237393</v>
      </c>
      <c r="F5176" s="429">
        <v>1.5524680000000046</v>
      </c>
    </row>
    <row r="5177" spans="1:6" x14ac:dyDescent="0.3">
      <c r="A5177" s="336">
        <v>18801</v>
      </c>
      <c r="B5177" s="2" t="s">
        <v>295</v>
      </c>
      <c r="C5177" s="429">
        <v>5.5888809999999998</v>
      </c>
      <c r="D5177" s="429">
        <v>3.5467710000000001</v>
      </c>
      <c r="E5177" s="429">
        <v>2.0421099999999996</v>
      </c>
      <c r="F5177" s="429">
        <v>-2.7072040000000044</v>
      </c>
    </row>
    <row r="5178" spans="1:6" x14ac:dyDescent="0.3">
      <c r="A5178" s="336">
        <v>18810</v>
      </c>
      <c r="B5178" s="2" t="s">
        <v>295</v>
      </c>
      <c r="C5178" s="429">
        <v>5.5864149999999997</v>
      </c>
      <c r="D5178" s="429">
        <v>3.24099</v>
      </c>
      <c r="E5178" s="429">
        <v>2.3454249999999996</v>
      </c>
      <c r="F5178" s="429">
        <v>1.7465820000000036</v>
      </c>
    </row>
    <row r="5179" spans="1:6" x14ac:dyDescent="0.3">
      <c r="A5179" s="336">
        <v>18812</v>
      </c>
      <c r="B5179" s="2" t="s">
        <v>295</v>
      </c>
      <c r="C5179" s="429">
        <v>5.574776</v>
      </c>
      <c r="D5179" s="429">
        <v>3.5157750000000001</v>
      </c>
      <c r="E5179" s="429">
        <v>2.0590009999999999</v>
      </c>
      <c r="F5179" s="429">
        <v>-2.6784060000000096</v>
      </c>
    </row>
    <row r="5180" spans="1:6" x14ac:dyDescent="0.3">
      <c r="A5180" s="336">
        <v>18817</v>
      </c>
      <c r="B5180" s="2" t="s">
        <v>295</v>
      </c>
      <c r="C5180" s="429">
        <v>5.5400239999999998</v>
      </c>
      <c r="D5180" s="429">
        <v>3.2487849999999998</v>
      </c>
      <c r="E5180" s="429">
        <v>2.291239</v>
      </c>
      <c r="F5180" s="429">
        <v>2.198917999999999</v>
      </c>
    </row>
    <row r="5181" spans="1:6" x14ac:dyDescent="0.3">
      <c r="A5181" s="336">
        <v>18818</v>
      </c>
      <c r="B5181" s="2" t="s">
        <v>295</v>
      </c>
      <c r="C5181" s="429">
        <v>5.593502</v>
      </c>
      <c r="D5181" s="429">
        <v>3.445881</v>
      </c>
      <c r="E5181" s="429">
        <v>2.147621</v>
      </c>
      <c r="F5181" s="429">
        <v>-1.4560640000000049</v>
      </c>
    </row>
    <row r="5182" spans="1:6" x14ac:dyDescent="0.3">
      <c r="A5182" s="336">
        <v>18821</v>
      </c>
      <c r="B5182" s="2" t="s">
        <v>295</v>
      </c>
      <c r="C5182" s="429">
        <v>5.6057670000000002</v>
      </c>
      <c r="D5182" s="429">
        <v>3.548019</v>
      </c>
      <c r="E5182" s="429">
        <v>2.0577480000000001</v>
      </c>
      <c r="F5182" s="429">
        <v>-3.1608620000000016</v>
      </c>
    </row>
    <row r="5183" spans="1:6" x14ac:dyDescent="0.3">
      <c r="A5183" s="336">
        <v>18822</v>
      </c>
      <c r="B5183" s="2" t="s">
        <v>295</v>
      </c>
      <c r="C5183" s="429">
        <v>5.6034709999999999</v>
      </c>
      <c r="D5183" s="429">
        <v>3.542605</v>
      </c>
      <c r="E5183" s="429">
        <v>2.0608659999999999</v>
      </c>
      <c r="F5183" s="429">
        <v>-3.004300999999991</v>
      </c>
    </row>
    <row r="5184" spans="1:6" x14ac:dyDescent="0.3">
      <c r="A5184" s="336">
        <v>18823</v>
      </c>
      <c r="B5184" s="2" t="s">
        <v>295</v>
      </c>
      <c r="C5184" s="429">
        <v>5.6242299999999998</v>
      </c>
      <c r="D5184" s="429">
        <v>3.6212770000000001</v>
      </c>
      <c r="E5184" s="429">
        <v>2.0029529999999998</v>
      </c>
      <c r="F5184" s="429">
        <v>-3.1875389999999868</v>
      </c>
    </row>
    <row r="5185" spans="1:6" x14ac:dyDescent="0.3">
      <c r="A5185" s="336">
        <v>18824</v>
      </c>
      <c r="B5185" s="2" t="s">
        <v>295</v>
      </c>
      <c r="C5185" s="429">
        <v>5.6866000000000003</v>
      </c>
      <c r="D5185" s="429">
        <v>3.5446800000000001</v>
      </c>
      <c r="E5185" s="429">
        <v>2.1419200000000003</v>
      </c>
      <c r="F5185" s="429">
        <v>-1.1981000000000037</v>
      </c>
    </row>
    <row r="5186" spans="1:6" x14ac:dyDescent="0.3">
      <c r="A5186" s="336">
        <v>18825</v>
      </c>
      <c r="B5186" s="2" t="s">
        <v>295</v>
      </c>
      <c r="C5186" s="429">
        <v>5.575634</v>
      </c>
      <c r="D5186" s="429">
        <v>3.6284779999999999</v>
      </c>
      <c r="E5186" s="429">
        <v>1.9471560000000001</v>
      </c>
      <c r="F5186" s="429">
        <v>-3.9632879999999986</v>
      </c>
    </row>
    <row r="5187" spans="1:6" x14ac:dyDescent="0.3">
      <c r="A5187" s="336">
        <v>18826</v>
      </c>
      <c r="B5187" s="2" t="s">
        <v>295</v>
      </c>
      <c r="C5187" s="429">
        <v>5.650658</v>
      </c>
      <c r="D5187" s="429">
        <v>3.578033</v>
      </c>
      <c r="E5187" s="429">
        <v>2.0726249999999999</v>
      </c>
      <c r="F5187" s="429">
        <v>-2.4138500000000036</v>
      </c>
    </row>
    <row r="5188" spans="1:6" x14ac:dyDescent="0.3">
      <c r="A5188" s="336">
        <v>18828</v>
      </c>
      <c r="B5188" s="2" t="s">
        <v>295</v>
      </c>
      <c r="C5188" s="429">
        <v>5.6201850000000002</v>
      </c>
      <c r="D5188" s="429">
        <v>3.4241320000000002</v>
      </c>
      <c r="E5188" s="429">
        <v>2.196053</v>
      </c>
      <c r="F5188" s="429">
        <v>-0.45958700000000619</v>
      </c>
    </row>
    <row r="5189" spans="1:6" x14ac:dyDescent="0.3">
      <c r="A5189" s="336">
        <v>18829</v>
      </c>
      <c r="B5189" s="2" t="s">
        <v>295</v>
      </c>
      <c r="C5189" s="429">
        <v>5.6150900000000004</v>
      </c>
      <c r="D5189" s="429">
        <v>3.345828</v>
      </c>
      <c r="E5189" s="429">
        <v>2.2692620000000003</v>
      </c>
      <c r="F5189" s="429">
        <v>0.27834100000001882</v>
      </c>
    </row>
    <row r="5190" spans="1:6" x14ac:dyDescent="0.3">
      <c r="A5190" s="336">
        <v>18830</v>
      </c>
      <c r="B5190" s="2" t="s">
        <v>295</v>
      </c>
      <c r="C5190" s="429">
        <v>5.6170200000000001</v>
      </c>
      <c r="D5190" s="429">
        <v>3.378314</v>
      </c>
      <c r="E5190" s="429">
        <v>2.2387060000000001</v>
      </c>
      <c r="F5190" s="429">
        <v>-0.50370199999999699</v>
      </c>
    </row>
    <row r="5191" spans="1:6" x14ac:dyDescent="0.3">
      <c r="A5191" s="336">
        <v>18831</v>
      </c>
      <c r="B5191" s="2" t="s">
        <v>295</v>
      </c>
      <c r="C5191" s="429">
        <v>5.5677260000000004</v>
      </c>
      <c r="D5191" s="429">
        <v>3.2258520000000002</v>
      </c>
      <c r="E5191" s="429">
        <v>2.3418740000000002</v>
      </c>
      <c r="F5191" s="429">
        <v>2.2469400000000022</v>
      </c>
    </row>
    <row r="5192" spans="1:6" x14ac:dyDescent="0.3">
      <c r="A5192" s="336">
        <v>18832</v>
      </c>
      <c r="B5192" s="2" t="s">
        <v>295</v>
      </c>
      <c r="C5192" s="429">
        <v>5.5185430000000002</v>
      </c>
      <c r="D5192" s="429">
        <v>3.3350840000000002</v>
      </c>
      <c r="E5192" s="429">
        <v>2.183459</v>
      </c>
      <c r="F5192" s="429">
        <v>0.97232799999999742</v>
      </c>
    </row>
    <row r="5193" spans="1:6" x14ac:dyDescent="0.3">
      <c r="A5193" s="336">
        <v>18833</v>
      </c>
      <c r="B5193" s="2" t="s">
        <v>295</v>
      </c>
      <c r="C5193" s="429">
        <v>5.4423430000000002</v>
      </c>
      <c r="D5193" s="429">
        <v>3.4463879999999998</v>
      </c>
      <c r="E5193" s="429">
        <v>1.9959550000000004</v>
      </c>
      <c r="F5193" s="429">
        <v>-0.75605999999999796</v>
      </c>
    </row>
    <row r="5194" spans="1:6" x14ac:dyDescent="0.3">
      <c r="A5194" s="336">
        <v>18834</v>
      </c>
      <c r="B5194" s="2" t="s">
        <v>295</v>
      </c>
      <c r="C5194" s="429">
        <v>5.6202930000000002</v>
      </c>
      <c r="D5194" s="429">
        <v>3.5939619999999999</v>
      </c>
      <c r="E5194" s="429">
        <v>2.0263310000000003</v>
      </c>
      <c r="F5194" s="429">
        <v>-3.263534000000007</v>
      </c>
    </row>
    <row r="5195" spans="1:6" x14ac:dyDescent="0.3">
      <c r="A5195" s="336">
        <v>18837</v>
      </c>
      <c r="B5195" s="2" t="s">
        <v>295</v>
      </c>
      <c r="C5195" s="429">
        <v>5.6111810000000002</v>
      </c>
      <c r="D5195" s="429">
        <v>3.2796080000000001</v>
      </c>
      <c r="E5195" s="429">
        <v>2.3315730000000001</v>
      </c>
      <c r="F5195" s="429">
        <v>1.1185690000000079</v>
      </c>
    </row>
    <row r="5196" spans="1:6" x14ac:dyDescent="0.3">
      <c r="A5196" s="336">
        <v>18840</v>
      </c>
      <c r="B5196" s="2" t="s">
        <v>295</v>
      </c>
      <c r="C5196" s="429">
        <v>5.5950920000000002</v>
      </c>
      <c r="D5196" s="429">
        <v>3.2320880000000001</v>
      </c>
      <c r="E5196" s="429">
        <v>2.3630040000000001</v>
      </c>
      <c r="F5196" s="429">
        <v>1.9341730000000084</v>
      </c>
    </row>
    <row r="5197" spans="1:6" x14ac:dyDescent="0.3">
      <c r="A5197" s="336">
        <v>18842</v>
      </c>
      <c r="B5197" s="2" t="s">
        <v>295</v>
      </c>
      <c r="C5197" s="429">
        <v>5.5860139999999996</v>
      </c>
      <c r="D5197" s="429">
        <v>3.6660180000000002</v>
      </c>
      <c r="E5197" s="429">
        <v>1.9199959999999994</v>
      </c>
      <c r="F5197" s="429">
        <v>-3.88195300000001</v>
      </c>
    </row>
    <row r="5198" spans="1:6" x14ac:dyDescent="0.3">
      <c r="A5198" s="336">
        <v>18844</v>
      </c>
      <c r="B5198" s="2" t="s">
        <v>295</v>
      </c>
      <c r="C5198" s="429">
        <v>5.6479920000000003</v>
      </c>
      <c r="D5198" s="429">
        <v>3.5141309999999999</v>
      </c>
      <c r="E5198" s="429">
        <v>2.1338610000000005</v>
      </c>
      <c r="F5198" s="429">
        <v>-1.1680060000000054</v>
      </c>
    </row>
    <row r="5199" spans="1:6" x14ac:dyDescent="0.3">
      <c r="A5199" s="336">
        <v>18845</v>
      </c>
      <c r="B5199" s="2" t="s">
        <v>295</v>
      </c>
      <c r="C5199" s="429">
        <v>5.6301269999999999</v>
      </c>
      <c r="D5199" s="429">
        <v>3.3317899999999998</v>
      </c>
      <c r="E5199" s="429">
        <v>2.2983370000000001</v>
      </c>
      <c r="F5199" s="429">
        <v>0.86369799999999941</v>
      </c>
    </row>
    <row r="5200" spans="1:6" x14ac:dyDescent="0.3">
      <c r="A5200" s="336">
        <v>18846</v>
      </c>
      <c r="B5200" s="2" t="s">
        <v>295</v>
      </c>
      <c r="C5200" s="429">
        <v>5.561769</v>
      </c>
      <c r="D5200" s="429">
        <v>3.4166720000000002</v>
      </c>
      <c r="E5200" s="429">
        <v>2.1450969999999998</v>
      </c>
      <c r="F5200" s="429">
        <v>-7.7828000000010888E-2</v>
      </c>
    </row>
    <row r="5201" spans="1:6" x14ac:dyDescent="0.3">
      <c r="A5201" s="336">
        <v>18847</v>
      </c>
      <c r="B5201" s="2" t="s">
        <v>295</v>
      </c>
      <c r="C5201" s="429">
        <v>5.5391789999999999</v>
      </c>
      <c r="D5201" s="429">
        <v>3.6146289999999999</v>
      </c>
      <c r="E5201" s="429">
        <v>1.92455</v>
      </c>
      <c r="F5201" s="429">
        <v>-4.3257170000000045</v>
      </c>
    </row>
    <row r="5202" spans="1:6" x14ac:dyDescent="0.3">
      <c r="A5202" s="336">
        <v>18848</v>
      </c>
      <c r="B5202" s="2" t="s">
        <v>295</v>
      </c>
      <c r="C5202" s="429">
        <v>5.5971770000000003</v>
      </c>
      <c r="D5202" s="429">
        <v>3.2379660000000001</v>
      </c>
      <c r="E5202" s="429">
        <v>2.3592110000000002</v>
      </c>
      <c r="F5202" s="429">
        <v>2.3290209999999973</v>
      </c>
    </row>
    <row r="5203" spans="1:6" x14ac:dyDescent="0.3">
      <c r="A5203" s="336">
        <v>18850</v>
      </c>
      <c r="B5203" s="2" t="s">
        <v>295</v>
      </c>
      <c r="C5203" s="429">
        <v>5.5968640000000001</v>
      </c>
      <c r="D5203" s="429">
        <v>3.2185000000000001</v>
      </c>
      <c r="E5203" s="429">
        <v>2.3783639999999999</v>
      </c>
      <c r="F5203" s="429">
        <v>2.3093660000000042</v>
      </c>
    </row>
    <row r="5204" spans="1:6" x14ac:dyDescent="0.3">
      <c r="A5204" s="336">
        <v>18851</v>
      </c>
      <c r="B5204" s="2" t="s">
        <v>295</v>
      </c>
      <c r="C5204" s="429">
        <v>5.6139929999999998</v>
      </c>
      <c r="D5204" s="429">
        <v>3.3292809999999999</v>
      </c>
      <c r="E5204" s="429">
        <v>2.2847119999999999</v>
      </c>
      <c r="F5204" s="429">
        <v>0.20448200000000583</v>
      </c>
    </row>
    <row r="5205" spans="1:6" x14ac:dyDescent="0.3">
      <c r="A5205" s="336">
        <v>18853</v>
      </c>
      <c r="B5205" s="2" t="s">
        <v>295</v>
      </c>
      <c r="C5205" s="429">
        <v>5.6005630000000002</v>
      </c>
      <c r="D5205" s="429">
        <v>3.3188439999999999</v>
      </c>
      <c r="E5205" s="429">
        <v>2.2817190000000003</v>
      </c>
      <c r="F5205" s="429">
        <v>1.102720000000005</v>
      </c>
    </row>
    <row r="5206" spans="1:6" x14ac:dyDescent="0.3">
      <c r="A5206" s="336">
        <v>18854</v>
      </c>
      <c r="B5206" s="2" t="s">
        <v>295</v>
      </c>
      <c r="C5206" s="429">
        <v>5.6374599999999999</v>
      </c>
      <c r="D5206" s="429">
        <v>3.2181579999999999</v>
      </c>
      <c r="E5206" s="429">
        <v>2.4193020000000001</v>
      </c>
      <c r="F5206" s="429">
        <v>2.3523029999999991</v>
      </c>
    </row>
    <row r="5207" spans="1:6" x14ac:dyDescent="0.3">
      <c r="A5207" s="336">
        <v>18901</v>
      </c>
      <c r="B5207" s="2" t="s">
        <v>293</v>
      </c>
      <c r="C5207" s="429">
        <v>6.1576940000000002</v>
      </c>
      <c r="D5207" s="429">
        <v>3.3897089999999999</v>
      </c>
      <c r="E5207" s="429">
        <v>2.7679850000000004</v>
      </c>
      <c r="F5207" s="429">
        <v>1.9368519999999947</v>
      </c>
    </row>
    <row r="5208" spans="1:6" x14ac:dyDescent="0.3">
      <c r="A5208" s="336">
        <v>18902</v>
      </c>
      <c r="B5208" s="2" t="s">
        <v>293</v>
      </c>
      <c r="C5208" s="429">
        <v>6.1289449999999999</v>
      </c>
      <c r="D5208" s="429">
        <v>3.404493</v>
      </c>
      <c r="E5208" s="429">
        <v>2.7244519999999999</v>
      </c>
      <c r="F5208" s="429">
        <v>1.5315780000000032</v>
      </c>
    </row>
    <row r="5209" spans="1:6" x14ac:dyDescent="0.3">
      <c r="A5209" s="336">
        <v>18913</v>
      </c>
      <c r="B5209" s="2" t="s">
        <v>293</v>
      </c>
      <c r="C5209" s="429">
        <v>6.1314270000000004</v>
      </c>
      <c r="D5209" s="429">
        <v>3.4194580000000001</v>
      </c>
      <c r="E5209" s="429">
        <v>2.7119690000000003</v>
      </c>
      <c r="F5209" s="429">
        <v>1.3885369999999924</v>
      </c>
    </row>
    <row r="5210" spans="1:6" x14ac:dyDescent="0.3">
      <c r="A5210" s="336">
        <v>18914</v>
      </c>
      <c r="B5210" s="2" t="s">
        <v>293</v>
      </c>
      <c r="C5210" s="429">
        <v>6.165146</v>
      </c>
      <c r="D5210" s="429">
        <v>3.4039039999999998</v>
      </c>
      <c r="E5210" s="429">
        <v>2.7612420000000002</v>
      </c>
      <c r="F5210" s="429">
        <v>1.9882659999999959</v>
      </c>
    </row>
    <row r="5211" spans="1:6" x14ac:dyDescent="0.3">
      <c r="A5211" s="336">
        <v>18915</v>
      </c>
      <c r="B5211" s="2" t="s">
        <v>293</v>
      </c>
      <c r="C5211" s="429">
        <v>6.1787910000000004</v>
      </c>
      <c r="D5211" s="429">
        <v>3.4133589999999998</v>
      </c>
      <c r="E5211" s="429">
        <v>2.7654320000000006</v>
      </c>
      <c r="F5211" s="429">
        <v>2.1430539999999993</v>
      </c>
    </row>
    <row r="5212" spans="1:6" x14ac:dyDescent="0.3">
      <c r="A5212" s="336">
        <v>18917</v>
      </c>
      <c r="B5212" s="2" t="s">
        <v>293</v>
      </c>
      <c r="C5212" s="429">
        <v>6.0985820000000004</v>
      </c>
      <c r="D5212" s="429">
        <v>3.4405459999999999</v>
      </c>
      <c r="E5212" s="429">
        <v>2.6580360000000005</v>
      </c>
      <c r="F5212" s="429">
        <v>1.1539040000000043</v>
      </c>
    </row>
    <row r="5213" spans="1:6" x14ac:dyDescent="0.3">
      <c r="A5213" s="336">
        <v>18920</v>
      </c>
      <c r="B5213" s="2" t="s">
        <v>293</v>
      </c>
      <c r="C5213" s="429">
        <v>6.035323</v>
      </c>
      <c r="D5213" s="429">
        <v>3.5069539999999999</v>
      </c>
      <c r="E5213" s="429">
        <v>2.5283690000000001</v>
      </c>
      <c r="F5213" s="429">
        <v>0.34457999999999345</v>
      </c>
    </row>
    <row r="5214" spans="1:6" x14ac:dyDescent="0.3">
      <c r="A5214" s="336">
        <v>18923</v>
      </c>
      <c r="B5214" s="2" t="s">
        <v>293</v>
      </c>
      <c r="C5214" s="429">
        <v>6.1168180000000003</v>
      </c>
      <c r="D5214" s="429">
        <v>3.4240080000000002</v>
      </c>
      <c r="E5214" s="429">
        <v>2.6928100000000001</v>
      </c>
      <c r="F5214" s="429">
        <v>1.3865429999999961</v>
      </c>
    </row>
    <row r="5215" spans="1:6" x14ac:dyDescent="0.3">
      <c r="A5215" s="336">
        <v>18925</v>
      </c>
      <c r="B5215" s="2" t="s">
        <v>293</v>
      </c>
      <c r="C5215" s="429">
        <v>6.1833729999999996</v>
      </c>
      <c r="D5215" s="429">
        <v>3.3558870000000001</v>
      </c>
      <c r="E5215" s="429">
        <v>2.8274859999999995</v>
      </c>
      <c r="F5215" s="429">
        <v>2.3779439999999923</v>
      </c>
    </row>
    <row r="5216" spans="1:6" x14ac:dyDescent="0.3">
      <c r="A5216" s="336">
        <v>18927</v>
      </c>
      <c r="B5216" s="2" t="s">
        <v>293</v>
      </c>
      <c r="C5216" s="429">
        <v>6.1387270000000003</v>
      </c>
      <c r="D5216" s="429">
        <v>3.430301</v>
      </c>
      <c r="E5216" s="429">
        <v>2.7084260000000002</v>
      </c>
      <c r="F5216" s="429">
        <v>1.6465239999999994</v>
      </c>
    </row>
    <row r="5217" spans="1:6" x14ac:dyDescent="0.3">
      <c r="A5217" s="336">
        <v>18929</v>
      </c>
      <c r="B5217" s="2" t="s">
        <v>293</v>
      </c>
      <c r="C5217" s="429">
        <v>6.1975290000000003</v>
      </c>
      <c r="D5217" s="429">
        <v>3.3412130000000002</v>
      </c>
      <c r="E5217" s="429">
        <v>2.8563160000000001</v>
      </c>
      <c r="F5217" s="429">
        <v>2.5748929999999888</v>
      </c>
    </row>
    <row r="5218" spans="1:6" x14ac:dyDescent="0.3">
      <c r="A5218" s="336">
        <v>18930</v>
      </c>
      <c r="B5218" s="2" t="s">
        <v>293</v>
      </c>
      <c r="C5218" s="429">
        <v>6.0099559999999999</v>
      </c>
      <c r="D5218" s="429">
        <v>3.5122070000000001</v>
      </c>
      <c r="E5218" s="429">
        <v>2.4977489999999998</v>
      </c>
      <c r="F5218" s="429">
        <v>0.38258200000000642</v>
      </c>
    </row>
    <row r="5219" spans="1:6" x14ac:dyDescent="0.3">
      <c r="A5219" s="336">
        <v>18932</v>
      </c>
      <c r="B5219" s="2" t="s">
        <v>293</v>
      </c>
      <c r="C5219" s="429">
        <v>6.1596270000000004</v>
      </c>
      <c r="D5219" s="429">
        <v>3.421916</v>
      </c>
      <c r="E5219" s="429">
        <v>2.7377110000000004</v>
      </c>
      <c r="F5219" s="429">
        <v>1.9097729999999942</v>
      </c>
    </row>
    <row r="5220" spans="1:6" x14ac:dyDescent="0.3">
      <c r="A5220" s="336">
        <v>18933</v>
      </c>
      <c r="B5220" s="2" t="s">
        <v>293</v>
      </c>
      <c r="C5220" s="429">
        <v>6.1409900000000004</v>
      </c>
      <c r="D5220" s="429">
        <v>3.4149569999999998</v>
      </c>
      <c r="E5220" s="429">
        <v>2.7260330000000006</v>
      </c>
      <c r="F5220" s="429">
        <v>1.513346999999996</v>
      </c>
    </row>
    <row r="5221" spans="1:6" x14ac:dyDescent="0.3">
      <c r="A5221" s="336">
        <v>18934</v>
      </c>
      <c r="B5221" s="2" t="s">
        <v>293</v>
      </c>
      <c r="C5221" s="429">
        <v>6.1367630000000002</v>
      </c>
      <c r="D5221" s="429">
        <v>3.399823</v>
      </c>
      <c r="E5221" s="429">
        <v>2.7369400000000002</v>
      </c>
      <c r="F5221" s="429">
        <v>1.6002570000000063</v>
      </c>
    </row>
    <row r="5222" spans="1:6" x14ac:dyDescent="0.3">
      <c r="A5222" s="336">
        <v>18936</v>
      </c>
      <c r="B5222" s="2" t="s">
        <v>293</v>
      </c>
      <c r="C5222" s="429">
        <v>6.2072859999999999</v>
      </c>
      <c r="D5222" s="429">
        <v>3.3995259999999998</v>
      </c>
      <c r="E5222" s="429">
        <v>2.80776</v>
      </c>
      <c r="F5222" s="429">
        <v>2.6212270000000046</v>
      </c>
    </row>
    <row r="5223" spans="1:6" x14ac:dyDescent="0.3">
      <c r="A5223" s="336">
        <v>18938</v>
      </c>
      <c r="B5223" s="2" t="s">
        <v>293</v>
      </c>
      <c r="C5223" s="429">
        <v>6.1719670000000004</v>
      </c>
      <c r="D5223" s="429">
        <v>3.3993699999999998</v>
      </c>
      <c r="E5223" s="429">
        <v>2.7725970000000006</v>
      </c>
      <c r="F5223" s="429">
        <v>1.9703569999999999</v>
      </c>
    </row>
    <row r="5224" spans="1:6" x14ac:dyDescent="0.3">
      <c r="A5224" s="336">
        <v>18940</v>
      </c>
      <c r="B5224" s="2" t="s">
        <v>293</v>
      </c>
      <c r="C5224" s="429">
        <v>6.2282510000000002</v>
      </c>
      <c r="D5224" s="429">
        <v>3.3378220000000001</v>
      </c>
      <c r="E5224" s="429">
        <v>2.8904290000000001</v>
      </c>
      <c r="F5224" s="429">
        <v>3.2991779999999977</v>
      </c>
    </row>
    <row r="5225" spans="1:6" x14ac:dyDescent="0.3">
      <c r="A5225" s="336">
        <v>18942</v>
      </c>
      <c r="B5225" s="2" t="s">
        <v>293</v>
      </c>
      <c r="C5225" s="429">
        <v>6.0423710000000002</v>
      </c>
      <c r="D5225" s="429">
        <v>3.4865900000000001</v>
      </c>
      <c r="E5225" s="429">
        <v>2.5557810000000001</v>
      </c>
      <c r="F5225" s="429">
        <v>0.53036399999999873</v>
      </c>
    </row>
    <row r="5226" spans="1:6" x14ac:dyDescent="0.3">
      <c r="A5226" s="336">
        <v>18944</v>
      </c>
      <c r="B5226" s="2" t="s">
        <v>293</v>
      </c>
      <c r="C5226" s="429">
        <v>6.080603</v>
      </c>
      <c r="D5226" s="429">
        <v>3.4583930000000001</v>
      </c>
      <c r="E5226" s="429">
        <v>2.6222099999999999</v>
      </c>
      <c r="F5226" s="429">
        <v>0.95688700000000182</v>
      </c>
    </row>
    <row r="5227" spans="1:6" x14ac:dyDescent="0.3">
      <c r="A5227" s="336">
        <v>18947</v>
      </c>
      <c r="B5227" s="2" t="s">
        <v>293</v>
      </c>
      <c r="C5227" s="429">
        <v>6.0749449999999996</v>
      </c>
      <c r="D5227" s="429">
        <v>3.4534319999999998</v>
      </c>
      <c r="E5227" s="429">
        <v>2.6215129999999998</v>
      </c>
      <c r="F5227" s="429">
        <v>0.81684599999999818</v>
      </c>
    </row>
    <row r="5228" spans="1:6" x14ac:dyDescent="0.3">
      <c r="A5228" s="336">
        <v>18951</v>
      </c>
      <c r="B5228" s="2" t="s">
        <v>293</v>
      </c>
      <c r="C5228" s="429">
        <v>6.0362539999999996</v>
      </c>
      <c r="D5228" s="429">
        <v>3.4976630000000002</v>
      </c>
      <c r="E5228" s="429">
        <v>2.5385909999999994</v>
      </c>
      <c r="F5228" s="429">
        <v>0.6063220000000058</v>
      </c>
    </row>
    <row r="5229" spans="1:6" x14ac:dyDescent="0.3">
      <c r="A5229" s="336">
        <v>18954</v>
      </c>
      <c r="B5229" s="2" t="s">
        <v>293</v>
      </c>
      <c r="C5229" s="429">
        <v>6.2310249999999998</v>
      </c>
      <c r="D5229" s="429">
        <v>3.3348369999999998</v>
      </c>
      <c r="E5229" s="429">
        <v>2.896188</v>
      </c>
      <c r="F5229" s="429">
        <v>3.3217909999999975</v>
      </c>
    </row>
    <row r="5230" spans="1:6" x14ac:dyDescent="0.3">
      <c r="A5230" s="336">
        <v>18955</v>
      </c>
      <c r="B5230" s="2" t="s">
        <v>293</v>
      </c>
      <c r="C5230" s="429">
        <v>6.0262880000000001</v>
      </c>
      <c r="D5230" s="429">
        <v>3.4912879999999999</v>
      </c>
      <c r="E5230" s="429">
        <v>2.5350000000000001</v>
      </c>
      <c r="F5230" s="429">
        <v>0.61374599999999901</v>
      </c>
    </row>
    <row r="5231" spans="1:6" x14ac:dyDescent="0.3">
      <c r="A5231" s="336">
        <v>18960</v>
      </c>
      <c r="B5231" s="2" t="s">
        <v>293</v>
      </c>
      <c r="C5231" s="429">
        <v>6.0939399999999999</v>
      </c>
      <c r="D5231" s="429">
        <v>3.4733879999999999</v>
      </c>
      <c r="E5231" s="429">
        <v>2.620552</v>
      </c>
      <c r="F5231" s="429">
        <v>1.2127890000000008</v>
      </c>
    </row>
    <row r="5232" spans="1:6" x14ac:dyDescent="0.3">
      <c r="A5232" s="336">
        <v>18964</v>
      </c>
      <c r="B5232" s="2" t="s">
        <v>293</v>
      </c>
      <c r="C5232" s="429">
        <v>6.1565570000000003</v>
      </c>
      <c r="D5232" s="429">
        <v>3.4491700000000001</v>
      </c>
      <c r="E5232" s="429">
        <v>2.7073870000000002</v>
      </c>
      <c r="F5232" s="429">
        <v>2.0919130000000052</v>
      </c>
    </row>
    <row r="5233" spans="1:6" x14ac:dyDescent="0.3">
      <c r="A5233" s="336">
        <v>18966</v>
      </c>
      <c r="B5233" s="2" t="s">
        <v>293</v>
      </c>
      <c r="C5233" s="429">
        <v>6.243449</v>
      </c>
      <c r="D5233" s="429">
        <v>3.348395</v>
      </c>
      <c r="E5233" s="429">
        <v>2.895054</v>
      </c>
      <c r="F5233" s="429">
        <v>3.4777650000000051</v>
      </c>
    </row>
    <row r="5234" spans="1:6" x14ac:dyDescent="0.3">
      <c r="A5234" s="336">
        <v>18969</v>
      </c>
      <c r="B5234" s="2" t="s">
        <v>293</v>
      </c>
      <c r="C5234" s="429">
        <v>6.1293839999999999</v>
      </c>
      <c r="D5234" s="429">
        <v>3.473144</v>
      </c>
      <c r="E5234" s="429">
        <v>2.6562399999999999</v>
      </c>
      <c r="F5234" s="429">
        <v>1.8089060000000075</v>
      </c>
    </row>
    <row r="5235" spans="1:6" x14ac:dyDescent="0.3">
      <c r="A5235" s="336">
        <v>18972</v>
      </c>
      <c r="B5235" s="2" t="s">
        <v>293</v>
      </c>
      <c r="C5235" s="429">
        <v>6.0070649999999999</v>
      </c>
      <c r="D5235" s="429">
        <v>3.536772</v>
      </c>
      <c r="E5235" s="429">
        <v>2.4702929999999999</v>
      </c>
      <c r="F5235" s="429">
        <v>0.12132599999999627</v>
      </c>
    </row>
    <row r="5236" spans="1:6" x14ac:dyDescent="0.3">
      <c r="A5236" s="336">
        <v>18974</v>
      </c>
      <c r="B5236" s="2" t="s">
        <v>293</v>
      </c>
      <c r="C5236" s="429">
        <v>6.2202070000000003</v>
      </c>
      <c r="D5236" s="429">
        <v>3.3493780000000002</v>
      </c>
      <c r="E5236" s="429">
        <v>2.8708290000000001</v>
      </c>
      <c r="F5236" s="429">
        <v>2.9394589999999994</v>
      </c>
    </row>
    <row r="5237" spans="1:6" x14ac:dyDescent="0.3">
      <c r="A5237" s="336">
        <v>18976</v>
      </c>
      <c r="B5237" s="2" t="s">
        <v>293</v>
      </c>
      <c r="C5237" s="429">
        <v>6.198512</v>
      </c>
      <c r="D5237" s="429">
        <v>3.3639960000000002</v>
      </c>
      <c r="E5237" s="429">
        <v>2.8345159999999998</v>
      </c>
      <c r="F5237" s="429">
        <v>2.5060609999999954</v>
      </c>
    </row>
    <row r="5238" spans="1:6" x14ac:dyDescent="0.3">
      <c r="A5238" s="336">
        <v>18977</v>
      </c>
      <c r="B5238" s="2" t="s">
        <v>293</v>
      </c>
      <c r="C5238" s="429">
        <v>6.2368449999999998</v>
      </c>
      <c r="D5238" s="429">
        <v>3.3432270000000002</v>
      </c>
      <c r="E5238" s="429">
        <v>2.8936179999999996</v>
      </c>
      <c r="F5238" s="429">
        <v>3.3716570000000132</v>
      </c>
    </row>
    <row r="5239" spans="1:6" x14ac:dyDescent="0.3">
      <c r="A5239" s="336">
        <v>19001</v>
      </c>
      <c r="B5239" s="2" t="s">
        <v>293</v>
      </c>
      <c r="C5239" s="429">
        <v>6.2567539999999999</v>
      </c>
      <c r="D5239" s="429">
        <v>3.4028489999999998</v>
      </c>
      <c r="E5239" s="429">
        <v>2.8539050000000001</v>
      </c>
      <c r="F5239" s="429">
        <v>3.5198010000000011</v>
      </c>
    </row>
    <row r="5240" spans="1:6" x14ac:dyDescent="0.3">
      <c r="A5240" s="336">
        <v>19002</v>
      </c>
      <c r="B5240" s="2" t="s">
        <v>293</v>
      </c>
      <c r="C5240" s="429">
        <v>6.222092</v>
      </c>
      <c r="D5240" s="429">
        <v>3.4046660000000002</v>
      </c>
      <c r="E5240" s="429">
        <v>2.8174259999999998</v>
      </c>
      <c r="F5240" s="429">
        <v>3.0023199999999974</v>
      </c>
    </row>
    <row r="5241" spans="1:6" x14ac:dyDescent="0.3">
      <c r="A5241" s="336">
        <v>19003</v>
      </c>
      <c r="B5241" s="2" t="s">
        <v>293</v>
      </c>
      <c r="C5241" s="429">
        <v>6.2545630000000001</v>
      </c>
      <c r="D5241" s="429">
        <v>3.4605359999999998</v>
      </c>
      <c r="E5241" s="429">
        <v>2.7940270000000003</v>
      </c>
      <c r="F5241" s="429">
        <v>4.2501569999999873</v>
      </c>
    </row>
    <row r="5242" spans="1:6" x14ac:dyDescent="0.3">
      <c r="A5242" s="336">
        <v>19004</v>
      </c>
      <c r="B5242" s="2" t="s">
        <v>293</v>
      </c>
      <c r="C5242" s="429">
        <v>6.2627490000000003</v>
      </c>
      <c r="D5242" s="429">
        <v>3.43499</v>
      </c>
      <c r="E5242" s="429">
        <v>2.8277590000000004</v>
      </c>
      <c r="F5242" s="429">
        <v>4.5345690000000047</v>
      </c>
    </row>
    <row r="5243" spans="1:6" x14ac:dyDescent="0.3">
      <c r="A5243" s="336">
        <v>19006</v>
      </c>
      <c r="B5243" s="2" t="s">
        <v>293</v>
      </c>
      <c r="C5243" s="429">
        <v>6.2603809999999998</v>
      </c>
      <c r="D5243" s="429">
        <v>3.383194</v>
      </c>
      <c r="E5243" s="429">
        <v>2.8771869999999997</v>
      </c>
      <c r="F5243" s="429">
        <v>3.5397389999999973</v>
      </c>
    </row>
    <row r="5244" spans="1:6" x14ac:dyDescent="0.3">
      <c r="A5244" s="336">
        <v>19007</v>
      </c>
      <c r="B5244" s="2" t="s">
        <v>293</v>
      </c>
      <c r="C5244" s="429">
        <v>6.2651529999999998</v>
      </c>
      <c r="D5244" s="429">
        <v>3.2885</v>
      </c>
      <c r="E5244" s="429">
        <v>2.9766529999999998</v>
      </c>
      <c r="F5244" s="429">
        <v>4.5191900000000018</v>
      </c>
    </row>
    <row r="5245" spans="1:6" x14ac:dyDescent="0.3">
      <c r="A5245" s="336">
        <v>19008</v>
      </c>
      <c r="B5245" s="2" t="s">
        <v>293</v>
      </c>
      <c r="C5245" s="429">
        <v>6.2433249999999996</v>
      </c>
      <c r="D5245" s="429">
        <v>3.4906760000000001</v>
      </c>
      <c r="E5245" s="429">
        <v>2.7526489999999995</v>
      </c>
      <c r="F5245" s="429">
        <v>3.8277949999999947</v>
      </c>
    </row>
    <row r="5246" spans="1:6" x14ac:dyDescent="0.3">
      <c r="A5246" s="336">
        <v>19010</v>
      </c>
      <c r="B5246" s="2" t="s">
        <v>293</v>
      </c>
      <c r="C5246" s="429">
        <v>6.2443739999999996</v>
      </c>
      <c r="D5246" s="429">
        <v>3.477363</v>
      </c>
      <c r="E5246" s="429">
        <v>2.7670109999999997</v>
      </c>
      <c r="F5246" s="429">
        <v>3.8445819999999955</v>
      </c>
    </row>
    <row r="5247" spans="1:6" x14ac:dyDescent="0.3">
      <c r="A5247" s="336">
        <v>19012</v>
      </c>
      <c r="B5247" s="2" t="s">
        <v>293</v>
      </c>
      <c r="C5247" s="429">
        <v>6.2720589999999996</v>
      </c>
      <c r="D5247" s="429">
        <v>3.4192200000000001</v>
      </c>
      <c r="E5247" s="429">
        <v>2.8528389999999995</v>
      </c>
      <c r="F5247" s="429">
        <v>3.9537170000000046</v>
      </c>
    </row>
    <row r="5248" spans="1:6" x14ac:dyDescent="0.3">
      <c r="A5248" s="336">
        <v>19013</v>
      </c>
      <c r="B5248" s="2" t="s">
        <v>293</v>
      </c>
      <c r="C5248" s="429">
        <v>6.2292120000000004</v>
      </c>
      <c r="D5248" s="429">
        <v>3.4341919999999999</v>
      </c>
      <c r="E5248" s="429">
        <v>2.7950200000000005</v>
      </c>
      <c r="F5248" s="429">
        <v>4.3445549999999997</v>
      </c>
    </row>
    <row r="5249" spans="1:6" x14ac:dyDescent="0.3">
      <c r="A5249" s="336">
        <v>19014</v>
      </c>
      <c r="B5249" s="2" t="s">
        <v>293</v>
      </c>
      <c r="C5249" s="429">
        <v>6.2204920000000001</v>
      </c>
      <c r="D5249" s="429">
        <v>3.4729410000000001</v>
      </c>
      <c r="E5249" s="429">
        <v>2.7475510000000001</v>
      </c>
      <c r="F5249" s="429">
        <v>3.7704459999999997</v>
      </c>
    </row>
    <row r="5250" spans="1:6" x14ac:dyDescent="0.3">
      <c r="A5250" s="336">
        <v>19015</v>
      </c>
      <c r="B5250" s="2" t="s">
        <v>293</v>
      </c>
      <c r="C5250" s="429">
        <v>6.2309130000000001</v>
      </c>
      <c r="D5250" s="429">
        <v>3.4572470000000002</v>
      </c>
      <c r="E5250" s="429">
        <v>2.773666</v>
      </c>
      <c r="F5250" s="429">
        <v>4.1033320000000018</v>
      </c>
    </row>
    <row r="5251" spans="1:6" x14ac:dyDescent="0.3">
      <c r="A5251" s="336">
        <v>19018</v>
      </c>
      <c r="B5251" s="2" t="s">
        <v>293</v>
      </c>
      <c r="C5251" s="429">
        <v>6.266324</v>
      </c>
      <c r="D5251" s="429">
        <v>3.4548019999999999</v>
      </c>
      <c r="E5251" s="429">
        <v>2.8115220000000001</v>
      </c>
      <c r="F5251" s="429">
        <v>4.8041020000000074</v>
      </c>
    </row>
    <row r="5252" spans="1:6" x14ac:dyDescent="0.3">
      <c r="A5252" s="336">
        <v>19020</v>
      </c>
      <c r="B5252" s="2" t="s">
        <v>293</v>
      </c>
      <c r="C5252" s="429">
        <v>6.2730180000000004</v>
      </c>
      <c r="D5252" s="429">
        <v>3.3548830000000001</v>
      </c>
      <c r="E5252" s="429">
        <v>2.9181350000000004</v>
      </c>
      <c r="F5252" s="429">
        <v>4.135867999999995</v>
      </c>
    </row>
    <row r="5253" spans="1:6" x14ac:dyDescent="0.3">
      <c r="A5253" s="336">
        <v>19021</v>
      </c>
      <c r="B5253" s="2" t="s">
        <v>293</v>
      </c>
      <c r="C5253" s="429">
        <v>6.2747169999999999</v>
      </c>
      <c r="D5253" s="429">
        <v>3.3286039999999999</v>
      </c>
      <c r="E5253" s="429">
        <v>2.946113</v>
      </c>
      <c r="F5253" s="429">
        <v>4.386839000000009</v>
      </c>
    </row>
    <row r="5254" spans="1:6" x14ac:dyDescent="0.3">
      <c r="A5254" s="336">
        <v>19022</v>
      </c>
      <c r="B5254" s="2" t="s">
        <v>293</v>
      </c>
      <c r="C5254" s="429">
        <v>6.2406779999999999</v>
      </c>
      <c r="D5254" s="429">
        <v>3.4294020000000001</v>
      </c>
      <c r="E5254" s="429">
        <v>2.8112759999999999</v>
      </c>
      <c r="F5254" s="429">
        <v>4.5779509999999988</v>
      </c>
    </row>
    <row r="5255" spans="1:6" x14ac:dyDescent="0.3">
      <c r="A5255" s="336">
        <v>19023</v>
      </c>
      <c r="B5255" s="2" t="s">
        <v>293</v>
      </c>
      <c r="C5255" s="429">
        <v>6.2750000000000004</v>
      </c>
      <c r="D5255" s="429">
        <v>3.437681</v>
      </c>
      <c r="E5255" s="429">
        <v>2.8373190000000004</v>
      </c>
      <c r="F5255" s="429">
        <v>5.2048690000000022</v>
      </c>
    </row>
    <row r="5256" spans="1:6" x14ac:dyDescent="0.3">
      <c r="A5256" s="336">
        <v>19025</v>
      </c>
      <c r="B5256" s="2" t="s">
        <v>293</v>
      </c>
      <c r="C5256" s="429">
        <v>6.2433740000000002</v>
      </c>
      <c r="D5256" s="429">
        <v>3.4048769999999999</v>
      </c>
      <c r="E5256" s="429">
        <v>2.8384970000000003</v>
      </c>
      <c r="F5256" s="429">
        <v>3.3776620000000008</v>
      </c>
    </row>
    <row r="5257" spans="1:6" x14ac:dyDescent="0.3">
      <c r="A5257" s="336">
        <v>19026</v>
      </c>
      <c r="B5257" s="2" t="s">
        <v>293</v>
      </c>
      <c r="C5257" s="429">
        <v>6.2608540000000001</v>
      </c>
      <c r="D5257" s="429">
        <v>3.4603169999999999</v>
      </c>
      <c r="E5257" s="429">
        <v>2.8005370000000003</v>
      </c>
      <c r="F5257" s="429">
        <v>4.5507849999999976</v>
      </c>
    </row>
    <row r="5258" spans="1:6" x14ac:dyDescent="0.3">
      <c r="A5258" s="336">
        <v>19027</v>
      </c>
      <c r="B5258" s="2" t="s">
        <v>293</v>
      </c>
      <c r="C5258" s="429">
        <v>6.2733730000000003</v>
      </c>
      <c r="D5258" s="429">
        <v>3.4213200000000001</v>
      </c>
      <c r="E5258" s="429">
        <v>2.8520530000000002</v>
      </c>
      <c r="F5258" s="429">
        <v>3.9082119999999989</v>
      </c>
    </row>
    <row r="5259" spans="1:6" x14ac:dyDescent="0.3">
      <c r="A5259" s="336">
        <v>19029</v>
      </c>
      <c r="B5259" s="2" t="s">
        <v>293</v>
      </c>
      <c r="C5259" s="429">
        <v>6.253654</v>
      </c>
      <c r="D5259" s="429">
        <v>3.4150749999999999</v>
      </c>
      <c r="E5259" s="429">
        <v>2.8385790000000002</v>
      </c>
      <c r="F5259" s="429">
        <v>4.9776820000000015</v>
      </c>
    </row>
    <row r="5260" spans="1:6" x14ac:dyDescent="0.3">
      <c r="A5260" s="336">
        <v>19030</v>
      </c>
      <c r="B5260" s="2" t="s">
        <v>293</v>
      </c>
      <c r="C5260" s="429">
        <v>6.258902</v>
      </c>
      <c r="D5260" s="429">
        <v>3.2825570000000002</v>
      </c>
      <c r="E5260" s="429">
        <v>2.9763449999999998</v>
      </c>
      <c r="F5260" s="429">
        <v>4.3983059999999981</v>
      </c>
    </row>
    <row r="5261" spans="1:6" x14ac:dyDescent="0.3">
      <c r="A5261" s="336">
        <v>19031</v>
      </c>
      <c r="B5261" s="2" t="s">
        <v>293</v>
      </c>
      <c r="C5261" s="429">
        <v>6.2480539999999998</v>
      </c>
      <c r="D5261" s="429">
        <v>3.4281980000000001</v>
      </c>
      <c r="E5261" s="429">
        <v>2.8198559999999997</v>
      </c>
      <c r="F5261" s="429">
        <v>3.6780909999999949</v>
      </c>
    </row>
    <row r="5262" spans="1:6" x14ac:dyDescent="0.3">
      <c r="A5262" s="336">
        <v>19032</v>
      </c>
      <c r="B5262" s="2" t="s">
        <v>293</v>
      </c>
      <c r="C5262" s="429">
        <v>6.2638239999999996</v>
      </c>
      <c r="D5262" s="429">
        <v>3.4238379999999999</v>
      </c>
      <c r="E5262" s="429">
        <v>2.8399859999999997</v>
      </c>
      <c r="F5262" s="429">
        <v>5.1072849999999974</v>
      </c>
    </row>
    <row r="5263" spans="1:6" x14ac:dyDescent="0.3">
      <c r="A5263" s="336">
        <v>19033</v>
      </c>
      <c r="B5263" s="2" t="s">
        <v>293</v>
      </c>
      <c r="C5263" s="429">
        <v>6.2513930000000002</v>
      </c>
      <c r="D5263" s="429">
        <v>3.4514320000000001</v>
      </c>
      <c r="E5263" s="429">
        <v>2.7999610000000001</v>
      </c>
      <c r="F5263" s="429">
        <v>4.5488789999999923</v>
      </c>
    </row>
    <row r="5264" spans="1:6" x14ac:dyDescent="0.3">
      <c r="A5264" s="336">
        <v>19034</v>
      </c>
      <c r="B5264" s="2" t="s">
        <v>293</v>
      </c>
      <c r="C5264" s="429">
        <v>6.2407149999999998</v>
      </c>
      <c r="D5264" s="429">
        <v>3.4186730000000001</v>
      </c>
      <c r="E5264" s="429">
        <v>2.8220419999999997</v>
      </c>
      <c r="F5264" s="429">
        <v>3.4564319999999924</v>
      </c>
    </row>
    <row r="5265" spans="1:6" x14ac:dyDescent="0.3">
      <c r="A5265" s="336">
        <v>19035</v>
      </c>
      <c r="B5265" s="2" t="s">
        <v>293</v>
      </c>
      <c r="C5265" s="429">
        <v>6.2506870000000001</v>
      </c>
      <c r="D5265" s="429">
        <v>3.4557890000000002</v>
      </c>
      <c r="E5265" s="429">
        <v>2.7948979999999999</v>
      </c>
      <c r="F5265" s="429">
        <v>4.0288150000000087</v>
      </c>
    </row>
    <row r="5266" spans="1:6" x14ac:dyDescent="0.3">
      <c r="A5266" s="336">
        <v>19036</v>
      </c>
      <c r="B5266" s="2" t="s">
        <v>293</v>
      </c>
      <c r="C5266" s="429">
        <v>6.2649039999999996</v>
      </c>
      <c r="D5266" s="429">
        <v>3.4441389999999998</v>
      </c>
      <c r="E5266" s="429">
        <v>2.8207649999999997</v>
      </c>
      <c r="F5266" s="429">
        <v>4.9154480000000049</v>
      </c>
    </row>
    <row r="5267" spans="1:6" x14ac:dyDescent="0.3">
      <c r="A5267" s="336">
        <v>19038</v>
      </c>
      <c r="B5267" s="2" t="s">
        <v>293</v>
      </c>
      <c r="C5267" s="429">
        <v>6.258375</v>
      </c>
      <c r="D5267" s="429">
        <v>3.4219330000000001</v>
      </c>
      <c r="E5267" s="429">
        <v>2.8364419999999999</v>
      </c>
      <c r="F5267" s="429">
        <v>3.733230000000006</v>
      </c>
    </row>
    <row r="5268" spans="1:6" x14ac:dyDescent="0.3">
      <c r="A5268" s="336">
        <v>19040</v>
      </c>
      <c r="B5268" s="2" t="s">
        <v>293</v>
      </c>
      <c r="C5268" s="429">
        <v>6.234801</v>
      </c>
      <c r="D5268" s="429">
        <v>3.3747210000000001</v>
      </c>
      <c r="E5268" s="429">
        <v>2.86008</v>
      </c>
      <c r="F5268" s="429">
        <v>3.1127210000000076</v>
      </c>
    </row>
    <row r="5269" spans="1:6" x14ac:dyDescent="0.3">
      <c r="A5269" s="336">
        <v>19041</v>
      </c>
      <c r="B5269" s="2" t="s">
        <v>293</v>
      </c>
      <c r="C5269" s="429">
        <v>6.2492489999999998</v>
      </c>
      <c r="D5269" s="429">
        <v>3.4710540000000001</v>
      </c>
      <c r="E5269" s="429">
        <v>2.7781949999999997</v>
      </c>
      <c r="F5269" s="429">
        <v>4.0426440000000099</v>
      </c>
    </row>
    <row r="5270" spans="1:6" x14ac:dyDescent="0.3">
      <c r="A5270" s="336">
        <v>19043</v>
      </c>
      <c r="B5270" s="2" t="s">
        <v>293</v>
      </c>
      <c r="C5270" s="429">
        <v>6.2597820000000004</v>
      </c>
      <c r="D5270" s="429">
        <v>3.4480590000000002</v>
      </c>
      <c r="E5270" s="429">
        <v>2.8117230000000002</v>
      </c>
      <c r="F5270" s="429">
        <v>4.7610339999999951</v>
      </c>
    </row>
    <row r="5271" spans="1:6" x14ac:dyDescent="0.3">
      <c r="A5271" s="336">
        <v>19044</v>
      </c>
      <c r="B5271" s="2" t="s">
        <v>293</v>
      </c>
      <c r="C5271" s="429">
        <v>6.2255060000000002</v>
      </c>
      <c r="D5271" s="429">
        <v>3.3846569999999998</v>
      </c>
      <c r="E5271" s="429">
        <v>2.8408490000000004</v>
      </c>
      <c r="F5271" s="429">
        <v>2.9957430000000045</v>
      </c>
    </row>
    <row r="5272" spans="1:6" x14ac:dyDescent="0.3">
      <c r="A5272" s="336">
        <v>19046</v>
      </c>
      <c r="B5272" s="2" t="s">
        <v>293</v>
      </c>
      <c r="C5272" s="429">
        <v>6.2705799999999998</v>
      </c>
      <c r="D5272" s="429">
        <v>3.408471</v>
      </c>
      <c r="E5272" s="429">
        <v>2.8621089999999998</v>
      </c>
      <c r="F5272" s="429">
        <v>3.6933799999999977</v>
      </c>
    </row>
    <row r="5273" spans="1:6" x14ac:dyDescent="0.3">
      <c r="A5273" s="336">
        <v>19047</v>
      </c>
      <c r="B5273" s="2" t="s">
        <v>293</v>
      </c>
      <c r="C5273" s="429">
        <v>6.2576609999999997</v>
      </c>
      <c r="D5273" s="429">
        <v>3.3266079999999998</v>
      </c>
      <c r="E5273" s="429">
        <v>2.9310529999999999</v>
      </c>
      <c r="F5273" s="429">
        <v>4.024848999999989</v>
      </c>
    </row>
    <row r="5274" spans="1:6" x14ac:dyDescent="0.3">
      <c r="A5274" s="336">
        <v>19050</v>
      </c>
      <c r="B5274" s="2" t="s">
        <v>293</v>
      </c>
      <c r="C5274" s="429">
        <v>6.2730389999999998</v>
      </c>
      <c r="D5274" s="429">
        <v>3.4386130000000001</v>
      </c>
      <c r="E5274" s="429">
        <v>2.8344259999999997</v>
      </c>
      <c r="F5274" s="429">
        <v>5.0871259999999907</v>
      </c>
    </row>
    <row r="5275" spans="1:6" x14ac:dyDescent="0.3">
      <c r="A5275" s="336">
        <v>19053</v>
      </c>
      <c r="B5275" s="2" t="s">
        <v>293</v>
      </c>
      <c r="C5275" s="429">
        <v>6.2583880000000001</v>
      </c>
      <c r="D5275" s="429">
        <v>3.3532890000000002</v>
      </c>
      <c r="E5275" s="429">
        <v>2.9050989999999999</v>
      </c>
      <c r="F5275" s="429">
        <v>3.7825500000000076</v>
      </c>
    </row>
    <row r="5276" spans="1:6" x14ac:dyDescent="0.3">
      <c r="A5276" s="336">
        <v>19054</v>
      </c>
      <c r="B5276" s="2" t="s">
        <v>293</v>
      </c>
      <c r="C5276" s="429">
        <v>6.25847</v>
      </c>
      <c r="D5276" s="429">
        <v>3.2661370000000001</v>
      </c>
      <c r="E5276" s="429">
        <v>2.9923329999999999</v>
      </c>
      <c r="F5276" s="429">
        <v>4.525164999999987</v>
      </c>
    </row>
    <row r="5277" spans="1:6" x14ac:dyDescent="0.3">
      <c r="A5277" s="336">
        <v>19055</v>
      </c>
      <c r="B5277" s="2" t="s">
        <v>293</v>
      </c>
      <c r="C5277" s="429">
        <v>6.2600059999999997</v>
      </c>
      <c r="D5277" s="429">
        <v>3.2741120000000001</v>
      </c>
      <c r="E5277" s="429">
        <v>2.9858939999999996</v>
      </c>
      <c r="F5277" s="429">
        <v>4.513653000000005</v>
      </c>
    </row>
    <row r="5278" spans="1:6" x14ac:dyDescent="0.3">
      <c r="A5278" s="336">
        <v>19056</v>
      </c>
      <c r="B5278" s="2" t="s">
        <v>293</v>
      </c>
      <c r="C5278" s="429">
        <v>6.2640200000000004</v>
      </c>
      <c r="D5278" s="429">
        <v>3.3146460000000002</v>
      </c>
      <c r="E5278" s="429">
        <v>2.9493740000000002</v>
      </c>
      <c r="F5278" s="429">
        <v>4.2647490000000019</v>
      </c>
    </row>
    <row r="5279" spans="1:6" x14ac:dyDescent="0.3">
      <c r="A5279" s="336">
        <v>19057</v>
      </c>
      <c r="B5279" s="2" t="s">
        <v>293</v>
      </c>
      <c r="C5279" s="429">
        <v>6.2621630000000001</v>
      </c>
      <c r="D5279" s="429">
        <v>3.289415</v>
      </c>
      <c r="E5279" s="429">
        <v>2.9727480000000002</v>
      </c>
      <c r="F5279" s="429">
        <v>4.4379909999999967</v>
      </c>
    </row>
    <row r="5280" spans="1:6" x14ac:dyDescent="0.3">
      <c r="A5280" s="336">
        <v>19061</v>
      </c>
      <c r="B5280" s="2" t="s">
        <v>293</v>
      </c>
      <c r="C5280" s="429">
        <v>6.207827</v>
      </c>
      <c r="D5280" s="429">
        <v>3.4585840000000001</v>
      </c>
      <c r="E5280" s="429">
        <v>2.7492429999999999</v>
      </c>
      <c r="F5280" s="429">
        <v>3.7775939999999935</v>
      </c>
    </row>
    <row r="5281" spans="1:6" x14ac:dyDescent="0.3">
      <c r="A5281" s="336">
        <v>19063</v>
      </c>
      <c r="B5281" s="2" t="s">
        <v>293</v>
      </c>
      <c r="C5281" s="429">
        <v>6.2327820000000003</v>
      </c>
      <c r="D5281" s="429">
        <v>3.5083839999999999</v>
      </c>
      <c r="E5281" s="429">
        <v>2.7243980000000003</v>
      </c>
      <c r="F5281" s="429">
        <v>3.5130769999999956</v>
      </c>
    </row>
    <row r="5282" spans="1:6" x14ac:dyDescent="0.3">
      <c r="A5282" s="336">
        <v>19064</v>
      </c>
      <c r="B5282" s="2" t="s">
        <v>293</v>
      </c>
      <c r="C5282" s="429">
        <v>6.2529690000000002</v>
      </c>
      <c r="D5282" s="429">
        <v>3.4788299999999999</v>
      </c>
      <c r="E5282" s="429">
        <v>2.7741390000000004</v>
      </c>
      <c r="F5282" s="429">
        <v>4.2268899999999974</v>
      </c>
    </row>
    <row r="5283" spans="1:6" x14ac:dyDescent="0.3">
      <c r="A5283" s="336">
        <v>19066</v>
      </c>
      <c r="B5283" s="2" t="s">
        <v>293</v>
      </c>
      <c r="C5283" s="429">
        <v>6.2647579999999996</v>
      </c>
      <c r="D5283" s="429">
        <v>3.4377080000000002</v>
      </c>
      <c r="E5283" s="429">
        <v>2.8270499999999994</v>
      </c>
      <c r="F5283" s="429">
        <v>4.6413980000000095</v>
      </c>
    </row>
    <row r="5284" spans="1:6" x14ac:dyDescent="0.3">
      <c r="A5284" s="336">
        <v>19067</v>
      </c>
      <c r="B5284" s="2" t="s">
        <v>293</v>
      </c>
      <c r="C5284" s="429">
        <v>6.2547779999999999</v>
      </c>
      <c r="D5284" s="429">
        <v>3.2618499999999999</v>
      </c>
      <c r="E5284" s="429">
        <v>2.992928</v>
      </c>
      <c r="F5284" s="429">
        <v>4.4717729999999989</v>
      </c>
    </row>
    <row r="5285" spans="1:6" x14ac:dyDescent="0.3">
      <c r="A5285" s="336">
        <v>19070</v>
      </c>
      <c r="B5285" s="2" t="s">
        <v>293</v>
      </c>
      <c r="C5285" s="429">
        <v>6.2576580000000002</v>
      </c>
      <c r="D5285" s="429">
        <v>3.461716</v>
      </c>
      <c r="E5285" s="429">
        <v>2.7959420000000001</v>
      </c>
      <c r="F5285" s="429">
        <v>4.5625989999999916</v>
      </c>
    </row>
    <row r="5286" spans="1:6" x14ac:dyDescent="0.3">
      <c r="A5286" s="336">
        <v>19072</v>
      </c>
      <c r="B5286" s="2" t="s">
        <v>293</v>
      </c>
      <c r="C5286" s="429">
        <v>6.2594690000000002</v>
      </c>
      <c r="D5286" s="429">
        <v>3.4430019999999999</v>
      </c>
      <c r="E5286" s="429">
        <v>2.8164670000000003</v>
      </c>
      <c r="F5286" s="429">
        <v>4.3884820000000104</v>
      </c>
    </row>
    <row r="5287" spans="1:6" x14ac:dyDescent="0.3">
      <c r="A5287" s="336">
        <v>19073</v>
      </c>
      <c r="B5287" s="2" t="s">
        <v>293</v>
      </c>
      <c r="C5287" s="429">
        <v>6.2257759999999998</v>
      </c>
      <c r="D5287" s="429">
        <v>3.5250509999999999</v>
      </c>
      <c r="E5287" s="429">
        <v>2.7007249999999998</v>
      </c>
      <c r="F5287" s="429">
        <v>3.1829999999999998</v>
      </c>
    </row>
    <row r="5288" spans="1:6" x14ac:dyDescent="0.3">
      <c r="A5288" s="336">
        <v>19074</v>
      </c>
      <c r="B5288" s="2" t="s">
        <v>293</v>
      </c>
      <c r="C5288" s="429">
        <v>6.2578230000000001</v>
      </c>
      <c r="D5288" s="429">
        <v>3.4304649999999999</v>
      </c>
      <c r="E5288" s="429">
        <v>2.8273580000000003</v>
      </c>
      <c r="F5288" s="429">
        <v>4.9060779999999937</v>
      </c>
    </row>
    <row r="5289" spans="1:6" x14ac:dyDescent="0.3">
      <c r="A5289" s="336">
        <v>19075</v>
      </c>
      <c r="B5289" s="2" t="s">
        <v>293</v>
      </c>
      <c r="C5289" s="429">
        <v>6.2514010000000004</v>
      </c>
      <c r="D5289" s="429">
        <v>3.4215019999999998</v>
      </c>
      <c r="E5289" s="429">
        <v>2.8298990000000006</v>
      </c>
      <c r="F5289" s="429">
        <v>3.6363180000000028</v>
      </c>
    </row>
    <row r="5290" spans="1:6" x14ac:dyDescent="0.3">
      <c r="A5290" s="336">
        <v>19076</v>
      </c>
      <c r="B5290" s="2" t="s">
        <v>293</v>
      </c>
      <c r="C5290" s="429">
        <v>6.2555990000000001</v>
      </c>
      <c r="D5290" s="429">
        <v>3.4368850000000002</v>
      </c>
      <c r="E5290" s="429">
        <v>2.8187139999999999</v>
      </c>
      <c r="F5290" s="429">
        <v>4.7916449999999955</v>
      </c>
    </row>
    <row r="5291" spans="1:6" x14ac:dyDescent="0.3">
      <c r="A5291" s="336">
        <v>19078</v>
      </c>
      <c r="B5291" s="2" t="s">
        <v>293</v>
      </c>
      <c r="C5291" s="429">
        <v>6.2480989999999998</v>
      </c>
      <c r="D5291" s="429">
        <v>3.4342000000000001</v>
      </c>
      <c r="E5291" s="429">
        <v>2.8138989999999997</v>
      </c>
      <c r="F5291" s="429">
        <v>4.673484000000002</v>
      </c>
    </row>
    <row r="5292" spans="1:6" x14ac:dyDescent="0.3">
      <c r="A5292" s="336">
        <v>19079</v>
      </c>
      <c r="B5292" s="2" t="s">
        <v>293</v>
      </c>
      <c r="C5292" s="429">
        <v>6.2713450000000002</v>
      </c>
      <c r="D5292" s="429">
        <v>3.4286400000000001</v>
      </c>
      <c r="E5292" s="429">
        <v>2.842705</v>
      </c>
      <c r="F5292" s="429">
        <v>5.2242060000000023</v>
      </c>
    </row>
    <row r="5293" spans="1:6" x14ac:dyDescent="0.3">
      <c r="A5293" s="336">
        <v>19081</v>
      </c>
      <c r="B5293" s="2" t="s">
        <v>293</v>
      </c>
      <c r="C5293" s="429">
        <v>6.2493970000000001</v>
      </c>
      <c r="D5293" s="429">
        <v>3.465824</v>
      </c>
      <c r="E5293" s="429">
        <v>2.7835730000000001</v>
      </c>
      <c r="F5293" s="429">
        <v>4.3421069999999915</v>
      </c>
    </row>
    <row r="5294" spans="1:6" x14ac:dyDescent="0.3">
      <c r="A5294" s="336">
        <v>19082</v>
      </c>
      <c r="B5294" s="2" t="s">
        <v>293</v>
      </c>
      <c r="C5294" s="429">
        <v>6.2679159999999996</v>
      </c>
      <c r="D5294" s="429">
        <v>3.444137</v>
      </c>
      <c r="E5294" s="429">
        <v>2.8237789999999996</v>
      </c>
      <c r="F5294" s="429">
        <v>4.8230049999999949</v>
      </c>
    </row>
    <row r="5295" spans="1:6" x14ac:dyDescent="0.3">
      <c r="A5295" s="336">
        <v>19083</v>
      </c>
      <c r="B5295" s="2" t="s">
        <v>293</v>
      </c>
      <c r="C5295" s="429">
        <v>6.2550319999999999</v>
      </c>
      <c r="D5295" s="429">
        <v>3.4660470000000001</v>
      </c>
      <c r="E5295" s="429">
        <v>2.7889849999999998</v>
      </c>
      <c r="F5295" s="429">
        <v>4.2943410000000029</v>
      </c>
    </row>
    <row r="5296" spans="1:6" x14ac:dyDescent="0.3">
      <c r="A5296" s="336">
        <v>19085</v>
      </c>
      <c r="B5296" s="2" t="s">
        <v>293</v>
      </c>
      <c r="C5296" s="429">
        <v>6.2383319999999998</v>
      </c>
      <c r="D5296" s="429">
        <v>3.4882040000000001</v>
      </c>
      <c r="E5296" s="429">
        <v>2.7501279999999997</v>
      </c>
      <c r="F5296" s="429">
        <v>3.6180870000000027</v>
      </c>
    </row>
    <row r="5297" spans="1:6" x14ac:dyDescent="0.3">
      <c r="A5297" s="336">
        <v>19086</v>
      </c>
      <c r="B5297" s="2" t="s">
        <v>293</v>
      </c>
      <c r="C5297" s="429">
        <v>6.2414269999999998</v>
      </c>
      <c r="D5297" s="429">
        <v>3.4720680000000002</v>
      </c>
      <c r="E5297" s="429">
        <v>2.7693589999999997</v>
      </c>
      <c r="F5297" s="429">
        <v>4.1159029999999959</v>
      </c>
    </row>
    <row r="5298" spans="1:6" x14ac:dyDescent="0.3">
      <c r="A5298" s="336">
        <v>19087</v>
      </c>
      <c r="B5298" s="2" t="s">
        <v>293</v>
      </c>
      <c r="C5298" s="429">
        <v>6.2264819999999999</v>
      </c>
      <c r="D5298" s="429">
        <v>3.5115620000000001</v>
      </c>
      <c r="E5298" s="429">
        <v>2.7149199999999998</v>
      </c>
      <c r="F5298" s="429">
        <v>3.2328199999999967</v>
      </c>
    </row>
    <row r="5299" spans="1:6" x14ac:dyDescent="0.3">
      <c r="A5299" s="336">
        <v>19090</v>
      </c>
      <c r="B5299" s="2" t="s">
        <v>293</v>
      </c>
      <c r="C5299" s="429">
        <v>6.2456319999999996</v>
      </c>
      <c r="D5299" s="429">
        <v>3.3919519999999999</v>
      </c>
      <c r="E5299" s="429">
        <v>2.8536799999999998</v>
      </c>
      <c r="F5299" s="429">
        <v>3.3248980000000046</v>
      </c>
    </row>
    <row r="5300" spans="1:6" x14ac:dyDescent="0.3">
      <c r="A5300" s="336">
        <v>19094</v>
      </c>
      <c r="B5300" s="2" t="s">
        <v>293</v>
      </c>
      <c r="C5300" s="429">
        <v>6.2428619999999997</v>
      </c>
      <c r="D5300" s="429">
        <v>3.4463520000000001</v>
      </c>
      <c r="E5300" s="429">
        <v>2.7965099999999996</v>
      </c>
      <c r="F5300" s="429">
        <v>4.4336290000000034</v>
      </c>
    </row>
    <row r="5301" spans="1:6" x14ac:dyDescent="0.3">
      <c r="A5301" s="336">
        <v>19095</v>
      </c>
      <c r="B5301" s="2" t="s">
        <v>293</v>
      </c>
      <c r="C5301" s="429">
        <v>6.2686229999999998</v>
      </c>
      <c r="D5301" s="429">
        <v>3.4237690000000001</v>
      </c>
      <c r="E5301" s="429">
        <v>2.8448539999999998</v>
      </c>
      <c r="F5301" s="429">
        <v>3.8504210000000043</v>
      </c>
    </row>
    <row r="5302" spans="1:6" x14ac:dyDescent="0.3">
      <c r="A5302" s="336">
        <v>19096</v>
      </c>
      <c r="B5302" s="2" t="s">
        <v>293</v>
      </c>
      <c r="C5302" s="429">
        <v>6.2607189999999999</v>
      </c>
      <c r="D5302" s="429">
        <v>3.4483570000000001</v>
      </c>
      <c r="E5302" s="429">
        <v>2.8123619999999998</v>
      </c>
      <c r="F5302" s="429">
        <v>4.4872040000000055</v>
      </c>
    </row>
    <row r="5303" spans="1:6" x14ac:dyDescent="0.3">
      <c r="A5303" s="336">
        <v>19103</v>
      </c>
      <c r="B5303" s="2" t="s">
        <v>293</v>
      </c>
      <c r="C5303" s="429">
        <v>6.2527910000000002</v>
      </c>
      <c r="D5303" s="429">
        <v>3.4284409999999998</v>
      </c>
      <c r="E5303" s="429">
        <v>2.8243500000000004</v>
      </c>
      <c r="F5303" s="429">
        <v>4.789755999999997</v>
      </c>
    </row>
    <row r="5304" spans="1:6" x14ac:dyDescent="0.3">
      <c r="A5304" s="336">
        <v>19104</v>
      </c>
      <c r="B5304" s="2" t="s">
        <v>293</v>
      </c>
      <c r="C5304" s="429">
        <v>6.2602650000000004</v>
      </c>
      <c r="D5304" s="429">
        <v>3.4299900000000001</v>
      </c>
      <c r="E5304" s="429">
        <v>2.8302750000000003</v>
      </c>
      <c r="F5304" s="429">
        <v>4.8499219999999994</v>
      </c>
    </row>
    <row r="5305" spans="1:6" x14ac:dyDescent="0.3">
      <c r="A5305" s="336">
        <v>19106</v>
      </c>
      <c r="B5305" s="2" t="s">
        <v>293</v>
      </c>
      <c r="C5305" s="429">
        <v>6.2434180000000001</v>
      </c>
      <c r="D5305" s="429">
        <v>3.4272860000000001</v>
      </c>
      <c r="E5305" s="429">
        <v>2.8161320000000001</v>
      </c>
      <c r="F5305" s="429">
        <v>4.7030170000000027</v>
      </c>
    </row>
    <row r="5306" spans="1:6" x14ac:dyDescent="0.3">
      <c r="A5306" s="336">
        <v>19107</v>
      </c>
      <c r="B5306" s="2" t="s">
        <v>293</v>
      </c>
      <c r="C5306" s="429">
        <v>6.247668</v>
      </c>
      <c r="D5306" s="429">
        <v>3.4276740000000001</v>
      </c>
      <c r="E5306" s="429">
        <v>2.8199939999999999</v>
      </c>
      <c r="F5306" s="429">
        <v>4.7186319999999995</v>
      </c>
    </row>
    <row r="5307" spans="1:6" x14ac:dyDescent="0.3">
      <c r="A5307" s="336">
        <v>19111</v>
      </c>
      <c r="B5307" s="2" t="s">
        <v>293</v>
      </c>
      <c r="C5307" s="429">
        <v>6.2753209999999999</v>
      </c>
      <c r="D5307" s="429">
        <v>3.4130760000000002</v>
      </c>
      <c r="E5307" s="429">
        <v>2.8622449999999997</v>
      </c>
      <c r="F5307" s="429">
        <v>3.9180790000000059</v>
      </c>
    </row>
    <row r="5308" spans="1:6" x14ac:dyDescent="0.3">
      <c r="A5308" s="336">
        <v>19112</v>
      </c>
      <c r="B5308" s="2" t="s">
        <v>293</v>
      </c>
      <c r="C5308" s="429">
        <v>6.2357750000000003</v>
      </c>
      <c r="D5308" s="429">
        <v>3.4089420000000001</v>
      </c>
      <c r="E5308" s="429">
        <v>2.8268330000000002</v>
      </c>
      <c r="F5308" s="429">
        <v>4.9485710000000012</v>
      </c>
    </row>
    <row r="5309" spans="1:6" x14ac:dyDescent="0.3">
      <c r="A5309" s="336">
        <v>19113</v>
      </c>
      <c r="B5309" s="2" t="s">
        <v>293</v>
      </c>
      <c r="C5309" s="429">
        <v>6.2549970000000004</v>
      </c>
      <c r="D5309" s="429">
        <v>3.4119100000000002</v>
      </c>
      <c r="E5309" s="429">
        <v>2.8430870000000001</v>
      </c>
      <c r="F5309" s="429">
        <v>5.0325249999999926</v>
      </c>
    </row>
    <row r="5310" spans="1:6" x14ac:dyDescent="0.3">
      <c r="A5310" s="336">
        <v>19114</v>
      </c>
      <c r="B5310" s="2" t="s">
        <v>293</v>
      </c>
      <c r="C5310" s="429">
        <v>6.2744039999999996</v>
      </c>
      <c r="D5310" s="429">
        <v>3.3876729999999999</v>
      </c>
      <c r="E5310" s="429">
        <v>2.8867309999999997</v>
      </c>
      <c r="F5310" s="429">
        <v>4.0114899999999878</v>
      </c>
    </row>
    <row r="5311" spans="1:6" x14ac:dyDescent="0.3">
      <c r="A5311" s="336">
        <v>19115</v>
      </c>
      <c r="B5311" s="2" t="s">
        <v>293</v>
      </c>
      <c r="C5311" s="429">
        <v>6.2787290000000002</v>
      </c>
      <c r="D5311" s="429">
        <v>3.3944740000000002</v>
      </c>
      <c r="E5311" s="429">
        <v>2.884255</v>
      </c>
      <c r="F5311" s="429">
        <v>3.8626500000000021</v>
      </c>
    </row>
    <row r="5312" spans="1:6" x14ac:dyDescent="0.3">
      <c r="A5312" s="336">
        <v>19116</v>
      </c>
      <c r="B5312" s="2" t="s">
        <v>293</v>
      </c>
      <c r="C5312" s="429">
        <v>6.2696430000000003</v>
      </c>
      <c r="D5312" s="429">
        <v>3.3754179999999998</v>
      </c>
      <c r="E5312" s="429">
        <v>2.8942250000000005</v>
      </c>
      <c r="F5312" s="429">
        <v>3.8257019999999997</v>
      </c>
    </row>
    <row r="5313" spans="1:6" x14ac:dyDescent="0.3">
      <c r="A5313" s="336">
        <v>19118</v>
      </c>
      <c r="B5313" s="2" t="s">
        <v>293</v>
      </c>
      <c r="C5313" s="429">
        <v>6.2585150000000001</v>
      </c>
      <c r="D5313" s="429">
        <v>3.4356239999999998</v>
      </c>
      <c r="E5313" s="429">
        <v>2.8228910000000003</v>
      </c>
      <c r="F5313" s="429">
        <v>4.0111320000000035</v>
      </c>
    </row>
    <row r="5314" spans="1:6" x14ac:dyDescent="0.3">
      <c r="A5314" s="336">
        <v>19119</v>
      </c>
      <c r="B5314" s="2" t="s">
        <v>293</v>
      </c>
      <c r="C5314" s="429">
        <v>6.2619499999999997</v>
      </c>
      <c r="D5314" s="429">
        <v>3.4317030000000002</v>
      </c>
      <c r="E5314" s="429">
        <v>2.8302469999999995</v>
      </c>
      <c r="F5314" s="429">
        <v>4.1311440000000061</v>
      </c>
    </row>
    <row r="5315" spans="1:6" x14ac:dyDescent="0.3">
      <c r="A5315" s="336">
        <v>19120</v>
      </c>
      <c r="B5315" s="2" t="s">
        <v>293</v>
      </c>
      <c r="C5315" s="429">
        <v>6.2619590000000001</v>
      </c>
      <c r="D5315" s="429">
        <v>3.4224610000000002</v>
      </c>
      <c r="E5315" s="429">
        <v>2.8394979999999999</v>
      </c>
      <c r="F5315" s="429">
        <v>4.116256000000007</v>
      </c>
    </row>
    <row r="5316" spans="1:6" x14ac:dyDescent="0.3">
      <c r="A5316" s="336">
        <v>19121</v>
      </c>
      <c r="B5316" s="2" t="s">
        <v>293</v>
      </c>
      <c r="C5316" s="429">
        <v>6.2566699999999997</v>
      </c>
      <c r="D5316" s="429">
        <v>3.4291160000000001</v>
      </c>
      <c r="E5316" s="429">
        <v>2.8275539999999997</v>
      </c>
      <c r="F5316" s="429">
        <v>4.6060340000000082</v>
      </c>
    </row>
    <row r="5317" spans="1:6" x14ac:dyDescent="0.3">
      <c r="A5317" s="336">
        <v>19122</v>
      </c>
      <c r="B5317" s="2" t="s">
        <v>293</v>
      </c>
      <c r="C5317" s="429">
        <v>6.2489129999999999</v>
      </c>
      <c r="D5317" s="429">
        <v>3.4265750000000001</v>
      </c>
      <c r="E5317" s="429">
        <v>2.8223379999999998</v>
      </c>
      <c r="F5317" s="429">
        <v>4.5177210000000017</v>
      </c>
    </row>
    <row r="5318" spans="1:6" x14ac:dyDescent="0.3">
      <c r="A5318" s="336">
        <v>19123</v>
      </c>
      <c r="B5318" s="2" t="s">
        <v>293</v>
      </c>
      <c r="C5318" s="429">
        <v>6.24674</v>
      </c>
      <c r="D5318" s="429">
        <v>3.4269669999999999</v>
      </c>
      <c r="E5318" s="429">
        <v>2.8197730000000001</v>
      </c>
      <c r="F5318" s="429">
        <v>4.6070749999999947</v>
      </c>
    </row>
    <row r="5319" spans="1:6" x14ac:dyDescent="0.3">
      <c r="A5319" s="336">
        <v>19124</v>
      </c>
      <c r="B5319" s="2" t="s">
        <v>293</v>
      </c>
      <c r="C5319" s="429">
        <v>6.255331</v>
      </c>
      <c r="D5319" s="429">
        <v>3.419867</v>
      </c>
      <c r="E5319" s="429">
        <v>2.835464</v>
      </c>
      <c r="F5319" s="429">
        <v>4.1293019999999956</v>
      </c>
    </row>
    <row r="5320" spans="1:6" x14ac:dyDescent="0.3">
      <c r="A5320" s="336">
        <v>19125</v>
      </c>
      <c r="B5320" s="2" t="s">
        <v>293</v>
      </c>
      <c r="C5320" s="429">
        <v>6.2453909999999997</v>
      </c>
      <c r="D5320" s="429">
        <v>3.425144</v>
      </c>
      <c r="E5320" s="429">
        <v>2.8202469999999997</v>
      </c>
      <c r="F5320" s="429">
        <v>4.4295490000000015</v>
      </c>
    </row>
    <row r="5321" spans="1:6" x14ac:dyDescent="0.3">
      <c r="A5321" s="336">
        <v>19126</v>
      </c>
      <c r="B5321" s="2" t="s">
        <v>293</v>
      </c>
      <c r="C5321" s="429">
        <v>6.2669300000000003</v>
      </c>
      <c r="D5321" s="429">
        <v>3.4238409999999999</v>
      </c>
      <c r="E5321" s="429">
        <v>2.8430890000000004</v>
      </c>
      <c r="F5321" s="429">
        <v>4.025506</v>
      </c>
    </row>
    <row r="5322" spans="1:6" x14ac:dyDescent="0.3">
      <c r="A5322" s="336">
        <v>19127</v>
      </c>
      <c r="B5322" s="2" t="s">
        <v>293</v>
      </c>
      <c r="C5322" s="429">
        <v>6.2607590000000002</v>
      </c>
      <c r="D5322" s="429">
        <v>3.4353530000000001</v>
      </c>
      <c r="E5322" s="429">
        <v>2.8254060000000001</v>
      </c>
      <c r="F5322" s="429">
        <v>4.3876510000000053</v>
      </c>
    </row>
    <row r="5323" spans="1:6" x14ac:dyDescent="0.3">
      <c r="A5323" s="336">
        <v>19128</v>
      </c>
      <c r="B5323" s="2" t="s">
        <v>293</v>
      </c>
      <c r="C5323" s="429">
        <v>6.2581899999999999</v>
      </c>
      <c r="D5323" s="429">
        <v>3.4375599999999999</v>
      </c>
      <c r="E5323" s="429">
        <v>2.82063</v>
      </c>
      <c r="F5323" s="429">
        <v>4.2180540000000022</v>
      </c>
    </row>
    <row r="5324" spans="1:6" x14ac:dyDescent="0.3">
      <c r="A5324" s="336">
        <v>19129</v>
      </c>
      <c r="B5324" s="2" t="s">
        <v>293</v>
      </c>
      <c r="C5324" s="429">
        <v>6.2597680000000002</v>
      </c>
      <c r="D5324" s="429">
        <v>3.4302030000000001</v>
      </c>
      <c r="E5324" s="429">
        <v>2.8295650000000001</v>
      </c>
      <c r="F5324" s="429">
        <v>4.4040329999999983</v>
      </c>
    </row>
    <row r="5325" spans="1:6" x14ac:dyDescent="0.3">
      <c r="A5325" s="336">
        <v>19130</v>
      </c>
      <c r="B5325" s="2" t="s">
        <v>293</v>
      </c>
      <c r="C5325" s="429">
        <v>6.2543530000000001</v>
      </c>
      <c r="D5325" s="429">
        <v>3.4286699999999999</v>
      </c>
      <c r="E5325" s="429">
        <v>2.8256830000000002</v>
      </c>
      <c r="F5325" s="429">
        <v>4.7000420000000034</v>
      </c>
    </row>
    <row r="5326" spans="1:6" x14ac:dyDescent="0.3">
      <c r="A5326" s="336">
        <v>19131</v>
      </c>
      <c r="B5326" s="2" t="s">
        <v>293</v>
      </c>
      <c r="C5326" s="429">
        <v>6.2639779999999998</v>
      </c>
      <c r="D5326" s="429">
        <v>3.4324659999999998</v>
      </c>
      <c r="E5326" s="429">
        <v>2.831512</v>
      </c>
      <c r="F5326" s="429">
        <v>4.6977559999999983</v>
      </c>
    </row>
    <row r="5327" spans="1:6" x14ac:dyDescent="0.3">
      <c r="A5327" s="336">
        <v>19132</v>
      </c>
      <c r="B5327" s="2" t="s">
        <v>293</v>
      </c>
      <c r="C5327" s="429">
        <v>6.2570589999999999</v>
      </c>
      <c r="D5327" s="429">
        <v>3.4287380000000001</v>
      </c>
      <c r="E5327" s="429">
        <v>2.8283209999999999</v>
      </c>
      <c r="F5327" s="429">
        <v>4.4884029999999981</v>
      </c>
    </row>
    <row r="5328" spans="1:6" x14ac:dyDescent="0.3">
      <c r="A5328" s="336">
        <v>19133</v>
      </c>
      <c r="B5328" s="2" t="s">
        <v>293</v>
      </c>
      <c r="C5328" s="429">
        <v>6.2524639999999998</v>
      </c>
      <c r="D5328" s="429">
        <v>3.4260030000000001</v>
      </c>
      <c r="E5328" s="429">
        <v>2.8264609999999997</v>
      </c>
      <c r="F5328" s="429">
        <v>4.4017350000000022</v>
      </c>
    </row>
    <row r="5329" spans="1:6" x14ac:dyDescent="0.3">
      <c r="A5329" s="336">
        <v>19134</v>
      </c>
      <c r="B5329" s="2" t="s">
        <v>293</v>
      </c>
      <c r="C5329" s="429">
        <v>6.2463430000000004</v>
      </c>
      <c r="D5329" s="429">
        <v>3.4232649999999998</v>
      </c>
      <c r="E5329" s="429">
        <v>2.8230780000000006</v>
      </c>
      <c r="F5329" s="429">
        <v>4.3029940000000053</v>
      </c>
    </row>
    <row r="5330" spans="1:6" x14ac:dyDescent="0.3">
      <c r="A5330" s="336">
        <v>19135</v>
      </c>
      <c r="B5330" s="2" t="s">
        <v>293</v>
      </c>
      <c r="C5330" s="429">
        <v>6.2529079999999997</v>
      </c>
      <c r="D5330" s="429">
        <v>3.409481</v>
      </c>
      <c r="E5330" s="429">
        <v>2.8434269999999997</v>
      </c>
      <c r="F5330" s="429">
        <v>4.0180000000000078</v>
      </c>
    </row>
    <row r="5331" spans="1:6" x14ac:dyDescent="0.3">
      <c r="A5331" s="336">
        <v>19136</v>
      </c>
      <c r="B5331" s="2" t="s">
        <v>293</v>
      </c>
      <c r="C5331" s="429">
        <v>6.2602200000000003</v>
      </c>
      <c r="D5331" s="429">
        <v>3.3977499999999998</v>
      </c>
      <c r="E5331" s="429">
        <v>2.8624700000000005</v>
      </c>
      <c r="F5331" s="429">
        <v>3.9713370000000054</v>
      </c>
    </row>
    <row r="5332" spans="1:6" x14ac:dyDescent="0.3">
      <c r="A5332" s="336">
        <v>19137</v>
      </c>
      <c r="B5332" s="2" t="s">
        <v>293</v>
      </c>
      <c r="C5332" s="429">
        <v>6.2451930000000004</v>
      </c>
      <c r="D5332" s="429">
        <v>3.4188900000000002</v>
      </c>
      <c r="E5332" s="429">
        <v>2.8263030000000002</v>
      </c>
      <c r="F5332" s="429">
        <v>4.163142999999998</v>
      </c>
    </row>
    <row r="5333" spans="1:6" x14ac:dyDescent="0.3">
      <c r="A5333" s="336">
        <v>19138</v>
      </c>
      <c r="B5333" s="2" t="s">
        <v>293</v>
      </c>
      <c r="C5333" s="429">
        <v>6.2652330000000003</v>
      </c>
      <c r="D5333" s="429">
        <v>3.4271400000000001</v>
      </c>
      <c r="E5333" s="429">
        <v>2.8380930000000002</v>
      </c>
      <c r="F5333" s="429">
        <v>4.0607089999999815</v>
      </c>
    </row>
    <row r="5334" spans="1:6" x14ac:dyDescent="0.3">
      <c r="A5334" s="336">
        <v>19139</v>
      </c>
      <c r="B5334" s="2" t="s">
        <v>293</v>
      </c>
      <c r="C5334" s="429">
        <v>6.2683010000000001</v>
      </c>
      <c r="D5334" s="429">
        <v>3.4324409999999999</v>
      </c>
      <c r="E5334" s="429">
        <v>2.8358600000000003</v>
      </c>
      <c r="F5334" s="429">
        <v>4.9468820000000093</v>
      </c>
    </row>
    <row r="5335" spans="1:6" x14ac:dyDescent="0.3">
      <c r="A5335" s="336">
        <v>19140</v>
      </c>
      <c r="B5335" s="2" t="s">
        <v>293</v>
      </c>
      <c r="C5335" s="429">
        <v>6.2568869999999999</v>
      </c>
      <c r="D5335" s="429">
        <v>3.4259010000000001</v>
      </c>
      <c r="E5335" s="429">
        <v>2.8309859999999998</v>
      </c>
      <c r="F5335" s="429">
        <v>4.3023990000000083</v>
      </c>
    </row>
    <row r="5336" spans="1:6" x14ac:dyDescent="0.3">
      <c r="A5336" s="336">
        <v>19141</v>
      </c>
      <c r="B5336" s="2" t="s">
        <v>293</v>
      </c>
      <c r="C5336" s="429">
        <v>6.2626429999999997</v>
      </c>
      <c r="D5336" s="429">
        <v>3.4255620000000002</v>
      </c>
      <c r="E5336" s="429">
        <v>2.8370809999999995</v>
      </c>
      <c r="F5336" s="429">
        <v>4.1463190000000054</v>
      </c>
    </row>
    <row r="5337" spans="1:6" x14ac:dyDescent="0.3">
      <c r="A5337" s="336">
        <v>19142</v>
      </c>
      <c r="B5337" s="2" t="s">
        <v>293</v>
      </c>
      <c r="C5337" s="429">
        <v>6.274572</v>
      </c>
      <c r="D5337" s="429">
        <v>3.428995</v>
      </c>
      <c r="E5337" s="429">
        <v>2.845577</v>
      </c>
      <c r="F5337" s="429">
        <v>5.3267949999999971</v>
      </c>
    </row>
    <row r="5338" spans="1:6" x14ac:dyDescent="0.3">
      <c r="A5338" s="336">
        <v>19143</v>
      </c>
      <c r="B5338" s="2" t="s">
        <v>293</v>
      </c>
      <c r="C5338" s="429">
        <v>6.2690149999999996</v>
      </c>
      <c r="D5338" s="429">
        <v>3.4304790000000001</v>
      </c>
      <c r="E5338" s="429">
        <v>2.8385359999999995</v>
      </c>
      <c r="F5338" s="429">
        <v>5.1066979999999944</v>
      </c>
    </row>
    <row r="5339" spans="1:6" x14ac:dyDescent="0.3">
      <c r="A5339" s="336">
        <v>19144</v>
      </c>
      <c r="B5339" s="2" t="s">
        <v>293</v>
      </c>
      <c r="C5339" s="429">
        <v>6.2610520000000003</v>
      </c>
      <c r="D5339" s="429">
        <v>3.4293809999999998</v>
      </c>
      <c r="E5339" s="429">
        <v>2.8316710000000005</v>
      </c>
      <c r="F5339" s="429">
        <v>4.2451850000000064</v>
      </c>
    </row>
    <row r="5340" spans="1:6" x14ac:dyDescent="0.3">
      <c r="A5340" s="336">
        <v>19145</v>
      </c>
      <c r="B5340" s="2" t="s">
        <v>293</v>
      </c>
      <c r="C5340" s="429">
        <v>6.254327</v>
      </c>
      <c r="D5340" s="429">
        <v>3.4243359999999998</v>
      </c>
      <c r="E5340" s="429">
        <v>2.8299910000000001</v>
      </c>
      <c r="F5340" s="429">
        <v>5.1045959999999795</v>
      </c>
    </row>
    <row r="5341" spans="1:6" x14ac:dyDescent="0.3">
      <c r="A5341" s="336">
        <v>19146</v>
      </c>
      <c r="B5341" s="2" t="s">
        <v>293</v>
      </c>
      <c r="C5341" s="429">
        <v>6.2551569999999996</v>
      </c>
      <c r="D5341" s="429">
        <v>3.4286880000000002</v>
      </c>
      <c r="E5341" s="429">
        <v>2.8264689999999995</v>
      </c>
      <c r="F5341" s="429">
        <v>4.9432980000000057</v>
      </c>
    </row>
    <row r="5342" spans="1:6" x14ac:dyDescent="0.3">
      <c r="A5342" s="336">
        <v>19147</v>
      </c>
      <c r="B5342" s="2" t="s">
        <v>293</v>
      </c>
      <c r="C5342" s="429">
        <v>6.2439140000000002</v>
      </c>
      <c r="D5342" s="429">
        <v>3.427721</v>
      </c>
      <c r="E5342" s="429">
        <v>2.8161930000000002</v>
      </c>
      <c r="F5342" s="429">
        <v>4.8215450000000075</v>
      </c>
    </row>
    <row r="5343" spans="1:6" x14ac:dyDescent="0.3">
      <c r="A5343" s="336">
        <v>19148</v>
      </c>
      <c r="B5343" s="2" t="s">
        <v>293</v>
      </c>
      <c r="C5343" s="429">
        <v>6.236567</v>
      </c>
      <c r="D5343" s="429">
        <v>3.4227829999999999</v>
      </c>
      <c r="E5343" s="429">
        <v>2.8137840000000001</v>
      </c>
      <c r="F5343" s="429">
        <v>4.8978310000000036</v>
      </c>
    </row>
    <row r="5344" spans="1:6" x14ac:dyDescent="0.3">
      <c r="A5344" s="336">
        <v>19149</v>
      </c>
      <c r="B5344" s="2" t="s">
        <v>293</v>
      </c>
      <c r="C5344" s="429">
        <v>6.2628209999999997</v>
      </c>
      <c r="D5344" s="429">
        <v>3.4125770000000002</v>
      </c>
      <c r="E5344" s="429">
        <v>2.8502439999999996</v>
      </c>
      <c r="F5344" s="429">
        <v>4.0020610000000048</v>
      </c>
    </row>
    <row r="5345" spans="1:6" x14ac:dyDescent="0.3">
      <c r="A5345" s="336">
        <v>19150</v>
      </c>
      <c r="B5345" s="2" t="s">
        <v>293</v>
      </c>
      <c r="C5345" s="429">
        <v>6.2656539999999996</v>
      </c>
      <c r="D5345" s="429">
        <v>3.4292280000000002</v>
      </c>
      <c r="E5345" s="429">
        <v>2.8364259999999994</v>
      </c>
      <c r="F5345" s="429">
        <v>3.9636530000000008</v>
      </c>
    </row>
    <row r="5346" spans="1:6" x14ac:dyDescent="0.3">
      <c r="A5346" s="336">
        <v>19151</v>
      </c>
      <c r="B5346" s="2" t="s">
        <v>293</v>
      </c>
      <c r="C5346" s="429">
        <v>6.2677759999999996</v>
      </c>
      <c r="D5346" s="429">
        <v>3.4392260000000001</v>
      </c>
      <c r="E5346" s="429">
        <v>2.8285499999999995</v>
      </c>
      <c r="F5346" s="429">
        <v>4.8042019999999965</v>
      </c>
    </row>
    <row r="5347" spans="1:6" x14ac:dyDescent="0.3">
      <c r="A5347" s="336">
        <v>19152</v>
      </c>
      <c r="B5347" s="2" t="s">
        <v>293</v>
      </c>
      <c r="C5347" s="429">
        <v>6.2732409999999996</v>
      </c>
      <c r="D5347" s="429">
        <v>3.4033869999999999</v>
      </c>
      <c r="E5347" s="429">
        <v>2.8698539999999997</v>
      </c>
      <c r="F5347" s="429">
        <v>3.9557919999999953</v>
      </c>
    </row>
    <row r="5348" spans="1:6" x14ac:dyDescent="0.3">
      <c r="A5348" s="336">
        <v>19153</v>
      </c>
      <c r="B5348" s="2" t="s">
        <v>293</v>
      </c>
      <c r="C5348" s="429">
        <v>6.2616969999999998</v>
      </c>
      <c r="D5348" s="429">
        <v>3.4090020000000001</v>
      </c>
      <c r="E5348" s="429">
        <v>2.8526949999999998</v>
      </c>
      <c r="F5348" s="429">
        <v>5.2688130000000015</v>
      </c>
    </row>
    <row r="5349" spans="1:6" x14ac:dyDescent="0.3">
      <c r="A5349" s="336">
        <v>19154</v>
      </c>
      <c r="B5349" s="2" t="s">
        <v>293</v>
      </c>
      <c r="C5349" s="429">
        <v>6.2774359999999998</v>
      </c>
      <c r="D5349" s="429">
        <v>3.3722310000000002</v>
      </c>
      <c r="E5349" s="429">
        <v>2.9052049999999996</v>
      </c>
      <c r="F5349" s="429">
        <v>4.0442979999999977</v>
      </c>
    </row>
    <row r="5350" spans="1:6" x14ac:dyDescent="0.3">
      <c r="A5350" s="336">
        <v>19301</v>
      </c>
      <c r="B5350" s="2" t="s">
        <v>293</v>
      </c>
      <c r="C5350" s="429">
        <v>6.2112550000000004</v>
      </c>
      <c r="D5350" s="429">
        <v>3.5483280000000001</v>
      </c>
      <c r="E5350" s="429">
        <v>2.6629270000000003</v>
      </c>
      <c r="F5350" s="429">
        <v>2.799586000000005</v>
      </c>
    </row>
    <row r="5351" spans="1:6" x14ac:dyDescent="0.3">
      <c r="A5351" s="336">
        <v>19310</v>
      </c>
      <c r="B5351" s="2" t="s">
        <v>293</v>
      </c>
      <c r="C5351" s="429">
        <v>6.0591949999999999</v>
      </c>
      <c r="D5351" s="429">
        <v>3.5624220000000002</v>
      </c>
      <c r="E5351" s="429">
        <v>2.4967729999999997</v>
      </c>
      <c r="F5351" s="429">
        <v>1.98827</v>
      </c>
    </row>
    <row r="5352" spans="1:6" x14ac:dyDescent="0.3">
      <c r="A5352" s="336">
        <v>19311</v>
      </c>
      <c r="B5352" s="2" t="s">
        <v>293</v>
      </c>
      <c r="C5352" s="429">
        <v>6.1268320000000003</v>
      </c>
      <c r="D5352" s="429">
        <v>3.4984790000000001</v>
      </c>
      <c r="E5352" s="429">
        <v>2.6283530000000002</v>
      </c>
      <c r="F5352" s="429">
        <v>2.9088879999999975</v>
      </c>
    </row>
    <row r="5353" spans="1:6" x14ac:dyDescent="0.3">
      <c r="A5353" s="336">
        <v>19312</v>
      </c>
      <c r="B5353" s="2" t="s">
        <v>293</v>
      </c>
      <c r="C5353" s="429">
        <v>6.2181839999999999</v>
      </c>
      <c r="D5353" s="429">
        <v>3.5349149999999998</v>
      </c>
      <c r="E5353" s="429">
        <v>2.6832690000000001</v>
      </c>
      <c r="F5353" s="429">
        <v>2.9794270000000083</v>
      </c>
    </row>
    <row r="5354" spans="1:6" x14ac:dyDescent="0.3">
      <c r="A5354" s="336">
        <v>19317</v>
      </c>
      <c r="B5354" s="2" t="s">
        <v>293</v>
      </c>
      <c r="C5354" s="429">
        <v>6.1795099999999996</v>
      </c>
      <c r="D5354" s="429">
        <v>3.510192</v>
      </c>
      <c r="E5354" s="429">
        <v>2.6693179999999996</v>
      </c>
      <c r="F5354" s="429">
        <v>2.8587010000000106</v>
      </c>
    </row>
    <row r="5355" spans="1:6" x14ac:dyDescent="0.3">
      <c r="A5355" s="336">
        <v>19319</v>
      </c>
      <c r="B5355" s="2" t="s">
        <v>293</v>
      </c>
      <c r="C5355" s="429">
        <v>6.2119220000000004</v>
      </c>
      <c r="D5355" s="429">
        <v>3.5567570000000002</v>
      </c>
      <c r="E5355" s="429">
        <v>2.6551650000000002</v>
      </c>
      <c r="F5355" s="429">
        <v>2.6762650000000008</v>
      </c>
    </row>
    <row r="5356" spans="1:6" x14ac:dyDescent="0.3">
      <c r="A5356" s="336">
        <v>19320</v>
      </c>
      <c r="B5356" s="2" t="s">
        <v>293</v>
      </c>
      <c r="C5356" s="429">
        <v>6.0839169999999996</v>
      </c>
      <c r="D5356" s="429">
        <v>3.5843929999999999</v>
      </c>
      <c r="E5356" s="429">
        <v>2.4995239999999996</v>
      </c>
      <c r="F5356" s="429">
        <v>1.6597240000000042</v>
      </c>
    </row>
    <row r="5357" spans="1:6" x14ac:dyDescent="0.3">
      <c r="A5357" s="336">
        <v>19330</v>
      </c>
      <c r="B5357" s="2" t="s">
        <v>293</v>
      </c>
      <c r="C5357" s="429">
        <v>6.068206</v>
      </c>
      <c r="D5357" s="429">
        <v>3.5475810000000001</v>
      </c>
      <c r="E5357" s="429">
        <v>2.5206249999999999</v>
      </c>
      <c r="F5357" s="429">
        <v>2.2212049999999977</v>
      </c>
    </row>
    <row r="5358" spans="1:6" x14ac:dyDescent="0.3">
      <c r="A5358" s="336">
        <v>19333</v>
      </c>
      <c r="B5358" s="2" t="s">
        <v>293</v>
      </c>
      <c r="C5358" s="429">
        <v>6.2227309999999996</v>
      </c>
      <c r="D5358" s="429">
        <v>3.5235820000000002</v>
      </c>
      <c r="E5358" s="429">
        <v>2.6991489999999994</v>
      </c>
      <c r="F5358" s="429">
        <v>3.104976999999991</v>
      </c>
    </row>
    <row r="5359" spans="1:6" x14ac:dyDescent="0.3">
      <c r="A5359" s="336">
        <v>19335</v>
      </c>
      <c r="B5359" s="2" t="s">
        <v>293</v>
      </c>
      <c r="C5359" s="429">
        <v>6.1364479999999997</v>
      </c>
      <c r="D5359" s="429">
        <v>3.6022349999999999</v>
      </c>
      <c r="E5359" s="429">
        <v>2.5342129999999998</v>
      </c>
      <c r="F5359" s="429">
        <v>1.6623469999999969</v>
      </c>
    </row>
    <row r="5360" spans="1:6" x14ac:dyDescent="0.3">
      <c r="A5360" s="336">
        <v>19341</v>
      </c>
      <c r="B5360" s="2" t="s">
        <v>293</v>
      </c>
      <c r="C5360" s="429">
        <v>6.1662540000000003</v>
      </c>
      <c r="D5360" s="429">
        <v>3.5997870000000001</v>
      </c>
      <c r="E5360" s="429">
        <v>2.5664670000000003</v>
      </c>
      <c r="F5360" s="429">
        <v>1.9654120000000077</v>
      </c>
    </row>
    <row r="5361" spans="1:6" x14ac:dyDescent="0.3">
      <c r="A5361" s="336">
        <v>19342</v>
      </c>
      <c r="B5361" s="2" t="s">
        <v>293</v>
      </c>
      <c r="C5361" s="429">
        <v>6.2121190000000004</v>
      </c>
      <c r="D5361" s="429">
        <v>3.5295429999999999</v>
      </c>
      <c r="E5361" s="429">
        <v>2.6825760000000005</v>
      </c>
      <c r="F5361" s="429">
        <v>2.9915769999999995</v>
      </c>
    </row>
    <row r="5362" spans="1:6" x14ac:dyDescent="0.3">
      <c r="A5362" s="336">
        <v>19343</v>
      </c>
      <c r="B5362" s="2" t="s">
        <v>293</v>
      </c>
      <c r="C5362" s="429">
        <v>6.094106</v>
      </c>
      <c r="D5362" s="429">
        <v>3.6243099999999999</v>
      </c>
      <c r="E5362" s="429">
        <v>2.4697960000000001</v>
      </c>
      <c r="F5362" s="429">
        <v>1.3103389999999919</v>
      </c>
    </row>
    <row r="5363" spans="1:6" x14ac:dyDescent="0.3">
      <c r="A5363" s="336">
        <v>19344</v>
      </c>
      <c r="B5363" s="2" t="s">
        <v>293</v>
      </c>
      <c r="C5363" s="429">
        <v>6.0079479999999998</v>
      </c>
      <c r="D5363" s="429">
        <v>3.6272129999999998</v>
      </c>
      <c r="E5363" s="429">
        <v>2.380735</v>
      </c>
      <c r="F5363" s="429">
        <v>0.94536000000000087</v>
      </c>
    </row>
    <row r="5364" spans="1:6" x14ac:dyDescent="0.3">
      <c r="A5364" s="336">
        <v>19348</v>
      </c>
      <c r="B5364" s="2" t="s">
        <v>293</v>
      </c>
      <c r="C5364" s="429">
        <v>6.1581270000000004</v>
      </c>
      <c r="D5364" s="429">
        <v>3.5212089999999998</v>
      </c>
      <c r="E5364" s="429">
        <v>2.6369180000000005</v>
      </c>
      <c r="F5364" s="429">
        <v>2.6400280000000009</v>
      </c>
    </row>
    <row r="5365" spans="1:6" x14ac:dyDescent="0.3">
      <c r="A5365" s="336">
        <v>19350</v>
      </c>
      <c r="B5365" s="2" t="s">
        <v>293</v>
      </c>
      <c r="C5365" s="429">
        <v>6.1109580000000001</v>
      </c>
      <c r="D5365" s="429">
        <v>3.4726249999999999</v>
      </c>
      <c r="E5365" s="429">
        <v>2.6383330000000003</v>
      </c>
      <c r="F5365" s="429">
        <v>3.3300849999999969</v>
      </c>
    </row>
    <row r="5366" spans="1:6" x14ac:dyDescent="0.3">
      <c r="A5366" s="336">
        <v>19352</v>
      </c>
      <c r="B5366" s="2" t="s">
        <v>293</v>
      </c>
      <c r="C5366" s="429">
        <v>6.0942239999999996</v>
      </c>
      <c r="D5366" s="429">
        <v>3.5058820000000002</v>
      </c>
      <c r="E5366" s="429">
        <v>2.5883419999999995</v>
      </c>
      <c r="F5366" s="429">
        <v>2.9352689999999981</v>
      </c>
    </row>
    <row r="5367" spans="1:6" x14ac:dyDescent="0.3">
      <c r="A5367" s="336">
        <v>19355</v>
      </c>
      <c r="B5367" s="2" t="s">
        <v>293</v>
      </c>
      <c r="C5367" s="429">
        <v>6.2001379999999999</v>
      </c>
      <c r="D5367" s="429">
        <v>3.5701049999999999</v>
      </c>
      <c r="E5367" s="429">
        <v>2.6300330000000001</v>
      </c>
      <c r="F5367" s="429">
        <v>2.527226000000006</v>
      </c>
    </row>
    <row r="5368" spans="1:6" x14ac:dyDescent="0.3">
      <c r="A5368" s="336">
        <v>19362</v>
      </c>
      <c r="B5368" s="2" t="s">
        <v>293</v>
      </c>
      <c r="C5368" s="429">
        <v>6.1829190000000001</v>
      </c>
      <c r="D5368" s="429">
        <v>3.470993</v>
      </c>
      <c r="E5368" s="429">
        <v>2.7119260000000001</v>
      </c>
      <c r="F5368" s="429">
        <v>4.0357940000000028</v>
      </c>
    </row>
    <row r="5369" spans="1:6" x14ac:dyDescent="0.3">
      <c r="A5369" s="336">
        <v>19363</v>
      </c>
      <c r="B5369" s="2" t="s">
        <v>293</v>
      </c>
      <c r="C5369" s="429">
        <v>6.1221030000000001</v>
      </c>
      <c r="D5369" s="429">
        <v>3.5046750000000002</v>
      </c>
      <c r="E5369" s="429">
        <v>2.6174279999999999</v>
      </c>
      <c r="F5369" s="429">
        <v>3.1578020000000109</v>
      </c>
    </row>
    <row r="5370" spans="1:6" x14ac:dyDescent="0.3">
      <c r="A5370" s="336">
        <v>19365</v>
      </c>
      <c r="B5370" s="2" t="s">
        <v>293</v>
      </c>
      <c r="C5370" s="429">
        <v>6.0289299999999999</v>
      </c>
      <c r="D5370" s="429">
        <v>3.583647</v>
      </c>
      <c r="E5370" s="429">
        <v>2.4452829999999999</v>
      </c>
      <c r="F5370" s="429">
        <v>1.5868600000000015</v>
      </c>
    </row>
    <row r="5371" spans="1:6" x14ac:dyDescent="0.3">
      <c r="A5371" s="336">
        <v>19372</v>
      </c>
      <c r="B5371" s="2" t="s">
        <v>293</v>
      </c>
      <c r="C5371" s="429">
        <v>6.127726</v>
      </c>
      <c r="D5371" s="429">
        <v>3.5933009999999999</v>
      </c>
      <c r="E5371" s="429">
        <v>2.5344250000000001</v>
      </c>
      <c r="F5371" s="429">
        <v>1.6617339999999885</v>
      </c>
    </row>
    <row r="5372" spans="1:6" x14ac:dyDescent="0.3">
      <c r="A5372" s="336">
        <v>19373</v>
      </c>
      <c r="B5372" s="2" t="s">
        <v>293</v>
      </c>
      <c r="C5372" s="429">
        <v>6.2061909999999996</v>
      </c>
      <c r="D5372" s="429">
        <v>3.5478890000000001</v>
      </c>
      <c r="E5372" s="429">
        <v>2.6583019999999995</v>
      </c>
      <c r="F5372" s="429">
        <v>2.6955800000000067</v>
      </c>
    </row>
    <row r="5373" spans="1:6" x14ac:dyDescent="0.3">
      <c r="A5373" s="336">
        <v>19374</v>
      </c>
      <c r="B5373" s="2" t="s">
        <v>293</v>
      </c>
      <c r="C5373" s="429">
        <v>6.134646</v>
      </c>
      <c r="D5373" s="429">
        <v>3.4988619999999999</v>
      </c>
      <c r="E5373" s="429">
        <v>2.6357840000000001</v>
      </c>
      <c r="F5373" s="429">
        <v>2.9087590000000105</v>
      </c>
    </row>
    <row r="5374" spans="1:6" x14ac:dyDescent="0.3">
      <c r="A5374" s="336">
        <v>19380</v>
      </c>
      <c r="B5374" s="2" t="s">
        <v>293</v>
      </c>
      <c r="C5374" s="429">
        <v>6.1874909999999996</v>
      </c>
      <c r="D5374" s="429">
        <v>3.5812979999999999</v>
      </c>
      <c r="E5374" s="429">
        <v>2.6061929999999998</v>
      </c>
      <c r="F5374" s="429">
        <v>2.2284099999999896</v>
      </c>
    </row>
    <row r="5375" spans="1:6" x14ac:dyDescent="0.3">
      <c r="A5375" s="336">
        <v>19382</v>
      </c>
      <c r="B5375" s="2" t="s">
        <v>293</v>
      </c>
      <c r="C5375" s="429">
        <v>6.1916580000000003</v>
      </c>
      <c r="D5375" s="429">
        <v>3.5677880000000002</v>
      </c>
      <c r="E5375" s="429">
        <v>2.6238700000000001</v>
      </c>
      <c r="F5375" s="429">
        <v>2.311448999999989</v>
      </c>
    </row>
    <row r="5376" spans="1:6" x14ac:dyDescent="0.3">
      <c r="A5376" s="336">
        <v>19383</v>
      </c>
      <c r="B5376" s="2" t="s">
        <v>293</v>
      </c>
      <c r="C5376" s="429">
        <v>6.1933379999999998</v>
      </c>
      <c r="D5376" s="429">
        <v>3.5785800000000001</v>
      </c>
      <c r="E5376" s="429">
        <v>2.6147579999999997</v>
      </c>
      <c r="F5376" s="429">
        <v>2.2093940000000032</v>
      </c>
    </row>
    <row r="5377" spans="1:6" x14ac:dyDescent="0.3">
      <c r="A5377" s="336">
        <v>19390</v>
      </c>
      <c r="B5377" s="2" t="s">
        <v>293</v>
      </c>
      <c r="C5377" s="429">
        <v>6.1023630000000004</v>
      </c>
      <c r="D5377" s="429">
        <v>3.522526</v>
      </c>
      <c r="E5377" s="429">
        <v>2.5798370000000004</v>
      </c>
      <c r="F5377" s="429">
        <v>2.6040679999999981</v>
      </c>
    </row>
    <row r="5378" spans="1:6" x14ac:dyDescent="0.3">
      <c r="A5378" s="336">
        <v>19401</v>
      </c>
      <c r="B5378" s="2" t="s">
        <v>293</v>
      </c>
      <c r="C5378" s="429">
        <v>6.2262459999999997</v>
      </c>
      <c r="D5378" s="429">
        <v>3.4660630000000001</v>
      </c>
      <c r="E5378" s="429">
        <v>2.7601829999999996</v>
      </c>
      <c r="F5378" s="429">
        <v>3.2740290000000059</v>
      </c>
    </row>
    <row r="5379" spans="1:6" x14ac:dyDescent="0.3">
      <c r="A5379" s="336">
        <v>19403</v>
      </c>
      <c r="B5379" s="2" t="s">
        <v>293</v>
      </c>
      <c r="C5379" s="429">
        <v>6.21706</v>
      </c>
      <c r="D5379" s="429">
        <v>3.4802559999999998</v>
      </c>
      <c r="E5379" s="429">
        <v>2.7368040000000002</v>
      </c>
      <c r="F5379" s="429">
        <v>3.0832660000000018</v>
      </c>
    </row>
    <row r="5380" spans="1:6" x14ac:dyDescent="0.3">
      <c r="A5380" s="336">
        <v>19405</v>
      </c>
      <c r="B5380" s="2" t="s">
        <v>293</v>
      </c>
      <c r="C5380" s="429">
        <v>6.2312110000000001</v>
      </c>
      <c r="D5380" s="429">
        <v>3.4783170000000001</v>
      </c>
      <c r="E5380" s="429">
        <v>2.752894</v>
      </c>
      <c r="F5380" s="429">
        <v>3.389013999999996</v>
      </c>
    </row>
    <row r="5381" spans="1:6" x14ac:dyDescent="0.3">
      <c r="A5381" s="336">
        <v>19406</v>
      </c>
      <c r="B5381" s="2" t="s">
        <v>293</v>
      </c>
      <c r="C5381" s="429">
        <v>6.224526</v>
      </c>
      <c r="D5381" s="429">
        <v>3.5025029999999999</v>
      </c>
      <c r="E5381" s="429">
        <v>2.7220230000000001</v>
      </c>
      <c r="F5381" s="429">
        <v>3.1991200000000006</v>
      </c>
    </row>
    <row r="5382" spans="1:6" x14ac:dyDescent="0.3">
      <c r="A5382" s="336">
        <v>19422</v>
      </c>
      <c r="B5382" s="2" t="s">
        <v>293</v>
      </c>
      <c r="C5382" s="429">
        <v>6.2251029999999998</v>
      </c>
      <c r="D5382" s="429">
        <v>3.4348079999999999</v>
      </c>
      <c r="E5382" s="429">
        <v>2.790295</v>
      </c>
      <c r="F5382" s="429">
        <v>3.2022840000000059</v>
      </c>
    </row>
    <row r="5383" spans="1:6" x14ac:dyDescent="0.3">
      <c r="A5383" s="336">
        <v>19425</v>
      </c>
      <c r="B5383" s="2" t="s">
        <v>293</v>
      </c>
      <c r="C5383" s="429">
        <v>6.154922</v>
      </c>
      <c r="D5383" s="429">
        <v>3.6027140000000002</v>
      </c>
      <c r="E5383" s="429">
        <v>2.5522079999999998</v>
      </c>
      <c r="F5383" s="429">
        <v>1.9318409999999915</v>
      </c>
    </row>
    <row r="5384" spans="1:6" x14ac:dyDescent="0.3">
      <c r="A5384" s="336">
        <v>19426</v>
      </c>
      <c r="B5384" s="2" t="s">
        <v>293</v>
      </c>
      <c r="C5384" s="429">
        <v>6.2063259999999998</v>
      </c>
      <c r="D5384" s="429">
        <v>3.490974</v>
      </c>
      <c r="E5384" s="429">
        <v>2.7153519999999998</v>
      </c>
      <c r="F5384" s="429">
        <v>2.962998000000006</v>
      </c>
    </row>
    <row r="5385" spans="1:6" x14ac:dyDescent="0.3">
      <c r="A5385" s="336">
        <v>19428</v>
      </c>
      <c r="B5385" s="2" t="s">
        <v>293</v>
      </c>
      <c r="C5385" s="429">
        <v>6.2406620000000004</v>
      </c>
      <c r="D5385" s="429">
        <v>3.4680439999999999</v>
      </c>
      <c r="E5385" s="429">
        <v>2.7726180000000005</v>
      </c>
      <c r="F5385" s="429">
        <v>3.6556280000000001</v>
      </c>
    </row>
    <row r="5386" spans="1:6" x14ac:dyDescent="0.3">
      <c r="A5386" s="336">
        <v>19435</v>
      </c>
      <c r="B5386" s="2" t="s">
        <v>293</v>
      </c>
      <c r="C5386" s="429">
        <v>6.0888090000000004</v>
      </c>
      <c r="D5386" s="429">
        <v>3.5615950000000001</v>
      </c>
      <c r="E5386" s="429">
        <v>2.5272140000000003</v>
      </c>
      <c r="F5386" s="429">
        <v>1.4685640000000006</v>
      </c>
    </row>
    <row r="5387" spans="1:6" x14ac:dyDescent="0.3">
      <c r="A5387" s="336">
        <v>19436</v>
      </c>
      <c r="B5387" s="2" t="s">
        <v>293</v>
      </c>
      <c r="C5387" s="429">
        <v>6.2136139999999997</v>
      </c>
      <c r="D5387" s="429">
        <v>3.4117980000000001</v>
      </c>
      <c r="E5387" s="429">
        <v>2.8018159999999996</v>
      </c>
      <c r="F5387" s="429">
        <v>2.8155049999999875</v>
      </c>
    </row>
    <row r="5388" spans="1:6" x14ac:dyDescent="0.3">
      <c r="A5388" s="336">
        <v>19438</v>
      </c>
      <c r="B5388" s="2" t="s">
        <v>293</v>
      </c>
      <c r="C5388" s="429">
        <v>6.1786770000000004</v>
      </c>
      <c r="D5388" s="429">
        <v>3.4631400000000001</v>
      </c>
      <c r="E5388" s="429">
        <v>2.7155370000000003</v>
      </c>
      <c r="F5388" s="429">
        <v>2.5772759999999906</v>
      </c>
    </row>
    <row r="5389" spans="1:6" x14ac:dyDescent="0.3">
      <c r="A5389" s="336">
        <v>19440</v>
      </c>
      <c r="B5389" s="2" t="s">
        <v>293</v>
      </c>
      <c r="C5389" s="429">
        <v>6.1690820000000004</v>
      </c>
      <c r="D5389" s="429">
        <v>3.4300199999999998</v>
      </c>
      <c r="E5389" s="429">
        <v>2.7390620000000006</v>
      </c>
      <c r="F5389" s="429">
        <v>2.1376540000000048</v>
      </c>
    </row>
    <row r="5390" spans="1:6" x14ac:dyDescent="0.3">
      <c r="A5390" s="336">
        <v>19444</v>
      </c>
      <c r="B5390" s="2" t="s">
        <v>293</v>
      </c>
      <c r="C5390" s="429">
        <v>6.2486199999999998</v>
      </c>
      <c r="D5390" s="429">
        <v>3.4438520000000001</v>
      </c>
      <c r="E5390" s="429">
        <v>2.8047679999999997</v>
      </c>
      <c r="F5390" s="429">
        <v>3.8678000000000026</v>
      </c>
    </row>
    <row r="5391" spans="1:6" x14ac:dyDescent="0.3">
      <c r="A5391" s="336">
        <v>19446</v>
      </c>
      <c r="B5391" s="2" t="s">
        <v>293</v>
      </c>
      <c r="C5391" s="429">
        <v>6.202769</v>
      </c>
      <c r="D5391" s="429">
        <v>3.4251870000000002</v>
      </c>
      <c r="E5391" s="429">
        <v>2.7775819999999998</v>
      </c>
      <c r="F5391" s="429">
        <v>2.6593629999999919</v>
      </c>
    </row>
    <row r="5392" spans="1:6" x14ac:dyDescent="0.3">
      <c r="A5392" s="336">
        <v>19453</v>
      </c>
      <c r="B5392" s="2" t="s">
        <v>293</v>
      </c>
      <c r="C5392" s="429">
        <v>6.2000489999999999</v>
      </c>
      <c r="D5392" s="429">
        <v>3.538637</v>
      </c>
      <c r="E5392" s="429">
        <v>2.6614119999999999</v>
      </c>
      <c r="F5392" s="429">
        <v>2.7295149999999992</v>
      </c>
    </row>
    <row r="5393" spans="1:6" x14ac:dyDescent="0.3">
      <c r="A5393" s="336">
        <v>19454</v>
      </c>
      <c r="B5393" s="2" t="s">
        <v>293</v>
      </c>
      <c r="C5393" s="429">
        <v>6.2068269999999997</v>
      </c>
      <c r="D5393" s="429">
        <v>3.4059460000000001</v>
      </c>
      <c r="E5393" s="429">
        <v>2.8008809999999995</v>
      </c>
      <c r="F5393" s="429">
        <v>2.6451340000000059</v>
      </c>
    </row>
    <row r="5394" spans="1:6" x14ac:dyDescent="0.3">
      <c r="A5394" s="336">
        <v>19460</v>
      </c>
      <c r="B5394" s="2" t="s">
        <v>293</v>
      </c>
      <c r="C5394" s="429">
        <v>6.1947660000000004</v>
      </c>
      <c r="D5394" s="429">
        <v>3.5555560000000002</v>
      </c>
      <c r="E5394" s="429">
        <v>2.6392100000000003</v>
      </c>
      <c r="F5394" s="429">
        <v>2.5951980000000034</v>
      </c>
    </row>
    <row r="5395" spans="1:6" x14ac:dyDescent="0.3">
      <c r="A5395" s="336">
        <v>19462</v>
      </c>
      <c r="B5395" s="2" t="s">
        <v>293</v>
      </c>
      <c r="C5395" s="429">
        <v>6.2359390000000001</v>
      </c>
      <c r="D5395" s="429">
        <v>3.4496509999999998</v>
      </c>
      <c r="E5395" s="429">
        <v>2.7862880000000003</v>
      </c>
      <c r="F5395" s="429">
        <v>3.5138660000000073</v>
      </c>
    </row>
    <row r="5396" spans="1:6" x14ac:dyDescent="0.3">
      <c r="A5396" s="336">
        <v>19464</v>
      </c>
      <c r="B5396" s="2" t="s">
        <v>293</v>
      </c>
      <c r="C5396" s="429">
        <v>6.1465019999999999</v>
      </c>
      <c r="D5396" s="429">
        <v>3.55633</v>
      </c>
      <c r="E5396" s="429">
        <v>2.5901719999999999</v>
      </c>
      <c r="F5396" s="429">
        <v>2.315222999999996</v>
      </c>
    </row>
    <row r="5397" spans="1:6" x14ac:dyDescent="0.3">
      <c r="A5397" s="336">
        <v>19465</v>
      </c>
      <c r="B5397" s="2" t="s">
        <v>293</v>
      </c>
      <c r="C5397" s="429">
        <v>6.1367200000000004</v>
      </c>
      <c r="D5397" s="429">
        <v>3.5856279999999998</v>
      </c>
      <c r="E5397" s="429">
        <v>2.5510920000000006</v>
      </c>
      <c r="F5397" s="429">
        <v>2.0688180000000074</v>
      </c>
    </row>
    <row r="5398" spans="1:6" x14ac:dyDescent="0.3">
      <c r="A5398" s="336">
        <v>19468</v>
      </c>
      <c r="B5398" s="2" t="s">
        <v>293</v>
      </c>
      <c r="C5398" s="429">
        <v>6.191554</v>
      </c>
      <c r="D5398" s="429">
        <v>3.5264039999999999</v>
      </c>
      <c r="E5398" s="429">
        <v>2.6651500000000001</v>
      </c>
      <c r="F5398" s="429">
        <v>2.7565920000000048</v>
      </c>
    </row>
    <row r="5399" spans="1:6" x14ac:dyDescent="0.3">
      <c r="A5399" s="336">
        <v>19473</v>
      </c>
      <c r="B5399" s="2" t="s">
        <v>293</v>
      </c>
      <c r="C5399" s="429">
        <v>6.1836409999999997</v>
      </c>
      <c r="D5399" s="429">
        <v>3.4915750000000001</v>
      </c>
      <c r="E5399" s="429">
        <v>2.6920659999999996</v>
      </c>
      <c r="F5399" s="429">
        <v>2.7467500000000058</v>
      </c>
    </row>
    <row r="5400" spans="1:6" x14ac:dyDescent="0.3">
      <c r="A5400" s="336">
        <v>19475</v>
      </c>
      <c r="B5400" s="2" t="s">
        <v>293</v>
      </c>
      <c r="C5400" s="429">
        <v>6.1723720000000002</v>
      </c>
      <c r="D5400" s="429">
        <v>3.5678139999999998</v>
      </c>
      <c r="E5400" s="429">
        <v>2.6045580000000004</v>
      </c>
      <c r="F5400" s="429">
        <v>2.3814550000000096</v>
      </c>
    </row>
    <row r="5401" spans="1:6" x14ac:dyDescent="0.3">
      <c r="A5401" s="336">
        <v>19477</v>
      </c>
      <c r="B5401" s="2" t="s">
        <v>293</v>
      </c>
      <c r="C5401" s="429">
        <v>6.2195410000000004</v>
      </c>
      <c r="D5401" s="429">
        <v>3.4113289999999998</v>
      </c>
      <c r="E5401" s="429">
        <v>2.8082120000000006</v>
      </c>
      <c r="F5401" s="429">
        <v>2.9664179999999973</v>
      </c>
    </row>
    <row r="5402" spans="1:6" x14ac:dyDescent="0.3">
      <c r="A5402" s="336">
        <v>19492</v>
      </c>
      <c r="B5402" s="2" t="s">
        <v>293</v>
      </c>
      <c r="C5402" s="429">
        <v>6.1563030000000003</v>
      </c>
      <c r="D5402" s="429">
        <v>3.5091350000000001</v>
      </c>
      <c r="E5402" s="429">
        <v>2.6471680000000002</v>
      </c>
      <c r="F5402" s="429">
        <v>2.3699100000000115</v>
      </c>
    </row>
    <row r="5403" spans="1:6" x14ac:dyDescent="0.3">
      <c r="A5403" s="336">
        <v>19501</v>
      </c>
      <c r="B5403" s="2" t="s">
        <v>295</v>
      </c>
      <c r="C5403" s="429">
        <v>6.2081200000000001</v>
      </c>
      <c r="D5403" s="429">
        <v>3.7979660000000002</v>
      </c>
      <c r="E5403" s="429">
        <v>2.4101539999999999</v>
      </c>
      <c r="F5403" s="429">
        <v>1.4766860000000008</v>
      </c>
    </row>
    <row r="5404" spans="1:6" x14ac:dyDescent="0.3">
      <c r="A5404" s="336">
        <v>19503</v>
      </c>
      <c r="B5404" s="2" t="s">
        <v>293</v>
      </c>
      <c r="C5404" s="429">
        <v>5.981427</v>
      </c>
      <c r="D5404" s="429">
        <v>3.6148820000000002</v>
      </c>
      <c r="E5404" s="429">
        <v>2.3665449999999999</v>
      </c>
      <c r="F5404" s="429">
        <v>6.389400000000478E-2</v>
      </c>
    </row>
    <row r="5405" spans="1:6" x14ac:dyDescent="0.3">
      <c r="A5405" s="336">
        <v>19504</v>
      </c>
      <c r="B5405" s="2" t="s">
        <v>293</v>
      </c>
      <c r="C5405" s="429">
        <v>5.9870520000000003</v>
      </c>
      <c r="D5405" s="429">
        <v>3.6064280000000002</v>
      </c>
      <c r="E5405" s="429">
        <v>2.3806240000000001</v>
      </c>
      <c r="F5405" s="429">
        <v>0.22321399999999159</v>
      </c>
    </row>
    <row r="5406" spans="1:6" x14ac:dyDescent="0.3">
      <c r="A5406" s="336">
        <v>19505</v>
      </c>
      <c r="B5406" s="2" t="s">
        <v>293</v>
      </c>
      <c r="C5406" s="429">
        <v>5.9961180000000001</v>
      </c>
      <c r="D5406" s="429">
        <v>3.617769</v>
      </c>
      <c r="E5406" s="429">
        <v>2.378349</v>
      </c>
      <c r="F5406" s="429">
        <v>0.40001900000000035</v>
      </c>
    </row>
    <row r="5407" spans="1:6" x14ac:dyDescent="0.3">
      <c r="A5407" s="336">
        <v>19506</v>
      </c>
      <c r="B5407" s="2" t="s">
        <v>295</v>
      </c>
      <c r="C5407" s="429">
        <v>6.1394200000000003</v>
      </c>
      <c r="D5407" s="429">
        <v>3.6854840000000002</v>
      </c>
      <c r="E5407" s="429">
        <v>2.4539360000000001</v>
      </c>
      <c r="F5407" s="429">
        <v>1.5192520000000087</v>
      </c>
    </row>
    <row r="5408" spans="1:6" x14ac:dyDescent="0.3">
      <c r="A5408" s="336">
        <v>19507</v>
      </c>
      <c r="B5408" s="2" t="s">
        <v>295</v>
      </c>
      <c r="C5408" s="429">
        <v>6.0783100000000001</v>
      </c>
      <c r="D5408" s="429">
        <v>3.6028090000000002</v>
      </c>
      <c r="E5408" s="429">
        <v>2.475501</v>
      </c>
      <c r="F5408" s="429">
        <v>1.1659679999999923</v>
      </c>
    </row>
    <row r="5409" spans="1:6" x14ac:dyDescent="0.3">
      <c r="A5409" s="336">
        <v>19508</v>
      </c>
      <c r="B5409" s="2" t="s">
        <v>293</v>
      </c>
      <c r="C5409" s="429">
        <v>6.026764</v>
      </c>
      <c r="D5409" s="429">
        <v>3.6230169999999999</v>
      </c>
      <c r="E5409" s="429">
        <v>2.4037470000000001</v>
      </c>
      <c r="F5409" s="429">
        <v>1.3289359999999988</v>
      </c>
    </row>
    <row r="5410" spans="1:6" x14ac:dyDescent="0.3">
      <c r="A5410" s="336">
        <v>19510</v>
      </c>
      <c r="B5410" s="2" t="s">
        <v>295</v>
      </c>
      <c r="C5410" s="429">
        <v>6.1576240000000002</v>
      </c>
      <c r="D5410" s="429">
        <v>3.8606479999999999</v>
      </c>
      <c r="E5410" s="429">
        <v>2.2969760000000004</v>
      </c>
      <c r="F5410" s="429">
        <v>0.57619900000000968</v>
      </c>
    </row>
    <row r="5411" spans="1:6" x14ac:dyDescent="0.3">
      <c r="A5411" s="336">
        <v>19512</v>
      </c>
      <c r="B5411" s="2" t="s">
        <v>293</v>
      </c>
      <c r="C5411" s="429">
        <v>6.0093319999999997</v>
      </c>
      <c r="D5411" s="429">
        <v>3.6261019999999999</v>
      </c>
      <c r="E5411" s="429">
        <v>2.3832299999999997</v>
      </c>
      <c r="F5411" s="429">
        <v>0.74567100000000863</v>
      </c>
    </row>
    <row r="5412" spans="1:6" x14ac:dyDescent="0.3">
      <c r="A5412" s="336">
        <v>19518</v>
      </c>
      <c r="B5412" s="2" t="s">
        <v>293</v>
      </c>
      <c r="C5412" s="429">
        <v>6.0687009999999999</v>
      </c>
      <c r="D5412" s="429">
        <v>3.6142989999999999</v>
      </c>
      <c r="E5412" s="429">
        <v>2.454402</v>
      </c>
      <c r="F5412" s="429">
        <v>1.5328170000000014</v>
      </c>
    </row>
    <row r="5413" spans="1:6" x14ac:dyDescent="0.3">
      <c r="A5413" s="336">
        <v>19520</v>
      </c>
      <c r="B5413" s="2" t="s">
        <v>293</v>
      </c>
      <c r="C5413" s="429">
        <v>6.0622579999999999</v>
      </c>
      <c r="D5413" s="429">
        <v>3.6225969999999998</v>
      </c>
      <c r="E5413" s="429">
        <v>2.4396610000000001</v>
      </c>
      <c r="F5413" s="429">
        <v>1.312125999999985</v>
      </c>
    </row>
    <row r="5414" spans="1:6" x14ac:dyDescent="0.3">
      <c r="A5414" s="336">
        <v>19522</v>
      </c>
      <c r="B5414" s="2" t="s">
        <v>295</v>
      </c>
      <c r="C5414" s="429">
        <v>6.1445020000000001</v>
      </c>
      <c r="D5414" s="429">
        <v>3.8960530000000002</v>
      </c>
      <c r="E5414" s="429">
        <v>2.2484489999999999</v>
      </c>
      <c r="F5414" s="429">
        <v>0.24407599999999974</v>
      </c>
    </row>
    <row r="5415" spans="1:6" x14ac:dyDescent="0.3">
      <c r="A5415" s="336">
        <v>19525</v>
      </c>
      <c r="B5415" s="2" t="s">
        <v>293</v>
      </c>
      <c r="C5415" s="429">
        <v>6.0996790000000001</v>
      </c>
      <c r="D5415" s="429">
        <v>3.5662150000000001</v>
      </c>
      <c r="E5415" s="429">
        <v>2.5334639999999999</v>
      </c>
      <c r="F5415" s="429">
        <v>1.6576380000000057</v>
      </c>
    </row>
    <row r="5416" spans="1:6" x14ac:dyDescent="0.3">
      <c r="A5416" s="336">
        <v>19526</v>
      </c>
      <c r="B5416" s="2" t="s">
        <v>295</v>
      </c>
      <c r="C5416" s="429">
        <v>6.0762280000000004</v>
      </c>
      <c r="D5416" s="429">
        <v>3.7681330000000002</v>
      </c>
      <c r="E5416" s="429">
        <v>2.3080950000000002</v>
      </c>
      <c r="F5416" s="429">
        <v>0.4085810000000194</v>
      </c>
    </row>
    <row r="5417" spans="1:6" x14ac:dyDescent="0.3">
      <c r="A5417" s="336">
        <v>19529</v>
      </c>
      <c r="B5417" s="2" t="s">
        <v>295</v>
      </c>
      <c r="C5417" s="429">
        <v>6.0252679999999996</v>
      </c>
      <c r="D5417" s="429">
        <v>3.8125599999999999</v>
      </c>
      <c r="E5417" s="429">
        <v>2.2127079999999997</v>
      </c>
      <c r="F5417" s="429">
        <v>-0.22124899999998604</v>
      </c>
    </row>
    <row r="5418" spans="1:6" x14ac:dyDescent="0.3">
      <c r="A5418" s="336">
        <v>19530</v>
      </c>
      <c r="B5418" s="2" t="s">
        <v>295</v>
      </c>
      <c r="C5418" s="429">
        <v>6.1150279999999997</v>
      </c>
      <c r="D5418" s="429">
        <v>3.871378</v>
      </c>
      <c r="E5418" s="429">
        <v>2.2436499999999997</v>
      </c>
      <c r="F5418" s="429">
        <v>0.23312900000000525</v>
      </c>
    </row>
    <row r="5419" spans="1:6" x14ac:dyDescent="0.3">
      <c r="A5419" s="336">
        <v>19533</v>
      </c>
      <c r="B5419" s="2" t="s">
        <v>295</v>
      </c>
      <c r="C5419" s="429">
        <v>6.1781379999999997</v>
      </c>
      <c r="D5419" s="429">
        <v>3.785053</v>
      </c>
      <c r="E5419" s="429">
        <v>2.3930849999999997</v>
      </c>
      <c r="F5419" s="429">
        <v>1.330806999999993</v>
      </c>
    </row>
    <row r="5420" spans="1:6" x14ac:dyDescent="0.3">
      <c r="A5420" s="336">
        <v>19534</v>
      </c>
      <c r="B5420" s="2" t="s">
        <v>295</v>
      </c>
      <c r="C5420" s="429">
        <v>6.0723310000000001</v>
      </c>
      <c r="D5420" s="429">
        <v>3.8234720000000002</v>
      </c>
      <c r="E5420" s="429">
        <v>2.2488589999999999</v>
      </c>
      <c r="F5420" s="429">
        <v>0.14370799999999662</v>
      </c>
    </row>
    <row r="5421" spans="1:6" x14ac:dyDescent="0.3">
      <c r="A5421" s="336">
        <v>19539</v>
      </c>
      <c r="B5421" s="2" t="s">
        <v>293</v>
      </c>
      <c r="C5421" s="429">
        <v>5.9141769999999996</v>
      </c>
      <c r="D5421" s="429">
        <v>3.636946</v>
      </c>
      <c r="E5421" s="429">
        <v>2.2772309999999996</v>
      </c>
      <c r="F5421" s="429">
        <v>0.18933600000000439</v>
      </c>
    </row>
    <row r="5422" spans="1:6" x14ac:dyDescent="0.3">
      <c r="A5422" s="336">
        <v>19540</v>
      </c>
      <c r="B5422" s="2" t="s">
        <v>293</v>
      </c>
      <c r="C5422" s="429">
        <v>5.9836499999999999</v>
      </c>
      <c r="D5422" s="429">
        <v>3.6088990000000001</v>
      </c>
      <c r="E5422" s="429">
        <v>2.3747509999999998</v>
      </c>
      <c r="F5422" s="429">
        <v>1.2869809999999902</v>
      </c>
    </row>
    <row r="5423" spans="1:6" x14ac:dyDescent="0.3">
      <c r="A5423" s="336">
        <v>19541</v>
      </c>
      <c r="B5423" s="2" t="s">
        <v>295</v>
      </c>
      <c r="C5423" s="429">
        <v>6.1400480000000002</v>
      </c>
      <c r="D5423" s="429">
        <v>3.752796</v>
      </c>
      <c r="E5423" s="429">
        <v>2.3872520000000002</v>
      </c>
      <c r="F5423" s="429">
        <v>1.1680880000000045</v>
      </c>
    </row>
    <row r="5424" spans="1:6" x14ac:dyDescent="0.3">
      <c r="A5424" s="336">
        <v>19543</v>
      </c>
      <c r="B5424" s="2" t="s">
        <v>293</v>
      </c>
      <c r="C5424" s="429">
        <v>5.9991589999999997</v>
      </c>
      <c r="D5424" s="429">
        <v>3.6258140000000001</v>
      </c>
      <c r="E5424" s="429">
        <v>2.3733449999999996</v>
      </c>
      <c r="F5424" s="429">
        <v>1.0595800000000111</v>
      </c>
    </row>
    <row r="5425" spans="1:6" x14ac:dyDescent="0.3">
      <c r="A5425" s="336">
        <v>19547</v>
      </c>
      <c r="B5425" s="2" t="s">
        <v>293</v>
      </c>
      <c r="C5425" s="429">
        <v>5.9510129999999997</v>
      </c>
      <c r="D5425" s="429">
        <v>3.6628509999999999</v>
      </c>
      <c r="E5425" s="429">
        <v>2.2881619999999998</v>
      </c>
      <c r="F5425" s="429">
        <v>0.36929800000000768</v>
      </c>
    </row>
    <row r="5426" spans="1:6" x14ac:dyDescent="0.3">
      <c r="A5426" s="336">
        <v>19549</v>
      </c>
      <c r="B5426" s="2" t="s">
        <v>295</v>
      </c>
      <c r="C5426" s="429">
        <v>6.0467300000000002</v>
      </c>
      <c r="D5426" s="429">
        <v>3.7527379999999999</v>
      </c>
      <c r="E5426" s="429">
        <v>2.2939920000000003</v>
      </c>
      <c r="F5426" s="429">
        <v>0.16761400000000037</v>
      </c>
    </row>
    <row r="5427" spans="1:6" x14ac:dyDescent="0.3">
      <c r="A5427" s="336">
        <v>19551</v>
      </c>
      <c r="B5427" s="2" t="s">
        <v>295</v>
      </c>
      <c r="C5427" s="429">
        <v>6.2044620000000004</v>
      </c>
      <c r="D5427" s="429">
        <v>3.6818930000000001</v>
      </c>
      <c r="E5427" s="429">
        <v>2.5225690000000003</v>
      </c>
      <c r="F5427" s="429">
        <v>2.1043519999999987</v>
      </c>
    </row>
    <row r="5428" spans="1:6" x14ac:dyDescent="0.3">
      <c r="A5428" s="336">
        <v>19555</v>
      </c>
      <c r="B5428" s="2" t="s">
        <v>295</v>
      </c>
      <c r="C5428" s="429">
        <v>6.127065</v>
      </c>
      <c r="D5428" s="429">
        <v>3.8099249999999998</v>
      </c>
      <c r="E5428" s="429">
        <v>2.3171400000000002</v>
      </c>
      <c r="F5428" s="429">
        <v>0.64607299999999412</v>
      </c>
    </row>
    <row r="5429" spans="1:6" x14ac:dyDescent="0.3">
      <c r="A5429" s="336">
        <v>19560</v>
      </c>
      <c r="B5429" s="2" t="s">
        <v>295</v>
      </c>
      <c r="C5429" s="429">
        <v>6.1876749999999996</v>
      </c>
      <c r="D5429" s="429">
        <v>3.8721130000000001</v>
      </c>
      <c r="E5429" s="429">
        <v>2.3155619999999995</v>
      </c>
      <c r="F5429" s="429">
        <v>0.77959499999999338</v>
      </c>
    </row>
    <row r="5430" spans="1:6" x14ac:dyDescent="0.3">
      <c r="A5430" s="336">
        <v>19562</v>
      </c>
      <c r="B5430" s="2" t="s">
        <v>293</v>
      </c>
      <c r="C5430" s="429">
        <v>5.9032159999999996</v>
      </c>
      <c r="D5430" s="429">
        <v>3.64175</v>
      </c>
      <c r="E5430" s="429">
        <v>2.2614659999999995</v>
      </c>
      <c r="F5430" s="429">
        <v>0.20555300000000187</v>
      </c>
    </row>
    <row r="5431" spans="1:6" x14ac:dyDescent="0.3">
      <c r="A5431" s="336">
        <v>19565</v>
      </c>
      <c r="B5431" s="2" t="s">
        <v>295</v>
      </c>
      <c r="C5431" s="429">
        <v>6.1983079999999999</v>
      </c>
      <c r="D5431" s="429">
        <v>3.7313589999999999</v>
      </c>
      <c r="E5431" s="429">
        <v>2.4669490000000001</v>
      </c>
      <c r="F5431" s="429">
        <v>1.8636989999999969</v>
      </c>
    </row>
    <row r="5432" spans="1:6" x14ac:dyDescent="0.3">
      <c r="A5432" s="336">
        <v>19567</v>
      </c>
      <c r="B5432" s="2" t="s">
        <v>295</v>
      </c>
      <c r="C5432" s="429">
        <v>6.2039730000000004</v>
      </c>
      <c r="D5432" s="429">
        <v>3.6240420000000002</v>
      </c>
      <c r="E5432" s="429">
        <v>2.5799310000000002</v>
      </c>
      <c r="F5432" s="429">
        <v>2.2637309999999999</v>
      </c>
    </row>
    <row r="5433" spans="1:6" x14ac:dyDescent="0.3">
      <c r="A5433" s="336">
        <v>19601</v>
      </c>
      <c r="B5433" s="2" t="s">
        <v>295</v>
      </c>
      <c r="C5433" s="429">
        <v>6.2035169999999997</v>
      </c>
      <c r="D5433" s="429">
        <v>3.851864</v>
      </c>
      <c r="E5433" s="429">
        <v>2.3516529999999998</v>
      </c>
      <c r="F5433" s="429">
        <v>1.1471990000000076</v>
      </c>
    </row>
    <row r="5434" spans="1:6" x14ac:dyDescent="0.3">
      <c r="A5434" s="336">
        <v>19602</v>
      </c>
      <c r="B5434" s="2" t="s">
        <v>295</v>
      </c>
      <c r="C5434" s="429">
        <v>6.2119220000000004</v>
      </c>
      <c r="D5434" s="429">
        <v>3.8801410000000001</v>
      </c>
      <c r="E5434" s="429">
        <v>2.3317810000000003</v>
      </c>
      <c r="F5434" s="429">
        <v>1.0802300000000074</v>
      </c>
    </row>
    <row r="5435" spans="1:6" x14ac:dyDescent="0.3">
      <c r="A5435" s="336">
        <v>19604</v>
      </c>
      <c r="B5435" s="2" t="s">
        <v>295</v>
      </c>
      <c r="C5435" s="429">
        <v>6.2042140000000003</v>
      </c>
      <c r="D5435" s="429">
        <v>3.8752499999999999</v>
      </c>
      <c r="E5435" s="429">
        <v>2.3289640000000005</v>
      </c>
      <c r="F5435" s="429">
        <v>0.98456499999999636</v>
      </c>
    </row>
    <row r="5436" spans="1:6" x14ac:dyDescent="0.3">
      <c r="A5436" s="336">
        <v>19605</v>
      </c>
      <c r="B5436" s="2" t="s">
        <v>295</v>
      </c>
      <c r="C5436" s="429">
        <v>6.1893580000000004</v>
      </c>
      <c r="D5436" s="429">
        <v>3.829412</v>
      </c>
      <c r="E5436" s="429">
        <v>2.3599460000000003</v>
      </c>
      <c r="F5436" s="429">
        <v>1.1105680000000007</v>
      </c>
    </row>
    <row r="5437" spans="1:6" x14ac:dyDescent="0.3">
      <c r="A5437" s="336">
        <v>19606</v>
      </c>
      <c r="B5437" s="2" t="s">
        <v>293</v>
      </c>
      <c r="C5437" s="429">
        <v>5.9726379999999999</v>
      </c>
      <c r="D5437" s="429">
        <v>3.6477849999999998</v>
      </c>
      <c r="E5437" s="429">
        <v>2.3248530000000001</v>
      </c>
      <c r="F5437" s="429">
        <v>0.93018900000001281</v>
      </c>
    </row>
    <row r="5438" spans="1:6" x14ac:dyDescent="0.3">
      <c r="A5438" s="336">
        <v>19607</v>
      </c>
      <c r="B5438" s="2" t="s">
        <v>293</v>
      </c>
      <c r="C5438" s="429">
        <v>5.9729789999999996</v>
      </c>
      <c r="D5438" s="429">
        <v>3.6232660000000001</v>
      </c>
      <c r="E5438" s="429">
        <v>2.3497129999999995</v>
      </c>
      <c r="F5438" s="429">
        <v>1.2158629999999917</v>
      </c>
    </row>
    <row r="5439" spans="1:6" x14ac:dyDescent="0.3">
      <c r="A5439" s="336">
        <v>19608</v>
      </c>
      <c r="B5439" s="2" t="s">
        <v>295</v>
      </c>
      <c r="C5439" s="429">
        <v>6.201587</v>
      </c>
      <c r="D5439" s="429">
        <v>3.7885620000000002</v>
      </c>
      <c r="E5439" s="429">
        <v>2.4130249999999998</v>
      </c>
      <c r="F5439" s="429">
        <v>1.5502249999999975</v>
      </c>
    </row>
    <row r="5440" spans="1:6" x14ac:dyDescent="0.3">
      <c r="A5440" s="336">
        <v>19609</v>
      </c>
      <c r="B5440" s="2" t="s">
        <v>295</v>
      </c>
      <c r="C5440" s="429">
        <v>6.2045349999999999</v>
      </c>
      <c r="D5440" s="429">
        <v>3.8177569999999998</v>
      </c>
      <c r="E5440" s="429">
        <v>2.3867780000000001</v>
      </c>
      <c r="F5440" s="429">
        <v>1.4018230000000074</v>
      </c>
    </row>
    <row r="5441" spans="1:6" x14ac:dyDescent="0.3">
      <c r="A5441" s="336">
        <v>19610</v>
      </c>
      <c r="B5441" s="2" t="s">
        <v>295</v>
      </c>
      <c r="C5441" s="429">
        <v>6.2037509999999996</v>
      </c>
      <c r="D5441" s="429">
        <v>3.8276430000000001</v>
      </c>
      <c r="E5441" s="429">
        <v>2.3761079999999994</v>
      </c>
      <c r="F5441" s="429">
        <v>1.325999000000003</v>
      </c>
    </row>
    <row r="5442" spans="1:6" x14ac:dyDescent="0.3">
      <c r="A5442" s="336">
        <v>19611</v>
      </c>
      <c r="B5442" s="2" t="s">
        <v>295</v>
      </c>
      <c r="C5442" s="429">
        <v>6.2096920000000004</v>
      </c>
      <c r="D5442" s="429">
        <v>3.8625189999999998</v>
      </c>
      <c r="E5442" s="429">
        <v>2.3471730000000006</v>
      </c>
      <c r="F5442" s="429">
        <v>1.1724200000000025</v>
      </c>
    </row>
    <row r="5443" spans="1:6" x14ac:dyDescent="0.3">
      <c r="A5443" s="336">
        <v>19701</v>
      </c>
      <c r="B5443" s="2" t="s">
        <v>293</v>
      </c>
      <c r="C5443" s="429">
        <v>6.1924380000000001</v>
      </c>
      <c r="D5443" s="429">
        <v>3.3453369999999998</v>
      </c>
      <c r="E5443" s="429">
        <v>2.8471010000000003</v>
      </c>
      <c r="F5443" s="429">
        <v>5.7624959999999916</v>
      </c>
    </row>
    <row r="5444" spans="1:6" x14ac:dyDescent="0.3">
      <c r="A5444" s="336">
        <v>19702</v>
      </c>
      <c r="B5444" s="2" t="s">
        <v>293</v>
      </c>
      <c r="C5444" s="429">
        <v>6.1710529999999997</v>
      </c>
      <c r="D5444" s="429">
        <v>3.3753630000000001</v>
      </c>
      <c r="E5444" s="429">
        <v>2.7956899999999996</v>
      </c>
      <c r="F5444" s="429">
        <v>5.2080590000000058</v>
      </c>
    </row>
    <row r="5445" spans="1:6" x14ac:dyDescent="0.3">
      <c r="A5445" s="336">
        <v>19703</v>
      </c>
      <c r="B5445" s="2" t="s">
        <v>293</v>
      </c>
      <c r="C5445" s="429">
        <v>6.2017309999999997</v>
      </c>
      <c r="D5445" s="429">
        <v>3.4192309999999999</v>
      </c>
      <c r="E5445" s="429">
        <v>2.7824999999999998</v>
      </c>
      <c r="F5445" s="429">
        <v>4.16775599999999</v>
      </c>
    </row>
    <row r="5446" spans="1:6" x14ac:dyDescent="0.3">
      <c r="A5446" s="336">
        <v>19706</v>
      </c>
      <c r="B5446" s="2" t="s">
        <v>293</v>
      </c>
      <c r="C5446" s="429">
        <v>6.2212740000000002</v>
      </c>
      <c r="D5446" s="429">
        <v>3.2662309999999999</v>
      </c>
      <c r="E5446" s="429">
        <v>2.9550430000000003</v>
      </c>
      <c r="F5446" s="429">
        <v>6.4366500000000073</v>
      </c>
    </row>
    <row r="5447" spans="1:6" x14ac:dyDescent="0.3">
      <c r="A5447" s="336">
        <v>19707</v>
      </c>
      <c r="B5447" s="2" t="s">
        <v>293</v>
      </c>
      <c r="C5447" s="429">
        <v>6.1364489999999998</v>
      </c>
      <c r="D5447" s="429">
        <v>3.4546519999999998</v>
      </c>
      <c r="E5447" s="429">
        <v>2.681797</v>
      </c>
      <c r="F5447" s="429">
        <v>3.3814629999999966</v>
      </c>
    </row>
    <row r="5448" spans="1:6" x14ac:dyDescent="0.3">
      <c r="A5448" s="336">
        <v>19709</v>
      </c>
      <c r="B5448" s="2" t="s">
        <v>293</v>
      </c>
      <c r="C5448" s="429">
        <v>6.2212779999999999</v>
      </c>
      <c r="D5448" s="429">
        <v>3.3554819999999999</v>
      </c>
      <c r="E5448" s="429">
        <v>2.865796</v>
      </c>
      <c r="F5448" s="429">
        <v>6.0696089999999998</v>
      </c>
    </row>
    <row r="5449" spans="1:6" x14ac:dyDescent="0.3">
      <c r="A5449" s="336">
        <v>19711</v>
      </c>
      <c r="B5449" s="2" t="s">
        <v>293</v>
      </c>
      <c r="C5449" s="429">
        <v>6.126455</v>
      </c>
      <c r="D5449" s="429">
        <v>3.4272520000000002</v>
      </c>
      <c r="E5449" s="429">
        <v>2.6992029999999998</v>
      </c>
      <c r="F5449" s="429">
        <v>4.0237980000000064</v>
      </c>
    </row>
    <row r="5450" spans="1:6" x14ac:dyDescent="0.3">
      <c r="A5450" s="336">
        <v>19713</v>
      </c>
      <c r="B5450" s="2" t="s">
        <v>293</v>
      </c>
      <c r="C5450" s="429">
        <v>6.1521220000000003</v>
      </c>
      <c r="D5450" s="429">
        <v>3.3914689999999998</v>
      </c>
      <c r="E5450" s="429">
        <v>2.7606530000000005</v>
      </c>
      <c r="F5450" s="429">
        <v>4.6752869999999973</v>
      </c>
    </row>
    <row r="5451" spans="1:6" x14ac:dyDescent="0.3">
      <c r="A5451" s="336">
        <v>19716</v>
      </c>
      <c r="B5451" s="2" t="s">
        <v>293</v>
      </c>
      <c r="C5451" s="429">
        <v>6.1367570000000002</v>
      </c>
      <c r="D5451" s="429">
        <v>3.4163890000000001</v>
      </c>
      <c r="E5451" s="429">
        <v>2.7203680000000001</v>
      </c>
      <c r="F5451" s="429">
        <v>4.4047839999999994</v>
      </c>
    </row>
    <row r="5452" spans="1:6" x14ac:dyDescent="0.3">
      <c r="A5452" s="336">
        <v>19717</v>
      </c>
      <c r="B5452" s="2" t="s">
        <v>293</v>
      </c>
      <c r="C5452" s="429">
        <v>6.132072</v>
      </c>
      <c r="D5452" s="429">
        <v>3.4245519999999998</v>
      </c>
      <c r="E5452" s="429">
        <v>2.7075200000000001</v>
      </c>
      <c r="F5452" s="429">
        <v>4.2517940000000038</v>
      </c>
    </row>
    <row r="5453" spans="1:6" x14ac:dyDescent="0.3">
      <c r="A5453" s="336">
        <v>19720</v>
      </c>
      <c r="B5453" s="2" t="s">
        <v>293</v>
      </c>
      <c r="C5453" s="429">
        <v>6.1881909999999998</v>
      </c>
      <c r="D5453" s="429">
        <v>3.322759</v>
      </c>
      <c r="E5453" s="429">
        <v>2.8654319999999998</v>
      </c>
      <c r="F5453" s="429">
        <v>5.3965779999999981</v>
      </c>
    </row>
    <row r="5454" spans="1:6" x14ac:dyDescent="0.3">
      <c r="A5454" s="336">
        <v>19734</v>
      </c>
      <c r="B5454" s="2" t="s">
        <v>293</v>
      </c>
      <c r="C5454" s="429">
        <v>6.230677</v>
      </c>
      <c r="D5454" s="429">
        <v>3.3801420000000002</v>
      </c>
      <c r="E5454" s="429">
        <v>2.8505349999999998</v>
      </c>
      <c r="F5454" s="429">
        <v>6.0354400000000012</v>
      </c>
    </row>
    <row r="5455" spans="1:6" x14ac:dyDescent="0.3">
      <c r="A5455" s="336">
        <v>19736</v>
      </c>
      <c r="B5455" s="2" t="s">
        <v>293</v>
      </c>
      <c r="C5455" s="429">
        <v>6.1481459999999997</v>
      </c>
      <c r="D5455" s="429">
        <v>3.4523470000000001</v>
      </c>
      <c r="E5455" s="429">
        <v>2.6957989999999996</v>
      </c>
      <c r="F5455" s="429">
        <v>3.3749330000000057</v>
      </c>
    </row>
    <row r="5456" spans="1:6" x14ac:dyDescent="0.3">
      <c r="A5456" s="336">
        <v>19801</v>
      </c>
      <c r="B5456" s="2" t="s">
        <v>293</v>
      </c>
      <c r="C5456" s="429">
        <v>6.1720499999999996</v>
      </c>
      <c r="D5456" s="429">
        <v>3.3588849999999999</v>
      </c>
      <c r="E5456" s="429">
        <v>2.8131649999999997</v>
      </c>
      <c r="F5456" s="429">
        <v>4.4909180000000006</v>
      </c>
    </row>
    <row r="5457" spans="1:6" x14ac:dyDescent="0.3">
      <c r="A5457" s="336">
        <v>19802</v>
      </c>
      <c r="B5457" s="2" t="s">
        <v>293</v>
      </c>
      <c r="C5457" s="429">
        <v>6.1710099999999999</v>
      </c>
      <c r="D5457" s="429">
        <v>3.383893</v>
      </c>
      <c r="E5457" s="429">
        <v>2.7871169999999998</v>
      </c>
      <c r="F5457" s="429">
        <v>4.1953559999999968</v>
      </c>
    </row>
    <row r="5458" spans="1:6" x14ac:dyDescent="0.3">
      <c r="A5458" s="336">
        <v>19803</v>
      </c>
      <c r="B5458" s="2" t="s">
        <v>293</v>
      </c>
      <c r="C5458" s="429">
        <v>6.1763079999999997</v>
      </c>
      <c r="D5458" s="429">
        <v>3.4370729999999998</v>
      </c>
      <c r="E5458" s="429">
        <v>2.7392349999999999</v>
      </c>
      <c r="F5458" s="429">
        <v>3.6324020000000132</v>
      </c>
    </row>
    <row r="5459" spans="1:6" x14ac:dyDescent="0.3">
      <c r="A5459" s="336">
        <v>19804</v>
      </c>
      <c r="B5459" s="2" t="s">
        <v>293</v>
      </c>
      <c r="C5459" s="429">
        <v>6.1551080000000002</v>
      </c>
      <c r="D5459" s="429">
        <v>3.375651</v>
      </c>
      <c r="E5459" s="429">
        <v>2.7794570000000003</v>
      </c>
      <c r="F5459" s="429">
        <v>4.3365950000000097</v>
      </c>
    </row>
    <row r="5460" spans="1:6" x14ac:dyDescent="0.3">
      <c r="A5460" s="336">
        <v>19805</v>
      </c>
      <c r="B5460" s="2" t="s">
        <v>293</v>
      </c>
      <c r="C5460" s="429">
        <v>6.1508859999999999</v>
      </c>
      <c r="D5460" s="429">
        <v>3.3886639999999999</v>
      </c>
      <c r="E5460" s="429">
        <v>2.762222</v>
      </c>
      <c r="F5460" s="429">
        <v>3.9823900000000023</v>
      </c>
    </row>
    <row r="5461" spans="1:6" x14ac:dyDescent="0.3">
      <c r="A5461" s="336">
        <v>19806</v>
      </c>
      <c r="B5461" s="2" t="s">
        <v>293</v>
      </c>
      <c r="C5461" s="429">
        <v>6.1610310000000004</v>
      </c>
      <c r="D5461" s="429">
        <v>3.3967480000000001</v>
      </c>
      <c r="E5461" s="429">
        <v>2.7642830000000003</v>
      </c>
      <c r="F5461" s="429">
        <v>3.9195960000000056</v>
      </c>
    </row>
    <row r="5462" spans="1:6" x14ac:dyDescent="0.3">
      <c r="A5462" s="336">
        <v>19807</v>
      </c>
      <c r="B5462" s="2" t="s">
        <v>293</v>
      </c>
      <c r="C5462" s="429">
        <v>6.1580880000000002</v>
      </c>
      <c r="D5462" s="429">
        <v>3.447492</v>
      </c>
      <c r="E5462" s="429">
        <v>2.7105960000000002</v>
      </c>
      <c r="F5462" s="429">
        <v>3.4051720000000003</v>
      </c>
    </row>
    <row r="5463" spans="1:6" x14ac:dyDescent="0.3">
      <c r="A5463" s="336">
        <v>19808</v>
      </c>
      <c r="B5463" s="2" t="s">
        <v>293</v>
      </c>
      <c r="C5463" s="429">
        <v>6.1340269999999997</v>
      </c>
      <c r="D5463" s="429">
        <v>3.4103029999999999</v>
      </c>
      <c r="E5463" s="429">
        <v>2.7237239999999998</v>
      </c>
      <c r="F5463" s="429">
        <v>3.9115690000000001</v>
      </c>
    </row>
    <row r="5464" spans="1:6" x14ac:dyDescent="0.3">
      <c r="A5464" s="336">
        <v>19809</v>
      </c>
      <c r="B5464" s="2" t="s">
        <v>293</v>
      </c>
      <c r="C5464" s="429">
        <v>6.182887</v>
      </c>
      <c r="D5464" s="429">
        <v>3.3899210000000002</v>
      </c>
      <c r="E5464" s="429">
        <v>2.7929659999999998</v>
      </c>
      <c r="F5464" s="429">
        <v>4.2752949999999998</v>
      </c>
    </row>
    <row r="5465" spans="1:6" x14ac:dyDescent="0.3">
      <c r="A5465" s="336">
        <v>19810</v>
      </c>
      <c r="B5465" s="2" t="s">
        <v>293</v>
      </c>
      <c r="C5465" s="429">
        <v>6.191961</v>
      </c>
      <c r="D5465" s="429">
        <v>3.4462679999999999</v>
      </c>
      <c r="E5465" s="429">
        <v>2.7456930000000002</v>
      </c>
      <c r="F5465" s="429">
        <v>3.7225120000000018</v>
      </c>
    </row>
    <row r="5466" spans="1:6" x14ac:dyDescent="0.3">
      <c r="A5466" s="336">
        <v>19901</v>
      </c>
      <c r="B5466" s="2" t="s">
        <v>295</v>
      </c>
      <c r="C5466" s="429">
        <v>6.3246909999999996</v>
      </c>
      <c r="D5466" s="429">
        <v>3.3264849999999999</v>
      </c>
      <c r="E5466" s="429">
        <v>2.9982059999999997</v>
      </c>
      <c r="F5466" s="429">
        <v>6.1932929999999899</v>
      </c>
    </row>
    <row r="5467" spans="1:6" x14ac:dyDescent="0.3">
      <c r="A5467" s="336">
        <v>19902</v>
      </c>
      <c r="B5467" s="2" t="s">
        <v>293</v>
      </c>
      <c r="C5467" s="429">
        <v>6.1551039999999997</v>
      </c>
      <c r="D5467" s="429">
        <v>3.1149249999999999</v>
      </c>
      <c r="E5467" s="429">
        <v>3.0401789999999997</v>
      </c>
      <c r="F5467" s="429">
        <v>6.3301450000000017</v>
      </c>
    </row>
    <row r="5468" spans="1:6" x14ac:dyDescent="0.3">
      <c r="A5468" s="336">
        <v>19904</v>
      </c>
      <c r="B5468" s="2" t="s">
        <v>295</v>
      </c>
      <c r="C5468" s="429">
        <v>6.3782009999999998</v>
      </c>
      <c r="D5468" s="429">
        <v>3.4637889999999998</v>
      </c>
      <c r="E5468" s="429">
        <v>2.914412</v>
      </c>
      <c r="F5468" s="429">
        <v>5.823317000000003</v>
      </c>
    </row>
    <row r="5469" spans="1:6" x14ac:dyDescent="0.3">
      <c r="A5469" s="336">
        <v>19930</v>
      </c>
      <c r="B5469" s="2" t="s">
        <v>293</v>
      </c>
      <c r="C5469" s="429">
        <v>5.7713559999999999</v>
      </c>
      <c r="D5469" s="429">
        <v>2.7616369999999999</v>
      </c>
      <c r="E5469" s="429">
        <v>3.009719</v>
      </c>
      <c r="F5469" s="429">
        <v>4.267280999999997</v>
      </c>
    </row>
    <row r="5470" spans="1:6" x14ac:dyDescent="0.3">
      <c r="A5470" s="336">
        <v>19931</v>
      </c>
      <c r="B5470" s="2" t="s">
        <v>293</v>
      </c>
      <c r="C5470" s="429">
        <v>6.0686400000000003</v>
      </c>
      <c r="D5470" s="429">
        <v>3.227338</v>
      </c>
      <c r="E5470" s="429">
        <v>2.8413020000000002</v>
      </c>
      <c r="F5470" s="429">
        <v>4.542819999999999</v>
      </c>
    </row>
    <row r="5471" spans="1:6" x14ac:dyDescent="0.3">
      <c r="A5471" s="336">
        <v>19933</v>
      </c>
      <c r="B5471" s="2" t="s">
        <v>293</v>
      </c>
      <c r="C5471" s="429">
        <v>6.08629</v>
      </c>
      <c r="D5471" s="429">
        <v>3.2591929999999998</v>
      </c>
      <c r="E5471" s="429">
        <v>2.8270970000000002</v>
      </c>
      <c r="F5471" s="429">
        <v>4.8019820000000024</v>
      </c>
    </row>
    <row r="5472" spans="1:6" x14ac:dyDescent="0.3">
      <c r="A5472" s="336">
        <v>19934</v>
      </c>
      <c r="B5472" s="2" t="s">
        <v>295</v>
      </c>
      <c r="C5472" s="429">
        <v>6.3472489999999997</v>
      </c>
      <c r="D5472" s="429">
        <v>3.461627</v>
      </c>
      <c r="E5472" s="429">
        <v>2.8856219999999997</v>
      </c>
      <c r="F5472" s="429">
        <v>5.8492560000000111</v>
      </c>
    </row>
    <row r="5473" spans="1:6" x14ac:dyDescent="0.3">
      <c r="A5473" s="336">
        <v>19938</v>
      </c>
      <c r="B5473" s="2" t="s">
        <v>295</v>
      </c>
      <c r="C5473" s="429">
        <v>6.3973630000000004</v>
      </c>
      <c r="D5473" s="429">
        <v>3.4955270000000001</v>
      </c>
      <c r="E5473" s="429">
        <v>2.9018360000000003</v>
      </c>
      <c r="F5473" s="429">
        <v>5.8605190000000036</v>
      </c>
    </row>
    <row r="5474" spans="1:6" x14ac:dyDescent="0.3">
      <c r="A5474" s="336">
        <v>19939</v>
      </c>
      <c r="B5474" s="2" t="s">
        <v>293</v>
      </c>
      <c r="C5474" s="429">
        <v>5.8082900000000004</v>
      </c>
      <c r="D5474" s="429">
        <v>2.8857200000000001</v>
      </c>
      <c r="E5474" s="429">
        <v>2.9225700000000003</v>
      </c>
      <c r="F5474" s="429">
        <v>4.1138249999999985</v>
      </c>
    </row>
    <row r="5475" spans="1:6" x14ac:dyDescent="0.3">
      <c r="A5475" s="336">
        <v>19940</v>
      </c>
      <c r="B5475" s="2" t="s">
        <v>293</v>
      </c>
      <c r="C5475" s="429">
        <v>5.9962520000000001</v>
      </c>
      <c r="D5475" s="429">
        <v>3.1849620000000001</v>
      </c>
      <c r="E5475" s="429">
        <v>2.8112900000000001</v>
      </c>
      <c r="F5475" s="429">
        <v>4.0503339999999923</v>
      </c>
    </row>
    <row r="5476" spans="1:6" x14ac:dyDescent="0.3">
      <c r="A5476" s="336">
        <v>19941</v>
      </c>
      <c r="B5476" s="2" t="s">
        <v>293</v>
      </c>
      <c r="C5476" s="429">
        <v>6.0379149999999999</v>
      </c>
      <c r="D5476" s="429">
        <v>3.1098910000000002</v>
      </c>
      <c r="E5476" s="429">
        <v>2.9280239999999997</v>
      </c>
      <c r="F5476" s="429">
        <v>4.8429369999999992</v>
      </c>
    </row>
    <row r="5477" spans="1:6" x14ac:dyDescent="0.3">
      <c r="A5477" s="336">
        <v>19943</v>
      </c>
      <c r="B5477" s="2" t="s">
        <v>293</v>
      </c>
      <c r="C5477" s="429">
        <v>6.1881019999999998</v>
      </c>
      <c r="D5477" s="429">
        <v>3.3253520000000001</v>
      </c>
      <c r="E5477" s="429">
        <v>2.8627499999999997</v>
      </c>
      <c r="F5477" s="429">
        <v>5.744111000000018</v>
      </c>
    </row>
    <row r="5478" spans="1:6" x14ac:dyDescent="0.3">
      <c r="A5478" s="336">
        <v>19944</v>
      </c>
      <c r="B5478" s="2" t="s">
        <v>293</v>
      </c>
      <c r="C5478" s="429">
        <v>5.7054729999999996</v>
      </c>
      <c r="D5478" s="429">
        <v>2.7584759999999999</v>
      </c>
      <c r="E5478" s="429">
        <v>2.9469969999999996</v>
      </c>
      <c r="F5478" s="429">
        <v>4.0585540000000009</v>
      </c>
    </row>
    <row r="5479" spans="1:6" x14ac:dyDescent="0.3">
      <c r="A5479" s="336">
        <v>19945</v>
      </c>
      <c r="B5479" s="2" t="s">
        <v>293</v>
      </c>
      <c r="C5479" s="429">
        <v>5.804017</v>
      </c>
      <c r="D5479" s="429">
        <v>2.9033440000000001</v>
      </c>
      <c r="E5479" s="429">
        <v>2.9006729999999998</v>
      </c>
      <c r="F5479" s="429">
        <v>3.941330999999991</v>
      </c>
    </row>
    <row r="5480" spans="1:6" x14ac:dyDescent="0.3">
      <c r="A5480" s="336">
        <v>19946</v>
      </c>
      <c r="B5480" s="2" t="s">
        <v>293</v>
      </c>
      <c r="C5480" s="429">
        <v>6.1322510000000001</v>
      </c>
      <c r="D5480" s="429">
        <v>3.080419</v>
      </c>
      <c r="E5480" s="429">
        <v>3.0518320000000001</v>
      </c>
      <c r="F5480" s="429">
        <v>6.197092000000012</v>
      </c>
    </row>
    <row r="5481" spans="1:6" x14ac:dyDescent="0.3">
      <c r="A5481" s="336">
        <v>19947</v>
      </c>
      <c r="B5481" s="2" t="s">
        <v>293</v>
      </c>
      <c r="C5481" s="429">
        <v>5.9654100000000003</v>
      </c>
      <c r="D5481" s="429">
        <v>3.0847820000000001</v>
      </c>
      <c r="E5481" s="429">
        <v>2.8806280000000002</v>
      </c>
      <c r="F5481" s="429">
        <v>4.2940989999999957</v>
      </c>
    </row>
    <row r="5482" spans="1:6" x14ac:dyDescent="0.3">
      <c r="A5482" s="336">
        <v>19950</v>
      </c>
      <c r="B5482" s="2" t="s">
        <v>293</v>
      </c>
      <c r="C5482" s="429">
        <v>6.1214300000000001</v>
      </c>
      <c r="D5482" s="429">
        <v>3.271744</v>
      </c>
      <c r="E5482" s="429">
        <v>2.8496860000000002</v>
      </c>
      <c r="F5482" s="429">
        <v>5.0969100000000012</v>
      </c>
    </row>
    <row r="5483" spans="1:6" x14ac:dyDescent="0.3">
      <c r="A5483" s="336">
        <v>19951</v>
      </c>
      <c r="B5483" s="2" t="s">
        <v>293</v>
      </c>
      <c r="C5483" s="429">
        <v>5.8722219999999998</v>
      </c>
      <c r="D5483" s="429">
        <v>2.9195739999999999</v>
      </c>
      <c r="E5483" s="429">
        <v>2.9526479999999999</v>
      </c>
      <c r="F5483" s="429">
        <v>4.4642439999999937</v>
      </c>
    </row>
    <row r="5484" spans="1:6" x14ac:dyDescent="0.3">
      <c r="A5484" s="336">
        <v>19952</v>
      </c>
      <c r="B5484" s="2" t="s">
        <v>293</v>
      </c>
      <c r="C5484" s="429">
        <v>6.1782870000000001</v>
      </c>
      <c r="D5484" s="429">
        <v>3.3002069999999999</v>
      </c>
      <c r="E5484" s="429">
        <v>2.8780800000000002</v>
      </c>
      <c r="F5484" s="429">
        <v>5.5493650000000017</v>
      </c>
    </row>
    <row r="5485" spans="1:6" x14ac:dyDescent="0.3">
      <c r="A5485" s="336">
        <v>19953</v>
      </c>
      <c r="B5485" s="2" t="s">
        <v>295</v>
      </c>
      <c r="C5485" s="429">
        <v>6.3713939999999996</v>
      </c>
      <c r="D5485" s="429">
        <v>3.4865590000000002</v>
      </c>
      <c r="E5485" s="429">
        <v>2.8848349999999994</v>
      </c>
      <c r="F5485" s="429">
        <v>5.8846279999999993</v>
      </c>
    </row>
    <row r="5486" spans="1:6" x14ac:dyDescent="0.3">
      <c r="A5486" s="336">
        <v>19954</v>
      </c>
      <c r="B5486" s="2" t="s">
        <v>293</v>
      </c>
      <c r="C5486" s="429">
        <v>6.1251139999999999</v>
      </c>
      <c r="D5486" s="429">
        <v>3.2221380000000002</v>
      </c>
      <c r="E5486" s="429">
        <v>2.9029759999999998</v>
      </c>
      <c r="F5486" s="429">
        <v>5.3057050000000032</v>
      </c>
    </row>
    <row r="5487" spans="1:6" x14ac:dyDescent="0.3">
      <c r="A5487" s="336">
        <v>19956</v>
      </c>
      <c r="B5487" s="2" t="s">
        <v>293</v>
      </c>
      <c r="C5487" s="429">
        <v>5.9996530000000003</v>
      </c>
      <c r="D5487" s="429">
        <v>3.1781299999999999</v>
      </c>
      <c r="E5487" s="429">
        <v>2.8215230000000004</v>
      </c>
      <c r="F5487" s="429">
        <v>4.1509250000000009</v>
      </c>
    </row>
    <row r="5488" spans="1:6" x14ac:dyDescent="0.3">
      <c r="A5488" s="336">
        <v>19958</v>
      </c>
      <c r="B5488" s="2" t="s">
        <v>293</v>
      </c>
      <c r="C5488" s="429">
        <v>5.8373809999999997</v>
      </c>
      <c r="D5488" s="429">
        <v>2.8306909999999998</v>
      </c>
      <c r="E5488" s="429">
        <v>3.0066899999999999</v>
      </c>
      <c r="F5488" s="429">
        <v>4.6563309999999944</v>
      </c>
    </row>
    <row r="5489" spans="1:6" x14ac:dyDescent="0.3">
      <c r="A5489" s="336">
        <v>19960</v>
      </c>
      <c r="B5489" s="2" t="s">
        <v>293</v>
      </c>
      <c r="C5489" s="429">
        <v>6.0525580000000003</v>
      </c>
      <c r="D5489" s="429">
        <v>3.0979619999999999</v>
      </c>
      <c r="E5489" s="429">
        <v>2.9545960000000004</v>
      </c>
      <c r="F5489" s="429">
        <v>5.1603420000000071</v>
      </c>
    </row>
    <row r="5490" spans="1:6" x14ac:dyDescent="0.3">
      <c r="A5490" s="336">
        <v>19962</v>
      </c>
      <c r="B5490" s="2" t="s">
        <v>295</v>
      </c>
      <c r="C5490" s="429">
        <v>6.291874</v>
      </c>
      <c r="D5490" s="429">
        <v>3.2959749999999999</v>
      </c>
      <c r="E5490" s="429">
        <v>2.9958990000000001</v>
      </c>
      <c r="F5490" s="429">
        <v>6.1663620000000066</v>
      </c>
    </row>
    <row r="5491" spans="1:6" x14ac:dyDescent="0.3">
      <c r="A5491" s="336">
        <v>19963</v>
      </c>
      <c r="B5491" s="2" t="s">
        <v>295</v>
      </c>
      <c r="C5491" s="429">
        <v>6.2153770000000002</v>
      </c>
      <c r="D5491" s="429">
        <v>3.152301</v>
      </c>
      <c r="E5491" s="429">
        <v>3.0630760000000001</v>
      </c>
      <c r="F5491" s="429">
        <v>5.6457440000000005</v>
      </c>
    </row>
    <row r="5492" spans="1:6" x14ac:dyDescent="0.3">
      <c r="A5492" s="336">
        <v>19964</v>
      </c>
      <c r="B5492" s="2" t="s">
        <v>295</v>
      </c>
      <c r="C5492" s="429">
        <v>6.3572920000000002</v>
      </c>
      <c r="D5492" s="429">
        <v>3.500095</v>
      </c>
      <c r="E5492" s="429">
        <v>2.8571970000000002</v>
      </c>
      <c r="F5492" s="429">
        <v>5.9614210000000014</v>
      </c>
    </row>
    <row r="5493" spans="1:6" x14ac:dyDescent="0.3">
      <c r="A5493" s="336">
        <v>19966</v>
      </c>
      <c r="B5493" s="2" t="s">
        <v>293</v>
      </c>
      <c r="C5493" s="429">
        <v>5.8519860000000001</v>
      </c>
      <c r="D5493" s="429">
        <v>2.960823</v>
      </c>
      <c r="E5493" s="429">
        <v>2.8911630000000001</v>
      </c>
      <c r="F5493" s="429">
        <v>4.0717949999999945</v>
      </c>
    </row>
    <row r="5494" spans="1:6" x14ac:dyDescent="0.3">
      <c r="A5494" s="336">
        <v>19967</v>
      </c>
      <c r="B5494" s="2" t="s">
        <v>293</v>
      </c>
      <c r="C5494" s="429">
        <v>5.7663209999999996</v>
      </c>
      <c r="D5494" s="429">
        <v>2.7897940000000001</v>
      </c>
      <c r="E5494" s="429">
        <v>2.9765269999999995</v>
      </c>
      <c r="F5494" s="429">
        <v>4.1857740000000092</v>
      </c>
    </row>
    <row r="5495" spans="1:6" x14ac:dyDescent="0.3">
      <c r="A5495" s="336">
        <v>19968</v>
      </c>
      <c r="B5495" s="2" t="s">
        <v>293</v>
      </c>
      <c r="C5495" s="429">
        <v>5.9394340000000003</v>
      </c>
      <c r="D5495" s="429">
        <v>2.9555169999999999</v>
      </c>
      <c r="E5495" s="429">
        <v>2.9839170000000004</v>
      </c>
      <c r="F5495" s="429">
        <v>4.7535699999999963</v>
      </c>
    </row>
    <row r="5496" spans="1:6" x14ac:dyDescent="0.3">
      <c r="A5496" s="336">
        <v>19970</v>
      </c>
      <c r="B5496" s="2" t="s">
        <v>293</v>
      </c>
      <c r="C5496" s="429">
        <v>5.7673139999999998</v>
      </c>
      <c r="D5496" s="429">
        <v>2.7778040000000002</v>
      </c>
      <c r="E5496" s="429">
        <v>2.9895099999999997</v>
      </c>
      <c r="F5496" s="429">
        <v>4.2187119999999965</v>
      </c>
    </row>
    <row r="5497" spans="1:6" x14ac:dyDescent="0.3">
      <c r="A5497" s="336">
        <v>19971</v>
      </c>
      <c r="B5497" s="2" t="s">
        <v>293</v>
      </c>
      <c r="C5497" s="429">
        <v>5.7940719999999999</v>
      </c>
      <c r="D5497" s="429">
        <v>2.7647119999999998</v>
      </c>
      <c r="E5497" s="429">
        <v>3.0293600000000001</v>
      </c>
      <c r="F5497" s="429">
        <v>4.6330510000000018</v>
      </c>
    </row>
    <row r="5498" spans="1:6" x14ac:dyDescent="0.3">
      <c r="A5498" s="336">
        <v>19973</v>
      </c>
      <c r="B5498" s="2" t="s">
        <v>293</v>
      </c>
      <c r="C5498" s="429">
        <v>6.0700139999999996</v>
      </c>
      <c r="D5498" s="429">
        <v>3.2351130000000001</v>
      </c>
      <c r="E5498" s="429">
        <v>2.8349009999999994</v>
      </c>
      <c r="F5498" s="429">
        <v>4.6283970000000139</v>
      </c>
    </row>
    <row r="5499" spans="1:6" x14ac:dyDescent="0.3">
      <c r="A5499" s="336">
        <v>19975</v>
      </c>
      <c r="B5499" s="2" t="s">
        <v>293</v>
      </c>
      <c r="C5499" s="429">
        <v>5.760783</v>
      </c>
      <c r="D5499" s="429">
        <v>2.8341050000000001</v>
      </c>
      <c r="E5499" s="429">
        <v>2.9266779999999999</v>
      </c>
      <c r="F5499" s="429">
        <v>3.9847149999999871</v>
      </c>
    </row>
    <row r="5500" spans="1:6" x14ac:dyDescent="0.3">
      <c r="A5500" s="336">
        <v>19977</v>
      </c>
      <c r="B5500" s="2" t="s">
        <v>295</v>
      </c>
      <c r="C5500" s="429">
        <v>6.3782620000000003</v>
      </c>
      <c r="D5500" s="429">
        <v>3.4600610000000001</v>
      </c>
      <c r="E5500" s="429">
        <v>2.9182010000000003</v>
      </c>
      <c r="F5500" s="429">
        <v>5.9861819999999923</v>
      </c>
    </row>
    <row r="5501" spans="1:6" x14ac:dyDescent="0.3">
      <c r="A5501" s="336">
        <v>19979</v>
      </c>
      <c r="B5501" s="2" t="s">
        <v>295</v>
      </c>
      <c r="C5501" s="429">
        <v>6.3253899999999996</v>
      </c>
      <c r="D5501" s="429">
        <v>3.4448430000000001</v>
      </c>
      <c r="E5501" s="429">
        <v>2.8805469999999995</v>
      </c>
      <c r="F5501" s="429">
        <v>5.695411</v>
      </c>
    </row>
    <row r="5502" spans="1:6" x14ac:dyDescent="0.3">
      <c r="A5502" s="336">
        <v>20001</v>
      </c>
      <c r="B5502" s="2" t="s">
        <v>293</v>
      </c>
      <c r="C5502" s="429">
        <v>6.4531460000000003</v>
      </c>
      <c r="D5502" s="429">
        <v>3.014402</v>
      </c>
      <c r="E5502" s="429">
        <v>3.4387440000000002</v>
      </c>
      <c r="F5502" s="429">
        <v>10.404783999999999</v>
      </c>
    </row>
    <row r="5503" spans="1:6" x14ac:dyDescent="0.3">
      <c r="A5503" s="336">
        <v>20002</v>
      </c>
      <c r="B5503" s="2" t="s">
        <v>293</v>
      </c>
      <c r="C5503" s="429">
        <v>6.4394489999999998</v>
      </c>
      <c r="D5503" s="429">
        <v>3.0366879999999998</v>
      </c>
      <c r="E5503" s="429">
        <v>3.4027609999999999</v>
      </c>
      <c r="F5503" s="429">
        <v>10.147662999999994</v>
      </c>
    </row>
    <row r="5504" spans="1:6" x14ac:dyDescent="0.3">
      <c r="A5504" s="336">
        <v>20003</v>
      </c>
      <c r="B5504" s="2" t="s">
        <v>293</v>
      </c>
      <c r="C5504" s="429">
        <v>6.4516739999999997</v>
      </c>
      <c r="D5504" s="429">
        <v>3.0112670000000001</v>
      </c>
      <c r="E5504" s="429">
        <v>3.4404069999999995</v>
      </c>
      <c r="F5504" s="429">
        <v>10.411162000000004</v>
      </c>
    </row>
    <row r="5505" spans="1:6" x14ac:dyDescent="0.3">
      <c r="A5505" s="336">
        <v>20004</v>
      </c>
      <c r="B5505" s="2" t="s">
        <v>293</v>
      </c>
      <c r="C5505" s="429">
        <v>6.4669720000000002</v>
      </c>
      <c r="D5505" s="429">
        <v>2.99072</v>
      </c>
      <c r="E5505" s="429">
        <v>3.4762520000000001</v>
      </c>
      <c r="F5505" s="429">
        <v>10.671123999999992</v>
      </c>
    </row>
    <row r="5506" spans="1:6" x14ac:dyDescent="0.3">
      <c r="A5506" s="336">
        <v>20005</v>
      </c>
      <c r="B5506" s="2" t="s">
        <v>293</v>
      </c>
      <c r="C5506" s="429">
        <v>6.466018</v>
      </c>
      <c r="D5506" s="429">
        <v>2.9955050000000001</v>
      </c>
      <c r="E5506" s="429">
        <v>3.470513</v>
      </c>
      <c r="F5506" s="429">
        <v>10.642167000000001</v>
      </c>
    </row>
    <row r="5507" spans="1:6" x14ac:dyDescent="0.3">
      <c r="A5507" s="336">
        <v>20006</v>
      </c>
      <c r="B5507" s="2" t="s">
        <v>293</v>
      </c>
      <c r="C5507" s="429">
        <v>6.4735529999999999</v>
      </c>
      <c r="D5507" s="429">
        <v>2.9804560000000002</v>
      </c>
      <c r="E5507" s="429">
        <v>3.4930969999999997</v>
      </c>
      <c r="F5507" s="429">
        <v>10.801581999999989</v>
      </c>
    </row>
    <row r="5508" spans="1:6" x14ac:dyDescent="0.3">
      <c r="A5508" s="336">
        <v>20007</v>
      </c>
      <c r="B5508" s="2" t="s">
        <v>293</v>
      </c>
      <c r="C5508" s="429">
        <v>6.4755859999999998</v>
      </c>
      <c r="D5508" s="429">
        <v>2.9697979999999999</v>
      </c>
      <c r="E5508" s="429">
        <v>3.5057879999999999</v>
      </c>
      <c r="F5508" s="429">
        <v>10.892049999999998</v>
      </c>
    </row>
    <row r="5509" spans="1:6" x14ac:dyDescent="0.3">
      <c r="A5509" s="336">
        <v>20008</v>
      </c>
      <c r="B5509" s="2" t="s">
        <v>293</v>
      </c>
      <c r="C5509" s="429">
        <v>6.4465760000000003</v>
      </c>
      <c r="D5509" s="429">
        <v>3.0035180000000001</v>
      </c>
      <c r="E5509" s="429">
        <v>3.4430580000000002</v>
      </c>
      <c r="F5509" s="429">
        <v>10.406597000000012</v>
      </c>
    </row>
    <row r="5510" spans="1:6" x14ac:dyDescent="0.3">
      <c r="A5510" s="336">
        <v>20009</v>
      </c>
      <c r="B5510" s="2" t="s">
        <v>293</v>
      </c>
      <c r="C5510" s="429">
        <v>6.4579880000000003</v>
      </c>
      <c r="D5510" s="429">
        <v>3.0047250000000001</v>
      </c>
      <c r="E5510" s="429">
        <v>3.4532630000000002</v>
      </c>
      <c r="F5510" s="429">
        <v>10.514215</v>
      </c>
    </row>
    <row r="5511" spans="1:6" x14ac:dyDescent="0.3">
      <c r="A5511" s="336">
        <v>20010</v>
      </c>
      <c r="B5511" s="2" t="s">
        <v>293</v>
      </c>
      <c r="C5511" s="429">
        <v>6.4404789999999998</v>
      </c>
      <c r="D5511" s="429">
        <v>3.0225209999999998</v>
      </c>
      <c r="E5511" s="429">
        <v>3.4179580000000001</v>
      </c>
      <c r="F5511" s="429">
        <v>10.219331999999987</v>
      </c>
    </row>
    <row r="5512" spans="1:6" x14ac:dyDescent="0.3">
      <c r="A5512" s="336">
        <v>20011</v>
      </c>
      <c r="B5512" s="2" t="s">
        <v>293</v>
      </c>
      <c r="C5512" s="429">
        <v>6.4176729999999997</v>
      </c>
      <c r="D5512" s="429">
        <v>3.0456590000000001</v>
      </c>
      <c r="E5512" s="429">
        <v>3.3720139999999996</v>
      </c>
      <c r="F5512" s="429">
        <v>9.8276949999999985</v>
      </c>
    </row>
    <row r="5513" spans="1:6" x14ac:dyDescent="0.3">
      <c r="A5513" s="336">
        <v>20012</v>
      </c>
      <c r="B5513" s="2" t="s">
        <v>293</v>
      </c>
      <c r="C5513" s="429">
        <v>6.3891410000000004</v>
      </c>
      <c r="D5513" s="429">
        <v>3.0628579999999999</v>
      </c>
      <c r="E5513" s="429">
        <v>3.3262830000000005</v>
      </c>
      <c r="F5513" s="429">
        <v>9.4243880000000075</v>
      </c>
    </row>
    <row r="5514" spans="1:6" x14ac:dyDescent="0.3">
      <c r="A5514" s="336">
        <v>20015</v>
      </c>
      <c r="B5514" s="2" t="s">
        <v>293</v>
      </c>
      <c r="C5514" s="429">
        <v>6.4056170000000003</v>
      </c>
      <c r="D5514" s="429">
        <v>3.0344120000000001</v>
      </c>
      <c r="E5514" s="429">
        <v>3.3712050000000002</v>
      </c>
      <c r="F5514" s="429">
        <v>9.8101400000000041</v>
      </c>
    </row>
    <row r="5515" spans="1:6" x14ac:dyDescent="0.3">
      <c r="A5515" s="336">
        <v>20016</v>
      </c>
      <c r="B5515" s="2" t="s">
        <v>293</v>
      </c>
      <c r="C5515" s="429">
        <v>6.43973</v>
      </c>
      <c r="D5515" s="429">
        <v>2.9880110000000002</v>
      </c>
      <c r="E5515" s="429">
        <v>3.4517189999999998</v>
      </c>
      <c r="F5515" s="429">
        <v>10.443078000000007</v>
      </c>
    </row>
    <row r="5516" spans="1:6" x14ac:dyDescent="0.3">
      <c r="A5516" s="336">
        <v>20017</v>
      </c>
      <c r="B5516" s="2" t="s">
        <v>293</v>
      </c>
      <c r="C5516" s="429">
        <v>6.4215099999999996</v>
      </c>
      <c r="D5516" s="429">
        <v>3.057086</v>
      </c>
      <c r="E5516" s="429">
        <v>3.3644239999999996</v>
      </c>
      <c r="F5516" s="429">
        <v>9.7966979999999921</v>
      </c>
    </row>
    <row r="5517" spans="1:6" x14ac:dyDescent="0.3">
      <c r="A5517" s="336">
        <v>20018</v>
      </c>
      <c r="B5517" s="2" t="s">
        <v>293</v>
      </c>
      <c r="C5517" s="429">
        <v>6.4227350000000003</v>
      </c>
      <c r="D5517" s="429">
        <v>3.0632799999999998</v>
      </c>
      <c r="E5517" s="429">
        <v>3.3594550000000005</v>
      </c>
      <c r="F5517" s="429">
        <v>9.7973259999999982</v>
      </c>
    </row>
    <row r="5518" spans="1:6" x14ac:dyDescent="0.3">
      <c r="A5518" s="336">
        <v>20019</v>
      </c>
      <c r="B5518" s="2" t="s">
        <v>293</v>
      </c>
      <c r="C5518" s="429">
        <v>6.4220439999999996</v>
      </c>
      <c r="D5518" s="429">
        <v>3.0597940000000001</v>
      </c>
      <c r="E5518" s="429">
        <v>3.3622499999999995</v>
      </c>
      <c r="F5518" s="429">
        <v>9.8565299999999922</v>
      </c>
    </row>
    <row r="5519" spans="1:6" x14ac:dyDescent="0.3">
      <c r="A5519" s="336">
        <v>20020</v>
      </c>
      <c r="B5519" s="2" t="s">
        <v>293</v>
      </c>
      <c r="C5519" s="429">
        <v>6.4513829999999999</v>
      </c>
      <c r="D5519" s="429">
        <v>3.0037980000000002</v>
      </c>
      <c r="E5519" s="429">
        <v>3.4475849999999997</v>
      </c>
      <c r="F5519" s="429">
        <v>10.459709999999994</v>
      </c>
    </row>
    <row r="5520" spans="1:6" x14ac:dyDescent="0.3">
      <c r="A5520" s="336">
        <v>20024</v>
      </c>
      <c r="B5520" s="2" t="s">
        <v>293</v>
      </c>
      <c r="C5520" s="429">
        <v>6.4745949999999999</v>
      </c>
      <c r="D5520" s="429">
        <v>2.974904</v>
      </c>
      <c r="E5520" s="429">
        <v>3.4996909999999999</v>
      </c>
      <c r="F5520" s="429">
        <v>10.828669999999995</v>
      </c>
    </row>
    <row r="5521" spans="1:6" x14ac:dyDescent="0.3">
      <c r="A5521" s="336">
        <v>20032</v>
      </c>
      <c r="B5521" s="2" t="s">
        <v>293</v>
      </c>
      <c r="C5521" s="429">
        <v>6.4805700000000002</v>
      </c>
      <c r="D5521" s="429">
        <v>2.9531049999999999</v>
      </c>
      <c r="E5521" s="429">
        <v>3.5274650000000003</v>
      </c>
      <c r="F5521" s="429">
        <v>11.006123000000002</v>
      </c>
    </row>
    <row r="5522" spans="1:6" x14ac:dyDescent="0.3">
      <c r="A5522" s="336">
        <v>20036</v>
      </c>
      <c r="B5522" s="2" t="s">
        <v>293</v>
      </c>
      <c r="C5522" s="429">
        <v>6.470332</v>
      </c>
      <c r="D5522" s="429">
        <v>2.9882909999999998</v>
      </c>
      <c r="E5522" s="429">
        <v>3.4820410000000002</v>
      </c>
      <c r="F5522" s="429">
        <v>10.724091999999999</v>
      </c>
    </row>
    <row r="5523" spans="1:6" x14ac:dyDescent="0.3">
      <c r="A5523" s="336">
        <v>20037</v>
      </c>
      <c r="B5523" s="2" t="s">
        <v>293</v>
      </c>
      <c r="C5523" s="429">
        <v>6.4784709999999999</v>
      </c>
      <c r="D5523" s="429">
        <v>2.974637</v>
      </c>
      <c r="E5523" s="429">
        <v>3.5038339999999999</v>
      </c>
      <c r="F5523" s="429">
        <v>10.876514</v>
      </c>
    </row>
    <row r="5524" spans="1:6" x14ac:dyDescent="0.3">
      <c r="A5524" s="336">
        <v>20041</v>
      </c>
      <c r="B5524" s="2" t="s">
        <v>293</v>
      </c>
      <c r="C5524" s="429">
        <v>6.0644660000000004</v>
      </c>
      <c r="D5524" s="429">
        <v>3.0320149999999999</v>
      </c>
      <c r="E5524" s="429">
        <v>3.0324510000000005</v>
      </c>
      <c r="F5524" s="429">
        <v>7.6080949999999987</v>
      </c>
    </row>
    <row r="5525" spans="1:6" x14ac:dyDescent="0.3">
      <c r="A5525" s="336">
        <v>20057</v>
      </c>
      <c r="B5525" s="2" t="s">
        <v>293</v>
      </c>
      <c r="C5525" s="429">
        <v>6.4845100000000002</v>
      </c>
      <c r="D5525" s="429">
        <v>2.966707</v>
      </c>
      <c r="E5525" s="429">
        <v>3.5178030000000002</v>
      </c>
      <c r="F5525" s="429">
        <v>10.992728999999997</v>
      </c>
    </row>
    <row r="5526" spans="1:6" x14ac:dyDescent="0.3">
      <c r="A5526" s="336">
        <v>20059</v>
      </c>
      <c r="B5526" s="2" t="s">
        <v>293</v>
      </c>
      <c r="C5526" s="429">
        <v>6.450812</v>
      </c>
      <c r="D5526" s="429">
        <v>3.0178720000000001</v>
      </c>
      <c r="E5526" s="429">
        <v>3.4329399999999999</v>
      </c>
      <c r="F5526" s="429">
        <v>10.363202000000008</v>
      </c>
    </row>
    <row r="5527" spans="1:6" x14ac:dyDescent="0.3">
      <c r="A5527" s="336">
        <v>20064</v>
      </c>
      <c r="B5527" s="2" t="s">
        <v>293</v>
      </c>
      <c r="C5527" s="429">
        <v>6.4228420000000002</v>
      </c>
      <c r="D5527" s="429">
        <v>3.0505990000000001</v>
      </c>
      <c r="E5527" s="429">
        <v>3.3722430000000001</v>
      </c>
      <c r="F5527" s="429">
        <v>9.850566999999991</v>
      </c>
    </row>
    <row r="5528" spans="1:6" x14ac:dyDescent="0.3">
      <c r="A5528" s="336">
        <v>20105</v>
      </c>
      <c r="B5528" s="2" t="s">
        <v>295</v>
      </c>
      <c r="C5528" s="429">
        <v>6.1312769999999999</v>
      </c>
      <c r="D5528" s="429">
        <v>3.2696040000000002</v>
      </c>
      <c r="E5528" s="429">
        <v>2.8616729999999997</v>
      </c>
      <c r="F5528" s="429">
        <v>6.9651269999999954</v>
      </c>
    </row>
    <row r="5529" spans="1:6" x14ac:dyDescent="0.3">
      <c r="A5529" s="336">
        <v>20106</v>
      </c>
      <c r="B5529" s="2" t="s">
        <v>293</v>
      </c>
      <c r="C5529" s="429">
        <v>5.9795860000000003</v>
      </c>
      <c r="D5529" s="429">
        <v>3.279226</v>
      </c>
      <c r="E5529" s="429">
        <v>2.7003600000000003</v>
      </c>
      <c r="F5529" s="429">
        <v>7.1960750000000004</v>
      </c>
    </row>
    <row r="5530" spans="1:6" x14ac:dyDescent="0.3">
      <c r="A5530" s="336">
        <v>20109</v>
      </c>
      <c r="B5530" s="2" t="s">
        <v>293</v>
      </c>
      <c r="C5530" s="429">
        <v>6.1181390000000002</v>
      </c>
      <c r="D5530" s="429">
        <v>3.0487519999999999</v>
      </c>
      <c r="E5530" s="429">
        <v>3.0693870000000003</v>
      </c>
      <c r="F5530" s="429">
        <v>8.213140000000017</v>
      </c>
    </row>
    <row r="5531" spans="1:6" x14ac:dyDescent="0.3">
      <c r="A5531" s="336">
        <v>20110</v>
      </c>
      <c r="B5531" s="2" t="s">
        <v>293</v>
      </c>
      <c r="C5531" s="429">
        <v>6.1700840000000001</v>
      </c>
      <c r="D5531" s="429">
        <v>2.988658</v>
      </c>
      <c r="E5531" s="429">
        <v>3.1814260000000001</v>
      </c>
      <c r="F5531" s="429">
        <v>8.7547480000000064</v>
      </c>
    </row>
    <row r="5532" spans="1:6" x14ac:dyDescent="0.3">
      <c r="A5532" s="336">
        <v>20111</v>
      </c>
      <c r="B5532" s="2" t="s">
        <v>293</v>
      </c>
      <c r="C5532" s="429">
        <v>6.2111090000000004</v>
      </c>
      <c r="D5532" s="429">
        <v>2.9431470000000002</v>
      </c>
      <c r="E5532" s="429">
        <v>3.2679620000000003</v>
      </c>
      <c r="F5532" s="429">
        <v>9.0782510000000016</v>
      </c>
    </row>
    <row r="5533" spans="1:6" x14ac:dyDescent="0.3">
      <c r="A5533" s="336">
        <v>20112</v>
      </c>
      <c r="B5533" s="2" t="s">
        <v>293</v>
      </c>
      <c r="C5533" s="429">
        <v>6.2341100000000003</v>
      </c>
      <c r="D5533" s="429">
        <v>2.9359760000000001</v>
      </c>
      <c r="E5533" s="429">
        <v>3.2981340000000001</v>
      </c>
      <c r="F5533" s="429">
        <v>9.2675330000000002</v>
      </c>
    </row>
    <row r="5534" spans="1:6" x14ac:dyDescent="0.3">
      <c r="A5534" s="336">
        <v>20115</v>
      </c>
      <c r="B5534" s="2" t="s">
        <v>293</v>
      </c>
      <c r="C5534" s="429">
        <v>6.0049380000000001</v>
      </c>
      <c r="D5534" s="429">
        <v>3.3196300000000001</v>
      </c>
      <c r="E5534" s="429">
        <v>2.685308</v>
      </c>
      <c r="F5534" s="429">
        <v>6.7427709999999905</v>
      </c>
    </row>
    <row r="5535" spans="1:6" x14ac:dyDescent="0.3">
      <c r="A5535" s="336">
        <v>20117</v>
      </c>
      <c r="B5535" s="2" t="s">
        <v>295</v>
      </c>
      <c r="C5535" s="429">
        <v>6.0795839999999997</v>
      </c>
      <c r="D5535" s="429">
        <v>3.3431570000000002</v>
      </c>
      <c r="E5535" s="429">
        <v>2.7364269999999995</v>
      </c>
      <c r="F5535" s="429">
        <v>6.3263620000000031</v>
      </c>
    </row>
    <row r="5536" spans="1:6" x14ac:dyDescent="0.3">
      <c r="A5536" s="336">
        <v>20119</v>
      </c>
      <c r="B5536" s="2" t="s">
        <v>293</v>
      </c>
      <c r="C5536" s="429">
        <v>6.1387150000000004</v>
      </c>
      <c r="D5536" s="429">
        <v>3.0853039999999998</v>
      </c>
      <c r="E5536" s="429">
        <v>3.0534110000000005</v>
      </c>
      <c r="F5536" s="429">
        <v>8.1020920000000061</v>
      </c>
    </row>
    <row r="5537" spans="1:6" x14ac:dyDescent="0.3">
      <c r="A5537" s="336">
        <v>20120</v>
      </c>
      <c r="B5537" s="2" t="s">
        <v>293</v>
      </c>
      <c r="C5537" s="429">
        <v>6.103389</v>
      </c>
      <c r="D5537" s="429">
        <v>3.0354399999999999</v>
      </c>
      <c r="E5537" s="429">
        <v>3.067949</v>
      </c>
      <c r="F5537" s="429">
        <v>7.9836819999999946</v>
      </c>
    </row>
    <row r="5538" spans="1:6" x14ac:dyDescent="0.3">
      <c r="A5538" s="336">
        <v>20121</v>
      </c>
      <c r="B5538" s="2" t="s">
        <v>293</v>
      </c>
      <c r="C5538" s="429">
        <v>6.1381959999999998</v>
      </c>
      <c r="D5538" s="429">
        <v>2.9960110000000002</v>
      </c>
      <c r="E5538" s="429">
        <v>3.1421849999999996</v>
      </c>
      <c r="F5538" s="429">
        <v>8.3835320000000024</v>
      </c>
    </row>
    <row r="5539" spans="1:6" x14ac:dyDescent="0.3">
      <c r="A5539" s="336">
        <v>20124</v>
      </c>
      <c r="B5539" s="2" t="s">
        <v>293</v>
      </c>
      <c r="C5539" s="429">
        <v>6.2202650000000004</v>
      </c>
      <c r="D5539" s="429">
        <v>2.9233889999999998</v>
      </c>
      <c r="E5539" s="429">
        <v>3.2968760000000006</v>
      </c>
      <c r="F5539" s="429">
        <v>9.1478509999999957</v>
      </c>
    </row>
    <row r="5540" spans="1:6" x14ac:dyDescent="0.3">
      <c r="A5540" s="336">
        <v>20129</v>
      </c>
      <c r="B5540" s="2" t="s">
        <v>295</v>
      </c>
      <c r="C5540" s="429">
        <v>6.1712439999999997</v>
      </c>
      <c r="D5540" s="429">
        <v>3.2527539999999999</v>
      </c>
      <c r="E5540" s="429">
        <v>2.9184899999999998</v>
      </c>
      <c r="F5540" s="429">
        <v>6.6201110000000085</v>
      </c>
    </row>
    <row r="5541" spans="1:6" x14ac:dyDescent="0.3">
      <c r="A5541" s="336">
        <v>20130</v>
      </c>
      <c r="B5541" s="2" t="s">
        <v>295</v>
      </c>
      <c r="C5541" s="429">
        <v>5.9774159999999998</v>
      </c>
      <c r="D5541" s="429">
        <v>3.372989</v>
      </c>
      <c r="E5541" s="429">
        <v>2.6044269999999998</v>
      </c>
      <c r="F5541" s="429">
        <v>6.3735189999999946</v>
      </c>
    </row>
    <row r="5542" spans="1:6" x14ac:dyDescent="0.3">
      <c r="A5542" s="336">
        <v>20132</v>
      </c>
      <c r="B5542" s="2" t="s">
        <v>295</v>
      </c>
      <c r="C5542" s="429">
        <v>6.0754149999999996</v>
      </c>
      <c r="D5542" s="429">
        <v>3.3141080000000001</v>
      </c>
      <c r="E5542" s="429">
        <v>2.7613069999999995</v>
      </c>
      <c r="F5542" s="429">
        <v>6.0972130000000035</v>
      </c>
    </row>
    <row r="5543" spans="1:6" x14ac:dyDescent="0.3">
      <c r="A5543" s="336">
        <v>20135</v>
      </c>
      <c r="B5543" s="2" t="s">
        <v>295</v>
      </c>
      <c r="C5543" s="429">
        <v>6.0225309999999999</v>
      </c>
      <c r="D5543" s="429">
        <v>3.3574860000000002</v>
      </c>
      <c r="E5543" s="429">
        <v>2.6650449999999997</v>
      </c>
      <c r="F5543" s="429">
        <v>6.237766999999991</v>
      </c>
    </row>
    <row r="5544" spans="1:6" x14ac:dyDescent="0.3">
      <c r="A5544" s="336">
        <v>20136</v>
      </c>
      <c r="B5544" s="2" t="s">
        <v>293</v>
      </c>
      <c r="C5544" s="429">
        <v>6.1219599999999996</v>
      </c>
      <c r="D5544" s="429">
        <v>3.0476260000000002</v>
      </c>
      <c r="E5544" s="429">
        <v>3.0743339999999995</v>
      </c>
      <c r="F5544" s="429">
        <v>8.3289399999999887</v>
      </c>
    </row>
    <row r="5545" spans="1:6" x14ac:dyDescent="0.3">
      <c r="A5545" s="336">
        <v>20137</v>
      </c>
      <c r="B5545" s="2" t="s">
        <v>293</v>
      </c>
      <c r="C5545" s="429">
        <v>6.0540070000000004</v>
      </c>
      <c r="D5545" s="429">
        <v>3.2605729999999999</v>
      </c>
      <c r="E5545" s="429">
        <v>2.7934340000000004</v>
      </c>
      <c r="F5545" s="429">
        <v>6.8777650000000037</v>
      </c>
    </row>
    <row r="5546" spans="1:6" x14ac:dyDescent="0.3">
      <c r="A5546" s="336">
        <v>20141</v>
      </c>
      <c r="B5546" s="2" t="s">
        <v>295</v>
      </c>
      <c r="C5546" s="429">
        <v>6.055097</v>
      </c>
      <c r="D5546" s="429">
        <v>3.3457050000000002</v>
      </c>
      <c r="E5546" s="429">
        <v>2.7093919999999998</v>
      </c>
      <c r="F5546" s="429">
        <v>6.1103870000000029</v>
      </c>
    </row>
    <row r="5547" spans="1:6" x14ac:dyDescent="0.3">
      <c r="A5547" s="336">
        <v>20143</v>
      </c>
      <c r="B5547" s="2" t="s">
        <v>293</v>
      </c>
      <c r="C5547" s="429">
        <v>6.0814680000000001</v>
      </c>
      <c r="D5547" s="429">
        <v>3.1223299999999998</v>
      </c>
      <c r="E5547" s="429">
        <v>2.9591380000000003</v>
      </c>
      <c r="F5547" s="429">
        <v>7.6401809999999983</v>
      </c>
    </row>
    <row r="5548" spans="1:6" x14ac:dyDescent="0.3">
      <c r="A5548" s="336">
        <v>20144</v>
      </c>
      <c r="B5548" s="2" t="s">
        <v>293</v>
      </c>
      <c r="C5548" s="429">
        <v>5.9701719999999998</v>
      </c>
      <c r="D5548" s="429">
        <v>3.35548</v>
      </c>
      <c r="E5548" s="429">
        <v>2.6146919999999998</v>
      </c>
      <c r="F5548" s="429">
        <v>6.3529430000000104</v>
      </c>
    </row>
    <row r="5549" spans="1:6" x14ac:dyDescent="0.3">
      <c r="A5549" s="336">
        <v>20147</v>
      </c>
      <c r="B5549" s="2" t="s">
        <v>295</v>
      </c>
      <c r="C5549" s="429">
        <v>6.2040220000000001</v>
      </c>
      <c r="D5549" s="429">
        <v>3.2379359999999999</v>
      </c>
      <c r="E5549" s="429">
        <v>2.9660860000000002</v>
      </c>
      <c r="F5549" s="429">
        <v>7.2909000000000006</v>
      </c>
    </row>
    <row r="5550" spans="1:6" x14ac:dyDescent="0.3">
      <c r="A5550" s="336">
        <v>20148</v>
      </c>
      <c r="B5550" s="2" t="s">
        <v>295</v>
      </c>
      <c r="C5550" s="429">
        <v>6.1789019999999999</v>
      </c>
      <c r="D5550" s="429">
        <v>3.2460960000000001</v>
      </c>
      <c r="E5550" s="429">
        <v>2.9328059999999998</v>
      </c>
      <c r="F5550" s="429">
        <v>7.1900690000000012</v>
      </c>
    </row>
    <row r="5551" spans="1:6" x14ac:dyDescent="0.3">
      <c r="A5551" s="336">
        <v>20151</v>
      </c>
      <c r="B5551" s="2" t="s">
        <v>293</v>
      </c>
      <c r="C5551" s="429">
        <v>6.083799</v>
      </c>
      <c r="D5551" s="429">
        <v>3.0163959999999999</v>
      </c>
      <c r="E5551" s="429">
        <v>3.0674030000000001</v>
      </c>
      <c r="F5551" s="429">
        <v>7.8411090000000101</v>
      </c>
    </row>
    <row r="5552" spans="1:6" x14ac:dyDescent="0.3">
      <c r="A5552" s="336">
        <v>20152</v>
      </c>
      <c r="B5552" s="2" t="s">
        <v>293</v>
      </c>
      <c r="C5552" s="429">
        <v>6.069833</v>
      </c>
      <c r="D5552" s="429">
        <v>3.1041349999999999</v>
      </c>
      <c r="E5552" s="429">
        <v>2.9656980000000002</v>
      </c>
      <c r="F5552" s="429">
        <v>7.4888040000000018</v>
      </c>
    </row>
    <row r="5553" spans="1:6" x14ac:dyDescent="0.3">
      <c r="A5553" s="336">
        <v>20155</v>
      </c>
      <c r="B5553" s="2" t="s">
        <v>293</v>
      </c>
      <c r="C5553" s="429">
        <v>6.0764719999999999</v>
      </c>
      <c r="D5553" s="429">
        <v>3.1486770000000002</v>
      </c>
      <c r="E5553" s="429">
        <v>2.9277949999999997</v>
      </c>
      <c r="F5553" s="429">
        <v>7.5710290000000029</v>
      </c>
    </row>
    <row r="5554" spans="1:6" x14ac:dyDescent="0.3">
      <c r="A5554" s="336">
        <v>20158</v>
      </c>
      <c r="B5554" s="2" t="s">
        <v>295</v>
      </c>
      <c r="C5554" s="429">
        <v>6.1291419999999999</v>
      </c>
      <c r="D5554" s="429">
        <v>3.2948819999999999</v>
      </c>
      <c r="E5554" s="429">
        <v>2.83426</v>
      </c>
      <c r="F5554" s="429">
        <v>6.3544860000000014</v>
      </c>
    </row>
    <row r="5555" spans="1:6" x14ac:dyDescent="0.3">
      <c r="A5555" s="336">
        <v>20164</v>
      </c>
      <c r="B5555" s="2" t="s">
        <v>293</v>
      </c>
      <c r="C5555" s="429">
        <v>6.1270290000000003</v>
      </c>
      <c r="D5555" s="429">
        <v>3.0720200000000002</v>
      </c>
      <c r="E5555" s="429">
        <v>3.0550090000000001</v>
      </c>
      <c r="F5555" s="429">
        <v>7.7116680000000173</v>
      </c>
    </row>
    <row r="5556" spans="1:6" x14ac:dyDescent="0.3">
      <c r="A5556" s="336">
        <v>20165</v>
      </c>
      <c r="B5556" s="2" t="s">
        <v>293</v>
      </c>
      <c r="C5556" s="429">
        <v>6.1499360000000003</v>
      </c>
      <c r="D5556" s="429">
        <v>3.10344</v>
      </c>
      <c r="E5556" s="429">
        <v>3.0464960000000003</v>
      </c>
      <c r="F5556" s="429">
        <v>7.6882809999999893</v>
      </c>
    </row>
    <row r="5557" spans="1:6" x14ac:dyDescent="0.3">
      <c r="A5557" s="336">
        <v>20166</v>
      </c>
      <c r="B5557" s="2" t="s">
        <v>293</v>
      </c>
      <c r="C5557" s="429">
        <v>6.0823419999999997</v>
      </c>
      <c r="D5557" s="429">
        <v>3.0991439999999999</v>
      </c>
      <c r="E5557" s="429">
        <v>2.9831979999999998</v>
      </c>
      <c r="F5557" s="429">
        <v>7.4719780000000071</v>
      </c>
    </row>
    <row r="5558" spans="1:6" x14ac:dyDescent="0.3">
      <c r="A5558" s="336">
        <v>20169</v>
      </c>
      <c r="B5558" s="2" t="s">
        <v>293</v>
      </c>
      <c r="C5558" s="429">
        <v>6.0608769999999996</v>
      </c>
      <c r="D5558" s="429">
        <v>3.2216499999999999</v>
      </c>
      <c r="E5558" s="429">
        <v>2.8392269999999997</v>
      </c>
      <c r="F5558" s="429">
        <v>7.0850130000000036</v>
      </c>
    </row>
    <row r="5559" spans="1:6" x14ac:dyDescent="0.3">
      <c r="A5559" s="336">
        <v>20170</v>
      </c>
      <c r="B5559" s="2" t="s">
        <v>293</v>
      </c>
      <c r="C5559" s="429">
        <v>6.1269780000000003</v>
      </c>
      <c r="D5559" s="429">
        <v>3.039415</v>
      </c>
      <c r="E5559" s="429">
        <v>3.0875630000000003</v>
      </c>
      <c r="F5559" s="429">
        <v>7.8514709999999965</v>
      </c>
    </row>
    <row r="5560" spans="1:6" x14ac:dyDescent="0.3">
      <c r="A5560" s="336">
        <v>20171</v>
      </c>
      <c r="B5560" s="2" t="s">
        <v>293</v>
      </c>
      <c r="C5560" s="429">
        <v>6.0914669999999997</v>
      </c>
      <c r="D5560" s="429">
        <v>2.9993050000000001</v>
      </c>
      <c r="E5560" s="429">
        <v>3.0921619999999996</v>
      </c>
      <c r="F5560" s="429">
        <v>7.8609849999999994</v>
      </c>
    </row>
    <row r="5561" spans="1:6" x14ac:dyDescent="0.3">
      <c r="A5561" s="336">
        <v>20175</v>
      </c>
      <c r="B5561" s="2" t="s">
        <v>295</v>
      </c>
      <c r="C5561" s="429">
        <v>6.1657909999999996</v>
      </c>
      <c r="D5561" s="429">
        <v>3.276885</v>
      </c>
      <c r="E5561" s="429">
        <v>2.8889059999999995</v>
      </c>
      <c r="F5561" s="429">
        <v>6.7116029999999967</v>
      </c>
    </row>
    <row r="5562" spans="1:6" x14ac:dyDescent="0.3">
      <c r="A5562" s="336">
        <v>20176</v>
      </c>
      <c r="B5562" s="2" t="s">
        <v>295</v>
      </c>
      <c r="C5562" s="429">
        <v>6.2038310000000001</v>
      </c>
      <c r="D5562" s="429">
        <v>3.2292010000000002</v>
      </c>
      <c r="E5562" s="429">
        <v>2.9746299999999999</v>
      </c>
      <c r="F5562" s="429">
        <v>6.8782080000000008</v>
      </c>
    </row>
    <row r="5563" spans="1:6" x14ac:dyDescent="0.3">
      <c r="A5563" s="336">
        <v>20180</v>
      </c>
      <c r="B5563" s="2" t="s">
        <v>295</v>
      </c>
      <c r="C5563" s="429">
        <v>6.1195079999999997</v>
      </c>
      <c r="D5563" s="429">
        <v>3.238772</v>
      </c>
      <c r="E5563" s="429">
        <v>2.8807359999999997</v>
      </c>
      <c r="F5563" s="429">
        <v>6.3370259999999945</v>
      </c>
    </row>
    <row r="5564" spans="1:6" x14ac:dyDescent="0.3">
      <c r="A5564" s="336">
        <v>20181</v>
      </c>
      <c r="B5564" s="2" t="s">
        <v>293</v>
      </c>
      <c r="C5564" s="429">
        <v>6.1358959999999998</v>
      </c>
      <c r="D5564" s="429">
        <v>3.0531160000000002</v>
      </c>
      <c r="E5564" s="429">
        <v>3.0827799999999996</v>
      </c>
      <c r="F5564" s="429">
        <v>8.3029840000000021</v>
      </c>
    </row>
    <row r="5565" spans="1:6" x14ac:dyDescent="0.3">
      <c r="A5565" s="336">
        <v>20184</v>
      </c>
      <c r="B5565" s="2" t="s">
        <v>295</v>
      </c>
      <c r="C5565" s="429">
        <v>6.0008660000000003</v>
      </c>
      <c r="D5565" s="429">
        <v>3.373408</v>
      </c>
      <c r="E5565" s="429">
        <v>2.6274580000000003</v>
      </c>
      <c r="F5565" s="429">
        <v>6.2412599999999969</v>
      </c>
    </row>
    <row r="5566" spans="1:6" x14ac:dyDescent="0.3">
      <c r="A5566" s="336">
        <v>20186</v>
      </c>
      <c r="B5566" s="2" t="s">
        <v>293</v>
      </c>
      <c r="C5566" s="429">
        <v>6.0560080000000003</v>
      </c>
      <c r="D5566" s="429">
        <v>3.250197</v>
      </c>
      <c r="E5566" s="429">
        <v>2.8058110000000003</v>
      </c>
      <c r="F5566" s="429">
        <v>7.2554520000000124</v>
      </c>
    </row>
    <row r="5567" spans="1:6" x14ac:dyDescent="0.3">
      <c r="A5567" s="336">
        <v>20187</v>
      </c>
      <c r="B5567" s="2" t="s">
        <v>293</v>
      </c>
      <c r="C5567" s="429">
        <v>6.0704019999999996</v>
      </c>
      <c r="D5567" s="429">
        <v>3.2241499999999998</v>
      </c>
      <c r="E5567" s="429">
        <v>2.8462519999999998</v>
      </c>
      <c r="F5567" s="429">
        <v>7.1897270000000049</v>
      </c>
    </row>
    <row r="5568" spans="1:6" x14ac:dyDescent="0.3">
      <c r="A5568" s="336">
        <v>20190</v>
      </c>
      <c r="B5568" s="2" t="s">
        <v>293</v>
      </c>
      <c r="C5568" s="429">
        <v>6.1697889999999997</v>
      </c>
      <c r="D5568" s="429">
        <v>3.0091350000000001</v>
      </c>
      <c r="E5568" s="429">
        <v>3.1606539999999996</v>
      </c>
      <c r="F5568" s="429">
        <v>8.2178619999999967</v>
      </c>
    </row>
    <row r="5569" spans="1:6" x14ac:dyDescent="0.3">
      <c r="A5569" s="336">
        <v>20191</v>
      </c>
      <c r="B5569" s="2" t="s">
        <v>293</v>
      </c>
      <c r="C5569" s="429">
        <v>6.1500690000000002</v>
      </c>
      <c r="D5569" s="429">
        <v>2.9910779999999999</v>
      </c>
      <c r="E5569" s="429">
        <v>3.1589910000000003</v>
      </c>
      <c r="F5569" s="429">
        <v>8.2090570000000014</v>
      </c>
    </row>
    <row r="5570" spans="1:6" x14ac:dyDescent="0.3">
      <c r="A5570" s="336">
        <v>20192</v>
      </c>
      <c r="B5570" s="2" t="s">
        <v>293</v>
      </c>
      <c r="C5570" s="429">
        <v>6.1370589999999998</v>
      </c>
      <c r="D5570" s="429">
        <v>3.0063719999999998</v>
      </c>
      <c r="E5570" s="429">
        <v>3.130687</v>
      </c>
      <c r="F5570" s="429">
        <v>8.0664840000000027</v>
      </c>
    </row>
    <row r="5571" spans="1:6" x14ac:dyDescent="0.3">
      <c r="A5571" s="336">
        <v>20194</v>
      </c>
      <c r="B5571" s="2" t="s">
        <v>293</v>
      </c>
      <c r="C5571" s="429">
        <v>6.164587</v>
      </c>
      <c r="D5571" s="429">
        <v>3.0290300000000001</v>
      </c>
      <c r="E5571" s="429">
        <v>3.1355569999999999</v>
      </c>
      <c r="F5571" s="429">
        <v>8.0890810000000002</v>
      </c>
    </row>
    <row r="5572" spans="1:6" x14ac:dyDescent="0.3">
      <c r="A5572" s="336">
        <v>20197</v>
      </c>
      <c r="B5572" s="2" t="s">
        <v>295</v>
      </c>
      <c r="C5572" s="429">
        <v>6.1438889999999997</v>
      </c>
      <c r="D5572" s="429">
        <v>3.2593580000000002</v>
      </c>
      <c r="E5572" s="429">
        <v>2.8845309999999995</v>
      </c>
      <c r="F5572" s="429">
        <v>6.4709700000000012</v>
      </c>
    </row>
    <row r="5573" spans="1:6" x14ac:dyDescent="0.3">
      <c r="A5573" s="336">
        <v>20198</v>
      </c>
      <c r="B5573" s="2" t="s">
        <v>295</v>
      </c>
      <c r="C5573" s="429">
        <v>6.0555919999999999</v>
      </c>
      <c r="D5573" s="429">
        <v>3.3465319999999998</v>
      </c>
      <c r="E5573" s="429">
        <v>2.70906</v>
      </c>
      <c r="F5573" s="429">
        <v>6.5367590000000035</v>
      </c>
    </row>
    <row r="5574" spans="1:6" x14ac:dyDescent="0.3">
      <c r="A5574" s="336">
        <v>20601</v>
      </c>
      <c r="B5574" s="2" t="s">
        <v>293</v>
      </c>
      <c r="C5574" s="429">
        <v>6.3796720000000002</v>
      </c>
      <c r="D5574" s="429">
        <v>3.0344739999999999</v>
      </c>
      <c r="E5574" s="429">
        <v>3.3451980000000003</v>
      </c>
      <c r="F5574" s="429">
        <v>9.923470000000016</v>
      </c>
    </row>
    <row r="5575" spans="1:6" x14ac:dyDescent="0.3">
      <c r="A5575" s="336">
        <v>20602</v>
      </c>
      <c r="B5575" s="2" t="s">
        <v>293</v>
      </c>
      <c r="C5575" s="429">
        <v>6.3772349999999998</v>
      </c>
      <c r="D5575" s="429">
        <v>2.993652</v>
      </c>
      <c r="E5575" s="429">
        <v>3.3835829999999998</v>
      </c>
      <c r="F5575" s="429">
        <v>10.236308999999999</v>
      </c>
    </row>
    <row r="5576" spans="1:6" x14ac:dyDescent="0.3">
      <c r="A5576" s="336">
        <v>20603</v>
      </c>
      <c r="B5576" s="2" t="s">
        <v>293</v>
      </c>
      <c r="C5576" s="429">
        <v>6.4274750000000003</v>
      </c>
      <c r="D5576" s="429">
        <v>2.9152740000000001</v>
      </c>
      <c r="E5576" s="429">
        <v>3.5122010000000001</v>
      </c>
      <c r="F5576" s="429">
        <v>11.066809999999997</v>
      </c>
    </row>
    <row r="5577" spans="1:6" x14ac:dyDescent="0.3">
      <c r="A5577" s="336">
        <v>20606</v>
      </c>
      <c r="B5577" s="2" t="s">
        <v>293</v>
      </c>
      <c r="C5577" s="429">
        <v>6.383928</v>
      </c>
      <c r="D5577" s="429">
        <v>3.0758939999999999</v>
      </c>
      <c r="E5577" s="429">
        <v>3.3080340000000001</v>
      </c>
      <c r="F5577" s="429">
        <v>9.4054250000000081</v>
      </c>
    </row>
    <row r="5578" spans="1:6" x14ac:dyDescent="0.3">
      <c r="A5578" s="336">
        <v>20607</v>
      </c>
      <c r="B5578" s="2" t="s">
        <v>293</v>
      </c>
      <c r="C5578" s="429">
        <v>6.4767270000000003</v>
      </c>
      <c r="D5578" s="429">
        <v>2.8718149999999998</v>
      </c>
      <c r="E5578" s="429">
        <v>3.6049120000000006</v>
      </c>
      <c r="F5578" s="429">
        <v>11.618719000000006</v>
      </c>
    </row>
    <row r="5579" spans="1:6" x14ac:dyDescent="0.3">
      <c r="A5579" s="336">
        <v>20608</v>
      </c>
      <c r="B5579" s="2" t="s">
        <v>293</v>
      </c>
      <c r="C5579" s="429">
        <v>6.348617</v>
      </c>
      <c r="D5579" s="429">
        <v>3.1537000000000002</v>
      </c>
      <c r="E5579" s="429">
        <v>3.1949169999999998</v>
      </c>
      <c r="F5579" s="429">
        <v>8.7469889999999921</v>
      </c>
    </row>
    <row r="5580" spans="1:6" x14ac:dyDescent="0.3">
      <c r="A5580" s="336">
        <v>20609</v>
      </c>
      <c r="B5580" s="2" t="s">
        <v>293</v>
      </c>
      <c r="C5580" s="429">
        <v>6.3883150000000004</v>
      </c>
      <c r="D5580" s="429">
        <v>3.0787740000000001</v>
      </c>
      <c r="E5580" s="429">
        <v>3.3095410000000003</v>
      </c>
      <c r="F5580" s="429">
        <v>9.3687320000000156</v>
      </c>
    </row>
    <row r="5581" spans="1:6" x14ac:dyDescent="0.3">
      <c r="A5581" s="336">
        <v>20611</v>
      </c>
      <c r="B5581" s="2" t="s">
        <v>293</v>
      </c>
      <c r="C5581" s="429">
        <v>6.4394989999999996</v>
      </c>
      <c r="D5581" s="429">
        <v>2.946809</v>
      </c>
      <c r="E5581" s="429">
        <v>3.4926899999999996</v>
      </c>
      <c r="F5581" s="429">
        <v>10.672436999999995</v>
      </c>
    </row>
    <row r="5582" spans="1:6" x14ac:dyDescent="0.3">
      <c r="A5582" s="336">
        <v>20613</v>
      </c>
      <c r="B5582" s="2" t="s">
        <v>293</v>
      </c>
      <c r="C5582" s="429">
        <v>6.3814120000000001</v>
      </c>
      <c r="D5582" s="429">
        <v>3.0762909999999999</v>
      </c>
      <c r="E5582" s="429">
        <v>3.3051210000000002</v>
      </c>
      <c r="F5582" s="429">
        <v>9.5596679999999949</v>
      </c>
    </row>
    <row r="5583" spans="1:6" x14ac:dyDescent="0.3">
      <c r="A5583" s="336">
        <v>20615</v>
      </c>
      <c r="B5583" s="2" t="s">
        <v>293</v>
      </c>
      <c r="C5583" s="429">
        <v>6.411734</v>
      </c>
      <c r="D5583" s="429">
        <v>3.1255440000000001</v>
      </c>
      <c r="E5583" s="429">
        <v>3.2861899999999999</v>
      </c>
      <c r="F5583" s="429">
        <v>8.6279359999999983</v>
      </c>
    </row>
    <row r="5584" spans="1:6" x14ac:dyDescent="0.3">
      <c r="A5584" s="336">
        <v>20616</v>
      </c>
      <c r="B5584" s="2" t="s">
        <v>293</v>
      </c>
      <c r="C5584" s="429">
        <v>6.4930269999999997</v>
      </c>
      <c r="D5584" s="429">
        <v>2.8229129999999998</v>
      </c>
      <c r="E5584" s="429">
        <v>3.6701139999999999</v>
      </c>
      <c r="F5584" s="429">
        <v>12.034160999999997</v>
      </c>
    </row>
    <row r="5585" spans="1:6" x14ac:dyDescent="0.3">
      <c r="A5585" s="336">
        <v>20617</v>
      </c>
      <c r="B5585" s="2" t="s">
        <v>293</v>
      </c>
      <c r="C5585" s="429">
        <v>6.3802260000000004</v>
      </c>
      <c r="D5585" s="429">
        <v>3.0349490000000001</v>
      </c>
      <c r="E5585" s="429">
        <v>3.3452770000000003</v>
      </c>
      <c r="F5585" s="429">
        <v>9.8631249999999966</v>
      </c>
    </row>
    <row r="5586" spans="1:6" x14ac:dyDescent="0.3">
      <c r="A5586" s="336">
        <v>20618</v>
      </c>
      <c r="B5586" s="2" t="s">
        <v>293</v>
      </c>
      <c r="C5586" s="429">
        <v>6.4002949999999998</v>
      </c>
      <c r="D5586" s="429">
        <v>3.0602279999999999</v>
      </c>
      <c r="E5586" s="429">
        <v>3.3400669999999999</v>
      </c>
      <c r="F5586" s="429">
        <v>9.5838899999999967</v>
      </c>
    </row>
    <row r="5587" spans="1:6" x14ac:dyDescent="0.3">
      <c r="A5587" s="336">
        <v>20619</v>
      </c>
      <c r="B5587" s="2" t="s">
        <v>293</v>
      </c>
      <c r="C5587" s="429">
        <v>6.3855700000000004</v>
      </c>
      <c r="D5587" s="429">
        <v>3.107936</v>
      </c>
      <c r="E5587" s="429">
        <v>3.2776340000000004</v>
      </c>
      <c r="F5587" s="429">
        <v>8.7745239999999924</v>
      </c>
    </row>
    <row r="5588" spans="1:6" x14ac:dyDescent="0.3">
      <c r="A5588" s="336">
        <v>20620</v>
      </c>
      <c r="B5588" s="2" t="s">
        <v>293</v>
      </c>
      <c r="C5588" s="429">
        <v>6.3830640000000001</v>
      </c>
      <c r="D5588" s="429">
        <v>3.1037110000000001</v>
      </c>
      <c r="E5588" s="429">
        <v>3.279353</v>
      </c>
      <c r="F5588" s="429">
        <v>8.8808389999999946</v>
      </c>
    </row>
    <row r="5589" spans="1:6" x14ac:dyDescent="0.3">
      <c r="A5589" s="336">
        <v>20621</v>
      </c>
      <c r="B5589" s="2" t="s">
        <v>293</v>
      </c>
      <c r="C5589" s="429">
        <v>6.4113730000000002</v>
      </c>
      <c r="D5589" s="429">
        <v>3.0604580000000001</v>
      </c>
      <c r="E5589" s="429">
        <v>3.3509150000000001</v>
      </c>
      <c r="F5589" s="429">
        <v>9.5822530000000086</v>
      </c>
    </row>
    <row r="5590" spans="1:6" x14ac:dyDescent="0.3">
      <c r="A5590" s="336">
        <v>20622</v>
      </c>
      <c r="B5590" s="2" t="s">
        <v>293</v>
      </c>
      <c r="C5590" s="429">
        <v>6.4159059999999997</v>
      </c>
      <c r="D5590" s="429">
        <v>3.0400109999999998</v>
      </c>
      <c r="E5590" s="429">
        <v>3.3758949999999999</v>
      </c>
      <c r="F5590" s="429">
        <v>9.8191999999999879</v>
      </c>
    </row>
    <row r="5591" spans="1:6" x14ac:dyDescent="0.3">
      <c r="A5591" s="336">
        <v>20623</v>
      </c>
      <c r="B5591" s="2" t="s">
        <v>293</v>
      </c>
      <c r="C5591" s="429">
        <v>6.4118729999999999</v>
      </c>
      <c r="D5591" s="429">
        <v>3.0385580000000001</v>
      </c>
      <c r="E5591" s="429">
        <v>3.3733149999999998</v>
      </c>
      <c r="F5591" s="429">
        <v>9.975324999999998</v>
      </c>
    </row>
    <row r="5592" spans="1:6" x14ac:dyDescent="0.3">
      <c r="A5592" s="336">
        <v>20624</v>
      </c>
      <c r="B5592" s="2" t="s">
        <v>293</v>
      </c>
      <c r="C5592" s="429">
        <v>6.4032539999999996</v>
      </c>
      <c r="D5592" s="429">
        <v>3.0888749999999998</v>
      </c>
      <c r="E5592" s="429">
        <v>3.3143789999999997</v>
      </c>
      <c r="F5592" s="429">
        <v>9.2626200000000054</v>
      </c>
    </row>
    <row r="5593" spans="1:6" x14ac:dyDescent="0.3">
      <c r="A5593" s="336">
        <v>20625</v>
      </c>
      <c r="B5593" s="2" t="s">
        <v>293</v>
      </c>
      <c r="C5593" s="429">
        <v>6.4053769999999997</v>
      </c>
      <c r="D5593" s="429">
        <v>3.039717</v>
      </c>
      <c r="E5593" s="429">
        <v>3.3656599999999997</v>
      </c>
      <c r="F5593" s="429">
        <v>9.8079350000000005</v>
      </c>
    </row>
    <row r="5594" spans="1:6" x14ac:dyDescent="0.3">
      <c r="A5594" s="336">
        <v>20626</v>
      </c>
      <c r="B5594" s="2" t="s">
        <v>293</v>
      </c>
      <c r="C5594" s="429">
        <v>6.3881490000000003</v>
      </c>
      <c r="D5594" s="429">
        <v>3.0731769999999998</v>
      </c>
      <c r="E5594" s="429">
        <v>3.3149720000000005</v>
      </c>
      <c r="F5594" s="429">
        <v>9.4291430000000105</v>
      </c>
    </row>
    <row r="5595" spans="1:6" x14ac:dyDescent="0.3">
      <c r="A5595" s="336">
        <v>20628</v>
      </c>
      <c r="B5595" s="2" t="s">
        <v>293</v>
      </c>
      <c r="C5595" s="429">
        <v>6.3502720000000004</v>
      </c>
      <c r="D5595" s="429">
        <v>3.0983839999999998</v>
      </c>
      <c r="E5595" s="429">
        <v>3.2518880000000006</v>
      </c>
      <c r="F5595" s="429">
        <v>8.7148919999999919</v>
      </c>
    </row>
    <row r="5596" spans="1:6" x14ac:dyDescent="0.3">
      <c r="A5596" s="336">
        <v>20630</v>
      </c>
      <c r="B5596" s="2" t="s">
        <v>293</v>
      </c>
      <c r="C5596" s="429">
        <v>6.3744839999999998</v>
      </c>
      <c r="D5596" s="429">
        <v>3.102328</v>
      </c>
      <c r="E5596" s="429">
        <v>3.2721559999999998</v>
      </c>
      <c r="F5596" s="429">
        <v>8.8133070000000018</v>
      </c>
    </row>
    <row r="5597" spans="1:6" x14ac:dyDescent="0.3">
      <c r="A5597" s="336">
        <v>20632</v>
      </c>
      <c r="B5597" s="2" t="s">
        <v>293</v>
      </c>
      <c r="C5597" s="429">
        <v>6.4469099999999999</v>
      </c>
      <c r="D5597" s="429">
        <v>2.9623379999999999</v>
      </c>
      <c r="E5597" s="429">
        <v>3.484572</v>
      </c>
      <c r="F5597" s="429">
        <v>10.538897000000006</v>
      </c>
    </row>
    <row r="5598" spans="1:6" x14ac:dyDescent="0.3">
      <c r="A5598" s="336">
        <v>20634</v>
      </c>
      <c r="B5598" s="2" t="s">
        <v>293</v>
      </c>
      <c r="C5598" s="429">
        <v>6.3868830000000001</v>
      </c>
      <c r="D5598" s="429">
        <v>3.1024539999999998</v>
      </c>
      <c r="E5598" s="429">
        <v>3.2844290000000003</v>
      </c>
      <c r="F5598" s="429">
        <v>8.8475549999999927</v>
      </c>
    </row>
    <row r="5599" spans="1:6" x14ac:dyDescent="0.3">
      <c r="A5599" s="336">
        <v>20636</v>
      </c>
      <c r="B5599" s="2" t="s">
        <v>293</v>
      </c>
      <c r="C5599" s="429">
        <v>6.3948109999999998</v>
      </c>
      <c r="D5599" s="429">
        <v>3.1146720000000001</v>
      </c>
      <c r="E5599" s="429">
        <v>3.2801389999999997</v>
      </c>
      <c r="F5599" s="429">
        <v>8.7287659999999931</v>
      </c>
    </row>
    <row r="5600" spans="1:6" x14ac:dyDescent="0.3">
      <c r="A5600" s="336">
        <v>20637</v>
      </c>
      <c r="B5600" s="2" t="s">
        <v>293</v>
      </c>
      <c r="C5600" s="429">
        <v>6.3769869999999997</v>
      </c>
      <c r="D5600" s="429">
        <v>3.0941990000000001</v>
      </c>
      <c r="E5600" s="429">
        <v>3.2827879999999996</v>
      </c>
      <c r="F5600" s="429">
        <v>9.3026250000000061</v>
      </c>
    </row>
    <row r="5601" spans="1:6" x14ac:dyDescent="0.3">
      <c r="A5601" s="336">
        <v>20639</v>
      </c>
      <c r="B5601" s="2" t="s">
        <v>293</v>
      </c>
      <c r="C5601" s="429">
        <v>6.3388439999999999</v>
      </c>
      <c r="D5601" s="429">
        <v>3.1912790000000002</v>
      </c>
      <c r="E5601" s="429">
        <v>3.1475649999999997</v>
      </c>
      <c r="F5601" s="429">
        <v>8.2086690000000146</v>
      </c>
    </row>
    <row r="5602" spans="1:6" x14ac:dyDescent="0.3">
      <c r="A5602" s="336">
        <v>20640</v>
      </c>
      <c r="B5602" s="2" t="s">
        <v>293</v>
      </c>
      <c r="C5602" s="429">
        <v>6.4361499999999996</v>
      </c>
      <c r="D5602" s="429">
        <v>2.8287360000000001</v>
      </c>
      <c r="E5602" s="429">
        <v>3.6074139999999995</v>
      </c>
      <c r="F5602" s="429">
        <v>11.563422000000003</v>
      </c>
    </row>
    <row r="5603" spans="1:6" x14ac:dyDescent="0.3">
      <c r="A5603" s="336">
        <v>20645</v>
      </c>
      <c r="B5603" s="2" t="s">
        <v>293</v>
      </c>
      <c r="C5603" s="429">
        <v>6.4229669999999999</v>
      </c>
      <c r="D5603" s="429">
        <v>3.0137100000000001</v>
      </c>
      <c r="E5603" s="429">
        <v>3.4092569999999998</v>
      </c>
      <c r="F5603" s="429">
        <v>10.083101000000006</v>
      </c>
    </row>
    <row r="5604" spans="1:6" x14ac:dyDescent="0.3">
      <c r="A5604" s="336">
        <v>20646</v>
      </c>
      <c r="B5604" s="2" t="s">
        <v>293</v>
      </c>
      <c r="C5604" s="429">
        <v>6.4268450000000001</v>
      </c>
      <c r="D5604" s="429">
        <v>2.9210600000000002</v>
      </c>
      <c r="E5604" s="429">
        <v>3.5057849999999999</v>
      </c>
      <c r="F5604" s="429">
        <v>10.904097999999998</v>
      </c>
    </row>
    <row r="5605" spans="1:6" x14ac:dyDescent="0.3">
      <c r="A5605" s="336">
        <v>20650</v>
      </c>
      <c r="B5605" s="2" t="s">
        <v>293</v>
      </c>
      <c r="C5605" s="429">
        <v>6.384525</v>
      </c>
      <c r="D5605" s="429">
        <v>3.1002100000000001</v>
      </c>
      <c r="E5605" s="429">
        <v>3.2843149999999999</v>
      </c>
      <c r="F5605" s="429">
        <v>9.0237809999999925</v>
      </c>
    </row>
    <row r="5606" spans="1:6" x14ac:dyDescent="0.3">
      <c r="A5606" s="336">
        <v>20653</v>
      </c>
      <c r="B5606" s="2" t="s">
        <v>293</v>
      </c>
      <c r="C5606" s="429">
        <v>6.3963039999999998</v>
      </c>
      <c r="D5606" s="429">
        <v>3.0973320000000002</v>
      </c>
      <c r="E5606" s="429">
        <v>3.2989719999999996</v>
      </c>
      <c r="F5606" s="429">
        <v>8.8572780000000009</v>
      </c>
    </row>
    <row r="5607" spans="1:6" x14ac:dyDescent="0.3">
      <c r="A5607" s="336">
        <v>20656</v>
      </c>
      <c r="B5607" s="2" t="s">
        <v>293</v>
      </c>
      <c r="C5607" s="429">
        <v>6.403486</v>
      </c>
      <c r="D5607" s="429">
        <v>3.102312</v>
      </c>
      <c r="E5607" s="429">
        <v>3.3011740000000001</v>
      </c>
      <c r="F5607" s="429">
        <v>9.0416140000000098</v>
      </c>
    </row>
    <row r="5608" spans="1:6" x14ac:dyDescent="0.3">
      <c r="A5608" s="336">
        <v>20657</v>
      </c>
      <c r="B5608" s="2" t="s">
        <v>293</v>
      </c>
      <c r="C5608" s="429">
        <v>6.3739660000000002</v>
      </c>
      <c r="D5608" s="429">
        <v>3.108101</v>
      </c>
      <c r="E5608" s="429">
        <v>3.2658650000000002</v>
      </c>
      <c r="F5608" s="429">
        <v>8.2877780000000101</v>
      </c>
    </row>
    <row r="5609" spans="1:6" x14ac:dyDescent="0.3">
      <c r="A5609" s="336">
        <v>20658</v>
      </c>
      <c r="B5609" s="2" t="s">
        <v>293</v>
      </c>
      <c r="C5609" s="429">
        <v>6.4397190000000002</v>
      </c>
      <c r="D5609" s="429">
        <v>2.8218549999999998</v>
      </c>
      <c r="E5609" s="429">
        <v>3.6178640000000004</v>
      </c>
      <c r="F5609" s="429">
        <v>11.648710000000001</v>
      </c>
    </row>
    <row r="5610" spans="1:6" x14ac:dyDescent="0.3">
      <c r="A5610" s="336">
        <v>20659</v>
      </c>
      <c r="B5610" s="2" t="s">
        <v>293</v>
      </c>
      <c r="C5610" s="429">
        <v>6.4116629999999999</v>
      </c>
      <c r="D5610" s="429">
        <v>3.0958039999999998</v>
      </c>
      <c r="E5610" s="429">
        <v>3.3158590000000001</v>
      </c>
      <c r="F5610" s="429">
        <v>9.1665770000000037</v>
      </c>
    </row>
    <row r="5611" spans="1:6" x14ac:dyDescent="0.3">
      <c r="A5611" s="336">
        <v>20662</v>
      </c>
      <c r="B5611" s="2" t="s">
        <v>293</v>
      </c>
      <c r="C5611" s="429">
        <v>6.4135419999999996</v>
      </c>
      <c r="D5611" s="429">
        <v>2.8760729999999999</v>
      </c>
      <c r="E5611" s="429">
        <v>3.5374689999999998</v>
      </c>
      <c r="F5611" s="429">
        <v>11.052098999999998</v>
      </c>
    </row>
    <row r="5612" spans="1:6" x14ac:dyDescent="0.3">
      <c r="A5612" s="336">
        <v>20664</v>
      </c>
      <c r="B5612" s="2" t="s">
        <v>293</v>
      </c>
      <c r="C5612" s="429">
        <v>6.4326800000000004</v>
      </c>
      <c r="D5612" s="429">
        <v>2.9992139999999998</v>
      </c>
      <c r="E5612" s="429">
        <v>3.4334660000000006</v>
      </c>
      <c r="F5612" s="429">
        <v>10.195060999999995</v>
      </c>
    </row>
    <row r="5613" spans="1:6" x14ac:dyDescent="0.3">
      <c r="A5613" s="336">
        <v>20667</v>
      </c>
      <c r="B5613" s="2" t="s">
        <v>293</v>
      </c>
      <c r="C5613" s="429">
        <v>6.3907350000000003</v>
      </c>
      <c r="D5613" s="429">
        <v>3.0975160000000002</v>
      </c>
      <c r="E5613" s="429">
        <v>3.2932190000000001</v>
      </c>
      <c r="F5613" s="429">
        <v>8.8658789999999996</v>
      </c>
    </row>
    <row r="5614" spans="1:6" x14ac:dyDescent="0.3">
      <c r="A5614" s="336">
        <v>20670</v>
      </c>
      <c r="B5614" s="2" t="s">
        <v>293</v>
      </c>
      <c r="C5614" s="429">
        <v>6.3996740000000001</v>
      </c>
      <c r="D5614" s="429">
        <v>3.0970270000000002</v>
      </c>
      <c r="E5614" s="429">
        <v>3.3026469999999999</v>
      </c>
      <c r="F5614" s="429">
        <v>8.8063040000000044</v>
      </c>
    </row>
    <row r="5615" spans="1:6" x14ac:dyDescent="0.3">
      <c r="A5615" s="336">
        <v>20674</v>
      </c>
      <c r="B5615" s="2" t="s">
        <v>293</v>
      </c>
      <c r="C5615" s="429">
        <v>6.3727609999999997</v>
      </c>
      <c r="D5615" s="429">
        <v>3.1064150000000001</v>
      </c>
      <c r="E5615" s="429">
        <v>3.2663459999999995</v>
      </c>
      <c r="F5615" s="429">
        <v>8.8114280000000136</v>
      </c>
    </row>
    <row r="5616" spans="1:6" x14ac:dyDescent="0.3">
      <c r="A5616" s="336">
        <v>20675</v>
      </c>
      <c r="B5616" s="2" t="s">
        <v>293</v>
      </c>
      <c r="C5616" s="429">
        <v>6.4238039999999996</v>
      </c>
      <c r="D5616" s="429">
        <v>2.886317</v>
      </c>
      <c r="E5616" s="429">
        <v>3.5374869999999996</v>
      </c>
      <c r="F5616" s="429">
        <v>11.259703999999999</v>
      </c>
    </row>
    <row r="5617" spans="1:6" x14ac:dyDescent="0.3">
      <c r="A5617" s="336">
        <v>20676</v>
      </c>
      <c r="B5617" s="2" t="s">
        <v>293</v>
      </c>
      <c r="C5617" s="429">
        <v>6.3851779999999998</v>
      </c>
      <c r="D5617" s="429">
        <v>3.155948</v>
      </c>
      <c r="E5617" s="429">
        <v>3.2292299999999998</v>
      </c>
      <c r="F5617" s="429">
        <v>8.4112690000000043</v>
      </c>
    </row>
    <row r="5618" spans="1:6" x14ac:dyDescent="0.3">
      <c r="A5618" s="336">
        <v>20677</v>
      </c>
      <c r="B5618" s="2" t="s">
        <v>293</v>
      </c>
      <c r="C5618" s="429">
        <v>6.4514050000000003</v>
      </c>
      <c r="D5618" s="429">
        <v>2.8934169999999999</v>
      </c>
      <c r="E5618" s="429">
        <v>3.5579880000000004</v>
      </c>
      <c r="F5618" s="429">
        <v>11.159253000000007</v>
      </c>
    </row>
    <row r="5619" spans="1:6" x14ac:dyDescent="0.3">
      <c r="A5619" s="336">
        <v>20678</v>
      </c>
      <c r="B5619" s="2" t="s">
        <v>293</v>
      </c>
      <c r="C5619" s="429">
        <v>6.3636470000000003</v>
      </c>
      <c r="D5619" s="429">
        <v>3.1709969999999998</v>
      </c>
      <c r="E5619" s="429">
        <v>3.1926500000000004</v>
      </c>
      <c r="F5619" s="429">
        <v>8.362004000000006</v>
      </c>
    </row>
    <row r="5620" spans="1:6" x14ac:dyDescent="0.3">
      <c r="A5620" s="336">
        <v>20680</v>
      </c>
      <c r="B5620" s="2" t="s">
        <v>293</v>
      </c>
      <c r="C5620" s="429">
        <v>6.337707</v>
      </c>
      <c r="D5620" s="429">
        <v>3.0993539999999999</v>
      </c>
      <c r="E5620" s="429">
        <v>3.238353</v>
      </c>
      <c r="F5620" s="429">
        <v>8.6734620000000007</v>
      </c>
    </row>
    <row r="5621" spans="1:6" x14ac:dyDescent="0.3">
      <c r="A5621" s="336">
        <v>20684</v>
      </c>
      <c r="B5621" s="2" t="s">
        <v>293</v>
      </c>
      <c r="C5621" s="429">
        <v>6.3536910000000004</v>
      </c>
      <c r="D5621" s="429">
        <v>3.0990479999999998</v>
      </c>
      <c r="E5621" s="429">
        <v>3.2546430000000006</v>
      </c>
      <c r="F5621" s="429">
        <v>8.7306170000000023</v>
      </c>
    </row>
    <row r="5622" spans="1:6" x14ac:dyDescent="0.3">
      <c r="A5622" s="336">
        <v>20685</v>
      </c>
      <c r="B5622" s="2" t="s">
        <v>293</v>
      </c>
      <c r="C5622" s="429">
        <v>6.3999379999999997</v>
      </c>
      <c r="D5622" s="429">
        <v>3.122903</v>
      </c>
      <c r="E5622" s="429">
        <v>3.2770349999999997</v>
      </c>
      <c r="F5622" s="429">
        <v>8.5162610000000001</v>
      </c>
    </row>
    <row r="5623" spans="1:6" x14ac:dyDescent="0.3">
      <c r="A5623" s="336">
        <v>20687</v>
      </c>
      <c r="B5623" s="2" t="s">
        <v>293</v>
      </c>
      <c r="C5623" s="429">
        <v>6.337707</v>
      </c>
      <c r="D5623" s="429">
        <v>3.0993539999999999</v>
      </c>
      <c r="E5623" s="429">
        <v>3.238353</v>
      </c>
      <c r="F5623" s="429">
        <v>8.6734620000000007</v>
      </c>
    </row>
    <row r="5624" spans="1:6" x14ac:dyDescent="0.3">
      <c r="A5624" s="336">
        <v>20688</v>
      </c>
      <c r="B5624" s="2" t="s">
        <v>293</v>
      </c>
      <c r="C5624" s="429">
        <v>6.3867849999999997</v>
      </c>
      <c r="D5624" s="429">
        <v>3.1055779999999999</v>
      </c>
      <c r="E5624" s="429">
        <v>3.2812069999999998</v>
      </c>
      <c r="F5624" s="429">
        <v>8.5777479999999926</v>
      </c>
    </row>
    <row r="5625" spans="1:6" x14ac:dyDescent="0.3">
      <c r="A5625" s="336">
        <v>20689</v>
      </c>
      <c r="B5625" s="2" t="s">
        <v>293</v>
      </c>
      <c r="C5625" s="429">
        <v>6.3232049999999997</v>
      </c>
      <c r="D5625" s="429">
        <v>3.2105929999999998</v>
      </c>
      <c r="E5625" s="429">
        <v>3.1126119999999999</v>
      </c>
      <c r="F5625" s="429">
        <v>7.9364480000000057</v>
      </c>
    </row>
    <row r="5626" spans="1:6" x14ac:dyDescent="0.3">
      <c r="A5626" s="336">
        <v>20690</v>
      </c>
      <c r="B5626" s="2" t="s">
        <v>293</v>
      </c>
      <c r="C5626" s="429">
        <v>6.3804040000000004</v>
      </c>
      <c r="D5626" s="429">
        <v>3.1087699999999998</v>
      </c>
      <c r="E5626" s="429">
        <v>3.2716340000000006</v>
      </c>
      <c r="F5626" s="429">
        <v>8.8539170000000098</v>
      </c>
    </row>
    <row r="5627" spans="1:6" x14ac:dyDescent="0.3">
      <c r="A5627" s="336">
        <v>20692</v>
      </c>
      <c r="B5627" s="2" t="s">
        <v>293</v>
      </c>
      <c r="C5627" s="429">
        <v>6.380503</v>
      </c>
      <c r="D5627" s="429">
        <v>3.1048390000000001</v>
      </c>
      <c r="E5627" s="429">
        <v>3.2756639999999999</v>
      </c>
      <c r="F5627" s="429">
        <v>8.8505929999999964</v>
      </c>
    </row>
    <row r="5628" spans="1:6" x14ac:dyDescent="0.3">
      <c r="A5628" s="336">
        <v>20693</v>
      </c>
      <c r="B5628" s="2" t="s">
        <v>293</v>
      </c>
      <c r="C5628" s="429">
        <v>6.4649169999999998</v>
      </c>
      <c r="D5628" s="429">
        <v>2.8829799999999999</v>
      </c>
      <c r="E5628" s="429">
        <v>3.5819369999999999</v>
      </c>
      <c r="F5628" s="429">
        <v>11.194141999999999</v>
      </c>
    </row>
    <row r="5629" spans="1:6" x14ac:dyDescent="0.3">
      <c r="A5629" s="336">
        <v>20695</v>
      </c>
      <c r="B5629" s="2" t="s">
        <v>293</v>
      </c>
      <c r="C5629" s="429">
        <v>6.4066020000000004</v>
      </c>
      <c r="D5629" s="429">
        <v>2.9290530000000001</v>
      </c>
      <c r="E5629" s="429">
        <v>3.4775490000000002</v>
      </c>
      <c r="F5629" s="429">
        <v>10.861177000000005</v>
      </c>
    </row>
    <row r="5630" spans="1:6" x14ac:dyDescent="0.3">
      <c r="A5630" s="336">
        <v>20701</v>
      </c>
      <c r="B5630" s="2" t="s">
        <v>293</v>
      </c>
      <c r="C5630" s="429">
        <v>6.3502739999999998</v>
      </c>
      <c r="D5630" s="429">
        <v>3.1921580000000001</v>
      </c>
      <c r="E5630" s="429">
        <v>3.1581159999999997</v>
      </c>
      <c r="F5630" s="429">
        <v>7.8929189999999991</v>
      </c>
    </row>
    <row r="5631" spans="1:6" x14ac:dyDescent="0.3">
      <c r="A5631" s="336">
        <v>20705</v>
      </c>
      <c r="B5631" s="2" t="s">
        <v>293</v>
      </c>
      <c r="C5631" s="429">
        <v>6.3589339999999996</v>
      </c>
      <c r="D5631" s="429">
        <v>3.1783039999999998</v>
      </c>
      <c r="E5631" s="429">
        <v>3.1806299999999998</v>
      </c>
      <c r="F5631" s="429">
        <v>7.9589449999999999</v>
      </c>
    </row>
    <row r="5632" spans="1:6" x14ac:dyDescent="0.3">
      <c r="A5632" s="336">
        <v>20706</v>
      </c>
      <c r="B5632" s="2" t="s">
        <v>293</v>
      </c>
      <c r="C5632" s="429">
        <v>6.3633949999999997</v>
      </c>
      <c r="D5632" s="429">
        <v>3.1613660000000001</v>
      </c>
      <c r="E5632" s="429">
        <v>3.2020289999999996</v>
      </c>
      <c r="F5632" s="429">
        <v>8.4638180000000034</v>
      </c>
    </row>
    <row r="5633" spans="1:6" x14ac:dyDescent="0.3">
      <c r="A5633" s="336">
        <v>20707</v>
      </c>
      <c r="B5633" s="2" t="s">
        <v>293</v>
      </c>
      <c r="C5633" s="429">
        <v>6.3448849999999997</v>
      </c>
      <c r="D5633" s="429">
        <v>3.196536</v>
      </c>
      <c r="E5633" s="429">
        <v>3.1483489999999996</v>
      </c>
      <c r="F5633" s="429">
        <v>7.5605389999999986</v>
      </c>
    </row>
    <row r="5634" spans="1:6" x14ac:dyDescent="0.3">
      <c r="A5634" s="336">
        <v>20708</v>
      </c>
      <c r="B5634" s="2" t="s">
        <v>293</v>
      </c>
      <c r="C5634" s="429">
        <v>6.3562630000000002</v>
      </c>
      <c r="D5634" s="429">
        <v>3.1917110000000002</v>
      </c>
      <c r="E5634" s="429">
        <v>3.164552</v>
      </c>
      <c r="F5634" s="429">
        <v>7.9631139999999974</v>
      </c>
    </row>
    <row r="5635" spans="1:6" x14ac:dyDescent="0.3">
      <c r="A5635" s="336">
        <v>20710</v>
      </c>
      <c r="B5635" s="2" t="s">
        <v>293</v>
      </c>
      <c r="C5635" s="429">
        <v>6.395149</v>
      </c>
      <c r="D5635" s="429">
        <v>3.1125060000000002</v>
      </c>
      <c r="E5635" s="429">
        <v>3.2826429999999998</v>
      </c>
      <c r="F5635" s="429">
        <v>9.1439049999999966</v>
      </c>
    </row>
    <row r="5636" spans="1:6" x14ac:dyDescent="0.3">
      <c r="A5636" s="336">
        <v>20711</v>
      </c>
      <c r="B5636" s="2" t="s">
        <v>293</v>
      </c>
      <c r="C5636" s="429">
        <v>6.3358100000000004</v>
      </c>
      <c r="D5636" s="429">
        <v>3.1975349999999998</v>
      </c>
      <c r="E5636" s="429">
        <v>3.1382750000000006</v>
      </c>
      <c r="F5636" s="429">
        <v>8.1105039999999988</v>
      </c>
    </row>
    <row r="5637" spans="1:6" x14ac:dyDescent="0.3">
      <c r="A5637" s="336">
        <v>20712</v>
      </c>
      <c r="B5637" s="2" t="s">
        <v>293</v>
      </c>
      <c r="C5637" s="429">
        <v>6.4071709999999999</v>
      </c>
      <c r="D5637" s="429">
        <v>3.0826370000000001</v>
      </c>
      <c r="E5637" s="429">
        <v>3.3245339999999999</v>
      </c>
      <c r="F5637" s="429">
        <v>9.4647860000000037</v>
      </c>
    </row>
    <row r="5638" spans="1:6" x14ac:dyDescent="0.3">
      <c r="A5638" s="336">
        <v>20714</v>
      </c>
      <c r="B5638" s="2" t="s">
        <v>293</v>
      </c>
      <c r="C5638" s="429">
        <v>6.2961850000000004</v>
      </c>
      <c r="D5638" s="429">
        <v>3.2275939999999999</v>
      </c>
      <c r="E5638" s="429">
        <v>3.0685910000000005</v>
      </c>
      <c r="F5638" s="429">
        <v>7.6850320000000067</v>
      </c>
    </row>
    <row r="5639" spans="1:6" x14ac:dyDescent="0.3">
      <c r="A5639" s="336">
        <v>20715</v>
      </c>
      <c r="B5639" s="2" t="s">
        <v>293</v>
      </c>
      <c r="C5639" s="429">
        <v>6.3399109999999999</v>
      </c>
      <c r="D5639" s="429">
        <v>3.2039270000000002</v>
      </c>
      <c r="E5639" s="429">
        <v>3.1359839999999997</v>
      </c>
      <c r="F5639" s="429">
        <v>7.9982480000000109</v>
      </c>
    </row>
    <row r="5640" spans="1:6" x14ac:dyDescent="0.3">
      <c r="A5640" s="336">
        <v>20716</v>
      </c>
      <c r="B5640" s="2" t="s">
        <v>293</v>
      </c>
      <c r="C5640" s="429">
        <v>6.3275810000000003</v>
      </c>
      <c r="D5640" s="429">
        <v>3.2085029999999999</v>
      </c>
      <c r="E5640" s="429">
        <v>3.1190780000000005</v>
      </c>
      <c r="F5640" s="429">
        <v>7.8957319999999953</v>
      </c>
    </row>
    <row r="5641" spans="1:6" x14ac:dyDescent="0.3">
      <c r="A5641" s="336">
        <v>20720</v>
      </c>
      <c r="B5641" s="2" t="s">
        <v>293</v>
      </c>
      <c r="C5641" s="429">
        <v>6.3434350000000004</v>
      </c>
      <c r="D5641" s="429">
        <v>3.1936689999999999</v>
      </c>
      <c r="E5641" s="429">
        <v>3.1497660000000005</v>
      </c>
      <c r="F5641" s="429">
        <v>8.0871050000000011</v>
      </c>
    </row>
    <row r="5642" spans="1:6" x14ac:dyDescent="0.3">
      <c r="A5642" s="336">
        <v>20721</v>
      </c>
      <c r="B5642" s="2" t="s">
        <v>293</v>
      </c>
      <c r="C5642" s="429">
        <v>6.3350080000000002</v>
      </c>
      <c r="D5642" s="429">
        <v>3.1842929999999998</v>
      </c>
      <c r="E5642" s="429">
        <v>3.1507150000000004</v>
      </c>
      <c r="F5642" s="429">
        <v>8.2102680000000063</v>
      </c>
    </row>
    <row r="5643" spans="1:6" x14ac:dyDescent="0.3">
      <c r="A5643" s="336">
        <v>20722</v>
      </c>
      <c r="B5643" s="2" t="s">
        <v>293</v>
      </c>
      <c r="C5643" s="429">
        <v>6.4069940000000001</v>
      </c>
      <c r="D5643" s="429">
        <v>3.0884209999999999</v>
      </c>
      <c r="E5643" s="429">
        <v>3.3185730000000002</v>
      </c>
      <c r="F5643" s="429">
        <v>9.4535270000000011</v>
      </c>
    </row>
    <row r="5644" spans="1:6" x14ac:dyDescent="0.3">
      <c r="A5644" s="336">
        <v>20723</v>
      </c>
      <c r="B5644" s="2" t="s">
        <v>293</v>
      </c>
      <c r="C5644" s="429">
        <v>6.3256259999999997</v>
      </c>
      <c r="D5644" s="429">
        <v>3.197003</v>
      </c>
      <c r="E5644" s="429">
        <v>3.1286229999999997</v>
      </c>
      <c r="F5644" s="429">
        <v>7.4391569999999874</v>
      </c>
    </row>
    <row r="5645" spans="1:6" x14ac:dyDescent="0.3">
      <c r="A5645" s="336">
        <v>20724</v>
      </c>
      <c r="B5645" s="2" t="s">
        <v>293</v>
      </c>
      <c r="C5645" s="429">
        <v>6.3542230000000002</v>
      </c>
      <c r="D5645" s="429">
        <v>3.1963889999999999</v>
      </c>
      <c r="E5645" s="429">
        <v>3.1578340000000003</v>
      </c>
      <c r="F5645" s="429">
        <v>7.8710680000000082</v>
      </c>
    </row>
    <row r="5646" spans="1:6" x14ac:dyDescent="0.3">
      <c r="A5646" s="336">
        <v>20732</v>
      </c>
      <c r="B5646" s="2" t="s">
        <v>293</v>
      </c>
      <c r="C5646" s="429">
        <v>6.3236549999999996</v>
      </c>
      <c r="D5646" s="429">
        <v>3.2118579999999999</v>
      </c>
      <c r="E5646" s="429">
        <v>3.1117969999999997</v>
      </c>
      <c r="F5646" s="429">
        <v>7.9094670000000065</v>
      </c>
    </row>
    <row r="5647" spans="1:6" x14ac:dyDescent="0.3">
      <c r="A5647" s="336">
        <v>20733</v>
      </c>
      <c r="B5647" s="2" t="s">
        <v>293</v>
      </c>
      <c r="C5647" s="429">
        <v>6.2961850000000004</v>
      </c>
      <c r="D5647" s="429">
        <v>3.2275939999999999</v>
      </c>
      <c r="E5647" s="429">
        <v>3.0685910000000005</v>
      </c>
      <c r="F5647" s="429">
        <v>7.6850320000000067</v>
      </c>
    </row>
    <row r="5648" spans="1:6" x14ac:dyDescent="0.3">
      <c r="A5648" s="336">
        <v>20735</v>
      </c>
      <c r="B5648" s="2" t="s">
        <v>293</v>
      </c>
      <c r="C5648" s="429">
        <v>6.4406970000000001</v>
      </c>
      <c r="D5648" s="429">
        <v>2.9691510000000001</v>
      </c>
      <c r="E5648" s="429">
        <v>3.471546</v>
      </c>
      <c r="F5648" s="429">
        <v>10.680422999999998</v>
      </c>
    </row>
    <row r="5649" spans="1:6" x14ac:dyDescent="0.3">
      <c r="A5649" s="336">
        <v>20736</v>
      </c>
      <c r="B5649" s="2" t="s">
        <v>293</v>
      </c>
      <c r="C5649" s="429">
        <v>6.3237949999999996</v>
      </c>
      <c r="D5649" s="429">
        <v>3.1982910000000002</v>
      </c>
      <c r="E5649" s="429">
        <v>3.1255039999999994</v>
      </c>
      <c r="F5649" s="429">
        <v>8.1156170000000003</v>
      </c>
    </row>
    <row r="5650" spans="1:6" x14ac:dyDescent="0.3">
      <c r="A5650" s="336">
        <v>20737</v>
      </c>
      <c r="B5650" s="2" t="s">
        <v>293</v>
      </c>
      <c r="C5650" s="429">
        <v>6.3862730000000001</v>
      </c>
      <c r="D5650" s="429">
        <v>3.1277189999999999</v>
      </c>
      <c r="E5650" s="429">
        <v>3.2585540000000002</v>
      </c>
      <c r="F5650" s="429">
        <v>8.8727480000000014</v>
      </c>
    </row>
    <row r="5651" spans="1:6" x14ac:dyDescent="0.3">
      <c r="A5651" s="336">
        <v>20740</v>
      </c>
      <c r="B5651" s="2" t="s">
        <v>293</v>
      </c>
      <c r="C5651" s="429">
        <v>6.3736509999999997</v>
      </c>
      <c r="D5651" s="429">
        <v>3.143548</v>
      </c>
      <c r="E5651" s="429">
        <v>3.2301029999999997</v>
      </c>
      <c r="F5651" s="429">
        <v>8.5010959999999969</v>
      </c>
    </row>
    <row r="5652" spans="1:6" x14ac:dyDescent="0.3">
      <c r="A5652" s="336">
        <v>20742</v>
      </c>
      <c r="B5652" s="2" t="s">
        <v>293</v>
      </c>
      <c r="C5652" s="429">
        <v>6.3787349999999998</v>
      </c>
      <c r="D5652" s="429">
        <v>3.1287720000000001</v>
      </c>
      <c r="E5652" s="429">
        <v>3.2499629999999997</v>
      </c>
      <c r="F5652" s="429">
        <v>8.7069690000000008</v>
      </c>
    </row>
    <row r="5653" spans="1:6" x14ac:dyDescent="0.3">
      <c r="A5653" s="336">
        <v>20743</v>
      </c>
      <c r="B5653" s="2" t="s">
        <v>293</v>
      </c>
      <c r="C5653" s="429">
        <v>6.3981009999999996</v>
      </c>
      <c r="D5653" s="429">
        <v>3.0910950000000001</v>
      </c>
      <c r="E5653" s="429">
        <v>3.3070059999999994</v>
      </c>
      <c r="F5653" s="429">
        <v>9.4464069999999936</v>
      </c>
    </row>
    <row r="5654" spans="1:6" x14ac:dyDescent="0.3">
      <c r="A5654" s="336">
        <v>20744</v>
      </c>
      <c r="B5654" s="2" t="s">
        <v>293</v>
      </c>
      <c r="C5654" s="429">
        <v>6.4885960000000003</v>
      </c>
      <c r="D5654" s="429">
        <v>2.9051089999999999</v>
      </c>
      <c r="E5654" s="429">
        <v>3.5834870000000003</v>
      </c>
      <c r="F5654" s="429">
        <v>11.408868999999996</v>
      </c>
    </row>
    <row r="5655" spans="1:6" x14ac:dyDescent="0.3">
      <c r="A5655" s="336">
        <v>20745</v>
      </c>
      <c r="B5655" s="2" t="s">
        <v>293</v>
      </c>
      <c r="C5655" s="429">
        <v>6.4871600000000003</v>
      </c>
      <c r="D5655" s="429">
        <v>2.931406</v>
      </c>
      <c r="E5655" s="429">
        <v>3.5557540000000003</v>
      </c>
      <c r="F5655" s="429">
        <v>11.198518000000007</v>
      </c>
    </row>
    <row r="5656" spans="1:6" x14ac:dyDescent="0.3">
      <c r="A5656" s="336">
        <v>20746</v>
      </c>
      <c r="B5656" s="2" t="s">
        <v>293</v>
      </c>
      <c r="C5656" s="429">
        <v>6.4258199999999999</v>
      </c>
      <c r="D5656" s="429">
        <v>3.028232</v>
      </c>
      <c r="E5656" s="429">
        <v>3.3975879999999998</v>
      </c>
      <c r="F5656" s="429">
        <v>10.123888000000015</v>
      </c>
    </row>
    <row r="5657" spans="1:6" x14ac:dyDescent="0.3">
      <c r="A5657" s="336">
        <v>20747</v>
      </c>
      <c r="B5657" s="2" t="s">
        <v>293</v>
      </c>
      <c r="C5657" s="429">
        <v>6.4029920000000002</v>
      </c>
      <c r="D5657" s="429">
        <v>3.0713520000000001</v>
      </c>
      <c r="E5657" s="429">
        <v>3.3316400000000002</v>
      </c>
      <c r="F5657" s="429">
        <v>9.6330069999999992</v>
      </c>
    </row>
    <row r="5658" spans="1:6" x14ac:dyDescent="0.3">
      <c r="A5658" s="336">
        <v>20748</v>
      </c>
      <c r="B5658" s="2" t="s">
        <v>293</v>
      </c>
      <c r="C5658" s="429">
        <v>6.4443349999999997</v>
      </c>
      <c r="D5658" s="429">
        <v>2.991746</v>
      </c>
      <c r="E5658" s="429">
        <v>3.4525889999999997</v>
      </c>
      <c r="F5658" s="429">
        <v>10.514843999999997</v>
      </c>
    </row>
    <row r="5659" spans="1:6" x14ac:dyDescent="0.3">
      <c r="A5659" s="336">
        <v>20751</v>
      </c>
      <c r="B5659" s="2" t="s">
        <v>293</v>
      </c>
      <c r="C5659" s="429">
        <v>6.297587</v>
      </c>
      <c r="D5659" s="429">
        <v>3.2272050000000001</v>
      </c>
      <c r="E5659" s="429">
        <v>3.0703819999999999</v>
      </c>
      <c r="F5659" s="429">
        <v>7.6903599999999841</v>
      </c>
    </row>
    <row r="5660" spans="1:6" x14ac:dyDescent="0.3">
      <c r="A5660" s="336">
        <v>20754</v>
      </c>
      <c r="B5660" s="2" t="s">
        <v>293</v>
      </c>
      <c r="C5660" s="429">
        <v>6.3312860000000004</v>
      </c>
      <c r="D5660" s="429">
        <v>3.1913339999999999</v>
      </c>
      <c r="E5660" s="429">
        <v>3.1399520000000005</v>
      </c>
      <c r="F5660" s="429">
        <v>8.2188340000000082</v>
      </c>
    </row>
    <row r="5661" spans="1:6" x14ac:dyDescent="0.3">
      <c r="A5661" s="336">
        <v>20755</v>
      </c>
      <c r="B5661" s="2" t="s">
        <v>293</v>
      </c>
      <c r="C5661" s="429">
        <v>6.3629300000000004</v>
      </c>
      <c r="D5661" s="429">
        <v>3.1967439999999998</v>
      </c>
      <c r="E5661" s="429">
        <v>3.1661860000000006</v>
      </c>
      <c r="F5661" s="429">
        <v>8.0811120000000045</v>
      </c>
    </row>
    <row r="5662" spans="1:6" x14ac:dyDescent="0.3">
      <c r="A5662" s="336">
        <v>20758</v>
      </c>
      <c r="B5662" s="2" t="s">
        <v>293</v>
      </c>
      <c r="C5662" s="429">
        <v>6.3054399999999999</v>
      </c>
      <c r="D5662" s="429">
        <v>3.2187489999999999</v>
      </c>
      <c r="E5662" s="429">
        <v>3.0866910000000001</v>
      </c>
      <c r="F5662" s="429">
        <v>7.8152100000000075</v>
      </c>
    </row>
    <row r="5663" spans="1:6" x14ac:dyDescent="0.3">
      <c r="A5663" s="336">
        <v>20759</v>
      </c>
      <c r="B5663" s="2" t="s">
        <v>293</v>
      </c>
      <c r="C5663" s="429">
        <v>6.2876700000000003</v>
      </c>
      <c r="D5663" s="429">
        <v>3.1987860000000001</v>
      </c>
      <c r="E5663" s="429">
        <v>3.0888840000000002</v>
      </c>
      <c r="F5663" s="429">
        <v>7.0715760000000216</v>
      </c>
    </row>
    <row r="5664" spans="1:6" x14ac:dyDescent="0.3">
      <c r="A5664" s="336">
        <v>20762</v>
      </c>
      <c r="B5664" s="2" t="s">
        <v>293</v>
      </c>
      <c r="C5664" s="429">
        <v>6.4119929999999998</v>
      </c>
      <c r="D5664" s="429">
        <v>3.042224</v>
      </c>
      <c r="E5664" s="429">
        <v>3.3697689999999998</v>
      </c>
      <c r="F5664" s="429">
        <v>9.9235129999999927</v>
      </c>
    </row>
    <row r="5665" spans="1:6" x14ac:dyDescent="0.3">
      <c r="A5665" s="336">
        <v>20763</v>
      </c>
      <c r="B5665" s="2" t="s">
        <v>293</v>
      </c>
      <c r="C5665" s="429">
        <v>6.3405360000000002</v>
      </c>
      <c r="D5665" s="429">
        <v>3.193085</v>
      </c>
      <c r="E5665" s="429">
        <v>3.1474510000000002</v>
      </c>
      <c r="F5665" s="429">
        <v>7.7194360000000017</v>
      </c>
    </row>
    <row r="5666" spans="1:6" x14ac:dyDescent="0.3">
      <c r="A5666" s="336">
        <v>20764</v>
      </c>
      <c r="B5666" s="2" t="s">
        <v>293</v>
      </c>
      <c r="C5666" s="429">
        <v>6.3384039999999997</v>
      </c>
      <c r="D5666" s="429">
        <v>3.2144940000000002</v>
      </c>
      <c r="E5666" s="429">
        <v>3.1239099999999995</v>
      </c>
      <c r="F5666" s="429">
        <v>7.8185079999999942</v>
      </c>
    </row>
    <row r="5667" spans="1:6" x14ac:dyDescent="0.3">
      <c r="A5667" s="336">
        <v>20769</v>
      </c>
      <c r="B5667" s="2" t="s">
        <v>293</v>
      </c>
      <c r="C5667" s="429">
        <v>6.3520510000000003</v>
      </c>
      <c r="D5667" s="429">
        <v>3.1813920000000002</v>
      </c>
      <c r="E5667" s="429">
        <v>3.1706590000000001</v>
      </c>
      <c r="F5667" s="429">
        <v>8.1981280000000041</v>
      </c>
    </row>
    <row r="5668" spans="1:6" x14ac:dyDescent="0.3">
      <c r="A5668" s="336">
        <v>20770</v>
      </c>
      <c r="B5668" s="2" t="s">
        <v>293</v>
      </c>
      <c r="C5668" s="429">
        <v>6.3674410000000004</v>
      </c>
      <c r="D5668" s="429">
        <v>3.1641349999999999</v>
      </c>
      <c r="E5668" s="429">
        <v>3.2033060000000004</v>
      </c>
      <c r="F5668" s="429">
        <v>8.2923380000000009</v>
      </c>
    </row>
    <row r="5669" spans="1:6" x14ac:dyDescent="0.3">
      <c r="A5669" s="336">
        <v>20771</v>
      </c>
      <c r="B5669" s="2" t="s">
        <v>293</v>
      </c>
      <c r="C5669" s="429">
        <v>6.3623269999999996</v>
      </c>
      <c r="D5669" s="429">
        <v>3.1694840000000002</v>
      </c>
      <c r="E5669" s="429">
        <v>3.1928429999999994</v>
      </c>
      <c r="F5669" s="429">
        <v>8.2888329999999968</v>
      </c>
    </row>
    <row r="5670" spans="1:6" x14ac:dyDescent="0.3">
      <c r="A5670" s="336">
        <v>20772</v>
      </c>
      <c r="B5670" s="2" t="s">
        <v>293</v>
      </c>
      <c r="C5670" s="429">
        <v>6.3702480000000001</v>
      </c>
      <c r="D5670" s="429">
        <v>3.1332309999999999</v>
      </c>
      <c r="E5670" s="429">
        <v>3.2370170000000003</v>
      </c>
      <c r="F5670" s="429">
        <v>8.9368080000000063</v>
      </c>
    </row>
    <row r="5671" spans="1:6" x14ac:dyDescent="0.3">
      <c r="A5671" s="336">
        <v>20774</v>
      </c>
      <c r="B5671" s="2" t="s">
        <v>293</v>
      </c>
      <c r="C5671" s="429">
        <v>6.3468150000000003</v>
      </c>
      <c r="D5671" s="429">
        <v>3.1689790000000002</v>
      </c>
      <c r="E5671" s="429">
        <v>3.1778360000000001</v>
      </c>
      <c r="F5671" s="429">
        <v>8.4248899999999978</v>
      </c>
    </row>
    <row r="5672" spans="1:6" x14ac:dyDescent="0.3">
      <c r="A5672" s="336">
        <v>20776</v>
      </c>
      <c r="B5672" s="2" t="s">
        <v>293</v>
      </c>
      <c r="C5672" s="429">
        <v>6.3504670000000001</v>
      </c>
      <c r="D5672" s="429">
        <v>3.2076880000000001</v>
      </c>
      <c r="E5672" s="429">
        <v>3.142779</v>
      </c>
      <c r="F5672" s="429">
        <v>7.9485349999999997</v>
      </c>
    </row>
    <row r="5673" spans="1:6" x14ac:dyDescent="0.3">
      <c r="A5673" s="336">
        <v>20777</v>
      </c>
      <c r="B5673" s="2" t="s">
        <v>293</v>
      </c>
      <c r="C5673" s="429">
        <v>6.2477220000000004</v>
      </c>
      <c r="D5673" s="429">
        <v>3.1963979999999999</v>
      </c>
      <c r="E5673" s="429">
        <v>3.0513240000000006</v>
      </c>
      <c r="F5673" s="429">
        <v>6.9241030000000023</v>
      </c>
    </row>
    <row r="5674" spans="1:6" x14ac:dyDescent="0.3">
      <c r="A5674" s="336">
        <v>20778</v>
      </c>
      <c r="B5674" s="2" t="s">
        <v>293</v>
      </c>
      <c r="C5674" s="429">
        <v>6.3320970000000001</v>
      </c>
      <c r="D5674" s="429">
        <v>3.218035</v>
      </c>
      <c r="E5674" s="429">
        <v>3.1140620000000001</v>
      </c>
      <c r="F5674" s="429">
        <v>7.815445000000004</v>
      </c>
    </row>
    <row r="5675" spans="1:6" x14ac:dyDescent="0.3">
      <c r="A5675" s="336">
        <v>20779</v>
      </c>
      <c r="B5675" s="2" t="s">
        <v>293</v>
      </c>
      <c r="C5675" s="429">
        <v>6.3012899999999998</v>
      </c>
      <c r="D5675" s="429">
        <v>3.2252239999999999</v>
      </c>
      <c r="E5675" s="429">
        <v>3.076066</v>
      </c>
      <c r="F5675" s="429">
        <v>7.718597999999993</v>
      </c>
    </row>
    <row r="5676" spans="1:6" x14ac:dyDescent="0.3">
      <c r="A5676" s="336">
        <v>20781</v>
      </c>
      <c r="B5676" s="2" t="s">
        <v>293</v>
      </c>
      <c r="C5676" s="429">
        <v>6.3990989999999996</v>
      </c>
      <c r="D5676" s="429">
        <v>3.1029550000000001</v>
      </c>
      <c r="E5676" s="429">
        <v>3.2961439999999995</v>
      </c>
      <c r="F5676" s="429">
        <v>9.252876999999998</v>
      </c>
    </row>
    <row r="5677" spans="1:6" x14ac:dyDescent="0.3">
      <c r="A5677" s="336">
        <v>20782</v>
      </c>
      <c r="B5677" s="2" t="s">
        <v>293</v>
      </c>
      <c r="C5677" s="429">
        <v>6.3938980000000001</v>
      </c>
      <c r="D5677" s="429">
        <v>3.096838</v>
      </c>
      <c r="E5677" s="429">
        <v>3.2970600000000001</v>
      </c>
      <c r="F5677" s="429">
        <v>9.1786200000000022</v>
      </c>
    </row>
    <row r="5678" spans="1:6" x14ac:dyDescent="0.3">
      <c r="A5678" s="336">
        <v>20783</v>
      </c>
      <c r="B5678" s="2" t="s">
        <v>293</v>
      </c>
      <c r="C5678" s="429">
        <v>6.369955</v>
      </c>
      <c r="D5678" s="429">
        <v>3.122757</v>
      </c>
      <c r="E5678" s="429">
        <v>3.247198</v>
      </c>
      <c r="F5678" s="429">
        <v>8.6601870000000076</v>
      </c>
    </row>
    <row r="5679" spans="1:6" x14ac:dyDescent="0.3">
      <c r="A5679" s="336">
        <v>20784</v>
      </c>
      <c r="B5679" s="2" t="s">
        <v>293</v>
      </c>
      <c r="C5679" s="429">
        <v>6.3796470000000003</v>
      </c>
      <c r="D5679" s="429">
        <v>3.1375929999999999</v>
      </c>
      <c r="E5679" s="429">
        <v>3.2420540000000004</v>
      </c>
      <c r="F5679" s="429">
        <v>8.7995679999999936</v>
      </c>
    </row>
    <row r="5680" spans="1:6" x14ac:dyDescent="0.3">
      <c r="A5680" s="336">
        <v>20785</v>
      </c>
      <c r="B5680" s="2" t="s">
        <v>293</v>
      </c>
      <c r="C5680" s="429">
        <v>6.3825620000000001</v>
      </c>
      <c r="D5680" s="429">
        <v>3.125327</v>
      </c>
      <c r="E5680" s="429">
        <v>3.2572350000000001</v>
      </c>
      <c r="F5680" s="429">
        <v>9.0370429999999971</v>
      </c>
    </row>
    <row r="5681" spans="1:6" x14ac:dyDescent="0.3">
      <c r="A5681" s="336">
        <v>20794</v>
      </c>
      <c r="B5681" s="2" t="s">
        <v>293</v>
      </c>
      <c r="C5681" s="429">
        <v>6.3450129999999998</v>
      </c>
      <c r="D5681" s="429">
        <v>3.1885699999999999</v>
      </c>
      <c r="E5681" s="429">
        <v>3.1564429999999999</v>
      </c>
      <c r="F5681" s="429">
        <v>7.8464160000000049</v>
      </c>
    </row>
    <row r="5682" spans="1:6" x14ac:dyDescent="0.3">
      <c r="A5682" s="336">
        <v>20812</v>
      </c>
      <c r="B5682" s="2" t="s">
        <v>293</v>
      </c>
      <c r="C5682" s="429">
        <v>6.3575299999999997</v>
      </c>
      <c r="D5682" s="429">
        <v>3.012524</v>
      </c>
      <c r="E5682" s="429">
        <v>3.3450059999999997</v>
      </c>
      <c r="F5682" s="429">
        <v>9.5188260000000042</v>
      </c>
    </row>
    <row r="5683" spans="1:6" x14ac:dyDescent="0.3">
      <c r="A5683" s="336">
        <v>20814</v>
      </c>
      <c r="B5683" s="2" t="s">
        <v>293</v>
      </c>
      <c r="C5683" s="429">
        <v>6.3428310000000003</v>
      </c>
      <c r="D5683" s="429">
        <v>3.0537030000000001</v>
      </c>
      <c r="E5683" s="429">
        <v>3.2891280000000003</v>
      </c>
      <c r="F5683" s="429">
        <v>9.1393020000000007</v>
      </c>
    </row>
    <row r="5684" spans="1:6" x14ac:dyDescent="0.3">
      <c r="A5684" s="336">
        <v>20815</v>
      </c>
      <c r="B5684" s="2" t="s">
        <v>293</v>
      </c>
      <c r="C5684" s="429">
        <v>6.3819429999999997</v>
      </c>
      <c r="D5684" s="429">
        <v>3.0401120000000001</v>
      </c>
      <c r="E5684" s="429">
        <v>3.3418309999999996</v>
      </c>
      <c r="F5684" s="429">
        <v>9.5703729999999894</v>
      </c>
    </row>
    <row r="5685" spans="1:6" x14ac:dyDescent="0.3">
      <c r="A5685" s="336">
        <v>20816</v>
      </c>
      <c r="B5685" s="2" t="s">
        <v>293</v>
      </c>
      <c r="C5685" s="429">
        <v>6.3946009999999998</v>
      </c>
      <c r="D5685" s="429">
        <v>3.002275</v>
      </c>
      <c r="E5685" s="429">
        <v>3.3923259999999997</v>
      </c>
      <c r="F5685" s="429">
        <v>9.9298199999999923</v>
      </c>
    </row>
    <row r="5686" spans="1:6" x14ac:dyDescent="0.3">
      <c r="A5686" s="336">
        <v>20817</v>
      </c>
      <c r="B5686" s="2" t="s">
        <v>293</v>
      </c>
      <c r="C5686" s="429">
        <v>6.322635</v>
      </c>
      <c r="D5686" s="429">
        <v>3.036702</v>
      </c>
      <c r="E5686" s="429">
        <v>3.285933</v>
      </c>
      <c r="F5686" s="429">
        <v>9.0553720000000055</v>
      </c>
    </row>
    <row r="5687" spans="1:6" x14ac:dyDescent="0.3">
      <c r="A5687" s="336">
        <v>20818</v>
      </c>
      <c r="B5687" s="2" t="s">
        <v>293</v>
      </c>
      <c r="C5687" s="429">
        <v>6.3370839999999999</v>
      </c>
      <c r="D5687" s="429">
        <v>3.013395</v>
      </c>
      <c r="E5687" s="429">
        <v>3.3236889999999999</v>
      </c>
      <c r="F5687" s="429">
        <v>9.3233020000000053</v>
      </c>
    </row>
    <row r="5688" spans="1:6" x14ac:dyDescent="0.3">
      <c r="A5688" s="336">
        <v>20832</v>
      </c>
      <c r="B5688" s="2" t="s">
        <v>293</v>
      </c>
      <c r="C5688" s="429">
        <v>6.1972880000000004</v>
      </c>
      <c r="D5688" s="429">
        <v>3.1728830000000001</v>
      </c>
      <c r="E5688" s="429">
        <v>3.0244050000000002</v>
      </c>
      <c r="F5688" s="429">
        <v>7.0795869999999965</v>
      </c>
    </row>
    <row r="5689" spans="1:6" x14ac:dyDescent="0.3">
      <c r="A5689" s="336">
        <v>20833</v>
      </c>
      <c r="B5689" s="2" t="s">
        <v>295</v>
      </c>
      <c r="C5689" s="429">
        <v>6.3623060000000002</v>
      </c>
      <c r="D5689" s="429">
        <v>3.362155</v>
      </c>
      <c r="E5689" s="429">
        <v>3.0001510000000002</v>
      </c>
      <c r="F5689" s="429">
        <v>6.5868150000000085</v>
      </c>
    </row>
    <row r="5690" spans="1:6" x14ac:dyDescent="0.3">
      <c r="A5690" s="336">
        <v>20837</v>
      </c>
      <c r="B5690" s="2" t="s">
        <v>295</v>
      </c>
      <c r="C5690" s="429">
        <v>6.2445469999999998</v>
      </c>
      <c r="D5690" s="429">
        <v>3.228424</v>
      </c>
      <c r="E5690" s="429">
        <v>3.0161229999999999</v>
      </c>
      <c r="F5690" s="429">
        <v>7.4912169999999989</v>
      </c>
    </row>
    <row r="5691" spans="1:6" x14ac:dyDescent="0.3">
      <c r="A5691" s="336">
        <v>20838</v>
      </c>
      <c r="B5691" s="2" t="s">
        <v>295</v>
      </c>
      <c r="C5691" s="429">
        <v>6.269577</v>
      </c>
      <c r="D5691" s="429">
        <v>3.2248139999999998</v>
      </c>
      <c r="E5691" s="429">
        <v>3.0447630000000001</v>
      </c>
      <c r="F5691" s="429">
        <v>6.9233210000000085</v>
      </c>
    </row>
    <row r="5692" spans="1:6" x14ac:dyDescent="0.3">
      <c r="A5692" s="336">
        <v>20839</v>
      </c>
      <c r="B5692" s="2" t="s">
        <v>295</v>
      </c>
      <c r="C5692" s="429">
        <v>6.2597370000000003</v>
      </c>
      <c r="D5692" s="429">
        <v>3.2070370000000001</v>
      </c>
      <c r="E5692" s="429">
        <v>3.0527000000000002</v>
      </c>
      <c r="F5692" s="429">
        <v>7.3202840000000009</v>
      </c>
    </row>
    <row r="5693" spans="1:6" x14ac:dyDescent="0.3">
      <c r="A5693" s="336">
        <v>20841</v>
      </c>
      <c r="B5693" s="2" t="s">
        <v>295</v>
      </c>
      <c r="C5693" s="429">
        <v>6.2655320000000003</v>
      </c>
      <c r="D5693" s="429">
        <v>3.2453880000000002</v>
      </c>
      <c r="E5693" s="429">
        <v>3.0201440000000002</v>
      </c>
      <c r="F5693" s="429">
        <v>7.0793699999999902</v>
      </c>
    </row>
    <row r="5694" spans="1:6" x14ac:dyDescent="0.3">
      <c r="A5694" s="336">
        <v>20842</v>
      </c>
      <c r="B5694" s="2" t="s">
        <v>295</v>
      </c>
      <c r="C5694" s="429">
        <v>6.2563570000000004</v>
      </c>
      <c r="D5694" s="429">
        <v>3.211147</v>
      </c>
      <c r="E5694" s="429">
        <v>3.0452100000000004</v>
      </c>
      <c r="F5694" s="429">
        <v>7.1197269999999975</v>
      </c>
    </row>
    <row r="5695" spans="1:6" x14ac:dyDescent="0.3">
      <c r="A5695" s="336">
        <v>20850</v>
      </c>
      <c r="B5695" s="2" t="s">
        <v>293</v>
      </c>
      <c r="C5695" s="429">
        <v>6.2241379999999999</v>
      </c>
      <c r="D5695" s="429">
        <v>3.1179589999999999</v>
      </c>
      <c r="E5695" s="429">
        <v>3.106179</v>
      </c>
      <c r="F5695" s="429">
        <v>7.7474940000000032</v>
      </c>
    </row>
    <row r="5696" spans="1:6" x14ac:dyDescent="0.3">
      <c r="A5696" s="336">
        <v>20851</v>
      </c>
      <c r="B5696" s="2" t="s">
        <v>293</v>
      </c>
      <c r="C5696" s="429">
        <v>6.2425290000000002</v>
      </c>
      <c r="D5696" s="429">
        <v>3.124088</v>
      </c>
      <c r="E5696" s="429">
        <v>3.1184410000000002</v>
      </c>
      <c r="F5696" s="429">
        <v>7.7960819999999984</v>
      </c>
    </row>
    <row r="5697" spans="1:6" x14ac:dyDescent="0.3">
      <c r="A5697" s="336">
        <v>20852</v>
      </c>
      <c r="B5697" s="2" t="s">
        <v>293</v>
      </c>
      <c r="C5697" s="429">
        <v>6.273676</v>
      </c>
      <c r="D5697" s="429">
        <v>3.0957819999999998</v>
      </c>
      <c r="E5697" s="429">
        <v>3.1778940000000002</v>
      </c>
      <c r="F5697" s="429">
        <v>8.2527120000000025</v>
      </c>
    </row>
    <row r="5698" spans="1:6" x14ac:dyDescent="0.3">
      <c r="A5698" s="336">
        <v>20853</v>
      </c>
      <c r="B5698" s="2" t="s">
        <v>293</v>
      </c>
      <c r="C5698" s="429">
        <v>6.2230910000000002</v>
      </c>
      <c r="D5698" s="429">
        <v>3.1451859999999998</v>
      </c>
      <c r="E5698" s="429">
        <v>3.0779050000000003</v>
      </c>
      <c r="F5698" s="429">
        <v>7.5045670000000015</v>
      </c>
    </row>
    <row r="5699" spans="1:6" x14ac:dyDescent="0.3">
      <c r="A5699" s="336">
        <v>20854</v>
      </c>
      <c r="B5699" s="2" t="s">
        <v>293</v>
      </c>
      <c r="C5699" s="429">
        <v>6.2543860000000002</v>
      </c>
      <c r="D5699" s="429">
        <v>3.0632570000000001</v>
      </c>
      <c r="E5699" s="429">
        <v>3.1911290000000001</v>
      </c>
      <c r="F5699" s="429">
        <v>8.3292420000000007</v>
      </c>
    </row>
    <row r="5700" spans="1:6" x14ac:dyDescent="0.3">
      <c r="A5700" s="336">
        <v>20855</v>
      </c>
      <c r="B5700" s="2" t="s">
        <v>293</v>
      </c>
      <c r="C5700" s="429">
        <v>6.1901970000000004</v>
      </c>
      <c r="D5700" s="429">
        <v>3.1563059999999998</v>
      </c>
      <c r="E5700" s="429">
        <v>3.0338910000000006</v>
      </c>
      <c r="F5700" s="429">
        <v>7.2645199999999903</v>
      </c>
    </row>
    <row r="5701" spans="1:6" x14ac:dyDescent="0.3">
      <c r="A5701" s="336">
        <v>20860</v>
      </c>
      <c r="B5701" s="2" t="s">
        <v>293</v>
      </c>
      <c r="C5701" s="429">
        <v>6.2256150000000003</v>
      </c>
      <c r="D5701" s="429">
        <v>3.1797110000000002</v>
      </c>
      <c r="E5701" s="429">
        <v>3.0459040000000002</v>
      </c>
      <c r="F5701" s="429">
        <v>7.0958280000000045</v>
      </c>
    </row>
    <row r="5702" spans="1:6" x14ac:dyDescent="0.3">
      <c r="A5702" s="336">
        <v>20861</v>
      </c>
      <c r="B5702" s="2" t="s">
        <v>293</v>
      </c>
      <c r="C5702" s="429">
        <v>6.248094</v>
      </c>
      <c r="D5702" s="429">
        <v>3.1872210000000001</v>
      </c>
      <c r="E5702" s="429">
        <v>3.060873</v>
      </c>
      <c r="F5702" s="429">
        <v>7.0806570000000093</v>
      </c>
    </row>
    <row r="5703" spans="1:6" x14ac:dyDescent="0.3">
      <c r="A5703" s="336">
        <v>20862</v>
      </c>
      <c r="B5703" s="2" t="s">
        <v>293</v>
      </c>
      <c r="C5703" s="429">
        <v>6.2121320000000004</v>
      </c>
      <c r="D5703" s="429">
        <v>3.191557</v>
      </c>
      <c r="E5703" s="429">
        <v>3.0205750000000005</v>
      </c>
      <c r="F5703" s="429">
        <v>6.8694989999999905</v>
      </c>
    </row>
    <row r="5704" spans="1:6" x14ac:dyDescent="0.3">
      <c r="A5704" s="336">
        <v>20866</v>
      </c>
      <c r="B5704" s="2" t="s">
        <v>293</v>
      </c>
      <c r="C5704" s="429">
        <v>6.3188750000000002</v>
      </c>
      <c r="D5704" s="429">
        <v>3.1926260000000002</v>
      </c>
      <c r="E5704" s="429">
        <v>3.1262490000000001</v>
      </c>
      <c r="F5704" s="429">
        <v>7.3633290000000002</v>
      </c>
    </row>
    <row r="5705" spans="1:6" x14ac:dyDescent="0.3">
      <c r="A5705" s="336">
        <v>20868</v>
      </c>
      <c r="B5705" s="2" t="s">
        <v>293</v>
      </c>
      <c r="C5705" s="429">
        <v>6.2819159999999998</v>
      </c>
      <c r="D5705" s="429">
        <v>3.18506</v>
      </c>
      <c r="E5705" s="429">
        <v>3.0968559999999998</v>
      </c>
      <c r="F5705" s="429">
        <v>7.2720559999999992</v>
      </c>
    </row>
    <row r="5706" spans="1:6" x14ac:dyDescent="0.3">
      <c r="A5706" s="336">
        <v>20871</v>
      </c>
      <c r="B5706" s="2" t="s">
        <v>295</v>
      </c>
      <c r="C5706" s="429">
        <v>6.2498880000000003</v>
      </c>
      <c r="D5706" s="429">
        <v>3.2429269999999999</v>
      </c>
      <c r="E5706" s="429">
        <v>3.0069610000000004</v>
      </c>
      <c r="F5706" s="429">
        <v>6.4890080000000054</v>
      </c>
    </row>
    <row r="5707" spans="1:6" x14ac:dyDescent="0.3">
      <c r="A5707" s="336">
        <v>20872</v>
      </c>
      <c r="B5707" s="2" t="s">
        <v>295</v>
      </c>
      <c r="C5707" s="429">
        <v>6.2570550000000003</v>
      </c>
      <c r="D5707" s="429">
        <v>3.2488540000000001</v>
      </c>
      <c r="E5707" s="429">
        <v>3.0082010000000001</v>
      </c>
      <c r="F5707" s="429">
        <v>6.2880600000000015</v>
      </c>
    </row>
    <row r="5708" spans="1:6" x14ac:dyDescent="0.3">
      <c r="A5708" s="336">
        <v>20874</v>
      </c>
      <c r="B5708" s="2" t="s">
        <v>295</v>
      </c>
      <c r="C5708" s="429">
        <v>6.2765919999999999</v>
      </c>
      <c r="D5708" s="429">
        <v>3.271998</v>
      </c>
      <c r="E5708" s="429">
        <v>3.004594</v>
      </c>
      <c r="F5708" s="429">
        <v>7.3508250000000004</v>
      </c>
    </row>
    <row r="5709" spans="1:6" x14ac:dyDescent="0.3">
      <c r="A5709" s="336">
        <v>20876</v>
      </c>
      <c r="B5709" s="2" t="s">
        <v>295</v>
      </c>
      <c r="C5709" s="429">
        <v>6.2640260000000003</v>
      </c>
      <c r="D5709" s="429">
        <v>3.285936</v>
      </c>
      <c r="E5709" s="429">
        <v>2.9780900000000003</v>
      </c>
      <c r="F5709" s="429">
        <v>6.6567419999999942</v>
      </c>
    </row>
    <row r="5710" spans="1:6" x14ac:dyDescent="0.3">
      <c r="A5710" s="336">
        <v>20877</v>
      </c>
      <c r="B5710" s="2" t="s">
        <v>293</v>
      </c>
      <c r="C5710" s="429">
        <v>6.1725219999999998</v>
      </c>
      <c r="D5710" s="429">
        <v>3.1532840000000002</v>
      </c>
      <c r="E5710" s="429">
        <v>3.0192379999999996</v>
      </c>
      <c r="F5710" s="429">
        <v>7.2697419999999866</v>
      </c>
    </row>
    <row r="5711" spans="1:6" x14ac:dyDescent="0.3">
      <c r="A5711" s="336">
        <v>20878</v>
      </c>
      <c r="B5711" s="2" t="s">
        <v>293</v>
      </c>
      <c r="C5711" s="429">
        <v>6.1885830000000004</v>
      </c>
      <c r="D5711" s="429">
        <v>3.1264059999999998</v>
      </c>
      <c r="E5711" s="429">
        <v>3.0621770000000006</v>
      </c>
      <c r="F5711" s="429">
        <v>7.5891779999999969</v>
      </c>
    </row>
    <row r="5712" spans="1:6" x14ac:dyDescent="0.3">
      <c r="A5712" s="336">
        <v>20879</v>
      </c>
      <c r="B5712" s="2" t="s">
        <v>295</v>
      </c>
      <c r="C5712" s="429">
        <v>6.3169950000000004</v>
      </c>
      <c r="D5712" s="429">
        <v>3.3302689999999999</v>
      </c>
      <c r="E5712" s="429">
        <v>2.9867260000000004</v>
      </c>
      <c r="F5712" s="429">
        <v>6.9744849999999943</v>
      </c>
    </row>
    <row r="5713" spans="1:6" x14ac:dyDescent="0.3">
      <c r="A5713" s="336">
        <v>20882</v>
      </c>
      <c r="B5713" s="2" t="s">
        <v>295</v>
      </c>
      <c r="C5713" s="429">
        <v>6.3012509999999997</v>
      </c>
      <c r="D5713" s="429">
        <v>3.3158910000000001</v>
      </c>
      <c r="E5713" s="429">
        <v>2.9853599999999996</v>
      </c>
      <c r="F5713" s="429">
        <v>6.4492349999999945</v>
      </c>
    </row>
    <row r="5714" spans="1:6" x14ac:dyDescent="0.3">
      <c r="A5714" s="336">
        <v>20886</v>
      </c>
      <c r="B5714" s="2" t="s">
        <v>295</v>
      </c>
      <c r="C5714" s="429">
        <v>6.3023420000000003</v>
      </c>
      <c r="D5714" s="429">
        <v>3.31677</v>
      </c>
      <c r="E5714" s="429">
        <v>2.9855720000000003</v>
      </c>
      <c r="F5714" s="429">
        <v>6.918290000000006</v>
      </c>
    </row>
    <row r="5715" spans="1:6" x14ac:dyDescent="0.3">
      <c r="A5715" s="336">
        <v>20895</v>
      </c>
      <c r="B5715" s="2" t="s">
        <v>293</v>
      </c>
      <c r="C5715" s="429">
        <v>6.3205030000000004</v>
      </c>
      <c r="D5715" s="429">
        <v>3.084711</v>
      </c>
      <c r="E5715" s="429">
        <v>3.2357920000000004</v>
      </c>
      <c r="F5715" s="429">
        <v>8.7153630000000035</v>
      </c>
    </row>
    <row r="5716" spans="1:6" x14ac:dyDescent="0.3">
      <c r="A5716" s="336">
        <v>20901</v>
      </c>
      <c r="B5716" s="2" t="s">
        <v>293</v>
      </c>
      <c r="C5716" s="429">
        <v>6.3454560000000004</v>
      </c>
      <c r="D5716" s="429">
        <v>3.1148090000000002</v>
      </c>
      <c r="E5716" s="429">
        <v>3.2306470000000003</v>
      </c>
      <c r="F5716" s="429">
        <v>8.5542810000000031</v>
      </c>
    </row>
    <row r="5717" spans="1:6" x14ac:dyDescent="0.3">
      <c r="A5717" s="336">
        <v>20902</v>
      </c>
      <c r="B5717" s="2" t="s">
        <v>293</v>
      </c>
      <c r="C5717" s="429">
        <v>6.3110970000000002</v>
      </c>
      <c r="D5717" s="429">
        <v>3.1171489999999999</v>
      </c>
      <c r="E5717" s="429">
        <v>3.1939480000000002</v>
      </c>
      <c r="F5717" s="429">
        <v>8.3015329999999921</v>
      </c>
    </row>
    <row r="5718" spans="1:6" x14ac:dyDescent="0.3">
      <c r="A5718" s="336">
        <v>20903</v>
      </c>
      <c r="B5718" s="2" t="s">
        <v>293</v>
      </c>
      <c r="C5718" s="429">
        <v>6.3554300000000001</v>
      </c>
      <c r="D5718" s="429">
        <v>3.1240250000000001</v>
      </c>
      <c r="E5718" s="429">
        <v>3.2314050000000001</v>
      </c>
      <c r="F5718" s="429">
        <v>8.5249109999999959</v>
      </c>
    </row>
    <row r="5719" spans="1:6" x14ac:dyDescent="0.3">
      <c r="A5719" s="336">
        <v>20904</v>
      </c>
      <c r="B5719" s="2" t="s">
        <v>293</v>
      </c>
      <c r="C5719" s="429">
        <v>6.3203849999999999</v>
      </c>
      <c r="D5719" s="429">
        <v>3.1610819999999999</v>
      </c>
      <c r="E5719" s="429">
        <v>3.159303</v>
      </c>
      <c r="F5719" s="429">
        <v>7.8175819999999945</v>
      </c>
    </row>
    <row r="5720" spans="1:6" x14ac:dyDescent="0.3">
      <c r="A5720" s="336">
        <v>20905</v>
      </c>
      <c r="B5720" s="2" t="s">
        <v>293</v>
      </c>
      <c r="C5720" s="429">
        <v>6.2775109999999996</v>
      </c>
      <c r="D5720" s="429">
        <v>3.1771389999999999</v>
      </c>
      <c r="E5720" s="429">
        <v>3.1003719999999997</v>
      </c>
      <c r="F5720" s="429">
        <v>7.3647009999999966</v>
      </c>
    </row>
    <row r="5721" spans="1:6" x14ac:dyDescent="0.3">
      <c r="A5721" s="336">
        <v>20906</v>
      </c>
      <c r="B5721" s="2" t="s">
        <v>293</v>
      </c>
      <c r="C5721" s="429">
        <v>6.2563469999999999</v>
      </c>
      <c r="D5721" s="429">
        <v>3.146077</v>
      </c>
      <c r="E5721" s="429">
        <v>3.1102699999999999</v>
      </c>
      <c r="F5721" s="429">
        <v>7.651849999999996</v>
      </c>
    </row>
    <row r="5722" spans="1:6" x14ac:dyDescent="0.3">
      <c r="A5722" s="336">
        <v>20910</v>
      </c>
      <c r="B5722" s="2" t="s">
        <v>293</v>
      </c>
      <c r="C5722" s="429">
        <v>6.3610720000000001</v>
      </c>
      <c r="D5722" s="429">
        <v>3.0819809999999999</v>
      </c>
      <c r="E5722" s="429">
        <v>3.2790910000000002</v>
      </c>
      <c r="F5722" s="429">
        <v>9.0224340000000041</v>
      </c>
    </row>
    <row r="5723" spans="1:6" x14ac:dyDescent="0.3">
      <c r="A5723" s="336">
        <v>20912</v>
      </c>
      <c r="B5723" s="2" t="s">
        <v>293</v>
      </c>
      <c r="C5723" s="429">
        <v>6.3844560000000001</v>
      </c>
      <c r="D5723" s="429">
        <v>3.0861130000000001</v>
      </c>
      <c r="E5723" s="429">
        <v>3.298343</v>
      </c>
      <c r="F5723" s="429">
        <v>9.169277000000001</v>
      </c>
    </row>
    <row r="5724" spans="1:6" x14ac:dyDescent="0.3">
      <c r="A5724" s="336">
        <v>21001</v>
      </c>
      <c r="B5724" s="2" t="s">
        <v>293</v>
      </c>
      <c r="C5724" s="429">
        <v>6.3115540000000001</v>
      </c>
      <c r="D5724" s="429">
        <v>3.354095</v>
      </c>
      <c r="E5724" s="429">
        <v>2.9574590000000001</v>
      </c>
      <c r="F5724" s="429">
        <v>6.6498570000000115</v>
      </c>
    </row>
    <row r="5725" spans="1:6" x14ac:dyDescent="0.3">
      <c r="A5725" s="336">
        <v>21005</v>
      </c>
      <c r="B5725" s="2" t="s">
        <v>293</v>
      </c>
      <c r="C5725" s="429">
        <v>6.3399549999999998</v>
      </c>
      <c r="D5725" s="429">
        <v>3.3377669999999999</v>
      </c>
      <c r="E5725" s="429">
        <v>3.0021879999999999</v>
      </c>
      <c r="F5725" s="429">
        <v>7.2544339999999963</v>
      </c>
    </row>
    <row r="5726" spans="1:6" x14ac:dyDescent="0.3">
      <c r="A5726" s="336">
        <v>21009</v>
      </c>
      <c r="B5726" s="2" t="s">
        <v>293</v>
      </c>
      <c r="C5726" s="429">
        <v>6.3769770000000001</v>
      </c>
      <c r="D5726" s="429">
        <v>3.3020179999999999</v>
      </c>
      <c r="E5726" s="429">
        <v>3.0749590000000002</v>
      </c>
      <c r="F5726" s="429">
        <v>7.2853300000000019</v>
      </c>
    </row>
    <row r="5727" spans="1:6" x14ac:dyDescent="0.3">
      <c r="A5727" s="336">
        <v>21010</v>
      </c>
      <c r="B5727" s="2" t="s">
        <v>293</v>
      </c>
      <c r="C5727" s="429">
        <v>6.4199909999999996</v>
      </c>
      <c r="D5727" s="429">
        <v>3.2630370000000002</v>
      </c>
      <c r="E5727" s="429">
        <v>3.1569539999999994</v>
      </c>
      <c r="F5727" s="429">
        <v>8.0177190000000067</v>
      </c>
    </row>
    <row r="5728" spans="1:6" x14ac:dyDescent="0.3">
      <c r="A5728" s="336">
        <v>21012</v>
      </c>
      <c r="B5728" s="2" t="s">
        <v>293</v>
      </c>
      <c r="C5728" s="429">
        <v>6.435549</v>
      </c>
      <c r="D5728" s="429">
        <v>3.1813220000000002</v>
      </c>
      <c r="E5728" s="429">
        <v>3.2542269999999998</v>
      </c>
      <c r="F5728" s="429">
        <v>8.5069080000000028</v>
      </c>
    </row>
    <row r="5729" spans="1:6" x14ac:dyDescent="0.3">
      <c r="A5729" s="336">
        <v>21013</v>
      </c>
      <c r="B5729" s="2" t="s">
        <v>293</v>
      </c>
      <c r="C5729" s="429">
        <v>6.3174780000000004</v>
      </c>
      <c r="D5729" s="429">
        <v>3.2845900000000001</v>
      </c>
      <c r="E5729" s="429">
        <v>3.0328880000000003</v>
      </c>
      <c r="F5729" s="429">
        <v>6.7479800000000125</v>
      </c>
    </row>
    <row r="5730" spans="1:6" x14ac:dyDescent="0.3">
      <c r="A5730" s="336">
        <v>21014</v>
      </c>
      <c r="B5730" s="2" t="s">
        <v>293</v>
      </c>
      <c r="C5730" s="429">
        <v>6.3116250000000003</v>
      </c>
      <c r="D5730" s="429">
        <v>3.330193</v>
      </c>
      <c r="E5730" s="429">
        <v>2.9814320000000003</v>
      </c>
      <c r="F5730" s="429">
        <v>6.4446410000000043</v>
      </c>
    </row>
    <row r="5731" spans="1:6" x14ac:dyDescent="0.3">
      <c r="A5731" s="336">
        <v>21015</v>
      </c>
      <c r="B5731" s="2" t="s">
        <v>293</v>
      </c>
      <c r="C5731" s="429">
        <v>6.3092930000000003</v>
      </c>
      <c r="D5731" s="429">
        <v>3.345936</v>
      </c>
      <c r="E5731" s="429">
        <v>2.9633570000000002</v>
      </c>
      <c r="F5731" s="429">
        <v>6.4146459999999976</v>
      </c>
    </row>
    <row r="5732" spans="1:6" x14ac:dyDescent="0.3">
      <c r="A5732" s="336">
        <v>21017</v>
      </c>
      <c r="B5732" s="2" t="s">
        <v>293</v>
      </c>
      <c r="C5732" s="429">
        <v>6.3630370000000003</v>
      </c>
      <c r="D5732" s="429">
        <v>3.3238599999999998</v>
      </c>
      <c r="E5732" s="429">
        <v>3.0391770000000005</v>
      </c>
      <c r="F5732" s="429">
        <v>7.1781990000000064</v>
      </c>
    </row>
    <row r="5733" spans="1:6" x14ac:dyDescent="0.3">
      <c r="A5733" s="336">
        <v>21028</v>
      </c>
      <c r="B5733" s="2" t="s">
        <v>293</v>
      </c>
      <c r="C5733" s="429">
        <v>6.2891240000000002</v>
      </c>
      <c r="D5733" s="429">
        <v>3.3680279999999998</v>
      </c>
      <c r="E5733" s="429">
        <v>2.9210960000000004</v>
      </c>
      <c r="F5733" s="429">
        <v>6.188114000000013</v>
      </c>
    </row>
    <row r="5734" spans="1:6" x14ac:dyDescent="0.3">
      <c r="A5734" s="336">
        <v>21029</v>
      </c>
      <c r="B5734" s="2" t="s">
        <v>295</v>
      </c>
      <c r="C5734" s="429">
        <v>6.4421520000000001</v>
      </c>
      <c r="D5734" s="429">
        <v>3.3995259999999998</v>
      </c>
      <c r="E5734" s="429">
        <v>3.0426260000000003</v>
      </c>
      <c r="F5734" s="429">
        <v>6.744876000000005</v>
      </c>
    </row>
    <row r="5735" spans="1:6" x14ac:dyDescent="0.3">
      <c r="A5735" s="336">
        <v>21030</v>
      </c>
      <c r="B5735" s="2" t="s">
        <v>295</v>
      </c>
      <c r="C5735" s="429">
        <v>6.4923000000000002</v>
      </c>
      <c r="D5735" s="429">
        <v>3.4280080000000002</v>
      </c>
      <c r="E5735" s="429">
        <v>3.064292</v>
      </c>
      <c r="F5735" s="429">
        <v>6.7550590000000028</v>
      </c>
    </row>
    <row r="5736" spans="1:6" x14ac:dyDescent="0.3">
      <c r="A5736" s="336">
        <v>21031</v>
      </c>
      <c r="B5736" s="2" t="s">
        <v>295</v>
      </c>
      <c r="C5736" s="429">
        <v>6.5</v>
      </c>
      <c r="D5736" s="429">
        <v>3.4327580000000002</v>
      </c>
      <c r="E5736" s="429">
        <v>3.0672419999999998</v>
      </c>
      <c r="F5736" s="429">
        <v>6.7810409999999948</v>
      </c>
    </row>
    <row r="5737" spans="1:6" x14ac:dyDescent="0.3">
      <c r="A5737" s="336">
        <v>21032</v>
      </c>
      <c r="B5737" s="2" t="s">
        <v>293</v>
      </c>
      <c r="C5737" s="429">
        <v>6.4089140000000002</v>
      </c>
      <c r="D5737" s="429">
        <v>3.1808749999999999</v>
      </c>
      <c r="E5737" s="429">
        <v>3.2280390000000003</v>
      </c>
      <c r="F5737" s="429">
        <v>8.5434170000000051</v>
      </c>
    </row>
    <row r="5738" spans="1:6" x14ac:dyDescent="0.3">
      <c r="A5738" s="336">
        <v>21034</v>
      </c>
      <c r="B5738" s="2" t="s">
        <v>293</v>
      </c>
      <c r="C5738" s="429">
        <v>6.2490249999999996</v>
      </c>
      <c r="D5738" s="429">
        <v>3.397052</v>
      </c>
      <c r="E5738" s="429">
        <v>2.8519729999999996</v>
      </c>
      <c r="F5738" s="429">
        <v>5.6135789999999943</v>
      </c>
    </row>
    <row r="5739" spans="1:6" x14ac:dyDescent="0.3">
      <c r="A5739" s="336">
        <v>21035</v>
      </c>
      <c r="B5739" s="2" t="s">
        <v>293</v>
      </c>
      <c r="C5739" s="429">
        <v>6.3586609999999997</v>
      </c>
      <c r="D5739" s="429">
        <v>3.2045789999999998</v>
      </c>
      <c r="E5739" s="429">
        <v>3.1540819999999998</v>
      </c>
      <c r="F5739" s="429">
        <v>8.0131200000000078</v>
      </c>
    </row>
    <row r="5740" spans="1:6" x14ac:dyDescent="0.3">
      <c r="A5740" s="336">
        <v>21036</v>
      </c>
      <c r="B5740" s="2" t="s">
        <v>295</v>
      </c>
      <c r="C5740" s="429">
        <v>6.3891549999999997</v>
      </c>
      <c r="D5740" s="429">
        <v>3.3533710000000001</v>
      </c>
      <c r="E5740" s="429">
        <v>3.0357839999999996</v>
      </c>
      <c r="F5740" s="429">
        <v>6.4957409999999953</v>
      </c>
    </row>
    <row r="5741" spans="1:6" x14ac:dyDescent="0.3">
      <c r="A5741" s="336">
        <v>21037</v>
      </c>
      <c r="B5741" s="2" t="s">
        <v>293</v>
      </c>
      <c r="C5741" s="429">
        <v>6.3725699999999996</v>
      </c>
      <c r="D5741" s="429">
        <v>3.20526</v>
      </c>
      <c r="E5741" s="429">
        <v>3.1673099999999996</v>
      </c>
      <c r="F5741" s="429">
        <v>7.9793119999999931</v>
      </c>
    </row>
    <row r="5742" spans="1:6" x14ac:dyDescent="0.3">
      <c r="A5742" s="336">
        <v>21040</v>
      </c>
      <c r="B5742" s="2" t="s">
        <v>293</v>
      </c>
      <c r="C5742" s="429">
        <v>6.4114279999999999</v>
      </c>
      <c r="D5742" s="429">
        <v>3.2790859999999999</v>
      </c>
      <c r="E5742" s="429">
        <v>3.132342</v>
      </c>
      <c r="F5742" s="429">
        <v>7.726897000000001</v>
      </c>
    </row>
    <row r="5743" spans="1:6" x14ac:dyDescent="0.3">
      <c r="A5743" s="336">
        <v>21042</v>
      </c>
      <c r="B5743" s="2" t="s">
        <v>295</v>
      </c>
      <c r="C5743" s="429">
        <v>6.449141</v>
      </c>
      <c r="D5743" s="429">
        <v>3.3506260000000001</v>
      </c>
      <c r="E5743" s="429">
        <v>3.0985149999999999</v>
      </c>
      <c r="F5743" s="429">
        <v>6.7479240000000047</v>
      </c>
    </row>
    <row r="5744" spans="1:6" x14ac:dyDescent="0.3">
      <c r="A5744" s="336">
        <v>21043</v>
      </c>
      <c r="B5744" s="2" t="s">
        <v>295</v>
      </c>
      <c r="C5744" s="429">
        <v>6.5329309999999996</v>
      </c>
      <c r="D5744" s="429">
        <v>3.3863889999999999</v>
      </c>
      <c r="E5744" s="429">
        <v>3.1465419999999997</v>
      </c>
      <c r="F5744" s="429">
        <v>7.4918260000000032</v>
      </c>
    </row>
    <row r="5745" spans="1:6" x14ac:dyDescent="0.3">
      <c r="A5745" s="336">
        <v>21044</v>
      </c>
      <c r="B5745" s="2" t="s">
        <v>293</v>
      </c>
      <c r="C5745" s="429">
        <v>6.2784760000000004</v>
      </c>
      <c r="D5745" s="429">
        <v>3.1989190000000001</v>
      </c>
      <c r="E5745" s="429">
        <v>3.0795570000000003</v>
      </c>
      <c r="F5745" s="429">
        <v>6.9890230000000031</v>
      </c>
    </row>
    <row r="5746" spans="1:6" x14ac:dyDescent="0.3">
      <c r="A5746" s="336">
        <v>21045</v>
      </c>
      <c r="B5746" s="2" t="s">
        <v>293</v>
      </c>
      <c r="C5746" s="429">
        <v>6.3100550000000002</v>
      </c>
      <c r="D5746" s="429">
        <v>3.1874769999999999</v>
      </c>
      <c r="E5746" s="429">
        <v>3.1225780000000003</v>
      </c>
      <c r="F5746" s="429">
        <v>7.4319309999999987</v>
      </c>
    </row>
    <row r="5747" spans="1:6" x14ac:dyDescent="0.3">
      <c r="A5747" s="336">
        <v>21046</v>
      </c>
      <c r="B5747" s="2" t="s">
        <v>293</v>
      </c>
      <c r="C5747" s="429">
        <v>6.3171619999999997</v>
      </c>
      <c r="D5747" s="429">
        <v>3.1925520000000001</v>
      </c>
      <c r="E5747" s="429">
        <v>3.1246099999999997</v>
      </c>
      <c r="F5747" s="429">
        <v>7.4453240000000065</v>
      </c>
    </row>
    <row r="5748" spans="1:6" x14ac:dyDescent="0.3">
      <c r="A5748" s="336">
        <v>21047</v>
      </c>
      <c r="B5748" s="2" t="s">
        <v>293</v>
      </c>
      <c r="C5748" s="429">
        <v>6.3103210000000001</v>
      </c>
      <c r="D5748" s="429">
        <v>3.3073160000000001</v>
      </c>
      <c r="E5748" s="429">
        <v>3.0030049999999999</v>
      </c>
      <c r="F5748" s="429">
        <v>6.5350680000000025</v>
      </c>
    </row>
    <row r="5749" spans="1:6" x14ac:dyDescent="0.3">
      <c r="A5749" s="336">
        <v>21048</v>
      </c>
      <c r="B5749" s="2" t="s">
        <v>295</v>
      </c>
      <c r="C5749" s="429">
        <v>6.3068299999999997</v>
      </c>
      <c r="D5749" s="429">
        <v>3.3085260000000001</v>
      </c>
      <c r="E5749" s="429">
        <v>2.9983039999999996</v>
      </c>
      <c r="F5749" s="429">
        <v>6.2889080000000064</v>
      </c>
    </row>
    <row r="5750" spans="1:6" x14ac:dyDescent="0.3">
      <c r="A5750" s="336">
        <v>21050</v>
      </c>
      <c r="B5750" s="2" t="s">
        <v>295</v>
      </c>
      <c r="C5750" s="429">
        <v>6.4866970000000004</v>
      </c>
      <c r="D5750" s="429">
        <v>3.5743299999999998</v>
      </c>
      <c r="E5750" s="429">
        <v>2.9123670000000006</v>
      </c>
      <c r="F5750" s="429">
        <v>5.8828919999999982</v>
      </c>
    </row>
    <row r="5751" spans="1:6" x14ac:dyDescent="0.3">
      <c r="A5751" s="336">
        <v>21051</v>
      </c>
      <c r="B5751" s="2" t="s">
        <v>293</v>
      </c>
      <c r="C5751" s="429">
        <v>6.3621999999999996</v>
      </c>
      <c r="D5751" s="429">
        <v>3.2621769999999999</v>
      </c>
      <c r="E5751" s="429">
        <v>3.1000229999999998</v>
      </c>
      <c r="F5751" s="429">
        <v>7.1705820000000031</v>
      </c>
    </row>
    <row r="5752" spans="1:6" x14ac:dyDescent="0.3">
      <c r="A5752" s="336">
        <v>21053</v>
      </c>
      <c r="B5752" s="2" t="s">
        <v>295</v>
      </c>
      <c r="C5752" s="429">
        <v>6.2956029999999998</v>
      </c>
      <c r="D5752" s="429">
        <v>3.3884569999999998</v>
      </c>
      <c r="E5752" s="429">
        <v>2.907146</v>
      </c>
      <c r="F5752" s="429">
        <v>5.39045500000001</v>
      </c>
    </row>
    <row r="5753" spans="1:6" x14ac:dyDescent="0.3">
      <c r="A5753" s="336">
        <v>21054</v>
      </c>
      <c r="B5753" s="2" t="s">
        <v>293</v>
      </c>
      <c r="C5753" s="429">
        <v>6.3792099999999996</v>
      </c>
      <c r="D5753" s="429">
        <v>3.192361</v>
      </c>
      <c r="E5753" s="429">
        <v>3.1868489999999996</v>
      </c>
      <c r="F5753" s="429">
        <v>8.2901589999999885</v>
      </c>
    </row>
    <row r="5754" spans="1:6" x14ac:dyDescent="0.3">
      <c r="A5754" s="336">
        <v>21056</v>
      </c>
      <c r="B5754" s="2" t="s">
        <v>293</v>
      </c>
      <c r="C5754" s="429">
        <v>6.4634869999999998</v>
      </c>
      <c r="D5754" s="429">
        <v>3.185181</v>
      </c>
      <c r="E5754" s="429">
        <v>3.2783059999999997</v>
      </c>
      <c r="F5754" s="429">
        <v>8.4738480000000109</v>
      </c>
    </row>
    <row r="5755" spans="1:6" x14ac:dyDescent="0.3">
      <c r="A5755" s="336">
        <v>21057</v>
      </c>
      <c r="B5755" s="2" t="s">
        <v>293</v>
      </c>
      <c r="C5755" s="429">
        <v>6.3743020000000001</v>
      </c>
      <c r="D5755" s="429">
        <v>3.2313770000000002</v>
      </c>
      <c r="E5755" s="429">
        <v>3.142925</v>
      </c>
      <c r="F5755" s="429">
        <v>7.4390150000000048</v>
      </c>
    </row>
    <row r="5756" spans="1:6" x14ac:dyDescent="0.3">
      <c r="A5756" s="336">
        <v>21060</v>
      </c>
      <c r="B5756" s="2" t="s">
        <v>293</v>
      </c>
      <c r="C5756" s="429">
        <v>6.5006130000000004</v>
      </c>
      <c r="D5756" s="429">
        <v>3.116816</v>
      </c>
      <c r="E5756" s="429">
        <v>3.3837970000000004</v>
      </c>
      <c r="F5756" s="429">
        <v>9.3021229999999946</v>
      </c>
    </row>
    <row r="5757" spans="1:6" x14ac:dyDescent="0.3">
      <c r="A5757" s="336">
        <v>21061</v>
      </c>
      <c r="B5757" s="2" t="s">
        <v>293</v>
      </c>
      <c r="C5757" s="429">
        <v>6.4587019999999997</v>
      </c>
      <c r="D5757" s="429">
        <v>3.1355</v>
      </c>
      <c r="E5757" s="429">
        <v>3.3232019999999998</v>
      </c>
      <c r="F5757" s="429">
        <v>8.9641639999999967</v>
      </c>
    </row>
    <row r="5758" spans="1:6" x14ac:dyDescent="0.3">
      <c r="A5758" s="336">
        <v>21071</v>
      </c>
      <c r="B5758" s="2" t="s">
        <v>295</v>
      </c>
      <c r="C5758" s="429">
        <v>6.3992579999999997</v>
      </c>
      <c r="D5758" s="429">
        <v>3.3496950000000001</v>
      </c>
      <c r="E5758" s="429">
        <v>3.0495629999999996</v>
      </c>
      <c r="F5758" s="429">
        <v>6.5075769999999977</v>
      </c>
    </row>
    <row r="5759" spans="1:6" x14ac:dyDescent="0.3">
      <c r="A5759" s="336">
        <v>21074</v>
      </c>
      <c r="B5759" s="2" t="s">
        <v>295</v>
      </c>
      <c r="C5759" s="429">
        <v>6.2820309999999999</v>
      </c>
      <c r="D5759" s="429">
        <v>3.3313359999999999</v>
      </c>
      <c r="E5759" s="429">
        <v>2.9506950000000001</v>
      </c>
      <c r="F5759" s="429">
        <v>5.9454810000000009</v>
      </c>
    </row>
    <row r="5760" spans="1:6" x14ac:dyDescent="0.3">
      <c r="A5760" s="336">
        <v>21075</v>
      </c>
      <c r="B5760" s="2" t="s">
        <v>293</v>
      </c>
      <c r="C5760" s="429">
        <v>6.353656</v>
      </c>
      <c r="D5760" s="429">
        <v>3.1703350000000001</v>
      </c>
      <c r="E5760" s="429">
        <v>3.1833209999999998</v>
      </c>
      <c r="F5760" s="429">
        <v>8.0111420000000066</v>
      </c>
    </row>
    <row r="5761" spans="1:6" x14ac:dyDescent="0.3">
      <c r="A5761" s="336">
        <v>21076</v>
      </c>
      <c r="B5761" s="2" t="s">
        <v>293</v>
      </c>
      <c r="C5761" s="429">
        <v>6.3808309999999997</v>
      </c>
      <c r="D5761" s="429">
        <v>3.1685490000000001</v>
      </c>
      <c r="E5761" s="429">
        <v>3.2122819999999996</v>
      </c>
      <c r="F5761" s="429">
        <v>8.2770559999999946</v>
      </c>
    </row>
    <row r="5762" spans="1:6" x14ac:dyDescent="0.3">
      <c r="A5762" s="336">
        <v>21077</v>
      </c>
      <c r="B5762" s="2" t="s">
        <v>293</v>
      </c>
      <c r="C5762" s="429">
        <v>6.3983689999999998</v>
      </c>
      <c r="D5762" s="429">
        <v>3.1641460000000001</v>
      </c>
      <c r="E5762" s="429">
        <v>3.2342229999999996</v>
      </c>
      <c r="F5762" s="429">
        <v>8.4364550000000023</v>
      </c>
    </row>
    <row r="5763" spans="1:6" x14ac:dyDescent="0.3">
      <c r="A5763" s="336">
        <v>21078</v>
      </c>
      <c r="B5763" s="2" t="s">
        <v>293</v>
      </c>
      <c r="C5763" s="429">
        <v>6.2381840000000004</v>
      </c>
      <c r="D5763" s="429">
        <v>3.3955500000000001</v>
      </c>
      <c r="E5763" s="429">
        <v>2.8426340000000003</v>
      </c>
      <c r="F5763" s="429">
        <v>5.8474029999999999</v>
      </c>
    </row>
    <row r="5764" spans="1:6" x14ac:dyDescent="0.3">
      <c r="A5764" s="336">
        <v>21082</v>
      </c>
      <c r="B5764" s="2" t="s">
        <v>293</v>
      </c>
      <c r="C5764" s="429">
        <v>6.3525010000000002</v>
      </c>
      <c r="D5764" s="429">
        <v>3.260148</v>
      </c>
      <c r="E5764" s="429">
        <v>3.0923530000000001</v>
      </c>
      <c r="F5764" s="429">
        <v>7.1242130000000046</v>
      </c>
    </row>
    <row r="5765" spans="1:6" x14ac:dyDescent="0.3">
      <c r="A5765" s="336">
        <v>21084</v>
      </c>
      <c r="B5765" s="2" t="s">
        <v>295</v>
      </c>
      <c r="C5765" s="429">
        <v>6.45418</v>
      </c>
      <c r="D5765" s="429">
        <v>3.5376479999999999</v>
      </c>
      <c r="E5765" s="429">
        <v>2.9165320000000001</v>
      </c>
      <c r="F5765" s="429">
        <v>5.6805570000000003</v>
      </c>
    </row>
    <row r="5766" spans="1:6" x14ac:dyDescent="0.3">
      <c r="A5766" s="336">
        <v>21085</v>
      </c>
      <c r="B5766" s="2" t="s">
        <v>293</v>
      </c>
      <c r="C5766" s="429">
        <v>6.400741</v>
      </c>
      <c r="D5766" s="429">
        <v>3.2683080000000002</v>
      </c>
      <c r="E5766" s="429">
        <v>3.1324329999999998</v>
      </c>
      <c r="F5766" s="429">
        <v>7.5591209999999975</v>
      </c>
    </row>
    <row r="5767" spans="1:6" x14ac:dyDescent="0.3">
      <c r="A5767" s="336">
        <v>21087</v>
      </c>
      <c r="B5767" s="2" t="s">
        <v>293</v>
      </c>
      <c r="C5767" s="429">
        <v>6.4001739999999998</v>
      </c>
      <c r="D5767" s="429">
        <v>3.2484690000000001</v>
      </c>
      <c r="E5767" s="429">
        <v>3.1517049999999998</v>
      </c>
      <c r="F5767" s="429">
        <v>7.5494269999999872</v>
      </c>
    </row>
    <row r="5768" spans="1:6" x14ac:dyDescent="0.3">
      <c r="A5768" s="336">
        <v>21090</v>
      </c>
      <c r="B5768" s="2" t="s">
        <v>293</v>
      </c>
      <c r="C5768" s="429">
        <v>6.4410360000000004</v>
      </c>
      <c r="D5768" s="429">
        <v>3.1312329999999999</v>
      </c>
      <c r="E5768" s="429">
        <v>3.3098030000000005</v>
      </c>
      <c r="F5768" s="429">
        <v>8.7778280000000137</v>
      </c>
    </row>
    <row r="5769" spans="1:6" x14ac:dyDescent="0.3">
      <c r="A5769" s="336">
        <v>21093</v>
      </c>
      <c r="B5769" s="2" t="s">
        <v>295</v>
      </c>
      <c r="C5769" s="429">
        <v>6.5470829999999998</v>
      </c>
      <c r="D5769" s="429">
        <v>3.4431310000000002</v>
      </c>
      <c r="E5769" s="429">
        <v>3.1039519999999996</v>
      </c>
      <c r="F5769" s="429">
        <v>7.1155939999999944</v>
      </c>
    </row>
    <row r="5770" spans="1:6" x14ac:dyDescent="0.3">
      <c r="A5770" s="336">
        <v>21102</v>
      </c>
      <c r="B5770" s="2" t="s">
        <v>295</v>
      </c>
      <c r="C5770" s="429">
        <v>6.2595280000000004</v>
      </c>
      <c r="D5770" s="429">
        <v>3.3067920000000002</v>
      </c>
      <c r="E5770" s="429">
        <v>2.9527360000000002</v>
      </c>
      <c r="F5770" s="429">
        <v>5.6048059999999964</v>
      </c>
    </row>
    <row r="5771" spans="1:6" x14ac:dyDescent="0.3">
      <c r="A5771" s="336">
        <v>21104</v>
      </c>
      <c r="B5771" s="2" t="s">
        <v>295</v>
      </c>
      <c r="C5771" s="429">
        <v>6.3899720000000002</v>
      </c>
      <c r="D5771" s="429">
        <v>3.3198590000000001</v>
      </c>
      <c r="E5771" s="429">
        <v>3.0701130000000001</v>
      </c>
      <c r="F5771" s="429">
        <v>6.5396470000000022</v>
      </c>
    </row>
    <row r="5772" spans="1:6" x14ac:dyDescent="0.3">
      <c r="A5772" s="336">
        <v>21108</v>
      </c>
      <c r="B5772" s="2" t="s">
        <v>293</v>
      </c>
      <c r="C5772" s="429">
        <v>6.4298070000000003</v>
      </c>
      <c r="D5772" s="429">
        <v>3.1652900000000002</v>
      </c>
      <c r="E5772" s="429">
        <v>3.2645170000000001</v>
      </c>
      <c r="F5772" s="429">
        <v>8.7749909999999929</v>
      </c>
    </row>
    <row r="5773" spans="1:6" x14ac:dyDescent="0.3">
      <c r="A5773" s="336">
        <v>21111</v>
      </c>
      <c r="B5773" s="2" t="s">
        <v>295</v>
      </c>
      <c r="C5773" s="429">
        <v>6.4660789999999997</v>
      </c>
      <c r="D5773" s="429">
        <v>3.4694509999999998</v>
      </c>
      <c r="E5773" s="429">
        <v>2.9966279999999998</v>
      </c>
      <c r="F5773" s="429">
        <v>6.2002920000000046</v>
      </c>
    </row>
    <row r="5774" spans="1:6" x14ac:dyDescent="0.3">
      <c r="A5774" s="336">
        <v>21113</v>
      </c>
      <c r="B5774" s="2" t="s">
        <v>293</v>
      </c>
      <c r="C5774" s="429">
        <v>6.3695259999999996</v>
      </c>
      <c r="D5774" s="429">
        <v>3.1953149999999999</v>
      </c>
      <c r="E5774" s="429">
        <v>3.1742109999999997</v>
      </c>
      <c r="F5774" s="429">
        <v>8.2140090000000043</v>
      </c>
    </row>
    <row r="5775" spans="1:6" x14ac:dyDescent="0.3">
      <c r="A5775" s="336">
        <v>21114</v>
      </c>
      <c r="B5775" s="2" t="s">
        <v>293</v>
      </c>
      <c r="C5775" s="429">
        <v>6.3680209999999997</v>
      </c>
      <c r="D5775" s="429">
        <v>3.1964549999999998</v>
      </c>
      <c r="E5775" s="429">
        <v>3.1715659999999999</v>
      </c>
      <c r="F5775" s="429">
        <v>8.1961890000000039</v>
      </c>
    </row>
    <row r="5776" spans="1:6" x14ac:dyDescent="0.3">
      <c r="A5776" s="336">
        <v>21117</v>
      </c>
      <c r="B5776" s="2" t="s">
        <v>295</v>
      </c>
      <c r="C5776" s="429">
        <v>6.4627249999999998</v>
      </c>
      <c r="D5776" s="429">
        <v>3.3706990000000001</v>
      </c>
      <c r="E5776" s="429">
        <v>3.0920259999999997</v>
      </c>
      <c r="F5776" s="429">
        <v>6.6866810000000001</v>
      </c>
    </row>
    <row r="5777" spans="1:6" x14ac:dyDescent="0.3">
      <c r="A5777" s="336">
        <v>21120</v>
      </c>
      <c r="B5777" s="2" t="s">
        <v>295</v>
      </c>
      <c r="C5777" s="429">
        <v>6.3480629999999998</v>
      </c>
      <c r="D5777" s="429">
        <v>3.4136139999999999</v>
      </c>
      <c r="E5777" s="429">
        <v>2.9344489999999999</v>
      </c>
      <c r="F5777" s="429">
        <v>5.6862170000000063</v>
      </c>
    </row>
    <row r="5778" spans="1:6" x14ac:dyDescent="0.3">
      <c r="A5778" s="336">
        <v>21122</v>
      </c>
      <c r="B5778" s="2" t="s">
        <v>293</v>
      </c>
      <c r="C5778" s="429">
        <v>6.4781760000000004</v>
      </c>
      <c r="D5778" s="429">
        <v>3.157314</v>
      </c>
      <c r="E5778" s="429">
        <v>3.3208620000000004</v>
      </c>
      <c r="F5778" s="429">
        <v>8.8980989999999949</v>
      </c>
    </row>
    <row r="5779" spans="1:6" x14ac:dyDescent="0.3">
      <c r="A5779" s="336">
        <v>21128</v>
      </c>
      <c r="B5779" s="2" t="s">
        <v>293</v>
      </c>
      <c r="C5779" s="429">
        <v>6.4317200000000003</v>
      </c>
      <c r="D5779" s="429">
        <v>3.2139350000000002</v>
      </c>
      <c r="E5779" s="429">
        <v>3.2177850000000001</v>
      </c>
      <c r="F5779" s="429">
        <v>7.980181000000016</v>
      </c>
    </row>
    <row r="5780" spans="1:6" x14ac:dyDescent="0.3">
      <c r="A5780" s="336">
        <v>21131</v>
      </c>
      <c r="B5780" s="2" t="s">
        <v>295</v>
      </c>
      <c r="C5780" s="429">
        <v>6.5374800000000004</v>
      </c>
      <c r="D5780" s="429">
        <v>3.4788839999999999</v>
      </c>
      <c r="E5780" s="429">
        <v>3.0585960000000005</v>
      </c>
      <c r="F5780" s="429">
        <v>6.8570239999999956</v>
      </c>
    </row>
    <row r="5781" spans="1:6" x14ac:dyDescent="0.3">
      <c r="A5781" s="336">
        <v>21132</v>
      </c>
      <c r="B5781" s="2" t="s">
        <v>295</v>
      </c>
      <c r="C5781" s="429">
        <v>6.4239360000000003</v>
      </c>
      <c r="D5781" s="429">
        <v>3.5523500000000001</v>
      </c>
      <c r="E5781" s="429">
        <v>2.8715860000000002</v>
      </c>
      <c r="F5781" s="429">
        <v>5.2393080000000012</v>
      </c>
    </row>
    <row r="5782" spans="1:6" x14ac:dyDescent="0.3">
      <c r="A5782" s="336">
        <v>21133</v>
      </c>
      <c r="B5782" s="2" t="s">
        <v>295</v>
      </c>
      <c r="C5782" s="429">
        <v>6.4569020000000004</v>
      </c>
      <c r="D5782" s="429">
        <v>3.3542230000000002</v>
      </c>
      <c r="E5782" s="429">
        <v>3.1026790000000002</v>
      </c>
      <c r="F5782" s="429">
        <v>6.8196610000000035</v>
      </c>
    </row>
    <row r="5783" spans="1:6" x14ac:dyDescent="0.3">
      <c r="A5783" s="336">
        <v>21136</v>
      </c>
      <c r="B5783" s="2" t="s">
        <v>295</v>
      </c>
      <c r="C5783" s="429">
        <v>6.3904350000000001</v>
      </c>
      <c r="D5783" s="429">
        <v>3.3538860000000001</v>
      </c>
      <c r="E5783" s="429">
        <v>3.0365489999999999</v>
      </c>
      <c r="F5783" s="429">
        <v>6.4567230000000038</v>
      </c>
    </row>
    <row r="5784" spans="1:6" x14ac:dyDescent="0.3">
      <c r="A5784" s="336">
        <v>21140</v>
      </c>
      <c r="B5784" s="2" t="s">
        <v>293</v>
      </c>
      <c r="C5784" s="429">
        <v>6.3825139999999996</v>
      </c>
      <c r="D5784" s="429">
        <v>3.1994259999999999</v>
      </c>
      <c r="E5784" s="429">
        <v>3.1830879999999997</v>
      </c>
      <c r="F5784" s="429">
        <v>8.1413700000000091</v>
      </c>
    </row>
    <row r="5785" spans="1:6" x14ac:dyDescent="0.3">
      <c r="A5785" s="336">
        <v>21144</v>
      </c>
      <c r="B5785" s="2" t="s">
        <v>293</v>
      </c>
      <c r="C5785" s="429">
        <v>6.4073029999999997</v>
      </c>
      <c r="D5785" s="429">
        <v>3.1694399999999998</v>
      </c>
      <c r="E5785" s="429">
        <v>3.2378629999999999</v>
      </c>
      <c r="F5785" s="429">
        <v>8.5370489999999961</v>
      </c>
    </row>
    <row r="5786" spans="1:6" x14ac:dyDescent="0.3">
      <c r="A5786" s="336">
        <v>21146</v>
      </c>
      <c r="B5786" s="2" t="s">
        <v>293</v>
      </c>
      <c r="C5786" s="429">
        <v>6.445144</v>
      </c>
      <c r="D5786" s="429">
        <v>3.16574</v>
      </c>
      <c r="E5786" s="429">
        <v>3.279404</v>
      </c>
      <c r="F5786" s="429">
        <v>8.8413230000000098</v>
      </c>
    </row>
    <row r="5787" spans="1:6" x14ac:dyDescent="0.3">
      <c r="A5787" s="336">
        <v>21152</v>
      </c>
      <c r="B5787" s="2" t="s">
        <v>295</v>
      </c>
      <c r="C5787" s="429">
        <v>6.4353300000000004</v>
      </c>
      <c r="D5787" s="429">
        <v>3.4153349999999998</v>
      </c>
      <c r="E5787" s="429">
        <v>3.0199950000000007</v>
      </c>
      <c r="F5787" s="429">
        <v>6.4253730000000004</v>
      </c>
    </row>
    <row r="5788" spans="1:6" x14ac:dyDescent="0.3">
      <c r="A5788" s="336">
        <v>21153</v>
      </c>
      <c r="B5788" s="2" t="s">
        <v>295</v>
      </c>
      <c r="C5788" s="429">
        <v>6.5221299999999998</v>
      </c>
      <c r="D5788" s="429">
        <v>3.4083619999999999</v>
      </c>
      <c r="E5788" s="429">
        <v>3.1137679999999999</v>
      </c>
      <c r="F5788" s="429">
        <v>6.9280330000000063</v>
      </c>
    </row>
    <row r="5789" spans="1:6" x14ac:dyDescent="0.3">
      <c r="A5789" s="336">
        <v>21154</v>
      </c>
      <c r="B5789" s="2" t="s">
        <v>295</v>
      </c>
      <c r="C5789" s="429">
        <v>6.4674579999999997</v>
      </c>
      <c r="D5789" s="429">
        <v>3.5897299999999999</v>
      </c>
      <c r="E5789" s="429">
        <v>2.8777279999999998</v>
      </c>
      <c r="F5789" s="429">
        <v>5.5724910000000065</v>
      </c>
    </row>
    <row r="5790" spans="1:6" x14ac:dyDescent="0.3">
      <c r="A5790" s="336">
        <v>21155</v>
      </c>
      <c r="B5790" s="2" t="s">
        <v>295</v>
      </c>
      <c r="C5790" s="429">
        <v>6.3340909999999999</v>
      </c>
      <c r="D5790" s="429">
        <v>3.3572679999999999</v>
      </c>
      <c r="E5790" s="429">
        <v>2.976823</v>
      </c>
      <c r="F5790" s="429">
        <v>6.1991590000000016</v>
      </c>
    </row>
    <row r="5791" spans="1:6" x14ac:dyDescent="0.3">
      <c r="A5791" s="336">
        <v>21156</v>
      </c>
      <c r="B5791" s="2" t="s">
        <v>293</v>
      </c>
      <c r="C5791" s="429">
        <v>6.4144769999999998</v>
      </c>
      <c r="D5791" s="429">
        <v>3.247474</v>
      </c>
      <c r="E5791" s="429">
        <v>3.1670029999999998</v>
      </c>
      <c r="F5791" s="429">
        <v>7.7059160000000091</v>
      </c>
    </row>
    <row r="5792" spans="1:6" x14ac:dyDescent="0.3">
      <c r="A5792" s="336">
        <v>21157</v>
      </c>
      <c r="B5792" s="2" t="s">
        <v>295</v>
      </c>
      <c r="C5792" s="429">
        <v>6.2734269999999999</v>
      </c>
      <c r="D5792" s="429">
        <v>3.2573259999999999</v>
      </c>
      <c r="E5792" s="429">
        <v>3.0161009999999999</v>
      </c>
      <c r="F5792" s="429">
        <v>6.1488489999999985</v>
      </c>
    </row>
    <row r="5793" spans="1:6" x14ac:dyDescent="0.3">
      <c r="A5793" s="336">
        <v>21158</v>
      </c>
      <c r="B5793" s="2" t="s">
        <v>295</v>
      </c>
      <c r="C5793" s="429">
        <v>6.2784690000000003</v>
      </c>
      <c r="D5793" s="429">
        <v>3.1466530000000001</v>
      </c>
      <c r="E5793" s="429">
        <v>3.1318160000000002</v>
      </c>
      <c r="F5793" s="429">
        <v>6.1854219999999955</v>
      </c>
    </row>
    <row r="5794" spans="1:6" x14ac:dyDescent="0.3">
      <c r="A5794" s="336">
        <v>21160</v>
      </c>
      <c r="B5794" s="2" t="s">
        <v>295</v>
      </c>
      <c r="C5794" s="429">
        <v>6.463889</v>
      </c>
      <c r="D5794" s="429">
        <v>3.611831</v>
      </c>
      <c r="E5794" s="429">
        <v>2.852058</v>
      </c>
      <c r="F5794" s="429">
        <v>5.3866459999999918</v>
      </c>
    </row>
    <row r="5795" spans="1:6" x14ac:dyDescent="0.3">
      <c r="A5795" s="336">
        <v>21161</v>
      </c>
      <c r="B5795" s="2" t="s">
        <v>295</v>
      </c>
      <c r="C5795" s="429">
        <v>6.3889990000000001</v>
      </c>
      <c r="D5795" s="429">
        <v>3.4785729999999999</v>
      </c>
      <c r="E5795" s="429">
        <v>2.9104260000000002</v>
      </c>
      <c r="F5795" s="429">
        <v>5.4500719999999916</v>
      </c>
    </row>
    <row r="5796" spans="1:6" x14ac:dyDescent="0.3">
      <c r="A5796" s="336">
        <v>21162</v>
      </c>
      <c r="B5796" s="2" t="s">
        <v>293</v>
      </c>
      <c r="C5796" s="429">
        <v>6.4465370000000002</v>
      </c>
      <c r="D5796" s="429">
        <v>3.219903</v>
      </c>
      <c r="E5796" s="429">
        <v>3.2266340000000002</v>
      </c>
      <c r="F5796" s="429">
        <v>8.1224330000000009</v>
      </c>
    </row>
    <row r="5797" spans="1:6" x14ac:dyDescent="0.3">
      <c r="A5797" s="336">
        <v>21163</v>
      </c>
      <c r="B5797" s="2" t="s">
        <v>295</v>
      </c>
      <c r="C5797" s="429">
        <v>6.4385969999999997</v>
      </c>
      <c r="D5797" s="429">
        <v>3.3421889999999999</v>
      </c>
      <c r="E5797" s="429">
        <v>3.0964079999999998</v>
      </c>
      <c r="F5797" s="429">
        <v>6.7759289999999979</v>
      </c>
    </row>
    <row r="5798" spans="1:6" x14ac:dyDescent="0.3">
      <c r="A5798" s="336">
        <v>21201</v>
      </c>
      <c r="B5798" s="2" t="s">
        <v>293</v>
      </c>
      <c r="C5798" s="429">
        <v>6.4689019999999999</v>
      </c>
      <c r="D5798" s="429">
        <v>3.1187999999999998</v>
      </c>
      <c r="E5798" s="429">
        <v>3.3501020000000001</v>
      </c>
      <c r="F5798" s="429">
        <v>8.8109939999999938</v>
      </c>
    </row>
    <row r="5799" spans="1:6" x14ac:dyDescent="0.3">
      <c r="A5799" s="336">
        <v>21202</v>
      </c>
      <c r="B5799" s="2" t="s">
        <v>293</v>
      </c>
      <c r="C5799" s="429">
        <v>6.4851590000000003</v>
      </c>
      <c r="D5799" s="429">
        <v>3.1122369999999999</v>
      </c>
      <c r="E5799" s="429">
        <v>3.3729220000000004</v>
      </c>
      <c r="F5799" s="429">
        <v>8.9437489999999968</v>
      </c>
    </row>
    <row r="5800" spans="1:6" x14ac:dyDescent="0.3">
      <c r="A5800" s="336">
        <v>21204</v>
      </c>
      <c r="B5800" s="2" t="s">
        <v>293</v>
      </c>
      <c r="C5800" s="429">
        <v>6.3515480000000002</v>
      </c>
      <c r="D5800" s="429">
        <v>3.1921789999999999</v>
      </c>
      <c r="E5800" s="429">
        <v>3.1593690000000003</v>
      </c>
      <c r="F5800" s="429">
        <v>7.4674380000000085</v>
      </c>
    </row>
    <row r="5801" spans="1:6" x14ac:dyDescent="0.3">
      <c r="A5801" s="336">
        <v>21205</v>
      </c>
      <c r="B5801" s="2" t="s">
        <v>293</v>
      </c>
      <c r="C5801" s="429">
        <v>6.5055310000000004</v>
      </c>
      <c r="D5801" s="429">
        <v>3.113972</v>
      </c>
      <c r="E5801" s="429">
        <v>3.3915590000000004</v>
      </c>
      <c r="F5801" s="429">
        <v>9.0558619999999976</v>
      </c>
    </row>
    <row r="5802" spans="1:6" x14ac:dyDescent="0.3">
      <c r="A5802" s="336">
        <v>21206</v>
      </c>
      <c r="B5802" s="2" t="s">
        <v>293</v>
      </c>
      <c r="C5802" s="429">
        <v>6.4687530000000004</v>
      </c>
      <c r="D5802" s="429">
        <v>3.148263</v>
      </c>
      <c r="E5802" s="429">
        <v>3.3204900000000004</v>
      </c>
      <c r="F5802" s="429">
        <v>8.5942490000000049</v>
      </c>
    </row>
    <row r="5803" spans="1:6" x14ac:dyDescent="0.3">
      <c r="A5803" s="336">
        <v>21207</v>
      </c>
      <c r="B5803" s="2" t="s">
        <v>295</v>
      </c>
      <c r="C5803" s="429">
        <v>6.5706449999999998</v>
      </c>
      <c r="D5803" s="429">
        <v>3.4038550000000001</v>
      </c>
      <c r="E5803" s="429">
        <v>3.1667899999999998</v>
      </c>
      <c r="F5803" s="429">
        <v>7.6522509999999926</v>
      </c>
    </row>
    <row r="5804" spans="1:6" x14ac:dyDescent="0.3">
      <c r="A5804" s="336">
        <v>21208</v>
      </c>
      <c r="B5804" s="2" t="s">
        <v>295</v>
      </c>
      <c r="C5804" s="429">
        <v>6.5318389999999997</v>
      </c>
      <c r="D5804" s="429">
        <v>3.4008750000000001</v>
      </c>
      <c r="E5804" s="429">
        <v>3.1309639999999996</v>
      </c>
      <c r="F5804" s="429">
        <v>7.1166060000000044</v>
      </c>
    </row>
    <row r="5805" spans="1:6" x14ac:dyDescent="0.3">
      <c r="A5805" s="336">
        <v>21209</v>
      </c>
      <c r="B5805" s="2" t="s">
        <v>293</v>
      </c>
      <c r="C5805" s="429">
        <v>6.3533989999999996</v>
      </c>
      <c r="D5805" s="429">
        <v>3.1809349999999998</v>
      </c>
      <c r="E5805" s="429">
        <v>3.1724639999999997</v>
      </c>
      <c r="F5805" s="429">
        <v>7.5982190000000003</v>
      </c>
    </row>
    <row r="5806" spans="1:6" x14ac:dyDescent="0.3">
      <c r="A5806" s="336">
        <v>21210</v>
      </c>
      <c r="B5806" s="2" t="s">
        <v>293</v>
      </c>
      <c r="C5806" s="429">
        <v>6.3927820000000004</v>
      </c>
      <c r="D5806" s="429">
        <v>3.1647180000000001</v>
      </c>
      <c r="E5806" s="429">
        <v>3.2280640000000003</v>
      </c>
      <c r="F5806" s="429">
        <v>7.9623139999999992</v>
      </c>
    </row>
    <row r="5807" spans="1:6" x14ac:dyDescent="0.3">
      <c r="A5807" s="336">
        <v>21211</v>
      </c>
      <c r="B5807" s="2" t="s">
        <v>293</v>
      </c>
      <c r="C5807" s="429">
        <v>6.4191260000000003</v>
      </c>
      <c r="D5807" s="429">
        <v>3.1468229999999999</v>
      </c>
      <c r="E5807" s="429">
        <v>3.2723030000000004</v>
      </c>
      <c r="F5807" s="429">
        <v>8.2880699999999905</v>
      </c>
    </row>
    <row r="5808" spans="1:6" x14ac:dyDescent="0.3">
      <c r="A5808" s="336">
        <v>21212</v>
      </c>
      <c r="B5808" s="2" t="s">
        <v>293</v>
      </c>
      <c r="C5808" s="429">
        <v>6.4020630000000001</v>
      </c>
      <c r="D5808" s="429">
        <v>3.1643189999999999</v>
      </c>
      <c r="E5808" s="429">
        <v>3.2377440000000002</v>
      </c>
      <c r="F5808" s="429">
        <v>8.0068809999999999</v>
      </c>
    </row>
    <row r="5809" spans="1:6" x14ac:dyDescent="0.3">
      <c r="A5809" s="336">
        <v>21213</v>
      </c>
      <c r="B5809" s="2" t="s">
        <v>293</v>
      </c>
      <c r="C5809" s="429">
        <v>6.4895009999999997</v>
      </c>
      <c r="D5809" s="429">
        <v>3.119704</v>
      </c>
      <c r="E5809" s="429">
        <v>3.3697969999999997</v>
      </c>
      <c r="F5809" s="429">
        <v>8.8935129999999987</v>
      </c>
    </row>
    <row r="5810" spans="1:6" x14ac:dyDescent="0.3">
      <c r="A5810" s="336">
        <v>21214</v>
      </c>
      <c r="B5810" s="2" t="s">
        <v>293</v>
      </c>
      <c r="C5810" s="429">
        <v>6.4504200000000003</v>
      </c>
      <c r="D5810" s="429">
        <v>3.148495</v>
      </c>
      <c r="E5810" s="429">
        <v>3.3019250000000002</v>
      </c>
      <c r="F5810" s="429">
        <v>8.4321710000000039</v>
      </c>
    </row>
    <row r="5811" spans="1:6" x14ac:dyDescent="0.3">
      <c r="A5811" s="336">
        <v>21215</v>
      </c>
      <c r="B5811" s="2" t="s">
        <v>293</v>
      </c>
      <c r="C5811" s="429">
        <v>6.3596240000000002</v>
      </c>
      <c r="D5811" s="429">
        <v>3.1720950000000001</v>
      </c>
      <c r="E5811" s="429">
        <v>3.1875290000000001</v>
      </c>
      <c r="F5811" s="429">
        <v>7.7454760000000036</v>
      </c>
    </row>
    <row r="5812" spans="1:6" x14ac:dyDescent="0.3">
      <c r="A5812" s="336">
        <v>21216</v>
      </c>
      <c r="B5812" s="2" t="s">
        <v>293</v>
      </c>
      <c r="C5812" s="429">
        <v>6.3980629999999996</v>
      </c>
      <c r="D5812" s="429">
        <v>3.150372</v>
      </c>
      <c r="E5812" s="429">
        <v>3.2476909999999997</v>
      </c>
      <c r="F5812" s="429">
        <v>8.1796180000000049</v>
      </c>
    </row>
    <row r="5813" spans="1:6" x14ac:dyDescent="0.3">
      <c r="A5813" s="336">
        <v>21217</v>
      </c>
      <c r="B5813" s="2" t="s">
        <v>293</v>
      </c>
      <c r="C5813" s="429">
        <v>6.438148</v>
      </c>
      <c r="D5813" s="429">
        <v>3.1338300000000001</v>
      </c>
      <c r="E5813" s="429">
        <v>3.3043179999999999</v>
      </c>
      <c r="F5813" s="429">
        <v>8.5217379999999991</v>
      </c>
    </row>
    <row r="5814" spans="1:6" x14ac:dyDescent="0.3">
      <c r="A5814" s="336">
        <v>21218</v>
      </c>
      <c r="B5814" s="2" t="s">
        <v>293</v>
      </c>
      <c r="C5814" s="429">
        <v>6.4534549999999999</v>
      </c>
      <c r="D5814" s="429">
        <v>3.1344910000000001</v>
      </c>
      <c r="E5814" s="429">
        <v>3.3189639999999998</v>
      </c>
      <c r="F5814" s="429">
        <v>8.562572000000003</v>
      </c>
    </row>
    <row r="5815" spans="1:6" x14ac:dyDescent="0.3">
      <c r="A5815" s="336">
        <v>21219</v>
      </c>
      <c r="B5815" s="2" t="s">
        <v>293</v>
      </c>
      <c r="C5815" s="429">
        <v>6.5182089999999997</v>
      </c>
      <c r="D5815" s="429">
        <v>3.145473</v>
      </c>
      <c r="E5815" s="429">
        <v>3.3727359999999997</v>
      </c>
      <c r="F5815" s="429">
        <v>9.1326880000000088</v>
      </c>
    </row>
    <row r="5816" spans="1:6" x14ac:dyDescent="0.3">
      <c r="A5816" s="336">
        <v>21220</v>
      </c>
      <c r="B5816" s="2" t="s">
        <v>293</v>
      </c>
      <c r="C5816" s="429">
        <v>6.4620759999999997</v>
      </c>
      <c r="D5816" s="429">
        <v>3.2046600000000001</v>
      </c>
      <c r="E5816" s="429">
        <v>3.2574159999999996</v>
      </c>
      <c r="F5816" s="429">
        <v>8.3893040000000028</v>
      </c>
    </row>
    <row r="5817" spans="1:6" x14ac:dyDescent="0.3">
      <c r="A5817" s="336">
        <v>21221</v>
      </c>
      <c r="B5817" s="2" t="s">
        <v>293</v>
      </c>
      <c r="C5817" s="429">
        <v>6.4983969999999998</v>
      </c>
      <c r="D5817" s="429">
        <v>3.1649240000000001</v>
      </c>
      <c r="E5817" s="429">
        <v>3.3334729999999997</v>
      </c>
      <c r="F5817" s="429">
        <v>8.8272890000000004</v>
      </c>
    </row>
    <row r="5818" spans="1:6" x14ac:dyDescent="0.3">
      <c r="A5818" s="336">
        <v>21222</v>
      </c>
      <c r="B5818" s="2" t="s">
        <v>293</v>
      </c>
      <c r="C5818" s="429">
        <v>6.5332160000000004</v>
      </c>
      <c r="D5818" s="429">
        <v>3.1187860000000001</v>
      </c>
      <c r="E5818" s="429">
        <v>3.4144300000000003</v>
      </c>
      <c r="F5818" s="429">
        <v>9.3000340000000037</v>
      </c>
    </row>
    <row r="5819" spans="1:6" x14ac:dyDescent="0.3">
      <c r="A5819" s="336">
        <v>21223</v>
      </c>
      <c r="B5819" s="2" t="s">
        <v>293</v>
      </c>
      <c r="C5819" s="429">
        <v>6.4460319999999998</v>
      </c>
      <c r="D5819" s="429">
        <v>3.1254029999999999</v>
      </c>
      <c r="E5819" s="429">
        <v>3.3206289999999998</v>
      </c>
      <c r="F5819" s="429">
        <v>8.6722000000000037</v>
      </c>
    </row>
    <row r="5820" spans="1:6" x14ac:dyDescent="0.3">
      <c r="A5820" s="336">
        <v>21224</v>
      </c>
      <c r="B5820" s="2" t="s">
        <v>293</v>
      </c>
      <c r="C5820" s="429">
        <v>6.5261019999999998</v>
      </c>
      <c r="D5820" s="429">
        <v>3.1083319999999999</v>
      </c>
      <c r="E5820" s="429">
        <v>3.41777</v>
      </c>
      <c r="F5820" s="429">
        <v>9.2589359999999985</v>
      </c>
    </row>
    <row r="5821" spans="1:6" x14ac:dyDescent="0.3">
      <c r="A5821" s="336">
        <v>21225</v>
      </c>
      <c r="B5821" s="2" t="s">
        <v>293</v>
      </c>
      <c r="C5821" s="429">
        <v>6.5109750000000002</v>
      </c>
      <c r="D5821" s="429">
        <v>3.0962190000000001</v>
      </c>
      <c r="E5821" s="429">
        <v>3.4147560000000001</v>
      </c>
      <c r="F5821" s="429">
        <v>9.3458290000000019</v>
      </c>
    </row>
    <row r="5822" spans="1:6" x14ac:dyDescent="0.3">
      <c r="A5822" s="336">
        <v>21226</v>
      </c>
      <c r="B5822" s="2" t="s">
        <v>293</v>
      </c>
      <c r="C5822" s="429">
        <v>6.5344369999999996</v>
      </c>
      <c r="D5822" s="429">
        <v>3.0984850000000002</v>
      </c>
      <c r="E5822" s="429">
        <v>3.4359519999999995</v>
      </c>
      <c r="F5822" s="429">
        <v>9.5010410000000007</v>
      </c>
    </row>
    <row r="5823" spans="1:6" x14ac:dyDescent="0.3">
      <c r="A5823" s="336">
        <v>21227</v>
      </c>
      <c r="B5823" s="2" t="s">
        <v>293</v>
      </c>
      <c r="C5823" s="429">
        <v>6.4390580000000002</v>
      </c>
      <c r="D5823" s="429">
        <v>3.1242800000000002</v>
      </c>
      <c r="E5823" s="429">
        <v>3.314778</v>
      </c>
      <c r="F5823" s="429">
        <v>8.7414210000000097</v>
      </c>
    </row>
    <row r="5824" spans="1:6" x14ac:dyDescent="0.3">
      <c r="A5824" s="336">
        <v>21228</v>
      </c>
      <c r="B5824" s="2" t="s">
        <v>295</v>
      </c>
      <c r="C5824" s="429">
        <v>6.5741310000000004</v>
      </c>
      <c r="D5824" s="429">
        <v>3.3936540000000002</v>
      </c>
      <c r="E5824" s="429">
        <v>3.1804770000000002</v>
      </c>
      <c r="F5824" s="429">
        <v>7.8525750000000016</v>
      </c>
    </row>
    <row r="5825" spans="1:6" x14ac:dyDescent="0.3">
      <c r="A5825" s="336">
        <v>21229</v>
      </c>
      <c r="B5825" s="2" t="s">
        <v>293</v>
      </c>
      <c r="C5825" s="429">
        <v>6.3993370000000001</v>
      </c>
      <c r="D5825" s="429">
        <v>3.1444429999999999</v>
      </c>
      <c r="E5825" s="429">
        <v>3.2548940000000002</v>
      </c>
      <c r="F5825" s="429">
        <v>8.2880710000000022</v>
      </c>
    </row>
    <row r="5826" spans="1:6" x14ac:dyDescent="0.3">
      <c r="A5826" s="336">
        <v>21230</v>
      </c>
      <c r="B5826" s="2" t="s">
        <v>293</v>
      </c>
      <c r="C5826" s="429">
        <v>6.490469</v>
      </c>
      <c r="D5826" s="429">
        <v>3.1032090000000001</v>
      </c>
      <c r="E5826" s="429">
        <v>3.3872599999999999</v>
      </c>
      <c r="F5826" s="429">
        <v>9.0920359999999931</v>
      </c>
    </row>
    <row r="5827" spans="1:6" x14ac:dyDescent="0.3">
      <c r="A5827" s="336">
        <v>21231</v>
      </c>
      <c r="B5827" s="2" t="s">
        <v>293</v>
      </c>
      <c r="C5827" s="429">
        <v>6.5100199999999999</v>
      </c>
      <c r="D5827" s="429">
        <v>3.1008589999999998</v>
      </c>
      <c r="E5827" s="429">
        <v>3.4091610000000001</v>
      </c>
      <c r="F5827" s="429">
        <v>9.1716250000000059</v>
      </c>
    </row>
    <row r="5828" spans="1:6" x14ac:dyDescent="0.3">
      <c r="A5828" s="336">
        <v>21234</v>
      </c>
      <c r="B5828" s="2" t="s">
        <v>293</v>
      </c>
      <c r="C5828" s="429">
        <v>6.4147379999999998</v>
      </c>
      <c r="D5828" s="429">
        <v>3.1854480000000001</v>
      </c>
      <c r="E5828" s="429">
        <v>3.2292899999999998</v>
      </c>
      <c r="F5828" s="429">
        <v>7.9682500000000047</v>
      </c>
    </row>
    <row r="5829" spans="1:6" x14ac:dyDescent="0.3">
      <c r="A5829" s="336">
        <v>21236</v>
      </c>
      <c r="B5829" s="2" t="s">
        <v>293</v>
      </c>
      <c r="C5829" s="429">
        <v>6.4341369999999998</v>
      </c>
      <c r="D5829" s="429">
        <v>3.1939700000000002</v>
      </c>
      <c r="E5829" s="429">
        <v>3.2401669999999996</v>
      </c>
      <c r="F5829" s="429">
        <v>8.0962209999999928</v>
      </c>
    </row>
    <row r="5830" spans="1:6" x14ac:dyDescent="0.3">
      <c r="A5830" s="336">
        <v>21237</v>
      </c>
      <c r="B5830" s="2" t="s">
        <v>293</v>
      </c>
      <c r="C5830" s="429">
        <v>6.4730100000000004</v>
      </c>
      <c r="D5830" s="429">
        <v>3.1621060000000001</v>
      </c>
      <c r="E5830" s="429">
        <v>3.3109040000000003</v>
      </c>
      <c r="F5830" s="429">
        <v>8.5778249999999971</v>
      </c>
    </row>
    <row r="5831" spans="1:6" x14ac:dyDescent="0.3">
      <c r="A5831" s="336">
        <v>21239</v>
      </c>
      <c r="B5831" s="2" t="s">
        <v>293</v>
      </c>
      <c r="C5831" s="429">
        <v>6.4274490000000002</v>
      </c>
      <c r="D5831" s="429">
        <v>3.1556679999999999</v>
      </c>
      <c r="E5831" s="429">
        <v>3.2717810000000003</v>
      </c>
      <c r="F5831" s="429">
        <v>8.219225999999999</v>
      </c>
    </row>
    <row r="5832" spans="1:6" x14ac:dyDescent="0.3">
      <c r="A5832" s="336">
        <v>21240</v>
      </c>
      <c r="B5832" s="2" t="s">
        <v>293</v>
      </c>
      <c r="C5832" s="429">
        <v>6.4285889999999997</v>
      </c>
      <c r="D5832" s="429">
        <v>3.1457850000000001</v>
      </c>
      <c r="E5832" s="429">
        <v>3.2828039999999996</v>
      </c>
      <c r="F5832" s="429">
        <v>8.6914529999999957</v>
      </c>
    </row>
    <row r="5833" spans="1:6" x14ac:dyDescent="0.3">
      <c r="A5833" s="336">
        <v>21244</v>
      </c>
      <c r="B5833" s="2" t="s">
        <v>295</v>
      </c>
      <c r="C5833" s="429">
        <v>6.5104629999999997</v>
      </c>
      <c r="D5833" s="429">
        <v>3.3746839999999998</v>
      </c>
      <c r="E5833" s="429">
        <v>3.1357789999999999</v>
      </c>
      <c r="F5833" s="429">
        <v>7.1847680000000054</v>
      </c>
    </row>
    <row r="5834" spans="1:6" x14ac:dyDescent="0.3">
      <c r="A5834" s="336">
        <v>21250</v>
      </c>
      <c r="B5834" s="2" t="s">
        <v>293</v>
      </c>
      <c r="C5834" s="429">
        <v>6.3936159999999997</v>
      </c>
      <c r="D5834" s="429">
        <v>3.1416629999999999</v>
      </c>
      <c r="E5834" s="429">
        <v>3.2519529999999999</v>
      </c>
      <c r="F5834" s="429">
        <v>8.3524069999999995</v>
      </c>
    </row>
    <row r="5835" spans="1:6" x14ac:dyDescent="0.3">
      <c r="A5835" s="336">
        <v>21251</v>
      </c>
      <c r="B5835" s="2" t="s">
        <v>293</v>
      </c>
      <c r="C5835" s="429">
        <v>6.4610089999999998</v>
      </c>
      <c r="D5835" s="429">
        <v>3.1347680000000002</v>
      </c>
      <c r="E5835" s="429">
        <v>3.3262409999999996</v>
      </c>
      <c r="F5835" s="429">
        <v>8.5828780000000009</v>
      </c>
    </row>
    <row r="5836" spans="1:6" x14ac:dyDescent="0.3">
      <c r="A5836" s="336">
        <v>21252</v>
      </c>
      <c r="B5836" s="2" t="s">
        <v>293</v>
      </c>
      <c r="C5836" s="429">
        <v>6.3795000000000002</v>
      </c>
      <c r="D5836" s="429">
        <v>3.181028</v>
      </c>
      <c r="E5836" s="429">
        <v>3.1984720000000002</v>
      </c>
      <c r="F5836" s="429">
        <v>7.7428569999999937</v>
      </c>
    </row>
    <row r="5837" spans="1:6" x14ac:dyDescent="0.3">
      <c r="A5837" s="336">
        <v>21286</v>
      </c>
      <c r="B5837" s="2" t="s">
        <v>293</v>
      </c>
      <c r="C5837" s="429">
        <v>6.3775849999999998</v>
      </c>
      <c r="D5837" s="429">
        <v>3.1944750000000002</v>
      </c>
      <c r="E5837" s="429">
        <v>3.1831099999999997</v>
      </c>
      <c r="F5837" s="429">
        <v>7.6299900000000065</v>
      </c>
    </row>
    <row r="5838" spans="1:6" x14ac:dyDescent="0.3">
      <c r="A5838" s="336">
        <v>21401</v>
      </c>
      <c r="B5838" s="2" t="s">
        <v>293</v>
      </c>
      <c r="C5838" s="429">
        <v>6.4029590000000001</v>
      </c>
      <c r="D5838" s="429">
        <v>3.1886239999999999</v>
      </c>
      <c r="E5838" s="429">
        <v>3.2143350000000002</v>
      </c>
      <c r="F5838" s="429">
        <v>8.3396759999999972</v>
      </c>
    </row>
    <row r="5839" spans="1:6" x14ac:dyDescent="0.3">
      <c r="A5839" s="336">
        <v>21402</v>
      </c>
      <c r="B5839" s="2" t="s">
        <v>293</v>
      </c>
      <c r="C5839" s="429">
        <v>6.4043340000000004</v>
      </c>
      <c r="D5839" s="429">
        <v>3.1906910000000002</v>
      </c>
      <c r="E5839" s="429">
        <v>3.2136430000000002</v>
      </c>
      <c r="F5839" s="429">
        <v>8.1960790000000117</v>
      </c>
    </row>
    <row r="5840" spans="1:6" x14ac:dyDescent="0.3">
      <c r="A5840" s="336">
        <v>21403</v>
      </c>
      <c r="B5840" s="2" t="s">
        <v>293</v>
      </c>
      <c r="C5840" s="429">
        <v>6.3801600000000001</v>
      </c>
      <c r="D5840" s="429">
        <v>3.1962130000000002</v>
      </c>
      <c r="E5840" s="429">
        <v>3.1839469999999999</v>
      </c>
      <c r="F5840" s="429">
        <v>8.0406619999999904</v>
      </c>
    </row>
    <row r="5841" spans="1:6" x14ac:dyDescent="0.3">
      <c r="A5841" s="336">
        <v>21409</v>
      </c>
      <c r="B5841" s="2" t="s">
        <v>293</v>
      </c>
      <c r="C5841" s="429">
        <v>6.4258670000000002</v>
      </c>
      <c r="D5841" s="429">
        <v>3.1885910000000002</v>
      </c>
      <c r="E5841" s="429">
        <v>3.237276</v>
      </c>
      <c r="F5841" s="429">
        <v>8.2871349999999993</v>
      </c>
    </row>
    <row r="5842" spans="1:6" x14ac:dyDescent="0.3">
      <c r="A5842" s="336">
        <v>21502</v>
      </c>
      <c r="B5842" s="2" t="s">
        <v>293</v>
      </c>
      <c r="C5842" s="429">
        <v>5.5659190000000001</v>
      </c>
      <c r="D5842" s="429">
        <v>3.2337600000000002</v>
      </c>
      <c r="E5842" s="429">
        <v>2.3321589999999999</v>
      </c>
      <c r="F5842" s="429">
        <v>3.0773709999999923</v>
      </c>
    </row>
    <row r="5843" spans="1:6" x14ac:dyDescent="0.3">
      <c r="A5843" s="336">
        <v>21520</v>
      </c>
      <c r="B5843" s="2" t="s">
        <v>293</v>
      </c>
      <c r="C5843" s="429">
        <v>4.9894480000000003</v>
      </c>
      <c r="D5843" s="429">
        <v>3.9843890000000002</v>
      </c>
      <c r="E5843" s="429">
        <v>1.0050590000000001</v>
      </c>
      <c r="F5843" s="429">
        <v>-8.5971960000000038</v>
      </c>
    </row>
    <row r="5844" spans="1:6" x14ac:dyDescent="0.3">
      <c r="A5844" s="336">
        <v>21521</v>
      </c>
      <c r="B5844" s="2" t="s">
        <v>293</v>
      </c>
      <c r="C5844" s="429">
        <v>5.117108</v>
      </c>
      <c r="D5844" s="429">
        <v>3.7388629999999998</v>
      </c>
      <c r="E5844" s="429">
        <v>1.3782450000000002</v>
      </c>
      <c r="F5844" s="429">
        <v>-4.9583769999999987</v>
      </c>
    </row>
    <row r="5845" spans="1:6" x14ac:dyDescent="0.3">
      <c r="A5845" s="336">
        <v>21522</v>
      </c>
      <c r="B5845" s="2" t="s">
        <v>293</v>
      </c>
      <c r="C5845" s="429">
        <v>4.9791090000000002</v>
      </c>
      <c r="D5845" s="429">
        <v>3.9545880000000002</v>
      </c>
      <c r="E5845" s="429">
        <v>1.024521</v>
      </c>
      <c r="F5845" s="429">
        <v>-8.5162459999999811</v>
      </c>
    </row>
    <row r="5846" spans="1:6" x14ac:dyDescent="0.3">
      <c r="A5846" s="336">
        <v>21523</v>
      </c>
      <c r="B5846" s="2" t="s">
        <v>293</v>
      </c>
      <c r="C5846" s="429">
        <v>5.0841159999999999</v>
      </c>
      <c r="D5846" s="429">
        <v>3.7761209999999998</v>
      </c>
      <c r="E5846" s="429">
        <v>1.307995</v>
      </c>
      <c r="F5846" s="429">
        <v>-5.3839870000000047</v>
      </c>
    </row>
    <row r="5847" spans="1:6" x14ac:dyDescent="0.3">
      <c r="A5847" s="336">
        <v>21530</v>
      </c>
      <c r="B5847" s="2" t="s">
        <v>293</v>
      </c>
      <c r="C5847" s="429">
        <v>5.6518220000000001</v>
      </c>
      <c r="D5847" s="429">
        <v>3.1616580000000001</v>
      </c>
      <c r="E5847" s="429">
        <v>2.490164</v>
      </c>
      <c r="F5847" s="429">
        <v>4.4987139999999997</v>
      </c>
    </row>
    <row r="5848" spans="1:6" x14ac:dyDescent="0.3">
      <c r="A5848" s="336">
        <v>21531</v>
      </c>
      <c r="B5848" s="2" t="s">
        <v>293</v>
      </c>
      <c r="C5848" s="429">
        <v>5.0182900000000004</v>
      </c>
      <c r="D5848" s="429">
        <v>3.9990770000000002</v>
      </c>
      <c r="E5848" s="429">
        <v>1.0192130000000001</v>
      </c>
      <c r="F5848" s="429">
        <v>-8.0359659999999948</v>
      </c>
    </row>
    <row r="5849" spans="1:6" x14ac:dyDescent="0.3">
      <c r="A5849" s="336">
        <v>21532</v>
      </c>
      <c r="B5849" s="2" t="s">
        <v>293</v>
      </c>
      <c r="C5849" s="429">
        <v>5.2107919999999996</v>
      </c>
      <c r="D5849" s="429">
        <v>3.6601680000000001</v>
      </c>
      <c r="E5849" s="429">
        <v>1.5506239999999996</v>
      </c>
      <c r="F5849" s="429">
        <v>-3.787388</v>
      </c>
    </row>
    <row r="5850" spans="1:6" x14ac:dyDescent="0.3">
      <c r="A5850" s="336">
        <v>21536</v>
      </c>
      <c r="B5850" s="2" t="s">
        <v>293</v>
      </c>
      <c r="C5850" s="429">
        <v>5.041455</v>
      </c>
      <c r="D5850" s="429">
        <v>3.8998569999999999</v>
      </c>
      <c r="E5850" s="429">
        <v>1.1415980000000001</v>
      </c>
      <c r="F5850" s="429">
        <v>-7.5418899999999951</v>
      </c>
    </row>
    <row r="5851" spans="1:6" x14ac:dyDescent="0.3">
      <c r="A5851" s="336">
        <v>21538</v>
      </c>
      <c r="B5851" s="2" t="s">
        <v>293</v>
      </c>
      <c r="C5851" s="429">
        <v>4.931254</v>
      </c>
      <c r="D5851" s="429">
        <v>3.95974</v>
      </c>
      <c r="E5851" s="429">
        <v>0.97151399999999999</v>
      </c>
      <c r="F5851" s="429">
        <v>-8.3005759999999853</v>
      </c>
    </row>
    <row r="5852" spans="1:6" x14ac:dyDescent="0.3">
      <c r="A5852" s="336">
        <v>21539</v>
      </c>
      <c r="B5852" s="2" t="s">
        <v>293</v>
      </c>
      <c r="C5852" s="429">
        <v>5.1523909999999997</v>
      </c>
      <c r="D5852" s="429">
        <v>3.7114790000000002</v>
      </c>
      <c r="E5852" s="429">
        <v>1.4409119999999995</v>
      </c>
      <c r="F5852" s="429">
        <v>-4.5767950000000042</v>
      </c>
    </row>
    <row r="5853" spans="1:6" x14ac:dyDescent="0.3">
      <c r="A5853" s="336">
        <v>21540</v>
      </c>
      <c r="B5853" s="2" t="s">
        <v>293</v>
      </c>
      <c r="C5853" s="429">
        <v>5.1672690000000001</v>
      </c>
      <c r="D5853" s="429">
        <v>3.67509</v>
      </c>
      <c r="E5853" s="429">
        <v>1.4921790000000001</v>
      </c>
      <c r="F5853" s="429">
        <v>-3.4812289999999919</v>
      </c>
    </row>
    <row r="5854" spans="1:6" x14ac:dyDescent="0.3">
      <c r="A5854" s="336">
        <v>21541</v>
      </c>
      <c r="B5854" s="2" t="s">
        <v>293</v>
      </c>
      <c r="C5854" s="429">
        <v>4.9175509999999996</v>
      </c>
      <c r="D5854" s="429">
        <v>4.0358980000000004</v>
      </c>
      <c r="E5854" s="429">
        <v>0.88165299999999913</v>
      </c>
      <c r="F5854" s="429">
        <v>-9.3451059999999941</v>
      </c>
    </row>
    <row r="5855" spans="1:6" x14ac:dyDescent="0.3">
      <c r="A5855" s="336">
        <v>21545</v>
      </c>
      <c r="B5855" s="2" t="s">
        <v>293</v>
      </c>
      <c r="C5855" s="429">
        <v>5.3268069999999996</v>
      </c>
      <c r="D5855" s="429">
        <v>3.5466129999999998</v>
      </c>
      <c r="E5855" s="429">
        <v>1.7801939999999998</v>
      </c>
      <c r="F5855" s="429">
        <v>-1.975494999999988</v>
      </c>
    </row>
    <row r="5856" spans="1:6" x14ac:dyDescent="0.3">
      <c r="A5856" s="336">
        <v>21550</v>
      </c>
      <c r="B5856" s="2" t="s">
        <v>293</v>
      </c>
      <c r="C5856" s="429">
        <v>4.8335220000000003</v>
      </c>
      <c r="D5856" s="429">
        <v>4.148371</v>
      </c>
      <c r="E5856" s="429">
        <v>0.68515100000000029</v>
      </c>
      <c r="F5856" s="429">
        <v>-10.822493999999985</v>
      </c>
    </row>
    <row r="5857" spans="1:6" x14ac:dyDescent="0.3">
      <c r="A5857" s="336">
        <v>21555</v>
      </c>
      <c r="B5857" s="2" t="s">
        <v>293</v>
      </c>
      <c r="C5857" s="429">
        <v>5.7002819999999996</v>
      </c>
      <c r="D5857" s="429">
        <v>3.0786030000000002</v>
      </c>
      <c r="E5857" s="429">
        <v>2.6216789999999994</v>
      </c>
      <c r="F5857" s="429">
        <v>5.8850209999999947</v>
      </c>
    </row>
    <row r="5858" spans="1:6" x14ac:dyDescent="0.3">
      <c r="A5858" s="336">
        <v>21557</v>
      </c>
      <c r="B5858" s="2" t="s">
        <v>293</v>
      </c>
      <c r="C5858" s="429">
        <v>5.3612789999999997</v>
      </c>
      <c r="D5858" s="429">
        <v>3.452013</v>
      </c>
      <c r="E5858" s="429">
        <v>1.9092659999999997</v>
      </c>
      <c r="F5858" s="429">
        <v>2.605599999999697E-2</v>
      </c>
    </row>
    <row r="5859" spans="1:6" x14ac:dyDescent="0.3">
      <c r="A5859" s="336">
        <v>21561</v>
      </c>
      <c r="B5859" s="2" t="s">
        <v>293</v>
      </c>
      <c r="C5859" s="429">
        <v>4.9723879999999996</v>
      </c>
      <c r="D5859" s="429">
        <v>3.9272909999999999</v>
      </c>
      <c r="E5859" s="429">
        <v>1.0450969999999997</v>
      </c>
      <c r="F5859" s="429">
        <v>-7.8911590000000018</v>
      </c>
    </row>
    <row r="5860" spans="1:6" x14ac:dyDescent="0.3">
      <c r="A5860" s="336">
        <v>21562</v>
      </c>
      <c r="B5860" s="2" t="s">
        <v>293</v>
      </c>
      <c r="C5860" s="429">
        <v>5.2337579999999999</v>
      </c>
      <c r="D5860" s="429">
        <v>3.6019830000000002</v>
      </c>
      <c r="E5860" s="429">
        <v>1.6317749999999998</v>
      </c>
      <c r="F5860" s="429">
        <v>-2.3028519999999943</v>
      </c>
    </row>
    <row r="5861" spans="1:6" x14ac:dyDescent="0.3">
      <c r="A5861" s="336">
        <v>21601</v>
      </c>
      <c r="B5861" s="2" t="s">
        <v>293</v>
      </c>
      <c r="C5861" s="429">
        <v>6.3396309999999998</v>
      </c>
      <c r="D5861" s="429">
        <v>3.2330049999999999</v>
      </c>
      <c r="E5861" s="429">
        <v>3.1066259999999999</v>
      </c>
      <c r="F5861" s="429">
        <v>6.5490210000000033</v>
      </c>
    </row>
    <row r="5862" spans="1:6" x14ac:dyDescent="0.3">
      <c r="A5862" s="336">
        <v>21607</v>
      </c>
      <c r="B5862" s="2" t="s">
        <v>295</v>
      </c>
      <c r="C5862" s="429">
        <v>6.4090360000000004</v>
      </c>
      <c r="D5862" s="429">
        <v>3.4875259999999999</v>
      </c>
      <c r="E5862" s="429">
        <v>2.9215100000000005</v>
      </c>
      <c r="F5862" s="429">
        <v>6.266176999999999</v>
      </c>
    </row>
    <row r="5863" spans="1:6" x14ac:dyDescent="0.3">
      <c r="A5863" s="336">
        <v>21610</v>
      </c>
      <c r="B5863" s="2" t="s">
        <v>295</v>
      </c>
      <c r="C5863" s="429">
        <v>6.5117770000000004</v>
      </c>
      <c r="D5863" s="429">
        <v>3.5480139999999998</v>
      </c>
      <c r="E5863" s="429">
        <v>2.9637630000000006</v>
      </c>
      <c r="F5863" s="429">
        <v>7.0810990000000018</v>
      </c>
    </row>
    <row r="5864" spans="1:6" x14ac:dyDescent="0.3">
      <c r="A5864" s="336">
        <v>21612</v>
      </c>
      <c r="B5864" s="2" t="s">
        <v>293</v>
      </c>
      <c r="C5864" s="429">
        <v>6.4358339999999998</v>
      </c>
      <c r="D5864" s="429">
        <v>3.1546979999999998</v>
      </c>
      <c r="E5864" s="429">
        <v>3.2811360000000001</v>
      </c>
      <c r="F5864" s="429">
        <v>6.8163879999999963</v>
      </c>
    </row>
    <row r="5865" spans="1:6" x14ac:dyDescent="0.3">
      <c r="A5865" s="336">
        <v>21613</v>
      </c>
      <c r="B5865" s="2" t="s">
        <v>293</v>
      </c>
      <c r="C5865" s="429">
        <v>6.3366290000000003</v>
      </c>
      <c r="D5865" s="429">
        <v>3.123904</v>
      </c>
      <c r="E5865" s="429">
        <v>3.2127250000000003</v>
      </c>
      <c r="F5865" s="429">
        <v>6.7211369999999988</v>
      </c>
    </row>
    <row r="5866" spans="1:6" x14ac:dyDescent="0.3">
      <c r="A5866" s="336">
        <v>21617</v>
      </c>
      <c r="B5866" s="2" t="s">
        <v>293</v>
      </c>
      <c r="C5866" s="429">
        <v>6.3235989999999997</v>
      </c>
      <c r="D5866" s="429">
        <v>3.3447239999999998</v>
      </c>
      <c r="E5866" s="429">
        <v>2.9788749999999999</v>
      </c>
      <c r="F5866" s="429">
        <v>6.9359880000000089</v>
      </c>
    </row>
    <row r="5867" spans="1:6" x14ac:dyDescent="0.3">
      <c r="A5867" s="336">
        <v>21619</v>
      </c>
      <c r="B5867" s="2" t="s">
        <v>293</v>
      </c>
      <c r="C5867" s="429">
        <v>6.3951419999999999</v>
      </c>
      <c r="D5867" s="429">
        <v>3.2215959999999999</v>
      </c>
      <c r="E5867" s="429">
        <v>3.173546</v>
      </c>
      <c r="F5867" s="429">
        <v>7.6331359999999933</v>
      </c>
    </row>
    <row r="5868" spans="1:6" x14ac:dyDescent="0.3">
      <c r="A5868" s="336">
        <v>21620</v>
      </c>
      <c r="B5868" s="2" t="s">
        <v>295</v>
      </c>
      <c r="C5868" s="429">
        <v>6.5223490000000002</v>
      </c>
      <c r="D5868" s="429">
        <v>3.5114130000000001</v>
      </c>
      <c r="E5868" s="429">
        <v>3.0109360000000001</v>
      </c>
      <c r="F5868" s="429">
        <v>7.2193520000000078</v>
      </c>
    </row>
    <row r="5869" spans="1:6" x14ac:dyDescent="0.3">
      <c r="A5869" s="336">
        <v>21622</v>
      </c>
      <c r="B5869" s="2" t="s">
        <v>293</v>
      </c>
      <c r="C5869" s="429">
        <v>6.3601539999999996</v>
      </c>
      <c r="D5869" s="429">
        <v>3.0983130000000001</v>
      </c>
      <c r="E5869" s="429">
        <v>3.2618409999999995</v>
      </c>
      <c r="F5869" s="429">
        <v>7.3119470000000106</v>
      </c>
    </row>
    <row r="5870" spans="1:6" x14ac:dyDescent="0.3">
      <c r="A5870" s="336">
        <v>21623</v>
      </c>
      <c r="B5870" s="2" t="s">
        <v>295</v>
      </c>
      <c r="C5870" s="429">
        <v>6.4664339999999996</v>
      </c>
      <c r="D5870" s="429">
        <v>3.5041060000000002</v>
      </c>
      <c r="E5870" s="429">
        <v>2.9623279999999994</v>
      </c>
      <c r="F5870" s="429">
        <v>6.6726969999999923</v>
      </c>
    </row>
    <row r="5871" spans="1:6" x14ac:dyDescent="0.3">
      <c r="A5871" s="336">
        <v>21625</v>
      </c>
      <c r="B5871" s="2" t="s">
        <v>293</v>
      </c>
      <c r="C5871" s="429">
        <v>6.3181839999999996</v>
      </c>
      <c r="D5871" s="429">
        <v>3.2859159999999998</v>
      </c>
      <c r="E5871" s="429">
        <v>3.0322679999999997</v>
      </c>
      <c r="F5871" s="429">
        <v>6.587264999999995</v>
      </c>
    </row>
    <row r="5872" spans="1:6" x14ac:dyDescent="0.3">
      <c r="A5872" s="336">
        <v>21626</v>
      </c>
      <c r="B5872" s="2" t="s">
        <v>293</v>
      </c>
      <c r="C5872" s="429">
        <v>6.2941750000000001</v>
      </c>
      <c r="D5872" s="429">
        <v>3.0785209999999998</v>
      </c>
      <c r="E5872" s="429">
        <v>3.2156540000000002</v>
      </c>
      <c r="F5872" s="429">
        <v>7.0513019999999997</v>
      </c>
    </row>
    <row r="5873" spans="1:6" x14ac:dyDescent="0.3">
      <c r="A5873" s="336">
        <v>21628</v>
      </c>
      <c r="B5873" s="2" t="s">
        <v>295</v>
      </c>
      <c r="C5873" s="429">
        <v>6.4508580000000002</v>
      </c>
      <c r="D5873" s="429">
        <v>3.4384640000000002</v>
      </c>
      <c r="E5873" s="429">
        <v>3.012394</v>
      </c>
      <c r="F5873" s="429">
        <v>6.5261410000000026</v>
      </c>
    </row>
    <row r="5874" spans="1:6" x14ac:dyDescent="0.3">
      <c r="A5874" s="336">
        <v>21629</v>
      </c>
      <c r="B5874" s="2" t="s">
        <v>293</v>
      </c>
      <c r="C5874" s="429">
        <v>6.26769</v>
      </c>
      <c r="D5874" s="429">
        <v>3.310829</v>
      </c>
      <c r="E5874" s="429">
        <v>2.956861</v>
      </c>
      <c r="F5874" s="429">
        <v>6.2077850000000012</v>
      </c>
    </row>
    <row r="5875" spans="1:6" x14ac:dyDescent="0.3">
      <c r="A5875" s="336">
        <v>21631</v>
      </c>
      <c r="B5875" s="2" t="s">
        <v>293</v>
      </c>
      <c r="C5875" s="429">
        <v>6.3018029999999996</v>
      </c>
      <c r="D5875" s="429">
        <v>3.1890499999999999</v>
      </c>
      <c r="E5875" s="429">
        <v>3.1127529999999997</v>
      </c>
      <c r="F5875" s="429">
        <v>6.0201449999999923</v>
      </c>
    </row>
    <row r="5876" spans="1:6" x14ac:dyDescent="0.3">
      <c r="A5876" s="336">
        <v>21632</v>
      </c>
      <c r="B5876" s="2" t="s">
        <v>293</v>
      </c>
      <c r="C5876" s="429">
        <v>6.201918</v>
      </c>
      <c r="D5876" s="429">
        <v>3.2759160000000001</v>
      </c>
      <c r="E5876" s="429">
        <v>2.926002</v>
      </c>
      <c r="F5876" s="429">
        <v>5.5658479999999884</v>
      </c>
    </row>
    <row r="5877" spans="1:6" x14ac:dyDescent="0.3">
      <c r="A5877" s="336">
        <v>21634</v>
      </c>
      <c r="B5877" s="2" t="s">
        <v>293</v>
      </c>
      <c r="C5877" s="429">
        <v>6.3122699999999998</v>
      </c>
      <c r="D5877" s="429">
        <v>3.0699540000000001</v>
      </c>
      <c r="E5877" s="429">
        <v>3.2423159999999998</v>
      </c>
      <c r="F5877" s="429">
        <v>7.3128130000000056</v>
      </c>
    </row>
    <row r="5878" spans="1:6" x14ac:dyDescent="0.3">
      <c r="A5878" s="336">
        <v>21635</v>
      </c>
      <c r="B5878" s="2" t="s">
        <v>295</v>
      </c>
      <c r="C5878" s="429">
        <v>6.433745</v>
      </c>
      <c r="D5878" s="429">
        <v>3.5211950000000001</v>
      </c>
      <c r="E5878" s="429">
        <v>2.91255</v>
      </c>
      <c r="F5878" s="429">
        <v>6.2241180000000114</v>
      </c>
    </row>
    <row r="5879" spans="1:6" x14ac:dyDescent="0.3">
      <c r="A5879" s="336">
        <v>21636</v>
      </c>
      <c r="B5879" s="2" t="s">
        <v>293</v>
      </c>
      <c r="C5879" s="429">
        <v>6.2473039999999997</v>
      </c>
      <c r="D5879" s="429">
        <v>3.3939180000000002</v>
      </c>
      <c r="E5879" s="429">
        <v>2.8533859999999995</v>
      </c>
      <c r="F5879" s="429">
        <v>6.1744799999999955</v>
      </c>
    </row>
    <row r="5880" spans="1:6" x14ac:dyDescent="0.3">
      <c r="A5880" s="336">
        <v>21638</v>
      </c>
      <c r="B5880" s="2" t="s">
        <v>293</v>
      </c>
      <c r="C5880" s="429">
        <v>6.3754239999999998</v>
      </c>
      <c r="D5880" s="429">
        <v>3.2438760000000002</v>
      </c>
      <c r="E5880" s="429">
        <v>3.1315479999999996</v>
      </c>
      <c r="F5880" s="429">
        <v>7.3077259999999953</v>
      </c>
    </row>
    <row r="5881" spans="1:6" x14ac:dyDescent="0.3">
      <c r="A5881" s="336">
        <v>21639</v>
      </c>
      <c r="B5881" s="2" t="s">
        <v>293</v>
      </c>
      <c r="C5881" s="429">
        <v>6.2519010000000002</v>
      </c>
      <c r="D5881" s="429">
        <v>3.3592979999999999</v>
      </c>
      <c r="E5881" s="429">
        <v>2.8926030000000003</v>
      </c>
      <c r="F5881" s="429">
        <v>6.2068239999999975</v>
      </c>
    </row>
    <row r="5882" spans="1:6" x14ac:dyDescent="0.3">
      <c r="A5882" s="336">
        <v>21640</v>
      </c>
      <c r="B5882" s="2" t="s">
        <v>295</v>
      </c>
      <c r="C5882" s="429">
        <v>6.3894140000000004</v>
      </c>
      <c r="D5882" s="429">
        <v>3.518135</v>
      </c>
      <c r="E5882" s="429">
        <v>2.8712790000000004</v>
      </c>
      <c r="F5882" s="429">
        <v>6.1996529999999979</v>
      </c>
    </row>
    <row r="5883" spans="1:6" x14ac:dyDescent="0.3">
      <c r="A5883" s="336">
        <v>21643</v>
      </c>
      <c r="B5883" s="2" t="s">
        <v>293</v>
      </c>
      <c r="C5883" s="429">
        <v>6.2458330000000002</v>
      </c>
      <c r="D5883" s="429">
        <v>3.2304270000000002</v>
      </c>
      <c r="E5883" s="429">
        <v>3.015406</v>
      </c>
      <c r="F5883" s="429">
        <v>5.8137399999999957</v>
      </c>
    </row>
    <row r="5884" spans="1:6" x14ac:dyDescent="0.3">
      <c r="A5884" s="336">
        <v>21644</v>
      </c>
      <c r="B5884" s="2" t="s">
        <v>295</v>
      </c>
      <c r="C5884" s="429">
        <v>6.4203710000000003</v>
      </c>
      <c r="D5884" s="429">
        <v>3.4895809999999998</v>
      </c>
      <c r="E5884" s="429">
        <v>2.9307900000000005</v>
      </c>
      <c r="F5884" s="429">
        <v>6.3561809999999923</v>
      </c>
    </row>
    <row r="5885" spans="1:6" x14ac:dyDescent="0.3">
      <c r="A5885" s="336">
        <v>21645</v>
      </c>
      <c r="B5885" s="2" t="s">
        <v>295</v>
      </c>
      <c r="C5885" s="429">
        <v>6.4711749999999997</v>
      </c>
      <c r="D5885" s="429">
        <v>3.5067699999999999</v>
      </c>
      <c r="E5885" s="429">
        <v>2.9644049999999997</v>
      </c>
      <c r="F5885" s="429">
        <v>6.6891290000000154</v>
      </c>
    </row>
    <row r="5886" spans="1:6" x14ac:dyDescent="0.3">
      <c r="A5886" s="336">
        <v>21647</v>
      </c>
      <c r="B5886" s="2" t="s">
        <v>293</v>
      </c>
      <c r="C5886" s="429">
        <v>6.4360280000000003</v>
      </c>
      <c r="D5886" s="429">
        <v>3.1544840000000001</v>
      </c>
      <c r="E5886" s="429">
        <v>3.2815440000000002</v>
      </c>
      <c r="F5886" s="429">
        <v>6.8156680000000094</v>
      </c>
    </row>
    <row r="5887" spans="1:6" x14ac:dyDescent="0.3">
      <c r="A5887" s="336">
        <v>21648</v>
      </c>
      <c r="B5887" s="2" t="s">
        <v>293</v>
      </c>
      <c r="C5887" s="429">
        <v>6.3804730000000003</v>
      </c>
      <c r="D5887" s="429">
        <v>3.1058150000000002</v>
      </c>
      <c r="E5887" s="429">
        <v>3.2746580000000001</v>
      </c>
      <c r="F5887" s="429">
        <v>7.3767839999999936</v>
      </c>
    </row>
    <row r="5888" spans="1:6" x14ac:dyDescent="0.3">
      <c r="A5888" s="336">
        <v>21649</v>
      </c>
      <c r="B5888" s="2" t="s">
        <v>295</v>
      </c>
      <c r="C5888" s="429">
        <v>6.3754989999999996</v>
      </c>
      <c r="D5888" s="429">
        <v>3.4969769999999998</v>
      </c>
      <c r="E5888" s="429">
        <v>2.8785219999999998</v>
      </c>
      <c r="F5888" s="429">
        <v>6.0249710000000007</v>
      </c>
    </row>
    <row r="5889" spans="1:6" x14ac:dyDescent="0.3">
      <c r="A5889" s="336">
        <v>21650</v>
      </c>
      <c r="B5889" s="2" t="s">
        <v>295</v>
      </c>
      <c r="C5889" s="429">
        <v>6.4222159999999997</v>
      </c>
      <c r="D5889" s="429">
        <v>3.5085199999999999</v>
      </c>
      <c r="E5889" s="429">
        <v>2.9136959999999998</v>
      </c>
      <c r="F5889" s="429">
        <v>6.1062420000000017</v>
      </c>
    </row>
    <row r="5890" spans="1:6" x14ac:dyDescent="0.3">
      <c r="A5890" s="336">
        <v>21651</v>
      </c>
      <c r="B5890" s="2" t="s">
        <v>295</v>
      </c>
      <c r="C5890" s="429">
        <v>6.4323899999999998</v>
      </c>
      <c r="D5890" s="429">
        <v>3.4578829999999998</v>
      </c>
      <c r="E5890" s="429">
        <v>2.974507</v>
      </c>
      <c r="F5890" s="429">
        <v>6.3012050000000031</v>
      </c>
    </row>
    <row r="5891" spans="1:6" x14ac:dyDescent="0.3">
      <c r="A5891" s="336">
        <v>21654</v>
      </c>
      <c r="B5891" s="2" t="s">
        <v>293</v>
      </c>
      <c r="C5891" s="429">
        <v>6.3784580000000002</v>
      </c>
      <c r="D5891" s="429">
        <v>3.1757749999999998</v>
      </c>
      <c r="E5891" s="429">
        <v>3.2026830000000004</v>
      </c>
      <c r="F5891" s="429">
        <v>6.622505000000011</v>
      </c>
    </row>
    <row r="5892" spans="1:6" x14ac:dyDescent="0.3">
      <c r="A5892" s="336">
        <v>21655</v>
      </c>
      <c r="B5892" s="2" t="s">
        <v>293</v>
      </c>
      <c r="C5892" s="429">
        <v>6.2769219999999999</v>
      </c>
      <c r="D5892" s="429">
        <v>3.2563499999999999</v>
      </c>
      <c r="E5892" s="429">
        <v>3.020572</v>
      </c>
      <c r="F5892" s="429">
        <v>6.2370090000000005</v>
      </c>
    </row>
    <row r="5893" spans="1:6" x14ac:dyDescent="0.3">
      <c r="A5893" s="336">
        <v>21657</v>
      </c>
      <c r="B5893" s="2" t="s">
        <v>293</v>
      </c>
      <c r="C5893" s="429">
        <v>6.3150389999999996</v>
      </c>
      <c r="D5893" s="429">
        <v>3.323642</v>
      </c>
      <c r="E5893" s="429">
        <v>2.9913969999999996</v>
      </c>
      <c r="F5893" s="429">
        <v>6.674236999999998</v>
      </c>
    </row>
    <row r="5894" spans="1:6" x14ac:dyDescent="0.3">
      <c r="A5894" s="336">
        <v>21658</v>
      </c>
      <c r="B5894" s="2" t="s">
        <v>293</v>
      </c>
      <c r="C5894" s="429">
        <v>6.3485360000000002</v>
      </c>
      <c r="D5894" s="429">
        <v>3.273244</v>
      </c>
      <c r="E5894" s="429">
        <v>3.0752920000000001</v>
      </c>
      <c r="F5894" s="429">
        <v>7.0685900000000075</v>
      </c>
    </row>
    <row r="5895" spans="1:6" x14ac:dyDescent="0.3">
      <c r="A5895" s="336">
        <v>21659</v>
      </c>
      <c r="B5895" s="2" t="s">
        <v>293</v>
      </c>
      <c r="C5895" s="429">
        <v>6.1740630000000003</v>
      </c>
      <c r="D5895" s="429">
        <v>3.2199490000000002</v>
      </c>
      <c r="E5895" s="429">
        <v>2.9541140000000001</v>
      </c>
      <c r="F5895" s="429">
        <v>5.3225109999999987</v>
      </c>
    </row>
    <row r="5896" spans="1:6" x14ac:dyDescent="0.3">
      <c r="A5896" s="336">
        <v>21660</v>
      </c>
      <c r="B5896" s="2" t="s">
        <v>293</v>
      </c>
      <c r="C5896" s="429">
        <v>6.2984450000000001</v>
      </c>
      <c r="D5896" s="429">
        <v>3.3472209999999998</v>
      </c>
      <c r="E5896" s="429">
        <v>2.9512240000000003</v>
      </c>
      <c r="F5896" s="429">
        <v>6.4782960000000074</v>
      </c>
    </row>
    <row r="5897" spans="1:6" x14ac:dyDescent="0.3">
      <c r="A5897" s="336">
        <v>21661</v>
      </c>
      <c r="B5897" s="2" t="s">
        <v>293</v>
      </c>
      <c r="C5897" s="429">
        <v>6.3813659999999999</v>
      </c>
      <c r="D5897" s="429">
        <v>3.2671510000000001</v>
      </c>
      <c r="E5897" s="429">
        <v>3.1142149999999997</v>
      </c>
      <c r="F5897" s="429">
        <v>7.8358400000000117</v>
      </c>
    </row>
    <row r="5898" spans="1:6" x14ac:dyDescent="0.3">
      <c r="A5898" s="336">
        <v>21662</v>
      </c>
      <c r="B5898" s="2" t="s">
        <v>293</v>
      </c>
      <c r="C5898" s="429">
        <v>6.4047289999999997</v>
      </c>
      <c r="D5898" s="429">
        <v>3.1617449999999998</v>
      </c>
      <c r="E5898" s="429">
        <v>3.2429839999999999</v>
      </c>
      <c r="F5898" s="429">
        <v>6.7746919999999946</v>
      </c>
    </row>
    <row r="5899" spans="1:6" x14ac:dyDescent="0.3">
      <c r="A5899" s="336">
        <v>21663</v>
      </c>
      <c r="B5899" s="2" t="s">
        <v>293</v>
      </c>
      <c r="C5899" s="429">
        <v>6.4182880000000004</v>
      </c>
      <c r="D5899" s="429">
        <v>3.1736740000000001</v>
      </c>
      <c r="E5899" s="429">
        <v>3.2446140000000003</v>
      </c>
      <c r="F5899" s="429">
        <v>6.8713780000000071</v>
      </c>
    </row>
    <row r="5900" spans="1:6" x14ac:dyDescent="0.3">
      <c r="A5900" s="336">
        <v>21665</v>
      </c>
      <c r="B5900" s="2" t="s">
        <v>293</v>
      </c>
      <c r="C5900" s="429">
        <v>6.4360280000000003</v>
      </c>
      <c r="D5900" s="429">
        <v>3.1544840000000001</v>
      </c>
      <c r="E5900" s="429">
        <v>3.2815440000000002</v>
      </c>
      <c r="F5900" s="429">
        <v>6.8156680000000094</v>
      </c>
    </row>
    <row r="5901" spans="1:6" x14ac:dyDescent="0.3">
      <c r="A5901" s="336">
        <v>21666</v>
      </c>
      <c r="B5901" s="2" t="s">
        <v>293</v>
      </c>
      <c r="C5901" s="429">
        <v>6.3817009999999996</v>
      </c>
      <c r="D5901" s="429">
        <v>3.207265</v>
      </c>
      <c r="E5901" s="429">
        <v>3.1744359999999996</v>
      </c>
      <c r="F5901" s="429">
        <v>7.8135119999999887</v>
      </c>
    </row>
    <row r="5902" spans="1:6" x14ac:dyDescent="0.3">
      <c r="A5902" s="336">
        <v>21667</v>
      </c>
      <c r="B5902" s="2" t="s">
        <v>295</v>
      </c>
      <c r="C5902" s="429">
        <v>6.5077439999999998</v>
      </c>
      <c r="D5902" s="429">
        <v>3.5355620000000001</v>
      </c>
      <c r="E5902" s="429">
        <v>2.9721819999999997</v>
      </c>
      <c r="F5902" s="429">
        <v>7.0386960000000016</v>
      </c>
    </row>
    <row r="5903" spans="1:6" x14ac:dyDescent="0.3">
      <c r="A5903" s="336">
        <v>21668</v>
      </c>
      <c r="B5903" s="2" t="s">
        <v>295</v>
      </c>
      <c r="C5903" s="429">
        <v>6.4197300000000004</v>
      </c>
      <c r="D5903" s="429">
        <v>3.473411</v>
      </c>
      <c r="E5903" s="429">
        <v>2.9463190000000004</v>
      </c>
      <c r="F5903" s="429">
        <v>6.2688880000000111</v>
      </c>
    </row>
    <row r="5904" spans="1:6" x14ac:dyDescent="0.3">
      <c r="A5904" s="336">
        <v>21669</v>
      </c>
      <c r="B5904" s="2" t="s">
        <v>293</v>
      </c>
      <c r="C5904" s="429">
        <v>6.3893839999999997</v>
      </c>
      <c r="D5904" s="429">
        <v>3.0957180000000002</v>
      </c>
      <c r="E5904" s="429">
        <v>3.2936659999999995</v>
      </c>
      <c r="F5904" s="429">
        <v>7.5999020000000002</v>
      </c>
    </row>
    <row r="5905" spans="1:6" x14ac:dyDescent="0.3">
      <c r="A5905" s="336">
        <v>21671</v>
      </c>
      <c r="B5905" s="2" t="s">
        <v>293</v>
      </c>
      <c r="C5905" s="429">
        <v>6.4360280000000003</v>
      </c>
      <c r="D5905" s="429">
        <v>3.1544840000000001</v>
      </c>
      <c r="E5905" s="429">
        <v>3.2815440000000002</v>
      </c>
      <c r="F5905" s="429">
        <v>6.8156680000000094</v>
      </c>
    </row>
    <row r="5906" spans="1:6" x14ac:dyDescent="0.3">
      <c r="A5906" s="336">
        <v>21672</v>
      </c>
      <c r="B5906" s="2" t="s">
        <v>293</v>
      </c>
      <c r="C5906" s="429">
        <v>6.2821369999999996</v>
      </c>
      <c r="D5906" s="429">
        <v>3.06576</v>
      </c>
      <c r="E5906" s="429">
        <v>3.2163769999999996</v>
      </c>
      <c r="F5906" s="429">
        <v>7.1077709999999996</v>
      </c>
    </row>
    <row r="5907" spans="1:6" x14ac:dyDescent="0.3">
      <c r="A5907" s="336">
        <v>21673</v>
      </c>
      <c r="B5907" s="2" t="s">
        <v>293</v>
      </c>
      <c r="C5907" s="429">
        <v>6.3500019999999999</v>
      </c>
      <c r="D5907" s="429">
        <v>3.1885140000000001</v>
      </c>
      <c r="E5907" s="429">
        <v>3.1614879999999999</v>
      </c>
      <c r="F5907" s="429">
        <v>6.4185560000000024</v>
      </c>
    </row>
    <row r="5908" spans="1:6" x14ac:dyDescent="0.3">
      <c r="A5908" s="336">
        <v>21675</v>
      </c>
      <c r="B5908" s="2" t="s">
        <v>293</v>
      </c>
      <c r="C5908" s="429">
        <v>6.2878210000000001</v>
      </c>
      <c r="D5908" s="429">
        <v>3.06196</v>
      </c>
      <c r="E5908" s="429">
        <v>3.2258610000000001</v>
      </c>
      <c r="F5908" s="429">
        <v>7.2192000000000007</v>
      </c>
    </row>
    <row r="5909" spans="1:6" x14ac:dyDescent="0.3">
      <c r="A5909" s="336">
        <v>21676</v>
      </c>
      <c r="B5909" s="2" t="s">
        <v>293</v>
      </c>
      <c r="C5909" s="429">
        <v>6.4360280000000003</v>
      </c>
      <c r="D5909" s="429">
        <v>3.1544840000000001</v>
      </c>
      <c r="E5909" s="429">
        <v>3.2815440000000002</v>
      </c>
      <c r="F5909" s="429">
        <v>6.8156680000000094</v>
      </c>
    </row>
    <row r="5910" spans="1:6" x14ac:dyDescent="0.3">
      <c r="A5910" s="336">
        <v>21677</v>
      </c>
      <c r="B5910" s="2" t="s">
        <v>293</v>
      </c>
      <c r="C5910" s="429">
        <v>6.3745599999999998</v>
      </c>
      <c r="D5910" s="429">
        <v>3.11659</v>
      </c>
      <c r="E5910" s="429">
        <v>3.2579699999999998</v>
      </c>
      <c r="F5910" s="429">
        <v>7.1353980000000092</v>
      </c>
    </row>
    <row r="5911" spans="1:6" x14ac:dyDescent="0.3">
      <c r="A5911" s="336">
        <v>21678</v>
      </c>
      <c r="B5911" s="2" t="s">
        <v>295</v>
      </c>
      <c r="C5911" s="429">
        <v>6.5267350000000004</v>
      </c>
      <c r="D5911" s="429">
        <v>3.5313340000000002</v>
      </c>
      <c r="E5911" s="429">
        <v>2.9954010000000002</v>
      </c>
      <c r="F5911" s="429">
        <v>7.240628000000001</v>
      </c>
    </row>
    <row r="5912" spans="1:6" x14ac:dyDescent="0.3">
      <c r="A5912" s="336">
        <v>21679</v>
      </c>
      <c r="B5912" s="2" t="s">
        <v>293</v>
      </c>
      <c r="C5912" s="429">
        <v>6.3211620000000002</v>
      </c>
      <c r="D5912" s="429">
        <v>3.280456</v>
      </c>
      <c r="E5912" s="429">
        <v>3.0407060000000001</v>
      </c>
      <c r="F5912" s="429">
        <v>6.7873530000000031</v>
      </c>
    </row>
    <row r="5913" spans="1:6" x14ac:dyDescent="0.3">
      <c r="A5913" s="336">
        <v>21701</v>
      </c>
      <c r="B5913" s="2" t="s">
        <v>295</v>
      </c>
      <c r="C5913" s="429">
        <v>6.2469710000000003</v>
      </c>
      <c r="D5913" s="429">
        <v>3.1034320000000002</v>
      </c>
      <c r="E5913" s="429">
        <v>3.1435390000000001</v>
      </c>
      <c r="F5913" s="429">
        <v>6.462844000000004</v>
      </c>
    </row>
    <row r="5914" spans="1:6" x14ac:dyDescent="0.3">
      <c r="A5914" s="336">
        <v>21702</v>
      </c>
      <c r="B5914" s="2" t="s">
        <v>295</v>
      </c>
      <c r="C5914" s="429">
        <v>6.1284049999999999</v>
      </c>
      <c r="D5914" s="429">
        <v>3.1259440000000001</v>
      </c>
      <c r="E5914" s="429">
        <v>3.0024609999999998</v>
      </c>
      <c r="F5914" s="429">
        <v>5.4830210000000008</v>
      </c>
    </row>
    <row r="5915" spans="1:6" x14ac:dyDescent="0.3">
      <c r="A5915" s="336">
        <v>21703</v>
      </c>
      <c r="B5915" s="2" t="s">
        <v>295</v>
      </c>
      <c r="C5915" s="429">
        <v>6.2040550000000003</v>
      </c>
      <c r="D5915" s="429">
        <v>3.1492369999999998</v>
      </c>
      <c r="E5915" s="429">
        <v>3.0548180000000005</v>
      </c>
      <c r="F5915" s="429">
        <v>6.5821129999999926</v>
      </c>
    </row>
    <row r="5916" spans="1:6" x14ac:dyDescent="0.3">
      <c r="A5916" s="336">
        <v>21704</v>
      </c>
      <c r="B5916" s="2" t="s">
        <v>295</v>
      </c>
      <c r="C5916" s="429">
        <v>6.2609839999999997</v>
      </c>
      <c r="D5916" s="429">
        <v>3.1502650000000001</v>
      </c>
      <c r="E5916" s="429">
        <v>3.1107189999999996</v>
      </c>
      <c r="F5916" s="429">
        <v>6.8218630000000005</v>
      </c>
    </row>
    <row r="5917" spans="1:6" x14ac:dyDescent="0.3">
      <c r="A5917" s="336">
        <v>21710</v>
      </c>
      <c r="B5917" s="2" t="s">
        <v>295</v>
      </c>
      <c r="C5917" s="429">
        <v>6.2530479999999997</v>
      </c>
      <c r="D5917" s="429">
        <v>3.179262</v>
      </c>
      <c r="E5917" s="429">
        <v>3.0737859999999997</v>
      </c>
      <c r="F5917" s="429">
        <v>6.9396029999999911</v>
      </c>
    </row>
    <row r="5918" spans="1:6" x14ac:dyDescent="0.3">
      <c r="A5918" s="336">
        <v>21711</v>
      </c>
      <c r="B5918" s="2" t="s">
        <v>295</v>
      </c>
      <c r="C5918" s="429">
        <v>5.96929</v>
      </c>
      <c r="D5918" s="429">
        <v>3.1638350000000002</v>
      </c>
      <c r="E5918" s="429">
        <v>2.8054549999999998</v>
      </c>
      <c r="F5918" s="429">
        <v>6.7786340000000038</v>
      </c>
    </row>
    <row r="5919" spans="1:6" x14ac:dyDescent="0.3">
      <c r="A5919" s="336">
        <v>21713</v>
      </c>
      <c r="B5919" s="2" t="s">
        <v>295</v>
      </c>
      <c r="C5919" s="429">
        <v>6.0381660000000004</v>
      </c>
      <c r="D5919" s="429">
        <v>3.1588189999999998</v>
      </c>
      <c r="E5919" s="429">
        <v>2.8793470000000005</v>
      </c>
      <c r="F5919" s="429">
        <v>5.7270179999999939</v>
      </c>
    </row>
    <row r="5920" spans="1:6" x14ac:dyDescent="0.3">
      <c r="A5920" s="336">
        <v>21716</v>
      </c>
      <c r="B5920" s="2" t="s">
        <v>295</v>
      </c>
      <c r="C5920" s="429">
        <v>6.1107690000000003</v>
      </c>
      <c r="D5920" s="429">
        <v>3.215611</v>
      </c>
      <c r="E5920" s="429">
        <v>2.8951580000000003</v>
      </c>
      <c r="F5920" s="429">
        <v>6.2196059999999989</v>
      </c>
    </row>
    <row r="5921" spans="1:6" x14ac:dyDescent="0.3">
      <c r="A5921" s="336">
        <v>21718</v>
      </c>
      <c r="B5921" s="2" t="s">
        <v>295</v>
      </c>
      <c r="C5921" s="429">
        <v>6.0789249999999999</v>
      </c>
      <c r="D5921" s="429">
        <v>3.1882510000000002</v>
      </c>
      <c r="E5921" s="429">
        <v>2.8906739999999997</v>
      </c>
      <c r="F5921" s="429">
        <v>5.9935529999999986</v>
      </c>
    </row>
    <row r="5922" spans="1:6" x14ac:dyDescent="0.3">
      <c r="A5922" s="336">
        <v>21719</v>
      </c>
      <c r="B5922" s="2" t="s">
        <v>295</v>
      </c>
      <c r="C5922" s="429">
        <v>6.006278</v>
      </c>
      <c r="D5922" s="429">
        <v>3.1376659999999998</v>
      </c>
      <c r="E5922" s="429">
        <v>2.8686120000000002</v>
      </c>
      <c r="F5922" s="429">
        <v>3.6311370000000025</v>
      </c>
    </row>
    <row r="5923" spans="1:6" x14ac:dyDescent="0.3">
      <c r="A5923" s="336">
        <v>21722</v>
      </c>
      <c r="B5923" s="2" t="s">
        <v>295</v>
      </c>
      <c r="C5923" s="429">
        <v>5.9997410000000002</v>
      </c>
      <c r="D5923" s="429">
        <v>3.1517940000000002</v>
      </c>
      <c r="E5923" s="429">
        <v>2.847947</v>
      </c>
      <c r="F5923" s="429">
        <v>6.6249450000000039</v>
      </c>
    </row>
    <row r="5924" spans="1:6" x14ac:dyDescent="0.3">
      <c r="A5924" s="336">
        <v>21723</v>
      </c>
      <c r="B5924" s="2" t="s">
        <v>295</v>
      </c>
      <c r="C5924" s="429">
        <v>6.3367529999999999</v>
      </c>
      <c r="D5924" s="429">
        <v>3.308678</v>
      </c>
      <c r="E5924" s="429">
        <v>3.0280749999999999</v>
      </c>
      <c r="F5924" s="429">
        <v>6.2474640000000008</v>
      </c>
    </row>
    <row r="5925" spans="1:6" x14ac:dyDescent="0.3">
      <c r="A5925" s="336">
        <v>21727</v>
      </c>
      <c r="B5925" s="2" t="s">
        <v>295</v>
      </c>
      <c r="C5925" s="429">
        <v>6.1361660000000002</v>
      </c>
      <c r="D5925" s="429">
        <v>2.9922520000000001</v>
      </c>
      <c r="E5925" s="429">
        <v>3.1439140000000001</v>
      </c>
      <c r="F5925" s="429">
        <v>4.7079320000000067</v>
      </c>
    </row>
    <row r="5926" spans="1:6" x14ac:dyDescent="0.3">
      <c r="A5926" s="336">
        <v>21733</v>
      </c>
      <c r="B5926" s="2" t="s">
        <v>295</v>
      </c>
      <c r="C5926" s="429">
        <v>6.0757859999999999</v>
      </c>
      <c r="D5926" s="429">
        <v>3.1192829999999998</v>
      </c>
      <c r="E5926" s="429">
        <v>2.9565030000000001</v>
      </c>
      <c r="F5926" s="429">
        <v>6.8995880000000014</v>
      </c>
    </row>
    <row r="5927" spans="1:6" x14ac:dyDescent="0.3">
      <c r="A5927" s="336">
        <v>21737</v>
      </c>
      <c r="B5927" s="2" t="s">
        <v>295</v>
      </c>
      <c r="C5927" s="429">
        <v>6.3669289999999998</v>
      </c>
      <c r="D5927" s="429">
        <v>3.3369149999999999</v>
      </c>
      <c r="E5927" s="429">
        <v>3.030014</v>
      </c>
      <c r="F5927" s="429">
        <v>6.3765420000000006</v>
      </c>
    </row>
    <row r="5928" spans="1:6" x14ac:dyDescent="0.3">
      <c r="A5928" s="336">
        <v>21738</v>
      </c>
      <c r="B5928" s="2" t="s">
        <v>295</v>
      </c>
      <c r="C5928" s="429">
        <v>6.3519119999999996</v>
      </c>
      <c r="D5928" s="429">
        <v>3.3255080000000001</v>
      </c>
      <c r="E5928" s="429">
        <v>3.0264039999999994</v>
      </c>
      <c r="F5928" s="429">
        <v>6.3094579999999993</v>
      </c>
    </row>
    <row r="5929" spans="1:6" x14ac:dyDescent="0.3">
      <c r="A5929" s="336">
        <v>21740</v>
      </c>
      <c r="B5929" s="2" t="s">
        <v>295</v>
      </c>
      <c r="C5929" s="429">
        <v>6.0264879999999996</v>
      </c>
      <c r="D5929" s="429">
        <v>3.1364869999999998</v>
      </c>
      <c r="E5929" s="429">
        <v>2.8900009999999998</v>
      </c>
      <c r="F5929" s="429">
        <v>6.1115769999999969</v>
      </c>
    </row>
    <row r="5930" spans="1:6" x14ac:dyDescent="0.3">
      <c r="A5930" s="336">
        <v>21742</v>
      </c>
      <c r="B5930" s="2" t="s">
        <v>295</v>
      </c>
      <c r="C5930" s="429">
        <v>6.0103359999999997</v>
      </c>
      <c r="D5930" s="429">
        <v>3.1516989999999998</v>
      </c>
      <c r="E5930" s="429">
        <v>2.8586369999999999</v>
      </c>
      <c r="F5930" s="429">
        <v>5.0844499999999968</v>
      </c>
    </row>
    <row r="5931" spans="1:6" x14ac:dyDescent="0.3">
      <c r="A5931" s="336">
        <v>21750</v>
      </c>
      <c r="B5931" s="2" t="s">
        <v>295</v>
      </c>
      <c r="C5931" s="429">
        <v>5.8709949999999997</v>
      </c>
      <c r="D5931" s="429">
        <v>3.2005720000000002</v>
      </c>
      <c r="E5931" s="429">
        <v>2.6704229999999995</v>
      </c>
      <c r="F5931" s="429">
        <v>6.4263520000000014</v>
      </c>
    </row>
    <row r="5932" spans="1:6" x14ac:dyDescent="0.3">
      <c r="A5932" s="336">
        <v>21754</v>
      </c>
      <c r="B5932" s="2" t="s">
        <v>295</v>
      </c>
      <c r="C5932" s="429">
        <v>6.2592670000000004</v>
      </c>
      <c r="D5932" s="429">
        <v>3.1809989999999999</v>
      </c>
      <c r="E5932" s="429">
        <v>3.0782680000000004</v>
      </c>
      <c r="F5932" s="429">
        <v>6.6034539999999993</v>
      </c>
    </row>
    <row r="5933" spans="1:6" x14ac:dyDescent="0.3">
      <c r="A5933" s="336">
        <v>21755</v>
      </c>
      <c r="B5933" s="2" t="s">
        <v>295</v>
      </c>
      <c r="C5933" s="429">
        <v>6.1216390000000001</v>
      </c>
      <c r="D5933" s="429">
        <v>3.1869540000000001</v>
      </c>
      <c r="E5933" s="429">
        <v>2.934685</v>
      </c>
      <c r="F5933" s="429">
        <v>6.1137029999999868</v>
      </c>
    </row>
    <row r="5934" spans="1:6" x14ac:dyDescent="0.3">
      <c r="A5934" s="336">
        <v>21756</v>
      </c>
      <c r="B5934" s="2" t="s">
        <v>295</v>
      </c>
      <c r="C5934" s="429">
        <v>6.0795360000000001</v>
      </c>
      <c r="D5934" s="429">
        <v>3.161257</v>
      </c>
      <c r="E5934" s="429">
        <v>2.9182790000000001</v>
      </c>
      <c r="F5934" s="429">
        <v>6.3994520000000037</v>
      </c>
    </row>
    <row r="5935" spans="1:6" x14ac:dyDescent="0.3">
      <c r="A5935" s="336">
        <v>21757</v>
      </c>
      <c r="B5935" s="2" t="s">
        <v>295</v>
      </c>
      <c r="C5935" s="429">
        <v>6.2803079999999998</v>
      </c>
      <c r="D5935" s="429">
        <v>2.984661</v>
      </c>
      <c r="E5935" s="429">
        <v>3.2956469999999998</v>
      </c>
      <c r="F5935" s="429">
        <v>6.3208890000000082</v>
      </c>
    </row>
    <row r="5936" spans="1:6" x14ac:dyDescent="0.3">
      <c r="A5936" s="336">
        <v>21758</v>
      </c>
      <c r="B5936" s="2" t="s">
        <v>295</v>
      </c>
      <c r="C5936" s="429">
        <v>6.0931119999999996</v>
      </c>
      <c r="D5936" s="429">
        <v>3.2073719999999999</v>
      </c>
      <c r="E5936" s="429">
        <v>2.8857399999999997</v>
      </c>
      <c r="F5936" s="429">
        <v>6.2258389999999935</v>
      </c>
    </row>
    <row r="5937" spans="1:6" x14ac:dyDescent="0.3">
      <c r="A5937" s="336">
        <v>21765</v>
      </c>
      <c r="B5937" s="2" t="s">
        <v>295</v>
      </c>
      <c r="C5937" s="429">
        <v>6.3488759999999997</v>
      </c>
      <c r="D5937" s="429">
        <v>3.3140740000000002</v>
      </c>
      <c r="E5937" s="429">
        <v>3.0348019999999996</v>
      </c>
      <c r="F5937" s="429">
        <v>6.297413000000013</v>
      </c>
    </row>
    <row r="5938" spans="1:6" x14ac:dyDescent="0.3">
      <c r="A5938" s="336">
        <v>21766</v>
      </c>
      <c r="B5938" s="2" t="s">
        <v>293</v>
      </c>
      <c r="C5938" s="429">
        <v>5.7128480000000001</v>
      </c>
      <c r="D5938" s="429">
        <v>3.0988440000000002</v>
      </c>
      <c r="E5938" s="429">
        <v>2.614004</v>
      </c>
      <c r="F5938" s="429">
        <v>5.8935129999999987</v>
      </c>
    </row>
    <row r="5939" spans="1:6" x14ac:dyDescent="0.3">
      <c r="A5939" s="336">
        <v>21767</v>
      </c>
      <c r="B5939" s="2" t="s">
        <v>295</v>
      </c>
      <c r="C5939" s="429">
        <v>6.0203259999999998</v>
      </c>
      <c r="D5939" s="429">
        <v>3.1316730000000002</v>
      </c>
      <c r="E5939" s="429">
        <v>2.8886529999999997</v>
      </c>
      <c r="F5939" s="429">
        <v>6.2408740000000122</v>
      </c>
    </row>
    <row r="5940" spans="1:6" x14ac:dyDescent="0.3">
      <c r="A5940" s="336">
        <v>21769</v>
      </c>
      <c r="B5940" s="2" t="s">
        <v>295</v>
      </c>
      <c r="C5940" s="429">
        <v>6.0607759999999997</v>
      </c>
      <c r="D5940" s="429">
        <v>3.177273</v>
      </c>
      <c r="E5940" s="429">
        <v>2.8835029999999997</v>
      </c>
      <c r="F5940" s="429">
        <v>5.378349</v>
      </c>
    </row>
    <row r="5941" spans="1:6" x14ac:dyDescent="0.3">
      <c r="A5941" s="336">
        <v>21770</v>
      </c>
      <c r="B5941" s="2" t="s">
        <v>295</v>
      </c>
      <c r="C5941" s="429">
        <v>6.2592420000000004</v>
      </c>
      <c r="D5941" s="429">
        <v>3.1880839999999999</v>
      </c>
      <c r="E5941" s="429">
        <v>3.0711580000000005</v>
      </c>
      <c r="F5941" s="429">
        <v>6.4279900000000083</v>
      </c>
    </row>
    <row r="5942" spans="1:6" x14ac:dyDescent="0.3">
      <c r="A5942" s="336">
        <v>21771</v>
      </c>
      <c r="B5942" s="2" t="s">
        <v>295</v>
      </c>
      <c r="C5942" s="429">
        <v>6.2728979999999996</v>
      </c>
      <c r="D5942" s="429">
        <v>3.2181150000000001</v>
      </c>
      <c r="E5942" s="429">
        <v>3.0547829999999996</v>
      </c>
      <c r="F5942" s="429">
        <v>6.1765940000000015</v>
      </c>
    </row>
    <row r="5943" spans="1:6" x14ac:dyDescent="0.3">
      <c r="A5943" s="336">
        <v>21773</v>
      </c>
      <c r="B5943" s="2" t="s">
        <v>295</v>
      </c>
      <c r="C5943" s="429">
        <v>6.0040440000000004</v>
      </c>
      <c r="D5943" s="429">
        <v>3.1782469999999998</v>
      </c>
      <c r="E5943" s="429">
        <v>2.8257970000000006</v>
      </c>
      <c r="F5943" s="429">
        <v>4.3414670000000086</v>
      </c>
    </row>
    <row r="5944" spans="1:6" x14ac:dyDescent="0.3">
      <c r="A5944" s="336">
        <v>21774</v>
      </c>
      <c r="B5944" s="2" t="s">
        <v>295</v>
      </c>
      <c r="C5944" s="429">
        <v>6.2675140000000003</v>
      </c>
      <c r="D5944" s="429">
        <v>3.1415259999999998</v>
      </c>
      <c r="E5944" s="429">
        <v>3.1259880000000004</v>
      </c>
      <c r="F5944" s="429">
        <v>6.5126970000000028</v>
      </c>
    </row>
    <row r="5945" spans="1:6" x14ac:dyDescent="0.3">
      <c r="A5945" s="336">
        <v>21776</v>
      </c>
      <c r="B5945" s="2" t="s">
        <v>295</v>
      </c>
      <c r="C5945" s="429">
        <v>6.2846140000000004</v>
      </c>
      <c r="D5945" s="429">
        <v>3.1637979999999999</v>
      </c>
      <c r="E5945" s="429">
        <v>3.1208160000000005</v>
      </c>
      <c r="F5945" s="429">
        <v>6.3421260000000075</v>
      </c>
    </row>
    <row r="5946" spans="1:6" x14ac:dyDescent="0.3">
      <c r="A5946" s="336">
        <v>21777</v>
      </c>
      <c r="B5946" s="2" t="s">
        <v>295</v>
      </c>
      <c r="C5946" s="429">
        <v>6.1928219999999996</v>
      </c>
      <c r="D5946" s="429">
        <v>3.1999749999999998</v>
      </c>
      <c r="E5946" s="429">
        <v>2.9928469999999998</v>
      </c>
      <c r="F5946" s="429">
        <v>6.673805999999999</v>
      </c>
    </row>
    <row r="5947" spans="1:6" x14ac:dyDescent="0.3">
      <c r="A5947" s="336">
        <v>21778</v>
      </c>
      <c r="B5947" s="2" t="s">
        <v>295</v>
      </c>
      <c r="C5947" s="429">
        <v>6.1775789999999997</v>
      </c>
      <c r="D5947" s="429">
        <v>3.0276689999999999</v>
      </c>
      <c r="E5947" s="429">
        <v>3.1499099999999998</v>
      </c>
      <c r="F5947" s="429">
        <v>5.2642799999999994</v>
      </c>
    </row>
    <row r="5948" spans="1:6" x14ac:dyDescent="0.3">
      <c r="A5948" s="336">
        <v>21779</v>
      </c>
      <c r="B5948" s="2" t="s">
        <v>295</v>
      </c>
      <c r="C5948" s="429">
        <v>6.070144</v>
      </c>
      <c r="D5948" s="429">
        <v>3.178766</v>
      </c>
      <c r="E5948" s="429">
        <v>2.891378</v>
      </c>
      <c r="F5948" s="429">
        <v>5.9827300000000037</v>
      </c>
    </row>
    <row r="5949" spans="1:6" x14ac:dyDescent="0.3">
      <c r="A5949" s="336">
        <v>21780</v>
      </c>
      <c r="B5949" s="2" t="s">
        <v>295</v>
      </c>
      <c r="C5949" s="429">
        <v>6.0080999999999998</v>
      </c>
      <c r="D5949" s="429">
        <v>3.1288040000000001</v>
      </c>
      <c r="E5949" s="429">
        <v>2.8792959999999996</v>
      </c>
      <c r="F5949" s="429">
        <v>3.5348889999999997</v>
      </c>
    </row>
    <row r="5950" spans="1:6" x14ac:dyDescent="0.3">
      <c r="A5950" s="336">
        <v>21782</v>
      </c>
      <c r="B5950" s="2" t="s">
        <v>295</v>
      </c>
      <c r="C5950" s="429">
        <v>6.0920500000000004</v>
      </c>
      <c r="D5950" s="429">
        <v>3.1536029999999999</v>
      </c>
      <c r="E5950" s="429">
        <v>2.9384470000000005</v>
      </c>
      <c r="F5950" s="429">
        <v>6.8969450000000023</v>
      </c>
    </row>
    <row r="5951" spans="1:6" x14ac:dyDescent="0.3">
      <c r="A5951" s="336">
        <v>21783</v>
      </c>
      <c r="B5951" s="2" t="s">
        <v>295</v>
      </c>
      <c r="C5951" s="429">
        <v>5.9935479999999997</v>
      </c>
      <c r="D5951" s="429">
        <v>3.1650670000000001</v>
      </c>
      <c r="E5951" s="429">
        <v>2.8284809999999996</v>
      </c>
      <c r="F5951" s="429">
        <v>3.9920639999999921</v>
      </c>
    </row>
    <row r="5952" spans="1:6" x14ac:dyDescent="0.3">
      <c r="A5952" s="336">
        <v>21784</v>
      </c>
      <c r="B5952" s="2" t="s">
        <v>295</v>
      </c>
      <c r="C5952" s="429">
        <v>6.325596</v>
      </c>
      <c r="D5952" s="429">
        <v>3.2892299999999999</v>
      </c>
      <c r="E5952" s="429">
        <v>3.0363660000000001</v>
      </c>
      <c r="F5952" s="429">
        <v>6.2834610000000026</v>
      </c>
    </row>
    <row r="5953" spans="1:6" x14ac:dyDescent="0.3">
      <c r="A5953" s="336">
        <v>21787</v>
      </c>
      <c r="B5953" s="2" t="s">
        <v>295</v>
      </c>
      <c r="C5953" s="429">
        <v>6.2799399999999999</v>
      </c>
      <c r="D5953" s="429">
        <v>2.971368</v>
      </c>
      <c r="E5953" s="429">
        <v>3.3085719999999998</v>
      </c>
      <c r="F5953" s="429">
        <v>6.2153610000000015</v>
      </c>
    </row>
    <row r="5954" spans="1:6" x14ac:dyDescent="0.3">
      <c r="A5954" s="336">
        <v>21788</v>
      </c>
      <c r="B5954" s="2" t="s">
        <v>295</v>
      </c>
      <c r="C5954" s="429">
        <v>6.078144</v>
      </c>
      <c r="D5954" s="429">
        <v>3.099647</v>
      </c>
      <c r="E5954" s="429">
        <v>2.978497</v>
      </c>
      <c r="F5954" s="429">
        <v>4.3789540000000002</v>
      </c>
    </row>
    <row r="5955" spans="1:6" x14ac:dyDescent="0.3">
      <c r="A5955" s="336">
        <v>21790</v>
      </c>
      <c r="B5955" s="2" t="s">
        <v>295</v>
      </c>
      <c r="C5955" s="429">
        <v>6.2241720000000003</v>
      </c>
      <c r="D5955" s="429">
        <v>3.2007439999999998</v>
      </c>
      <c r="E5955" s="429">
        <v>3.0234280000000004</v>
      </c>
      <c r="F5955" s="429">
        <v>6.8734900000000039</v>
      </c>
    </row>
    <row r="5956" spans="1:6" x14ac:dyDescent="0.3">
      <c r="A5956" s="336">
        <v>21791</v>
      </c>
      <c r="B5956" s="2" t="s">
        <v>295</v>
      </c>
      <c r="C5956" s="429">
        <v>6.2967560000000002</v>
      </c>
      <c r="D5956" s="429">
        <v>3.0772699999999999</v>
      </c>
      <c r="E5956" s="429">
        <v>3.2194860000000003</v>
      </c>
      <c r="F5956" s="429">
        <v>6.5428419999999932</v>
      </c>
    </row>
    <row r="5957" spans="1:6" x14ac:dyDescent="0.3">
      <c r="A5957" s="336">
        <v>21793</v>
      </c>
      <c r="B5957" s="2" t="s">
        <v>295</v>
      </c>
      <c r="C5957" s="429">
        <v>6.2237340000000003</v>
      </c>
      <c r="D5957" s="429">
        <v>3.0874030000000001</v>
      </c>
      <c r="E5957" s="429">
        <v>3.1363310000000002</v>
      </c>
      <c r="F5957" s="429">
        <v>6.0931899999999928</v>
      </c>
    </row>
    <row r="5958" spans="1:6" x14ac:dyDescent="0.3">
      <c r="A5958" s="336">
        <v>21794</v>
      </c>
      <c r="B5958" s="2" t="s">
        <v>295</v>
      </c>
      <c r="C5958" s="429">
        <v>6.3763300000000003</v>
      </c>
      <c r="D5958" s="429">
        <v>3.3249909999999998</v>
      </c>
      <c r="E5958" s="429">
        <v>3.0513390000000005</v>
      </c>
      <c r="F5958" s="429">
        <v>6.3875079999999969</v>
      </c>
    </row>
    <row r="5959" spans="1:6" x14ac:dyDescent="0.3">
      <c r="A5959" s="336">
        <v>21795</v>
      </c>
      <c r="B5959" s="2" t="s">
        <v>295</v>
      </c>
      <c r="C5959" s="429">
        <v>6.0602859999999996</v>
      </c>
      <c r="D5959" s="429">
        <v>3.118989</v>
      </c>
      <c r="E5959" s="429">
        <v>2.9412969999999996</v>
      </c>
      <c r="F5959" s="429">
        <v>7.0581449999999961</v>
      </c>
    </row>
    <row r="5960" spans="1:6" x14ac:dyDescent="0.3">
      <c r="A5960" s="336">
        <v>21797</v>
      </c>
      <c r="B5960" s="2" t="s">
        <v>295</v>
      </c>
      <c r="C5960" s="429">
        <v>6.3001699999999996</v>
      </c>
      <c r="D5960" s="429">
        <v>3.2929050000000002</v>
      </c>
      <c r="E5960" s="429">
        <v>3.0072649999999994</v>
      </c>
      <c r="F5960" s="429">
        <v>6.1034779999999955</v>
      </c>
    </row>
    <row r="5961" spans="1:6" x14ac:dyDescent="0.3">
      <c r="A5961" s="336">
        <v>21798</v>
      </c>
      <c r="B5961" s="2" t="s">
        <v>295</v>
      </c>
      <c r="C5961" s="429">
        <v>6.241473</v>
      </c>
      <c r="D5961" s="429">
        <v>3.0487769999999998</v>
      </c>
      <c r="E5961" s="429">
        <v>3.1926960000000002</v>
      </c>
      <c r="F5961" s="429">
        <v>6.0388249999999957</v>
      </c>
    </row>
    <row r="5962" spans="1:6" x14ac:dyDescent="0.3">
      <c r="A5962" s="336">
        <v>21801</v>
      </c>
      <c r="B5962" s="2" t="s">
        <v>293</v>
      </c>
      <c r="C5962" s="429">
        <v>6.0337230000000002</v>
      </c>
      <c r="D5962" s="429">
        <v>3.1554579999999999</v>
      </c>
      <c r="E5962" s="429">
        <v>2.8782650000000003</v>
      </c>
      <c r="F5962" s="429">
        <v>4.2833909999999946</v>
      </c>
    </row>
    <row r="5963" spans="1:6" x14ac:dyDescent="0.3">
      <c r="A5963" s="336">
        <v>21804</v>
      </c>
      <c r="B5963" s="2" t="s">
        <v>293</v>
      </c>
      <c r="C5963" s="429">
        <v>5.9492640000000003</v>
      </c>
      <c r="D5963" s="429">
        <v>3.0835330000000001</v>
      </c>
      <c r="E5963" s="429">
        <v>2.8657310000000003</v>
      </c>
      <c r="F5963" s="429">
        <v>4.0103300000000175</v>
      </c>
    </row>
    <row r="5964" spans="1:6" x14ac:dyDescent="0.3">
      <c r="A5964" s="336">
        <v>21811</v>
      </c>
      <c r="B5964" s="2" t="s">
        <v>293</v>
      </c>
      <c r="C5964" s="429">
        <v>5.7592569999999998</v>
      </c>
      <c r="D5964" s="429">
        <v>2.8677990000000002</v>
      </c>
      <c r="E5964" s="429">
        <v>2.8914579999999996</v>
      </c>
      <c r="F5964" s="429">
        <v>3.9410349999999923</v>
      </c>
    </row>
    <row r="5965" spans="1:6" x14ac:dyDescent="0.3">
      <c r="A5965" s="336">
        <v>21813</v>
      </c>
      <c r="B5965" s="2" t="s">
        <v>293</v>
      </c>
      <c r="C5965" s="429">
        <v>5.7571329999999996</v>
      </c>
      <c r="D5965" s="429">
        <v>2.8419449999999999</v>
      </c>
      <c r="E5965" s="429">
        <v>2.9151879999999997</v>
      </c>
      <c r="F5965" s="429">
        <v>3.8975229999999996</v>
      </c>
    </row>
    <row r="5966" spans="1:6" x14ac:dyDescent="0.3">
      <c r="A5966" s="336">
        <v>21814</v>
      </c>
      <c r="B5966" s="2" t="s">
        <v>293</v>
      </c>
      <c r="C5966" s="429">
        <v>6.1965640000000004</v>
      </c>
      <c r="D5966" s="429">
        <v>3.067294</v>
      </c>
      <c r="E5966" s="429">
        <v>3.1292700000000004</v>
      </c>
      <c r="F5966" s="429">
        <v>6.1302700000000101</v>
      </c>
    </row>
    <row r="5967" spans="1:6" x14ac:dyDescent="0.3">
      <c r="A5967" s="336">
        <v>21817</v>
      </c>
      <c r="B5967" s="2" t="s">
        <v>293</v>
      </c>
      <c r="C5967" s="429">
        <v>6.0395760000000003</v>
      </c>
      <c r="D5967" s="429">
        <v>2.8729930000000001</v>
      </c>
      <c r="E5967" s="429">
        <v>3.1665830000000001</v>
      </c>
      <c r="F5967" s="429">
        <v>6.8896490000000057</v>
      </c>
    </row>
    <row r="5968" spans="1:6" x14ac:dyDescent="0.3">
      <c r="A5968" s="336">
        <v>21821</v>
      </c>
      <c r="B5968" s="2" t="s">
        <v>293</v>
      </c>
      <c r="C5968" s="429">
        <v>6.2233320000000001</v>
      </c>
      <c r="D5968" s="429">
        <v>3.0517280000000002</v>
      </c>
      <c r="E5968" s="429">
        <v>3.1716039999999999</v>
      </c>
      <c r="F5968" s="429">
        <v>6.7043019999999842</v>
      </c>
    </row>
    <row r="5969" spans="1:6" x14ac:dyDescent="0.3">
      <c r="A5969" s="336">
        <v>21822</v>
      </c>
      <c r="B5969" s="2" t="s">
        <v>293</v>
      </c>
      <c r="C5969" s="429">
        <v>6.0594849999999996</v>
      </c>
      <c r="D5969" s="429">
        <v>3.0410720000000002</v>
      </c>
      <c r="E5969" s="429">
        <v>3.0184129999999993</v>
      </c>
      <c r="F5969" s="429">
        <v>4.7908509999999964</v>
      </c>
    </row>
    <row r="5970" spans="1:6" x14ac:dyDescent="0.3">
      <c r="A5970" s="336">
        <v>21826</v>
      </c>
      <c r="B5970" s="2" t="s">
        <v>293</v>
      </c>
      <c r="C5970" s="429">
        <v>6.0276480000000001</v>
      </c>
      <c r="D5970" s="429">
        <v>3.0947399999999998</v>
      </c>
      <c r="E5970" s="429">
        <v>2.9329080000000003</v>
      </c>
      <c r="F5970" s="429">
        <v>4.4078990000000076</v>
      </c>
    </row>
    <row r="5971" spans="1:6" x14ac:dyDescent="0.3">
      <c r="A5971" s="336">
        <v>21829</v>
      </c>
      <c r="B5971" s="2" t="s">
        <v>293</v>
      </c>
      <c r="C5971" s="429">
        <v>5.8470420000000001</v>
      </c>
      <c r="D5971" s="429">
        <v>2.8024580000000001</v>
      </c>
      <c r="E5971" s="429">
        <v>3.044584</v>
      </c>
      <c r="F5971" s="429">
        <v>5.4107959999999977</v>
      </c>
    </row>
    <row r="5972" spans="1:6" x14ac:dyDescent="0.3">
      <c r="A5972" s="336">
        <v>21830</v>
      </c>
      <c r="B5972" s="2" t="s">
        <v>293</v>
      </c>
      <c r="C5972" s="429">
        <v>6.1198410000000001</v>
      </c>
      <c r="D5972" s="429">
        <v>3.1551740000000001</v>
      </c>
      <c r="E5972" s="429">
        <v>2.9646669999999999</v>
      </c>
      <c r="F5972" s="429">
        <v>4.8525750000000016</v>
      </c>
    </row>
    <row r="5973" spans="1:6" x14ac:dyDescent="0.3">
      <c r="A5973" s="336">
        <v>21835</v>
      </c>
      <c r="B5973" s="2" t="s">
        <v>293</v>
      </c>
      <c r="C5973" s="429">
        <v>6.2984080000000002</v>
      </c>
      <c r="D5973" s="429">
        <v>3.1721979999999999</v>
      </c>
      <c r="E5973" s="429">
        <v>3.1262100000000004</v>
      </c>
      <c r="F5973" s="429">
        <v>6.0445309999999992</v>
      </c>
    </row>
    <row r="5974" spans="1:6" x14ac:dyDescent="0.3">
      <c r="A5974" s="336">
        <v>21837</v>
      </c>
      <c r="B5974" s="2" t="s">
        <v>293</v>
      </c>
      <c r="C5974" s="429">
        <v>6.1515969999999998</v>
      </c>
      <c r="D5974" s="429">
        <v>3.1800419999999998</v>
      </c>
      <c r="E5974" s="429">
        <v>2.9715549999999999</v>
      </c>
      <c r="F5974" s="429">
        <v>5.0983209999999985</v>
      </c>
    </row>
    <row r="5975" spans="1:6" x14ac:dyDescent="0.3">
      <c r="A5975" s="336">
        <v>21838</v>
      </c>
      <c r="B5975" s="2" t="s">
        <v>293</v>
      </c>
      <c r="C5975" s="429">
        <v>6.0326899999999997</v>
      </c>
      <c r="D5975" s="429">
        <v>2.873599</v>
      </c>
      <c r="E5975" s="429">
        <v>3.1590909999999996</v>
      </c>
      <c r="F5975" s="429">
        <v>6.596147000000002</v>
      </c>
    </row>
    <row r="5976" spans="1:6" x14ac:dyDescent="0.3">
      <c r="A5976" s="336">
        <v>21840</v>
      </c>
      <c r="B5976" s="2" t="s">
        <v>293</v>
      </c>
      <c r="C5976" s="429">
        <v>6.1824940000000002</v>
      </c>
      <c r="D5976" s="429">
        <v>3.0495429999999999</v>
      </c>
      <c r="E5976" s="429">
        <v>3.1329510000000003</v>
      </c>
      <c r="F5976" s="429">
        <v>6.2163670000000053</v>
      </c>
    </row>
    <row r="5977" spans="1:6" x14ac:dyDescent="0.3">
      <c r="A5977" s="336">
        <v>21841</v>
      </c>
      <c r="B5977" s="2" t="s">
        <v>293</v>
      </c>
      <c r="C5977" s="429">
        <v>5.7584569999999999</v>
      </c>
      <c r="D5977" s="429">
        <v>2.8637079999999999</v>
      </c>
      <c r="E5977" s="429">
        <v>2.894749</v>
      </c>
      <c r="F5977" s="429">
        <v>4.123022000000006</v>
      </c>
    </row>
    <row r="5978" spans="1:6" x14ac:dyDescent="0.3">
      <c r="A5978" s="336">
        <v>21842</v>
      </c>
      <c r="B5978" s="2" t="s">
        <v>293</v>
      </c>
      <c r="C5978" s="429">
        <v>5.6921220000000003</v>
      </c>
      <c r="D5978" s="429">
        <v>2.7578619999999998</v>
      </c>
      <c r="E5978" s="429">
        <v>2.9342600000000005</v>
      </c>
      <c r="F5978" s="429">
        <v>4.0160849999999968</v>
      </c>
    </row>
    <row r="5979" spans="1:6" x14ac:dyDescent="0.3">
      <c r="A5979" s="336">
        <v>21849</v>
      </c>
      <c r="B5979" s="2" t="s">
        <v>293</v>
      </c>
      <c r="C5979" s="429">
        <v>5.8831550000000004</v>
      </c>
      <c r="D5979" s="429">
        <v>3.076349</v>
      </c>
      <c r="E5979" s="429">
        <v>2.8068060000000004</v>
      </c>
      <c r="F5979" s="429">
        <v>3.6618359999999939</v>
      </c>
    </row>
    <row r="5980" spans="1:6" x14ac:dyDescent="0.3">
      <c r="A5980" s="336">
        <v>21850</v>
      </c>
      <c r="B5980" s="2" t="s">
        <v>293</v>
      </c>
      <c r="C5980" s="429">
        <v>5.83873</v>
      </c>
      <c r="D5980" s="429">
        <v>3.0086270000000002</v>
      </c>
      <c r="E5980" s="429">
        <v>2.8301029999999998</v>
      </c>
      <c r="F5980" s="429">
        <v>3.6880590000000026</v>
      </c>
    </row>
    <row r="5981" spans="1:6" x14ac:dyDescent="0.3">
      <c r="A5981" s="336">
        <v>21851</v>
      </c>
      <c r="B5981" s="2" t="s">
        <v>293</v>
      </c>
      <c r="C5981" s="429">
        <v>5.9540389999999999</v>
      </c>
      <c r="D5981" s="429">
        <v>2.8406850000000001</v>
      </c>
      <c r="E5981" s="429">
        <v>3.1133539999999997</v>
      </c>
      <c r="F5981" s="429">
        <v>5.8361509999999939</v>
      </c>
    </row>
    <row r="5982" spans="1:6" x14ac:dyDescent="0.3">
      <c r="A5982" s="336">
        <v>21853</v>
      </c>
      <c r="B5982" s="2" t="s">
        <v>293</v>
      </c>
      <c r="C5982" s="429">
        <v>6.0840740000000002</v>
      </c>
      <c r="D5982" s="429">
        <v>2.9858539999999998</v>
      </c>
      <c r="E5982" s="429">
        <v>3.0982200000000004</v>
      </c>
      <c r="F5982" s="429">
        <v>5.4101320000000044</v>
      </c>
    </row>
    <row r="5983" spans="1:6" x14ac:dyDescent="0.3">
      <c r="A5983" s="336">
        <v>21856</v>
      </c>
      <c r="B5983" s="2" t="s">
        <v>293</v>
      </c>
      <c r="C5983" s="429">
        <v>6.1635260000000001</v>
      </c>
      <c r="D5983" s="429">
        <v>3.0917430000000001</v>
      </c>
      <c r="E5983" s="429">
        <v>3.0717829999999999</v>
      </c>
      <c r="F5983" s="429">
        <v>5.4361419999999967</v>
      </c>
    </row>
    <row r="5984" spans="1:6" x14ac:dyDescent="0.3">
      <c r="A5984" s="336">
        <v>21861</v>
      </c>
      <c r="B5984" s="2" t="s">
        <v>293</v>
      </c>
      <c r="C5984" s="429">
        <v>6.1122579999999997</v>
      </c>
      <c r="D5984" s="429">
        <v>3.2184029999999999</v>
      </c>
      <c r="E5984" s="429">
        <v>2.8938549999999998</v>
      </c>
      <c r="F5984" s="429">
        <v>4.9130870000000115</v>
      </c>
    </row>
    <row r="5985" spans="1:6" x14ac:dyDescent="0.3">
      <c r="A5985" s="336">
        <v>21863</v>
      </c>
      <c r="B5985" s="2" t="s">
        <v>293</v>
      </c>
      <c r="C5985" s="429">
        <v>5.8537699999999999</v>
      </c>
      <c r="D5985" s="429">
        <v>2.8940000000000001</v>
      </c>
      <c r="E5985" s="429">
        <v>2.9597699999999998</v>
      </c>
      <c r="F5985" s="429">
        <v>4.5820790000000002</v>
      </c>
    </row>
    <row r="5986" spans="1:6" x14ac:dyDescent="0.3">
      <c r="A5986" s="336">
        <v>21864</v>
      </c>
      <c r="B5986" s="2" t="s">
        <v>293</v>
      </c>
      <c r="C5986" s="429">
        <v>5.8766530000000001</v>
      </c>
      <c r="D5986" s="429">
        <v>2.7902619999999998</v>
      </c>
      <c r="E5986" s="429">
        <v>3.0863910000000003</v>
      </c>
      <c r="F5986" s="429">
        <v>5.7955229999999958</v>
      </c>
    </row>
    <row r="5987" spans="1:6" x14ac:dyDescent="0.3">
      <c r="A5987" s="336">
        <v>21865</v>
      </c>
      <c r="B5987" s="2" t="s">
        <v>293</v>
      </c>
      <c r="C5987" s="429">
        <v>6.1742970000000001</v>
      </c>
      <c r="D5987" s="429">
        <v>3.0605470000000001</v>
      </c>
      <c r="E5987" s="429">
        <v>3.11375</v>
      </c>
      <c r="F5987" s="429">
        <v>5.8204050000000009</v>
      </c>
    </row>
    <row r="5988" spans="1:6" x14ac:dyDescent="0.3">
      <c r="A5988" s="336">
        <v>21869</v>
      </c>
      <c r="B5988" s="2" t="s">
        <v>293</v>
      </c>
      <c r="C5988" s="429">
        <v>6.2402329999999999</v>
      </c>
      <c r="D5988" s="429">
        <v>3.1360709999999998</v>
      </c>
      <c r="E5988" s="429">
        <v>3.1041620000000001</v>
      </c>
      <c r="F5988" s="429">
        <v>5.9627790000000047</v>
      </c>
    </row>
    <row r="5989" spans="1:6" x14ac:dyDescent="0.3">
      <c r="A5989" s="336">
        <v>21871</v>
      </c>
      <c r="B5989" s="2" t="s">
        <v>293</v>
      </c>
      <c r="C5989" s="429">
        <v>6.0390680000000003</v>
      </c>
      <c r="D5989" s="429">
        <v>2.9033449999999998</v>
      </c>
      <c r="E5989" s="429">
        <v>3.1357230000000005</v>
      </c>
      <c r="F5989" s="429">
        <v>6.103508000000005</v>
      </c>
    </row>
    <row r="5990" spans="1:6" x14ac:dyDescent="0.3">
      <c r="A5990" s="336">
        <v>21872</v>
      </c>
      <c r="B5990" s="2" t="s">
        <v>293</v>
      </c>
      <c r="C5990" s="429">
        <v>5.8127469999999999</v>
      </c>
      <c r="D5990" s="429">
        <v>2.9488509999999999</v>
      </c>
      <c r="E5990" s="429">
        <v>2.863896</v>
      </c>
      <c r="F5990" s="429">
        <v>3.7040010000000123</v>
      </c>
    </row>
    <row r="5991" spans="1:6" x14ac:dyDescent="0.3">
      <c r="A5991" s="336">
        <v>21874</v>
      </c>
      <c r="B5991" s="2" t="s">
        <v>293</v>
      </c>
      <c r="C5991" s="429">
        <v>5.8248530000000001</v>
      </c>
      <c r="D5991" s="429">
        <v>2.9931160000000001</v>
      </c>
      <c r="E5991" s="429">
        <v>2.8317369999999999</v>
      </c>
      <c r="F5991" s="429">
        <v>3.6290069999999943</v>
      </c>
    </row>
    <row r="5992" spans="1:6" x14ac:dyDescent="0.3">
      <c r="A5992" s="336">
        <v>21875</v>
      </c>
      <c r="B5992" s="2" t="s">
        <v>293</v>
      </c>
      <c r="C5992" s="429">
        <v>5.9657900000000001</v>
      </c>
      <c r="D5992" s="429">
        <v>3.1737739999999999</v>
      </c>
      <c r="E5992" s="429">
        <v>2.7920160000000003</v>
      </c>
      <c r="F5992" s="429">
        <v>3.8541659999999993</v>
      </c>
    </row>
    <row r="5993" spans="1:6" x14ac:dyDescent="0.3">
      <c r="A5993" s="336">
        <v>21901</v>
      </c>
      <c r="B5993" s="2" t="s">
        <v>293</v>
      </c>
      <c r="C5993" s="429">
        <v>6.188148</v>
      </c>
      <c r="D5993" s="429">
        <v>3.4331420000000001</v>
      </c>
      <c r="E5993" s="429">
        <v>2.7550059999999998</v>
      </c>
      <c r="F5993" s="429">
        <v>5.1485819999999904</v>
      </c>
    </row>
    <row r="5994" spans="1:6" x14ac:dyDescent="0.3">
      <c r="A5994" s="336">
        <v>21903</v>
      </c>
      <c r="B5994" s="2" t="s">
        <v>293</v>
      </c>
      <c r="C5994" s="429">
        <v>6.1959160000000004</v>
      </c>
      <c r="D5994" s="429">
        <v>3.4169930000000002</v>
      </c>
      <c r="E5994" s="429">
        <v>2.7789230000000003</v>
      </c>
      <c r="F5994" s="429">
        <v>5.5082469999999972</v>
      </c>
    </row>
    <row r="5995" spans="1:6" x14ac:dyDescent="0.3">
      <c r="A5995" s="336">
        <v>21904</v>
      </c>
      <c r="B5995" s="2" t="s">
        <v>293</v>
      </c>
      <c r="C5995" s="429">
        <v>6.1921710000000001</v>
      </c>
      <c r="D5995" s="429">
        <v>3.429214</v>
      </c>
      <c r="E5995" s="429">
        <v>2.7629570000000001</v>
      </c>
      <c r="F5995" s="429">
        <v>5.1171260000000061</v>
      </c>
    </row>
    <row r="5996" spans="1:6" x14ac:dyDescent="0.3">
      <c r="A5996" s="336">
        <v>21911</v>
      </c>
      <c r="B5996" s="2" t="s">
        <v>293</v>
      </c>
      <c r="C5996" s="429">
        <v>6.17943</v>
      </c>
      <c r="D5996" s="429">
        <v>3.4546929999999998</v>
      </c>
      <c r="E5996" s="429">
        <v>2.7247370000000002</v>
      </c>
      <c r="F5996" s="429">
        <v>4.431356000000001</v>
      </c>
    </row>
    <row r="5997" spans="1:6" x14ac:dyDescent="0.3">
      <c r="A5997" s="336">
        <v>21912</v>
      </c>
      <c r="B5997" s="2" t="s">
        <v>295</v>
      </c>
      <c r="C5997" s="429">
        <v>6.438955</v>
      </c>
      <c r="D5997" s="429">
        <v>3.6174840000000001</v>
      </c>
      <c r="E5997" s="429">
        <v>2.8214709999999998</v>
      </c>
      <c r="F5997" s="429">
        <v>6.111688000000008</v>
      </c>
    </row>
    <row r="5998" spans="1:6" x14ac:dyDescent="0.3">
      <c r="A5998" s="336">
        <v>21913</v>
      </c>
      <c r="B5998" s="2" t="s">
        <v>295</v>
      </c>
      <c r="C5998" s="429">
        <v>6.443581</v>
      </c>
      <c r="D5998" s="429">
        <v>3.5774210000000002</v>
      </c>
      <c r="E5998" s="429">
        <v>2.8661599999999998</v>
      </c>
      <c r="F5998" s="429">
        <v>6.3084250000000139</v>
      </c>
    </row>
    <row r="5999" spans="1:6" x14ac:dyDescent="0.3">
      <c r="A5999" s="336">
        <v>21914</v>
      </c>
      <c r="B5999" s="2" t="s">
        <v>293</v>
      </c>
      <c r="C5999" s="429">
        <v>6.1937639999999998</v>
      </c>
      <c r="D5999" s="429">
        <v>3.4189940000000001</v>
      </c>
      <c r="E5999" s="429">
        <v>2.7747699999999997</v>
      </c>
      <c r="F5999" s="429">
        <v>5.4109240000000014</v>
      </c>
    </row>
    <row r="6000" spans="1:6" x14ac:dyDescent="0.3">
      <c r="A6000" s="336">
        <v>21915</v>
      </c>
      <c r="B6000" s="2" t="s">
        <v>293</v>
      </c>
      <c r="C6000" s="429">
        <v>6.2074340000000001</v>
      </c>
      <c r="D6000" s="429">
        <v>3.414561</v>
      </c>
      <c r="E6000" s="429">
        <v>2.7928730000000002</v>
      </c>
      <c r="F6000" s="429">
        <v>5.8435670000000073</v>
      </c>
    </row>
    <row r="6001" spans="1:6" x14ac:dyDescent="0.3">
      <c r="A6001" s="336">
        <v>21917</v>
      </c>
      <c r="B6001" s="2" t="s">
        <v>293</v>
      </c>
      <c r="C6001" s="429">
        <v>6.1996599999999997</v>
      </c>
      <c r="D6001" s="429">
        <v>3.4388529999999999</v>
      </c>
      <c r="E6001" s="429">
        <v>2.7608069999999998</v>
      </c>
      <c r="F6001" s="429">
        <v>4.8634339999999909</v>
      </c>
    </row>
    <row r="6002" spans="1:6" x14ac:dyDescent="0.3">
      <c r="A6002" s="336">
        <v>21918</v>
      </c>
      <c r="B6002" s="2" t="s">
        <v>293</v>
      </c>
      <c r="C6002" s="429">
        <v>6.2218879999999999</v>
      </c>
      <c r="D6002" s="429">
        <v>3.4226700000000001</v>
      </c>
      <c r="E6002" s="429">
        <v>2.7992179999999998</v>
      </c>
      <c r="F6002" s="429">
        <v>5.1336909999999989</v>
      </c>
    </row>
    <row r="6003" spans="1:6" x14ac:dyDescent="0.3">
      <c r="A6003" s="336">
        <v>21919</v>
      </c>
      <c r="B6003" s="2" t="s">
        <v>295</v>
      </c>
      <c r="C6003" s="429">
        <v>6.4534029999999998</v>
      </c>
      <c r="D6003" s="429">
        <v>3.5889099999999998</v>
      </c>
      <c r="E6003" s="429">
        <v>2.864493</v>
      </c>
      <c r="F6003" s="429">
        <v>6.4156639999999925</v>
      </c>
    </row>
    <row r="6004" spans="1:6" x14ac:dyDescent="0.3">
      <c r="A6004" s="336">
        <v>21921</v>
      </c>
      <c r="B6004" s="2" t="s">
        <v>293</v>
      </c>
      <c r="C6004" s="429">
        <v>6.163284</v>
      </c>
      <c r="D6004" s="429">
        <v>3.4295960000000001</v>
      </c>
      <c r="E6004" s="429">
        <v>2.7336879999999999</v>
      </c>
      <c r="F6004" s="429">
        <v>4.7486939999999933</v>
      </c>
    </row>
    <row r="6005" spans="1:6" x14ac:dyDescent="0.3">
      <c r="A6005" s="336">
        <v>22003</v>
      </c>
      <c r="B6005" s="2" t="s">
        <v>293</v>
      </c>
      <c r="C6005" s="429">
        <v>6.3780799999999997</v>
      </c>
      <c r="D6005" s="429">
        <v>2.8793229999999999</v>
      </c>
      <c r="E6005" s="429">
        <v>3.4987569999999999</v>
      </c>
      <c r="F6005" s="429">
        <v>10.331462000000002</v>
      </c>
    </row>
    <row r="6006" spans="1:6" x14ac:dyDescent="0.3">
      <c r="A6006" s="336">
        <v>22015</v>
      </c>
      <c r="B6006" s="2" t="s">
        <v>293</v>
      </c>
      <c r="C6006" s="429">
        <v>6.3271750000000004</v>
      </c>
      <c r="D6006" s="429">
        <v>2.8632309999999999</v>
      </c>
      <c r="E6006" s="429">
        <v>3.4639440000000006</v>
      </c>
      <c r="F6006" s="429">
        <v>10.019013999999999</v>
      </c>
    </row>
    <row r="6007" spans="1:6" x14ac:dyDescent="0.3">
      <c r="A6007" s="336">
        <v>22025</v>
      </c>
      <c r="B6007" s="2" t="s">
        <v>293</v>
      </c>
      <c r="C6007" s="429">
        <v>6.3201660000000004</v>
      </c>
      <c r="D6007" s="429">
        <v>2.8772570000000002</v>
      </c>
      <c r="E6007" s="429">
        <v>3.4429090000000002</v>
      </c>
      <c r="F6007" s="429">
        <v>10.211379999999991</v>
      </c>
    </row>
    <row r="6008" spans="1:6" x14ac:dyDescent="0.3">
      <c r="A6008" s="336">
        <v>22026</v>
      </c>
      <c r="B6008" s="2" t="s">
        <v>293</v>
      </c>
      <c r="C6008" s="429">
        <v>6.3757929999999998</v>
      </c>
      <c r="D6008" s="429">
        <v>2.842527</v>
      </c>
      <c r="E6008" s="429">
        <v>3.5332659999999998</v>
      </c>
      <c r="F6008" s="429">
        <v>10.894046000000003</v>
      </c>
    </row>
    <row r="6009" spans="1:6" x14ac:dyDescent="0.3">
      <c r="A6009" s="336">
        <v>22027</v>
      </c>
      <c r="B6009" s="2" t="s">
        <v>293</v>
      </c>
      <c r="C6009" s="429">
        <v>6.333418</v>
      </c>
      <c r="D6009" s="429">
        <v>2.929948</v>
      </c>
      <c r="E6009" s="429">
        <v>3.40347</v>
      </c>
      <c r="F6009" s="429">
        <v>9.6927550000000124</v>
      </c>
    </row>
    <row r="6010" spans="1:6" x14ac:dyDescent="0.3">
      <c r="A6010" s="336">
        <v>22030</v>
      </c>
      <c r="B6010" s="2" t="s">
        <v>293</v>
      </c>
      <c r="C6010" s="429">
        <v>6.2223990000000002</v>
      </c>
      <c r="D6010" s="429">
        <v>2.928677</v>
      </c>
      <c r="E6010" s="429">
        <v>3.2937220000000003</v>
      </c>
      <c r="F6010" s="429">
        <v>9.0372879999999967</v>
      </c>
    </row>
    <row r="6011" spans="1:6" x14ac:dyDescent="0.3">
      <c r="A6011" s="336">
        <v>22031</v>
      </c>
      <c r="B6011" s="2" t="s">
        <v>293</v>
      </c>
      <c r="C6011" s="429">
        <v>6.3074320000000004</v>
      </c>
      <c r="D6011" s="429">
        <v>2.9069039999999999</v>
      </c>
      <c r="E6011" s="429">
        <v>3.4005280000000004</v>
      </c>
      <c r="F6011" s="429">
        <v>9.5967299999999938</v>
      </c>
    </row>
    <row r="6012" spans="1:6" x14ac:dyDescent="0.3">
      <c r="A6012" s="336">
        <v>22032</v>
      </c>
      <c r="B6012" s="2" t="s">
        <v>293</v>
      </c>
      <c r="C6012" s="429">
        <v>6.2964890000000002</v>
      </c>
      <c r="D6012" s="429">
        <v>2.890857</v>
      </c>
      <c r="E6012" s="429">
        <v>3.4056320000000002</v>
      </c>
      <c r="F6012" s="429">
        <v>9.6642089999999996</v>
      </c>
    </row>
    <row r="6013" spans="1:6" x14ac:dyDescent="0.3">
      <c r="A6013" s="336">
        <v>22033</v>
      </c>
      <c r="B6013" s="2" t="s">
        <v>293</v>
      </c>
      <c r="C6013" s="429">
        <v>6.1363649999999996</v>
      </c>
      <c r="D6013" s="429">
        <v>2.9648590000000001</v>
      </c>
      <c r="E6013" s="429">
        <v>3.1715059999999995</v>
      </c>
      <c r="F6013" s="429">
        <v>8.3267910000000072</v>
      </c>
    </row>
    <row r="6014" spans="1:6" x14ac:dyDescent="0.3">
      <c r="A6014" s="336">
        <v>22039</v>
      </c>
      <c r="B6014" s="2" t="s">
        <v>293</v>
      </c>
      <c r="C6014" s="429">
        <v>6.3136640000000002</v>
      </c>
      <c r="D6014" s="429">
        <v>2.8646129999999999</v>
      </c>
      <c r="E6014" s="429">
        <v>3.4490510000000003</v>
      </c>
      <c r="F6014" s="429">
        <v>10.005533</v>
      </c>
    </row>
    <row r="6015" spans="1:6" x14ac:dyDescent="0.3">
      <c r="A6015" s="336">
        <v>22041</v>
      </c>
      <c r="B6015" s="2" t="s">
        <v>293</v>
      </c>
      <c r="C6015" s="429">
        <v>6.4503259999999996</v>
      </c>
      <c r="D6015" s="429">
        <v>2.8971779999999998</v>
      </c>
      <c r="E6015" s="429">
        <v>3.5531479999999998</v>
      </c>
      <c r="F6015" s="429">
        <v>10.963265</v>
      </c>
    </row>
    <row r="6016" spans="1:6" x14ac:dyDescent="0.3">
      <c r="A6016" s="336">
        <v>22042</v>
      </c>
      <c r="B6016" s="2" t="s">
        <v>293</v>
      </c>
      <c r="C6016" s="429">
        <v>6.3828189999999996</v>
      </c>
      <c r="D6016" s="429">
        <v>2.9076460000000002</v>
      </c>
      <c r="E6016" s="429">
        <v>3.4751729999999994</v>
      </c>
      <c r="F6016" s="429">
        <v>10.262016999999993</v>
      </c>
    </row>
    <row r="6017" spans="1:6" x14ac:dyDescent="0.3">
      <c r="A6017" s="336">
        <v>22043</v>
      </c>
      <c r="B6017" s="2" t="s">
        <v>293</v>
      </c>
      <c r="C6017" s="429">
        <v>6.3590980000000004</v>
      </c>
      <c r="D6017" s="429">
        <v>2.9382769999999998</v>
      </c>
      <c r="E6017" s="429">
        <v>3.4208210000000006</v>
      </c>
      <c r="F6017" s="429">
        <v>9.907465000000002</v>
      </c>
    </row>
    <row r="6018" spans="1:6" x14ac:dyDescent="0.3">
      <c r="A6018" s="336">
        <v>22044</v>
      </c>
      <c r="B6018" s="2" t="s">
        <v>293</v>
      </c>
      <c r="C6018" s="429">
        <v>6.4273129999999998</v>
      </c>
      <c r="D6018" s="429">
        <v>2.904998</v>
      </c>
      <c r="E6018" s="429">
        <v>3.5223149999999999</v>
      </c>
      <c r="F6018" s="429">
        <v>10.706639999999993</v>
      </c>
    </row>
    <row r="6019" spans="1:6" x14ac:dyDescent="0.3">
      <c r="A6019" s="336">
        <v>22046</v>
      </c>
      <c r="B6019" s="2" t="s">
        <v>293</v>
      </c>
      <c r="C6019" s="429">
        <v>6.3857739999999996</v>
      </c>
      <c r="D6019" s="429">
        <v>2.9282050000000002</v>
      </c>
      <c r="E6019" s="429">
        <v>3.4575689999999994</v>
      </c>
      <c r="F6019" s="429">
        <v>10.207616999999999</v>
      </c>
    </row>
    <row r="6020" spans="1:6" x14ac:dyDescent="0.3">
      <c r="A6020" s="336">
        <v>22060</v>
      </c>
      <c r="B6020" s="2" t="s">
        <v>293</v>
      </c>
      <c r="C6020" s="429">
        <v>6.4785240000000002</v>
      </c>
      <c r="D6020" s="429">
        <v>2.8088839999999999</v>
      </c>
      <c r="E6020" s="429">
        <v>3.6696400000000002</v>
      </c>
      <c r="F6020" s="429">
        <v>11.721858999999995</v>
      </c>
    </row>
    <row r="6021" spans="1:6" x14ac:dyDescent="0.3">
      <c r="A6021" s="336">
        <v>22066</v>
      </c>
      <c r="B6021" s="2" t="s">
        <v>293</v>
      </c>
      <c r="C6021" s="429">
        <v>6.2092179999999999</v>
      </c>
      <c r="D6021" s="429">
        <v>3.0444800000000001</v>
      </c>
      <c r="E6021" s="429">
        <v>3.1647379999999998</v>
      </c>
      <c r="F6021" s="429">
        <v>8.2157789999999977</v>
      </c>
    </row>
    <row r="6022" spans="1:6" x14ac:dyDescent="0.3">
      <c r="A6022" s="336">
        <v>22067</v>
      </c>
      <c r="B6022" s="2" t="s">
        <v>293</v>
      </c>
      <c r="C6022" s="429">
        <v>6.2821129999999998</v>
      </c>
      <c r="D6022" s="429">
        <v>2.9971399999999999</v>
      </c>
      <c r="E6022" s="429">
        <v>3.2849729999999999</v>
      </c>
      <c r="F6022" s="429">
        <v>8.8924820000000082</v>
      </c>
    </row>
    <row r="6023" spans="1:6" x14ac:dyDescent="0.3">
      <c r="A6023" s="336">
        <v>22079</v>
      </c>
      <c r="B6023" s="2" t="s">
        <v>293</v>
      </c>
      <c r="C6023" s="429">
        <v>6.4288280000000002</v>
      </c>
      <c r="D6023" s="429">
        <v>2.8107380000000002</v>
      </c>
      <c r="E6023" s="429">
        <v>3.61809</v>
      </c>
      <c r="F6023" s="429">
        <v>11.294218000000008</v>
      </c>
    </row>
    <row r="6024" spans="1:6" x14ac:dyDescent="0.3">
      <c r="A6024" s="336">
        <v>22101</v>
      </c>
      <c r="B6024" s="2" t="s">
        <v>293</v>
      </c>
      <c r="C6024" s="429">
        <v>6.3661770000000004</v>
      </c>
      <c r="D6024" s="429">
        <v>2.9779930000000001</v>
      </c>
      <c r="E6024" s="429">
        <v>3.3881840000000003</v>
      </c>
      <c r="F6024" s="429">
        <v>9.7882599999999869</v>
      </c>
    </row>
    <row r="6025" spans="1:6" x14ac:dyDescent="0.3">
      <c r="A6025" s="336">
        <v>22102</v>
      </c>
      <c r="B6025" s="2" t="s">
        <v>293</v>
      </c>
      <c r="C6025" s="429">
        <v>6.2961070000000001</v>
      </c>
      <c r="D6025" s="429">
        <v>2.9809350000000001</v>
      </c>
      <c r="E6025" s="429">
        <v>3.315172</v>
      </c>
      <c r="F6025" s="429">
        <v>9.1108469999999926</v>
      </c>
    </row>
    <row r="6026" spans="1:6" x14ac:dyDescent="0.3">
      <c r="A6026" s="336">
        <v>22124</v>
      </c>
      <c r="B6026" s="2" t="s">
        <v>293</v>
      </c>
      <c r="C6026" s="429">
        <v>6.1947960000000002</v>
      </c>
      <c r="D6026" s="429">
        <v>2.953932</v>
      </c>
      <c r="E6026" s="429">
        <v>3.2408640000000002</v>
      </c>
      <c r="F6026" s="429">
        <v>8.6805260000000146</v>
      </c>
    </row>
    <row r="6027" spans="1:6" x14ac:dyDescent="0.3">
      <c r="A6027" s="336">
        <v>22134</v>
      </c>
      <c r="B6027" s="2" t="s">
        <v>293</v>
      </c>
      <c r="C6027" s="429">
        <v>6.2508689999999998</v>
      </c>
      <c r="D6027" s="429">
        <v>2.9467370000000002</v>
      </c>
      <c r="E6027" s="429">
        <v>3.3041319999999996</v>
      </c>
      <c r="F6027" s="429">
        <v>9.3317679999999967</v>
      </c>
    </row>
    <row r="6028" spans="1:6" x14ac:dyDescent="0.3">
      <c r="A6028" s="336">
        <v>22150</v>
      </c>
      <c r="B6028" s="2" t="s">
        <v>293</v>
      </c>
      <c r="C6028" s="429">
        <v>6.4429860000000003</v>
      </c>
      <c r="D6028" s="429">
        <v>2.83</v>
      </c>
      <c r="E6028" s="429">
        <v>3.6129860000000003</v>
      </c>
      <c r="F6028" s="429">
        <v>11.163322000000008</v>
      </c>
    </row>
    <row r="6029" spans="1:6" x14ac:dyDescent="0.3">
      <c r="A6029" s="336">
        <v>22151</v>
      </c>
      <c r="B6029" s="2" t="s">
        <v>293</v>
      </c>
      <c r="C6029" s="429">
        <v>6.3987730000000003</v>
      </c>
      <c r="D6029" s="429">
        <v>2.8559969999999999</v>
      </c>
      <c r="E6029" s="429">
        <v>3.5427760000000004</v>
      </c>
      <c r="F6029" s="429">
        <v>10.624583000000001</v>
      </c>
    </row>
    <row r="6030" spans="1:6" x14ac:dyDescent="0.3">
      <c r="A6030" s="336">
        <v>22152</v>
      </c>
      <c r="B6030" s="2" t="s">
        <v>293</v>
      </c>
      <c r="C6030" s="429">
        <v>6.3876650000000001</v>
      </c>
      <c r="D6030" s="429">
        <v>2.8341440000000002</v>
      </c>
      <c r="E6030" s="429">
        <v>3.5535209999999999</v>
      </c>
      <c r="F6030" s="429">
        <v>10.603229000000006</v>
      </c>
    </row>
    <row r="6031" spans="1:6" x14ac:dyDescent="0.3">
      <c r="A6031" s="336">
        <v>22153</v>
      </c>
      <c r="B6031" s="2" t="s">
        <v>293</v>
      </c>
      <c r="C6031" s="429">
        <v>6.3991680000000004</v>
      </c>
      <c r="D6031" s="429">
        <v>2.8160249999999998</v>
      </c>
      <c r="E6031" s="429">
        <v>3.5831430000000006</v>
      </c>
      <c r="F6031" s="429">
        <v>10.813210000000005</v>
      </c>
    </row>
    <row r="6032" spans="1:6" x14ac:dyDescent="0.3">
      <c r="A6032" s="336">
        <v>22172</v>
      </c>
      <c r="B6032" s="2" t="s">
        <v>293</v>
      </c>
      <c r="C6032" s="429">
        <v>6.3030239999999997</v>
      </c>
      <c r="D6032" s="429">
        <v>2.8956580000000001</v>
      </c>
      <c r="E6032" s="429">
        <v>3.4073659999999997</v>
      </c>
      <c r="F6032" s="429">
        <v>9.9811809999999994</v>
      </c>
    </row>
    <row r="6033" spans="1:6" x14ac:dyDescent="0.3">
      <c r="A6033" s="336">
        <v>22180</v>
      </c>
      <c r="B6033" s="2" t="s">
        <v>293</v>
      </c>
      <c r="C6033" s="429">
        <v>6.2914940000000001</v>
      </c>
      <c r="D6033" s="429">
        <v>2.9330780000000001</v>
      </c>
      <c r="E6033" s="429">
        <v>3.3584160000000001</v>
      </c>
      <c r="F6033" s="429">
        <v>9.3260659999999902</v>
      </c>
    </row>
    <row r="6034" spans="1:6" x14ac:dyDescent="0.3">
      <c r="A6034" s="336">
        <v>22181</v>
      </c>
      <c r="B6034" s="2" t="s">
        <v>293</v>
      </c>
      <c r="C6034" s="429">
        <v>6.233975</v>
      </c>
      <c r="D6034" s="429">
        <v>2.9515539999999998</v>
      </c>
      <c r="E6034" s="429">
        <v>3.2824210000000003</v>
      </c>
      <c r="F6034" s="429">
        <v>8.8895189999999999</v>
      </c>
    </row>
    <row r="6035" spans="1:6" x14ac:dyDescent="0.3">
      <c r="A6035" s="336">
        <v>22182</v>
      </c>
      <c r="B6035" s="2" t="s">
        <v>293</v>
      </c>
      <c r="C6035" s="429">
        <v>6.2509880000000004</v>
      </c>
      <c r="D6035" s="429">
        <v>2.9727600000000001</v>
      </c>
      <c r="E6035" s="429">
        <v>3.2782280000000004</v>
      </c>
      <c r="F6035" s="429">
        <v>8.8593139999999906</v>
      </c>
    </row>
    <row r="6036" spans="1:6" x14ac:dyDescent="0.3">
      <c r="A6036" s="336">
        <v>22191</v>
      </c>
      <c r="B6036" s="2" t="s">
        <v>293</v>
      </c>
      <c r="C6036" s="429">
        <v>6.3958250000000003</v>
      </c>
      <c r="D6036" s="429">
        <v>2.8198080000000001</v>
      </c>
      <c r="E6036" s="429">
        <v>3.5760170000000002</v>
      </c>
      <c r="F6036" s="429">
        <v>11.071402000000006</v>
      </c>
    </row>
    <row r="6037" spans="1:6" x14ac:dyDescent="0.3">
      <c r="A6037" s="336">
        <v>22192</v>
      </c>
      <c r="B6037" s="2" t="s">
        <v>293</v>
      </c>
      <c r="C6037" s="429">
        <v>6.333342</v>
      </c>
      <c r="D6037" s="429">
        <v>2.8570139999999999</v>
      </c>
      <c r="E6037" s="429">
        <v>3.4763280000000001</v>
      </c>
      <c r="F6037" s="429">
        <v>10.296559999999999</v>
      </c>
    </row>
    <row r="6038" spans="1:6" x14ac:dyDescent="0.3">
      <c r="A6038" s="336">
        <v>22193</v>
      </c>
      <c r="B6038" s="2" t="s">
        <v>293</v>
      </c>
      <c r="C6038" s="429">
        <v>6.3104089999999999</v>
      </c>
      <c r="D6038" s="429">
        <v>2.8784070000000002</v>
      </c>
      <c r="E6038" s="429">
        <v>3.4320019999999998</v>
      </c>
      <c r="F6038" s="429">
        <v>10.079518000000014</v>
      </c>
    </row>
    <row r="6039" spans="1:6" x14ac:dyDescent="0.3">
      <c r="A6039" s="336">
        <v>22201</v>
      </c>
      <c r="B6039" s="2" t="s">
        <v>293</v>
      </c>
      <c r="C6039" s="429">
        <v>6.4852030000000003</v>
      </c>
      <c r="D6039" s="429">
        <v>2.935206</v>
      </c>
      <c r="E6039" s="429">
        <v>3.5499970000000003</v>
      </c>
      <c r="F6039" s="429">
        <v>11.143890000000006</v>
      </c>
    </row>
    <row r="6040" spans="1:6" x14ac:dyDescent="0.3">
      <c r="A6040" s="336">
        <v>22202</v>
      </c>
      <c r="B6040" s="2" t="s">
        <v>293</v>
      </c>
      <c r="C6040" s="429">
        <v>6.5001949999999997</v>
      </c>
      <c r="D6040" s="429">
        <v>2.9328539999999998</v>
      </c>
      <c r="E6040" s="429">
        <v>3.5673409999999999</v>
      </c>
      <c r="F6040" s="429">
        <v>11.285417999999986</v>
      </c>
    </row>
    <row r="6041" spans="1:6" x14ac:dyDescent="0.3">
      <c r="A6041" s="336">
        <v>22203</v>
      </c>
      <c r="B6041" s="2" t="s">
        <v>293</v>
      </c>
      <c r="C6041" s="429">
        <v>6.4659779999999998</v>
      </c>
      <c r="D6041" s="429">
        <v>2.9223379999999999</v>
      </c>
      <c r="E6041" s="429">
        <v>3.5436399999999999</v>
      </c>
      <c r="F6041" s="429">
        <v>11.011224000000006</v>
      </c>
    </row>
    <row r="6042" spans="1:6" x14ac:dyDescent="0.3">
      <c r="A6042" s="336">
        <v>22204</v>
      </c>
      <c r="B6042" s="2" t="s">
        <v>293</v>
      </c>
      <c r="C6042" s="429">
        <v>6.4934209999999997</v>
      </c>
      <c r="D6042" s="429">
        <v>2.9110130000000001</v>
      </c>
      <c r="E6042" s="429">
        <v>3.5824079999999996</v>
      </c>
      <c r="F6042" s="429">
        <v>11.32524999999999</v>
      </c>
    </row>
    <row r="6043" spans="1:6" x14ac:dyDescent="0.3">
      <c r="A6043" s="336">
        <v>22205</v>
      </c>
      <c r="B6043" s="2" t="s">
        <v>293</v>
      </c>
      <c r="C6043" s="429">
        <v>6.4354800000000001</v>
      </c>
      <c r="D6043" s="429">
        <v>2.9280780000000002</v>
      </c>
      <c r="E6043" s="429">
        <v>3.5074019999999999</v>
      </c>
      <c r="F6043" s="429">
        <v>10.690707000000003</v>
      </c>
    </row>
    <row r="6044" spans="1:6" x14ac:dyDescent="0.3">
      <c r="A6044" s="336">
        <v>22206</v>
      </c>
      <c r="B6044" s="2" t="s">
        <v>293</v>
      </c>
      <c r="C6044" s="429">
        <v>6.5122109999999997</v>
      </c>
      <c r="D6044" s="429">
        <v>2.8929860000000001</v>
      </c>
      <c r="E6044" s="429">
        <v>3.6192249999999997</v>
      </c>
      <c r="F6044" s="429">
        <v>11.586722999999992</v>
      </c>
    </row>
    <row r="6045" spans="1:6" x14ac:dyDescent="0.3">
      <c r="A6045" s="336">
        <v>22207</v>
      </c>
      <c r="B6045" s="2" t="s">
        <v>293</v>
      </c>
      <c r="C6045" s="429">
        <v>6.4403579999999998</v>
      </c>
      <c r="D6045" s="429">
        <v>2.951905</v>
      </c>
      <c r="E6045" s="429">
        <v>3.4884529999999998</v>
      </c>
      <c r="F6045" s="429">
        <v>10.636548000000005</v>
      </c>
    </row>
    <row r="6046" spans="1:6" x14ac:dyDescent="0.3">
      <c r="A6046" s="336">
        <v>22209</v>
      </c>
      <c r="B6046" s="2" t="s">
        <v>293</v>
      </c>
      <c r="C6046" s="429">
        <v>6.4921550000000003</v>
      </c>
      <c r="D6046" s="429">
        <v>2.9522919999999999</v>
      </c>
      <c r="E6046" s="429">
        <v>3.5398630000000004</v>
      </c>
      <c r="F6046" s="429">
        <v>11.129865000000002</v>
      </c>
    </row>
    <row r="6047" spans="1:6" x14ac:dyDescent="0.3">
      <c r="A6047" s="336">
        <v>22211</v>
      </c>
      <c r="B6047" s="2" t="s">
        <v>293</v>
      </c>
      <c r="C6047" s="429">
        <v>6.5011109999999999</v>
      </c>
      <c r="D6047" s="429">
        <v>2.9355739999999999</v>
      </c>
      <c r="E6047" s="429">
        <v>3.565537</v>
      </c>
      <c r="F6047" s="429">
        <v>11.289827000000002</v>
      </c>
    </row>
    <row r="6048" spans="1:6" x14ac:dyDescent="0.3">
      <c r="A6048" s="336">
        <v>22213</v>
      </c>
      <c r="B6048" s="2" t="s">
        <v>293</v>
      </c>
      <c r="C6048" s="429">
        <v>6.4048489999999996</v>
      </c>
      <c r="D6048" s="429">
        <v>2.9373860000000001</v>
      </c>
      <c r="E6048" s="429">
        <v>3.4674629999999995</v>
      </c>
      <c r="F6048" s="429">
        <v>10.35465700000001</v>
      </c>
    </row>
    <row r="6049" spans="1:6" x14ac:dyDescent="0.3">
      <c r="A6049" s="336">
        <v>22301</v>
      </c>
      <c r="B6049" s="2" t="s">
        <v>293</v>
      </c>
      <c r="C6049" s="429">
        <v>6.523631</v>
      </c>
      <c r="D6049" s="429">
        <v>2.8901810000000001</v>
      </c>
      <c r="E6049" s="429">
        <v>3.6334499999999998</v>
      </c>
      <c r="F6049" s="429">
        <v>11.712056000000004</v>
      </c>
    </row>
    <row r="6050" spans="1:6" x14ac:dyDescent="0.3">
      <c r="A6050" s="336">
        <v>22302</v>
      </c>
      <c r="B6050" s="2" t="s">
        <v>293</v>
      </c>
      <c r="C6050" s="429">
        <v>6.5231570000000003</v>
      </c>
      <c r="D6050" s="429">
        <v>2.8827020000000001</v>
      </c>
      <c r="E6050" s="429">
        <v>3.6404550000000002</v>
      </c>
      <c r="F6050" s="429">
        <v>11.736813000000005</v>
      </c>
    </row>
    <row r="6051" spans="1:6" x14ac:dyDescent="0.3">
      <c r="A6051" s="336">
        <v>22303</v>
      </c>
      <c r="B6051" s="2" t="s">
        <v>293</v>
      </c>
      <c r="C6051" s="429">
        <v>6.5420069999999999</v>
      </c>
      <c r="D6051" s="429">
        <v>2.8513039999999998</v>
      </c>
      <c r="E6051" s="429">
        <v>3.6907030000000001</v>
      </c>
      <c r="F6051" s="429">
        <v>12.055948999999991</v>
      </c>
    </row>
    <row r="6052" spans="1:6" x14ac:dyDescent="0.3">
      <c r="A6052" s="336">
        <v>22304</v>
      </c>
      <c r="B6052" s="2" t="s">
        <v>293</v>
      </c>
      <c r="C6052" s="429">
        <v>6.5022770000000003</v>
      </c>
      <c r="D6052" s="429">
        <v>2.865354</v>
      </c>
      <c r="E6052" s="429">
        <v>3.6369230000000003</v>
      </c>
      <c r="F6052" s="429">
        <v>11.60239</v>
      </c>
    </row>
    <row r="6053" spans="1:6" x14ac:dyDescent="0.3">
      <c r="A6053" s="336">
        <v>22305</v>
      </c>
      <c r="B6053" s="2" t="s">
        <v>293</v>
      </c>
      <c r="C6053" s="429">
        <v>6.5188430000000004</v>
      </c>
      <c r="D6053" s="429">
        <v>2.9016310000000001</v>
      </c>
      <c r="E6053" s="429">
        <v>3.6172120000000003</v>
      </c>
      <c r="F6053" s="429">
        <v>11.610110000000006</v>
      </c>
    </row>
    <row r="6054" spans="1:6" x14ac:dyDescent="0.3">
      <c r="A6054" s="336">
        <v>22306</v>
      </c>
      <c r="B6054" s="2" t="s">
        <v>293</v>
      </c>
      <c r="C6054" s="429">
        <v>6.5611550000000003</v>
      </c>
      <c r="D6054" s="429">
        <v>2.8159770000000002</v>
      </c>
      <c r="E6054" s="429">
        <v>3.7451780000000001</v>
      </c>
      <c r="F6054" s="429">
        <v>12.395584000000007</v>
      </c>
    </row>
    <row r="6055" spans="1:6" x14ac:dyDescent="0.3">
      <c r="A6055" s="336">
        <v>22307</v>
      </c>
      <c r="B6055" s="2" t="s">
        <v>293</v>
      </c>
      <c r="C6055" s="429">
        <v>6.550052</v>
      </c>
      <c r="D6055" s="429">
        <v>2.8419150000000002</v>
      </c>
      <c r="E6055" s="429">
        <v>3.7081369999999998</v>
      </c>
      <c r="F6055" s="429">
        <v>12.185764000000013</v>
      </c>
    </row>
    <row r="6056" spans="1:6" x14ac:dyDescent="0.3">
      <c r="A6056" s="336">
        <v>22308</v>
      </c>
      <c r="B6056" s="2" t="s">
        <v>293</v>
      </c>
      <c r="C6056" s="429">
        <v>6.5461879999999999</v>
      </c>
      <c r="D6056" s="429">
        <v>2.8244379999999998</v>
      </c>
      <c r="E6056" s="429">
        <v>3.7217500000000001</v>
      </c>
      <c r="F6056" s="429">
        <v>12.294486000000013</v>
      </c>
    </row>
    <row r="6057" spans="1:6" x14ac:dyDescent="0.3">
      <c r="A6057" s="336">
        <v>22309</v>
      </c>
      <c r="B6057" s="2" t="s">
        <v>293</v>
      </c>
      <c r="C6057" s="429">
        <v>6.5315979999999998</v>
      </c>
      <c r="D6057" s="429">
        <v>2.8071190000000001</v>
      </c>
      <c r="E6057" s="429">
        <v>3.7244789999999997</v>
      </c>
      <c r="F6057" s="429">
        <v>12.225616000000002</v>
      </c>
    </row>
    <row r="6058" spans="1:6" x14ac:dyDescent="0.3">
      <c r="A6058" s="336">
        <v>22310</v>
      </c>
      <c r="B6058" s="2" t="s">
        <v>293</v>
      </c>
      <c r="C6058" s="429">
        <v>6.5114289999999997</v>
      </c>
      <c r="D6058" s="429">
        <v>2.8382000000000001</v>
      </c>
      <c r="E6058" s="429">
        <v>3.6732289999999996</v>
      </c>
      <c r="F6058" s="429">
        <v>11.804716999999997</v>
      </c>
    </row>
    <row r="6059" spans="1:6" x14ac:dyDescent="0.3">
      <c r="A6059" s="336">
        <v>22311</v>
      </c>
      <c r="B6059" s="2" t="s">
        <v>293</v>
      </c>
      <c r="C6059" s="429">
        <v>6.4787920000000003</v>
      </c>
      <c r="D6059" s="429">
        <v>2.8846289999999999</v>
      </c>
      <c r="E6059" s="429">
        <v>3.5941630000000004</v>
      </c>
      <c r="F6059" s="429">
        <v>11.293372999999995</v>
      </c>
    </row>
    <row r="6060" spans="1:6" x14ac:dyDescent="0.3">
      <c r="A6060" s="336">
        <v>22312</v>
      </c>
      <c r="B6060" s="2" t="s">
        <v>293</v>
      </c>
      <c r="C6060" s="429">
        <v>6.4560370000000002</v>
      </c>
      <c r="D6060" s="429">
        <v>2.869154</v>
      </c>
      <c r="E6060" s="429">
        <v>3.5868830000000003</v>
      </c>
      <c r="F6060" s="429">
        <v>11.133192000000001</v>
      </c>
    </row>
    <row r="6061" spans="1:6" x14ac:dyDescent="0.3">
      <c r="A6061" s="336">
        <v>22314</v>
      </c>
      <c r="B6061" s="2" t="s">
        <v>293</v>
      </c>
      <c r="C6061" s="429">
        <v>6.5269500000000003</v>
      </c>
      <c r="D6061" s="429">
        <v>2.8822749999999999</v>
      </c>
      <c r="E6061" s="429">
        <v>3.6446750000000003</v>
      </c>
      <c r="F6061" s="429">
        <v>11.779798000000014</v>
      </c>
    </row>
    <row r="6062" spans="1:6" x14ac:dyDescent="0.3">
      <c r="A6062" s="336">
        <v>22315</v>
      </c>
      <c r="B6062" s="2" t="s">
        <v>293</v>
      </c>
      <c r="C6062" s="429">
        <v>6.5071770000000004</v>
      </c>
      <c r="D6062" s="429">
        <v>2.8141910000000001</v>
      </c>
      <c r="E6062" s="429">
        <v>3.6929860000000003</v>
      </c>
      <c r="F6062" s="429">
        <v>11.862231999999992</v>
      </c>
    </row>
    <row r="6063" spans="1:6" x14ac:dyDescent="0.3">
      <c r="A6063" s="336">
        <v>22401</v>
      </c>
      <c r="B6063" s="2" t="s">
        <v>293</v>
      </c>
      <c r="C6063" s="429">
        <v>6.2719589999999998</v>
      </c>
      <c r="D6063" s="429">
        <v>3.0072779999999999</v>
      </c>
      <c r="E6063" s="429">
        <v>3.2646809999999999</v>
      </c>
      <c r="F6063" s="429">
        <v>8.5396909999999906</v>
      </c>
    </row>
    <row r="6064" spans="1:6" x14ac:dyDescent="0.3">
      <c r="A6064" s="336">
        <v>22405</v>
      </c>
      <c r="B6064" s="2" t="s">
        <v>293</v>
      </c>
      <c r="C6064" s="429">
        <v>6.3279550000000002</v>
      </c>
      <c r="D6064" s="429">
        <v>2.963374</v>
      </c>
      <c r="E6064" s="429">
        <v>3.3645810000000003</v>
      </c>
      <c r="F6064" s="429">
        <v>9.2073759999999965</v>
      </c>
    </row>
    <row r="6065" spans="1:6" x14ac:dyDescent="0.3">
      <c r="A6065" s="336">
        <v>22406</v>
      </c>
      <c r="B6065" s="2" t="s">
        <v>293</v>
      </c>
      <c r="C6065" s="429">
        <v>6.2205810000000001</v>
      </c>
      <c r="D6065" s="429">
        <v>3.0304679999999999</v>
      </c>
      <c r="E6065" s="429">
        <v>3.1901130000000002</v>
      </c>
      <c r="F6065" s="429">
        <v>8.348782000000007</v>
      </c>
    </row>
    <row r="6066" spans="1:6" x14ac:dyDescent="0.3">
      <c r="A6066" s="336">
        <v>22407</v>
      </c>
      <c r="B6066" s="2" t="s">
        <v>293</v>
      </c>
      <c r="C6066" s="429">
        <v>6.2063990000000002</v>
      </c>
      <c r="D6066" s="429">
        <v>3.0633330000000001</v>
      </c>
      <c r="E6066" s="429">
        <v>3.1430660000000001</v>
      </c>
      <c r="F6066" s="429">
        <v>7.9270500000000084</v>
      </c>
    </row>
    <row r="6067" spans="1:6" x14ac:dyDescent="0.3">
      <c r="A6067" s="336">
        <v>22408</v>
      </c>
      <c r="B6067" s="2" t="s">
        <v>293</v>
      </c>
      <c r="C6067" s="429">
        <v>6.2991770000000002</v>
      </c>
      <c r="D6067" s="429">
        <v>3.0120330000000002</v>
      </c>
      <c r="E6067" s="429">
        <v>3.2871440000000001</v>
      </c>
      <c r="F6067" s="429">
        <v>8.5618519999999876</v>
      </c>
    </row>
    <row r="6068" spans="1:6" x14ac:dyDescent="0.3">
      <c r="A6068" s="336">
        <v>22427</v>
      </c>
      <c r="B6068" s="2" t="s">
        <v>293</v>
      </c>
      <c r="C6068" s="429">
        <v>6.3571609999999996</v>
      </c>
      <c r="D6068" s="429">
        <v>3.0690270000000002</v>
      </c>
      <c r="E6068" s="429">
        <v>3.2881339999999994</v>
      </c>
      <c r="F6068" s="429">
        <v>8.5430749999999946</v>
      </c>
    </row>
    <row r="6069" spans="1:6" x14ac:dyDescent="0.3">
      <c r="A6069" s="336">
        <v>22432</v>
      </c>
      <c r="B6069" s="2" t="s">
        <v>293</v>
      </c>
      <c r="C6069" s="429">
        <v>6.3224590000000003</v>
      </c>
      <c r="D6069" s="429">
        <v>3.1340050000000002</v>
      </c>
      <c r="E6069" s="429">
        <v>3.1884540000000001</v>
      </c>
      <c r="F6069" s="429">
        <v>7.9752969999999905</v>
      </c>
    </row>
    <row r="6070" spans="1:6" x14ac:dyDescent="0.3">
      <c r="A6070" s="336">
        <v>22433</v>
      </c>
      <c r="B6070" s="2" t="s">
        <v>293</v>
      </c>
      <c r="C6070" s="429">
        <v>6.1181140000000003</v>
      </c>
      <c r="D6070" s="429">
        <v>3.2073870000000002</v>
      </c>
      <c r="E6070" s="429">
        <v>2.9107270000000001</v>
      </c>
      <c r="F6070" s="429">
        <v>7.4127650000000003</v>
      </c>
    </row>
    <row r="6071" spans="1:6" x14ac:dyDescent="0.3">
      <c r="A6071" s="336">
        <v>22435</v>
      </c>
      <c r="B6071" s="2" t="s">
        <v>293</v>
      </c>
      <c r="C6071" s="429">
        <v>6.3517840000000003</v>
      </c>
      <c r="D6071" s="429">
        <v>3.1642350000000001</v>
      </c>
      <c r="E6071" s="429">
        <v>3.1875490000000002</v>
      </c>
      <c r="F6071" s="429">
        <v>8.0396849999999986</v>
      </c>
    </row>
    <row r="6072" spans="1:6" x14ac:dyDescent="0.3">
      <c r="A6072" s="336">
        <v>22436</v>
      </c>
      <c r="B6072" s="2" t="s">
        <v>293</v>
      </c>
      <c r="C6072" s="429">
        <v>6.4116869999999997</v>
      </c>
      <c r="D6072" s="429">
        <v>3.0507810000000002</v>
      </c>
      <c r="E6072" s="429">
        <v>3.3609059999999995</v>
      </c>
      <c r="F6072" s="429">
        <v>9.0938309999999944</v>
      </c>
    </row>
    <row r="6073" spans="1:6" x14ac:dyDescent="0.3">
      <c r="A6073" s="336">
        <v>22437</v>
      </c>
      <c r="B6073" s="2" t="s">
        <v>293</v>
      </c>
      <c r="C6073" s="429">
        <v>6.359585</v>
      </c>
      <c r="D6073" s="429">
        <v>3.2291240000000001</v>
      </c>
      <c r="E6073" s="429">
        <v>3.1304609999999999</v>
      </c>
      <c r="F6073" s="429">
        <v>7.651631000000009</v>
      </c>
    </row>
    <row r="6074" spans="1:6" x14ac:dyDescent="0.3">
      <c r="A6074" s="336">
        <v>22438</v>
      </c>
      <c r="B6074" s="2" t="s">
        <v>293</v>
      </c>
      <c r="C6074" s="429">
        <v>6.4056420000000003</v>
      </c>
      <c r="D6074" s="429">
        <v>3.0929160000000002</v>
      </c>
      <c r="E6074" s="429">
        <v>3.3127260000000001</v>
      </c>
      <c r="F6074" s="429">
        <v>8.8404389999999964</v>
      </c>
    </row>
    <row r="6075" spans="1:6" x14ac:dyDescent="0.3">
      <c r="A6075" s="336">
        <v>22443</v>
      </c>
      <c r="B6075" s="2" t="s">
        <v>293</v>
      </c>
      <c r="C6075" s="429">
        <v>6.418037</v>
      </c>
      <c r="D6075" s="429">
        <v>3.0266220000000001</v>
      </c>
      <c r="E6075" s="429">
        <v>3.3914149999999998</v>
      </c>
      <c r="F6075" s="429">
        <v>9.6581279999999978</v>
      </c>
    </row>
    <row r="6076" spans="1:6" x14ac:dyDescent="0.3">
      <c r="A6076" s="336">
        <v>22448</v>
      </c>
      <c r="B6076" s="2" t="s">
        <v>293</v>
      </c>
      <c r="C6076" s="429">
        <v>6.4450029999999998</v>
      </c>
      <c r="D6076" s="429">
        <v>2.957182</v>
      </c>
      <c r="E6076" s="429">
        <v>3.4878209999999998</v>
      </c>
      <c r="F6076" s="429">
        <v>10.422210000000007</v>
      </c>
    </row>
    <row r="6077" spans="1:6" x14ac:dyDescent="0.3">
      <c r="A6077" s="336">
        <v>22454</v>
      </c>
      <c r="B6077" s="2" t="s">
        <v>293</v>
      </c>
      <c r="C6077" s="429">
        <v>6.3689710000000002</v>
      </c>
      <c r="D6077" s="429">
        <v>3.1960890000000002</v>
      </c>
      <c r="E6077" s="429">
        <v>3.172882</v>
      </c>
      <c r="F6077" s="429">
        <v>7.9166579999999982</v>
      </c>
    </row>
    <row r="6078" spans="1:6" x14ac:dyDescent="0.3">
      <c r="A6078" s="336">
        <v>22460</v>
      </c>
      <c r="B6078" s="2" t="s">
        <v>293</v>
      </c>
      <c r="C6078" s="429">
        <v>6.3542769999999997</v>
      </c>
      <c r="D6078" s="429">
        <v>3.1938559999999998</v>
      </c>
      <c r="E6078" s="429">
        <v>3.1604209999999999</v>
      </c>
      <c r="F6078" s="429">
        <v>7.7989539999999948</v>
      </c>
    </row>
    <row r="6079" spans="1:6" x14ac:dyDescent="0.3">
      <c r="A6079" s="336">
        <v>22469</v>
      </c>
      <c r="B6079" s="2" t="s">
        <v>293</v>
      </c>
      <c r="C6079" s="429">
        <v>6.3925919999999996</v>
      </c>
      <c r="D6079" s="429">
        <v>3.1295980000000001</v>
      </c>
      <c r="E6079" s="429">
        <v>3.2629939999999995</v>
      </c>
      <c r="F6079" s="429">
        <v>8.6848120000000009</v>
      </c>
    </row>
    <row r="6080" spans="1:6" x14ac:dyDescent="0.3">
      <c r="A6080" s="336">
        <v>22473</v>
      </c>
      <c r="B6080" s="2" t="s">
        <v>293</v>
      </c>
      <c r="C6080" s="429">
        <v>6.3285689999999999</v>
      </c>
      <c r="D6080" s="429">
        <v>3.1526010000000002</v>
      </c>
      <c r="E6080" s="429">
        <v>3.1759679999999997</v>
      </c>
      <c r="F6080" s="429">
        <v>7.8977080000000086</v>
      </c>
    </row>
    <row r="6081" spans="1:6" x14ac:dyDescent="0.3">
      <c r="A6081" s="336">
        <v>22476</v>
      </c>
      <c r="B6081" s="2" t="s">
        <v>293</v>
      </c>
      <c r="C6081" s="429">
        <v>6.4055299999999997</v>
      </c>
      <c r="D6081" s="429">
        <v>3.0807020000000001</v>
      </c>
      <c r="E6081" s="429">
        <v>3.3248279999999997</v>
      </c>
      <c r="F6081" s="429">
        <v>8.8147909999999996</v>
      </c>
    </row>
    <row r="6082" spans="1:6" x14ac:dyDescent="0.3">
      <c r="A6082" s="336">
        <v>22480</v>
      </c>
      <c r="B6082" s="2" t="s">
        <v>293</v>
      </c>
      <c r="C6082" s="429">
        <v>6.3412129999999998</v>
      </c>
      <c r="D6082" s="429">
        <v>3.218782</v>
      </c>
      <c r="E6082" s="429">
        <v>3.1224309999999997</v>
      </c>
      <c r="F6082" s="429">
        <v>7.4712120000000084</v>
      </c>
    </row>
    <row r="6083" spans="1:6" x14ac:dyDescent="0.3">
      <c r="A6083" s="336">
        <v>22482</v>
      </c>
      <c r="B6083" s="2" t="s">
        <v>293</v>
      </c>
      <c r="C6083" s="429">
        <v>6.3297980000000003</v>
      </c>
      <c r="D6083" s="429">
        <v>3.193441</v>
      </c>
      <c r="E6083" s="429">
        <v>3.1363570000000003</v>
      </c>
      <c r="F6083" s="429">
        <v>7.5952189999999931</v>
      </c>
    </row>
    <row r="6084" spans="1:6" x14ac:dyDescent="0.3">
      <c r="A6084" s="336">
        <v>22485</v>
      </c>
      <c r="B6084" s="2" t="s">
        <v>293</v>
      </c>
      <c r="C6084" s="429">
        <v>6.4074260000000001</v>
      </c>
      <c r="D6084" s="429">
        <v>2.963689</v>
      </c>
      <c r="E6084" s="429">
        <v>3.443737</v>
      </c>
      <c r="F6084" s="429">
        <v>9.9647489999999976</v>
      </c>
    </row>
    <row r="6085" spans="1:6" x14ac:dyDescent="0.3">
      <c r="A6085" s="336">
        <v>22488</v>
      </c>
      <c r="B6085" s="2" t="s">
        <v>293</v>
      </c>
      <c r="C6085" s="429">
        <v>6.3829789999999997</v>
      </c>
      <c r="D6085" s="429">
        <v>3.1314489999999999</v>
      </c>
      <c r="E6085" s="429">
        <v>3.2515299999999998</v>
      </c>
      <c r="F6085" s="429">
        <v>8.636293000000002</v>
      </c>
    </row>
    <row r="6086" spans="1:6" x14ac:dyDescent="0.3">
      <c r="A6086" s="336">
        <v>22503</v>
      </c>
      <c r="B6086" s="2" t="s">
        <v>293</v>
      </c>
      <c r="C6086" s="429">
        <v>6.3550709999999997</v>
      </c>
      <c r="D6086" s="429">
        <v>3.2150349999999999</v>
      </c>
      <c r="E6086" s="429">
        <v>3.1400359999999998</v>
      </c>
      <c r="F6086" s="429">
        <v>7.5978049999999939</v>
      </c>
    </row>
    <row r="6087" spans="1:6" x14ac:dyDescent="0.3">
      <c r="A6087" s="336">
        <v>22504</v>
      </c>
      <c r="B6087" s="2" t="s">
        <v>293</v>
      </c>
      <c r="C6087" s="429">
        <v>6.3590119999999999</v>
      </c>
      <c r="D6087" s="429">
        <v>3.2434430000000001</v>
      </c>
      <c r="E6087" s="429">
        <v>3.1155689999999998</v>
      </c>
      <c r="F6087" s="429">
        <v>7.5260190000000051</v>
      </c>
    </row>
    <row r="6088" spans="1:6" x14ac:dyDescent="0.3">
      <c r="A6088" s="336">
        <v>22508</v>
      </c>
      <c r="B6088" s="2" t="s">
        <v>293</v>
      </c>
      <c r="C6088" s="429">
        <v>6.134493</v>
      </c>
      <c r="D6088" s="429">
        <v>3.1733370000000001</v>
      </c>
      <c r="E6088" s="429">
        <v>2.9611559999999999</v>
      </c>
      <c r="F6088" s="429">
        <v>7.3500260000000068</v>
      </c>
    </row>
    <row r="6089" spans="1:6" x14ac:dyDescent="0.3">
      <c r="A6089" s="336">
        <v>22509</v>
      </c>
      <c r="B6089" s="2" t="s">
        <v>293</v>
      </c>
      <c r="C6089" s="429">
        <v>6.4204150000000002</v>
      </c>
      <c r="D6089" s="429">
        <v>3.0635560000000002</v>
      </c>
      <c r="E6089" s="429">
        <v>3.356859</v>
      </c>
      <c r="F6089" s="429">
        <v>9.1159960000000027</v>
      </c>
    </row>
    <row r="6090" spans="1:6" x14ac:dyDescent="0.3">
      <c r="A6090" s="336">
        <v>22511</v>
      </c>
      <c r="B6090" s="2" t="s">
        <v>293</v>
      </c>
      <c r="C6090" s="429">
        <v>6.3491660000000003</v>
      </c>
      <c r="D6090" s="429">
        <v>3.139052</v>
      </c>
      <c r="E6090" s="429">
        <v>3.2101140000000004</v>
      </c>
      <c r="F6090" s="429">
        <v>8.2765449999999916</v>
      </c>
    </row>
    <row r="6091" spans="1:6" x14ac:dyDescent="0.3">
      <c r="A6091" s="336">
        <v>22514</v>
      </c>
      <c r="B6091" s="2" t="s">
        <v>293</v>
      </c>
      <c r="C6091" s="429">
        <v>6.3515350000000002</v>
      </c>
      <c r="D6091" s="429">
        <v>3.088136</v>
      </c>
      <c r="E6091" s="429">
        <v>3.2633990000000002</v>
      </c>
      <c r="F6091" s="429">
        <v>8.4207860000000068</v>
      </c>
    </row>
    <row r="6092" spans="1:6" x14ac:dyDescent="0.3">
      <c r="A6092" s="336">
        <v>22520</v>
      </c>
      <c r="B6092" s="2" t="s">
        <v>293</v>
      </c>
      <c r="C6092" s="429">
        <v>6.4123840000000003</v>
      </c>
      <c r="D6092" s="429">
        <v>3.0933700000000002</v>
      </c>
      <c r="E6092" s="429">
        <v>3.3190140000000001</v>
      </c>
      <c r="F6092" s="429">
        <v>9.0978800000000035</v>
      </c>
    </row>
    <row r="6093" spans="1:6" x14ac:dyDescent="0.3">
      <c r="A6093" s="336">
        <v>22534</v>
      </c>
      <c r="B6093" s="2" t="s">
        <v>293</v>
      </c>
      <c r="C6093" s="429">
        <v>6.2081600000000003</v>
      </c>
      <c r="D6093" s="429">
        <v>3.1073270000000002</v>
      </c>
      <c r="E6093" s="429">
        <v>3.1008330000000002</v>
      </c>
      <c r="F6093" s="429">
        <v>7.495383000000011</v>
      </c>
    </row>
    <row r="6094" spans="1:6" x14ac:dyDescent="0.3">
      <c r="A6094" s="336">
        <v>22535</v>
      </c>
      <c r="B6094" s="2" t="s">
        <v>293</v>
      </c>
      <c r="C6094" s="429">
        <v>6.3652540000000002</v>
      </c>
      <c r="D6094" s="429">
        <v>3.02929</v>
      </c>
      <c r="E6094" s="429">
        <v>3.3359640000000002</v>
      </c>
      <c r="F6094" s="429">
        <v>8.8562459999999987</v>
      </c>
    </row>
    <row r="6095" spans="1:6" x14ac:dyDescent="0.3">
      <c r="A6095" s="336">
        <v>22538</v>
      </c>
      <c r="B6095" s="2" t="s">
        <v>293</v>
      </c>
      <c r="C6095" s="429">
        <v>6.3837809999999999</v>
      </c>
      <c r="D6095" s="429">
        <v>2.986491</v>
      </c>
      <c r="E6095" s="429">
        <v>3.3972899999999999</v>
      </c>
      <c r="F6095" s="429">
        <v>9.3842899999999929</v>
      </c>
    </row>
    <row r="6096" spans="1:6" x14ac:dyDescent="0.3">
      <c r="A6096" s="336">
        <v>22539</v>
      </c>
      <c r="B6096" s="2" t="s">
        <v>293</v>
      </c>
      <c r="C6096" s="429">
        <v>6.30504</v>
      </c>
      <c r="D6096" s="429">
        <v>3.0893259999999998</v>
      </c>
      <c r="E6096" s="429">
        <v>3.2157140000000002</v>
      </c>
      <c r="F6096" s="429">
        <v>8.0029639999999986</v>
      </c>
    </row>
    <row r="6097" spans="1:6" x14ac:dyDescent="0.3">
      <c r="A6097" s="336">
        <v>22542</v>
      </c>
      <c r="B6097" s="2" t="s">
        <v>293</v>
      </c>
      <c r="C6097" s="429">
        <v>6.1071020000000003</v>
      </c>
      <c r="D6097" s="429">
        <v>3.2297539999999998</v>
      </c>
      <c r="E6097" s="429">
        <v>2.8773480000000005</v>
      </c>
      <c r="F6097" s="429">
        <v>7.0386569999999935</v>
      </c>
    </row>
    <row r="6098" spans="1:6" x14ac:dyDescent="0.3">
      <c r="A6098" s="336">
        <v>22546</v>
      </c>
      <c r="B6098" s="2" t="s">
        <v>293</v>
      </c>
      <c r="C6098" s="429">
        <v>6.3071429999999999</v>
      </c>
      <c r="D6098" s="429">
        <v>3.0922079999999998</v>
      </c>
      <c r="E6098" s="429">
        <v>3.2149350000000001</v>
      </c>
      <c r="F6098" s="429">
        <v>8.1067380000000071</v>
      </c>
    </row>
    <row r="6099" spans="1:6" x14ac:dyDescent="0.3">
      <c r="A6099" s="336">
        <v>22551</v>
      </c>
      <c r="B6099" s="2" t="s">
        <v>293</v>
      </c>
      <c r="C6099" s="429">
        <v>6.1788400000000001</v>
      </c>
      <c r="D6099" s="429">
        <v>3.1271909999999998</v>
      </c>
      <c r="E6099" s="429">
        <v>3.0516490000000003</v>
      </c>
      <c r="F6099" s="429">
        <v>7.3770530000000036</v>
      </c>
    </row>
    <row r="6100" spans="1:6" x14ac:dyDescent="0.3">
      <c r="A6100" s="336">
        <v>22553</v>
      </c>
      <c r="B6100" s="2" t="s">
        <v>293</v>
      </c>
      <c r="C6100" s="429">
        <v>6.1780179999999998</v>
      </c>
      <c r="D6100" s="429">
        <v>3.0978970000000001</v>
      </c>
      <c r="E6100" s="429">
        <v>3.0801209999999997</v>
      </c>
      <c r="F6100" s="429">
        <v>7.6099269999999919</v>
      </c>
    </row>
    <row r="6101" spans="1:6" x14ac:dyDescent="0.3">
      <c r="A6101" s="336">
        <v>22554</v>
      </c>
      <c r="B6101" s="2" t="s">
        <v>293</v>
      </c>
      <c r="C6101" s="429">
        <v>6.3190689999999998</v>
      </c>
      <c r="D6101" s="429">
        <v>2.923746</v>
      </c>
      <c r="E6101" s="429">
        <v>3.3953229999999999</v>
      </c>
      <c r="F6101" s="429">
        <v>9.7835549999999927</v>
      </c>
    </row>
    <row r="6102" spans="1:6" x14ac:dyDescent="0.3">
      <c r="A6102" s="336">
        <v>22556</v>
      </c>
      <c r="B6102" s="2" t="s">
        <v>293</v>
      </c>
      <c r="C6102" s="429">
        <v>6.2296199999999997</v>
      </c>
      <c r="D6102" s="429">
        <v>2.9854859999999999</v>
      </c>
      <c r="E6102" s="429">
        <v>3.2441339999999999</v>
      </c>
      <c r="F6102" s="429">
        <v>8.8431050000000084</v>
      </c>
    </row>
    <row r="6103" spans="1:6" x14ac:dyDescent="0.3">
      <c r="A6103" s="336">
        <v>22560</v>
      </c>
      <c r="B6103" s="2" t="s">
        <v>293</v>
      </c>
      <c r="C6103" s="429">
        <v>6.373278</v>
      </c>
      <c r="D6103" s="429">
        <v>3.1427779999999998</v>
      </c>
      <c r="E6103" s="429">
        <v>3.2305000000000001</v>
      </c>
      <c r="F6103" s="429">
        <v>8.2531569999999945</v>
      </c>
    </row>
    <row r="6104" spans="1:6" x14ac:dyDescent="0.3">
      <c r="A6104" s="336">
        <v>22567</v>
      </c>
      <c r="B6104" s="2" t="s">
        <v>293</v>
      </c>
      <c r="C6104" s="429">
        <v>6.0984040000000004</v>
      </c>
      <c r="D6104" s="429">
        <v>3.245978</v>
      </c>
      <c r="E6104" s="429">
        <v>2.8524260000000004</v>
      </c>
      <c r="F6104" s="429">
        <v>6.7677620000000047</v>
      </c>
    </row>
    <row r="6105" spans="1:6" x14ac:dyDescent="0.3">
      <c r="A6105" s="336">
        <v>22572</v>
      </c>
      <c r="B6105" s="2" t="s">
        <v>293</v>
      </c>
      <c r="C6105" s="429">
        <v>6.3836019999999998</v>
      </c>
      <c r="D6105" s="429">
        <v>3.1451289999999998</v>
      </c>
      <c r="E6105" s="429">
        <v>3.2384729999999999</v>
      </c>
      <c r="F6105" s="429">
        <v>8.4418059999999926</v>
      </c>
    </row>
    <row r="6106" spans="1:6" x14ac:dyDescent="0.3">
      <c r="A6106" s="336">
        <v>22576</v>
      </c>
      <c r="B6106" s="2" t="s">
        <v>293</v>
      </c>
      <c r="C6106" s="429">
        <v>6.3423439999999998</v>
      </c>
      <c r="D6106" s="429">
        <v>3.2166290000000002</v>
      </c>
      <c r="E6106" s="429">
        <v>3.1257149999999996</v>
      </c>
      <c r="F6106" s="429">
        <v>7.4989269999999948</v>
      </c>
    </row>
    <row r="6107" spans="1:6" x14ac:dyDescent="0.3">
      <c r="A6107" s="336">
        <v>22578</v>
      </c>
      <c r="B6107" s="2" t="s">
        <v>293</v>
      </c>
      <c r="C6107" s="429">
        <v>6.3493760000000004</v>
      </c>
      <c r="D6107" s="429">
        <v>3.2389730000000001</v>
      </c>
      <c r="E6107" s="429">
        <v>3.1104030000000003</v>
      </c>
      <c r="F6107" s="429">
        <v>7.3641199999999927</v>
      </c>
    </row>
    <row r="6108" spans="1:6" x14ac:dyDescent="0.3">
      <c r="A6108" s="336">
        <v>22579</v>
      </c>
      <c r="B6108" s="2" t="s">
        <v>293</v>
      </c>
      <c r="C6108" s="429">
        <v>6.3297980000000003</v>
      </c>
      <c r="D6108" s="429">
        <v>3.193441</v>
      </c>
      <c r="E6108" s="429">
        <v>3.1363570000000003</v>
      </c>
      <c r="F6108" s="429">
        <v>7.5952189999999931</v>
      </c>
    </row>
    <row r="6109" spans="1:6" x14ac:dyDescent="0.3">
      <c r="A6109" s="336">
        <v>22580</v>
      </c>
      <c r="B6109" s="2" t="s">
        <v>293</v>
      </c>
      <c r="C6109" s="429">
        <v>6.2846989999999998</v>
      </c>
      <c r="D6109" s="429">
        <v>3.0464009999999999</v>
      </c>
      <c r="E6109" s="429">
        <v>3.2382979999999999</v>
      </c>
      <c r="F6109" s="429">
        <v>8.3336499999999845</v>
      </c>
    </row>
    <row r="6110" spans="1:6" x14ac:dyDescent="0.3">
      <c r="A6110" s="336">
        <v>22601</v>
      </c>
      <c r="B6110" s="2" t="s">
        <v>293</v>
      </c>
      <c r="C6110" s="429">
        <v>5.8761109999999999</v>
      </c>
      <c r="D6110" s="429">
        <v>3.1625740000000002</v>
      </c>
      <c r="E6110" s="429">
        <v>2.7135369999999996</v>
      </c>
      <c r="F6110" s="429">
        <v>7.8032189999999986</v>
      </c>
    </row>
    <row r="6111" spans="1:6" x14ac:dyDescent="0.3">
      <c r="A6111" s="336">
        <v>22602</v>
      </c>
      <c r="B6111" s="2" t="s">
        <v>293</v>
      </c>
      <c r="C6111" s="429">
        <v>5.7920550000000004</v>
      </c>
      <c r="D6111" s="429">
        <v>3.1761309999999998</v>
      </c>
      <c r="E6111" s="429">
        <v>2.6159240000000006</v>
      </c>
      <c r="F6111" s="429">
        <v>7.2442060000000055</v>
      </c>
    </row>
    <row r="6112" spans="1:6" x14ac:dyDescent="0.3">
      <c r="A6112" s="336">
        <v>22603</v>
      </c>
      <c r="B6112" s="2" t="s">
        <v>293</v>
      </c>
      <c r="C6112" s="429">
        <v>5.8243819999999999</v>
      </c>
      <c r="D6112" s="429">
        <v>3.133826</v>
      </c>
      <c r="E6112" s="429">
        <v>2.6905559999999999</v>
      </c>
      <c r="F6112" s="429">
        <v>7.2054280000000048</v>
      </c>
    </row>
    <row r="6113" spans="1:6" x14ac:dyDescent="0.3">
      <c r="A6113" s="336">
        <v>22610</v>
      </c>
      <c r="B6113" s="2" t="s">
        <v>293</v>
      </c>
      <c r="C6113" s="429">
        <v>5.7186510000000004</v>
      </c>
      <c r="D6113" s="429">
        <v>3.2998029999999998</v>
      </c>
      <c r="E6113" s="429">
        <v>2.4188480000000006</v>
      </c>
      <c r="F6113" s="429">
        <v>5.5687570000000051</v>
      </c>
    </row>
    <row r="6114" spans="1:6" x14ac:dyDescent="0.3">
      <c r="A6114" s="336">
        <v>22611</v>
      </c>
      <c r="B6114" s="2" t="s">
        <v>295</v>
      </c>
      <c r="C6114" s="429">
        <v>6.000216</v>
      </c>
      <c r="D6114" s="429">
        <v>3.2931349999999999</v>
      </c>
      <c r="E6114" s="429">
        <v>2.7070810000000001</v>
      </c>
      <c r="F6114" s="429">
        <v>7.2528480000000073</v>
      </c>
    </row>
    <row r="6115" spans="1:6" x14ac:dyDescent="0.3">
      <c r="A6115" s="336">
        <v>22620</v>
      </c>
      <c r="B6115" s="2" t="s">
        <v>293</v>
      </c>
      <c r="C6115" s="429">
        <v>5.9456680000000004</v>
      </c>
      <c r="D6115" s="429">
        <v>3.2807279999999999</v>
      </c>
      <c r="E6115" s="429">
        <v>2.6649400000000005</v>
      </c>
      <c r="F6115" s="429">
        <v>7.27179000000001</v>
      </c>
    </row>
    <row r="6116" spans="1:6" x14ac:dyDescent="0.3">
      <c r="A6116" s="336">
        <v>22624</v>
      </c>
      <c r="B6116" s="2" t="s">
        <v>293</v>
      </c>
      <c r="C6116" s="429">
        <v>5.9075689999999996</v>
      </c>
      <c r="D6116" s="429">
        <v>3.1379830000000002</v>
      </c>
      <c r="E6116" s="429">
        <v>2.7695859999999994</v>
      </c>
      <c r="F6116" s="429">
        <v>7.7839310000000026</v>
      </c>
    </row>
    <row r="6117" spans="1:6" x14ac:dyDescent="0.3">
      <c r="A6117" s="336">
        <v>22625</v>
      </c>
      <c r="B6117" s="2" t="s">
        <v>293</v>
      </c>
      <c r="C6117" s="429">
        <v>5.7021750000000004</v>
      </c>
      <c r="D6117" s="429">
        <v>3.1380189999999999</v>
      </c>
      <c r="E6117" s="429">
        <v>2.5641560000000005</v>
      </c>
      <c r="F6117" s="429">
        <v>5.9689129999999935</v>
      </c>
    </row>
    <row r="6118" spans="1:6" x14ac:dyDescent="0.3">
      <c r="A6118" s="336">
        <v>22627</v>
      </c>
      <c r="B6118" s="2" t="s">
        <v>293</v>
      </c>
      <c r="C6118" s="429">
        <v>5.8728769999999999</v>
      </c>
      <c r="D6118" s="429">
        <v>3.308748</v>
      </c>
      <c r="E6118" s="429">
        <v>2.5641289999999999</v>
      </c>
      <c r="F6118" s="429">
        <v>6.5733550000000065</v>
      </c>
    </row>
    <row r="6119" spans="1:6" x14ac:dyDescent="0.3">
      <c r="A6119" s="336">
        <v>22630</v>
      </c>
      <c r="B6119" s="2" t="s">
        <v>293</v>
      </c>
      <c r="C6119" s="429">
        <v>5.8188240000000002</v>
      </c>
      <c r="D6119" s="429">
        <v>3.269695</v>
      </c>
      <c r="E6119" s="429">
        <v>2.5491290000000002</v>
      </c>
      <c r="F6119" s="429">
        <v>6.8764579999999995</v>
      </c>
    </row>
    <row r="6120" spans="1:6" x14ac:dyDescent="0.3">
      <c r="A6120" s="336">
        <v>22637</v>
      </c>
      <c r="B6120" s="2" t="s">
        <v>293</v>
      </c>
      <c r="C6120" s="429">
        <v>5.6946830000000004</v>
      </c>
      <c r="D6120" s="429">
        <v>3.161267</v>
      </c>
      <c r="E6120" s="429">
        <v>2.5334160000000003</v>
      </c>
      <c r="F6120" s="429">
        <v>6.2435729999999978</v>
      </c>
    </row>
    <row r="6121" spans="1:6" x14ac:dyDescent="0.3">
      <c r="A6121" s="336">
        <v>22639</v>
      </c>
      <c r="B6121" s="2" t="s">
        <v>293</v>
      </c>
      <c r="C6121" s="429">
        <v>5.9158770000000001</v>
      </c>
      <c r="D6121" s="429">
        <v>3.3205239999999998</v>
      </c>
      <c r="E6121" s="429">
        <v>2.5953530000000002</v>
      </c>
      <c r="F6121" s="429">
        <v>6.4948380000000014</v>
      </c>
    </row>
    <row r="6122" spans="1:6" x14ac:dyDescent="0.3">
      <c r="A6122" s="336">
        <v>22640</v>
      </c>
      <c r="B6122" s="2" t="s">
        <v>293</v>
      </c>
      <c r="C6122" s="429">
        <v>5.799957</v>
      </c>
      <c r="D6122" s="429">
        <v>3.326295</v>
      </c>
      <c r="E6122" s="429">
        <v>2.473662</v>
      </c>
      <c r="F6122" s="429">
        <v>5.8265610000000052</v>
      </c>
    </row>
    <row r="6123" spans="1:6" x14ac:dyDescent="0.3">
      <c r="A6123" s="336">
        <v>22641</v>
      </c>
      <c r="B6123" s="2" t="s">
        <v>293</v>
      </c>
      <c r="C6123" s="429">
        <v>5.6822569999999999</v>
      </c>
      <c r="D6123" s="429">
        <v>3.208196</v>
      </c>
      <c r="E6123" s="429">
        <v>2.4740609999999998</v>
      </c>
      <c r="F6123" s="429">
        <v>6.506771999999998</v>
      </c>
    </row>
    <row r="6124" spans="1:6" x14ac:dyDescent="0.3">
      <c r="A6124" s="336">
        <v>22642</v>
      </c>
      <c r="B6124" s="2" t="s">
        <v>293</v>
      </c>
      <c r="C6124" s="429">
        <v>5.8312530000000002</v>
      </c>
      <c r="D6124" s="429">
        <v>3.334765</v>
      </c>
      <c r="E6124" s="429">
        <v>2.4964880000000003</v>
      </c>
      <c r="F6124" s="429">
        <v>5.9370060000000038</v>
      </c>
    </row>
    <row r="6125" spans="1:6" x14ac:dyDescent="0.3">
      <c r="A6125" s="336">
        <v>22643</v>
      </c>
      <c r="B6125" s="2" t="s">
        <v>293</v>
      </c>
      <c r="C6125" s="429">
        <v>5.8933140000000002</v>
      </c>
      <c r="D6125" s="429">
        <v>3.346603</v>
      </c>
      <c r="E6125" s="429">
        <v>2.5467110000000002</v>
      </c>
      <c r="F6125" s="429">
        <v>6.0558809999999994</v>
      </c>
    </row>
    <row r="6126" spans="1:6" x14ac:dyDescent="0.3">
      <c r="A6126" s="336">
        <v>22644</v>
      </c>
      <c r="B6126" s="2" t="s">
        <v>293</v>
      </c>
      <c r="C6126" s="429">
        <v>5.608079</v>
      </c>
      <c r="D6126" s="429">
        <v>3.2509610000000002</v>
      </c>
      <c r="E6126" s="429">
        <v>2.3571179999999998</v>
      </c>
      <c r="F6126" s="429">
        <v>5.5002460000000042</v>
      </c>
    </row>
    <row r="6127" spans="1:6" x14ac:dyDescent="0.3">
      <c r="A6127" s="336">
        <v>22645</v>
      </c>
      <c r="B6127" s="2" t="s">
        <v>293</v>
      </c>
      <c r="C6127" s="429">
        <v>5.8024180000000003</v>
      </c>
      <c r="D6127" s="429">
        <v>3.1947839999999998</v>
      </c>
      <c r="E6127" s="429">
        <v>2.6076340000000005</v>
      </c>
      <c r="F6127" s="429">
        <v>7.7385530000000031</v>
      </c>
    </row>
    <row r="6128" spans="1:6" x14ac:dyDescent="0.3">
      <c r="A6128" s="336">
        <v>22649</v>
      </c>
      <c r="B6128" s="2" t="s">
        <v>293</v>
      </c>
      <c r="C6128" s="429">
        <v>5.8206629999999997</v>
      </c>
      <c r="D6128" s="429">
        <v>3.191497</v>
      </c>
      <c r="E6128" s="429">
        <v>2.6291659999999997</v>
      </c>
      <c r="F6128" s="429">
        <v>7.9801110000000008</v>
      </c>
    </row>
    <row r="6129" spans="1:6" x14ac:dyDescent="0.3">
      <c r="A6129" s="336">
        <v>22650</v>
      </c>
      <c r="B6129" s="2" t="s">
        <v>293</v>
      </c>
      <c r="C6129" s="429">
        <v>5.7015479999999998</v>
      </c>
      <c r="D6129" s="429">
        <v>3.2751130000000002</v>
      </c>
      <c r="E6129" s="429">
        <v>2.4264349999999997</v>
      </c>
      <c r="F6129" s="429">
        <v>5.702058000000001</v>
      </c>
    </row>
    <row r="6130" spans="1:6" x14ac:dyDescent="0.3">
      <c r="A6130" s="336">
        <v>22652</v>
      </c>
      <c r="B6130" s="2" t="s">
        <v>293</v>
      </c>
      <c r="C6130" s="429">
        <v>5.736186</v>
      </c>
      <c r="D6130" s="429">
        <v>3.1992319999999999</v>
      </c>
      <c r="E6130" s="429">
        <v>2.5369540000000002</v>
      </c>
      <c r="F6130" s="429">
        <v>7.2977190000000007</v>
      </c>
    </row>
    <row r="6131" spans="1:6" x14ac:dyDescent="0.3">
      <c r="A6131" s="336">
        <v>22654</v>
      </c>
      <c r="B6131" s="2" t="s">
        <v>293</v>
      </c>
      <c r="C6131" s="429">
        <v>5.6218570000000003</v>
      </c>
      <c r="D6131" s="429">
        <v>3.2313559999999999</v>
      </c>
      <c r="E6131" s="429">
        <v>2.3905010000000004</v>
      </c>
      <c r="F6131" s="429">
        <v>5.7220799999999912</v>
      </c>
    </row>
    <row r="6132" spans="1:6" x14ac:dyDescent="0.3">
      <c r="A6132" s="336">
        <v>22655</v>
      </c>
      <c r="B6132" s="2" t="s">
        <v>293</v>
      </c>
      <c r="C6132" s="429">
        <v>5.8439129999999997</v>
      </c>
      <c r="D6132" s="429">
        <v>3.191576</v>
      </c>
      <c r="E6132" s="429">
        <v>2.6523369999999997</v>
      </c>
      <c r="F6132" s="429">
        <v>7.866028</v>
      </c>
    </row>
    <row r="6133" spans="1:6" x14ac:dyDescent="0.3">
      <c r="A6133" s="336">
        <v>22656</v>
      </c>
      <c r="B6133" s="2" t="s">
        <v>293</v>
      </c>
      <c r="C6133" s="429">
        <v>5.9297259999999996</v>
      </c>
      <c r="D6133" s="429">
        <v>3.158344</v>
      </c>
      <c r="E6133" s="429">
        <v>2.7713819999999996</v>
      </c>
      <c r="F6133" s="429">
        <v>7.924693999999981</v>
      </c>
    </row>
    <row r="6134" spans="1:6" x14ac:dyDescent="0.3">
      <c r="A6134" s="336">
        <v>22657</v>
      </c>
      <c r="B6134" s="2" t="s">
        <v>293</v>
      </c>
      <c r="C6134" s="429">
        <v>5.7287499999999998</v>
      </c>
      <c r="D6134" s="429">
        <v>3.2001949999999999</v>
      </c>
      <c r="E6134" s="429">
        <v>2.5285549999999999</v>
      </c>
      <c r="F6134" s="429">
        <v>7.1935909999999978</v>
      </c>
    </row>
    <row r="6135" spans="1:6" x14ac:dyDescent="0.3">
      <c r="A6135" s="336">
        <v>22660</v>
      </c>
      <c r="B6135" s="2" t="s">
        <v>293</v>
      </c>
      <c r="C6135" s="429">
        <v>5.713508</v>
      </c>
      <c r="D6135" s="429">
        <v>3.2001089999999999</v>
      </c>
      <c r="E6135" s="429">
        <v>2.5133990000000002</v>
      </c>
      <c r="F6135" s="429">
        <v>7.2080650000000048</v>
      </c>
    </row>
    <row r="6136" spans="1:6" x14ac:dyDescent="0.3">
      <c r="A6136" s="336">
        <v>22663</v>
      </c>
      <c r="B6136" s="2" t="s">
        <v>293</v>
      </c>
      <c r="C6136" s="429">
        <v>5.9117220000000001</v>
      </c>
      <c r="D6136" s="429">
        <v>3.2344149999999998</v>
      </c>
      <c r="E6136" s="429">
        <v>2.6773070000000003</v>
      </c>
      <c r="F6136" s="429">
        <v>7.6755269999999953</v>
      </c>
    </row>
    <row r="6137" spans="1:6" x14ac:dyDescent="0.3">
      <c r="A6137" s="336">
        <v>22664</v>
      </c>
      <c r="B6137" s="2" t="s">
        <v>293</v>
      </c>
      <c r="C6137" s="429">
        <v>5.6376590000000002</v>
      </c>
      <c r="D6137" s="429">
        <v>3.2363149999999998</v>
      </c>
      <c r="E6137" s="429">
        <v>2.4013440000000004</v>
      </c>
      <c r="F6137" s="429">
        <v>5.9018930000000012</v>
      </c>
    </row>
    <row r="6138" spans="1:6" x14ac:dyDescent="0.3">
      <c r="A6138" s="336">
        <v>22701</v>
      </c>
      <c r="B6138" s="2" t="s">
        <v>293</v>
      </c>
      <c r="C6138" s="429">
        <v>6.0775980000000001</v>
      </c>
      <c r="D6138" s="429">
        <v>3.2536230000000002</v>
      </c>
      <c r="E6138" s="429">
        <v>2.8239749999999999</v>
      </c>
      <c r="F6138" s="429">
        <v>7.4060049999999862</v>
      </c>
    </row>
    <row r="6139" spans="1:6" x14ac:dyDescent="0.3">
      <c r="A6139" s="336">
        <v>22709</v>
      </c>
      <c r="B6139" s="2" t="s">
        <v>293</v>
      </c>
      <c r="C6139" s="429">
        <v>6.0132219999999998</v>
      </c>
      <c r="D6139" s="429">
        <v>3.287312</v>
      </c>
      <c r="E6139" s="429">
        <v>2.7259099999999998</v>
      </c>
      <c r="F6139" s="429">
        <v>6.2091710000000049</v>
      </c>
    </row>
    <row r="6140" spans="1:6" x14ac:dyDescent="0.3">
      <c r="A6140" s="336">
        <v>22712</v>
      </c>
      <c r="B6140" s="2" t="s">
        <v>293</v>
      </c>
      <c r="C6140" s="429">
        <v>6.130185</v>
      </c>
      <c r="D6140" s="429">
        <v>3.1556829999999998</v>
      </c>
      <c r="E6140" s="429">
        <v>2.9745020000000002</v>
      </c>
      <c r="F6140" s="429">
        <v>7.9386969999999906</v>
      </c>
    </row>
    <row r="6141" spans="1:6" x14ac:dyDescent="0.3">
      <c r="A6141" s="336">
        <v>22713</v>
      </c>
      <c r="B6141" s="2" t="s">
        <v>293</v>
      </c>
      <c r="C6141" s="429">
        <v>5.9578490000000004</v>
      </c>
      <c r="D6141" s="429">
        <v>3.2988930000000001</v>
      </c>
      <c r="E6141" s="429">
        <v>2.6589560000000003</v>
      </c>
      <c r="F6141" s="429">
        <v>6.5125669999999971</v>
      </c>
    </row>
    <row r="6142" spans="1:6" x14ac:dyDescent="0.3">
      <c r="A6142" s="336">
        <v>22714</v>
      </c>
      <c r="B6142" s="2" t="s">
        <v>293</v>
      </c>
      <c r="C6142" s="429">
        <v>6.0963950000000002</v>
      </c>
      <c r="D6142" s="429">
        <v>3.2149760000000001</v>
      </c>
      <c r="E6142" s="429">
        <v>2.8814190000000002</v>
      </c>
      <c r="F6142" s="429">
        <v>7.7951120000000103</v>
      </c>
    </row>
    <row r="6143" spans="1:6" x14ac:dyDescent="0.3">
      <c r="A6143" s="336">
        <v>22715</v>
      </c>
      <c r="B6143" s="2" t="s">
        <v>293</v>
      </c>
      <c r="C6143" s="429">
        <v>6.0119360000000004</v>
      </c>
      <c r="D6143" s="429">
        <v>3.2941060000000002</v>
      </c>
      <c r="E6143" s="429">
        <v>2.7178300000000002</v>
      </c>
      <c r="F6143" s="429">
        <v>6.6925770000000142</v>
      </c>
    </row>
    <row r="6144" spans="1:6" x14ac:dyDescent="0.3">
      <c r="A6144" s="336">
        <v>22716</v>
      </c>
      <c r="B6144" s="2" t="s">
        <v>293</v>
      </c>
      <c r="C6144" s="429">
        <v>5.9463429999999997</v>
      </c>
      <c r="D6144" s="429">
        <v>3.2945060000000002</v>
      </c>
      <c r="E6144" s="429">
        <v>2.6518369999999996</v>
      </c>
      <c r="F6144" s="429">
        <v>6.7344200000000072</v>
      </c>
    </row>
    <row r="6145" spans="1:6" x14ac:dyDescent="0.3">
      <c r="A6145" s="336">
        <v>22718</v>
      </c>
      <c r="B6145" s="2" t="s">
        <v>293</v>
      </c>
      <c r="C6145" s="429">
        <v>6.1232340000000001</v>
      </c>
      <c r="D6145" s="429">
        <v>3.1769500000000002</v>
      </c>
      <c r="E6145" s="429">
        <v>2.9462839999999999</v>
      </c>
      <c r="F6145" s="429">
        <v>7.8378350000000054</v>
      </c>
    </row>
    <row r="6146" spans="1:6" x14ac:dyDescent="0.3">
      <c r="A6146" s="336">
        <v>22719</v>
      </c>
      <c r="B6146" s="2" t="s">
        <v>293</v>
      </c>
      <c r="C6146" s="429">
        <v>5.8083640000000001</v>
      </c>
      <c r="D6146" s="429">
        <v>3.3285450000000001</v>
      </c>
      <c r="E6146" s="429">
        <v>2.479819</v>
      </c>
      <c r="F6146" s="429">
        <v>4.6768140000000074</v>
      </c>
    </row>
    <row r="6147" spans="1:6" x14ac:dyDescent="0.3">
      <c r="A6147" s="336">
        <v>22720</v>
      </c>
      <c r="B6147" s="2" t="s">
        <v>293</v>
      </c>
      <c r="C6147" s="429">
        <v>6.1685189999999999</v>
      </c>
      <c r="D6147" s="429">
        <v>3.0825670000000001</v>
      </c>
      <c r="E6147" s="429">
        <v>3.0859519999999998</v>
      </c>
      <c r="F6147" s="429">
        <v>8.0912149999999983</v>
      </c>
    </row>
    <row r="6148" spans="1:6" x14ac:dyDescent="0.3">
      <c r="A6148" s="336">
        <v>22722</v>
      </c>
      <c r="B6148" s="2" t="s">
        <v>293</v>
      </c>
      <c r="C6148" s="429">
        <v>5.9428900000000002</v>
      </c>
      <c r="D6148" s="429">
        <v>3.3022070000000001</v>
      </c>
      <c r="E6148" s="429">
        <v>2.6406830000000001</v>
      </c>
      <c r="F6148" s="429">
        <v>6.1168090000000035</v>
      </c>
    </row>
    <row r="6149" spans="1:6" x14ac:dyDescent="0.3">
      <c r="A6149" s="336">
        <v>22724</v>
      </c>
      <c r="B6149" s="2" t="s">
        <v>293</v>
      </c>
      <c r="C6149" s="429">
        <v>6.0599489999999996</v>
      </c>
      <c r="D6149" s="429">
        <v>3.2433230000000002</v>
      </c>
      <c r="E6149" s="429">
        <v>2.8166259999999994</v>
      </c>
      <c r="F6149" s="429">
        <v>7.5743289999999917</v>
      </c>
    </row>
    <row r="6150" spans="1:6" x14ac:dyDescent="0.3">
      <c r="A6150" s="336">
        <v>22725</v>
      </c>
      <c r="B6150" s="2" t="s">
        <v>293</v>
      </c>
      <c r="C6150" s="429">
        <v>6.0023850000000003</v>
      </c>
      <c r="D6150" s="429">
        <v>3.2957779999999999</v>
      </c>
      <c r="E6150" s="429">
        <v>2.7066070000000004</v>
      </c>
      <c r="F6150" s="429">
        <v>6.6955690000000061</v>
      </c>
    </row>
    <row r="6151" spans="1:6" x14ac:dyDescent="0.3">
      <c r="A6151" s="336">
        <v>22726</v>
      </c>
      <c r="B6151" s="2" t="s">
        <v>293</v>
      </c>
      <c r="C6151" s="429">
        <v>6.1288119999999999</v>
      </c>
      <c r="D6151" s="429">
        <v>3.1764480000000002</v>
      </c>
      <c r="E6151" s="429">
        <v>2.9523639999999998</v>
      </c>
      <c r="F6151" s="429">
        <v>7.7283399999999958</v>
      </c>
    </row>
    <row r="6152" spans="1:6" x14ac:dyDescent="0.3">
      <c r="A6152" s="336">
        <v>22727</v>
      </c>
      <c r="B6152" s="2" t="s">
        <v>293</v>
      </c>
      <c r="C6152" s="429">
        <v>5.8200479999999999</v>
      </c>
      <c r="D6152" s="429">
        <v>3.3078020000000001</v>
      </c>
      <c r="E6152" s="429">
        <v>2.5122459999999998</v>
      </c>
      <c r="F6152" s="429">
        <v>4.3398439999999994</v>
      </c>
    </row>
    <row r="6153" spans="1:6" x14ac:dyDescent="0.3">
      <c r="A6153" s="336">
        <v>22728</v>
      </c>
      <c r="B6153" s="2" t="s">
        <v>293</v>
      </c>
      <c r="C6153" s="429">
        <v>6.1385759999999996</v>
      </c>
      <c r="D6153" s="429">
        <v>3.1265170000000002</v>
      </c>
      <c r="E6153" s="429">
        <v>3.0120589999999994</v>
      </c>
      <c r="F6153" s="429">
        <v>7.9738039999999941</v>
      </c>
    </row>
    <row r="6154" spans="1:6" x14ac:dyDescent="0.3">
      <c r="A6154" s="336">
        <v>22729</v>
      </c>
      <c r="B6154" s="2" t="s">
        <v>293</v>
      </c>
      <c r="C6154" s="429">
        <v>6.0773429999999999</v>
      </c>
      <c r="D6154" s="429">
        <v>3.2795489999999998</v>
      </c>
      <c r="E6154" s="429">
        <v>2.7977940000000001</v>
      </c>
      <c r="F6154" s="429">
        <v>7.1212109999999953</v>
      </c>
    </row>
    <row r="6155" spans="1:6" x14ac:dyDescent="0.3">
      <c r="A6155" s="336">
        <v>22730</v>
      </c>
      <c r="B6155" s="2" t="s">
        <v>293</v>
      </c>
      <c r="C6155" s="429">
        <v>6.0281700000000003</v>
      </c>
      <c r="D6155" s="429">
        <v>3.3000430000000001</v>
      </c>
      <c r="E6155" s="429">
        <v>2.7281270000000002</v>
      </c>
      <c r="F6155" s="429">
        <v>6.5802169999999975</v>
      </c>
    </row>
    <row r="6156" spans="1:6" x14ac:dyDescent="0.3">
      <c r="A6156" s="336">
        <v>22731</v>
      </c>
      <c r="B6156" s="2" t="s">
        <v>293</v>
      </c>
      <c r="C6156" s="429">
        <v>5.961055</v>
      </c>
      <c r="D6156" s="429">
        <v>3.2877399999999999</v>
      </c>
      <c r="E6156" s="429">
        <v>2.6733150000000001</v>
      </c>
      <c r="F6156" s="429">
        <v>5.8384289999999979</v>
      </c>
    </row>
    <row r="6157" spans="1:6" x14ac:dyDescent="0.3">
      <c r="A6157" s="336">
        <v>22732</v>
      </c>
      <c r="B6157" s="2" t="s">
        <v>293</v>
      </c>
      <c r="C6157" s="429">
        <v>6.0336270000000001</v>
      </c>
      <c r="D6157" s="429">
        <v>3.3034180000000002</v>
      </c>
      <c r="E6157" s="429">
        <v>2.7302089999999999</v>
      </c>
      <c r="F6157" s="429">
        <v>6.4155979999999957</v>
      </c>
    </row>
    <row r="6158" spans="1:6" x14ac:dyDescent="0.3">
      <c r="A6158" s="336">
        <v>22733</v>
      </c>
      <c r="B6158" s="2" t="s">
        <v>293</v>
      </c>
      <c r="C6158" s="429">
        <v>6.070341</v>
      </c>
      <c r="D6158" s="429">
        <v>3.3018770000000002</v>
      </c>
      <c r="E6158" s="429">
        <v>2.7684639999999998</v>
      </c>
      <c r="F6158" s="429">
        <v>6.8221849999999975</v>
      </c>
    </row>
    <row r="6159" spans="1:6" x14ac:dyDescent="0.3">
      <c r="A6159" s="336">
        <v>22734</v>
      </c>
      <c r="B6159" s="2" t="s">
        <v>293</v>
      </c>
      <c r="C6159" s="429">
        <v>6.1150349999999998</v>
      </c>
      <c r="D6159" s="429">
        <v>3.1814879999999999</v>
      </c>
      <c r="E6159" s="429">
        <v>2.9335469999999999</v>
      </c>
      <c r="F6159" s="429">
        <v>7.8750180000000043</v>
      </c>
    </row>
    <row r="6160" spans="1:6" x14ac:dyDescent="0.3">
      <c r="A6160" s="336">
        <v>22735</v>
      </c>
      <c r="B6160" s="2" t="s">
        <v>293</v>
      </c>
      <c r="C6160" s="429">
        <v>5.9768359999999996</v>
      </c>
      <c r="D6160" s="429">
        <v>3.299372</v>
      </c>
      <c r="E6160" s="429">
        <v>2.6774639999999996</v>
      </c>
      <c r="F6160" s="429">
        <v>6.5363850000000028</v>
      </c>
    </row>
    <row r="6161" spans="1:6" x14ac:dyDescent="0.3">
      <c r="A6161" s="336">
        <v>22736</v>
      </c>
      <c r="B6161" s="2" t="s">
        <v>293</v>
      </c>
      <c r="C6161" s="429">
        <v>6.1593419999999997</v>
      </c>
      <c r="D6161" s="429">
        <v>3.1124770000000002</v>
      </c>
      <c r="E6161" s="429">
        <v>3.0468649999999995</v>
      </c>
      <c r="F6161" s="429">
        <v>7.8781190000000123</v>
      </c>
    </row>
    <row r="6162" spans="1:6" x14ac:dyDescent="0.3">
      <c r="A6162" s="336">
        <v>22737</v>
      </c>
      <c r="B6162" s="2" t="s">
        <v>293</v>
      </c>
      <c r="C6162" s="429">
        <v>6.0428009999999999</v>
      </c>
      <c r="D6162" s="429">
        <v>3.2574230000000002</v>
      </c>
      <c r="E6162" s="429">
        <v>2.7853779999999997</v>
      </c>
      <c r="F6162" s="429">
        <v>7.5587060000000079</v>
      </c>
    </row>
    <row r="6163" spans="1:6" x14ac:dyDescent="0.3">
      <c r="A6163" s="336">
        <v>22738</v>
      </c>
      <c r="B6163" s="2" t="s">
        <v>293</v>
      </c>
      <c r="C6163" s="429">
        <v>6.0171700000000001</v>
      </c>
      <c r="D6163" s="429">
        <v>3.2838940000000001</v>
      </c>
      <c r="E6163" s="429">
        <v>2.733276</v>
      </c>
      <c r="F6163" s="429">
        <v>6.0831440000000043</v>
      </c>
    </row>
    <row r="6164" spans="1:6" x14ac:dyDescent="0.3">
      <c r="A6164" s="336">
        <v>22740</v>
      </c>
      <c r="B6164" s="2" t="s">
        <v>293</v>
      </c>
      <c r="C6164" s="429">
        <v>5.7291610000000004</v>
      </c>
      <c r="D6164" s="429">
        <v>3.3541449999999999</v>
      </c>
      <c r="E6164" s="429">
        <v>2.3750160000000005</v>
      </c>
      <c r="F6164" s="429">
        <v>4.2145810000000097</v>
      </c>
    </row>
    <row r="6165" spans="1:6" x14ac:dyDescent="0.3">
      <c r="A6165" s="336">
        <v>22741</v>
      </c>
      <c r="B6165" s="2" t="s">
        <v>293</v>
      </c>
      <c r="C6165" s="429">
        <v>6.1186980000000002</v>
      </c>
      <c r="D6165" s="429">
        <v>3.1973549999999999</v>
      </c>
      <c r="E6165" s="429">
        <v>2.9213430000000002</v>
      </c>
      <c r="F6165" s="429">
        <v>7.7779710000000009</v>
      </c>
    </row>
    <row r="6166" spans="1:6" x14ac:dyDescent="0.3">
      <c r="A6166" s="336">
        <v>22742</v>
      </c>
      <c r="B6166" s="2" t="s">
        <v>293</v>
      </c>
      <c r="C6166" s="429">
        <v>6.1491020000000001</v>
      </c>
      <c r="D6166" s="429">
        <v>3.1243780000000001</v>
      </c>
      <c r="E6166" s="429">
        <v>3.024724</v>
      </c>
      <c r="F6166" s="429">
        <v>7.9552380000000014</v>
      </c>
    </row>
    <row r="6167" spans="1:6" x14ac:dyDescent="0.3">
      <c r="A6167" s="336">
        <v>22743</v>
      </c>
      <c r="B6167" s="2" t="s">
        <v>293</v>
      </c>
      <c r="C6167" s="429">
        <v>5.6589840000000002</v>
      </c>
      <c r="D6167" s="429">
        <v>3.3457720000000002</v>
      </c>
      <c r="E6167" s="429">
        <v>2.313212</v>
      </c>
      <c r="F6167" s="429">
        <v>3.0399700000000038</v>
      </c>
    </row>
    <row r="6168" spans="1:6" x14ac:dyDescent="0.3">
      <c r="A6168" s="336">
        <v>22747</v>
      </c>
      <c r="B6168" s="2" t="s">
        <v>293</v>
      </c>
      <c r="C6168" s="429">
        <v>5.763973</v>
      </c>
      <c r="D6168" s="429">
        <v>3.3513630000000001</v>
      </c>
      <c r="E6168" s="429">
        <v>2.4126099999999999</v>
      </c>
      <c r="F6168" s="429">
        <v>4.900439999999989</v>
      </c>
    </row>
    <row r="6169" spans="1:6" x14ac:dyDescent="0.3">
      <c r="A6169" s="336">
        <v>22749</v>
      </c>
      <c r="B6169" s="2" t="s">
        <v>293</v>
      </c>
      <c r="C6169" s="429">
        <v>5.8336940000000004</v>
      </c>
      <c r="D6169" s="429">
        <v>3.3312059999999999</v>
      </c>
      <c r="E6169" s="429">
        <v>2.5024880000000005</v>
      </c>
      <c r="F6169" s="429">
        <v>5.3289510000000107</v>
      </c>
    </row>
    <row r="6170" spans="1:6" x14ac:dyDescent="0.3">
      <c r="A6170" s="336">
        <v>22801</v>
      </c>
      <c r="B6170" s="2" t="s">
        <v>293</v>
      </c>
      <c r="C6170" s="429">
        <v>5.6377230000000003</v>
      </c>
      <c r="D6170" s="429">
        <v>2.843661</v>
      </c>
      <c r="E6170" s="429">
        <v>2.7940620000000003</v>
      </c>
      <c r="F6170" s="429">
        <v>8.4017560000000167</v>
      </c>
    </row>
    <row r="6171" spans="1:6" x14ac:dyDescent="0.3">
      <c r="A6171" s="336">
        <v>22802</v>
      </c>
      <c r="B6171" s="2" t="s">
        <v>293</v>
      </c>
      <c r="C6171" s="429">
        <v>5.5573680000000003</v>
      </c>
      <c r="D6171" s="429">
        <v>2.9930180000000002</v>
      </c>
      <c r="E6171" s="429">
        <v>2.5643500000000001</v>
      </c>
      <c r="F6171" s="429">
        <v>6.7473859999999988</v>
      </c>
    </row>
    <row r="6172" spans="1:6" x14ac:dyDescent="0.3">
      <c r="A6172" s="336">
        <v>22807</v>
      </c>
      <c r="B6172" s="2" t="s">
        <v>293</v>
      </c>
      <c r="C6172" s="429">
        <v>5.6366500000000004</v>
      </c>
      <c r="D6172" s="429">
        <v>2.8621159999999999</v>
      </c>
      <c r="E6172" s="429">
        <v>2.7745340000000005</v>
      </c>
      <c r="F6172" s="429">
        <v>8.3781840000000045</v>
      </c>
    </row>
    <row r="6173" spans="1:6" x14ac:dyDescent="0.3">
      <c r="A6173" s="336">
        <v>22810</v>
      </c>
      <c r="B6173" s="2" t="s">
        <v>293</v>
      </c>
      <c r="C6173" s="429">
        <v>5.4161910000000004</v>
      </c>
      <c r="D6173" s="429">
        <v>3.300357</v>
      </c>
      <c r="E6173" s="429">
        <v>2.1158340000000004</v>
      </c>
      <c r="F6173" s="429">
        <v>3.356968000000002</v>
      </c>
    </row>
    <row r="6174" spans="1:6" x14ac:dyDescent="0.3">
      <c r="A6174" s="336">
        <v>22811</v>
      </c>
      <c r="B6174" s="2" t="s">
        <v>293</v>
      </c>
      <c r="C6174" s="429">
        <v>5.2478600000000002</v>
      </c>
      <c r="D6174" s="429">
        <v>3.439406</v>
      </c>
      <c r="E6174" s="429">
        <v>1.8084540000000002</v>
      </c>
      <c r="F6174" s="429">
        <v>0.56027799999999672</v>
      </c>
    </row>
    <row r="6175" spans="1:6" x14ac:dyDescent="0.3">
      <c r="A6175" s="336">
        <v>22812</v>
      </c>
      <c r="B6175" s="2" t="s">
        <v>293</v>
      </c>
      <c r="C6175" s="429">
        <v>5.4653010000000002</v>
      </c>
      <c r="D6175" s="429">
        <v>2.9468350000000001</v>
      </c>
      <c r="E6175" s="429">
        <v>2.5184660000000001</v>
      </c>
      <c r="F6175" s="429">
        <v>6.2850869999999972</v>
      </c>
    </row>
    <row r="6176" spans="1:6" x14ac:dyDescent="0.3">
      <c r="A6176" s="336">
        <v>22815</v>
      </c>
      <c r="B6176" s="2" t="s">
        <v>293</v>
      </c>
      <c r="C6176" s="429">
        <v>5.5357859999999999</v>
      </c>
      <c r="D6176" s="429">
        <v>3.115567</v>
      </c>
      <c r="E6176" s="429">
        <v>2.4202189999999999</v>
      </c>
      <c r="F6176" s="429">
        <v>5.9423279999999963</v>
      </c>
    </row>
    <row r="6177" spans="1:6" x14ac:dyDescent="0.3">
      <c r="A6177" s="336">
        <v>22820</v>
      </c>
      <c r="B6177" s="2" t="s">
        <v>293</v>
      </c>
      <c r="C6177" s="429">
        <v>5.1481519999999996</v>
      </c>
      <c r="D6177" s="429">
        <v>3.5180470000000001</v>
      </c>
      <c r="E6177" s="429">
        <v>1.6301049999999995</v>
      </c>
      <c r="F6177" s="429">
        <v>-1.409368999999991</v>
      </c>
    </row>
    <row r="6178" spans="1:6" x14ac:dyDescent="0.3">
      <c r="A6178" s="336">
        <v>22821</v>
      </c>
      <c r="B6178" s="2" t="s">
        <v>293</v>
      </c>
      <c r="C6178" s="429">
        <v>5.2545390000000003</v>
      </c>
      <c r="D6178" s="429">
        <v>3.2537280000000002</v>
      </c>
      <c r="E6178" s="429">
        <v>2.0008110000000001</v>
      </c>
      <c r="F6178" s="429">
        <v>1.4120770000000036</v>
      </c>
    </row>
    <row r="6179" spans="1:6" x14ac:dyDescent="0.3">
      <c r="A6179" s="336">
        <v>22824</v>
      </c>
      <c r="B6179" s="2" t="s">
        <v>293</v>
      </c>
      <c r="C6179" s="429">
        <v>5.5421139999999998</v>
      </c>
      <c r="D6179" s="429">
        <v>3.262343</v>
      </c>
      <c r="E6179" s="429">
        <v>2.2797709999999998</v>
      </c>
      <c r="F6179" s="429">
        <v>4.7248820000000009</v>
      </c>
    </row>
    <row r="6180" spans="1:6" x14ac:dyDescent="0.3">
      <c r="A6180" s="336">
        <v>22827</v>
      </c>
      <c r="B6180" s="2" t="s">
        <v>293</v>
      </c>
      <c r="C6180" s="429">
        <v>5.6523760000000003</v>
      </c>
      <c r="D6180" s="429">
        <v>3.1033369999999998</v>
      </c>
      <c r="E6180" s="429">
        <v>2.5490390000000005</v>
      </c>
      <c r="F6180" s="429">
        <v>4.6998129999999989</v>
      </c>
    </row>
    <row r="6181" spans="1:6" x14ac:dyDescent="0.3">
      <c r="A6181" s="336">
        <v>22830</v>
      </c>
      <c r="B6181" s="2" t="s">
        <v>293</v>
      </c>
      <c r="C6181" s="429">
        <v>5.2737040000000004</v>
      </c>
      <c r="D6181" s="429">
        <v>3.3389859999999998</v>
      </c>
      <c r="E6181" s="429">
        <v>1.9347180000000006</v>
      </c>
      <c r="F6181" s="429">
        <v>1.3218469999999982</v>
      </c>
    </row>
    <row r="6182" spans="1:6" x14ac:dyDescent="0.3">
      <c r="A6182" s="336">
        <v>22831</v>
      </c>
      <c r="B6182" s="2" t="s">
        <v>293</v>
      </c>
      <c r="C6182" s="429">
        <v>5.1142099999999999</v>
      </c>
      <c r="D6182" s="429">
        <v>3.4872879999999999</v>
      </c>
      <c r="E6182" s="429">
        <v>1.626922</v>
      </c>
      <c r="F6182" s="429">
        <v>-2.3179239999999908</v>
      </c>
    </row>
    <row r="6183" spans="1:6" x14ac:dyDescent="0.3">
      <c r="A6183" s="336">
        <v>22832</v>
      </c>
      <c r="B6183" s="2" t="s">
        <v>293</v>
      </c>
      <c r="C6183" s="429">
        <v>5.6453749999999996</v>
      </c>
      <c r="D6183" s="429">
        <v>2.9555880000000001</v>
      </c>
      <c r="E6183" s="429">
        <v>2.6897869999999995</v>
      </c>
      <c r="F6183" s="429">
        <v>7.161090999999999</v>
      </c>
    </row>
    <row r="6184" spans="1:6" x14ac:dyDescent="0.3">
      <c r="A6184" s="336">
        <v>22834</v>
      </c>
      <c r="B6184" s="2" t="s">
        <v>293</v>
      </c>
      <c r="C6184" s="429">
        <v>5.5319289999999999</v>
      </c>
      <c r="D6184" s="429">
        <v>3.0223429999999998</v>
      </c>
      <c r="E6184" s="429">
        <v>2.5095860000000001</v>
      </c>
      <c r="F6184" s="429">
        <v>6.8181849999999926</v>
      </c>
    </row>
    <row r="6185" spans="1:6" x14ac:dyDescent="0.3">
      <c r="A6185" s="336">
        <v>22835</v>
      </c>
      <c r="B6185" s="2" t="s">
        <v>293</v>
      </c>
      <c r="C6185" s="429">
        <v>5.6635</v>
      </c>
      <c r="D6185" s="429">
        <v>3.2472340000000002</v>
      </c>
      <c r="E6185" s="429">
        <v>2.4162659999999998</v>
      </c>
      <c r="F6185" s="429">
        <v>5.2119569999999911</v>
      </c>
    </row>
    <row r="6186" spans="1:6" x14ac:dyDescent="0.3">
      <c r="A6186" s="336">
        <v>22840</v>
      </c>
      <c r="B6186" s="2" t="s">
        <v>293</v>
      </c>
      <c r="C6186" s="429">
        <v>5.6359669999999999</v>
      </c>
      <c r="D6186" s="429">
        <v>2.977468</v>
      </c>
      <c r="E6186" s="429">
        <v>2.6584989999999999</v>
      </c>
      <c r="F6186" s="429">
        <v>6.1151479999999978</v>
      </c>
    </row>
    <row r="6187" spans="1:6" x14ac:dyDescent="0.3">
      <c r="A6187" s="336">
        <v>22841</v>
      </c>
      <c r="B6187" s="2" t="s">
        <v>293</v>
      </c>
      <c r="C6187" s="429">
        <v>5.6442560000000004</v>
      </c>
      <c r="D6187" s="429">
        <v>2.8085040000000001</v>
      </c>
      <c r="E6187" s="429">
        <v>2.8357520000000003</v>
      </c>
      <c r="F6187" s="429">
        <v>8.3676540000000017</v>
      </c>
    </row>
    <row r="6188" spans="1:6" x14ac:dyDescent="0.3">
      <c r="A6188" s="336">
        <v>22842</v>
      </c>
      <c r="B6188" s="2" t="s">
        <v>293</v>
      </c>
      <c r="C6188" s="429">
        <v>5.5617669999999997</v>
      </c>
      <c r="D6188" s="429">
        <v>3.197187</v>
      </c>
      <c r="E6188" s="429">
        <v>2.3645799999999997</v>
      </c>
      <c r="F6188" s="429">
        <v>5.6141200000000069</v>
      </c>
    </row>
    <row r="6189" spans="1:6" x14ac:dyDescent="0.3">
      <c r="A6189" s="336">
        <v>22843</v>
      </c>
      <c r="B6189" s="2" t="s">
        <v>293</v>
      </c>
      <c r="C6189" s="429">
        <v>5.210788</v>
      </c>
      <c r="D6189" s="429">
        <v>3.2704870000000001</v>
      </c>
      <c r="E6189" s="429">
        <v>1.9403009999999998</v>
      </c>
      <c r="F6189" s="429">
        <v>0.26779600000000414</v>
      </c>
    </row>
    <row r="6190" spans="1:6" x14ac:dyDescent="0.3">
      <c r="A6190" s="336">
        <v>22844</v>
      </c>
      <c r="B6190" s="2" t="s">
        <v>293</v>
      </c>
      <c r="C6190" s="429">
        <v>5.6475479999999996</v>
      </c>
      <c r="D6190" s="429">
        <v>3.1138270000000001</v>
      </c>
      <c r="E6190" s="429">
        <v>2.5337209999999994</v>
      </c>
      <c r="F6190" s="429">
        <v>6.7520369999999943</v>
      </c>
    </row>
    <row r="6191" spans="1:6" x14ac:dyDescent="0.3">
      <c r="A6191" s="336">
        <v>22845</v>
      </c>
      <c r="B6191" s="2" t="s">
        <v>293</v>
      </c>
      <c r="C6191" s="429">
        <v>5.4316630000000004</v>
      </c>
      <c r="D6191" s="429">
        <v>3.2702119999999999</v>
      </c>
      <c r="E6191" s="429">
        <v>2.1614510000000005</v>
      </c>
      <c r="F6191" s="429">
        <v>3.8100740000000073</v>
      </c>
    </row>
    <row r="6192" spans="1:6" x14ac:dyDescent="0.3">
      <c r="A6192" s="336">
        <v>22846</v>
      </c>
      <c r="B6192" s="2" t="s">
        <v>293</v>
      </c>
      <c r="C6192" s="429">
        <v>5.637918</v>
      </c>
      <c r="D6192" s="429">
        <v>2.9224450000000002</v>
      </c>
      <c r="E6192" s="429">
        <v>2.7154729999999998</v>
      </c>
      <c r="F6192" s="429">
        <v>6.861982999999988</v>
      </c>
    </row>
    <row r="6193" spans="1:6" x14ac:dyDescent="0.3">
      <c r="A6193" s="336">
        <v>22847</v>
      </c>
      <c r="B6193" s="2" t="s">
        <v>293</v>
      </c>
      <c r="C6193" s="429">
        <v>5.6005690000000001</v>
      </c>
      <c r="D6193" s="429">
        <v>3.1365129999999999</v>
      </c>
      <c r="E6193" s="429">
        <v>2.4640560000000002</v>
      </c>
      <c r="F6193" s="429">
        <v>6.5355229999999906</v>
      </c>
    </row>
    <row r="6194" spans="1:6" x14ac:dyDescent="0.3">
      <c r="A6194" s="336">
        <v>22849</v>
      </c>
      <c r="B6194" s="2" t="s">
        <v>293</v>
      </c>
      <c r="C6194" s="429">
        <v>5.669168</v>
      </c>
      <c r="D6194" s="429">
        <v>3.1136159999999999</v>
      </c>
      <c r="E6194" s="429">
        <v>2.555552</v>
      </c>
      <c r="F6194" s="429">
        <v>5.9281189999999953</v>
      </c>
    </row>
    <row r="6195" spans="1:6" x14ac:dyDescent="0.3">
      <c r="A6195" s="336">
        <v>22851</v>
      </c>
      <c r="B6195" s="2" t="s">
        <v>293</v>
      </c>
      <c r="C6195" s="429">
        <v>5.6318289999999998</v>
      </c>
      <c r="D6195" s="429">
        <v>3.2325949999999999</v>
      </c>
      <c r="E6195" s="429">
        <v>2.3992339999999999</v>
      </c>
      <c r="F6195" s="429">
        <v>4.3106659999999977</v>
      </c>
    </row>
    <row r="6196" spans="1:6" x14ac:dyDescent="0.3">
      <c r="A6196" s="336">
        <v>22853</v>
      </c>
      <c r="B6196" s="2" t="s">
        <v>293</v>
      </c>
      <c r="C6196" s="429">
        <v>5.5983400000000003</v>
      </c>
      <c r="D6196" s="429">
        <v>3.0872989999999998</v>
      </c>
      <c r="E6196" s="429">
        <v>2.5110410000000005</v>
      </c>
      <c r="F6196" s="429">
        <v>6.8068780000000046</v>
      </c>
    </row>
    <row r="6197" spans="1:6" x14ac:dyDescent="0.3">
      <c r="A6197" s="336">
        <v>22901</v>
      </c>
      <c r="B6197" s="2" t="s">
        <v>293</v>
      </c>
      <c r="C6197" s="429">
        <v>5.990278</v>
      </c>
      <c r="D6197" s="429">
        <v>3.078948</v>
      </c>
      <c r="E6197" s="429">
        <v>2.91133</v>
      </c>
      <c r="F6197" s="429">
        <v>5.3832170000000019</v>
      </c>
    </row>
    <row r="6198" spans="1:6" x14ac:dyDescent="0.3">
      <c r="A6198" s="336">
        <v>22902</v>
      </c>
      <c r="B6198" s="2" t="s">
        <v>293</v>
      </c>
      <c r="C6198" s="429">
        <v>6.0556729999999996</v>
      </c>
      <c r="D6198" s="429">
        <v>3.0063089999999999</v>
      </c>
      <c r="E6198" s="429">
        <v>3.0493639999999997</v>
      </c>
      <c r="F6198" s="429">
        <v>5.9332869999999929</v>
      </c>
    </row>
    <row r="6199" spans="1:6" x14ac:dyDescent="0.3">
      <c r="A6199" s="336">
        <v>22903</v>
      </c>
      <c r="B6199" s="2" t="s">
        <v>293</v>
      </c>
      <c r="C6199" s="429">
        <v>5.9782909999999996</v>
      </c>
      <c r="D6199" s="429">
        <v>3.0222329999999999</v>
      </c>
      <c r="E6199" s="429">
        <v>2.9560579999999996</v>
      </c>
      <c r="F6199" s="429">
        <v>5.3767329999999944</v>
      </c>
    </row>
    <row r="6200" spans="1:6" x14ac:dyDescent="0.3">
      <c r="A6200" s="336">
        <v>22904</v>
      </c>
      <c r="B6200" s="2" t="s">
        <v>293</v>
      </c>
      <c r="C6200" s="429">
        <v>6.0425620000000002</v>
      </c>
      <c r="D6200" s="429">
        <v>3.0619260000000001</v>
      </c>
      <c r="E6200" s="429">
        <v>2.9806360000000001</v>
      </c>
      <c r="F6200" s="429">
        <v>5.6288200000000046</v>
      </c>
    </row>
    <row r="6201" spans="1:6" x14ac:dyDescent="0.3">
      <c r="A6201" s="336">
        <v>22911</v>
      </c>
      <c r="B6201" s="2" t="s">
        <v>293</v>
      </c>
      <c r="C6201" s="429">
        <v>6.0499419999999997</v>
      </c>
      <c r="D6201" s="429">
        <v>3.1332399999999998</v>
      </c>
      <c r="E6201" s="429">
        <v>2.9167019999999999</v>
      </c>
      <c r="F6201" s="429">
        <v>5.6856539999999853</v>
      </c>
    </row>
    <row r="6202" spans="1:6" x14ac:dyDescent="0.3">
      <c r="A6202" s="336">
        <v>22920</v>
      </c>
      <c r="B6202" s="2" t="s">
        <v>293</v>
      </c>
      <c r="C6202" s="429">
        <v>5.7508179999999998</v>
      </c>
      <c r="D6202" s="429">
        <v>2.9174769999999999</v>
      </c>
      <c r="E6202" s="429">
        <v>2.8333409999999999</v>
      </c>
      <c r="F6202" s="429">
        <v>4.8767179999999968</v>
      </c>
    </row>
    <row r="6203" spans="1:6" x14ac:dyDescent="0.3">
      <c r="A6203" s="336">
        <v>22922</v>
      </c>
      <c r="B6203" s="2" t="s">
        <v>293</v>
      </c>
      <c r="C6203" s="429">
        <v>5.9735829999999996</v>
      </c>
      <c r="D6203" s="429">
        <v>2.8732790000000001</v>
      </c>
      <c r="E6203" s="429">
        <v>3.1003039999999995</v>
      </c>
      <c r="F6203" s="429">
        <v>7.5289859999999891</v>
      </c>
    </row>
    <row r="6204" spans="1:6" x14ac:dyDescent="0.3">
      <c r="A6204" s="336">
        <v>22923</v>
      </c>
      <c r="B6204" s="2" t="s">
        <v>293</v>
      </c>
      <c r="C6204" s="429">
        <v>6.034872</v>
      </c>
      <c r="D6204" s="429">
        <v>3.2160760000000002</v>
      </c>
      <c r="E6204" s="429">
        <v>2.8187959999999999</v>
      </c>
      <c r="F6204" s="429">
        <v>5.913178000000002</v>
      </c>
    </row>
    <row r="6205" spans="1:6" x14ac:dyDescent="0.3">
      <c r="A6205" s="336">
        <v>22931</v>
      </c>
      <c r="B6205" s="2" t="s">
        <v>293</v>
      </c>
      <c r="C6205" s="429">
        <v>5.9436809999999998</v>
      </c>
      <c r="D6205" s="429">
        <v>2.9354429999999998</v>
      </c>
      <c r="E6205" s="429">
        <v>3.008238</v>
      </c>
      <c r="F6205" s="429">
        <v>5.6297840000000008</v>
      </c>
    </row>
    <row r="6206" spans="1:6" x14ac:dyDescent="0.3">
      <c r="A6206" s="336">
        <v>22932</v>
      </c>
      <c r="B6206" s="2" t="s">
        <v>293</v>
      </c>
      <c r="C6206" s="429">
        <v>5.7372449999999997</v>
      </c>
      <c r="D6206" s="429">
        <v>3.0126400000000002</v>
      </c>
      <c r="E6206" s="429">
        <v>2.7246049999999995</v>
      </c>
      <c r="F6206" s="429">
        <v>4.5172540000000083</v>
      </c>
    </row>
    <row r="6207" spans="1:6" x14ac:dyDescent="0.3">
      <c r="A6207" s="336">
        <v>22935</v>
      </c>
      <c r="B6207" s="2" t="s">
        <v>293</v>
      </c>
      <c r="C6207" s="429">
        <v>5.7802379999999998</v>
      </c>
      <c r="D6207" s="429">
        <v>3.1386699999999998</v>
      </c>
      <c r="E6207" s="429">
        <v>2.6415679999999999</v>
      </c>
      <c r="F6207" s="429">
        <v>4.3480060000000051</v>
      </c>
    </row>
    <row r="6208" spans="1:6" x14ac:dyDescent="0.3">
      <c r="A6208" s="336">
        <v>22936</v>
      </c>
      <c r="B6208" s="2" t="s">
        <v>293</v>
      </c>
      <c r="C6208" s="429">
        <v>5.9545539999999999</v>
      </c>
      <c r="D6208" s="429">
        <v>3.1334200000000001</v>
      </c>
      <c r="E6208" s="429">
        <v>2.8211339999999998</v>
      </c>
      <c r="F6208" s="429">
        <v>5.2234760000000051</v>
      </c>
    </row>
    <row r="6209" spans="1:6" x14ac:dyDescent="0.3">
      <c r="A6209" s="336">
        <v>22937</v>
      </c>
      <c r="B6209" s="2" t="s">
        <v>293</v>
      </c>
      <c r="C6209" s="429">
        <v>6.0307399999999998</v>
      </c>
      <c r="D6209" s="429">
        <v>2.9010889999999998</v>
      </c>
      <c r="E6209" s="429">
        <v>3.129651</v>
      </c>
      <c r="F6209" s="429">
        <v>6.5363920000000064</v>
      </c>
    </row>
    <row r="6210" spans="1:6" x14ac:dyDescent="0.3">
      <c r="A6210" s="336">
        <v>22938</v>
      </c>
      <c r="B6210" s="2" t="s">
        <v>293</v>
      </c>
      <c r="C6210" s="429">
        <v>5.8844750000000001</v>
      </c>
      <c r="D6210" s="429">
        <v>2.9126690000000002</v>
      </c>
      <c r="E6210" s="429">
        <v>2.9718059999999999</v>
      </c>
      <c r="F6210" s="429">
        <v>5.7170059999999978</v>
      </c>
    </row>
    <row r="6211" spans="1:6" x14ac:dyDescent="0.3">
      <c r="A6211" s="336">
        <v>22939</v>
      </c>
      <c r="B6211" s="2" t="s">
        <v>293</v>
      </c>
      <c r="C6211" s="429">
        <v>5.6034319999999997</v>
      </c>
      <c r="D6211" s="429">
        <v>2.7880690000000001</v>
      </c>
      <c r="E6211" s="429">
        <v>2.8153629999999996</v>
      </c>
      <c r="F6211" s="429">
        <v>6.2354470000000006</v>
      </c>
    </row>
    <row r="6212" spans="1:6" x14ac:dyDescent="0.3">
      <c r="A6212" s="336">
        <v>22940</v>
      </c>
      <c r="B6212" s="2" t="s">
        <v>293</v>
      </c>
      <c r="C6212" s="429">
        <v>5.7710590000000002</v>
      </c>
      <c r="D6212" s="429">
        <v>3.0985130000000001</v>
      </c>
      <c r="E6212" s="429">
        <v>2.6725460000000001</v>
      </c>
      <c r="F6212" s="429">
        <v>4.3373770000000036</v>
      </c>
    </row>
    <row r="6213" spans="1:6" x14ac:dyDescent="0.3">
      <c r="A6213" s="336">
        <v>22942</v>
      </c>
      <c r="B6213" s="2" t="s">
        <v>293</v>
      </c>
      <c r="C6213" s="429">
        <v>6.0552260000000002</v>
      </c>
      <c r="D6213" s="429">
        <v>3.2043529999999998</v>
      </c>
      <c r="E6213" s="429">
        <v>2.8508730000000004</v>
      </c>
      <c r="F6213" s="429">
        <v>6.0476310000000026</v>
      </c>
    </row>
    <row r="6214" spans="1:6" x14ac:dyDescent="0.3">
      <c r="A6214" s="336">
        <v>22943</v>
      </c>
      <c r="B6214" s="2" t="s">
        <v>293</v>
      </c>
      <c r="C6214" s="429">
        <v>5.7331709999999996</v>
      </c>
      <c r="D6214" s="429">
        <v>2.9289779999999999</v>
      </c>
      <c r="E6214" s="429">
        <v>2.8041929999999997</v>
      </c>
      <c r="F6214" s="429">
        <v>4.8061280000000011</v>
      </c>
    </row>
    <row r="6215" spans="1:6" x14ac:dyDescent="0.3">
      <c r="A6215" s="336">
        <v>22946</v>
      </c>
      <c r="B6215" s="2" t="s">
        <v>293</v>
      </c>
      <c r="C6215" s="429">
        <v>6.0405030000000002</v>
      </c>
      <c r="D6215" s="429">
        <v>2.931797</v>
      </c>
      <c r="E6215" s="429">
        <v>3.1087060000000002</v>
      </c>
      <c r="F6215" s="429">
        <v>6.1589649999999949</v>
      </c>
    </row>
    <row r="6216" spans="1:6" x14ac:dyDescent="0.3">
      <c r="A6216" s="336">
        <v>22947</v>
      </c>
      <c r="B6216" s="2" t="s">
        <v>293</v>
      </c>
      <c r="C6216" s="429">
        <v>6.0593529999999998</v>
      </c>
      <c r="D6216" s="429">
        <v>3.1161829999999999</v>
      </c>
      <c r="E6216" s="429">
        <v>2.9431699999999998</v>
      </c>
      <c r="F6216" s="429">
        <v>5.8802240000000054</v>
      </c>
    </row>
    <row r="6217" spans="1:6" x14ac:dyDescent="0.3">
      <c r="A6217" s="336">
        <v>22948</v>
      </c>
      <c r="B6217" s="2" t="s">
        <v>293</v>
      </c>
      <c r="C6217" s="429">
        <v>6.0456989999999999</v>
      </c>
      <c r="D6217" s="429">
        <v>3.310117</v>
      </c>
      <c r="E6217" s="429">
        <v>2.735582</v>
      </c>
      <c r="F6217" s="429">
        <v>6.7275589999999923</v>
      </c>
    </row>
    <row r="6218" spans="1:6" x14ac:dyDescent="0.3">
      <c r="A6218" s="336">
        <v>22949</v>
      </c>
      <c r="B6218" s="2" t="s">
        <v>293</v>
      </c>
      <c r="C6218" s="429">
        <v>5.8724850000000002</v>
      </c>
      <c r="D6218" s="429">
        <v>2.8874629999999999</v>
      </c>
      <c r="E6218" s="429">
        <v>2.9850220000000003</v>
      </c>
      <c r="F6218" s="429">
        <v>6.3947809999999876</v>
      </c>
    </row>
    <row r="6219" spans="1:6" x14ac:dyDescent="0.3">
      <c r="A6219" s="336">
        <v>22952</v>
      </c>
      <c r="B6219" s="2" t="s">
        <v>293</v>
      </c>
      <c r="C6219" s="429">
        <v>5.5474420000000002</v>
      </c>
      <c r="D6219" s="429">
        <v>2.9521359999999999</v>
      </c>
      <c r="E6219" s="429">
        <v>2.5953060000000003</v>
      </c>
      <c r="F6219" s="429">
        <v>3.368659000000001</v>
      </c>
    </row>
    <row r="6220" spans="1:6" x14ac:dyDescent="0.3">
      <c r="A6220" s="336">
        <v>22958</v>
      </c>
      <c r="B6220" s="2" t="s">
        <v>293</v>
      </c>
      <c r="C6220" s="429">
        <v>5.6742160000000004</v>
      </c>
      <c r="D6220" s="429">
        <v>2.9336669999999998</v>
      </c>
      <c r="E6220" s="429">
        <v>2.7405490000000006</v>
      </c>
      <c r="F6220" s="429">
        <v>4.2281520000000015</v>
      </c>
    </row>
    <row r="6221" spans="1:6" x14ac:dyDescent="0.3">
      <c r="A6221" s="336">
        <v>22959</v>
      </c>
      <c r="B6221" s="2" t="s">
        <v>293</v>
      </c>
      <c r="C6221" s="429">
        <v>5.9719519999999999</v>
      </c>
      <c r="D6221" s="429">
        <v>2.971482</v>
      </c>
      <c r="E6221" s="429">
        <v>3.00047</v>
      </c>
      <c r="F6221" s="429">
        <v>5.4376139999999964</v>
      </c>
    </row>
    <row r="6222" spans="1:6" x14ac:dyDescent="0.3">
      <c r="A6222" s="336">
        <v>22960</v>
      </c>
      <c r="B6222" s="2" t="s">
        <v>293</v>
      </c>
      <c r="C6222" s="429">
        <v>6.076829</v>
      </c>
      <c r="D6222" s="429">
        <v>3.284599</v>
      </c>
      <c r="E6222" s="429">
        <v>2.79223</v>
      </c>
      <c r="F6222" s="429">
        <v>6.4774600000000149</v>
      </c>
    </row>
    <row r="6223" spans="1:6" x14ac:dyDescent="0.3">
      <c r="A6223" s="336">
        <v>22963</v>
      </c>
      <c r="B6223" s="2" t="s">
        <v>293</v>
      </c>
      <c r="C6223" s="429">
        <v>6.0844339999999999</v>
      </c>
      <c r="D6223" s="429">
        <v>2.8907910000000001</v>
      </c>
      <c r="E6223" s="429">
        <v>3.1936429999999998</v>
      </c>
      <c r="F6223" s="429">
        <v>7.4049250000000058</v>
      </c>
    </row>
    <row r="6224" spans="1:6" x14ac:dyDescent="0.3">
      <c r="A6224" s="336">
        <v>22964</v>
      </c>
      <c r="B6224" s="2" t="s">
        <v>293</v>
      </c>
      <c r="C6224" s="429">
        <v>5.870895</v>
      </c>
      <c r="D6224" s="429">
        <v>2.9144139999999998</v>
      </c>
      <c r="E6224" s="429">
        <v>2.9564810000000001</v>
      </c>
      <c r="F6224" s="429">
        <v>6.438787000000012</v>
      </c>
    </row>
    <row r="6225" spans="1:6" x14ac:dyDescent="0.3">
      <c r="A6225" s="336">
        <v>22967</v>
      </c>
      <c r="B6225" s="2" t="s">
        <v>293</v>
      </c>
      <c r="C6225" s="429">
        <v>5.7036990000000003</v>
      </c>
      <c r="D6225" s="429">
        <v>2.9665059999999999</v>
      </c>
      <c r="E6225" s="429">
        <v>2.7371930000000004</v>
      </c>
      <c r="F6225" s="429">
        <v>4.5079429999999974</v>
      </c>
    </row>
    <row r="6226" spans="1:6" x14ac:dyDescent="0.3">
      <c r="A6226" s="336">
        <v>22968</v>
      </c>
      <c r="B6226" s="2" t="s">
        <v>293</v>
      </c>
      <c r="C6226" s="429">
        <v>5.9823329999999997</v>
      </c>
      <c r="D6226" s="429">
        <v>3.207751</v>
      </c>
      <c r="E6226" s="429">
        <v>2.7745819999999997</v>
      </c>
      <c r="F6226" s="429">
        <v>5.7133580000000066</v>
      </c>
    </row>
    <row r="6227" spans="1:6" x14ac:dyDescent="0.3">
      <c r="A6227" s="336">
        <v>22969</v>
      </c>
      <c r="B6227" s="2" t="s">
        <v>293</v>
      </c>
      <c r="C6227" s="429">
        <v>6.0028119999999996</v>
      </c>
      <c r="D6227" s="429">
        <v>2.88748</v>
      </c>
      <c r="E6227" s="429">
        <v>3.1153319999999995</v>
      </c>
      <c r="F6227" s="429">
        <v>6.7053880000000063</v>
      </c>
    </row>
    <row r="6228" spans="1:6" x14ac:dyDescent="0.3">
      <c r="A6228" s="336">
        <v>22971</v>
      </c>
      <c r="B6228" s="2" t="s">
        <v>293</v>
      </c>
      <c r="C6228" s="429">
        <v>5.9699059999999999</v>
      </c>
      <c r="D6228" s="429">
        <v>2.8740939999999999</v>
      </c>
      <c r="E6228" s="429">
        <v>3.095812</v>
      </c>
      <c r="F6228" s="429">
        <v>7.0343479999999943</v>
      </c>
    </row>
    <row r="6229" spans="1:6" x14ac:dyDescent="0.3">
      <c r="A6229" s="336">
        <v>22972</v>
      </c>
      <c r="B6229" s="2" t="s">
        <v>293</v>
      </c>
      <c r="C6229" s="429">
        <v>6.0440639999999997</v>
      </c>
      <c r="D6229" s="429">
        <v>3.2772579999999998</v>
      </c>
      <c r="E6229" s="429">
        <v>2.7668059999999999</v>
      </c>
      <c r="F6229" s="429">
        <v>6.1191789999999955</v>
      </c>
    </row>
    <row r="6230" spans="1:6" x14ac:dyDescent="0.3">
      <c r="A6230" s="336">
        <v>22973</v>
      </c>
      <c r="B6230" s="2" t="s">
        <v>293</v>
      </c>
      <c r="C6230" s="429">
        <v>5.7554829999999999</v>
      </c>
      <c r="D6230" s="429">
        <v>3.2207279999999998</v>
      </c>
      <c r="E6230" s="429">
        <v>2.5347550000000001</v>
      </c>
      <c r="F6230" s="429">
        <v>3.8394789999999901</v>
      </c>
    </row>
    <row r="6231" spans="1:6" x14ac:dyDescent="0.3">
      <c r="A6231" s="336">
        <v>22974</v>
      </c>
      <c r="B6231" s="2" t="s">
        <v>293</v>
      </c>
      <c r="C6231" s="429">
        <v>6.0769450000000003</v>
      </c>
      <c r="D6231" s="429">
        <v>3.0207549999999999</v>
      </c>
      <c r="E6231" s="429">
        <v>3.0561900000000004</v>
      </c>
      <c r="F6231" s="429">
        <v>6.7044640000000015</v>
      </c>
    </row>
    <row r="6232" spans="1:6" x14ac:dyDescent="0.3">
      <c r="A6232" s="336">
        <v>22976</v>
      </c>
      <c r="B6232" s="2" t="s">
        <v>293</v>
      </c>
      <c r="C6232" s="429">
        <v>5.5862489999999996</v>
      </c>
      <c r="D6232" s="429">
        <v>3.0352570000000001</v>
      </c>
      <c r="E6232" s="429">
        <v>2.5509919999999995</v>
      </c>
      <c r="F6232" s="429">
        <v>2.861739</v>
      </c>
    </row>
    <row r="6233" spans="1:6" x14ac:dyDescent="0.3">
      <c r="A6233" s="336">
        <v>22980</v>
      </c>
      <c r="B6233" s="2" t="s">
        <v>293</v>
      </c>
      <c r="C6233" s="429">
        <v>5.6449369999999996</v>
      </c>
      <c r="D6233" s="429">
        <v>2.8251179999999998</v>
      </c>
      <c r="E6233" s="429">
        <v>2.8198189999999999</v>
      </c>
      <c r="F6233" s="429">
        <v>5.8751040000000003</v>
      </c>
    </row>
    <row r="6234" spans="1:6" x14ac:dyDescent="0.3">
      <c r="A6234" s="336">
        <v>23002</v>
      </c>
      <c r="B6234" s="2" t="s">
        <v>293</v>
      </c>
      <c r="C6234" s="429">
        <v>6.1816789999999999</v>
      </c>
      <c r="D6234" s="429">
        <v>2.9891030000000001</v>
      </c>
      <c r="E6234" s="429">
        <v>3.1925759999999999</v>
      </c>
      <c r="F6234" s="429">
        <v>7.2352300000000014</v>
      </c>
    </row>
    <row r="6235" spans="1:6" x14ac:dyDescent="0.3">
      <c r="A6235" s="336">
        <v>23004</v>
      </c>
      <c r="B6235" s="2" t="s">
        <v>293</v>
      </c>
      <c r="C6235" s="429">
        <v>6.0714290000000002</v>
      </c>
      <c r="D6235" s="429">
        <v>2.8076500000000002</v>
      </c>
      <c r="E6235" s="429">
        <v>3.263779</v>
      </c>
      <c r="F6235" s="429">
        <v>7.2947950000000077</v>
      </c>
    </row>
    <row r="6236" spans="1:6" x14ac:dyDescent="0.3">
      <c r="A6236" s="336">
        <v>23005</v>
      </c>
      <c r="B6236" s="2" t="s">
        <v>293</v>
      </c>
      <c r="C6236" s="429">
        <v>6.3360000000000003</v>
      </c>
      <c r="D6236" s="429">
        <v>3.1203810000000001</v>
      </c>
      <c r="E6236" s="429">
        <v>3.2156190000000002</v>
      </c>
      <c r="F6236" s="429">
        <v>7.9582809999999995</v>
      </c>
    </row>
    <row r="6237" spans="1:6" x14ac:dyDescent="0.3">
      <c r="A6237" s="336">
        <v>23009</v>
      </c>
      <c r="B6237" s="2" t="s">
        <v>293</v>
      </c>
      <c r="C6237" s="429">
        <v>6.3871840000000004</v>
      </c>
      <c r="D6237" s="429">
        <v>3.1432039999999999</v>
      </c>
      <c r="E6237" s="429">
        <v>3.2439800000000005</v>
      </c>
      <c r="F6237" s="429">
        <v>8.0945960000000028</v>
      </c>
    </row>
    <row r="6238" spans="1:6" x14ac:dyDescent="0.3">
      <c r="A6238" s="336">
        <v>23011</v>
      </c>
      <c r="B6238" s="2" t="s">
        <v>293</v>
      </c>
      <c r="C6238" s="429">
        <v>6.4256929999999999</v>
      </c>
      <c r="D6238" s="429">
        <v>3.3849399999999998</v>
      </c>
      <c r="E6238" s="429">
        <v>3.040753</v>
      </c>
      <c r="F6238" s="429">
        <v>6.6077639999999889</v>
      </c>
    </row>
    <row r="6239" spans="1:6" x14ac:dyDescent="0.3">
      <c r="A6239" s="336">
        <v>23015</v>
      </c>
      <c r="B6239" s="2" t="s">
        <v>293</v>
      </c>
      <c r="C6239" s="429">
        <v>6.2590909999999997</v>
      </c>
      <c r="D6239" s="429">
        <v>3.094341</v>
      </c>
      <c r="E6239" s="429">
        <v>3.1647499999999997</v>
      </c>
      <c r="F6239" s="429">
        <v>7.745262000000011</v>
      </c>
    </row>
    <row r="6240" spans="1:6" x14ac:dyDescent="0.3">
      <c r="A6240" s="336">
        <v>23021</v>
      </c>
      <c r="B6240" s="2" t="s">
        <v>293</v>
      </c>
      <c r="C6240" s="429">
        <v>6.3637810000000004</v>
      </c>
      <c r="D6240" s="429">
        <v>3.3310819999999999</v>
      </c>
      <c r="E6240" s="429">
        <v>3.0326990000000005</v>
      </c>
      <c r="F6240" s="429">
        <v>6.8891619999999989</v>
      </c>
    </row>
    <row r="6241" spans="1:6" x14ac:dyDescent="0.3">
      <c r="A6241" s="336">
        <v>23022</v>
      </c>
      <c r="B6241" s="2" t="s">
        <v>293</v>
      </c>
      <c r="C6241" s="429">
        <v>6.0833320000000004</v>
      </c>
      <c r="D6241" s="429">
        <v>2.759404</v>
      </c>
      <c r="E6241" s="429">
        <v>3.3239280000000004</v>
      </c>
      <c r="F6241" s="429">
        <v>8.1517350000000022</v>
      </c>
    </row>
    <row r="6242" spans="1:6" x14ac:dyDescent="0.3">
      <c r="A6242" s="336">
        <v>23023</v>
      </c>
      <c r="B6242" s="2" t="s">
        <v>293</v>
      </c>
      <c r="C6242" s="429">
        <v>6.3854990000000003</v>
      </c>
      <c r="D6242" s="429">
        <v>3.2048130000000001</v>
      </c>
      <c r="E6242" s="429">
        <v>3.1806860000000001</v>
      </c>
      <c r="F6242" s="429">
        <v>7.8077219999999841</v>
      </c>
    </row>
    <row r="6243" spans="1:6" x14ac:dyDescent="0.3">
      <c r="A6243" s="336">
        <v>23024</v>
      </c>
      <c r="B6243" s="2" t="s">
        <v>293</v>
      </c>
      <c r="C6243" s="429">
        <v>6.2000140000000004</v>
      </c>
      <c r="D6243" s="429">
        <v>3.0776469999999998</v>
      </c>
      <c r="E6243" s="429">
        <v>3.1223670000000006</v>
      </c>
      <c r="F6243" s="429">
        <v>7.4932489999999987</v>
      </c>
    </row>
    <row r="6244" spans="1:6" x14ac:dyDescent="0.3">
      <c r="A6244" s="336">
        <v>23025</v>
      </c>
      <c r="B6244" s="2" t="s">
        <v>293</v>
      </c>
      <c r="C6244" s="429">
        <v>6.3637810000000004</v>
      </c>
      <c r="D6244" s="429">
        <v>3.3310819999999999</v>
      </c>
      <c r="E6244" s="429">
        <v>3.0326990000000005</v>
      </c>
      <c r="F6244" s="429">
        <v>6.8891619999999989</v>
      </c>
    </row>
    <row r="6245" spans="1:6" x14ac:dyDescent="0.3">
      <c r="A6245" s="336">
        <v>23027</v>
      </c>
      <c r="B6245" s="2" t="s">
        <v>293</v>
      </c>
      <c r="C6245" s="429">
        <v>6.1287760000000002</v>
      </c>
      <c r="D6245" s="429">
        <v>2.811896</v>
      </c>
      <c r="E6245" s="429">
        <v>3.3168800000000003</v>
      </c>
      <c r="F6245" s="429">
        <v>8.0752850000000009</v>
      </c>
    </row>
    <row r="6246" spans="1:6" x14ac:dyDescent="0.3">
      <c r="A6246" s="336">
        <v>23030</v>
      </c>
      <c r="B6246" s="2" t="s">
        <v>293</v>
      </c>
      <c r="C6246" s="429">
        <v>6.399292</v>
      </c>
      <c r="D6246" s="429">
        <v>3.2451099999999999</v>
      </c>
      <c r="E6246" s="429">
        <v>3.154182</v>
      </c>
      <c r="F6246" s="429">
        <v>7.044944000000001</v>
      </c>
    </row>
    <row r="6247" spans="1:6" x14ac:dyDescent="0.3">
      <c r="A6247" s="336">
        <v>23032</v>
      </c>
      <c r="B6247" s="2" t="s">
        <v>293</v>
      </c>
      <c r="C6247" s="429">
        <v>6.382441</v>
      </c>
      <c r="D6247" s="429">
        <v>3.2876810000000001</v>
      </c>
      <c r="E6247" s="429">
        <v>3.09476</v>
      </c>
      <c r="F6247" s="429">
        <v>7.2583660000000023</v>
      </c>
    </row>
    <row r="6248" spans="1:6" x14ac:dyDescent="0.3">
      <c r="A6248" s="336">
        <v>23035</v>
      </c>
      <c r="B6248" s="2" t="s">
        <v>293</v>
      </c>
      <c r="C6248" s="429">
        <v>6.3576430000000004</v>
      </c>
      <c r="D6248" s="429">
        <v>3.2744979999999999</v>
      </c>
      <c r="E6248" s="429">
        <v>3.0831450000000005</v>
      </c>
      <c r="F6248" s="429">
        <v>7.1798239999999964</v>
      </c>
    </row>
    <row r="6249" spans="1:6" x14ac:dyDescent="0.3">
      <c r="A6249" s="336">
        <v>23038</v>
      </c>
      <c r="B6249" s="2" t="s">
        <v>293</v>
      </c>
      <c r="C6249" s="429">
        <v>6.1105280000000004</v>
      </c>
      <c r="D6249" s="429">
        <v>2.8413409999999999</v>
      </c>
      <c r="E6249" s="429">
        <v>3.2691870000000005</v>
      </c>
      <c r="F6249" s="429">
        <v>8.0725289999999958</v>
      </c>
    </row>
    <row r="6250" spans="1:6" x14ac:dyDescent="0.3">
      <c r="A6250" s="336">
        <v>23039</v>
      </c>
      <c r="B6250" s="2" t="s">
        <v>293</v>
      </c>
      <c r="C6250" s="429">
        <v>6.2453240000000001</v>
      </c>
      <c r="D6250" s="429">
        <v>3.0141830000000001</v>
      </c>
      <c r="E6250" s="429">
        <v>3.231141</v>
      </c>
      <c r="F6250" s="429">
        <v>7.7267499999999885</v>
      </c>
    </row>
    <row r="6251" spans="1:6" x14ac:dyDescent="0.3">
      <c r="A6251" s="336">
        <v>23040</v>
      </c>
      <c r="B6251" s="2" t="s">
        <v>293</v>
      </c>
      <c r="C6251" s="429">
        <v>6.1198439999999996</v>
      </c>
      <c r="D6251" s="429">
        <v>2.8345880000000001</v>
      </c>
      <c r="E6251" s="429">
        <v>3.2852559999999995</v>
      </c>
      <c r="F6251" s="429">
        <v>7.3843179999999933</v>
      </c>
    </row>
    <row r="6252" spans="1:6" x14ac:dyDescent="0.3">
      <c r="A6252" s="336">
        <v>23043</v>
      </c>
      <c r="B6252" s="2" t="s">
        <v>293</v>
      </c>
      <c r="C6252" s="429">
        <v>6.3572990000000003</v>
      </c>
      <c r="D6252" s="429">
        <v>3.2575229999999999</v>
      </c>
      <c r="E6252" s="429">
        <v>3.0997760000000003</v>
      </c>
      <c r="F6252" s="429">
        <v>7.269436000000006</v>
      </c>
    </row>
    <row r="6253" spans="1:6" x14ac:dyDescent="0.3">
      <c r="A6253" s="336">
        <v>23045</v>
      </c>
      <c r="B6253" s="2" t="s">
        <v>293</v>
      </c>
      <c r="C6253" s="429">
        <v>6.2524360000000003</v>
      </c>
      <c r="D6253" s="429">
        <v>3.1981220000000001</v>
      </c>
      <c r="E6253" s="429">
        <v>3.0543140000000002</v>
      </c>
      <c r="F6253" s="429">
        <v>7.3680960000000084</v>
      </c>
    </row>
    <row r="6254" spans="1:6" x14ac:dyDescent="0.3">
      <c r="A6254" s="336">
        <v>23047</v>
      </c>
      <c r="B6254" s="2" t="s">
        <v>293</v>
      </c>
      <c r="C6254" s="429">
        <v>6.3195620000000003</v>
      </c>
      <c r="D6254" s="429">
        <v>3.1040290000000001</v>
      </c>
      <c r="E6254" s="429">
        <v>3.2155330000000002</v>
      </c>
      <c r="F6254" s="429">
        <v>8.0223050000000029</v>
      </c>
    </row>
    <row r="6255" spans="1:6" x14ac:dyDescent="0.3">
      <c r="A6255" s="336">
        <v>23050</v>
      </c>
      <c r="B6255" s="2" t="s">
        <v>293</v>
      </c>
      <c r="C6255" s="429">
        <v>6.3643280000000004</v>
      </c>
      <c r="D6255" s="429">
        <v>3.308964</v>
      </c>
      <c r="E6255" s="429">
        <v>3.0553640000000004</v>
      </c>
      <c r="F6255" s="429">
        <v>6.998500000000007</v>
      </c>
    </row>
    <row r="6256" spans="1:6" x14ac:dyDescent="0.3">
      <c r="A6256" s="336">
        <v>23055</v>
      </c>
      <c r="B6256" s="2" t="s">
        <v>293</v>
      </c>
      <c r="C6256" s="429">
        <v>6.0890950000000004</v>
      </c>
      <c r="D6256" s="429">
        <v>2.7920699999999998</v>
      </c>
      <c r="E6256" s="429">
        <v>3.2970250000000005</v>
      </c>
      <c r="F6256" s="429">
        <v>8.1846079999999972</v>
      </c>
    </row>
    <row r="6257" spans="1:6" x14ac:dyDescent="0.3">
      <c r="A6257" s="336">
        <v>23056</v>
      </c>
      <c r="B6257" s="2" t="s">
        <v>293</v>
      </c>
      <c r="C6257" s="429">
        <v>6.3637810000000004</v>
      </c>
      <c r="D6257" s="429">
        <v>3.3310819999999999</v>
      </c>
      <c r="E6257" s="429">
        <v>3.0326990000000005</v>
      </c>
      <c r="F6257" s="429">
        <v>6.8891619999999989</v>
      </c>
    </row>
    <row r="6258" spans="1:6" x14ac:dyDescent="0.3">
      <c r="A6258" s="336">
        <v>23059</v>
      </c>
      <c r="B6258" s="2" t="s">
        <v>293</v>
      </c>
      <c r="C6258" s="429">
        <v>6.3047950000000004</v>
      </c>
      <c r="D6258" s="429">
        <v>3.114519</v>
      </c>
      <c r="E6258" s="429">
        <v>3.1902760000000003</v>
      </c>
      <c r="F6258" s="429">
        <v>7.7501020000000054</v>
      </c>
    </row>
    <row r="6259" spans="1:6" x14ac:dyDescent="0.3">
      <c r="A6259" s="336">
        <v>23060</v>
      </c>
      <c r="B6259" s="2" t="s">
        <v>293</v>
      </c>
      <c r="C6259" s="429">
        <v>6.3086190000000002</v>
      </c>
      <c r="D6259" s="429">
        <v>3.1313580000000001</v>
      </c>
      <c r="E6259" s="429">
        <v>3.1772610000000001</v>
      </c>
      <c r="F6259" s="429">
        <v>7.7146320000000017</v>
      </c>
    </row>
    <row r="6260" spans="1:6" x14ac:dyDescent="0.3">
      <c r="A6260" s="336">
        <v>23061</v>
      </c>
      <c r="B6260" s="2" t="s">
        <v>293</v>
      </c>
      <c r="C6260" s="429">
        <v>6.3780320000000001</v>
      </c>
      <c r="D6260" s="429">
        <v>3.399464</v>
      </c>
      <c r="E6260" s="429">
        <v>2.9785680000000001</v>
      </c>
      <c r="F6260" s="429">
        <v>6.4824939999999955</v>
      </c>
    </row>
    <row r="6261" spans="1:6" x14ac:dyDescent="0.3">
      <c r="A6261" s="336">
        <v>23062</v>
      </c>
      <c r="B6261" s="2" t="s">
        <v>293</v>
      </c>
      <c r="C6261" s="429">
        <v>6.293552</v>
      </c>
      <c r="D6261" s="429">
        <v>3.4490630000000002</v>
      </c>
      <c r="E6261" s="429">
        <v>2.8444889999999998</v>
      </c>
      <c r="F6261" s="429">
        <v>6.3062070000000077</v>
      </c>
    </row>
    <row r="6262" spans="1:6" x14ac:dyDescent="0.3">
      <c r="A6262" s="336">
        <v>23063</v>
      </c>
      <c r="B6262" s="2" t="s">
        <v>293</v>
      </c>
      <c r="C6262" s="429">
        <v>6.1637599999999999</v>
      </c>
      <c r="D6262" s="429">
        <v>2.9054980000000001</v>
      </c>
      <c r="E6262" s="429">
        <v>3.2582619999999998</v>
      </c>
      <c r="F6262" s="429">
        <v>8.0477679999999978</v>
      </c>
    </row>
    <row r="6263" spans="1:6" x14ac:dyDescent="0.3">
      <c r="A6263" s="336">
        <v>23065</v>
      </c>
      <c r="B6263" s="2" t="s">
        <v>293</v>
      </c>
      <c r="C6263" s="429">
        <v>6.1695279999999997</v>
      </c>
      <c r="D6263" s="429">
        <v>2.987438</v>
      </c>
      <c r="E6263" s="429">
        <v>3.1820899999999996</v>
      </c>
      <c r="F6263" s="429">
        <v>7.7053670000000025</v>
      </c>
    </row>
    <row r="6264" spans="1:6" x14ac:dyDescent="0.3">
      <c r="A6264" s="336">
        <v>23066</v>
      </c>
      <c r="B6264" s="2" t="s">
        <v>293</v>
      </c>
      <c r="C6264" s="429">
        <v>6.2524360000000003</v>
      </c>
      <c r="D6264" s="429">
        <v>3.1981220000000001</v>
      </c>
      <c r="E6264" s="429">
        <v>3.0543140000000002</v>
      </c>
      <c r="F6264" s="429">
        <v>7.3680960000000084</v>
      </c>
    </row>
    <row r="6265" spans="1:6" x14ac:dyDescent="0.3">
      <c r="A6265" s="336">
        <v>23069</v>
      </c>
      <c r="B6265" s="2" t="s">
        <v>293</v>
      </c>
      <c r="C6265" s="429">
        <v>6.3790360000000002</v>
      </c>
      <c r="D6265" s="429">
        <v>3.135697</v>
      </c>
      <c r="E6265" s="429">
        <v>3.2433390000000002</v>
      </c>
      <c r="F6265" s="429">
        <v>8.0932170000000028</v>
      </c>
    </row>
    <row r="6266" spans="1:6" x14ac:dyDescent="0.3">
      <c r="A6266" s="336">
        <v>23070</v>
      </c>
      <c r="B6266" s="2" t="s">
        <v>293</v>
      </c>
      <c r="C6266" s="429">
        <v>6.3572990000000003</v>
      </c>
      <c r="D6266" s="429">
        <v>3.2575229999999999</v>
      </c>
      <c r="E6266" s="429">
        <v>3.0997760000000003</v>
      </c>
      <c r="F6266" s="429">
        <v>7.269436000000006</v>
      </c>
    </row>
    <row r="6267" spans="1:6" x14ac:dyDescent="0.3">
      <c r="A6267" s="336">
        <v>23071</v>
      </c>
      <c r="B6267" s="2" t="s">
        <v>293</v>
      </c>
      <c r="C6267" s="429">
        <v>6.3654580000000003</v>
      </c>
      <c r="D6267" s="429">
        <v>3.2902499999999999</v>
      </c>
      <c r="E6267" s="429">
        <v>3.0752080000000004</v>
      </c>
      <c r="F6267" s="429">
        <v>7.1064379999999971</v>
      </c>
    </row>
    <row r="6268" spans="1:6" x14ac:dyDescent="0.3">
      <c r="A6268" s="336">
        <v>23072</v>
      </c>
      <c r="B6268" s="2" t="s">
        <v>293</v>
      </c>
      <c r="C6268" s="429">
        <v>6.3096410000000001</v>
      </c>
      <c r="D6268" s="429">
        <v>3.424957</v>
      </c>
      <c r="E6268" s="429">
        <v>2.884684</v>
      </c>
      <c r="F6268" s="429">
        <v>6.3959290000000024</v>
      </c>
    </row>
    <row r="6269" spans="1:6" x14ac:dyDescent="0.3">
      <c r="A6269" s="336">
        <v>23075</v>
      </c>
      <c r="B6269" s="2" t="s">
        <v>293</v>
      </c>
      <c r="C6269" s="429">
        <v>6.3589549999999999</v>
      </c>
      <c r="D6269" s="429">
        <v>3.162722</v>
      </c>
      <c r="E6269" s="429">
        <v>3.1962329999999999</v>
      </c>
      <c r="F6269" s="429">
        <v>7.7447080000000099</v>
      </c>
    </row>
    <row r="6270" spans="1:6" x14ac:dyDescent="0.3">
      <c r="A6270" s="336">
        <v>23079</v>
      </c>
      <c r="B6270" s="2" t="s">
        <v>293</v>
      </c>
      <c r="C6270" s="429">
        <v>6.3694579999999998</v>
      </c>
      <c r="D6270" s="429">
        <v>3.2596319999999999</v>
      </c>
      <c r="E6270" s="429">
        <v>3.109826</v>
      </c>
      <c r="F6270" s="429">
        <v>7.4257729999999995</v>
      </c>
    </row>
    <row r="6271" spans="1:6" x14ac:dyDescent="0.3">
      <c r="A6271" s="336">
        <v>23083</v>
      </c>
      <c r="B6271" s="2" t="s">
        <v>293</v>
      </c>
      <c r="C6271" s="429">
        <v>6.1408050000000003</v>
      </c>
      <c r="D6271" s="429">
        <v>2.9692479999999999</v>
      </c>
      <c r="E6271" s="429">
        <v>3.1715570000000004</v>
      </c>
      <c r="F6271" s="429">
        <v>6.8274529999999984</v>
      </c>
    </row>
    <row r="6272" spans="1:6" x14ac:dyDescent="0.3">
      <c r="A6272" s="336">
        <v>23084</v>
      </c>
      <c r="B6272" s="2" t="s">
        <v>293</v>
      </c>
      <c r="C6272" s="429">
        <v>6.1013900000000003</v>
      </c>
      <c r="D6272" s="429">
        <v>2.9640240000000002</v>
      </c>
      <c r="E6272" s="429">
        <v>3.1373660000000001</v>
      </c>
      <c r="F6272" s="429">
        <v>7.4130240000000072</v>
      </c>
    </row>
    <row r="6273" spans="1:6" x14ac:dyDescent="0.3">
      <c r="A6273" s="336">
        <v>23085</v>
      </c>
      <c r="B6273" s="2" t="s">
        <v>293</v>
      </c>
      <c r="C6273" s="429">
        <v>6.3821839999999996</v>
      </c>
      <c r="D6273" s="429">
        <v>3.2448100000000002</v>
      </c>
      <c r="E6273" s="429">
        <v>3.1373739999999994</v>
      </c>
      <c r="F6273" s="429">
        <v>7.5431999999999917</v>
      </c>
    </row>
    <row r="6274" spans="1:6" x14ac:dyDescent="0.3">
      <c r="A6274" s="336">
        <v>23086</v>
      </c>
      <c r="B6274" s="2" t="s">
        <v>293</v>
      </c>
      <c r="C6274" s="429">
        <v>6.4237289999999998</v>
      </c>
      <c r="D6274" s="429">
        <v>3.2033670000000001</v>
      </c>
      <c r="E6274" s="429">
        <v>3.2203619999999997</v>
      </c>
      <c r="F6274" s="429">
        <v>7.701519999999995</v>
      </c>
    </row>
    <row r="6275" spans="1:6" x14ac:dyDescent="0.3">
      <c r="A6275" s="336">
        <v>23089</v>
      </c>
      <c r="B6275" s="2" t="s">
        <v>293</v>
      </c>
      <c r="C6275" s="429">
        <v>6.4359529999999996</v>
      </c>
      <c r="D6275" s="429">
        <v>3.327636</v>
      </c>
      <c r="E6275" s="429">
        <v>3.1083169999999996</v>
      </c>
      <c r="F6275" s="429">
        <v>6.9035619999999938</v>
      </c>
    </row>
    <row r="6276" spans="1:6" x14ac:dyDescent="0.3">
      <c r="A6276" s="336">
        <v>23091</v>
      </c>
      <c r="B6276" s="2" t="s">
        <v>293</v>
      </c>
      <c r="C6276" s="429">
        <v>6.3947370000000001</v>
      </c>
      <c r="D6276" s="429">
        <v>3.2885529999999998</v>
      </c>
      <c r="E6276" s="429">
        <v>3.1061840000000003</v>
      </c>
      <c r="F6276" s="429">
        <v>7.2650649999999999</v>
      </c>
    </row>
    <row r="6277" spans="1:6" x14ac:dyDescent="0.3">
      <c r="A6277" s="336">
        <v>23092</v>
      </c>
      <c r="B6277" s="2" t="s">
        <v>293</v>
      </c>
      <c r="C6277" s="429">
        <v>6.3738780000000004</v>
      </c>
      <c r="D6277" s="429">
        <v>3.2935690000000002</v>
      </c>
      <c r="E6277" s="429">
        <v>3.0803090000000002</v>
      </c>
      <c r="F6277" s="429">
        <v>7.1334099999999978</v>
      </c>
    </row>
    <row r="6278" spans="1:6" x14ac:dyDescent="0.3">
      <c r="A6278" s="336">
        <v>23093</v>
      </c>
      <c r="B6278" s="2" t="s">
        <v>293</v>
      </c>
      <c r="C6278" s="429">
        <v>6.0992410000000001</v>
      </c>
      <c r="D6278" s="429">
        <v>3.1104029999999998</v>
      </c>
      <c r="E6278" s="429">
        <v>2.9888380000000003</v>
      </c>
      <c r="F6278" s="429">
        <v>6.9206140000000005</v>
      </c>
    </row>
    <row r="6279" spans="1:6" x14ac:dyDescent="0.3">
      <c r="A6279" s="336">
        <v>23102</v>
      </c>
      <c r="B6279" s="2" t="s">
        <v>293</v>
      </c>
      <c r="C6279" s="429">
        <v>6.2260039999999996</v>
      </c>
      <c r="D6279" s="429">
        <v>3.0055670000000001</v>
      </c>
      <c r="E6279" s="429">
        <v>3.2204369999999995</v>
      </c>
      <c r="F6279" s="429">
        <v>7.7460220000000106</v>
      </c>
    </row>
    <row r="6280" spans="1:6" x14ac:dyDescent="0.3">
      <c r="A6280" s="336">
        <v>23103</v>
      </c>
      <c r="B6280" s="2" t="s">
        <v>293</v>
      </c>
      <c r="C6280" s="429">
        <v>6.2662709999999997</v>
      </c>
      <c r="D6280" s="429">
        <v>3.0542410000000002</v>
      </c>
      <c r="E6280" s="429">
        <v>3.2120299999999995</v>
      </c>
      <c r="F6280" s="429">
        <v>7.6700209999999984</v>
      </c>
    </row>
    <row r="6281" spans="1:6" x14ac:dyDescent="0.3">
      <c r="A6281" s="336">
        <v>23106</v>
      </c>
      <c r="B6281" s="2" t="s">
        <v>293</v>
      </c>
      <c r="C6281" s="429">
        <v>6.4066749999999999</v>
      </c>
      <c r="D6281" s="429">
        <v>3.1613769999999999</v>
      </c>
      <c r="E6281" s="429">
        <v>3.245298</v>
      </c>
      <c r="F6281" s="429">
        <v>7.9654860000000127</v>
      </c>
    </row>
    <row r="6282" spans="1:6" x14ac:dyDescent="0.3">
      <c r="A6282" s="336">
        <v>23109</v>
      </c>
      <c r="B6282" s="2" t="s">
        <v>293</v>
      </c>
      <c r="C6282" s="429">
        <v>6.3009919999999999</v>
      </c>
      <c r="D6282" s="429">
        <v>3.2561040000000001</v>
      </c>
      <c r="E6282" s="429">
        <v>3.0448879999999998</v>
      </c>
      <c r="F6282" s="429">
        <v>7.1592399999999969</v>
      </c>
    </row>
    <row r="6283" spans="1:6" x14ac:dyDescent="0.3">
      <c r="A6283" s="336">
        <v>23110</v>
      </c>
      <c r="B6283" s="2" t="s">
        <v>293</v>
      </c>
      <c r="C6283" s="429">
        <v>6.4135749999999998</v>
      </c>
      <c r="D6283" s="429">
        <v>3.3409879999999998</v>
      </c>
      <c r="E6283" s="429">
        <v>3.072587</v>
      </c>
      <c r="F6283" s="429">
        <v>6.9446359999999956</v>
      </c>
    </row>
    <row r="6284" spans="1:6" x14ac:dyDescent="0.3">
      <c r="A6284" s="336">
        <v>23111</v>
      </c>
      <c r="B6284" s="2" t="s">
        <v>293</v>
      </c>
      <c r="C6284" s="429">
        <v>6.3768630000000002</v>
      </c>
      <c r="D6284" s="429">
        <v>3.1719979999999999</v>
      </c>
      <c r="E6284" s="429">
        <v>3.2048650000000003</v>
      </c>
      <c r="F6284" s="429">
        <v>7.7984950000000097</v>
      </c>
    </row>
    <row r="6285" spans="1:6" x14ac:dyDescent="0.3">
      <c r="A6285" s="336">
        <v>23112</v>
      </c>
      <c r="B6285" s="2" t="s">
        <v>293</v>
      </c>
      <c r="C6285" s="429">
        <v>6.2580030000000004</v>
      </c>
      <c r="D6285" s="429">
        <v>3.0846809999999998</v>
      </c>
      <c r="E6285" s="429">
        <v>3.1733220000000006</v>
      </c>
      <c r="F6285" s="429">
        <v>7.3421039999999991</v>
      </c>
    </row>
    <row r="6286" spans="1:6" x14ac:dyDescent="0.3">
      <c r="A6286" s="336">
        <v>23113</v>
      </c>
      <c r="B6286" s="2" t="s">
        <v>293</v>
      </c>
      <c r="C6286" s="429">
        <v>6.2681120000000004</v>
      </c>
      <c r="D6286" s="429">
        <v>3.0774149999999998</v>
      </c>
      <c r="E6286" s="429">
        <v>3.1906970000000006</v>
      </c>
      <c r="F6286" s="429">
        <v>7.543108999999987</v>
      </c>
    </row>
    <row r="6287" spans="1:6" x14ac:dyDescent="0.3">
      <c r="A6287" s="336">
        <v>23114</v>
      </c>
      <c r="B6287" s="2" t="s">
        <v>293</v>
      </c>
      <c r="C6287" s="429">
        <v>6.2642850000000001</v>
      </c>
      <c r="D6287" s="429">
        <v>3.0869369999999998</v>
      </c>
      <c r="E6287" s="429">
        <v>3.1773480000000003</v>
      </c>
      <c r="F6287" s="429">
        <v>7.4221290000000053</v>
      </c>
    </row>
    <row r="6288" spans="1:6" x14ac:dyDescent="0.3">
      <c r="A6288" s="336">
        <v>23116</v>
      </c>
      <c r="B6288" s="2" t="s">
        <v>293</v>
      </c>
      <c r="C6288" s="429">
        <v>6.3685349999999996</v>
      </c>
      <c r="D6288" s="429">
        <v>3.1574260000000001</v>
      </c>
      <c r="E6288" s="429">
        <v>3.2111089999999995</v>
      </c>
      <c r="F6288" s="429">
        <v>7.9293830000000085</v>
      </c>
    </row>
    <row r="6289" spans="1:6" x14ac:dyDescent="0.3">
      <c r="A6289" s="336">
        <v>23117</v>
      </c>
      <c r="B6289" s="2" t="s">
        <v>293</v>
      </c>
      <c r="C6289" s="429">
        <v>6.1538969999999997</v>
      </c>
      <c r="D6289" s="429">
        <v>3.0978409999999998</v>
      </c>
      <c r="E6289" s="429">
        <v>3.0560559999999999</v>
      </c>
      <c r="F6289" s="429">
        <v>7.3110829999999964</v>
      </c>
    </row>
    <row r="6290" spans="1:6" x14ac:dyDescent="0.3">
      <c r="A6290" s="336">
        <v>23119</v>
      </c>
      <c r="B6290" s="2" t="s">
        <v>293</v>
      </c>
      <c r="C6290" s="429">
        <v>6.2524360000000003</v>
      </c>
      <c r="D6290" s="429">
        <v>3.1981220000000001</v>
      </c>
      <c r="E6290" s="429">
        <v>3.0543140000000002</v>
      </c>
      <c r="F6290" s="429">
        <v>7.3680960000000084</v>
      </c>
    </row>
    <row r="6291" spans="1:6" x14ac:dyDescent="0.3">
      <c r="A6291" s="336">
        <v>23120</v>
      </c>
      <c r="B6291" s="2" t="s">
        <v>293</v>
      </c>
      <c r="C6291" s="429">
        <v>6.2077770000000001</v>
      </c>
      <c r="D6291" s="429">
        <v>3.039091</v>
      </c>
      <c r="E6291" s="429">
        <v>3.1686860000000001</v>
      </c>
      <c r="F6291" s="429">
        <v>7.3696720000000084</v>
      </c>
    </row>
    <row r="6292" spans="1:6" x14ac:dyDescent="0.3">
      <c r="A6292" s="336">
        <v>23123</v>
      </c>
      <c r="B6292" s="2" t="s">
        <v>293</v>
      </c>
      <c r="C6292" s="429">
        <v>6.0908559999999996</v>
      </c>
      <c r="D6292" s="429">
        <v>2.770737</v>
      </c>
      <c r="E6292" s="429">
        <v>3.3201189999999996</v>
      </c>
      <c r="F6292" s="429">
        <v>7.7970820000000032</v>
      </c>
    </row>
    <row r="6293" spans="1:6" x14ac:dyDescent="0.3">
      <c r="A6293" s="336">
        <v>23124</v>
      </c>
      <c r="B6293" s="2" t="s">
        <v>293</v>
      </c>
      <c r="C6293" s="429">
        <v>6.435365</v>
      </c>
      <c r="D6293" s="429">
        <v>3.2224710000000001</v>
      </c>
      <c r="E6293" s="429">
        <v>3.2128939999999999</v>
      </c>
      <c r="F6293" s="429">
        <v>7.5127780000000044</v>
      </c>
    </row>
    <row r="6294" spans="1:6" x14ac:dyDescent="0.3">
      <c r="A6294" s="336">
        <v>23125</v>
      </c>
      <c r="B6294" s="2" t="s">
        <v>293</v>
      </c>
      <c r="C6294" s="429">
        <v>6.2524360000000003</v>
      </c>
      <c r="D6294" s="429">
        <v>3.1981220000000001</v>
      </c>
      <c r="E6294" s="429">
        <v>3.0543140000000002</v>
      </c>
      <c r="F6294" s="429">
        <v>7.3680960000000084</v>
      </c>
    </row>
    <row r="6295" spans="1:6" x14ac:dyDescent="0.3">
      <c r="A6295" s="336">
        <v>23126</v>
      </c>
      <c r="B6295" s="2" t="s">
        <v>293</v>
      </c>
      <c r="C6295" s="429">
        <v>6.3699130000000004</v>
      </c>
      <c r="D6295" s="429">
        <v>3.1205780000000001</v>
      </c>
      <c r="E6295" s="429">
        <v>3.2493350000000003</v>
      </c>
      <c r="F6295" s="429">
        <v>8.2339230000000043</v>
      </c>
    </row>
    <row r="6296" spans="1:6" x14ac:dyDescent="0.3">
      <c r="A6296" s="336">
        <v>23128</v>
      </c>
      <c r="B6296" s="2" t="s">
        <v>293</v>
      </c>
      <c r="C6296" s="429">
        <v>6.3507379999999998</v>
      </c>
      <c r="D6296" s="429">
        <v>3.3099630000000002</v>
      </c>
      <c r="E6296" s="429">
        <v>3.0407749999999996</v>
      </c>
      <c r="F6296" s="429">
        <v>6.9690490000000054</v>
      </c>
    </row>
    <row r="6297" spans="1:6" x14ac:dyDescent="0.3">
      <c r="A6297" s="336">
        <v>23129</v>
      </c>
      <c r="B6297" s="2" t="s">
        <v>293</v>
      </c>
      <c r="C6297" s="429">
        <v>6.2461169999999999</v>
      </c>
      <c r="D6297" s="429">
        <v>3.0308700000000002</v>
      </c>
      <c r="E6297" s="429">
        <v>3.2152469999999997</v>
      </c>
      <c r="F6297" s="429">
        <v>7.6940119999999936</v>
      </c>
    </row>
    <row r="6298" spans="1:6" x14ac:dyDescent="0.3">
      <c r="A6298" s="336">
        <v>23130</v>
      </c>
      <c r="B6298" s="2" t="s">
        <v>293</v>
      </c>
      <c r="C6298" s="429">
        <v>6.2524360000000003</v>
      </c>
      <c r="D6298" s="429">
        <v>3.1981220000000001</v>
      </c>
      <c r="E6298" s="429">
        <v>3.0543140000000002</v>
      </c>
      <c r="F6298" s="429">
        <v>7.3680960000000084</v>
      </c>
    </row>
    <row r="6299" spans="1:6" x14ac:dyDescent="0.3">
      <c r="A6299" s="336">
        <v>23138</v>
      </c>
      <c r="B6299" s="2" t="s">
        <v>293</v>
      </c>
      <c r="C6299" s="429">
        <v>6.268192</v>
      </c>
      <c r="D6299" s="429">
        <v>3.218191</v>
      </c>
      <c r="E6299" s="429">
        <v>3.050001</v>
      </c>
      <c r="F6299" s="429">
        <v>7.2928250000000006</v>
      </c>
    </row>
    <row r="6300" spans="1:6" x14ac:dyDescent="0.3">
      <c r="A6300" s="336">
        <v>23139</v>
      </c>
      <c r="B6300" s="2" t="s">
        <v>293</v>
      </c>
      <c r="C6300" s="429">
        <v>6.2051290000000003</v>
      </c>
      <c r="D6300" s="429">
        <v>2.945478</v>
      </c>
      <c r="E6300" s="429">
        <v>3.2596510000000003</v>
      </c>
      <c r="F6300" s="429">
        <v>7.7239509999999996</v>
      </c>
    </row>
    <row r="6301" spans="1:6" x14ac:dyDescent="0.3">
      <c r="A6301" s="336">
        <v>23140</v>
      </c>
      <c r="B6301" s="2" t="s">
        <v>293</v>
      </c>
      <c r="C6301" s="429">
        <v>6.4082650000000001</v>
      </c>
      <c r="D6301" s="429">
        <v>3.2395879999999999</v>
      </c>
      <c r="E6301" s="429">
        <v>3.1686770000000002</v>
      </c>
      <c r="F6301" s="429">
        <v>7.202376000000001</v>
      </c>
    </row>
    <row r="6302" spans="1:6" x14ac:dyDescent="0.3">
      <c r="A6302" s="336">
        <v>23141</v>
      </c>
      <c r="B6302" s="2" t="s">
        <v>293</v>
      </c>
      <c r="C6302" s="429">
        <v>6.4067119999999997</v>
      </c>
      <c r="D6302" s="429">
        <v>3.1792050000000001</v>
      </c>
      <c r="E6302" s="429">
        <v>3.2275069999999997</v>
      </c>
      <c r="F6302" s="429">
        <v>7.6154399999999995</v>
      </c>
    </row>
    <row r="6303" spans="1:6" x14ac:dyDescent="0.3">
      <c r="A6303" s="336">
        <v>23146</v>
      </c>
      <c r="B6303" s="2" t="s">
        <v>293</v>
      </c>
      <c r="C6303" s="429">
        <v>6.2644349999999998</v>
      </c>
      <c r="D6303" s="429">
        <v>3.064651</v>
      </c>
      <c r="E6303" s="429">
        <v>3.1997839999999997</v>
      </c>
      <c r="F6303" s="429">
        <v>7.6698059999999941</v>
      </c>
    </row>
    <row r="6304" spans="1:6" x14ac:dyDescent="0.3">
      <c r="A6304" s="336">
        <v>23148</v>
      </c>
      <c r="B6304" s="2" t="s">
        <v>293</v>
      </c>
      <c r="C6304" s="429">
        <v>6.3840159999999999</v>
      </c>
      <c r="D6304" s="429">
        <v>3.159961</v>
      </c>
      <c r="E6304" s="429">
        <v>3.2240549999999999</v>
      </c>
      <c r="F6304" s="429">
        <v>7.9765680000000074</v>
      </c>
    </row>
    <row r="6305" spans="1:6" x14ac:dyDescent="0.3">
      <c r="A6305" s="336">
        <v>23149</v>
      </c>
      <c r="B6305" s="2" t="s">
        <v>293</v>
      </c>
      <c r="C6305" s="429">
        <v>6.3910049999999998</v>
      </c>
      <c r="D6305" s="429">
        <v>3.3343419999999999</v>
      </c>
      <c r="E6305" s="429">
        <v>3.0566629999999999</v>
      </c>
      <c r="F6305" s="429">
        <v>6.9437110000000004</v>
      </c>
    </row>
    <row r="6306" spans="1:6" x14ac:dyDescent="0.3">
      <c r="A6306" s="336">
        <v>23150</v>
      </c>
      <c r="B6306" s="2" t="s">
        <v>293</v>
      </c>
      <c r="C6306" s="429">
        <v>6.3838200000000001</v>
      </c>
      <c r="D6306" s="429">
        <v>3.1443509999999999</v>
      </c>
      <c r="E6306" s="429">
        <v>3.2394690000000002</v>
      </c>
      <c r="F6306" s="429">
        <v>7.6845360000000014</v>
      </c>
    </row>
    <row r="6307" spans="1:6" x14ac:dyDescent="0.3">
      <c r="A6307" s="336">
        <v>23153</v>
      </c>
      <c r="B6307" s="2" t="s">
        <v>293</v>
      </c>
      <c r="C6307" s="429">
        <v>6.1640050000000004</v>
      </c>
      <c r="D6307" s="429">
        <v>2.956801</v>
      </c>
      <c r="E6307" s="429">
        <v>3.2072040000000004</v>
      </c>
      <c r="F6307" s="429">
        <v>7.8426160000000067</v>
      </c>
    </row>
    <row r="6308" spans="1:6" x14ac:dyDescent="0.3">
      <c r="A6308" s="336">
        <v>23156</v>
      </c>
      <c r="B6308" s="2" t="s">
        <v>293</v>
      </c>
      <c r="C6308" s="429">
        <v>6.4046459999999996</v>
      </c>
      <c r="D6308" s="429">
        <v>3.3651659999999999</v>
      </c>
      <c r="E6308" s="429">
        <v>3.0394799999999997</v>
      </c>
      <c r="F6308" s="429">
        <v>6.7706480000000013</v>
      </c>
    </row>
    <row r="6309" spans="1:6" x14ac:dyDescent="0.3">
      <c r="A6309" s="336">
        <v>23160</v>
      </c>
      <c r="B6309" s="2" t="s">
        <v>293</v>
      </c>
      <c r="C6309" s="429">
        <v>6.2358000000000002</v>
      </c>
      <c r="D6309" s="429">
        <v>2.992362</v>
      </c>
      <c r="E6309" s="429">
        <v>3.2434380000000003</v>
      </c>
      <c r="F6309" s="429">
        <v>7.7586799999999911</v>
      </c>
    </row>
    <row r="6310" spans="1:6" x14ac:dyDescent="0.3">
      <c r="A6310" s="336">
        <v>23161</v>
      </c>
      <c r="B6310" s="2" t="s">
        <v>293</v>
      </c>
      <c r="C6310" s="429">
        <v>6.401694</v>
      </c>
      <c r="D6310" s="429">
        <v>3.22932</v>
      </c>
      <c r="E6310" s="429">
        <v>3.172374</v>
      </c>
      <c r="F6310" s="429">
        <v>7.6452379999999991</v>
      </c>
    </row>
    <row r="6311" spans="1:6" x14ac:dyDescent="0.3">
      <c r="A6311" s="336">
        <v>23163</v>
      </c>
      <c r="B6311" s="2" t="s">
        <v>293</v>
      </c>
      <c r="C6311" s="429">
        <v>6.2730550000000003</v>
      </c>
      <c r="D6311" s="429">
        <v>3.2227440000000001</v>
      </c>
      <c r="E6311" s="429">
        <v>3.0503110000000002</v>
      </c>
      <c r="F6311" s="429">
        <v>7.2794020000000046</v>
      </c>
    </row>
    <row r="6312" spans="1:6" x14ac:dyDescent="0.3">
      <c r="A6312" s="336">
        <v>23168</v>
      </c>
      <c r="B6312" s="2" t="s">
        <v>293</v>
      </c>
      <c r="C6312" s="429">
        <v>6.4177819999999999</v>
      </c>
      <c r="D6312" s="429">
        <v>3.4131939999999998</v>
      </c>
      <c r="E6312" s="429">
        <v>3.004588</v>
      </c>
      <c r="F6312" s="429">
        <v>6.4037279999999939</v>
      </c>
    </row>
    <row r="6313" spans="1:6" x14ac:dyDescent="0.3">
      <c r="A6313" s="336">
        <v>23169</v>
      </c>
      <c r="B6313" s="2" t="s">
        <v>293</v>
      </c>
      <c r="C6313" s="429">
        <v>6.3659720000000002</v>
      </c>
      <c r="D6313" s="429">
        <v>3.2787039999999998</v>
      </c>
      <c r="E6313" s="429">
        <v>3.0872680000000003</v>
      </c>
      <c r="F6313" s="429">
        <v>7.1848039999999997</v>
      </c>
    </row>
    <row r="6314" spans="1:6" x14ac:dyDescent="0.3">
      <c r="A6314" s="336">
        <v>23173</v>
      </c>
      <c r="B6314" s="2" t="s">
        <v>293</v>
      </c>
      <c r="C6314" s="429">
        <v>6.2937810000000001</v>
      </c>
      <c r="D6314" s="429">
        <v>3.1420780000000001</v>
      </c>
      <c r="E6314" s="429">
        <v>3.1517029999999999</v>
      </c>
      <c r="F6314" s="429">
        <v>7.5463909999999927</v>
      </c>
    </row>
    <row r="6315" spans="1:6" x14ac:dyDescent="0.3">
      <c r="A6315" s="336">
        <v>23175</v>
      </c>
      <c r="B6315" s="2" t="s">
        <v>293</v>
      </c>
      <c r="C6315" s="429">
        <v>6.3867250000000002</v>
      </c>
      <c r="D6315" s="429">
        <v>3.2953389999999998</v>
      </c>
      <c r="E6315" s="429">
        <v>3.0913860000000004</v>
      </c>
      <c r="F6315" s="429">
        <v>7.2139620000000093</v>
      </c>
    </row>
    <row r="6316" spans="1:6" x14ac:dyDescent="0.3">
      <c r="A6316" s="336">
        <v>23176</v>
      </c>
      <c r="B6316" s="2" t="s">
        <v>293</v>
      </c>
      <c r="C6316" s="429">
        <v>6.3604289999999999</v>
      </c>
      <c r="D6316" s="429">
        <v>3.2701760000000002</v>
      </c>
      <c r="E6316" s="429">
        <v>3.0902529999999997</v>
      </c>
      <c r="F6316" s="429">
        <v>7.2084970000000084</v>
      </c>
    </row>
    <row r="6317" spans="1:6" x14ac:dyDescent="0.3">
      <c r="A6317" s="336">
        <v>23177</v>
      </c>
      <c r="B6317" s="2" t="s">
        <v>293</v>
      </c>
      <c r="C6317" s="429">
        <v>6.3987030000000003</v>
      </c>
      <c r="D6317" s="429">
        <v>3.1992229999999999</v>
      </c>
      <c r="E6317" s="429">
        <v>3.1994800000000003</v>
      </c>
      <c r="F6317" s="429">
        <v>7.7624149999999972</v>
      </c>
    </row>
    <row r="6318" spans="1:6" x14ac:dyDescent="0.3">
      <c r="A6318" s="336">
        <v>23180</v>
      </c>
      <c r="B6318" s="2" t="s">
        <v>293</v>
      </c>
      <c r="C6318" s="429">
        <v>6.3818210000000004</v>
      </c>
      <c r="D6318" s="429">
        <v>3.2677049999999999</v>
      </c>
      <c r="E6318" s="429">
        <v>3.1141160000000006</v>
      </c>
      <c r="F6318" s="429">
        <v>7.3948289999999943</v>
      </c>
    </row>
    <row r="6319" spans="1:6" x14ac:dyDescent="0.3">
      <c r="A6319" s="336">
        <v>23181</v>
      </c>
      <c r="B6319" s="2" t="s">
        <v>293</v>
      </c>
      <c r="C6319" s="429">
        <v>6.4258110000000004</v>
      </c>
      <c r="D6319" s="429">
        <v>3.284875</v>
      </c>
      <c r="E6319" s="429">
        <v>3.1409360000000004</v>
      </c>
      <c r="F6319" s="429">
        <v>7.2923549999999935</v>
      </c>
    </row>
    <row r="6320" spans="1:6" x14ac:dyDescent="0.3">
      <c r="A6320" s="336">
        <v>23185</v>
      </c>
      <c r="B6320" s="2" t="s">
        <v>293</v>
      </c>
      <c r="C6320" s="429">
        <v>6.3416940000000004</v>
      </c>
      <c r="D6320" s="429">
        <v>3.5162049999999998</v>
      </c>
      <c r="E6320" s="429">
        <v>2.8254890000000006</v>
      </c>
      <c r="F6320" s="429">
        <v>6.0230420000000038</v>
      </c>
    </row>
    <row r="6321" spans="1:6" x14ac:dyDescent="0.3">
      <c r="A6321" s="336">
        <v>23186</v>
      </c>
      <c r="B6321" s="2" t="s">
        <v>293</v>
      </c>
      <c r="C6321" s="429">
        <v>6.3533350000000004</v>
      </c>
      <c r="D6321" s="429">
        <v>3.5328629999999999</v>
      </c>
      <c r="E6321" s="429">
        <v>2.8204720000000005</v>
      </c>
      <c r="F6321" s="429">
        <v>5.9191869999999938</v>
      </c>
    </row>
    <row r="6322" spans="1:6" x14ac:dyDescent="0.3">
      <c r="A6322" s="336">
        <v>23188</v>
      </c>
      <c r="B6322" s="2" t="s">
        <v>293</v>
      </c>
      <c r="C6322" s="429">
        <v>6.3851300000000002</v>
      </c>
      <c r="D6322" s="429">
        <v>3.475654</v>
      </c>
      <c r="E6322" s="429">
        <v>2.9094760000000002</v>
      </c>
      <c r="F6322" s="429">
        <v>6.1266310000000104</v>
      </c>
    </row>
    <row r="6323" spans="1:6" x14ac:dyDescent="0.3">
      <c r="A6323" s="336">
        <v>23192</v>
      </c>
      <c r="B6323" s="2" t="s">
        <v>293</v>
      </c>
      <c r="C6323" s="429">
        <v>6.2581350000000002</v>
      </c>
      <c r="D6323" s="429">
        <v>3.080454</v>
      </c>
      <c r="E6323" s="429">
        <v>3.1776810000000002</v>
      </c>
      <c r="F6323" s="429">
        <v>7.6766209999999973</v>
      </c>
    </row>
    <row r="6324" spans="1:6" x14ac:dyDescent="0.3">
      <c r="A6324" s="336">
        <v>23219</v>
      </c>
      <c r="B6324" s="2" t="s">
        <v>293</v>
      </c>
      <c r="C6324" s="429">
        <v>6.3386500000000003</v>
      </c>
      <c r="D6324" s="429">
        <v>3.1663600000000001</v>
      </c>
      <c r="E6324" s="429">
        <v>3.1722900000000003</v>
      </c>
      <c r="F6324" s="429">
        <v>7.7155890000000014</v>
      </c>
    </row>
    <row r="6325" spans="1:6" x14ac:dyDescent="0.3">
      <c r="A6325" s="336">
        <v>23220</v>
      </c>
      <c r="B6325" s="2" t="s">
        <v>293</v>
      </c>
      <c r="C6325" s="429">
        <v>6.3269010000000003</v>
      </c>
      <c r="D6325" s="429">
        <v>3.1610870000000002</v>
      </c>
      <c r="E6325" s="429">
        <v>3.1658140000000001</v>
      </c>
      <c r="F6325" s="429">
        <v>7.6667960000000051</v>
      </c>
    </row>
    <row r="6326" spans="1:6" x14ac:dyDescent="0.3">
      <c r="A6326" s="336">
        <v>23221</v>
      </c>
      <c r="B6326" s="2" t="s">
        <v>293</v>
      </c>
      <c r="C6326" s="429">
        <v>6.3142009999999997</v>
      </c>
      <c r="D6326" s="429">
        <v>3.1528309999999999</v>
      </c>
      <c r="E6326" s="429">
        <v>3.1613699999999998</v>
      </c>
      <c r="F6326" s="429">
        <v>7.6101850000000084</v>
      </c>
    </row>
    <row r="6327" spans="1:6" x14ac:dyDescent="0.3">
      <c r="A6327" s="336">
        <v>23222</v>
      </c>
      <c r="B6327" s="2" t="s">
        <v>293</v>
      </c>
      <c r="C6327" s="429">
        <v>6.3298870000000003</v>
      </c>
      <c r="D6327" s="429">
        <v>3.178766</v>
      </c>
      <c r="E6327" s="429">
        <v>3.1511210000000003</v>
      </c>
      <c r="F6327" s="429">
        <v>7.7385349999999917</v>
      </c>
    </row>
    <row r="6328" spans="1:6" x14ac:dyDescent="0.3">
      <c r="A6328" s="336">
        <v>23223</v>
      </c>
      <c r="B6328" s="2" t="s">
        <v>293</v>
      </c>
      <c r="C6328" s="429">
        <v>6.3461290000000004</v>
      </c>
      <c r="D6328" s="429">
        <v>3.1718860000000002</v>
      </c>
      <c r="E6328" s="429">
        <v>3.1742430000000001</v>
      </c>
      <c r="F6328" s="429">
        <v>7.7474649999999983</v>
      </c>
    </row>
    <row r="6329" spans="1:6" x14ac:dyDescent="0.3">
      <c r="A6329" s="336">
        <v>23224</v>
      </c>
      <c r="B6329" s="2" t="s">
        <v>293</v>
      </c>
      <c r="C6329" s="429">
        <v>6.3407780000000002</v>
      </c>
      <c r="D6329" s="429">
        <v>3.1446190000000001</v>
      </c>
      <c r="E6329" s="429">
        <v>3.1961590000000002</v>
      </c>
      <c r="F6329" s="429">
        <v>7.636101999999994</v>
      </c>
    </row>
    <row r="6330" spans="1:6" x14ac:dyDescent="0.3">
      <c r="A6330" s="336">
        <v>23225</v>
      </c>
      <c r="B6330" s="2" t="s">
        <v>293</v>
      </c>
      <c r="C6330" s="429">
        <v>6.3168620000000004</v>
      </c>
      <c r="D6330" s="429">
        <v>3.1402450000000002</v>
      </c>
      <c r="E6330" s="429">
        <v>3.1766170000000002</v>
      </c>
      <c r="F6330" s="429">
        <v>7.552622999999997</v>
      </c>
    </row>
    <row r="6331" spans="1:6" x14ac:dyDescent="0.3">
      <c r="A6331" s="336">
        <v>23226</v>
      </c>
      <c r="B6331" s="2" t="s">
        <v>293</v>
      </c>
      <c r="C6331" s="429">
        <v>6.3016129999999997</v>
      </c>
      <c r="D6331" s="429">
        <v>3.1488119999999999</v>
      </c>
      <c r="E6331" s="429">
        <v>3.1528009999999997</v>
      </c>
      <c r="F6331" s="429">
        <v>7.5958570000000094</v>
      </c>
    </row>
    <row r="6332" spans="1:6" x14ac:dyDescent="0.3">
      <c r="A6332" s="336">
        <v>23227</v>
      </c>
      <c r="B6332" s="2" t="s">
        <v>293</v>
      </c>
      <c r="C6332" s="429">
        <v>6.3279269999999999</v>
      </c>
      <c r="D6332" s="429">
        <v>3.1661320000000002</v>
      </c>
      <c r="E6332" s="429">
        <v>3.1617949999999997</v>
      </c>
      <c r="F6332" s="429">
        <v>7.7669589999999928</v>
      </c>
    </row>
    <row r="6333" spans="1:6" x14ac:dyDescent="0.3">
      <c r="A6333" s="336">
        <v>23228</v>
      </c>
      <c r="B6333" s="2" t="s">
        <v>293</v>
      </c>
      <c r="C6333" s="429">
        <v>6.3149249999999997</v>
      </c>
      <c r="D6333" s="429">
        <v>3.1501540000000001</v>
      </c>
      <c r="E6333" s="429">
        <v>3.1647709999999996</v>
      </c>
      <c r="F6333" s="429">
        <v>7.7102590000000006</v>
      </c>
    </row>
    <row r="6334" spans="1:6" x14ac:dyDescent="0.3">
      <c r="A6334" s="336">
        <v>23229</v>
      </c>
      <c r="B6334" s="2" t="s">
        <v>293</v>
      </c>
      <c r="C6334" s="429">
        <v>6.2883740000000001</v>
      </c>
      <c r="D6334" s="429">
        <v>3.1310570000000002</v>
      </c>
      <c r="E6334" s="429">
        <v>3.1573169999999999</v>
      </c>
      <c r="F6334" s="429">
        <v>7.5405310000000014</v>
      </c>
    </row>
    <row r="6335" spans="1:6" x14ac:dyDescent="0.3">
      <c r="A6335" s="336">
        <v>23230</v>
      </c>
      <c r="B6335" s="2" t="s">
        <v>293</v>
      </c>
      <c r="C6335" s="429">
        <v>6.3099679999999996</v>
      </c>
      <c r="D6335" s="429">
        <v>3.158633</v>
      </c>
      <c r="E6335" s="429">
        <v>3.1513349999999996</v>
      </c>
      <c r="F6335" s="429">
        <v>7.6452150000000003</v>
      </c>
    </row>
    <row r="6336" spans="1:6" x14ac:dyDescent="0.3">
      <c r="A6336" s="336">
        <v>23231</v>
      </c>
      <c r="B6336" s="2" t="s">
        <v>293</v>
      </c>
      <c r="C6336" s="429">
        <v>6.3950230000000001</v>
      </c>
      <c r="D6336" s="429">
        <v>3.122134</v>
      </c>
      <c r="E6336" s="429">
        <v>3.2728890000000002</v>
      </c>
      <c r="F6336" s="429">
        <v>7.6752030000000104</v>
      </c>
    </row>
    <row r="6337" spans="1:6" x14ac:dyDescent="0.3">
      <c r="A6337" s="336">
        <v>23233</v>
      </c>
      <c r="B6337" s="2" t="s">
        <v>293</v>
      </c>
      <c r="C6337" s="429">
        <v>6.2835660000000004</v>
      </c>
      <c r="D6337" s="429">
        <v>3.1019519999999998</v>
      </c>
      <c r="E6337" s="429">
        <v>3.1816140000000006</v>
      </c>
      <c r="F6337" s="429">
        <v>7.6240939999999924</v>
      </c>
    </row>
    <row r="6338" spans="1:6" x14ac:dyDescent="0.3">
      <c r="A6338" s="336">
        <v>23234</v>
      </c>
      <c r="B6338" s="2" t="s">
        <v>293</v>
      </c>
      <c r="C6338" s="429">
        <v>6.3567429999999998</v>
      </c>
      <c r="D6338" s="429">
        <v>3.1322899999999998</v>
      </c>
      <c r="E6338" s="429">
        <v>3.224453</v>
      </c>
      <c r="F6338" s="429">
        <v>7.632355000000004</v>
      </c>
    </row>
    <row r="6339" spans="1:6" x14ac:dyDescent="0.3">
      <c r="A6339" s="336">
        <v>23235</v>
      </c>
      <c r="B6339" s="2" t="s">
        <v>293</v>
      </c>
      <c r="C6339" s="429">
        <v>6.2981959999999999</v>
      </c>
      <c r="D6339" s="429">
        <v>3.1274700000000002</v>
      </c>
      <c r="E6339" s="429">
        <v>3.1707259999999997</v>
      </c>
      <c r="F6339" s="429">
        <v>7.4515220000000042</v>
      </c>
    </row>
    <row r="6340" spans="1:6" x14ac:dyDescent="0.3">
      <c r="A6340" s="336">
        <v>23236</v>
      </c>
      <c r="B6340" s="2" t="s">
        <v>293</v>
      </c>
      <c r="C6340" s="429">
        <v>6.2946739999999997</v>
      </c>
      <c r="D6340" s="429">
        <v>3.1183969999999999</v>
      </c>
      <c r="E6340" s="429">
        <v>3.1762769999999998</v>
      </c>
      <c r="F6340" s="429">
        <v>7.3733859999999964</v>
      </c>
    </row>
    <row r="6341" spans="1:6" x14ac:dyDescent="0.3">
      <c r="A6341" s="336">
        <v>23237</v>
      </c>
      <c r="B6341" s="2" t="s">
        <v>293</v>
      </c>
      <c r="C6341" s="429">
        <v>6.3726149999999997</v>
      </c>
      <c r="D6341" s="429">
        <v>3.115907</v>
      </c>
      <c r="E6341" s="429">
        <v>3.2567079999999997</v>
      </c>
      <c r="F6341" s="429">
        <v>7.6265200000000064</v>
      </c>
    </row>
    <row r="6342" spans="1:6" x14ac:dyDescent="0.3">
      <c r="A6342" s="336">
        <v>23238</v>
      </c>
      <c r="B6342" s="2" t="s">
        <v>293</v>
      </c>
      <c r="C6342" s="429">
        <v>6.278912</v>
      </c>
      <c r="D6342" s="429">
        <v>3.0962299999999998</v>
      </c>
      <c r="E6342" s="429">
        <v>3.1826820000000002</v>
      </c>
      <c r="F6342" s="429">
        <v>7.5903399999999905</v>
      </c>
    </row>
    <row r="6343" spans="1:6" x14ac:dyDescent="0.3">
      <c r="A6343" s="336">
        <v>23250</v>
      </c>
      <c r="B6343" s="2" t="s">
        <v>293</v>
      </c>
      <c r="C6343" s="429">
        <v>6.375699</v>
      </c>
      <c r="D6343" s="429">
        <v>3.1441110000000001</v>
      </c>
      <c r="E6343" s="429">
        <v>3.2315879999999999</v>
      </c>
      <c r="F6343" s="429">
        <v>7.7222180000000051</v>
      </c>
    </row>
    <row r="6344" spans="1:6" x14ac:dyDescent="0.3">
      <c r="A6344" s="336">
        <v>23294</v>
      </c>
      <c r="B6344" s="2" t="s">
        <v>293</v>
      </c>
      <c r="C6344" s="429">
        <v>6.3006349999999998</v>
      </c>
      <c r="D6344" s="429">
        <v>3.1345320000000001</v>
      </c>
      <c r="E6344" s="429">
        <v>3.1661029999999997</v>
      </c>
      <c r="F6344" s="429">
        <v>7.643611000000007</v>
      </c>
    </row>
    <row r="6345" spans="1:6" x14ac:dyDescent="0.3">
      <c r="A6345" s="336">
        <v>23301</v>
      </c>
      <c r="B6345" s="2" t="s">
        <v>293</v>
      </c>
      <c r="C6345" s="429">
        <v>6.0218540000000003</v>
      </c>
      <c r="D6345" s="429">
        <v>2.7850489999999999</v>
      </c>
      <c r="E6345" s="429">
        <v>3.2368050000000004</v>
      </c>
      <c r="F6345" s="429">
        <v>7.6804079999999999</v>
      </c>
    </row>
    <row r="6346" spans="1:6" x14ac:dyDescent="0.3">
      <c r="A6346" s="336">
        <v>23302</v>
      </c>
      <c r="B6346" s="2" t="s">
        <v>293</v>
      </c>
      <c r="C6346" s="429">
        <v>5.9715059999999998</v>
      </c>
      <c r="D6346" s="429">
        <v>2.7545350000000002</v>
      </c>
      <c r="E6346" s="429">
        <v>3.2169709999999996</v>
      </c>
      <c r="F6346" s="429">
        <v>7.1569140000000075</v>
      </c>
    </row>
    <row r="6347" spans="1:6" x14ac:dyDescent="0.3">
      <c r="A6347" s="336">
        <v>23303</v>
      </c>
      <c r="B6347" s="2" t="s">
        <v>293</v>
      </c>
      <c r="C6347" s="429">
        <v>5.955476</v>
      </c>
      <c r="D6347" s="429">
        <v>2.7457370000000001</v>
      </c>
      <c r="E6347" s="429">
        <v>3.2097389999999999</v>
      </c>
      <c r="F6347" s="429">
        <v>7.1452289999999934</v>
      </c>
    </row>
    <row r="6348" spans="1:6" x14ac:dyDescent="0.3">
      <c r="A6348" s="336">
        <v>23306</v>
      </c>
      <c r="B6348" s="2" t="s">
        <v>293</v>
      </c>
      <c r="C6348" s="429">
        <v>6.1623359999999998</v>
      </c>
      <c r="D6348" s="429">
        <v>2.9291459999999998</v>
      </c>
      <c r="E6348" s="429">
        <v>3.23319</v>
      </c>
      <c r="F6348" s="429">
        <v>7.719229999999996</v>
      </c>
    </row>
    <row r="6349" spans="1:6" x14ac:dyDescent="0.3">
      <c r="A6349" s="336">
        <v>23307</v>
      </c>
      <c r="B6349" s="2" t="s">
        <v>293</v>
      </c>
      <c r="C6349" s="429">
        <v>6.1367900000000004</v>
      </c>
      <c r="D6349" s="429">
        <v>2.9191980000000002</v>
      </c>
      <c r="E6349" s="429">
        <v>3.2175920000000002</v>
      </c>
      <c r="F6349" s="429">
        <v>7.8376210000000057</v>
      </c>
    </row>
    <row r="6350" spans="1:6" x14ac:dyDescent="0.3">
      <c r="A6350" s="336">
        <v>23308</v>
      </c>
      <c r="B6350" s="2" t="s">
        <v>293</v>
      </c>
      <c r="C6350" s="429">
        <v>5.9949960000000004</v>
      </c>
      <c r="D6350" s="429">
        <v>2.7596180000000001</v>
      </c>
      <c r="E6350" s="429">
        <v>3.2353780000000003</v>
      </c>
      <c r="F6350" s="429">
        <v>7.4787060000000167</v>
      </c>
    </row>
    <row r="6351" spans="1:6" x14ac:dyDescent="0.3">
      <c r="A6351" s="336">
        <v>23310</v>
      </c>
      <c r="B6351" s="2" t="s">
        <v>293</v>
      </c>
      <c r="C6351" s="429">
        <v>6.2066340000000002</v>
      </c>
      <c r="D6351" s="429">
        <v>2.977535</v>
      </c>
      <c r="E6351" s="429">
        <v>3.2290990000000002</v>
      </c>
      <c r="F6351" s="429">
        <v>7.886175999999999</v>
      </c>
    </row>
    <row r="6352" spans="1:6" x14ac:dyDescent="0.3">
      <c r="A6352" s="336">
        <v>23314</v>
      </c>
      <c r="B6352" s="2" t="s">
        <v>293</v>
      </c>
      <c r="C6352" s="429">
        <v>6.3363490000000002</v>
      </c>
      <c r="D6352" s="429">
        <v>3.427791</v>
      </c>
      <c r="E6352" s="429">
        <v>2.9085580000000002</v>
      </c>
      <c r="F6352" s="429">
        <v>7.8114129999999946</v>
      </c>
    </row>
    <row r="6353" spans="1:6" x14ac:dyDescent="0.3">
      <c r="A6353" s="336">
        <v>23315</v>
      </c>
      <c r="B6353" s="2" t="s">
        <v>293</v>
      </c>
      <c r="C6353" s="429">
        <v>6.3709730000000002</v>
      </c>
      <c r="D6353" s="429">
        <v>3.591161</v>
      </c>
      <c r="E6353" s="429">
        <v>2.7798120000000002</v>
      </c>
      <c r="F6353" s="429">
        <v>6.729688000000003</v>
      </c>
    </row>
    <row r="6354" spans="1:6" x14ac:dyDescent="0.3">
      <c r="A6354" s="336">
        <v>23320</v>
      </c>
      <c r="B6354" s="2" t="s">
        <v>293</v>
      </c>
      <c r="C6354" s="429">
        <v>6.3385470000000002</v>
      </c>
      <c r="D6354" s="429">
        <v>3.3186749999999998</v>
      </c>
      <c r="E6354" s="429">
        <v>3.0198720000000003</v>
      </c>
      <c r="F6354" s="429">
        <v>8.6273299999999935</v>
      </c>
    </row>
    <row r="6355" spans="1:6" x14ac:dyDescent="0.3">
      <c r="A6355" s="336">
        <v>23321</v>
      </c>
      <c r="B6355" s="2" t="s">
        <v>293</v>
      </c>
      <c r="C6355" s="429">
        <v>6.3555789999999996</v>
      </c>
      <c r="D6355" s="429">
        <v>3.3940169999999998</v>
      </c>
      <c r="E6355" s="429">
        <v>2.9615619999999998</v>
      </c>
      <c r="F6355" s="429">
        <v>8.7181059999999988</v>
      </c>
    </row>
    <row r="6356" spans="1:6" x14ac:dyDescent="0.3">
      <c r="A6356" s="336">
        <v>23322</v>
      </c>
      <c r="B6356" s="2" t="s">
        <v>293</v>
      </c>
      <c r="C6356" s="429">
        <v>6.2866289999999996</v>
      </c>
      <c r="D6356" s="429">
        <v>3.4684249999999999</v>
      </c>
      <c r="E6356" s="429">
        <v>2.8182039999999997</v>
      </c>
      <c r="F6356" s="429">
        <v>7.6967830000000035</v>
      </c>
    </row>
    <row r="6357" spans="1:6" x14ac:dyDescent="0.3">
      <c r="A6357" s="336">
        <v>23323</v>
      </c>
      <c r="B6357" s="2" t="s">
        <v>293</v>
      </c>
      <c r="C6357" s="429">
        <v>6.3343410000000002</v>
      </c>
      <c r="D6357" s="429">
        <v>3.4570530000000002</v>
      </c>
      <c r="E6357" s="429">
        <v>2.8772880000000001</v>
      </c>
      <c r="F6357" s="429">
        <v>8.2273869999999931</v>
      </c>
    </row>
    <row r="6358" spans="1:6" x14ac:dyDescent="0.3">
      <c r="A6358" s="336">
        <v>23324</v>
      </c>
      <c r="B6358" s="2" t="s">
        <v>293</v>
      </c>
      <c r="C6358" s="429">
        <v>6.3592380000000004</v>
      </c>
      <c r="D6358" s="429">
        <v>3.3023479999999998</v>
      </c>
      <c r="E6358" s="429">
        <v>3.0568900000000006</v>
      </c>
      <c r="F6358" s="429">
        <v>9.1117710000000116</v>
      </c>
    </row>
    <row r="6359" spans="1:6" x14ac:dyDescent="0.3">
      <c r="A6359" s="336">
        <v>23325</v>
      </c>
      <c r="B6359" s="2" t="s">
        <v>293</v>
      </c>
      <c r="C6359" s="429">
        <v>6.3550589999999998</v>
      </c>
      <c r="D6359" s="429">
        <v>3.2622870000000002</v>
      </c>
      <c r="E6359" s="429">
        <v>3.0927719999999996</v>
      </c>
      <c r="F6359" s="429">
        <v>9.256058000000003</v>
      </c>
    </row>
    <row r="6360" spans="1:6" x14ac:dyDescent="0.3">
      <c r="A6360" s="336">
        <v>23336</v>
      </c>
      <c r="B6360" s="2" t="s">
        <v>293</v>
      </c>
      <c r="C6360" s="429">
        <v>5.8356570000000003</v>
      </c>
      <c r="D6360" s="429">
        <v>2.7002999999999999</v>
      </c>
      <c r="E6360" s="429">
        <v>3.1353570000000004</v>
      </c>
      <c r="F6360" s="429">
        <v>6.7551079999999999</v>
      </c>
    </row>
    <row r="6361" spans="1:6" x14ac:dyDescent="0.3">
      <c r="A6361" s="336">
        <v>23337</v>
      </c>
      <c r="B6361" s="2" t="s">
        <v>293</v>
      </c>
      <c r="C6361" s="429">
        <v>5.8894770000000003</v>
      </c>
      <c r="D6361" s="429">
        <v>2.7086410000000001</v>
      </c>
      <c r="E6361" s="429">
        <v>3.1808360000000002</v>
      </c>
      <c r="F6361" s="429">
        <v>7.1148990000000083</v>
      </c>
    </row>
    <row r="6362" spans="1:6" x14ac:dyDescent="0.3">
      <c r="A6362" s="336">
        <v>23350</v>
      </c>
      <c r="B6362" s="2" t="s">
        <v>293</v>
      </c>
      <c r="C6362" s="429">
        <v>6.1551150000000003</v>
      </c>
      <c r="D6362" s="429">
        <v>2.9267080000000001</v>
      </c>
      <c r="E6362" s="429">
        <v>3.2284070000000002</v>
      </c>
      <c r="F6362" s="429">
        <v>7.7626329999999939</v>
      </c>
    </row>
    <row r="6363" spans="1:6" x14ac:dyDescent="0.3">
      <c r="A6363" s="336">
        <v>23354</v>
      </c>
      <c r="B6363" s="2" t="s">
        <v>293</v>
      </c>
      <c r="C6363" s="429">
        <v>6.1783289999999997</v>
      </c>
      <c r="D6363" s="429">
        <v>2.9489269999999999</v>
      </c>
      <c r="E6363" s="429">
        <v>3.2294019999999999</v>
      </c>
      <c r="F6363" s="429">
        <v>7.7931499999999971</v>
      </c>
    </row>
    <row r="6364" spans="1:6" x14ac:dyDescent="0.3">
      <c r="A6364" s="336">
        <v>23356</v>
      </c>
      <c r="B6364" s="2" t="s">
        <v>293</v>
      </c>
      <c r="C6364" s="429">
        <v>5.872655</v>
      </c>
      <c r="D6364" s="429">
        <v>2.7701889999999998</v>
      </c>
      <c r="E6364" s="429">
        <v>3.1024660000000002</v>
      </c>
      <c r="F6364" s="429">
        <v>6.0537489999999963</v>
      </c>
    </row>
    <row r="6365" spans="1:6" x14ac:dyDescent="0.3">
      <c r="A6365" s="336">
        <v>23357</v>
      </c>
      <c r="B6365" s="2" t="s">
        <v>293</v>
      </c>
      <c r="C6365" s="429">
        <v>6.0199670000000003</v>
      </c>
      <c r="D6365" s="429">
        <v>2.7983929999999999</v>
      </c>
      <c r="E6365" s="429">
        <v>3.2215740000000004</v>
      </c>
      <c r="F6365" s="429">
        <v>7.6140420000000049</v>
      </c>
    </row>
    <row r="6366" spans="1:6" x14ac:dyDescent="0.3">
      <c r="A6366" s="336">
        <v>23359</v>
      </c>
      <c r="B6366" s="2" t="s">
        <v>293</v>
      </c>
      <c r="C6366" s="429">
        <v>5.9815769999999997</v>
      </c>
      <c r="D6366" s="429">
        <v>2.7650480000000002</v>
      </c>
      <c r="E6366" s="429">
        <v>3.2165289999999995</v>
      </c>
      <c r="F6366" s="429">
        <v>7.2199079999999967</v>
      </c>
    </row>
    <row r="6367" spans="1:6" x14ac:dyDescent="0.3">
      <c r="A6367" s="336">
        <v>23395</v>
      </c>
      <c r="B6367" s="2" t="s">
        <v>293</v>
      </c>
      <c r="C6367" s="429">
        <v>5.9019649999999997</v>
      </c>
      <c r="D6367" s="429">
        <v>2.7491080000000001</v>
      </c>
      <c r="E6367" s="429">
        <v>3.1528569999999996</v>
      </c>
      <c r="F6367" s="429">
        <v>6.6197280000000021</v>
      </c>
    </row>
    <row r="6368" spans="1:6" x14ac:dyDescent="0.3">
      <c r="A6368" s="336">
        <v>23404</v>
      </c>
      <c r="B6368" s="2" t="s">
        <v>293</v>
      </c>
      <c r="C6368" s="429">
        <v>6.0370480000000004</v>
      </c>
      <c r="D6368" s="429">
        <v>2.8039529999999999</v>
      </c>
      <c r="E6368" s="429">
        <v>3.2330950000000005</v>
      </c>
      <c r="F6368" s="429">
        <v>7.7201549999999983</v>
      </c>
    </row>
    <row r="6369" spans="1:6" x14ac:dyDescent="0.3">
      <c r="A6369" s="336">
        <v>23405</v>
      </c>
      <c r="B6369" s="2" t="s">
        <v>293</v>
      </c>
      <c r="C6369" s="429">
        <v>6.1974799999999997</v>
      </c>
      <c r="D6369" s="429">
        <v>2.9670459999999999</v>
      </c>
      <c r="E6369" s="429">
        <v>3.2304339999999998</v>
      </c>
      <c r="F6369" s="429">
        <v>7.8279339999999991</v>
      </c>
    </row>
    <row r="6370" spans="1:6" x14ac:dyDescent="0.3">
      <c r="A6370" s="336">
        <v>23409</v>
      </c>
      <c r="B6370" s="2" t="s">
        <v>293</v>
      </c>
      <c r="C6370" s="429">
        <v>6.0011419999999998</v>
      </c>
      <c r="D6370" s="429">
        <v>2.79121</v>
      </c>
      <c r="E6370" s="429">
        <v>3.2099319999999998</v>
      </c>
      <c r="F6370" s="429">
        <v>7.3102370000000079</v>
      </c>
    </row>
    <row r="6371" spans="1:6" x14ac:dyDescent="0.3">
      <c r="A6371" s="336">
        <v>23410</v>
      </c>
      <c r="B6371" s="2" t="s">
        <v>293</v>
      </c>
      <c r="C6371" s="429">
        <v>6.057137</v>
      </c>
      <c r="D6371" s="429">
        <v>2.839502</v>
      </c>
      <c r="E6371" s="429">
        <v>3.217635</v>
      </c>
      <c r="F6371" s="429">
        <v>7.756179000000003</v>
      </c>
    </row>
    <row r="6372" spans="1:6" x14ac:dyDescent="0.3">
      <c r="A6372" s="336">
        <v>23413</v>
      </c>
      <c r="B6372" s="2" t="s">
        <v>293</v>
      </c>
      <c r="C6372" s="429">
        <v>6.1422889999999999</v>
      </c>
      <c r="D6372" s="429">
        <v>2.9211079999999998</v>
      </c>
      <c r="E6372" s="429">
        <v>3.2211810000000001</v>
      </c>
      <c r="F6372" s="429">
        <v>7.8132090000000005</v>
      </c>
    </row>
    <row r="6373" spans="1:6" x14ac:dyDescent="0.3">
      <c r="A6373" s="336">
        <v>23415</v>
      </c>
      <c r="B6373" s="2" t="s">
        <v>293</v>
      </c>
      <c r="C6373" s="429">
        <v>5.9366320000000004</v>
      </c>
      <c r="D6373" s="429">
        <v>2.7654010000000002</v>
      </c>
      <c r="E6373" s="429">
        <v>3.1712310000000001</v>
      </c>
      <c r="F6373" s="429">
        <v>6.7000579999999985</v>
      </c>
    </row>
    <row r="6374" spans="1:6" x14ac:dyDescent="0.3">
      <c r="A6374" s="336">
        <v>23416</v>
      </c>
      <c r="B6374" s="2" t="s">
        <v>293</v>
      </c>
      <c r="C6374" s="429">
        <v>5.9793789999999998</v>
      </c>
      <c r="D6374" s="429">
        <v>2.781374</v>
      </c>
      <c r="E6374" s="429">
        <v>3.1980049999999998</v>
      </c>
      <c r="F6374" s="429">
        <v>6.9594989999999939</v>
      </c>
    </row>
    <row r="6375" spans="1:6" x14ac:dyDescent="0.3">
      <c r="A6375" s="336">
        <v>23417</v>
      </c>
      <c r="B6375" s="2" t="s">
        <v>293</v>
      </c>
      <c r="C6375" s="429">
        <v>6.0384070000000003</v>
      </c>
      <c r="D6375" s="429">
        <v>2.8350970000000002</v>
      </c>
      <c r="E6375" s="429">
        <v>3.2033100000000001</v>
      </c>
      <c r="F6375" s="429">
        <v>7.6543770000000038</v>
      </c>
    </row>
    <row r="6376" spans="1:6" x14ac:dyDescent="0.3">
      <c r="A6376" s="336">
        <v>23418</v>
      </c>
      <c r="B6376" s="2" t="s">
        <v>293</v>
      </c>
      <c r="C6376" s="429">
        <v>6.0355460000000001</v>
      </c>
      <c r="D6376" s="429">
        <v>2.8086549999999999</v>
      </c>
      <c r="E6376" s="429">
        <v>3.2268910000000002</v>
      </c>
      <c r="F6376" s="429">
        <v>7.7030250000000038</v>
      </c>
    </row>
    <row r="6377" spans="1:6" x14ac:dyDescent="0.3">
      <c r="A6377" s="336">
        <v>23420</v>
      </c>
      <c r="B6377" s="2" t="s">
        <v>293</v>
      </c>
      <c r="C6377" s="429">
        <v>6.0928009999999997</v>
      </c>
      <c r="D6377" s="429">
        <v>2.8636620000000002</v>
      </c>
      <c r="E6377" s="429">
        <v>3.2291389999999995</v>
      </c>
      <c r="F6377" s="429">
        <v>7.7538289999999961</v>
      </c>
    </row>
    <row r="6378" spans="1:6" x14ac:dyDescent="0.3">
      <c r="A6378" s="336">
        <v>23421</v>
      </c>
      <c r="B6378" s="2" t="s">
        <v>293</v>
      </c>
      <c r="C6378" s="429">
        <v>6.0059529999999999</v>
      </c>
      <c r="D6378" s="429">
        <v>2.7717309999999999</v>
      </c>
      <c r="E6378" s="429">
        <v>3.2342219999999999</v>
      </c>
      <c r="F6378" s="429">
        <v>7.5671229999999952</v>
      </c>
    </row>
    <row r="6379" spans="1:6" x14ac:dyDescent="0.3">
      <c r="A6379" s="336">
        <v>23426</v>
      </c>
      <c r="B6379" s="2" t="s">
        <v>293</v>
      </c>
      <c r="C6379" s="429">
        <v>6.0106770000000003</v>
      </c>
      <c r="D6379" s="429">
        <v>2.8172350000000002</v>
      </c>
      <c r="E6379" s="429">
        <v>3.1934420000000001</v>
      </c>
      <c r="F6379" s="429">
        <v>7.1896860000000018</v>
      </c>
    </row>
    <row r="6380" spans="1:6" x14ac:dyDescent="0.3">
      <c r="A6380" s="336">
        <v>23430</v>
      </c>
      <c r="B6380" s="2" t="s">
        <v>293</v>
      </c>
      <c r="C6380" s="429">
        <v>6.3378459999999999</v>
      </c>
      <c r="D6380" s="429">
        <v>3.4955910000000001</v>
      </c>
      <c r="E6380" s="429">
        <v>2.8422549999999998</v>
      </c>
      <c r="F6380" s="429">
        <v>6.9458599999999961</v>
      </c>
    </row>
    <row r="6381" spans="1:6" x14ac:dyDescent="0.3">
      <c r="A6381" s="336">
        <v>23432</v>
      </c>
      <c r="B6381" s="2" t="s">
        <v>293</v>
      </c>
      <c r="C6381" s="429">
        <v>6.339067</v>
      </c>
      <c r="D6381" s="429">
        <v>3.4587210000000002</v>
      </c>
      <c r="E6381" s="429">
        <v>2.8803459999999999</v>
      </c>
      <c r="F6381" s="429">
        <v>7.8840099999999964</v>
      </c>
    </row>
    <row r="6382" spans="1:6" x14ac:dyDescent="0.3">
      <c r="A6382" s="336">
        <v>23433</v>
      </c>
      <c r="B6382" s="2" t="s">
        <v>293</v>
      </c>
      <c r="C6382" s="429">
        <v>6.3447610000000001</v>
      </c>
      <c r="D6382" s="429">
        <v>3.379918</v>
      </c>
      <c r="E6382" s="429">
        <v>2.9648430000000001</v>
      </c>
      <c r="F6382" s="429">
        <v>8.4723559999999978</v>
      </c>
    </row>
    <row r="6383" spans="1:6" x14ac:dyDescent="0.3">
      <c r="A6383" s="336">
        <v>23434</v>
      </c>
      <c r="B6383" s="2" t="s">
        <v>293</v>
      </c>
      <c r="C6383" s="429">
        <v>6.3196050000000001</v>
      </c>
      <c r="D6383" s="429">
        <v>3.5795219999999999</v>
      </c>
      <c r="E6383" s="429">
        <v>2.7400830000000003</v>
      </c>
      <c r="F6383" s="429">
        <v>7.2879419999999939</v>
      </c>
    </row>
    <row r="6384" spans="1:6" x14ac:dyDescent="0.3">
      <c r="A6384" s="336">
        <v>23435</v>
      </c>
      <c r="B6384" s="2" t="s">
        <v>293</v>
      </c>
      <c r="C6384" s="429">
        <v>6.3478500000000002</v>
      </c>
      <c r="D6384" s="429">
        <v>3.4125429999999999</v>
      </c>
      <c r="E6384" s="429">
        <v>2.9353070000000003</v>
      </c>
      <c r="F6384" s="429">
        <v>8.4375870000000006</v>
      </c>
    </row>
    <row r="6385" spans="1:6" x14ac:dyDescent="0.3">
      <c r="A6385" s="336">
        <v>23436</v>
      </c>
      <c r="B6385" s="2" t="s">
        <v>293</v>
      </c>
      <c r="C6385" s="429">
        <v>6.3429500000000001</v>
      </c>
      <c r="D6385" s="429">
        <v>3.4077109999999999</v>
      </c>
      <c r="E6385" s="429">
        <v>2.9352390000000002</v>
      </c>
      <c r="F6385" s="429">
        <v>8.2677090000000035</v>
      </c>
    </row>
    <row r="6386" spans="1:6" x14ac:dyDescent="0.3">
      <c r="A6386" s="336">
        <v>23437</v>
      </c>
      <c r="B6386" s="2" t="s">
        <v>293</v>
      </c>
      <c r="C6386" s="429">
        <v>6.3119139999999998</v>
      </c>
      <c r="D6386" s="429">
        <v>3.6677520000000001</v>
      </c>
      <c r="E6386" s="429">
        <v>2.6441619999999997</v>
      </c>
      <c r="F6386" s="429">
        <v>6.5071259999999995</v>
      </c>
    </row>
    <row r="6387" spans="1:6" x14ac:dyDescent="0.3">
      <c r="A6387" s="336">
        <v>23438</v>
      </c>
      <c r="B6387" s="2" t="s">
        <v>293</v>
      </c>
      <c r="C6387" s="429">
        <v>6.2709989999999998</v>
      </c>
      <c r="D6387" s="429">
        <v>3.7080730000000002</v>
      </c>
      <c r="E6387" s="429">
        <v>2.5629259999999996</v>
      </c>
      <c r="F6387" s="429">
        <v>6.4100280000000041</v>
      </c>
    </row>
    <row r="6388" spans="1:6" x14ac:dyDescent="0.3">
      <c r="A6388" s="336">
        <v>23442</v>
      </c>
      <c r="B6388" s="2" t="s">
        <v>293</v>
      </c>
      <c r="C6388" s="429">
        <v>5.9693829999999997</v>
      </c>
      <c r="D6388" s="429">
        <v>2.7570960000000002</v>
      </c>
      <c r="E6388" s="429">
        <v>3.2122869999999994</v>
      </c>
      <c r="F6388" s="429">
        <v>7.1550859999999901</v>
      </c>
    </row>
    <row r="6389" spans="1:6" x14ac:dyDescent="0.3">
      <c r="A6389" s="336">
        <v>23451</v>
      </c>
      <c r="B6389" s="2" t="s">
        <v>293</v>
      </c>
      <c r="C6389" s="429">
        <v>6.307461</v>
      </c>
      <c r="D6389" s="429">
        <v>3.1333709999999999</v>
      </c>
      <c r="E6389" s="429">
        <v>3.1740900000000001</v>
      </c>
      <c r="F6389" s="429">
        <v>8.1810500000000133</v>
      </c>
    </row>
    <row r="6390" spans="1:6" x14ac:dyDescent="0.3">
      <c r="A6390" s="336">
        <v>23452</v>
      </c>
      <c r="B6390" s="2" t="s">
        <v>293</v>
      </c>
      <c r="C6390" s="429">
        <v>6.3132849999999996</v>
      </c>
      <c r="D6390" s="429">
        <v>3.1749010000000002</v>
      </c>
      <c r="E6390" s="429">
        <v>3.1383839999999994</v>
      </c>
      <c r="F6390" s="429">
        <v>8.4549189999999896</v>
      </c>
    </row>
    <row r="6391" spans="1:6" x14ac:dyDescent="0.3">
      <c r="A6391" s="336">
        <v>23453</v>
      </c>
      <c r="B6391" s="2" t="s">
        <v>293</v>
      </c>
      <c r="C6391" s="429">
        <v>6.2747520000000003</v>
      </c>
      <c r="D6391" s="429">
        <v>3.214372</v>
      </c>
      <c r="E6391" s="429">
        <v>3.0603800000000003</v>
      </c>
      <c r="F6391" s="429">
        <v>8.2853199999999987</v>
      </c>
    </row>
    <row r="6392" spans="1:6" x14ac:dyDescent="0.3">
      <c r="A6392" s="336">
        <v>23454</v>
      </c>
      <c r="B6392" s="2" t="s">
        <v>293</v>
      </c>
      <c r="C6392" s="429">
        <v>6.3022140000000002</v>
      </c>
      <c r="D6392" s="429">
        <v>3.1594090000000001</v>
      </c>
      <c r="E6392" s="429">
        <v>3.1428050000000001</v>
      </c>
      <c r="F6392" s="429">
        <v>8.2531079999999974</v>
      </c>
    </row>
    <row r="6393" spans="1:6" x14ac:dyDescent="0.3">
      <c r="A6393" s="336">
        <v>23455</v>
      </c>
      <c r="B6393" s="2" t="s">
        <v>293</v>
      </c>
      <c r="C6393" s="429">
        <v>6.3379989999999999</v>
      </c>
      <c r="D6393" s="429">
        <v>3.1595849999999999</v>
      </c>
      <c r="E6393" s="429">
        <v>3.1784140000000001</v>
      </c>
      <c r="F6393" s="429">
        <v>8.9854639999999932</v>
      </c>
    </row>
    <row r="6394" spans="1:6" x14ac:dyDescent="0.3">
      <c r="A6394" s="336">
        <v>23456</v>
      </c>
      <c r="B6394" s="2" t="s">
        <v>293</v>
      </c>
      <c r="C6394" s="429">
        <v>6.221101</v>
      </c>
      <c r="D6394" s="429">
        <v>3.239252</v>
      </c>
      <c r="E6394" s="429">
        <v>2.981849</v>
      </c>
      <c r="F6394" s="429">
        <v>7.486775999999999</v>
      </c>
    </row>
    <row r="6395" spans="1:6" x14ac:dyDescent="0.3">
      <c r="A6395" s="336">
        <v>23457</v>
      </c>
      <c r="B6395" s="2" t="s">
        <v>293</v>
      </c>
      <c r="C6395" s="429">
        <v>6.2416939999999999</v>
      </c>
      <c r="D6395" s="429">
        <v>3.329278</v>
      </c>
      <c r="E6395" s="429">
        <v>2.9124159999999999</v>
      </c>
      <c r="F6395" s="429">
        <v>7.455683999999998</v>
      </c>
    </row>
    <row r="6396" spans="1:6" x14ac:dyDescent="0.3">
      <c r="A6396" s="336">
        <v>23459</v>
      </c>
      <c r="B6396" s="2" t="s">
        <v>293</v>
      </c>
      <c r="C6396" s="429">
        <v>6.3415530000000002</v>
      </c>
      <c r="D6396" s="429">
        <v>3.1355659999999999</v>
      </c>
      <c r="E6396" s="429">
        <v>3.2059870000000004</v>
      </c>
      <c r="F6396" s="429">
        <v>8.4366959999999978</v>
      </c>
    </row>
    <row r="6397" spans="1:6" x14ac:dyDescent="0.3">
      <c r="A6397" s="336">
        <v>23460</v>
      </c>
      <c r="B6397" s="2" t="s">
        <v>293</v>
      </c>
      <c r="C6397" s="429">
        <v>6.2674890000000003</v>
      </c>
      <c r="D6397" s="429">
        <v>3.2159810000000002</v>
      </c>
      <c r="E6397" s="429">
        <v>3.0515080000000001</v>
      </c>
      <c r="F6397" s="429">
        <v>8.2429480000000055</v>
      </c>
    </row>
    <row r="6398" spans="1:6" x14ac:dyDescent="0.3">
      <c r="A6398" s="336">
        <v>23461</v>
      </c>
      <c r="B6398" s="2" t="s">
        <v>293</v>
      </c>
      <c r="C6398" s="429">
        <v>6.2413749999999997</v>
      </c>
      <c r="D6398" s="429">
        <v>3.1215350000000002</v>
      </c>
      <c r="E6398" s="429">
        <v>3.1198399999999995</v>
      </c>
      <c r="F6398" s="429">
        <v>7.6554439999999886</v>
      </c>
    </row>
    <row r="6399" spans="1:6" x14ac:dyDescent="0.3">
      <c r="A6399" s="336">
        <v>23462</v>
      </c>
      <c r="B6399" s="2" t="s">
        <v>293</v>
      </c>
      <c r="C6399" s="429">
        <v>6.3259429999999996</v>
      </c>
      <c r="D6399" s="429">
        <v>3.2009989999999999</v>
      </c>
      <c r="E6399" s="429">
        <v>3.1249439999999997</v>
      </c>
      <c r="F6399" s="429">
        <v>8.843116000000002</v>
      </c>
    </row>
    <row r="6400" spans="1:6" x14ac:dyDescent="0.3">
      <c r="A6400" s="336">
        <v>23463</v>
      </c>
      <c r="B6400" s="2" t="s">
        <v>293</v>
      </c>
      <c r="C6400" s="429">
        <v>6.3360919999999998</v>
      </c>
      <c r="D6400" s="429">
        <v>3.2547899999999998</v>
      </c>
      <c r="E6400" s="429">
        <v>3.081302</v>
      </c>
      <c r="F6400" s="429">
        <v>8.8871720000000067</v>
      </c>
    </row>
    <row r="6401" spans="1:6" x14ac:dyDescent="0.3">
      <c r="A6401" s="336">
        <v>23464</v>
      </c>
      <c r="B6401" s="2" t="s">
        <v>293</v>
      </c>
      <c r="C6401" s="429">
        <v>6.3286160000000002</v>
      </c>
      <c r="D6401" s="429">
        <v>3.248882</v>
      </c>
      <c r="E6401" s="429">
        <v>3.0797340000000002</v>
      </c>
      <c r="F6401" s="429">
        <v>8.799114000000003</v>
      </c>
    </row>
    <row r="6402" spans="1:6" x14ac:dyDescent="0.3">
      <c r="A6402" s="336">
        <v>23487</v>
      </c>
      <c r="B6402" s="2" t="s">
        <v>293</v>
      </c>
      <c r="C6402" s="429">
        <v>6.3571739999999997</v>
      </c>
      <c r="D6402" s="429">
        <v>3.536238</v>
      </c>
      <c r="E6402" s="429">
        <v>2.8209359999999997</v>
      </c>
      <c r="F6402" s="429">
        <v>6.9569710000000029</v>
      </c>
    </row>
    <row r="6403" spans="1:6" x14ac:dyDescent="0.3">
      <c r="A6403" s="336">
        <v>23502</v>
      </c>
      <c r="B6403" s="2" t="s">
        <v>293</v>
      </c>
      <c r="C6403" s="429">
        <v>6.3466500000000003</v>
      </c>
      <c r="D6403" s="429">
        <v>3.2048320000000001</v>
      </c>
      <c r="E6403" s="429">
        <v>3.1418180000000002</v>
      </c>
      <c r="F6403" s="429">
        <v>9.4090559999999996</v>
      </c>
    </row>
    <row r="6404" spans="1:6" x14ac:dyDescent="0.3">
      <c r="A6404" s="336">
        <v>23503</v>
      </c>
      <c r="B6404" s="2" t="s">
        <v>293</v>
      </c>
      <c r="C6404" s="429">
        <v>6.3514629999999999</v>
      </c>
      <c r="D6404" s="429">
        <v>3.141216</v>
      </c>
      <c r="E6404" s="429">
        <v>3.2102469999999999</v>
      </c>
      <c r="F6404" s="429">
        <v>10.250066000000011</v>
      </c>
    </row>
    <row r="6405" spans="1:6" x14ac:dyDescent="0.3">
      <c r="A6405" s="336">
        <v>23504</v>
      </c>
      <c r="B6405" s="2" t="s">
        <v>293</v>
      </c>
      <c r="C6405" s="429">
        <v>6.3554490000000001</v>
      </c>
      <c r="D6405" s="429">
        <v>3.2282449999999998</v>
      </c>
      <c r="E6405" s="429">
        <v>3.1272040000000003</v>
      </c>
      <c r="F6405" s="429">
        <v>9.6234689999999858</v>
      </c>
    </row>
    <row r="6406" spans="1:6" x14ac:dyDescent="0.3">
      <c r="A6406" s="336">
        <v>23505</v>
      </c>
      <c r="B6406" s="2" t="s">
        <v>293</v>
      </c>
      <c r="C6406" s="429">
        <v>6.3521200000000002</v>
      </c>
      <c r="D6406" s="429">
        <v>3.1817250000000001</v>
      </c>
      <c r="E6406" s="429">
        <v>3.1703950000000001</v>
      </c>
      <c r="F6406" s="429">
        <v>9.9819919999999982</v>
      </c>
    </row>
    <row r="6407" spans="1:6" x14ac:dyDescent="0.3">
      <c r="A6407" s="336">
        <v>23507</v>
      </c>
      <c r="B6407" s="2" t="s">
        <v>293</v>
      </c>
      <c r="C6407" s="429">
        <v>6.354895</v>
      </c>
      <c r="D6407" s="429">
        <v>3.2466119999999998</v>
      </c>
      <c r="E6407" s="429">
        <v>3.1082830000000001</v>
      </c>
      <c r="F6407" s="429">
        <v>9.5438669999999917</v>
      </c>
    </row>
    <row r="6408" spans="1:6" x14ac:dyDescent="0.3">
      <c r="A6408" s="336">
        <v>23508</v>
      </c>
      <c r="B6408" s="2" t="s">
        <v>293</v>
      </c>
      <c r="C6408" s="429">
        <v>6.3537270000000001</v>
      </c>
      <c r="D6408" s="429">
        <v>3.2308859999999999</v>
      </c>
      <c r="E6408" s="429">
        <v>3.1228410000000002</v>
      </c>
      <c r="F6408" s="429">
        <v>9.6573900000000066</v>
      </c>
    </row>
    <row r="6409" spans="1:6" x14ac:dyDescent="0.3">
      <c r="A6409" s="336">
        <v>23509</v>
      </c>
      <c r="B6409" s="2" t="s">
        <v>293</v>
      </c>
      <c r="C6409" s="429">
        <v>6.353815</v>
      </c>
      <c r="D6409" s="429">
        <v>3.1930740000000002</v>
      </c>
      <c r="E6409" s="429">
        <v>3.1607409999999998</v>
      </c>
      <c r="F6409" s="429">
        <v>9.8798309999999958</v>
      </c>
    </row>
    <row r="6410" spans="1:6" x14ac:dyDescent="0.3">
      <c r="A6410" s="336">
        <v>23510</v>
      </c>
      <c r="B6410" s="2" t="s">
        <v>293</v>
      </c>
      <c r="C6410" s="429">
        <v>6.3557129999999997</v>
      </c>
      <c r="D6410" s="429">
        <v>3.252888</v>
      </c>
      <c r="E6410" s="429">
        <v>3.1028249999999997</v>
      </c>
      <c r="F6410" s="429">
        <v>9.4895479999999992</v>
      </c>
    </row>
    <row r="6411" spans="1:6" x14ac:dyDescent="0.3">
      <c r="A6411" s="336">
        <v>23511</v>
      </c>
      <c r="B6411" s="2" t="s">
        <v>293</v>
      </c>
      <c r="C6411" s="429">
        <v>6.3514629999999999</v>
      </c>
      <c r="D6411" s="429">
        <v>3.141216</v>
      </c>
      <c r="E6411" s="429">
        <v>3.2102469999999999</v>
      </c>
      <c r="F6411" s="429">
        <v>10.250066000000011</v>
      </c>
    </row>
    <row r="6412" spans="1:6" x14ac:dyDescent="0.3">
      <c r="A6412" s="336">
        <v>23513</v>
      </c>
      <c r="B6412" s="2" t="s">
        <v>293</v>
      </c>
      <c r="C6412" s="429">
        <v>6.3517429999999999</v>
      </c>
      <c r="D6412" s="429">
        <v>3.1727470000000002</v>
      </c>
      <c r="E6412" s="429">
        <v>3.1789959999999997</v>
      </c>
      <c r="F6412" s="429">
        <v>9.9063569999999999</v>
      </c>
    </row>
    <row r="6413" spans="1:6" x14ac:dyDescent="0.3">
      <c r="A6413" s="336">
        <v>23517</v>
      </c>
      <c r="B6413" s="2" t="s">
        <v>293</v>
      </c>
      <c r="C6413" s="429">
        <v>6.3548080000000002</v>
      </c>
      <c r="D6413" s="429">
        <v>3.2351920000000001</v>
      </c>
      <c r="E6413" s="429">
        <v>3.1196160000000002</v>
      </c>
      <c r="F6413" s="429">
        <v>9.6126319999999978</v>
      </c>
    </row>
    <row r="6414" spans="1:6" x14ac:dyDescent="0.3">
      <c r="A6414" s="336">
        <v>23518</v>
      </c>
      <c r="B6414" s="2" t="s">
        <v>293</v>
      </c>
      <c r="C6414" s="429">
        <v>6.3498640000000002</v>
      </c>
      <c r="D6414" s="429">
        <v>3.1478190000000001</v>
      </c>
      <c r="E6414" s="429">
        <v>3.202045</v>
      </c>
      <c r="F6414" s="429">
        <v>9.9829900000000151</v>
      </c>
    </row>
    <row r="6415" spans="1:6" x14ac:dyDescent="0.3">
      <c r="A6415" s="336">
        <v>23521</v>
      </c>
      <c r="B6415" s="2" t="s">
        <v>293</v>
      </c>
      <c r="C6415" s="429">
        <v>6.3454730000000001</v>
      </c>
      <c r="D6415" s="429">
        <v>3.1397010000000001</v>
      </c>
      <c r="E6415" s="429">
        <v>3.2057720000000001</v>
      </c>
      <c r="F6415" s="429">
        <v>9.2121779999999944</v>
      </c>
    </row>
    <row r="6416" spans="1:6" x14ac:dyDescent="0.3">
      <c r="A6416" s="336">
        <v>23523</v>
      </c>
      <c r="B6416" s="2" t="s">
        <v>293</v>
      </c>
      <c r="C6416" s="429">
        <v>6.3570820000000001</v>
      </c>
      <c r="D6416" s="429">
        <v>3.2609020000000002</v>
      </c>
      <c r="E6416" s="429">
        <v>3.0961799999999999</v>
      </c>
      <c r="F6416" s="429">
        <v>9.4004350000000017</v>
      </c>
    </row>
    <row r="6417" spans="1:6" x14ac:dyDescent="0.3">
      <c r="A6417" s="336">
        <v>23529</v>
      </c>
      <c r="B6417" s="2" t="s">
        <v>293</v>
      </c>
      <c r="C6417" s="429">
        <v>6.3534660000000001</v>
      </c>
      <c r="D6417" s="429">
        <v>3.2191130000000001</v>
      </c>
      <c r="E6417" s="429">
        <v>3.1343529999999999</v>
      </c>
      <c r="F6417" s="429">
        <v>9.7310189999999963</v>
      </c>
    </row>
    <row r="6418" spans="1:6" x14ac:dyDescent="0.3">
      <c r="A6418" s="336">
        <v>23601</v>
      </c>
      <c r="B6418" s="2" t="s">
        <v>293</v>
      </c>
      <c r="C6418" s="429">
        <v>6.3107090000000001</v>
      </c>
      <c r="D6418" s="429">
        <v>3.4141219999999999</v>
      </c>
      <c r="E6418" s="429">
        <v>2.8965870000000002</v>
      </c>
      <c r="F6418" s="429">
        <v>7.1748030000000043</v>
      </c>
    </row>
    <row r="6419" spans="1:6" x14ac:dyDescent="0.3">
      <c r="A6419" s="336">
        <v>23602</v>
      </c>
      <c r="B6419" s="2" t="s">
        <v>293</v>
      </c>
      <c r="C6419" s="429">
        <v>6.3132950000000001</v>
      </c>
      <c r="D6419" s="429">
        <v>3.4593050000000001</v>
      </c>
      <c r="E6419" s="429">
        <v>2.85399</v>
      </c>
      <c r="F6419" s="429">
        <v>6.6828569999999914</v>
      </c>
    </row>
    <row r="6420" spans="1:6" x14ac:dyDescent="0.3">
      <c r="A6420" s="336">
        <v>23603</v>
      </c>
      <c r="B6420" s="2" t="s">
        <v>293</v>
      </c>
      <c r="C6420" s="429">
        <v>6.312735</v>
      </c>
      <c r="D6420" s="429">
        <v>3.5006539999999999</v>
      </c>
      <c r="E6420" s="429">
        <v>2.8120810000000001</v>
      </c>
      <c r="F6420" s="429">
        <v>6.252020999999985</v>
      </c>
    </row>
    <row r="6421" spans="1:6" x14ac:dyDescent="0.3">
      <c r="A6421" s="336">
        <v>23604</v>
      </c>
      <c r="B6421" s="2" t="s">
        <v>293</v>
      </c>
      <c r="C6421" s="429">
        <v>6.3246390000000003</v>
      </c>
      <c r="D6421" s="429">
        <v>3.4986950000000001</v>
      </c>
      <c r="E6421" s="429">
        <v>2.8259440000000002</v>
      </c>
      <c r="F6421" s="429">
        <v>6.4518929999999983</v>
      </c>
    </row>
    <row r="6422" spans="1:6" x14ac:dyDescent="0.3">
      <c r="A6422" s="336">
        <v>23605</v>
      </c>
      <c r="B6422" s="2" t="s">
        <v>293</v>
      </c>
      <c r="C6422" s="429">
        <v>6.3174080000000004</v>
      </c>
      <c r="D6422" s="429">
        <v>3.3765290000000001</v>
      </c>
      <c r="E6422" s="429">
        <v>2.9408790000000002</v>
      </c>
      <c r="F6422" s="429">
        <v>7.7140500000000074</v>
      </c>
    </row>
    <row r="6423" spans="1:6" x14ac:dyDescent="0.3">
      <c r="A6423" s="336">
        <v>23606</v>
      </c>
      <c r="B6423" s="2" t="s">
        <v>293</v>
      </c>
      <c r="C6423" s="429">
        <v>6.3130199999999999</v>
      </c>
      <c r="D6423" s="429">
        <v>3.4416760000000002</v>
      </c>
      <c r="E6423" s="429">
        <v>2.8713439999999997</v>
      </c>
      <c r="F6423" s="429">
        <v>6.8927070000000015</v>
      </c>
    </row>
    <row r="6424" spans="1:6" x14ac:dyDescent="0.3">
      <c r="A6424" s="336">
        <v>23607</v>
      </c>
      <c r="B6424" s="2" t="s">
        <v>293</v>
      </c>
      <c r="C6424" s="429">
        <v>6.335826</v>
      </c>
      <c r="D6424" s="429">
        <v>3.3340990000000001</v>
      </c>
      <c r="E6424" s="429">
        <v>3.0017269999999998</v>
      </c>
      <c r="F6424" s="429">
        <v>8.5070299999999932</v>
      </c>
    </row>
    <row r="6425" spans="1:6" x14ac:dyDescent="0.3">
      <c r="A6425" s="336">
        <v>23608</v>
      </c>
      <c r="B6425" s="2" t="s">
        <v>293</v>
      </c>
      <c r="C6425" s="429">
        <v>6.3131760000000003</v>
      </c>
      <c r="D6425" s="429">
        <v>3.4789469999999998</v>
      </c>
      <c r="E6425" s="429">
        <v>2.8342290000000006</v>
      </c>
      <c r="F6425" s="429">
        <v>6.4737459999999984</v>
      </c>
    </row>
    <row r="6426" spans="1:6" x14ac:dyDescent="0.3">
      <c r="A6426" s="336">
        <v>23651</v>
      </c>
      <c r="B6426" s="2" t="s">
        <v>293</v>
      </c>
      <c r="C6426" s="429">
        <v>6.3514629999999999</v>
      </c>
      <c r="D6426" s="429">
        <v>3.141216</v>
      </c>
      <c r="E6426" s="429">
        <v>3.2102469999999999</v>
      </c>
      <c r="F6426" s="429">
        <v>10.250066000000011</v>
      </c>
    </row>
    <row r="6427" spans="1:6" x14ac:dyDescent="0.3">
      <c r="A6427" s="336">
        <v>23661</v>
      </c>
      <c r="B6427" s="2" t="s">
        <v>293</v>
      </c>
      <c r="C6427" s="429">
        <v>6.2959529999999999</v>
      </c>
      <c r="D6427" s="429">
        <v>3.3936760000000001</v>
      </c>
      <c r="E6427" s="429">
        <v>2.9022769999999998</v>
      </c>
      <c r="F6427" s="429">
        <v>7.1139580000000038</v>
      </c>
    </row>
    <row r="6428" spans="1:6" x14ac:dyDescent="0.3">
      <c r="A6428" s="336">
        <v>23662</v>
      </c>
      <c r="B6428" s="2" t="s">
        <v>293</v>
      </c>
      <c r="C6428" s="429">
        <v>6.293501</v>
      </c>
      <c r="D6428" s="429">
        <v>3.3976229999999998</v>
      </c>
      <c r="E6428" s="429">
        <v>2.8958780000000002</v>
      </c>
      <c r="F6428" s="429">
        <v>7.025074999999994</v>
      </c>
    </row>
    <row r="6429" spans="1:6" x14ac:dyDescent="0.3">
      <c r="A6429" s="336">
        <v>23663</v>
      </c>
      <c r="B6429" s="2" t="s">
        <v>293</v>
      </c>
      <c r="C6429" s="429">
        <v>6.2936690000000004</v>
      </c>
      <c r="D6429" s="429">
        <v>3.3977080000000002</v>
      </c>
      <c r="E6429" s="429">
        <v>2.8959610000000002</v>
      </c>
      <c r="F6429" s="429">
        <v>7.0283860000000047</v>
      </c>
    </row>
    <row r="6430" spans="1:6" x14ac:dyDescent="0.3">
      <c r="A6430" s="336">
        <v>23665</v>
      </c>
      <c r="B6430" s="2" t="s">
        <v>293</v>
      </c>
      <c r="C6430" s="429">
        <v>6.2936719999999999</v>
      </c>
      <c r="D6430" s="429">
        <v>3.3980950000000001</v>
      </c>
      <c r="E6430" s="429">
        <v>2.8955769999999998</v>
      </c>
      <c r="F6430" s="429">
        <v>7.0228270000000066</v>
      </c>
    </row>
    <row r="6431" spans="1:6" x14ac:dyDescent="0.3">
      <c r="A6431" s="336">
        <v>23666</v>
      </c>
      <c r="B6431" s="2" t="s">
        <v>293</v>
      </c>
      <c r="C6431" s="429">
        <v>6.2978009999999998</v>
      </c>
      <c r="D6431" s="429">
        <v>3.3964430000000001</v>
      </c>
      <c r="E6431" s="429">
        <v>2.9013579999999997</v>
      </c>
      <c r="F6431" s="429">
        <v>7.1190710000000053</v>
      </c>
    </row>
    <row r="6432" spans="1:6" x14ac:dyDescent="0.3">
      <c r="A6432" s="336">
        <v>23668</v>
      </c>
      <c r="B6432" s="2" t="s">
        <v>293</v>
      </c>
      <c r="C6432" s="429">
        <v>6.2936690000000004</v>
      </c>
      <c r="D6432" s="429">
        <v>3.3977080000000002</v>
      </c>
      <c r="E6432" s="429">
        <v>2.8959610000000002</v>
      </c>
      <c r="F6432" s="429">
        <v>7.0283860000000047</v>
      </c>
    </row>
    <row r="6433" spans="1:6" x14ac:dyDescent="0.3">
      <c r="A6433" s="336">
        <v>23669</v>
      </c>
      <c r="B6433" s="2" t="s">
        <v>293</v>
      </c>
      <c r="C6433" s="429">
        <v>6.2936690000000004</v>
      </c>
      <c r="D6433" s="429">
        <v>3.3977080000000002</v>
      </c>
      <c r="E6433" s="429">
        <v>2.8959610000000002</v>
      </c>
      <c r="F6433" s="429">
        <v>7.0283860000000047</v>
      </c>
    </row>
    <row r="6434" spans="1:6" x14ac:dyDescent="0.3">
      <c r="A6434" s="336">
        <v>23690</v>
      </c>
      <c r="B6434" s="2" t="s">
        <v>293</v>
      </c>
      <c r="C6434" s="429">
        <v>6.3070029999999999</v>
      </c>
      <c r="D6434" s="429">
        <v>3.4943759999999999</v>
      </c>
      <c r="E6434" s="429">
        <v>2.812627</v>
      </c>
      <c r="F6434" s="429">
        <v>6.1525150000000082</v>
      </c>
    </row>
    <row r="6435" spans="1:6" x14ac:dyDescent="0.3">
      <c r="A6435" s="336">
        <v>23692</v>
      </c>
      <c r="B6435" s="2" t="s">
        <v>293</v>
      </c>
      <c r="C6435" s="429">
        <v>6.2930060000000001</v>
      </c>
      <c r="D6435" s="429">
        <v>3.4295079999999998</v>
      </c>
      <c r="E6435" s="429">
        <v>2.8634980000000003</v>
      </c>
      <c r="F6435" s="429">
        <v>6.610551000000001</v>
      </c>
    </row>
    <row r="6436" spans="1:6" x14ac:dyDescent="0.3">
      <c r="A6436" s="336">
        <v>23693</v>
      </c>
      <c r="B6436" s="2" t="s">
        <v>293</v>
      </c>
      <c r="C6436" s="429">
        <v>6.2954639999999999</v>
      </c>
      <c r="D6436" s="429">
        <v>3.4130449999999999</v>
      </c>
      <c r="E6436" s="429">
        <v>2.8824190000000001</v>
      </c>
      <c r="F6436" s="429">
        <v>6.8658630000000045</v>
      </c>
    </row>
    <row r="6437" spans="1:6" x14ac:dyDescent="0.3">
      <c r="A6437" s="336">
        <v>23696</v>
      </c>
      <c r="B6437" s="2" t="s">
        <v>293</v>
      </c>
      <c r="C6437" s="429">
        <v>6.2800880000000001</v>
      </c>
      <c r="D6437" s="429">
        <v>3.4013680000000002</v>
      </c>
      <c r="E6437" s="429">
        <v>2.8787199999999999</v>
      </c>
      <c r="F6437" s="429">
        <v>6.6310399999999987</v>
      </c>
    </row>
    <row r="6438" spans="1:6" x14ac:dyDescent="0.3">
      <c r="A6438" s="336">
        <v>23701</v>
      </c>
      <c r="B6438" s="2" t="s">
        <v>293</v>
      </c>
      <c r="C6438" s="429">
        <v>6.3573139999999997</v>
      </c>
      <c r="D6438" s="429">
        <v>3.3509340000000001</v>
      </c>
      <c r="E6438" s="429">
        <v>3.0063799999999996</v>
      </c>
      <c r="F6438" s="429">
        <v>8.9513439999999989</v>
      </c>
    </row>
    <row r="6439" spans="1:6" x14ac:dyDescent="0.3">
      <c r="A6439" s="336">
        <v>23702</v>
      </c>
      <c r="B6439" s="2" t="s">
        <v>293</v>
      </c>
      <c r="C6439" s="429">
        <v>6.3582479999999997</v>
      </c>
      <c r="D6439" s="429">
        <v>3.3310599999999999</v>
      </c>
      <c r="E6439" s="429">
        <v>3.0271879999999998</v>
      </c>
      <c r="F6439" s="429">
        <v>9.0148389999999878</v>
      </c>
    </row>
    <row r="6440" spans="1:6" x14ac:dyDescent="0.3">
      <c r="A6440" s="336">
        <v>23703</v>
      </c>
      <c r="B6440" s="2" t="s">
        <v>293</v>
      </c>
      <c r="C6440" s="429">
        <v>6.3541590000000001</v>
      </c>
      <c r="D6440" s="429">
        <v>3.2859880000000001</v>
      </c>
      <c r="E6440" s="429">
        <v>3.068171</v>
      </c>
      <c r="F6440" s="429">
        <v>9.3251449999999991</v>
      </c>
    </row>
    <row r="6441" spans="1:6" x14ac:dyDescent="0.3">
      <c r="A6441" s="336">
        <v>23704</v>
      </c>
      <c r="B6441" s="2" t="s">
        <v>293</v>
      </c>
      <c r="C6441" s="429">
        <v>6.3572550000000003</v>
      </c>
      <c r="D6441" s="429">
        <v>3.297844</v>
      </c>
      <c r="E6441" s="429">
        <v>3.0594110000000003</v>
      </c>
      <c r="F6441" s="429">
        <v>9.2077949999999902</v>
      </c>
    </row>
    <row r="6442" spans="1:6" x14ac:dyDescent="0.3">
      <c r="A6442" s="336">
        <v>23707</v>
      </c>
      <c r="B6442" s="2" t="s">
        <v>293</v>
      </c>
      <c r="C6442" s="429">
        <v>6.3560699999999999</v>
      </c>
      <c r="D6442" s="429">
        <v>3.2987860000000002</v>
      </c>
      <c r="E6442" s="429">
        <v>3.0572839999999997</v>
      </c>
      <c r="F6442" s="429">
        <v>9.2374499999999955</v>
      </c>
    </row>
    <row r="6443" spans="1:6" x14ac:dyDescent="0.3">
      <c r="A6443" s="336">
        <v>23708</v>
      </c>
      <c r="B6443" s="2" t="s">
        <v>293</v>
      </c>
      <c r="C6443" s="429">
        <v>6.3559780000000003</v>
      </c>
      <c r="D6443" s="429">
        <v>3.268176</v>
      </c>
      <c r="E6443" s="429">
        <v>3.0878020000000004</v>
      </c>
      <c r="F6443" s="429">
        <v>9.3990049999999954</v>
      </c>
    </row>
    <row r="6444" spans="1:6" x14ac:dyDescent="0.3">
      <c r="A6444" s="336">
        <v>23709</v>
      </c>
      <c r="B6444" s="2" t="s">
        <v>293</v>
      </c>
      <c r="C6444" s="429">
        <v>6.35792</v>
      </c>
      <c r="D6444" s="429">
        <v>3.298727</v>
      </c>
      <c r="E6444" s="429">
        <v>3.0591930000000001</v>
      </c>
      <c r="F6444" s="429">
        <v>9.1804229999999976</v>
      </c>
    </row>
    <row r="6445" spans="1:6" x14ac:dyDescent="0.3">
      <c r="A6445" s="336">
        <v>23801</v>
      </c>
      <c r="B6445" s="2" t="s">
        <v>293</v>
      </c>
      <c r="C6445" s="429">
        <v>6.3851740000000001</v>
      </c>
      <c r="D6445" s="429">
        <v>3.061213</v>
      </c>
      <c r="E6445" s="429">
        <v>3.3239610000000002</v>
      </c>
      <c r="F6445" s="429">
        <v>7.4196999999999917</v>
      </c>
    </row>
    <row r="6446" spans="1:6" x14ac:dyDescent="0.3">
      <c r="A6446" s="336">
        <v>23803</v>
      </c>
      <c r="B6446" s="2" t="s">
        <v>293</v>
      </c>
      <c r="C6446" s="429">
        <v>6.3439680000000003</v>
      </c>
      <c r="D6446" s="429">
        <v>3.0912980000000001</v>
      </c>
      <c r="E6446" s="429">
        <v>3.2526700000000002</v>
      </c>
      <c r="F6446" s="429">
        <v>7.2687110000000033</v>
      </c>
    </row>
    <row r="6447" spans="1:6" x14ac:dyDescent="0.3">
      <c r="A6447" s="336">
        <v>23805</v>
      </c>
      <c r="B6447" s="2" t="s">
        <v>293</v>
      </c>
      <c r="C6447" s="429">
        <v>6.3653320000000004</v>
      </c>
      <c r="D6447" s="429">
        <v>3.1265109999999998</v>
      </c>
      <c r="E6447" s="429">
        <v>3.2388210000000006</v>
      </c>
      <c r="F6447" s="429">
        <v>7.2177679999999924</v>
      </c>
    </row>
    <row r="6448" spans="1:6" x14ac:dyDescent="0.3">
      <c r="A6448" s="336">
        <v>23806</v>
      </c>
      <c r="B6448" s="2" t="s">
        <v>293</v>
      </c>
      <c r="C6448" s="429">
        <v>6.3737050000000002</v>
      </c>
      <c r="D6448" s="429">
        <v>3.0570140000000001</v>
      </c>
      <c r="E6448" s="429">
        <v>3.3166910000000001</v>
      </c>
      <c r="F6448" s="429">
        <v>7.5197340000000068</v>
      </c>
    </row>
    <row r="6449" spans="1:6" x14ac:dyDescent="0.3">
      <c r="A6449" s="336">
        <v>23821</v>
      </c>
      <c r="B6449" s="2" t="s">
        <v>293</v>
      </c>
      <c r="C6449" s="429">
        <v>6.2236390000000004</v>
      </c>
      <c r="D6449" s="429">
        <v>3.20181</v>
      </c>
      <c r="E6449" s="429">
        <v>3.0218290000000003</v>
      </c>
      <c r="F6449" s="429">
        <v>6.4159210000000044</v>
      </c>
    </row>
    <row r="6450" spans="1:6" x14ac:dyDescent="0.3">
      <c r="A6450" s="336">
        <v>23824</v>
      </c>
      <c r="B6450" s="2" t="s">
        <v>293</v>
      </c>
      <c r="C6450" s="429">
        <v>6.1920469999999996</v>
      </c>
      <c r="D6450" s="429">
        <v>3.1027909999999999</v>
      </c>
      <c r="E6450" s="429">
        <v>3.0892559999999998</v>
      </c>
      <c r="F6450" s="429">
        <v>6.5492859999999951</v>
      </c>
    </row>
    <row r="6451" spans="1:6" x14ac:dyDescent="0.3">
      <c r="A6451" s="336">
        <v>23827</v>
      </c>
      <c r="B6451" s="2" t="s">
        <v>293</v>
      </c>
      <c r="C6451" s="429">
        <v>6.3135430000000001</v>
      </c>
      <c r="D6451" s="429">
        <v>3.5786280000000001</v>
      </c>
      <c r="E6451" s="429">
        <v>2.734915</v>
      </c>
      <c r="F6451" s="429">
        <v>6.5214590000000072</v>
      </c>
    </row>
    <row r="6452" spans="1:6" x14ac:dyDescent="0.3">
      <c r="A6452" s="336">
        <v>23828</v>
      </c>
      <c r="B6452" s="2" t="s">
        <v>293</v>
      </c>
      <c r="C6452" s="429">
        <v>6.301329</v>
      </c>
      <c r="D6452" s="429">
        <v>3.5583550000000002</v>
      </c>
      <c r="E6452" s="429">
        <v>2.7429739999999998</v>
      </c>
      <c r="F6452" s="429">
        <v>6.5905579999999944</v>
      </c>
    </row>
    <row r="6453" spans="1:6" x14ac:dyDescent="0.3">
      <c r="A6453" s="336">
        <v>23829</v>
      </c>
      <c r="B6453" s="2" t="s">
        <v>293</v>
      </c>
      <c r="C6453" s="429">
        <v>6.3597619999999999</v>
      </c>
      <c r="D6453" s="429">
        <v>3.4755929999999999</v>
      </c>
      <c r="E6453" s="429">
        <v>2.884169</v>
      </c>
      <c r="F6453" s="429">
        <v>6.7469639999999984</v>
      </c>
    </row>
    <row r="6454" spans="1:6" x14ac:dyDescent="0.3">
      <c r="A6454" s="336">
        <v>23830</v>
      </c>
      <c r="B6454" s="2" t="s">
        <v>293</v>
      </c>
      <c r="C6454" s="429">
        <v>6.3602150000000002</v>
      </c>
      <c r="D6454" s="429">
        <v>3.198909</v>
      </c>
      <c r="E6454" s="429">
        <v>3.1613060000000002</v>
      </c>
      <c r="F6454" s="429">
        <v>7.1070940000000107</v>
      </c>
    </row>
    <row r="6455" spans="1:6" x14ac:dyDescent="0.3">
      <c r="A6455" s="336">
        <v>23831</v>
      </c>
      <c r="B6455" s="2" t="s">
        <v>293</v>
      </c>
      <c r="C6455" s="429">
        <v>6.3709899999999999</v>
      </c>
      <c r="D6455" s="429">
        <v>3.093953</v>
      </c>
      <c r="E6455" s="429">
        <v>3.277037</v>
      </c>
      <c r="F6455" s="429">
        <v>7.5698399999999992</v>
      </c>
    </row>
    <row r="6456" spans="1:6" x14ac:dyDescent="0.3">
      <c r="A6456" s="336">
        <v>23832</v>
      </c>
      <c r="B6456" s="2" t="s">
        <v>293</v>
      </c>
      <c r="C6456" s="429">
        <v>6.2940759999999996</v>
      </c>
      <c r="D6456" s="429">
        <v>3.1050970000000002</v>
      </c>
      <c r="E6456" s="429">
        <v>3.1889789999999993</v>
      </c>
      <c r="F6456" s="429">
        <v>7.3104160000000107</v>
      </c>
    </row>
    <row r="6457" spans="1:6" x14ac:dyDescent="0.3">
      <c r="A6457" s="336">
        <v>23833</v>
      </c>
      <c r="B6457" s="2" t="s">
        <v>293</v>
      </c>
      <c r="C6457" s="429">
        <v>6.2691359999999996</v>
      </c>
      <c r="D6457" s="429">
        <v>3.101772</v>
      </c>
      <c r="E6457" s="429">
        <v>3.1673639999999996</v>
      </c>
      <c r="F6457" s="429">
        <v>7.0496740000000102</v>
      </c>
    </row>
    <row r="6458" spans="1:6" x14ac:dyDescent="0.3">
      <c r="A6458" s="336">
        <v>23834</v>
      </c>
      <c r="B6458" s="2" t="s">
        <v>293</v>
      </c>
      <c r="C6458" s="429">
        <v>6.3856440000000001</v>
      </c>
      <c r="D6458" s="429">
        <v>3.0674549999999998</v>
      </c>
      <c r="E6458" s="429">
        <v>3.3181890000000003</v>
      </c>
      <c r="F6458" s="429">
        <v>7.5831440000000114</v>
      </c>
    </row>
    <row r="6459" spans="1:6" x14ac:dyDescent="0.3">
      <c r="A6459" s="336">
        <v>23836</v>
      </c>
      <c r="B6459" s="2" t="s">
        <v>293</v>
      </c>
      <c r="C6459" s="429">
        <v>6.4002650000000001</v>
      </c>
      <c r="D6459" s="429">
        <v>3.0865670000000001</v>
      </c>
      <c r="E6459" s="429">
        <v>3.313698</v>
      </c>
      <c r="F6459" s="429">
        <v>7.5956250000000054</v>
      </c>
    </row>
    <row r="6460" spans="1:6" x14ac:dyDescent="0.3">
      <c r="A6460" s="336">
        <v>23837</v>
      </c>
      <c r="B6460" s="2" t="s">
        <v>293</v>
      </c>
      <c r="C6460" s="429">
        <v>6.3558979999999998</v>
      </c>
      <c r="D6460" s="429">
        <v>3.5076420000000001</v>
      </c>
      <c r="E6460" s="429">
        <v>2.8482559999999997</v>
      </c>
      <c r="F6460" s="429">
        <v>6.6650229999999908</v>
      </c>
    </row>
    <row r="6461" spans="1:6" x14ac:dyDescent="0.3">
      <c r="A6461" s="336">
        <v>23838</v>
      </c>
      <c r="B6461" s="2" t="s">
        <v>293</v>
      </c>
      <c r="C6461" s="429">
        <v>6.2792110000000001</v>
      </c>
      <c r="D6461" s="429">
        <v>3.086408</v>
      </c>
      <c r="E6461" s="429">
        <v>3.1928030000000001</v>
      </c>
      <c r="F6461" s="429">
        <v>7.2528810000000092</v>
      </c>
    </row>
    <row r="6462" spans="1:6" x14ac:dyDescent="0.3">
      <c r="A6462" s="336">
        <v>23839</v>
      </c>
      <c r="B6462" s="2" t="s">
        <v>293</v>
      </c>
      <c r="C6462" s="429">
        <v>6.3609400000000003</v>
      </c>
      <c r="D6462" s="429">
        <v>3.4360560000000002</v>
      </c>
      <c r="E6462" s="429">
        <v>2.924884</v>
      </c>
      <c r="F6462" s="429">
        <v>6.473790000000001</v>
      </c>
    </row>
    <row r="6463" spans="1:6" x14ac:dyDescent="0.3">
      <c r="A6463" s="336">
        <v>23840</v>
      </c>
      <c r="B6463" s="2" t="s">
        <v>293</v>
      </c>
      <c r="C6463" s="429">
        <v>6.2775080000000001</v>
      </c>
      <c r="D6463" s="429">
        <v>3.166188</v>
      </c>
      <c r="E6463" s="429">
        <v>3.1113200000000001</v>
      </c>
      <c r="F6463" s="429">
        <v>6.6826730000000012</v>
      </c>
    </row>
    <row r="6464" spans="1:6" x14ac:dyDescent="0.3">
      <c r="A6464" s="336">
        <v>23841</v>
      </c>
      <c r="B6464" s="2" t="s">
        <v>293</v>
      </c>
      <c r="C6464" s="429">
        <v>6.312532</v>
      </c>
      <c r="D6464" s="429">
        <v>3.1720950000000001</v>
      </c>
      <c r="E6464" s="429">
        <v>3.1404369999999999</v>
      </c>
      <c r="F6464" s="429">
        <v>6.887937000000008</v>
      </c>
    </row>
    <row r="6465" spans="1:6" x14ac:dyDescent="0.3">
      <c r="A6465" s="336">
        <v>23842</v>
      </c>
      <c r="B6465" s="2" t="s">
        <v>293</v>
      </c>
      <c r="C6465" s="429">
        <v>6.3896040000000003</v>
      </c>
      <c r="D6465" s="429">
        <v>3.1797949999999999</v>
      </c>
      <c r="E6465" s="429">
        <v>3.2098090000000004</v>
      </c>
      <c r="F6465" s="429">
        <v>7.0536289999999937</v>
      </c>
    </row>
    <row r="6466" spans="1:6" x14ac:dyDescent="0.3">
      <c r="A6466" s="336">
        <v>23843</v>
      </c>
      <c r="B6466" s="2" t="s">
        <v>293</v>
      </c>
      <c r="C6466" s="429">
        <v>6.2589980000000001</v>
      </c>
      <c r="D6466" s="429">
        <v>3.2416209999999999</v>
      </c>
      <c r="E6466" s="429">
        <v>3.0173770000000002</v>
      </c>
      <c r="F6466" s="429">
        <v>6.4777059999999977</v>
      </c>
    </row>
    <row r="6467" spans="1:6" x14ac:dyDescent="0.3">
      <c r="A6467" s="336">
        <v>23844</v>
      </c>
      <c r="B6467" s="2" t="s">
        <v>293</v>
      </c>
      <c r="C6467" s="429">
        <v>6.3345349999999998</v>
      </c>
      <c r="D6467" s="429">
        <v>3.4711780000000001</v>
      </c>
      <c r="E6467" s="429">
        <v>2.8633569999999997</v>
      </c>
      <c r="F6467" s="429">
        <v>6.7490449999999953</v>
      </c>
    </row>
    <row r="6468" spans="1:6" x14ac:dyDescent="0.3">
      <c r="A6468" s="336">
        <v>23845</v>
      </c>
      <c r="B6468" s="2" t="s">
        <v>293</v>
      </c>
      <c r="C6468" s="429">
        <v>6.1768270000000003</v>
      </c>
      <c r="D6468" s="429">
        <v>3.3305150000000001</v>
      </c>
      <c r="E6468" s="429">
        <v>2.8463120000000002</v>
      </c>
      <c r="F6468" s="429">
        <v>6.2855569999999972</v>
      </c>
    </row>
    <row r="6469" spans="1:6" x14ac:dyDescent="0.3">
      <c r="A6469" s="336">
        <v>23846</v>
      </c>
      <c r="B6469" s="2" t="s">
        <v>293</v>
      </c>
      <c r="C6469" s="429">
        <v>6.3485009999999997</v>
      </c>
      <c r="D6469" s="429">
        <v>3.4828869999999998</v>
      </c>
      <c r="E6469" s="429">
        <v>2.8656139999999999</v>
      </c>
      <c r="F6469" s="429">
        <v>6.456688999999983</v>
      </c>
    </row>
    <row r="6470" spans="1:6" x14ac:dyDescent="0.3">
      <c r="A6470" s="336">
        <v>23847</v>
      </c>
      <c r="B6470" s="2" t="s">
        <v>293</v>
      </c>
      <c r="C6470" s="429">
        <v>6.2841610000000001</v>
      </c>
      <c r="D6470" s="429">
        <v>3.4175399999999998</v>
      </c>
      <c r="E6470" s="429">
        <v>2.8666210000000003</v>
      </c>
      <c r="F6470" s="429">
        <v>6.614013000000007</v>
      </c>
    </row>
    <row r="6471" spans="1:6" x14ac:dyDescent="0.3">
      <c r="A6471" s="336">
        <v>23850</v>
      </c>
      <c r="B6471" s="2" t="s">
        <v>293</v>
      </c>
      <c r="C6471" s="429">
        <v>6.2421319999999998</v>
      </c>
      <c r="D6471" s="429">
        <v>3.1150639999999998</v>
      </c>
      <c r="E6471" s="429">
        <v>3.127068</v>
      </c>
      <c r="F6471" s="429">
        <v>6.8124339999999961</v>
      </c>
    </row>
    <row r="6472" spans="1:6" x14ac:dyDescent="0.3">
      <c r="A6472" s="336">
        <v>23851</v>
      </c>
      <c r="B6472" s="2" t="s">
        <v>293</v>
      </c>
      <c r="C6472" s="429">
        <v>6.3304460000000002</v>
      </c>
      <c r="D6472" s="429">
        <v>3.6249340000000001</v>
      </c>
      <c r="E6472" s="429">
        <v>2.7055120000000001</v>
      </c>
      <c r="F6472" s="429">
        <v>6.5110250000000107</v>
      </c>
    </row>
    <row r="6473" spans="1:6" x14ac:dyDescent="0.3">
      <c r="A6473" s="336">
        <v>23856</v>
      </c>
      <c r="B6473" s="2" t="s">
        <v>293</v>
      </c>
      <c r="C6473" s="429">
        <v>6.272443</v>
      </c>
      <c r="D6473" s="429">
        <v>3.2988209999999998</v>
      </c>
      <c r="E6473" s="429">
        <v>2.9736220000000002</v>
      </c>
      <c r="F6473" s="429">
        <v>6.4963339999999974</v>
      </c>
    </row>
    <row r="6474" spans="1:6" x14ac:dyDescent="0.3">
      <c r="A6474" s="336">
        <v>23857</v>
      </c>
      <c r="B6474" s="2" t="s">
        <v>293</v>
      </c>
      <c r="C6474" s="429">
        <v>6.192698</v>
      </c>
      <c r="D6474" s="429">
        <v>3.366832</v>
      </c>
      <c r="E6474" s="429">
        <v>2.825866</v>
      </c>
      <c r="F6474" s="429">
        <v>6.1682039999999958</v>
      </c>
    </row>
    <row r="6475" spans="1:6" x14ac:dyDescent="0.3">
      <c r="A6475" s="336">
        <v>23860</v>
      </c>
      <c r="B6475" s="2" t="s">
        <v>293</v>
      </c>
      <c r="C6475" s="429">
        <v>6.3975200000000001</v>
      </c>
      <c r="D6475" s="429">
        <v>3.1043910000000001</v>
      </c>
      <c r="E6475" s="429">
        <v>3.293129</v>
      </c>
      <c r="F6475" s="429">
        <v>7.3334220000000059</v>
      </c>
    </row>
    <row r="6476" spans="1:6" x14ac:dyDescent="0.3">
      <c r="A6476" s="336">
        <v>23866</v>
      </c>
      <c r="B6476" s="2" t="s">
        <v>293</v>
      </c>
      <c r="C6476" s="429">
        <v>6.3591759999999997</v>
      </c>
      <c r="D6476" s="429">
        <v>3.502078</v>
      </c>
      <c r="E6476" s="429">
        <v>2.8570979999999997</v>
      </c>
      <c r="F6476" s="429">
        <v>6.6532129999999938</v>
      </c>
    </row>
    <row r="6477" spans="1:6" x14ac:dyDescent="0.3">
      <c r="A6477" s="336">
        <v>23867</v>
      </c>
      <c r="B6477" s="2" t="s">
        <v>293</v>
      </c>
      <c r="C6477" s="429">
        <v>6.3383789999999998</v>
      </c>
      <c r="D6477" s="429">
        <v>3.3222640000000001</v>
      </c>
      <c r="E6477" s="429">
        <v>3.0161149999999997</v>
      </c>
      <c r="F6477" s="429">
        <v>6.8303239999999974</v>
      </c>
    </row>
    <row r="6478" spans="1:6" x14ac:dyDescent="0.3">
      <c r="A6478" s="336">
        <v>23868</v>
      </c>
      <c r="B6478" s="2" t="s">
        <v>293</v>
      </c>
      <c r="C6478" s="429">
        <v>6.2400099999999998</v>
      </c>
      <c r="D6478" s="429">
        <v>3.3197739999999998</v>
      </c>
      <c r="E6478" s="429">
        <v>2.9202360000000001</v>
      </c>
      <c r="F6478" s="429">
        <v>6.3866179999999986</v>
      </c>
    </row>
    <row r="6479" spans="1:6" x14ac:dyDescent="0.3">
      <c r="A6479" s="336">
        <v>23872</v>
      </c>
      <c r="B6479" s="2" t="s">
        <v>293</v>
      </c>
      <c r="C6479" s="429">
        <v>6.265746</v>
      </c>
      <c r="D6479" s="429">
        <v>3.1851729999999998</v>
      </c>
      <c r="E6479" s="429">
        <v>3.0805730000000002</v>
      </c>
      <c r="F6479" s="429">
        <v>6.5608610000000098</v>
      </c>
    </row>
    <row r="6480" spans="1:6" x14ac:dyDescent="0.3">
      <c r="A6480" s="336">
        <v>23874</v>
      </c>
      <c r="B6480" s="2" t="s">
        <v>293</v>
      </c>
      <c r="C6480" s="429">
        <v>6.3044019999999996</v>
      </c>
      <c r="D6480" s="429">
        <v>3.6248049999999998</v>
      </c>
      <c r="E6480" s="429">
        <v>2.6795969999999998</v>
      </c>
      <c r="F6480" s="429">
        <v>6.3884629999999945</v>
      </c>
    </row>
    <row r="6481" spans="1:6" x14ac:dyDescent="0.3">
      <c r="A6481" s="336">
        <v>23875</v>
      </c>
      <c r="B6481" s="2" t="s">
        <v>293</v>
      </c>
      <c r="C6481" s="429">
        <v>6.3917299999999999</v>
      </c>
      <c r="D6481" s="429">
        <v>3.0861800000000001</v>
      </c>
      <c r="E6481" s="429">
        <v>3.3055499999999998</v>
      </c>
      <c r="F6481" s="429">
        <v>7.3100409999999911</v>
      </c>
    </row>
    <row r="6482" spans="1:6" x14ac:dyDescent="0.3">
      <c r="A6482" s="336">
        <v>23876</v>
      </c>
      <c r="B6482" s="2" t="s">
        <v>293</v>
      </c>
      <c r="C6482" s="429">
        <v>6.2435970000000003</v>
      </c>
      <c r="D6482" s="429">
        <v>3.1868919999999998</v>
      </c>
      <c r="E6482" s="429">
        <v>3.0567050000000004</v>
      </c>
      <c r="F6482" s="429">
        <v>6.4631049999999917</v>
      </c>
    </row>
    <row r="6483" spans="1:6" x14ac:dyDescent="0.3">
      <c r="A6483" s="336">
        <v>23878</v>
      </c>
      <c r="B6483" s="2" t="s">
        <v>293</v>
      </c>
      <c r="C6483" s="429">
        <v>6.3708450000000001</v>
      </c>
      <c r="D6483" s="429">
        <v>3.4915690000000001</v>
      </c>
      <c r="E6483" s="429">
        <v>2.8792759999999999</v>
      </c>
      <c r="F6483" s="429">
        <v>6.6774449999999845</v>
      </c>
    </row>
    <row r="6484" spans="1:6" x14ac:dyDescent="0.3">
      <c r="A6484" s="336">
        <v>23879</v>
      </c>
      <c r="B6484" s="2" t="s">
        <v>293</v>
      </c>
      <c r="C6484" s="429">
        <v>6.2529000000000003</v>
      </c>
      <c r="D6484" s="429">
        <v>3.460175</v>
      </c>
      <c r="E6484" s="429">
        <v>2.7927250000000003</v>
      </c>
      <c r="F6484" s="429">
        <v>6.5753079999999926</v>
      </c>
    </row>
    <row r="6485" spans="1:6" x14ac:dyDescent="0.3">
      <c r="A6485" s="336">
        <v>23881</v>
      </c>
      <c r="B6485" s="2" t="s">
        <v>293</v>
      </c>
      <c r="C6485" s="429">
        <v>6.3767040000000001</v>
      </c>
      <c r="D6485" s="429">
        <v>3.3433600000000001</v>
      </c>
      <c r="E6485" s="429">
        <v>3.033344</v>
      </c>
      <c r="F6485" s="429">
        <v>6.6636739999999932</v>
      </c>
    </row>
    <row r="6486" spans="1:6" x14ac:dyDescent="0.3">
      <c r="A6486" s="336">
        <v>23882</v>
      </c>
      <c r="B6486" s="2" t="s">
        <v>293</v>
      </c>
      <c r="C6486" s="429">
        <v>6.3585190000000003</v>
      </c>
      <c r="D6486" s="429">
        <v>3.2662330000000002</v>
      </c>
      <c r="E6486" s="429">
        <v>3.0922860000000001</v>
      </c>
      <c r="F6486" s="429">
        <v>7.0458800000000039</v>
      </c>
    </row>
    <row r="6487" spans="1:6" x14ac:dyDescent="0.3">
      <c r="A6487" s="336">
        <v>23883</v>
      </c>
      <c r="B6487" s="2" t="s">
        <v>293</v>
      </c>
      <c r="C6487" s="429">
        <v>6.3410469999999997</v>
      </c>
      <c r="D6487" s="429">
        <v>3.5075080000000001</v>
      </c>
      <c r="E6487" s="429">
        <v>2.8335389999999996</v>
      </c>
      <c r="F6487" s="429">
        <v>6.2894879999999986</v>
      </c>
    </row>
    <row r="6488" spans="1:6" x14ac:dyDescent="0.3">
      <c r="A6488" s="336">
        <v>23885</v>
      </c>
      <c r="B6488" s="2" t="s">
        <v>293</v>
      </c>
      <c r="C6488" s="429">
        <v>6.3029659999999996</v>
      </c>
      <c r="D6488" s="429">
        <v>3.1180669999999999</v>
      </c>
      <c r="E6488" s="429">
        <v>3.1848989999999997</v>
      </c>
      <c r="F6488" s="429">
        <v>7.0030340000000066</v>
      </c>
    </row>
    <row r="6489" spans="1:6" x14ac:dyDescent="0.3">
      <c r="A6489" s="336">
        <v>23887</v>
      </c>
      <c r="B6489" s="2" t="s">
        <v>293</v>
      </c>
      <c r="C6489" s="429">
        <v>6.2050330000000002</v>
      </c>
      <c r="D6489" s="429">
        <v>3.4056709999999999</v>
      </c>
      <c r="E6489" s="429">
        <v>2.7993620000000004</v>
      </c>
      <c r="F6489" s="429">
        <v>6.1716380000000015</v>
      </c>
    </row>
    <row r="6490" spans="1:6" x14ac:dyDescent="0.3">
      <c r="A6490" s="336">
        <v>23888</v>
      </c>
      <c r="B6490" s="2" t="s">
        <v>293</v>
      </c>
      <c r="C6490" s="429">
        <v>6.3718630000000003</v>
      </c>
      <c r="D6490" s="429">
        <v>3.4408189999999998</v>
      </c>
      <c r="E6490" s="429">
        <v>2.9310440000000004</v>
      </c>
      <c r="F6490" s="429">
        <v>6.6325770000000048</v>
      </c>
    </row>
    <row r="6491" spans="1:6" x14ac:dyDescent="0.3">
      <c r="A6491" s="336">
        <v>23889</v>
      </c>
      <c r="B6491" s="2" t="s">
        <v>293</v>
      </c>
      <c r="C6491" s="429">
        <v>6.2777729999999998</v>
      </c>
      <c r="D6491" s="429">
        <v>3.2268859999999999</v>
      </c>
      <c r="E6491" s="429">
        <v>3.0508869999999999</v>
      </c>
      <c r="F6491" s="429">
        <v>6.5255810000000025</v>
      </c>
    </row>
    <row r="6492" spans="1:6" x14ac:dyDescent="0.3">
      <c r="A6492" s="336">
        <v>23890</v>
      </c>
      <c r="B6492" s="2" t="s">
        <v>293</v>
      </c>
      <c r="C6492" s="429">
        <v>6.3802599999999998</v>
      </c>
      <c r="D6492" s="429">
        <v>3.3320970000000001</v>
      </c>
      <c r="E6492" s="429">
        <v>3.0481629999999997</v>
      </c>
      <c r="F6492" s="429">
        <v>6.7667710000000056</v>
      </c>
    </row>
    <row r="6493" spans="1:6" x14ac:dyDescent="0.3">
      <c r="A6493" s="336">
        <v>23893</v>
      </c>
      <c r="B6493" s="2" t="s">
        <v>293</v>
      </c>
      <c r="C6493" s="429">
        <v>6.1981200000000003</v>
      </c>
      <c r="D6493" s="429">
        <v>3.337742</v>
      </c>
      <c r="E6493" s="429">
        <v>2.8603780000000003</v>
      </c>
      <c r="F6493" s="429">
        <v>6.2563840000000042</v>
      </c>
    </row>
    <row r="6494" spans="1:6" x14ac:dyDescent="0.3">
      <c r="A6494" s="336">
        <v>23894</v>
      </c>
      <c r="B6494" s="2" t="s">
        <v>293</v>
      </c>
      <c r="C6494" s="429">
        <v>6.2222200000000001</v>
      </c>
      <c r="D6494" s="429">
        <v>3.1076929999999998</v>
      </c>
      <c r="E6494" s="429">
        <v>3.1145270000000003</v>
      </c>
      <c r="F6494" s="429">
        <v>6.7064230000000009</v>
      </c>
    </row>
    <row r="6495" spans="1:6" x14ac:dyDescent="0.3">
      <c r="A6495" s="336">
        <v>23897</v>
      </c>
      <c r="B6495" s="2" t="s">
        <v>293</v>
      </c>
      <c r="C6495" s="429">
        <v>6.3738140000000003</v>
      </c>
      <c r="D6495" s="429">
        <v>3.3773819999999999</v>
      </c>
      <c r="E6495" s="429">
        <v>2.9964320000000004</v>
      </c>
      <c r="F6495" s="429">
        <v>6.9246189999999928</v>
      </c>
    </row>
    <row r="6496" spans="1:6" x14ac:dyDescent="0.3">
      <c r="A6496" s="336">
        <v>23898</v>
      </c>
      <c r="B6496" s="2" t="s">
        <v>293</v>
      </c>
      <c r="C6496" s="429">
        <v>6.3692270000000004</v>
      </c>
      <c r="D6496" s="429">
        <v>3.5439059999999998</v>
      </c>
      <c r="E6496" s="429">
        <v>2.8253210000000006</v>
      </c>
      <c r="F6496" s="429">
        <v>6.7327409999999972</v>
      </c>
    </row>
    <row r="6497" spans="1:6" x14ac:dyDescent="0.3">
      <c r="A6497" s="336">
        <v>23901</v>
      </c>
      <c r="B6497" s="2" t="s">
        <v>293</v>
      </c>
      <c r="C6497" s="429">
        <v>6.1211880000000001</v>
      </c>
      <c r="D6497" s="429">
        <v>2.9502009999999999</v>
      </c>
      <c r="E6497" s="429">
        <v>3.1709870000000002</v>
      </c>
      <c r="F6497" s="429">
        <v>6.6536240000000006</v>
      </c>
    </row>
    <row r="6498" spans="1:6" x14ac:dyDescent="0.3">
      <c r="A6498" s="336">
        <v>23915</v>
      </c>
      <c r="B6498" s="2" t="s">
        <v>293</v>
      </c>
      <c r="C6498" s="429">
        <v>6.1730919999999996</v>
      </c>
      <c r="D6498" s="429">
        <v>3.1993049999999998</v>
      </c>
      <c r="E6498" s="429">
        <v>2.9737869999999997</v>
      </c>
      <c r="F6498" s="429">
        <v>6.6486659999999915</v>
      </c>
    </row>
    <row r="6499" spans="1:6" x14ac:dyDescent="0.3">
      <c r="A6499" s="336">
        <v>23917</v>
      </c>
      <c r="B6499" s="2" t="s">
        <v>293</v>
      </c>
      <c r="C6499" s="429">
        <v>6.1760080000000004</v>
      </c>
      <c r="D6499" s="429">
        <v>3.2184249999999999</v>
      </c>
      <c r="E6499" s="429">
        <v>2.9575830000000005</v>
      </c>
      <c r="F6499" s="429">
        <v>6.8612780000000058</v>
      </c>
    </row>
    <row r="6500" spans="1:6" x14ac:dyDescent="0.3">
      <c r="A6500" s="336">
        <v>23919</v>
      </c>
      <c r="B6500" s="2" t="s">
        <v>293</v>
      </c>
      <c r="C6500" s="429">
        <v>6.1728139999999998</v>
      </c>
      <c r="D6500" s="429">
        <v>3.2773699999999999</v>
      </c>
      <c r="E6500" s="429">
        <v>2.8954439999999999</v>
      </c>
      <c r="F6500" s="429">
        <v>6.5559710000000067</v>
      </c>
    </row>
    <row r="6501" spans="1:6" x14ac:dyDescent="0.3">
      <c r="A6501" s="336">
        <v>23920</v>
      </c>
      <c r="B6501" s="2" t="s">
        <v>293</v>
      </c>
      <c r="C6501" s="429">
        <v>6.2207720000000002</v>
      </c>
      <c r="D6501" s="429">
        <v>3.2614770000000002</v>
      </c>
      <c r="E6501" s="429">
        <v>2.959295</v>
      </c>
      <c r="F6501" s="429">
        <v>6.4604500000000016</v>
      </c>
    </row>
    <row r="6502" spans="1:6" x14ac:dyDescent="0.3">
      <c r="A6502" s="336">
        <v>23921</v>
      </c>
      <c r="B6502" s="2" t="s">
        <v>293</v>
      </c>
      <c r="C6502" s="429">
        <v>6.0618040000000004</v>
      </c>
      <c r="D6502" s="429">
        <v>2.8617270000000001</v>
      </c>
      <c r="E6502" s="429">
        <v>3.2000770000000003</v>
      </c>
      <c r="F6502" s="429">
        <v>7.1960950000000068</v>
      </c>
    </row>
    <row r="6503" spans="1:6" x14ac:dyDescent="0.3">
      <c r="A6503" s="336">
        <v>23922</v>
      </c>
      <c r="B6503" s="2" t="s">
        <v>293</v>
      </c>
      <c r="C6503" s="429">
        <v>6.1373810000000004</v>
      </c>
      <c r="D6503" s="429">
        <v>3.0360559999999999</v>
      </c>
      <c r="E6503" s="429">
        <v>3.1013250000000006</v>
      </c>
      <c r="F6503" s="429">
        <v>6.1598550000000003</v>
      </c>
    </row>
    <row r="6504" spans="1:6" x14ac:dyDescent="0.3">
      <c r="A6504" s="336">
        <v>23923</v>
      </c>
      <c r="B6504" s="2" t="s">
        <v>293</v>
      </c>
      <c r="C6504" s="429">
        <v>6.1382130000000004</v>
      </c>
      <c r="D6504" s="429">
        <v>3.0273279999999998</v>
      </c>
      <c r="E6504" s="429">
        <v>3.1108850000000006</v>
      </c>
      <c r="F6504" s="429">
        <v>7.2048640000000148</v>
      </c>
    </row>
    <row r="6505" spans="1:6" x14ac:dyDescent="0.3">
      <c r="A6505" s="336">
        <v>23924</v>
      </c>
      <c r="B6505" s="2" t="s">
        <v>293</v>
      </c>
      <c r="C6505" s="429">
        <v>6.1456819999999999</v>
      </c>
      <c r="D6505" s="429">
        <v>3.1504240000000001</v>
      </c>
      <c r="E6505" s="429">
        <v>2.9952579999999998</v>
      </c>
      <c r="F6505" s="429">
        <v>6.7447799999999987</v>
      </c>
    </row>
    <row r="6506" spans="1:6" x14ac:dyDescent="0.3">
      <c r="A6506" s="336">
        <v>23927</v>
      </c>
      <c r="B6506" s="2" t="s">
        <v>293</v>
      </c>
      <c r="C6506" s="429">
        <v>6.1578239999999997</v>
      </c>
      <c r="D6506" s="429">
        <v>3.193076</v>
      </c>
      <c r="E6506" s="429">
        <v>2.9647479999999997</v>
      </c>
      <c r="F6506" s="429">
        <v>7.3507849999999877</v>
      </c>
    </row>
    <row r="6507" spans="1:6" x14ac:dyDescent="0.3">
      <c r="A6507" s="336">
        <v>23930</v>
      </c>
      <c r="B6507" s="2" t="s">
        <v>293</v>
      </c>
      <c r="C6507" s="429">
        <v>6.1384090000000002</v>
      </c>
      <c r="D6507" s="429">
        <v>3.049493</v>
      </c>
      <c r="E6507" s="429">
        <v>3.0889160000000002</v>
      </c>
      <c r="F6507" s="429">
        <v>6.4344279999999969</v>
      </c>
    </row>
    <row r="6508" spans="1:6" x14ac:dyDescent="0.3">
      <c r="A6508" s="336">
        <v>23934</v>
      </c>
      <c r="B6508" s="2" t="s">
        <v>293</v>
      </c>
      <c r="C6508" s="429">
        <v>6.1200929999999998</v>
      </c>
      <c r="D6508" s="429">
        <v>3.0104190000000002</v>
      </c>
      <c r="E6508" s="429">
        <v>3.1096739999999996</v>
      </c>
      <c r="F6508" s="429">
        <v>6.9840809999999962</v>
      </c>
    </row>
    <row r="6509" spans="1:6" x14ac:dyDescent="0.3">
      <c r="A6509" s="336">
        <v>23936</v>
      </c>
      <c r="B6509" s="2" t="s">
        <v>293</v>
      </c>
      <c r="C6509" s="429">
        <v>6.0769039999999999</v>
      </c>
      <c r="D6509" s="429">
        <v>2.8602289999999999</v>
      </c>
      <c r="E6509" s="429">
        <v>3.216675</v>
      </c>
      <c r="F6509" s="429">
        <v>6.9909820000000025</v>
      </c>
    </row>
    <row r="6510" spans="1:6" x14ac:dyDescent="0.3">
      <c r="A6510" s="336">
        <v>23937</v>
      </c>
      <c r="B6510" s="2" t="s">
        <v>293</v>
      </c>
      <c r="C6510" s="429">
        <v>6.1504190000000003</v>
      </c>
      <c r="D6510" s="429">
        <v>3.0917029999999999</v>
      </c>
      <c r="E6510" s="429">
        <v>3.0587160000000004</v>
      </c>
      <c r="F6510" s="429">
        <v>6.8756569999999897</v>
      </c>
    </row>
    <row r="6511" spans="1:6" x14ac:dyDescent="0.3">
      <c r="A6511" s="336">
        <v>23938</v>
      </c>
      <c r="B6511" s="2" t="s">
        <v>293</v>
      </c>
      <c r="C6511" s="429">
        <v>6.1982569999999999</v>
      </c>
      <c r="D6511" s="429">
        <v>3.1791680000000002</v>
      </c>
      <c r="E6511" s="429">
        <v>3.0190889999999997</v>
      </c>
      <c r="F6511" s="429">
        <v>6.2814749999999933</v>
      </c>
    </row>
    <row r="6512" spans="1:6" x14ac:dyDescent="0.3">
      <c r="A6512" s="336">
        <v>23942</v>
      </c>
      <c r="B6512" s="2" t="s">
        <v>293</v>
      </c>
      <c r="C6512" s="429">
        <v>6.1317360000000001</v>
      </c>
      <c r="D6512" s="429">
        <v>3.0537649999999998</v>
      </c>
      <c r="E6512" s="429">
        <v>3.0779710000000002</v>
      </c>
      <c r="F6512" s="429">
        <v>6.0729669999999913</v>
      </c>
    </row>
    <row r="6513" spans="1:6" x14ac:dyDescent="0.3">
      <c r="A6513" s="336">
        <v>23944</v>
      </c>
      <c r="B6513" s="2" t="s">
        <v>293</v>
      </c>
      <c r="C6513" s="429">
        <v>6.1710830000000003</v>
      </c>
      <c r="D6513" s="429">
        <v>3.162385</v>
      </c>
      <c r="E6513" s="429">
        <v>3.0086980000000003</v>
      </c>
      <c r="F6513" s="429">
        <v>6.2592530000000011</v>
      </c>
    </row>
    <row r="6514" spans="1:6" x14ac:dyDescent="0.3">
      <c r="A6514" s="336">
        <v>23947</v>
      </c>
      <c r="B6514" s="2" t="s">
        <v>293</v>
      </c>
      <c r="C6514" s="429">
        <v>6.1362209999999999</v>
      </c>
      <c r="D6514" s="429">
        <v>3.0766369999999998</v>
      </c>
      <c r="E6514" s="429">
        <v>3.0595840000000001</v>
      </c>
      <c r="F6514" s="429">
        <v>6.4998500000000021</v>
      </c>
    </row>
    <row r="6515" spans="1:6" x14ac:dyDescent="0.3">
      <c r="A6515" s="336">
        <v>23950</v>
      </c>
      <c r="B6515" s="2" t="s">
        <v>293</v>
      </c>
      <c r="C6515" s="429">
        <v>6.1817770000000003</v>
      </c>
      <c r="D6515" s="429">
        <v>3.261641</v>
      </c>
      <c r="E6515" s="429">
        <v>2.9201360000000003</v>
      </c>
      <c r="F6515" s="429">
        <v>6.4794920000000005</v>
      </c>
    </row>
    <row r="6516" spans="1:6" x14ac:dyDescent="0.3">
      <c r="A6516" s="336">
        <v>23952</v>
      </c>
      <c r="B6516" s="2" t="s">
        <v>293</v>
      </c>
      <c r="C6516" s="429">
        <v>6.1385670000000001</v>
      </c>
      <c r="D6516" s="429">
        <v>3.1373489999999999</v>
      </c>
      <c r="E6516" s="429">
        <v>3.0012180000000002</v>
      </c>
      <c r="F6516" s="429">
        <v>6.2531530000000046</v>
      </c>
    </row>
    <row r="6517" spans="1:6" x14ac:dyDescent="0.3">
      <c r="A6517" s="336">
        <v>23954</v>
      </c>
      <c r="B6517" s="2" t="s">
        <v>293</v>
      </c>
      <c r="C6517" s="429">
        <v>6.1368419999999997</v>
      </c>
      <c r="D6517" s="429">
        <v>3.0668730000000002</v>
      </c>
      <c r="E6517" s="429">
        <v>3.0699689999999995</v>
      </c>
      <c r="F6517" s="429">
        <v>6.1924009999999967</v>
      </c>
    </row>
    <row r="6518" spans="1:6" x14ac:dyDescent="0.3">
      <c r="A6518" s="336">
        <v>23958</v>
      </c>
      <c r="B6518" s="2" t="s">
        <v>293</v>
      </c>
      <c r="C6518" s="429">
        <v>6.0951399999999998</v>
      </c>
      <c r="D6518" s="429">
        <v>2.9803449999999998</v>
      </c>
      <c r="E6518" s="429">
        <v>3.114795</v>
      </c>
      <c r="F6518" s="429">
        <v>6.8195400000000035</v>
      </c>
    </row>
    <row r="6519" spans="1:6" x14ac:dyDescent="0.3">
      <c r="A6519" s="336">
        <v>23959</v>
      </c>
      <c r="B6519" s="2" t="s">
        <v>293</v>
      </c>
      <c r="C6519" s="429">
        <v>6.1625059999999996</v>
      </c>
      <c r="D6519" s="429">
        <v>3.0170309999999998</v>
      </c>
      <c r="E6519" s="429">
        <v>3.1454749999999998</v>
      </c>
      <c r="F6519" s="429">
        <v>7.8153680000000065</v>
      </c>
    </row>
    <row r="6520" spans="1:6" x14ac:dyDescent="0.3">
      <c r="A6520" s="336">
        <v>23960</v>
      </c>
      <c r="B6520" s="2" t="s">
        <v>293</v>
      </c>
      <c r="C6520" s="429">
        <v>6.0993969999999997</v>
      </c>
      <c r="D6520" s="429">
        <v>2.9599630000000001</v>
      </c>
      <c r="E6520" s="429">
        <v>3.1394339999999996</v>
      </c>
      <c r="F6520" s="429">
        <v>6.6957869999999957</v>
      </c>
    </row>
    <row r="6521" spans="1:6" x14ac:dyDescent="0.3">
      <c r="A6521" s="336">
        <v>23962</v>
      </c>
      <c r="B6521" s="2" t="s">
        <v>293</v>
      </c>
      <c r="C6521" s="429">
        <v>6.1779419999999998</v>
      </c>
      <c r="D6521" s="429">
        <v>3.0663629999999999</v>
      </c>
      <c r="E6521" s="429">
        <v>3.1115789999999999</v>
      </c>
      <c r="F6521" s="429">
        <v>7.7027529999999942</v>
      </c>
    </row>
    <row r="6522" spans="1:6" x14ac:dyDescent="0.3">
      <c r="A6522" s="336">
        <v>23963</v>
      </c>
      <c r="B6522" s="2" t="s">
        <v>293</v>
      </c>
      <c r="C6522" s="429">
        <v>6.1319540000000003</v>
      </c>
      <c r="D6522" s="429">
        <v>2.9937670000000001</v>
      </c>
      <c r="E6522" s="429">
        <v>3.1381870000000003</v>
      </c>
      <c r="F6522" s="429">
        <v>7.5883130000000065</v>
      </c>
    </row>
    <row r="6523" spans="1:6" x14ac:dyDescent="0.3">
      <c r="A6523" s="336">
        <v>23964</v>
      </c>
      <c r="B6523" s="2" t="s">
        <v>293</v>
      </c>
      <c r="C6523" s="429">
        <v>6.179856</v>
      </c>
      <c r="D6523" s="429">
        <v>3.1326360000000002</v>
      </c>
      <c r="E6523" s="429">
        <v>3.0472199999999998</v>
      </c>
      <c r="F6523" s="429">
        <v>7.5466979999999921</v>
      </c>
    </row>
    <row r="6524" spans="1:6" x14ac:dyDescent="0.3">
      <c r="A6524" s="336">
        <v>23966</v>
      </c>
      <c r="B6524" s="2" t="s">
        <v>293</v>
      </c>
      <c r="C6524" s="429">
        <v>6.1495189999999997</v>
      </c>
      <c r="D6524" s="429">
        <v>2.9723259999999998</v>
      </c>
      <c r="E6524" s="429">
        <v>3.1771929999999999</v>
      </c>
      <c r="F6524" s="429">
        <v>6.4393539999999945</v>
      </c>
    </row>
    <row r="6525" spans="1:6" x14ac:dyDescent="0.3">
      <c r="A6525" s="336">
        <v>23967</v>
      </c>
      <c r="B6525" s="2" t="s">
        <v>293</v>
      </c>
      <c r="C6525" s="429">
        <v>6.1750319999999999</v>
      </c>
      <c r="D6525" s="429">
        <v>3.0876160000000001</v>
      </c>
      <c r="E6525" s="429">
        <v>3.0874159999999997</v>
      </c>
      <c r="F6525" s="429">
        <v>7.3664829999999952</v>
      </c>
    </row>
    <row r="6526" spans="1:6" x14ac:dyDescent="0.3">
      <c r="A6526" s="336">
        <v>23968</v>
      </c>
      <c r="B6526" s="2" t="s">
        <v>293</v>
      </c>
      <c r="C6526" s="429">
        <v>6.1581590000000004</v>
      </c>
      <c r="D6526" s="429">
        <v>3.163116</v>
      </c>
      <c r="E6526" s="429">
        <v>2.9950430000000003</v>
      </c>
      <c r="F6526" s="429">
        <v>7.1835579999999979</v>
      </c>
    </row>
    <row r="6527" spans="1:6" x14ac:dyDescent="0.3">
      <c r="A6527" s="336">
        <v>23970</v>
      </c>
      <c r="B6527" s="2" t="s">
        <v>293</v>
      </c>
      <c r="C6527" s="429">
        <v>6.1787939999999999</v>
      </c>
      <c r="D6527" s="429">
        <v>3.2062339999999998</v>
      </c>
      <c r="E6527" s="429">
        <v>2.9725600000000001</v>
      </c>
      <c r="F6527" s="429">
        <v>6.4764900000000054</v>
      </c>
    </row>
    <row r="6528" spans="1:6" x14ac:dyDescent="0.3">
      <c r="A6528" s="336">
        <v>23974</v>
      </c>
      <c r="B6528" s="2" t="s">
        <v>293</v>
      </c>
      <c r="C6528" s="429">
        <v>6.1345799999999997</v>
      </c>
      <c r="D6528" s="429">
        <v>3.1193689999999998</v>
      </c>
      <c r="E6528" s="429">
        <v>3.0152109999999999</v>
      </c>
      <c r="F6528" s="429">
        <v>6.1358069999999856</v>
      </c>
    </row>
    <row r="6529" spans="1:6" x14ac:dyDescent="0.3">
      <c r="A6529" s="336">
        <v>23976</v>
      </c>
      <c r="B6529" s="2" t="s">
        <v>293</v>
      </c>
      <c r="C6529" s="429">
        <v>6.1769629999999998</v>
      </c>
      <c r="D6529" s="429">
        <v>3.1117590000000002</v>
      </c>
      <c r="E6529" s="429">
        <v>3.0652039999999996</v>
      </c>
      <c r="F6529" s="429">
        <v>7.4055199999999957</v>
      </c>
    </row>
    <row r="6530" spans="1:6" x14ac:dyDescent="0.3">
      <c r="A6530" s="336">
        <v>24011</v>
      </c>
      <c r="B6530" s="2" t="s">
        <v>293</v>
      </c>
      <c r="C6530" s="429">
        <v>5.8710469999999999</v>
      </c>
      <c r="D6530" s="429">
        <v>3.003196</v>
      </c>
      <c r="E6530" s="429">
        <v>2.8678509999999999</v>
      </c>
      <c r="F6530" s="429">
        <v>7.0252670000000137</v>
      </c>
    </row>
    <row r="6531" spans="1:6" x14ac:dyDescent="0.3">
      <c r="A6531" s="336">
        <v>24012</v>
      </c>
      <c r="B6531" s="2" t="s">
        <v>293</v>
      </c>
      <c r="C6531" s="429">
        <v>5.8779019999999997</v>
      </c>
      <c r="D6531" s="429">
        <v>2.9905879999999998</v>
      </c>
      <c r="E6531" s="429">
        <v>2.8873139999999999</v>
      </c>
      <c r="F6531" s="429">
        <v>7.0949440000000052</v>
      </c>
    </row>
    <row r="6532" spans="1:6" x14ac:dyDescent="0.3">
      <c r="A6532" s="336">
        <v>24013</v>
      </c>
      <c r="B6532" s="2" t="s">
        <v>293</v>
      </c>
      <c r="C6532" s="429">
        <v>5.9073159999999998</v>
      </c>
      <c r="D6532" s="429">
        <v>2.994078</v>
      </c>
      <c r="E6532" s="429">
        <v>2.9132379999999998</v>
      </c>
      <c r="F6532" s="429">
        <v>7.370350000000002</v>
      </c>
    </row>
    <row r="6533" spans="1:6" x14ac:dyDescent="0.3">
      <c r="A6533" s="336">
        <v>24014</v>
      </c>
      <c r="B6533" s="2" t="s">
        <v>293</v>
      </c>
      <c r="C6533" s="429">
        <v>5.9168279999999998</v>
      </c>
      <c r="D6533" s="429">
        <v>3.0376639999999999</v>
      </c>
      <c r="E6533" s="429">
        <v>2.8791639999999998</v>
      </c>
      <c r="F6533" s="429">
        <v>7.1318770000000029</v>
      </c>
    </row>
    <row r="6534" spans="1:6" x14ac:dyDescent="0.3">
      <c r="A6534" s="336">
        <v>24015</v>
      </c>
      <c r="B6534" s="2" t="s">
        <v>293</v>
      </c>
      <c r="C6534" s="429">
        <v>5.8170159999999997</v>
      </c>
      <c r="D6534" s="429">
        <v>3.025903</v>
      </c>
      <c r="E6534" s="429">
        <v>2.7911129999999997</v>
      </c>
      <c r="F6534" s="429">
        <v>6.4722660000000047</v>
      </c>
    </row>
    <row r="6535" spans="1:6" x14ac:dyDescent="0.3">
      <c r="A6535" s="336">
        <v>24016</v>
      </c>
      <c r="B6535" s="2" t="s">
        <v>293</v>
      </c>
      <c r="C6535" s="429">
        <v>5.8524149999999997</v>
      </c>
      <c r="D6535" s="429">
        <v>3.007323</v>
      </c>
      <c r="E6535" s="429">
        <v>2.8450919999999997</v>
      </c>
      <c r="F6535" s="429">
        <v>6.8511260000000007</v>
      </c>
    </row>
    <row r="6536" spans="1:6" x14ac:dyDescent="0.3">
      <c r="A6536" s="336">
        <v>24017</v>
      </c>
      <c r="B6536" s="2" t="s">
        <v>293</v>
      </c>
      <c r="C6536" s="429">
        <v>5.776465</v>
      </c>
      <c r="D6536" s="429">
        <v>3.0205169999999999</v>
      </c>
      <c r="E6536" s="429">
        <v>2.7559480000000001</v>
      </c>
      <c r="F6536" s="429">
        <v>6.1454570000000004</v>
      </c>
    </row>
    <row r="6537" spans="1:6" x14ac:dyDescent="0.3">
      <c r="A6537" s="336">
        <v>24018</v>
      </c>
      <c r="B6537" s="2" t="s">
        <v>293</v>
      </c>
      <c r="C6537" s="429">
        <v>5.6926600000000001</v>
      </c>
      <c r="D6537" s="429">
        <v>3.1102120000000002</v>
      </c>
      <c r="E6537" s="429">
        <v>2.5824479999999999</v>
      </c>
      <c r="F6537" s="429">
        <v>4.7997899999999944</v>
      </c>
    </row>
    <row r="6538" spans="1:6" x14ac:dyDescent="0.3">
      <c r="A6538" s="336">
        <v>24019</v>
      </c>
      <c r="B6538" s="2" t="s">
        <v>293</v>
      </c>
      <c r="C6538" s="429">
        <v>5.8040349999999998</v>
      </c>
      <c r="D6538" s="429">
        <v>2.9916909999999999</v>
      </c>
      <c r="E6538" s="429">
        <v>2.812344</v>
      </c>
      <c r="F6538" s="429">
        <v>6.4778759999999949</v>
      </c>
    </row>
    <row r="6539" spans="1:6" x14ac:dyDescent="0.3">
      <c r="A6539" s="336">
        <v>24020</v>
      </c>
      <c r="B6539" s="2" t="s">
        <v>293</v>
      </c>
      <c r="C6539" s="429">
        <v>5.8229939999999996</v>
      </c>
      <c r="D6539" s="429">
        <v>2.9764140000000001</v>
      </c>
      <c r="E6539" s="429">
        <v>2.8465799999999994</v>
      </c>
      <c r="F6539" s="429">
        <v>6.7022499999999923</v>
      </c>
    </row>
    <row r="6540" spans="1:6" x14ac:dyDescent="0.3">
      <c r="A6540" s="336">
        <v>24053</v>
      </c>
      <c r="B6540" s="2" t="s">
        <v>293</v>
      </c>
      <c r="C6540" s="429">
        <v>5.6466209999999997</v>
      </c>
      <c r="D6540" s="429">
        <v>3.4473530000000001</v>
      </c>
      <c r="E6540" s="429">
        <v>2.1992679999999996</v>
      </c>
      <c r="F6540" s="429">
        <v>1.3281500000000008</v>
      </c>
    </row>
    <row r="6541" spans="1:6" x14ac:dyDescent="0.3">
      <c r="A6541" s="336">
        <v>24054</v>
      </c>
      <c r="B6541" s="2" t="s">
        <v>293</v>
      </c>
      <c r="C6541" s="429">
        <v>6.0675100000000004</v>
      </c>
      <c r="D6541" s="429">
        <v>3.2869120000000001</v>
      </c>
      <c r="E6541" s="429">
        <v>2.7805980000000003</v>
      </c>
      <c r="F6541" s="429">
        <v>6.5175279999999916</v>
      </c>
    </row>
    <row r="6542" spans="1:6" x14ac:dyDescent="0.3">
      <c r="A6542" s="336">
        <v>24055</v>
      </c>
      <c r="B6542" s="2" t="s">
        <v>293</v>
      </c>
      <c r="C6542" s="429">
        <v>5.9403220000000001</v>
      </c>
      <c r="D6542" s="429">
        <v>3.3017660000000002</v>
      </c>
      <c r="E6542" s="429">
        <v>2.6385559999999999</v>
      </c>
      <c r="F6542" s="429">
        <v>5.427065000000006</v>
      </c>
    </row>
    <row r="6543" spans="1:6" x14ac:dyDescent="0.3">
      <c r="A6543" s="336">
        <v>24059</v>
      </c>
      <c r="B6543" s="2" t="s">
        <v>293</v>
      </c>
      <c r="C6543" s="429">
        <v>5.5179010000000002</v>
      </c>
      <c r="D6543" s="429">
        <v>3.2138439999999999</v>
      </c>
      <c r="E6543" s="429">
        <v>2.3040570000000002</v>
      </c>
      <c r="F6543" s="429">
        <v>2.3981189999999941</v>
      </c>
    </row>
    <row r="6544" spans="1:6" x14ac:dyDescent="0.3">
      <c r="A6544" s="336">
        <v>24060</v>
      </c>
      <c r="B6544" s="2" t="s">
        <v>293</v>
      </c>
      <c r="C6544" s="429">
        <v>5.3570580000000003</v>
      </c>
      <c r="D6544" s="429">
        <v>3.1645120000000002</v>
      </c>
      <c r="E6544" s="429">
        <v>2.1925460000000001</v>
      </c>
      <c r="F6544" s="429">
        <v>2.1683269999999979</v>
      </c>
    </row>
    <row r="6545" spans="1:6" x14ac:dyDescent="0.3">
      <c r="A6545" s="336">
        <v>24064</v>
      </c>
      <c r="B6545" s="2" t="s">
        <v>293</v>
      </c>
      <c r="C6545" s="429">
        <v>5.8821529999999997</v>
      </c>
      <c r="D6545" s="429">
        <v>3.0082450000000001</v>
      </c>
      <c r="E6545" s="429">
        <v>2.8739079999999997</v>
      </c>
      <c r="F6545" s="429">
        <v>6.9680709999999948</v>
      </c>
    </row>
    <row r="6546" spans="1:6" x14ac:dyDescent="0.3">
      <c r="A6546" s="336">
        <v>24065</v>
      </c>
      <c r="B6546" s="2" t="s">
        <v>293</v>
      </c>
      <c r="C6546" s="429">
        <v>5.8049150000000003</v>
      </c>
      <c r="D6546" s="429">
        <v>3.2014629999999999</v>
      </c>
      <c r="E6546" s="429">
        <v>2.6034520000000003</v>
      </c>
      <c r="F6546" s="429">
        <v>4.8809640000000059</v>
      </c>
    </row>
    <row r="6547" spans="1:6" x14ac:dyDescent="0.3">
      <c r="A6547" s="336">
        <v>24066</v>
      </c>
      <c r="B6547" s="2" t="s">
        <v>293</v>
      </c>
      <c r="C6547" s="429">
        <v>5.7792589999999997</v>
      </c>
      <c r="D6547" s="429">
        <v>3.0228480000000002</v>
      </c>
      <c r="E6547" s="429">
        <v>2.7564109999999995</v>
      </c>
      <c r="F6547" s="429">
        <v>6.3607060000000004</v>
      </c>
    </row>
    <row r="6548" spans="1:6" x14ac:dyDescent="0.3">
      <c r="A6548" s="336">
        <v>24067</v>
      </c>
      <c r="B6548" s="2" t="s">
        <v>293</v>
      </c>
      <c r="C6548" s="429">
        <v>5.6018800000000004</v>
      </c>
      <c r="D6548" s="429">
        <v>3.2960989999999999</v>
      </c>
      <c r="E6548" s="429">
        <v>2.3057810000000005</v>
      </c>
      <c r="F6548" s="429">
        <v>2.3333439999999896</v>
      </c>
    </row>
    <row r="6549" spans="1:6" x14ac:dyDescent="0.3">
      <c r="A6549" s="336">
        <v>24069</v>
      </c>
      <c r="B6549" s="2" t="s">
        <v>293</v>
      </c>
      <c r="C6549" s="429">
        <v>6.1179319999999997</v>
      </c>
      <c r="D6549" s="429">
        <v>3.292119</v>
      </c>
      <c r="E6549" s="429">
        <v>2.8258129999999997</v>
      </c>
      <c r="F6549" s="429">
        <v>7.0291539999999912</v>
      </c>
    </row>
    <row r="6550" spans="1:6" x14ac:dyDescent="0.3">
      <c r="A6550" s="336">
        <v>24070</v>
      </c>
      <c r="B6550" s="2" t="s">
        <v>293</v>
      </c>
      <c r="C6550" s="429">
        <v>5.4640649999999997</v>
      </c>
      <c r="D6550" s="429">
        <v>3.09491</v>
      </c>
      <c r="E6550" s="429">
        <v>2.3691549999999997</v>
      </c>
      <c r="F6550" s="429">
        <v>3.1038660000000036</v>
      </c>
    </row>
    <row r="6551" spans="1:6" x14ac:dyDescent="0.3">
      <c r="A6551" s="336">
        <v>24072</v>
      </c>
      <c r="B6551" s="2" t="s">
        <v>293</v>
      </c>
      <c r="C6551" s="429">
        <v>5.4250340000000001</v>
      </c>
      <c r="D6551" s="429">
        <v>3.3352249999999999</v>
      </c>
      <c r="E6551" s="429">
        <v>2.0898090000000002</v>
      </c>
      <c r="F6551" s="429">
        <v>0.41583299999999213</v>
      </c>
    </row>
    <row r="6552" spans="1:6" x14ac:dyDescent="0.3">
      <c r="A6552" s="336">
        <v>24073</v>
      </c>
      <c r="B6552" s="2" t="s">
        <v>293</v>
      </c>
      <c r="C6552" s="429">
        <v>5.3909019999999996</v>
      </c>
      <c r="D6552" s="429">
        <v>3.2207249999999998</v>
      </c>
      <c r="E6552" s="429">
        <v>2.1701769999999998</v>
      </c>
      <c r="F6552" s="429">
        <v>1.6896140000000059</v>
      </c>
    </row>
    <row r="6553" spans="1:6" x14ac:dyDescent="0.3">
      <c r="A6553" s="336">
        <v>24076</v>
      </c>
      <c r="B6553" s="2" t="s">
        <v>293</v>
      </c>
      <c r="C6553" s="429">
        <v>5.6884540000000001</v>
      </c>
      <c r="D6553" s="429">
        <v>3.4340060000000001</v>
      </c>
      <c r="E6553" s="429">
        <v>2.254448</v>
      </c>
      <c r="F6553" s="429">
        <v>1.8139640000000057</v>
      </c>
    </row>
    <row r="6554" spans="1:6" x14ac:dyDescent="0.3">
      <c r="A6554" s="336">
        <v>24077</v>
      </c>
      <c r="B6554" s="2" t="s">
        <v>293</v>
      </c>
      <c r="C6554" s="429">
        <v>5.8648360000000004</v>
      </c>
      <c r="D6554" s="429">
        <v>2.9644680000000001</v>
      </c>
      <c r="E6554" s="429">
        <v>2.9003680000000003</v>
      </c>
      <c r="F6554" s="429">
        <v>7.0986639999999994</v>
      </c>
    </row>
    <row r="6555" spans="1:6" x14ac:dyDescent="0.3">
      <c r="A6555" s="336">
        <v>24078</v>
      </c>
      <c r="B6555" s="2" t="s">
        <v>293</v>
      </c>
      <c r="C6555" s="429">
        <v>5.987895</v>
      </c>
      <c r="D6555" s="429">
        <v>3.2972429999999999</v>
      </c>
      <c r="E6555" s="429">
        <v>2.690652</v>
      </c>
      <c r="F6555" s="429">
        <v>5.891688000000002</v>
      </c>
    </row>
    <row r="6556" spans="1:6" x14ac:dyDescent="0.3">
      <c r="A6556" s="336">
        <v>24079</v>
      </c>
      <c r="B6556" s="2" t="s">
        <v>293</v>
      </c>
      <c r="C6556" s="429">
        <v>5.4779470000000003</v>
      </c>
      <c r="D6556" s="429">
        <v>3.3139280000000002</v>
      </c>
      <c r="E6556" s="429">
        <v>2.1640190000000001</v>
      </c>
      <c r="F6556" s="429">
        <v>1.0802150000000026</v>
      </c>
    </row>
    <row r="6557" spans="1:6" x14ac:dyDescent="0.3">
      <c r="A6557" s="336">
        <v>24082</v>
      </c>
      <c r="B6557" s="2" t="s">
        <v>293</v>
      </c>
      <c r="C6557" s="429">
        <v>5.9154780000000002</v>
      </c>
      <c r="D6557" s="429">
        <v>3.3254269999999999</v>
      </c>
      <c r="E6557" s="429">
        <v>2.5900510000000003</v>
      </c>
      <c r="F6557" s="429">
        <v>5.034394000000006</v>
      </c>
    </row>
    <row r="6558" spans="1:6" x14ac:dyDescent="0.3">
      <c r="A6558" s="336">
        <v>24083</v>
      </c>
      <c r="B6558" s="2" t="s">
        <v>293</v>
      </c>
      <c r="C6558" s="429">
        <v>5.8227979999999997</v>
      </c>
      <c r="D6558" s="429">
        <v>2.956032</v>
      </c>
      <c r="E6558" s="429">
        <v>2.8667659999999997</v>
      </c>
      <c r="F6558" s="429">
        <v>6.796077000000011</v>
      </c>
    </row>
    <row r="6559" spans="1:6" x14ac:dyDescent="0.3">
      <c r="A6559" s="336">
        <v>24084</v>
      </c>
      <c r="B6559" s="2" t="s">
        <v>293</v>
      </c>
      <c r="C6559" s="429">
        <v>5.3452250000000001</v>
      </c>
      <c r="D6559" s="429">
        <v>3.1987199999999998</v>
      </c>
      <c r="E6559" s="429">
        <v>2.1465050000000003</v>
      </c>
      <c r="F6559" s="429">
        <v>2.1407100000000057</v>
      </c>
    </row>
    <row r="6560" spans="1:6" x14ac:dyDescent="0.3">
      <c r="A6560" s="336">
        <v>24085</v>
      </c>
      <c r="B6560" s="2" t="s">
        <v>293</v>
      </c>
      <c r="C6560" s="429">
        <v>5.6256079999999997</v>
      </c>
      <c r="D6560" s="429">
        <v>3.0129790000000001</v>
      </c>
      <c r="E6560" s="429">
        <v>2.6126289999999996</v>
      </c>
      <c r="F6560" s="429">
        <v>5.4512919999999951</v>
      </c>
    </row>
    <row r="6561" spans="1:6" x14ac:dyDescent="0.3">
      <c r="A6561" s="336">
        <v>24086</v>
      </c>
      <c r="B6561" s="2" t="s">
        <v>293</v>
      </c>
      <c r="C6561" s="429">
        <v>5.2705690000000001</v>
      </c>
      <c r="D6561" s="429">
        <v>3.1724100000000002</v>
      </c>
      <c r="E6561" s="429">
        <v>2.0981589999999999</v>
      </c>
      <c r="F6561" s="429">
        <v>1.9601399999999956</v>
      </c>
    </row>
    <row r="6562" spans="1:6" x14ac:dyDescent="0.3">
      <c r="A6562" s="336">
        <v>24087</v>
      </c>
      <c r="B6562" s="2" t="s">
        <v>293</v>
      </c>
      <c r="C6562" s="429">
        <v>5.4875889999999998</v>
      </c>
      <c r="D6562" s="429">
        <v>3.1533449999999998</v>
      </c>
      <c r="E6562" s="429">
        <v>2.334244</v>
      </c>
      <c r="F6562" s="429">
        <v>2.7985969999999938</v>
      </c>
    </row>
    <row r="6563" spans="1:6" x14ac:dyDescent="0.3">
      <c r="A6563" s="336">
        <v>24088</v>
      </c>
      <c r="B6563" s="2" t="s">
        <v>293</v>
      </c>
      <c r="C6563" s="429">
        <v>5.74932</v>
      </c>
      <c r="D6563" s="429">
        <v>3.327563</v>
      </c>
      <c r="E6563" s="429">
        <v>2.4217569999999999</v>
      </c>
      <c r="F6563" s="429">
        <v>3.3522990000000021</v>
      </c>
    </row>
    <row r="6564" spans="1:6" x14ac:dyDescent="0.3">
      <c r="A6564" s="336">
        <v>24089</v>
      </c>
      <c r="B6564" s="2" t="s">
        <v>293</v>
      </c>
      <c r="C6564" s="429">
        <v>5.9710369999999999</v>
      </c>
      <c r="D6564" s="429">
        <v>3.2997580000000002</v>
      </c>
      <c r="E6564" s="429">
        <v>2.6712789999999997</v>
      </c>
      <c r="F6564" s="429">
        <v>5.7386949999999928</v>
      </c>
    </row>
    <row r="6565" spans="1:6" x14ac:dyDescent="0.3">
      <c r="A6565" s="336">
        <v>24090</v>
      </c>
      <c r="B6565" s="2" t="s">
        <v>293</v>
      </c>
      <c r="C6565" s="429">
        <v>5.735652</v>
      </c>
      <c r="D6565" s="429">
        <v>2.9689079999999999</v>
      </c>
      <c r="E6565" s="429">
        <v>2.7667440000000001</v>
      </c>
      <c r="F6565" s="429">
        <v>6.3944240000000008</v>
      </c>
    </row>
    <row r="6566" spans="1:6" x14ac:dyDescent="0.3">
      <c r="A6566" s="336">
        <v>24091</v>
      </c>
      <c r="B6566" s="2" t="s">
        <v>293</v>
      </c>
      <c r="C6566" s="429">
        <v>5.3618589999999999</v>
      </c>
      <c r="D6566" s="429">
        <v>3.4079120000000001</v>
      </c>
      <c r="E6566" s="429">
        <v>1.9539469999999999</v>
      </c>
      <c r="F6566" s="429">
        <v>-0.60887100000000771</v>
      </c>
    </row>
    <row r="6567" spans="1:6" x14ac:dyDescent="0.3">
      <c r="A6567" s="336">
        <v>24092</v>
      </c>
      <c r="B6567" s="2" t="s">
        <v>293</v>
      </c>
      <c r="C6567" s="429">
        <v>6.0487669999999998</v>
      </c>
      <c r="D6567" s="429">
        <v>3.2031540000000001</v>
      </c>
      <c r="E6567" s="429">
        <v>2.8456129999999997</v>
      </c>
      <c r="F6567" s="429">
        <v>6.8715129999999931</v>
      </c>
    </row>
    <row r="6568" spans="1:6" x14ac:dyDescent="0.3">
      <c r="A6568" s="336">
        <v>24093</v>
      </c>
      <c r="B6568" s="2" t="s">
        <v>293</v>
      </c>
      <c r="C6568" s="429">
        <v>5.2515479999999997</v>
      </c>
      <c r="D6568" s="429">
        <v>3.1489769999999999</v>
      </c>
      <c r="E6568" s="429">
        <v>2.1025709999999997</v>
      </c>
      <c r="F6568" s="429">
        <v>2.5757699999999843</v>
      </c>
    </row>
    <row r="6569" spans="1:6" x14ac:dyDescent="0.3">
      <c r="A6569" s="336">
        <v>24095</v>
      </c>
      <c r="B6569" s="2" t="s">
        <v>293</v>
      </c>
      <c r="C6569" s="429">
        <v>6.0110580000000002</v>
      </c>
      <c r="D6569" s="429">
        <v>3.0514160000000001</v>
      </c>
      <c r="E6569" s="429">
        <v>2.9596420000000001</v>
      </c>
      <c r="F6569" s="429">
        <v>7.7603569999999991</v>
      </c>
    </row>
    <row r="6570" spans="1:6" x14ac:dyDescent="0.3">
      <c r="A6570" s="336">
        <v>24101</v>
      </c>
      <c r="B6570" s="2" t="s">
        <v>293</v>
      </c>
      <c r="C6570" s="429">
        <v>6.0005059999999997</v>
      </c>
      <c r="D6570" s="429">
        <v>3.0883780000000001</v>
      </c>
      <c r="E6570" s="429">
        <v>2.9121279999999996</v>
      </c>
      <c r="F6570" s="429">
        <v>7.3899430000000024</v>
      </c>
    </row>
    <row r="6571" spans="1:6" x14ac:dyDescent="0.3">
      <c r="A6571" s="336">
        <v>24102</v>
      </c>
      <c r="B6571" s="2" t="s">
        <v>293</v>
      </c>
      <c r="C6571" s="429">
        <v>5.8904629999999996</v>
      </c>
      <c r="D6571" s="429">
        <v>3.3073229999999998</v>
      </c>
      <c r="E6571" s="429">
        <v>2.5831399999999998</v>
      </c>
      <c r="F6571" s="429">
        <v>4.8821709999999996</v>
      </c>
    </row>
    <row r="6572" spans="1:6" x14ac:dyDescent="0.3">
      <c r="A6572" s="336">
        <v>24104</v>
      </c>
      <c r="B6572" s="2" t="s">
        <v>293</v>
      </c>
      <c r="C6572" s="429">
        <v>6.1288520000000002</v>
      </c>
      <c r="D6572" s="429">
        <v>3.064686</v>
      </c>
      <c r="E6572" s="429">
        <v>3.0641660000000002</v>
      </c>
      <c r="F6572" s="429">
        <v>8.5745140000000006</v>
      </c>
    </row>
    <row r="6573" spans="1:6" x14ac:dyDescent="0.3">
      <c r="A6573" s="336">
        <v>24105</v>
      </c>
      <c r="B6573" s="2" t="s">
        <v>293</v>
      </c>
      <c r="C6573" s="429">
        <v>5.27182</v>
      </c>
      <c r="D6573" s="429">
        <v>3.4204490000000001</v>
      </c>
      <c r="E6573" s="429">
        <v>1.8513709999999999</v>
      </c>
      <c r="F6573" s="429">
        <v>-1.1555950000000124</v>
      </c>
    </row>
    <row r="6574" spans="1:6" x14ac:dyDescent="0.3">
      <c r="A6574" s="336">
        <v>24112</v>
      </c>
      <c r="B6574" s="2" t="s">
        <v>293</v>
      </c>
      <c r="C6574" s="429">
        <v>6.0011989999999997</v>
      </c>
      <c r="D6574" s="429">
        <v>3.295947</v>
      </c>
      <c r="E6574" s="429">
        <v>2.7052519999999998</v>
      </c>
      <c r="F6574" s="429">
        <v>5.9589679999999987</v>
      </c>
    </row>
    <row r="6575" spans="1:6" x14ac:dyDescent="0.3">
      <c r="A6575" s="336">
        <v>24120</v>
      </c>
      <c r="B6575" s="2" t="s">
        <v>293</v>
      </c>
      <c r="C6575" s="429">
        <v>5.4183370000000002</v>
      </c>
      <c r="D6575" s="429">
        <v>3.5152749999999999</v>
      </c>
      <c r="E6575" s="429">
        <v>1.9030620000000003</v>
      </c>
      <c r="F6575" s="429">
        <v>-1.2499619999999894</v>
      </c>
    </row>
    <row r="6576" spans="1:6" x14ac:dyDescent="0.3">
      <c r="A6576" s="336">
        <v>24121</v>
      </c>
      <c r="B6576" s="2" t="s">
        <v>293</v>
      </c>
      <c r="C6576" s="429">
        <v>6.0733009999999998</v>
      </c>
      <c r="D6576" s="429">
        <v>3.0795059999999999</v>
      </c>
      <c r="E6576" s="429">
        <v>2.993795</v>
      </c>
      <c r="F6576" s="429">
        <v>8.0750500000000045</v>
      </c>
    </row>
    <row r="6577" spans="1:6" x14ac:dyDescent="0.3">
      <c r="A6577" s="336">
        <v>24122</v>
      </c>
      <c r="B6577" s="2" t="s">
        <v>293</v>
      </c>
      <c r="C6577" s="429">
        <v>5.8488340000000001</v>
      </c>
      <c r="D6577" s="429">
        <v>3.0318909999999999</v>
      </c>
      <c r="E6577" s="429">
        <v>2.8169430000000002</v>
      </c>
      <c r="F6577" s="429">
        <v>6.4634800000000041</v>
      </c>
    </row>
    <row r="6578" spans="1:6" x14ac:dyDescent="0.3">
      <c r="A6578" s="336">
        <v>24124</v>
      </c>
      <c r="B6578" s="2" t="s">
        <v>293</v>
      </c>
      <c r="C6578" s="429">
        <v>5.2260450000000001</v>
      </c>
      <c r="D6578" s="429">
        <v>3.1704490000000001</v>
      </c>
      <c r="E6578" s="429">
        <v>2.055596</v>
      </c>
      <c r="F6578" s="429">
        <v>1.9523550000000043</v>
      </c>
    </row>
    <row r="6579" spans="1:6" x14ac:dyDescent="0.3">
      <c r="A6579" s="336">
        <v>24127</v>
      </c>
      <c r="B6579" s="2" t="s">
        <v>293</v>
      </c>
      <c r="C6579" s="429">
        <v>5.3462079999999998</v>
      </c>
      <c r="D6579" s="429">
        <v>3.1300699999999999</v>
      </c>
      <c r="E6579" s="429">
        <v>2.2161379999999999</v>
      </c>
      <c r="F6579" s="429">
        <v>2.0090810000000019</v>
      </c>
    </row>
    <row r="6580" spans="1:6" x14ac:dyDescent="0.3">
      <c r="A6580" s="336">
        <v>24128</v>
      </c>
      <c r="B6580" s="2" t="s">
        <v>293</v>
      </c>
      <c r="C6580" s="429">
        <v>5.2554319999999999</v>
      </c>
      <c r="D6580" s="429">
        <v>3.1995969999999998</v>
      </c>
      <c r="E6580" s="429">
        <v>2.0558350000000001</v>
      </c>
      <c r="F6580" s="429">
        <v>1.2139699999999962</v>
      </c>
    </row>
    <row r="6581" spans="1:6" x14ac:dyDescent="0.3">
      <c r="A6581" s="336">
        <v>24131</v>
      </c>
      <c r="B6581" s="2" t="s">
        <v>293</v>
      </c>
      <c r="C6581" s="429">
        <v>5.2470800000000004</v>
      </c>
      <c r="D6581" s="429">
        <v>3.1631879999999999</v>
      </c>
      <c r="E6581" s="429">
        <v>2.0838920000000005</v>
      </c>
      <c r="F6581" s="429">
        <v>0.96033800000000724</v>
      </c>
    </row>
    <row r="6582" spans="1:6" x14ac:dyDescent="0.3">
      <c r="A6582" s="336">
        <v>24133</v>
      </c>
      <c r="B6582" s="2" t="s">
        <v>293</v>
      </c>
      <c r="C6582" s="429">
        <v>5.8730130000000003</v>
      </c>
      <c r="D6582" s="429">
        <v>3.3259560000000001</v>
      </c>
      <c r="E6582" s="429">
        <v>2.5470570000000001</v>
      </c>
      <c r="F6582" s="429">
        <v>4.6640660000000054</v>
      </c>
    </row>
    <row r="6583" spans="1:6" x14ac:dyDescent="0.3">
      <c r="A6583" s="336">
        <v>24134</v>
      </c>
      <c r="B6583" s="2" t="s">
        <v>293</v>
      </c>
      <c r="C6583" s="429">
        <v>5.2608839999999999</v>
      </c>
      <c r="D6583" s="429">
        <v>3.183052</v>
      </c>
      <c r="E6583" s="429">
        <v>2.0778319999999999</v>
      </c>
      <c r="F6583" s="429">
        <v>1.8438900000000018</v>
      </c>
    </row>
    <row r="6584" spans="1:6" x14ac:dyDescent="0.3">
      <c r="A6584" s="336">
        <v>24136</v>
      </c>
      <c r="B6584" s="2" t="s">
        <v>293</v>
      </c>
      <c r="C6584" s="429">
        <v>5.1753070000000001</v>
      </c>
      <c r="D6584" s="429">
        <v>3.2474310000000002</v>
      </c>
      <c r="E6584" s="429">
        <v>1.9278759999999999</v>
      </c>
      <c r="F6584" s="429">
        <v>0.12026300000000134</v>
      </c>
    </row>
    <row r="6585" spans="1:6" x14ac:dyDescent="0.3">
      <c r="A6585" s="336">
        <v>24137</v>
      </c>
      <c r="B6585" s="2" t="s">
        <v>293</v>
      </c>
      <c r="C6585" s="429">
        <v>6.0860269999999996</v>
      </c>
      <c r="D6585" s="429">
        <v>3.2193390000000002</v>
      </c>
      <c r="E6585" s="429">
        <v>2.8666879999999995</v>
      </c>
      <c r="F6585" s="429">
        <v>6.9493149999999915</v>
      </c>
    </row>
    <row r="6586" spans="1:6" x14ac:dyDescent="0.3">
      <c r="A6586" s="336">
        <v>24138</v>
      </c>
      <c r="B6586" s="2" t="s">
        <v>293</v>
      </c>
      <c r="C6586" s="429">
        <v>5.3876229999999996</v>
      </c>
      <c r="D6586" s="429">
        <v>3.3040600000000002</v>
      </c>
      <c r="E6586" s="429">
        <v>2.0835629999999994</v>
      </c>
      <c r="F6586" s="429">
        <v>0.549870999999996</v>
      </c>
    </row>
    <row r="6587" spans="1:6" x14ac:dyDescent="0.3">
      <c r="A6587" s="336">
        <v>24139</v>
      </c>
      <c r="B6587" s="2" t="s">
        <v>293</v>
      </c>
      <c r="C6587" s="429">
        <v>6.1390409999999997</v>
      </c>
      <c r="D6587" s="429">
        <v>3.1336979999999999</v>
      </c>
      <c r="E6587" s="429">
        <v>3.0053429999999999</v>
      </c>
      <c r="F6587" s="429">
        <v>7.9327159999999992</v>
      </c>
    </row>
    <row r="6588" spans="1:6" x14ac:dyDescent="0.3">
      <c r="A6588" s="336">
        <v>24141</v>
      </c>
      <c r="B6588" s="2" t="s">
        <v>293</v>
      </c>
      <c r="C6588" s="429">
        <v>5.3762939999999997</v>
      </c>
      <c r="D6588" s="429">
        <v>3.2067969999999999</v>
      </c>
      <c r="E6588" s="429">
        <v>2.1694969999999998</v>
      </c>
      <c r="F6588" s="429">
        <v>2.06489100000001</v>
      </c>
    </row>
    <row r="6589" spans="1:6" x14ac:dyDescent="0.3">
      <c r="A6589" s="336">
        <v>24147</v>
      </c>
      <c r="B6589" s="2" t="s">
        <v>293</v>
      </c>
      <c r="C6589" s="429">
        <v>5.2684290000000003</v>
      </c>
      <c r="D6589" s="429">
        <v>3.137127</v>
      </c>
      <c r="E6589" s="429">
        <v>2.1313020000000003</v>
      </c>
      <c r="F6589" s="429">
        <v>2.8308950000000053</v>
      </c>
    </row>
    <row r="6590" spans="1:6" x14ac:dyDescent="0.3">
      <c r="A6590" s="336">
        <v>24148</v>
      </c>
      <c r="B6590" s="2" t="s">
        <v>293</v>
      </c>
      <c r="C6590" s="429">
        <v>6.0382749999999996</v>
      </c>
      <c r="D6590" s="429">
        <v>3.2988719999999998</v>
      </c>
      <c r="E6590" s="429">
        <v>2.7394029999999998</v>
      </c>
      <c r="F6590" s="429">
        <v>6.4237489999999937</v>
      </c>
    </row>
    <row r="6591" spans="1:6" x14ac:dyDescent="0.3">
      <c r="A6591" s="336">
        <v>24149</v>
      </c>
      <c r="B6591" s="2" t="s">
        <v>293</v>
      </c>
      <c r="C6591" s="429">
        <v>5.3531950000000004</v>
      </c>
      <c r="D6591" s="429">
        <v>3.305402</v>
      </c>
      <c r="E6591" s="429">
        <v>2.0477930000000004</v>
      </c>
      <c r="F6591" s="429">
        <v>0.49762999999998669</v>
      </c>
    </row>
    <row r="6592" spans="1:6" x14ac:dyDescent="0.3">
      <c r="A6592" s="336">
        <v>24150</v>
      </c>
      <c r="B6592" s="2" t="s">
        <v>293</v>
      </c>
      <c r="C6592" s="429">
        <v>5.143122</v>
      </c>
      <c r="D6592" s="429">
        <v>3.2616610000000001</v>
      </c>
      <c r="E6592" s="429">
        <v>1.8814609999999998</v>
      </c>
      <c r="F6592" s="429">
        <v>-0.22832699999999306</v>
      </c>
    </row>
    <row r="6593" spans="1:6" x14ac:dyDescent="0.3">
      <c r="A6593" s="336">
        <v>24151</v>
      </c>
      <c r="B6593" s="2" t="s">
        <v>293</v>
      </c>
      <c r="C6593" s="429">
        <v>5.954682</v>
      </c>
      <c r="D6593" s="429">
        <v>3.2651819999999998</v>
      </c>
      <c r="E6593" s="429">
        <v>2.6895000000000002</v>
      </c>
      <c r="F6593" s="429">
        <v>5.7026260000000022</v>
      </c>
    </row>
    <row r="6594" spans="1:6" x14ac:dyDescent="0.3">
      <c r="A6594" s="336">
        <v>24153</v>
      </c>
      <c r="B6594" s="2" t="s">
        <v>293</v>
      </c>
      <c r="C6594" s="429">
        <v>5.5965550000000004</v>
      </c>
      <c r="D6594" s="429">
        <v>3.08053</v>
      </c>
      <c r="E6594" s="429">
        <v>2.5160250000000004</v>
      </c>
      <c r="F6594" s="429">
        <v>4.2807649999999882</v>
      </c>
    </row>
    <row r="6595" spans="1:6" x14ac:dyDescent="0.3">
      <c r="A6595" s="336">
        <v>24161</v>
      </c>
      <c r="B6595" s="2" t="s">
        <v>293</v>
      </c>
      <c r="C6595" s="429">
        <v>6.1282389999999998</v>
      </c>
      <c r="D6595" s="429">
        <v>3.1511300000000002</v>
      </c>
      <c r="E6595" s="429">
        <v>2.9771089999999996</v>
      </c>
      <c r="F6595" s="429">
        <v>7.7505360000000039</v>
      </c>
    </row>
    <row r="6596" spans="1:6" x14ac:dyDescent="0.3">
      <c r="A6596" s="336">
        <v>24162</v>
      </c>
      <c r="B6596" s="2" t="s">
        <v>293</v>
      </c>
      <c r="C6596" s="429">
        <v>5.4422699999999997</v>
      </c>
      <c r="D6596" s="429">
        <v>3.2414459999999998</v>
      </c>
      <c r="E6596" s="429">
        <v>2.2008239999999999</v>
      </c>
      <c r="F6596" s="429">
        <v>1.5116719999999901</v>
      </c>
    </row>
    <row r="6597" spans="1:6" x14ac:dyDescent="0.3">
      <c r="A6597" s="336">
        <v>24165</v>
      </c>
      <c r="B6597" s="2" t="s">
        <v>293</v>
      </c>
      <c r="C6597" s="429">
        <v>5.9802150000000003</v>
      </c>
      <c r="D6597" s="429">
        <v>3.31392</v>
      </c>
      <c r="E6597" s="429">
        <v>2.6662950000000003</v>
      </c>
      <c r="F6597" s="429">
        <v>5.7614429999999999</v>
      </c>
    </row>
    <row r="6598" spans="1:6" x14ac:dyDescent="0.3">
      <c r="A6598" s="336">
        <v>24167</v>
      </c>
      <c r="B6598" s="2" t="s">
        <v>293</v>
      </c>
      <c r="C6598" s="429">
        <v>5.267544</v>
      </c>
      <c r="D6598" s="429">
        <v>3.1770350000000001</v>
      </c>
      <c r="E6598" s="429">
        <v>2.090509</v>
      </c>
      <c r="F6598" s="429">
        <v>1.9177350000000075</v>
      </c>
    </row>
    <row r="6599" spans="1:6" x14ac:dyDescent="0.3">
      <c r="A6599" s="336">
        <v>24168</v>
      </c>
      <c r="B6599" s="2" t="s">
        <v>293</v>
      </c>
      <c r="C6599" s="429">
        <v>5.9751700000000003</v>
      </c>
      <c r="D6599" s="429">
        <v>3.2976239999999999</v>
      </c>
      <c r="E6599" s="429">
        <v>2.6775460000000004</v>
      </c>
      <c r="F6599" s="429">
        <v>5.7734900000000025</v>
      </c>
    </row>
    <row r="6600" spans="1:6" x14ac:dyDescent="0.3">
      <c r="A6600" s="336">
        <v>24171</v>
      </c>
      <c r="B6600" s="2" t="s">
        <v>293</v>
      </c>
      <c r="C6600" s="429">
        <v>5.7575139999999996</v>
      </c>
      <c r="D6600" s="429">
        <v>3.364611</v>
      </c>
      <c r="E6600" s="429">
        <v>2.3929029999999996</v>
      </c>
      <c r="F6600" s="429">
        <v>3.2840200000000124</v>
      </c>
    </row>
    <row r="6601" spans="1:6" x14ac:dyDescent="0.3">
      <c r="A6601" s="336">
        <v>24174</v>
      </c>
      <c r="B6601" s="2" t="s">
        <v>293</v>
      </c>
      <c r="C6601" s="429">
        <v>5.9088070000000004</v>
      </c>
      <c r="D6601" s="429">
        <v>3.0420259999999999</v>
      </c>
      <c r="E6601" s="429">
        <v>2.8667810000000005</v>
      </c>
      <c r="F6601" s="429">
        <v>6.8265280000000033</v>
      </c>
    </row>
    <row r="6602" spans="1:6" x14ac:dyDescent="0.3">
      <c r="A6602" s="336">
        <v>24175</v>
      </c>
      <c r="B6602" s="2" t="s">
        <v>293</v>
      </c>
      <c r="C6602" s="429">
        <v>5.7575580000000004</v>
      </c>
      <c r="D6602" s="429">
        <v>2.98048</v>
      </c>
      <c r="E6602" s="429">
        <v>2.7770780000000004</v>
      </c>
      <c r="F6602" s="429">
        <v>6.1687249999999949</v>
      </c>
    </row>
    <row r="6603" spans="1:6" x14ac:dyDescent="0.3">
      <c r="A6603" s="336">
        <v>24176</v>
      </c>
      <c r="B6603" s="2" t="s">
        <v>293</v>
      </c>
      <c r="C6603" s="429">
        <v>6.0891719999999996</v>
      </c>
      <c r="D6603" s="429">
        <v>3.1751209999999999</v>
      </c>
      <c r="E6603" s="429">
        <v>2.9140509999999997</v>
      </c>
      <c r="F6603" s="429">
        <v>7.3609439999999964</v>
      </c>
    </row>
    <row r="6604" spans="1:6" x14ac:dyDescent="0.3">
      <c r="A6604" s="336">
        <v>24179</v>
      </c>
      <c r="B6604" s="2" t="s">
        <v>293</v>
      </c>
      <c r="C6604" s="429">
        <v>5.9543970000000002</v>
      </c>
      <c r="D6604" s="429">
        <v>3.0198529999999999</v>
      </c>
      <c r="E6604" s="429">
        <v>2.9345440000000003</v>
      </c>
      <c r="F6604" s="429">
        <v>7.5188710000000043</v>
      </c>
    </row>
    <row r="6605" spans="1:6" x14ac:dyDescent="0.3">
      <c r="A6605" s="336">
        <v>24184</v>
      </c>
      <c r="B6605" s="2" t="s">
        <v>293</v>
      </c>
      <c r="C6605" s="429">
        <v>6.0374119999999998</v>
      </c>
      <c r="D6605" s="429">
        <v>3.15632</v>
      </c>
      <c r="E6605" s="429">
        <v>2.8810919999999998</v>
      </c>
      <c r="F6605" s="429">
        <v>7.1597709999999992</v>
      </c>
    </row>
    <row r="6606" spans="1:6" x14ac:dyDescent="0.3">
      <c r="A6606" s="336">
        <v>24185</v>
      </c>
      <c r="B6606" s="2" t="s">
        <v>293</v>
      </c>
      <c r="C6606" s="429">
        <v>5.4967480000000002</v>
      </c>
      <c r="D6606" s="429">
        <v>3.41242</v>
      </c>
      <c r="E6606" s="429">
        <v>2.0843280000000002</v>
      </c>
      <c r="F6606" s="429">
        <v>0.48559399999999187</v>
      </c>
    </row>
    <row r="6607" spans="1:6" x14ac:dyDescent="0.3">
      <c r="A6607" s="336">
        <v>24201</v>
      </c>
      <c r="B6607" s="2" t="s">
        <v>293</v>
      </c>
      <c r="C6607" s="429">
        <v>5.5089030000000001</v>
      </c>
      <c r="D6607" s="429">
        <v>3.4403419999999998</v>
      </c>
      <c r="E6607" s="429">
        <v>2.0685610000000003</v>
      </c>
      <c r="F6607" s="429">
        <v>1.8143940000000001</v>
      </c>
    </row>
    <row r="6608" spans="1:6" x14ac:dyDescent="0.3">
      <c r="A6608" s="336">
        <v>24202</v>
      </c>
      <c r="B6608" s="2" t="s">
        <v>293</v>
      </c>
      <c r="C6608" s="429">
        <v>5.4928889999999999</v>
      </c>
      <c r="D6608" s="429">
        <v>3.4525269999999999</v>
      </c>
      <c r="E6608" s="429">
        <v>2.040362</v>
      </c>
      <c r="F6608" s="429">
        <v>1.3420059999999978</v>
      </c>
    </row>
    <row r="6609" spans="1:6" x14ac:dyDescent="0.3">
      <c r="A6609" s="336">
        <v>24210</v>
      </c>
      <c r="B6609" s="2" t="s">
        <v>293</v>
      </c>
      <c r="C6609" s="429">
        <v>5.3980490000000003</v>
      </c>
      <c r="D6609" s="429">
        <v>3.4943379999999999</v>
      </c>
      <c r="E6609" s="429">
        <v>1.9037110000000004</v>
      </c>
      <c r="F6609" s="429">
        <v>0.26438699999999926</v>
      </c>
    </row>
    <row r="6610" spans="1:6" x14ac:dyDescent="0.3">
      <c r="A6610" s="336">
        <v>24211</v>
      </c>
      <c r="B6610" s="2" t="s">
        <v>293</v>
      </c>
      <c r="C6610" s="429">
        <v>5.3752719999999998</v>
      </c>
      <c r="D6610" s="429">
        <v>3.5084379999999999</v>
      </c>
      <c r="E6610" s="429">
        <v>1.8668339999999999</v>
      </c>
      <c r="F6610" s="429">
        <v>0.18921999999999173</v>
      </c>
    </row>
    <row r="6611" spans="1:6" x14ac:dyDescent="0.3">
      <c r="A6611" s="336">
        <v>24216</v>
      </c>
      <c r="B6611" s="2" t="s">
        <v>293</v>
      </c>
      <c r="C6611" s="429">
        <v>5.503431</v>
      </c>
      <c r="D6611" s="429">
        <v>3.828916</v>
      </c>
      <c r="E6611" s="429">
        <v>1.674515</v>
      </c>
      <c r="F6611" s="429">
        <v>-4.6322579999999931</v>
      </c>
    </row>
    <row r="6612" spans="1:6" x14ac:dyDescent="0.3">
      <c r="A6612" s="336">
        <v>24217</v>
      </c>
      <c r="B6612" s="2" t="s">
        <v>293</v>
      </c>
      <c r="C6612" s="429">
        <v>5.4415589999999998</v>
      </c>
      <c r="D6612" s="429">
        <v>3.5681120000000002</v>
      </c>
      <c r="E6612" s="429">
        <v>1.8734469999999996</v>
      </c>
      <c r="F6612" s="429">
        <v>-0.69159700000000157</v>
      </c>
    </row>
    <row r="6613" spans="1:6" x14ac:dyDescent="0.3">
      <c r="A6613" s="336">
        <v>24219</v>
      </c>
      <c r="B6613" s="2" t="s">
        <v>293</v>
      </c>
      <c r="C6613" s="429">
        <v>5.514481</v>
      </c>
      <c r="D6613" s="429">
        <v>3.7531850000000002</v>
      </c>
      <c r="E6613" s="429">
        <v>1.7612959999999998</v>
      </c>
      <c r="F6613" s="429">
        <v>-3.9212709999999902</v>
      </c>
    </row>
    <row r="6614" spans="1:6" x14ac:dyDescent="0.3">
      <c r="A6614" s="336">
        <v>24220</v>
      </c>
      <c r="B6614" s="2" t="s">
        <v>293</v>
      </c>
      <c r="C6614" s="429">
        <v>5.4849300000000003</v>
      </c>
      <c r="D6614" s="429">
        <v>3.5798640000000002</v>
      </c>
      <c r="E6614" s="429">
        <v>1.9050660000000001</v>
      </c>
      <c r="F6614" s="429">
        <v>-0.42747499999999405</v>
      </c>
    </row>
    <row r="6615" spans="1:6" x14ac:dyDescent="0.3">
      <c r="A6615" s="336">
        <v>24221</v>
      </c>
      <c r="B6615" s="2" t="s">
        <v>293</v>
      </c>
      <c r="C6615" s="429">
        <v>5.6939060000000001</v>
      </c>
      <c r="D6615" s="429">
        <v>3.6681119999999998</v>
      </c>
      <c r="E6615" s="429">
        <v>2.0257940000000003</v>
      </c>
      <c r="F6615" s="429">
        <v>-3.1175029999999921</v>
      </c>
    </row>
    <row r="6616" spans="1:6" x14ac:dyDescent="0.3">
      <c r="A6616" s="336">
        <v>24224</v>
      </c>
      <c r="B6616" s="2" t="s">
        <v>293</v>
      </c>
      <c r="C6616" s="429">
        <v>5.4697490000000002</v>
      </c>
      <c r="D6616" s="429">
        <v>3.5180560000000001</v>
      </c>
      <c r="E6616" s="429">
        <v>1.9516930000000001</v>
      </c>
      <c r="F6616" s="429">
        <v>-3.3999000000001445E-2</v>
      </c>
    </row>
    <row r="6617" spans="1:6" x14ac:dyDescent="0.3">
      <c r="A6617" s="336">
        <v>24225</v>
      </c>
      <c r="B6617" s="2" t="s">
        <v>293</v>
      </c>
      <c r="C6617" s="429">
        <v>5.4074369999999998</v>
      </c>
      <c r="D6617" s="429">
        <v>3.537315</v>
      </c>
      <c r="E6617" s="429">
        <v>1.8701219999999998</v>
      </c>
      <c r="F6617" s="429">
        <v>-0.54428600000001381</v>
      </c>
    </row>
    <row r="6618" spans="1:6" x14ac:dyDescent="0.3">
      <c r="A6618" s="336">
        <v>24226</v>
      </c>
      <c r="B6618" s="2" t="s">
        <v>293</v>
      </c>
      <c r="C6618" s="429">
        <v>5.4978249999999997</v>
      </c>
      <c r="D6618" s="429">
        <v>3.61374</v>
      </c>
      <c r="E6618" s="429">
        <v>1.8840849999999998</v>
      </c>
      <c r="F6618" s="429">
        <v>-0.92830899999998451</v>
      </c>
    </row>
    <row r="6619" spans="1:6" x14ac:dyDescent="0.3">
      <c r="A6619" s="336">
        <v>24228</v>
      </c>
      <c r="B6619" s="2" t="s">
        <v>293</v>
      </c>
      <c r="C6619" s="429">
        <v>5.5367249999999997</v>
      </c>
      <c r="D6619" s="429">
        <v>3.6660149999999998</v>
      </c>
      <c r="E6619" s="429">
        <v>1.8707099999999999</v>
      </c>
      <c r="F6619" s="429">
        <v>-1.3289880000000025</v>
      </c>
    </row>
    <row r="6620" spans="1:6" x14ac:dyDescent="0.3">
      <c r="A6620" s="336">
        <v>24230</v>
      </c>
      <c r="B6620" s="2" t="s">
        <v>293</v>
      </c>
      <c r="C6620" s="429">
        <v>5.4418129999999998</v>
      </c>
      <c r="D6620" s="429">
        <v>3.6535799999999998</v>
      </c>
      <c r="E6620" s="429">
        <v>1.788233</v>
      </c>
      <c r="F6620" s="429">
        <v>-2.2969160000000031</v>
      </c>
    </row>
    <row r="6621" spans="1:6" x14ac:dyDescent="0.3">
      <c r="A6621" s="336">
        <v>24236</v>
      </c>
      <c r="B6621" s="2" t="s">
        <v>293</v>
      </c>
      <c r="C6621" s="429">
        <v>5.163646</v>
      </c>
      <c r="D6621" s="429">
        <v>3.6180880000000002</v>
      </c>
      <c r="E6621" s="429">
        <v>1.5455579999999998</v>
      </c>
      <c r="F6621" s="429">
        <v>-2.5264340000000018</v>
      </c>
    </row>
    <row r="6622" spans="1:6" x14ac:dyDescent="0.3">
      <c r="A6622" s="336">
        <v>24237</v>
      </c>
      <c r="B6622" s="2" t="s">
        <v>293</v>
      </c>
      <c r="C6622" s="429">
        <v>5.4628920000000001</v>
      </c>
      <c r="D6622" s="429">
        <v>3.577423</v>
      </c>
      <c r="E6622" s="429">
        <v>1.8854690000000001</v>
      </c>
      <c r="F6622" s="429">
        <v>-0.78586999999999563</v>
      </c>
    </row>
    <row r="6623" spans="1:6" x14ac:dyDescent="0.3">
      <c r="A6623" s="336">
        <v>24239</v>
      </c>
      <c r="B6623" s="2" t="s">
        <v>293</v>
      </c>
      <c r="C6623" s="429">
        <v>5.4029559999999996</v>
      </c>
      <c r="D6623" s="429">
        <v>3.5478290000000001</v>
      </c>
      <c r="E6623" s="429">
        <v>1.8551269999999995</v>
      </c>
      <c r="F6623" s="429">
        <v>-0.65183700000000044</v>
      </c>
    </row>
    <row r="6624" spans="1:6" x14ac:dyDescent="0.3">
      <c r="A6624" s="336">
        <v>24243</v>
      </c>
      <c r="B6624" s="2" t="s">
        <v>293</v>
      </c>
      <c r="C6624" s="429">
        <v>5.5799180000000002</v>
      </c>
      <c r="D6624" s="429">
        <v>3.8184399999999998</v>
      </c>
      <c r="E6624" s="429">
        <v>1.7614780000000003</v>
      </c>
      <c r="F6624" s="429">
        <v>-4.6826640000000026</v>
      </c>
    </row>
    <row r="6625" spans="1:6" x14ac:dyDescent="0.3">
      <c r="A6625" s="336">
        <v>24244</v>
      </c>
      <c r="B6625" s="2" t="s">
        <v>293</v>
      </c>
      <c r="C6625" s="429">
        <v>5.6167540000000002</v>
      </c>
      <c r="D6625" s="429">
        <v>3.6217250000000001</v>
      </c>
      <c r="E6625" s="429">
        <v>1.9950290000000002</v>
      </c>
      <c r="F6625" s="429">
        <v>-2.3154480000000035</v>
      </c>
    </row>
    <row r="6626" spans="1:6" x14ac:dyDescent="0.3">
      <c r="A6626" s="336">
        <v>24245</v>
      </c>
      <c r="B6626" s="2" t="s">
        <v>293</v>
      </c>
      <c r="C6626" s="429">
        <v>5.4792339999999999</v>
      </c>
      <c r="D6626" s="429">
        <v>3.6018400000000002</v>
      </c>
      <c r="E6626" s="429">
        <v>1.8773939999999998</v>
      </c>
      <c r="F6626" s="429">
        <v>-1.6560329999999936</v>
      </c>
    </row>
    <row r="6627" spans="1:6" x14ac:dyDescent="0.3">
      <c r="A6627" s="336">
        <v>24248</v>
      </c>
      <c r="B6627" s="2" t="s">
        <v>293</v>
      </c>
      <c r="C6627" s="429">
        <v>5.7633479999999997</v>
      </c>
      <c r="D6627" s="429">
        <v>4.0404580000000001</v>
      </c>
      <c r="E6627" s="429">
        <v>1.7228899999999996</v>
      </c>
      <c r="F6627" s="429">
        <v>-4.8163549999999944</v>
      </c>
    </row>
    <row r="6628" spans="1:6" x14ac:dyDescent="0.3">
      <c r="A6628" s="336">
        <v>24250</v>
      </c>
      <c r="B6628" s="2" t="s">
        <v>293</v>
      </c>
      <c r="C6628" s="429">
        <v>5.5584769999999999</v>
      </c>
      <c r="D6628" s="429">
        <v>3.5713680000000001</v>
      </c>
      <c r="E6628" s="429">
        <v>1.9871089999999998</v>
      </c>
      <c r="F6628" s="429">
        <v>-1.1110770000000016</v>
      </c>
    </row>
    <row r="6629" spans="1:6" x14ac:dyDescent="0.3">
      <c r="A6629" s="336">
        <v>24251</v>
      </c>
      <c r="B6629" s="2" t="s">
        <v>293</v>
      </c>
      <c r="C6629" s="429">
        <v>5.6242429999999999</v>
      </c>
      <c r="D6629" s="429">
        <v>3.4572250000000002</v>
      </c>
      <c r="E6629" s="429">
        <v>2.1670179999999997</v>
      </c>
      <c r="F6629" s="429">
        <v>0.57395799999999753</v>
      </c>
    </row>
    <row r="6630" spans="1:6" x14ac:dyDescent="0.3">
      <c r="A6630" s="336">
        <v>24256</v>
      </c>
      <c r="B6630" s="2" t="s">
        <v>293</v>
      </c>
      <c r="C6630" s="429">
        <v>5.5273719999999997</v>
      </c>
      <c r="D6630" s="429">
        <v>3.5994109999999999</v>
      </c>
      <c r="E6630" s="429">
        <v>1.9279609999999998</v>
      </c>
      <c r="F6630" s="429">
        <v>-0.29553400000000352</v>
      </c>
    </row>
    <row r="6631" spans="1:6" x14ac:dyDescent="0.3">
      <c r="A6631" s="336">
        <v>24258</v>
      </c>
      <c r="B6631" s="2" t="s">
        <v>293</v>
      </c>
      <c r="C6631" s="429">
        <v>5.5907210000000003</v>
      </c>
      <c r="D6631" s="429">
        <v>3.4086630000000002</v>
      </c>
      <c r="E6631" s="429">
        <v>2.1820580000000001</v>
      </c>
      <c r="F6631" s="429">
        <v>1.892899000000007</v>
      </c>
    </row>
    <row r="6632" spans="1:6" x14ac:dyDescent="0.3">
      <c r="A6632" s="336">
        <v>24260</v>
      </c>
      <c r="B6632" s="2" t="s">
        <v>293</v>
      </c>
      <c r="C6632" s="429">
        <v>5.3423420000000004</v>
      </c>
      <c r="D6632" s="429">
        <v>3.5297540000000001</v>
      </c>
      <c r="E6632" s="429">
        <v>1.8125880000000003</v>
      </c>
      <c r="F6632" s="429">
        <v>-0.80364199999998931</v>
      </c>
    </row>
    <row r="6633" spans="1:6" x14ac:dyDescent="0.3">
      <c r="A6633" s="336">
        <v>24263</v>
      </c>
      <c r="B6633" s="2" t="s">
        <v>293</v>
      </c>
      <c r="C6633" s="429">
        <v>5.6967369999999997</v>
      </c>
      <c r="D6633" s="429">
        <v>3.8482630000000002</v>
      </c>
      <c r="E6633" s="429">
        <v>1.8484739999999995</v>
      </c>
      <c r="F6633" s="429">
        <v>-4.5808909999999941</v>
      </c>
    </row>
    <row r="6634" spans="1:6" x14ac:dyDescent="0.3">
      <c r="A6634" s="336">
        <v>24265</v>
      </c>
      <c r="B6634" s="2" t="s">
        <v>293</v>
      </c>
      <c r="C6634" s="429">
        <v>5.5635919999999999</v>
      </c>
      <c r="D6634" s="429">
        <v>3.8882319999999999</v>
      </c>
      <c r="E6634" s="429">
        <v>1.67536</v>
      </c>
      <c r="F6634" s="429">
        <v>-5.5044669999999911</v>
      </c>
    </row>
    <row r="6635" spans="1:6" x14ac:dyDescent="0.3">
      <c r="A6635" s="336">
        <v>24266</v>
      </c>
      <c r="B6635" s="2" t="s">
        <v>293</v>
      </c>
      <c r="C6635" s="429">
        <v>5.3601229999999997</v>
      </c>
      <c r="D6635" s="429">
        <v>3.5269590000000002</v>
      </c>
      <c r="E6635" s="429">
        <v>1.8331639999999996</v>
      </c>
      <c r="F6635" s="429">
        <v>-0.67612100000000197</v>
      </c>
    </row>
    <row r="6636" spans="1:6" x14ac:dyDescent="0.3">
      <c r="A6636" s="336">
        <v>24269</v>
      </c>
      <c r="B6636" s="2" t="s">
        <v>293</v>
      </c>
      <c r="C6636" s="429">
        <v>5.4929949999999996</v>
      </c>
      <c r="D6636" s="429">
        <v>3.6257429999999999</v>
      </c>
      <c r="E6636" s="429">
        <v>1.8672519999999997</v>
      </c>
      <c r="F6636" s="429">
        <v>-1.2529309999999967</v>
      </c>
    </row>
    <row r="6637" spans="1:6" x14ac:dyDescent="0.3">
      <c r="A6637" s="336">
        <v>24270</v>
      </c>
      <c r="B6637" s="2" t="s">
        <v>293</v>
      </c>
      <c r="C6637" s="429">
        <v>5.5072789999999996</v>
      </c>
      <c r="D6637" s="429">
        <v>3.4610590000000001</v>
      </c>
      <c r="E6637" s="429">
        <v>2.0462199999999995</v>
      </c>
      <c r="F6637" s="429">
        <v>1.0279350000000065</v>
      </c>
    </row>
    <row r="6638" spans="1:6" x14ac:dyDescent="0.3">
      <c r="A6638" s="336">
        <v>24271</v>
      </c>
      <c r="B6638" s="2" t="s">
        <v>293</v>
      </c>
      <c r="C6638" s="429">
        <v>5.5368760000000004</v>
      </c>
      <c r="D6638" s="429">
        <v>3.4850780000000001</v>
      </c>
      <c r="E6638" s="429">
        <v>2.0517980000000002</v>
      </c>
      <c r="F6638" s="429">
        <v>0.47744800000000254</v>
      </c>
    </row>
    <row r="6639" spans="1:6" x14ac:dyDescent="0.3">
      <c r="A6639" s="336">
        <v>24272</v>
      </c>
      <c r="B6639" s="2" t="s">
        <v>293</v>
      </c>
      <c r="C6639" s="429">
        <v>5.4748000000000001</v>
      </c>
      <c r="D6639" s="429">
        <v>3.6000390000000002</v>
      </c>
      <c r="E6639" s="429">
        <v>1.8747609999999999</v>
      </c>
      <c r="F6639" s="429">
        <v>-1.0981069999999846</v>
      </c>
    </row>
    <row r="6640" spans="1:6" x14ac:dyDescent="0.3">
      <c r="A6640" s="336">
        <v>24273</v>
      </c>
      <c r="B6640" s="2" t="s">
        <v>293</v>
      </c>
      <c r="C6640" s="429">
        <v>5.4196419999999996</v>
      </c>
      <c r="D6640" s="429">
        <v>3.777345</v>
      </c>
      <c r="E6640" s="429">
        <v>1.6422969999999997</v>
      </c>
      <c r="F6640" s="429">
        <v>-4.2994269999999943</v>
      </c>
    </row>
    <row r="6641" spans="1:6" x14ac:dyDescent="0.3">
      <c r="A6641" s="336">
        <v>24277</v>
      </c>
      <c r="B6641" s="2" t="s">
        <v>293</v>
      </c>
      <c r="C6641" s="429">
        <v>5.6432460000000004</v>
      </c>
      <c r="D6641" s="429">
        <v>3.864131</v>
      </c>
      <c r="E6641" s="429">
        <v>1.7791150000000004</v>
      </c>
      <c r="F6641" s="429">
        <v>-5.0026590000000013</v>
      </c>
    </row>
    <row r="6642" spans="1:6" x14ac:dyDescent="0.3">
      <c r="A6642" s="336">
        <v>24279</v>
      </c>
      <c r="B6642" s="2" t="s">
        <v>293</v>
      </c>
      <c r="C6642" s="429">
        <v>5.5223570000000004</v>
      </c>
      <c r="D6642" s="429">
        <v>3.7532420000000002</v>
      </c>
      <c r="E6642" s="429">
        <v>1.7691150000000002</v>
      </c>
      <c r="F6642" s="429">
        <v>-2.9440719999999985</v>
      </c>
    </row>
    <row r="6643" spans="1:6" x14ac:dyDescent="0.3">
      <c r="A6643" s="336">
        <v>24280</v>
      </c>
      <c r="B6643" s="2" t="s">
        <v>293</v>
      </c>
      <c r="C6643" s="429">
        <v>5.2647180000000002</v>
      </c>
      <c r="D6643" s="429">
        <v>3.5412620000000001</v>
      </c>
      <c r="E6643" s="429">
        <v>1.7234560000000001</v>
      </c>
      <c r="F6643" s="429">
        <v>-1.4575130000000058</v>
      </c>
    </row>
    <row r="6644" spans="1:6" x14ac:dyDescent="0.3">
      <c r="A6644" s="336">
        <v>24281</v>
      </c>
      <c r="B6644" s="2" t="s">
        <v>293</v>
      </c>
      <c r="C6644" s="429">
        <v>5.7287039999999996</v>
      </c>
      <c r="D6644" s="429">
        <v>3.9351470000000002</v>
      </c>
      <c r="E6644" s="429">
        <v>1.7935569999999994</v>
      </c>
      <c r="F6644" s="429">
        <v>-4.704182000000003</v>
      </c>
    </row>
    <row r="6645" spans="1:6" x14ac:dyDescent="0.3">
      <c r="A6645" s="336">
        <v>24282</v>
      </c>
      <c r="B6645" s="2" t="s">
        <v>293</v>
      </c>
      <c r="C6645" s="429">
        <v>5.5964219999999996</v>
      </c>
      <c r="D6645" s="429">
        <v>3.938612</v>
      </c>
      <c r="E6645" s="429">
        <v>1.6578099999999996</v>
      </c>
      <c r="F6645" s="429">
        <v>-5.8788410000000013</v>
      </c>
    </row>
    <row r="6646" spans="1:6" x14ac:dyDescent="0.3">
      <c r="A6646" s="336">
        <v>24283</v>
      </c>
      <c r="B6646" s="2" t="s">
        <v>293</v>
      </c>
      <c r="C6646" s="429">
        <v>5.4633139999999996</v>
      </c>
      <c r="D6646" s="429">
        <v>3.5803929999999999</v>
      </c>
      <c r="E6646" s="429">
        <v>1.8829209999999996</v>
      </c>
      <c r="F6646" s="429">
        <v>-1.0554339999999982</v>
      </c>
    </row>
    <row r="6647" spans="1:6" x14ac:dyDescent="0.3">
      <c r="A6647" s="336">
        <v>24290</v>
      </c>
      <c r="B6647" s="2" t="s">
        <v>293</v>
      </c>
      <c r="C6647" s="429">
        <v>5.656034</v>
      </c>
      <c r="D6647" s="429">
        <v>3.3812760000000002</v>
      </c>
      <c r="E6647" s="429">
        <v>2.2747579999999998</v>
      </c>
      <c r="F6647" s="429">
        <v>1.9957440000000091</v>
      </c>
    </row>
    <row r="6648" spans="1:6" x14ac:dyDescent="0.3">
      <c r="A6648" s="336">
        <v>24292</v>
      </c>
      <c r="B6648" s="2" t="s">
        <v>293</v>
      </c>
      <c r="C6648" s="429">
        <v>4.9737499999999999</v>
      </c>
      <c r="D6648" s="429">
        <v>3.7634910000000001</v>
      </c>
      <c r="E6648" s="429">
        <v>1.2102589999999998</v>
      </c>
      <c r="F6648" s="429">
        <v>-5.6786239999999992</v>
      </c>
    </row>
    <row r="6649" spans="1:6" x14ac:dyDescent="0.3">
      <c r="A6649" s="336">
        <v>24293</v>
      </c>
      <c r="B6649" s="2" t="s">
        <v>293</v>
      </c>
      <c r="C6649" s="429">
        <v>5.4494559999999996</v>
      </c>
      <c r="D6649" s="429">
        <v>3.7480899999999999</v>
      </c>
      <c r="E6649" s="429">
        <v>1.7013659999999997</v>
      </c>
      <c r="F6649" s="429">
        <v>-3.5805160000000029</v>
      </c>
    </row>
    <row r="6650" spans="1:6" x14ac:dyDescent="0.3">
      <c r="A6650" s="336">
        <v>24301</v>
      </c>
      <c r="B6650" s="2" t="s">
        <v>293</v>
      </c>
      <c r="C6650" s="429">
        <v>5.3147039999999999</v>
      </c>
      <c r="D6650" s="429">
        <v>3.2514120000000002</v>
      </c>
      <c r="E6650" s="429">
        <v>2.0632919999999997</v>
      </c>
      <c r="F6650" s="429">
        <v>1.466516999999989</v>
      </c>
    </row>
    <row r="6651" spans="1:6" x14ac:dyDescent="0.3">
      <c r="A6651" s="336">
        <v>24311</v>
      </c>
      <c r="B6651" s="2" t="s">
        <v>293</v>
      </c>
      <c r="C6651" s="429">
        <v>5.1265850000000004</v>
      </c>
      <c r="D6651" s="429">
        <v>3.580514</v>
      </c>
      <c r="E6651" s="429">
        <v>1.5460710000000004</v>
      </c>
      <c r="F6651" s="429">
        <v>-2.2554080000000027</v>
      </c>
    </row>
    <row r="6652" spans="1:6" x14ac:dyDescent="0.3">
      <c r="A6652" s="336">
        <v>24312</v>
      </c>
      <c r="B6652" s="2" t="s">
        <v>293</v>
      </c>
      <c r="C6652" s="429">
        <v>5.3611979999999999</v>
      </c>
      <c r="D6652" s="429">
        <v>3.4137029999999999</v>
      </c>
      <c r="E6652" s="429">
        <v>1.947495</v>
      </c>
      <c r="F6652" s="429">
        <v>0.12274699999999683</v>
      </c>
    </row>
    <row r="6653" spans="1:6" x14ac:dyDescent="0.3">
      <c r="A6653" s="336">
        <v>24313</v>
      </c>
      <c r="B6653" s="2" t="s">
        <v>293</v>
      </c>
      <c r="C6653" s="429">
        <v>5.3719770000000002</v>
      </c>
      <c r="D6653" s="429">
        <v>3.3447170000000002</v>
      </c>
      <c r="E6653" s="429">
        <v>2.0272600000000001</v>
      </c>
      <c r="F6653" s="429">
        <v>0.8109359999999981</v>
      </c>
    </row>
    <row r="6654" spans="1:6" x14ac:dyDescent="0.3">
      <c r="A6654" s="336">
        <v>24314</v>
      </c>
      <c r="B6654" s="2" t="s">
        <v>293</v>
      </c>
      <c r="C6654" s="429">
        <v>5.1410790000000004</v>
      </c>
      <c r="D6654" s="429">
        <v>3.3211089999999999</v>
      </c>
      <c r="E6654" s="429">
        <v>1.8199700000000005</v>
      </c>
      <c r="F6654" s="429">
        <v>-4.1677999999990334E-2</v>
      </c>
    </row>
    <row r="6655" spans="1:6" x14ac:dyDescent="0.3">
      <c r="A6655" s="336">
        <v>24315</v>
      </c>
      <c r="B6655" s="2" t="s">
        <v>293</v>
      </c>
      <c r="C6655" s="429">
        <v>5.1846350000000001</v>
      </c>
      <c r="D6655" s="429">
        <v>3.2792859999999999</v>
      </c>
      <c r="E6655" s="429">
        <v>1.9053490000000002</v>
      </c>
      <c r="F6655" s="429">
        <v>0.55754599999999499</v>
      </c>
    </row>
    <row r="6656" spans="1:6" x14ac:dyDescent="0.3">
      <c r="A6656" s="336">
        <v>24316</v>
      </c>
      <c r="B6656" s="2" t="s">
        <v>293</v>
      </c>
      <c r="C6656" s="429">
        <v>5.2102110000000001</v>
      </c>
      <c r="D6656" s="429">
        <v>3.5127130000000002</v>
      </c>
      <c r="E6656" s="429">
        <v>1.697498</v>
      </c>
      <c r="F6656" s="429">
        <v>-1.0682739999999953</v>
      </c>
    </row>
    <row r="6657" spans="1:6" x14ac:dyDescent="0.3">
      <c r="A6657" s="336">
        <v>24317</v>
      </c>
      <c r="B6657" s="2" t="s">
        <v>293</v>
      </c>
      <c r="C6657" s="429">
        <v>5.5817500000000004</v>
      </c>
      <c r="D6657" s="429">
        <v>3.4809779999999999</v>
      </c>
      <c r="E6657" s="429">
        <v>2.1007720000000005</v>
      </c>
      <c r="F6657" s="429">
        <v>0.88573399999999936</v>
      </c>
    </row>
    <row r="6658" spans="1:6" x14ac:dyDescent="0.3">
      <c r="A6658" s="336">
        <v>24318</v>
      </c>
      <c r="B6658" s="2" t="s">
        <v>293</v>
      </c>
      <c r="C6658" s="429">
        <v>5.0833019999999998</v>
      </c>
      <c r="D6658" s="429">
        <v>3.5379890000000001</v>
      </c>
      <c r="E6658" s="429">
        <v>1.5453129999999997</v>
      </c>
      <c r="F6658" s="429">
        <v>-2.1606820000000084</v>
      </c>
    </row>
    <row r="6659" spans="1:6" x14ac:dyDescent="0.3">
      <c r="A6659" s="336">
        <v>24319</v>
      </c>
      <c r="B6659" s="2" t="s">
        <v>293</v>
      </c>
      <c r="C6659" s="429">
        <v>5.2196280000000002</v>
      </c>
      <c r="D6659" s="429">
        <v>3.5707089999999999</v>
      </c>
      <c r="E6659" s="429">
        <v>1.6489190000000002</v>
      </c>
      <c r="F6659" s="429">
        <v>-1.4884699999999924</v>
      </c>
    </row>
    <row r="6660" spans="1:6" x14ac:dyDescent="0.3">
      <c r="A6660" s="336">
        <v>24322</v>
      </c>
      <c r="B6660" s="2" t="s">
        <v>293</v>
      </c>
      <c r="C6660" s="429">
        <v>5.1759259999999996</v>
      </c>
      <c r="D6660" s="429">
        <v>3.5425390000000001</v>
      </c>
      <c r="E6660" s="429">
        <v>1.6333869999999995</v>
      </c>
      <c r="F6660" s="429">
        <v>-1.6544970000000063</v>
      </c>
    </row>
    <row r="6661" spans="1:6" x14ac:dyDescent="0.3">
      <c r="A6661" s="336">
        <v>24323</v>
      </c>
      <c r="B6661" s="2" t="s">
        <v>293</v>
      </c>
      <c r="C6661" s="429">
        <v>5.1655249999999997</v>
      </c>
      <c r="D6661" s="429">
        <v>3.508702</v>
      </c>
      <c r="E6661" s="429">
        <v>1.6568229999999997</v>
      </c>
      <c r="F6661" s="429">
        <v>-1.2456579999999988</v>
      </c>
    </row>
    <row r="6662" spans="1:6" x14ac:dyDescent="0.3">
      <c r="A6662" s="336">
        <v>24324</v>
      </c>
      <c r="B6662" s="2" t="s">
        <v>293</v>
      </c>
      <c r="C6662" s="429">
        <v>5.3553899999999999</v>
      </c>
      <c r="D6662" s="429">
        <v>3.2967379999999999</v>
      </c>
      <c r="E6662" s="429">
        <v>2.0586519999999999</v>
      </c>
      <c r="F6662" s="429">
        <v>1.2059859999999958</v>
      </c>
    </row>
    <row r="6663" spans="1:6" x14ac:dyDescent="0.3">
      <c r="A6663" s="336">
        <v>24325</v>
      </c>
      <c r="B6663" s="2" t="s">
        <v>293</v>
      </c>
      <c r="C6663" s="429">
        <v>5.3064410000000004</v>
      </c>
      <c r="D6663" s="429">
        <v>3.4624139999999999</v>
      </c>
      <c r="E6663" s="429">
        <v>1.8440270000000005</v>
      </c>
      <c r="F6663" s="429">
        <v>-1.3211499999999958</v>
      </c>
    </row>
    <row r="6664" spans="1:6" x14ac:dyDescent="0.3">
      <c r="A6664" s="336">
        <v>24326</v>
      </c>
      <c r="B6664" s="2" t="s">
        <v>293</v>
      </c>
      <c r="C6664" s="429">
        <v>5.1387590000000003</v>
      </c>
      <c r="D6664" s="429">
        <v>3.6406130000000001</v>
      </c>
      <c r="E6664" s="429">
        <v>1.4981460000000002</v>
      </c>
      <c r="F6664" s="429">
        <v>-2.935024999999996</v>
      </c>
    </row>
    <row r="6665" spans="1:6" x14ac:dyDescent="0.3">
      <c r="A6665" s="336">
        <v>24328</v>
      </c>
      <c r="B6665" s="2" t="s">
        <v>293</v>
      </c>
      <c r="C6665" s="429">
        <v>5.4570189999999998</v>
      </c>
      <c r="D6665" s="429">
        <v>3.5077310000000002</v>
      </c>
      <c r="E6665" s="429">
        <v>1.9492879999999997</v>
      </c>
      <c r="F6665" s="429">
        <v>-0.34690799999999911</v>
      </c>
    </row>
    <row r="6666" spans="1:6" x14ac:dyDescent="0.3">
      <c r="A6666" s="336">
        <v>24330</v>
      </c>
      <c r="B6666" s="2" t="s">
        <v>293</v>
      </c>
      <c r="C6666" s="429">
        <v>5.2423270000000004</v>
      </c>
      <c r="D6666" s="429">
        <v>3.5614940000000002</v>
      </c>
      <c r="E6666" s="429">
        <v>1.6808330000000002</v>
      </c>
      <c r="F6666" s="429">
        <v>-1.5952259999999967</v>
      </c>
    </row>
    <row r="6667" spans="1:6" x14ac:dyDescent="0.3">
      <c r="A6667" s="336">
        <v>24333</v>
      </c>
      <c r="B6667" s="2" t="s">
        <v>293</v>
      </c>
      <c r="C6667" s="429">
        <v>5.3395210000000004</v>
      </c>
      <c r="D6667" s="429">
        <v>3.5822150000000001</v>
      </c>
      <c r="E6667" s="429">
        <v>1.7573060000000003</v>
      </c>
      <c r="F6667" s="429">
        <v>-1.2665250000000015</v>
      </c>
    </row>
    <row r="6668" spans="1:6" x14ac:dyDescent="0.3">
      <c r="A6668" s="336">
        <v>24340</v>
      </c>
      <c r="B6668" s="2" t="s">
        <v>293</v>
      </c>
      <c r="C6668" s="429">
        <v>5.3037989999999997</v>
      </c>
      <c r="D6668" s="429">
        <v>3.5219589999999998</v>
      </c>
      <c r="E6668" s="429">
        <v>1.7818399999999999</v>
      </c>
      <c r="F6668" s="429">
        <v>-0.33352699999998947</v>
      </c>
    </row>
    <row r="6669" spans="1:6" x14ac:dyDescent="0.3">
      <c r="A6669" s="336">
        <v>24343</v>
      </c>
      <c r="B6669" s="2" t="s">
        <v>293</v>
      </c>
      <c r="C6669" s="429">
        <v>5.365856</v>
      </c>
      <c r="D6669" s="429">
        <v>3.4764309999999998</v>
      </c>
      <c r="E6669" s="429">
        <v>1.8894250000000001</v>
      </c>
      <c r="F6669" s="429">
        <v>-0.90869499999999448</v>
      </c>
    </row>
    <row r="6670" spans="1:6" x14ac:dyDescent="0.3">
      <c r="A6670" s="336">
        <v>24347</v>
      </c>
      <c r="B6670" s="2" t="s">
        <v>293</v>
      </c>
      <c r="C6670" s="429">
        <v>5.3418159999999997</v>
      </c>
      <c r="D6670" s="429">
        <v>3.323877</v>
      </c>
      <c r="E6670" s="429">
        <v>2.0179389999999997</v>
      </c>
      <c r="F6670" s="429">
        <v>0.5469670000000022</v>
      </c>
    </row>
    <row r="6671" spans="1:6" x14ac:dyDescent="0.3">
      <c r="A6671" s="336">
        <v>24348</v>
      </c>
      <c r="B6671" s="2" t="s">
        <v>293</v>
      </c>
      <c r="C6671" s="429">
        <v>5.1859859999999998</v>
      </c>
      <c r="D6671" s="429">
        <v>3.6692070000000001</v>
      </c>
      <c r="E6671" s="429">
        <v>1.5167789999999997</v>
      </c>
      <c r="F6671" s="429">
        <v>-2.7624390000000005</v>
      </c>
    </row>
    <row r="6672" spans="1:6" x14ac:dyDescent="0.3">
      <c r="A6672" s="336">
        <v>24350</v>
      </c>
      <c r="B6672" s="2" t="s">
        <v>293</v>
      </c>
      <c r="C6672" s="429">
        <v>5.2644200000000003</v>
      </c>
      <c r="D6672" s="429">
        <v>3.472715</v>
      </c>
      <c r="E6672" s="429">
        <v>1.7917050000000003</v>
      </c>
      <c r="F6672" s="429">
        <v>-0.60571199999999692</v>
      </c>
    </row>
    <row r="6673" spans="1:6" x14ac:dyDescent="0.3">
      <c r="A6673" s="336">
        <v>24351</v>
      </c>
      <c r="B6673" s="2" t="s">
        <v>293</v>
      </c>
      <c r="C6673" s="429">
        <v>5.4955119999999997</v>
      </c>
      <c r="D6673" s="429">
        <v>3.5371969999999999</v>
      </c>
      <c r="E6673" s="429">
        <v>1.9583149999999998</v>
      </c>
      <c r="F6673" s="429">
        <v>0.11127800000000576</v>
      </c>
    </row>
    <row r="6674" spans="1:6" x14ac:dyDescent="0.3">
      <c r="A6674" s="336">
        <v>24352</v>
      </c>
      <c r="B6674" s="2" t="s">
        <v>293</v>
      </c>
      <c r="C6674" s="429">
        <v>5.3856330000000003</v>
      </c>
      <c r="D6674" s="429">
        <v>3.5208840000000001</v>
      </c>
      <c r="E6674" s="429">
        <v>1.8647490000000002</v>
      </c>
      <c r="F6674" s="429">
        <v>-1.4847459999999941</v>
      </c>
    </row>
    <row r="6675" spans="1:6" x14ac:dyDescent="0.3">
      <c r="A6675" s="336">
        <v>24354</v>
      </c>
      <c r="B6675" s="2" t="s">
        <v>293</v>
      </c>
      <c r="C6675" s="429">
        <v>5.168558</v>
      </c>
      <c r="D6675" s="429">
        <v>3.5758589999999999</v>
      </c>
      <c r="E6675" s="429">
        <v>1.5926990000000001</v>
      </c>
      <c r="F6675" s="429">
        <v>-1.9097369999999927</v>
      </c>
    </row>
    <row r="6676" spans="1:6" x14ac:dyDescent="0.3">
      <c r="A6676" s="336">
        <v>24360</v>
      </c>
      <c r="B6676" s="2" t="s">
        <v>293</v>
      </c>
      <c r="C6676" s="429">
        <v>5.3362059999999998</v>
      </c>
      <c r="D6676" s="429">
        <v>3.3361580000000002</v>
      </c>
      <c r="E6676" s="429">
        <v>2.0000479999999996</v>
      </c>
      <c r="F6676" s="429">
        <v>0.92639899999999642</v>
      </c>
    </row>
    <row r="6677" spans="1:6" x14ac:dyDescent="0.3">
      <c r="A6677" s="336">
        <v>24361</v>
      </c>
      <c r="B6677" s="2" t="s">
        <v>293</v>
      </c>
      <c r="C6677" s="429">
        <v>5.3294569999999997</v>
      </c>
      <c r="D6677" s="429">
        <v>3.5137330000000002</v>
      </c>
      <c r="E6677" s="429">
        <v>1.8157239999999994</v>
      </c>
      <c r="F6677" s="429">
        <v>-0.17708099999999405</v>
      </c>
    </row>
    <row r="6678" spans="1:6" x14ac:dyDescent="0.3">
      <c r="A6678" s="336">
        <v>24363</v>
      </c>
      <c r="B6678" s="2" t="s">
        <v>293</v>
      </c>
      <c r="C6678" s="429">
        <v>5.0963700000000003</v>
      </c>
      <c r="D6678" s="429">
        <v>3.7276069999999999</v>
      </c>
      <c r="E6678" s="429">
        <v>1.3687630000000004</v>
      </c>
      <c r="F6678" s="429">
        <v>-4.1232730000000046</v>
      </c>
    </row>
    <row r="6679" spans="1:6" x14ac:dyDescent="0.3">
      <c r="A6679" s="336">
        <v>24366</v>
      </c>
      <c r="B6679" s="2" t="s">
        <v>293</v>
      </c>
      <c r="C6679" s="429">
        <v>5.1880579999999998</v>
      </c>
      <c r="D6679" s="429">
        <v>3.2065380000000001</v>
      </c>
      <c r="E6679" s="429">
        <v>1.9815199999999997</v>
      </c>
      <c r="F6679" s="429">
        <v>1.302141000000006</v>
      </c>
    </row>
    <row r="6680" spans="1:6" x14ac:dyDescent="0.3">
      <c r="A6680" s="336">
        <v>24368</v>
      </c>
      <c r="B6680" s="2" t="s">
        <v>293</v>
      </c>
      <c r="C6680" s="429">
        <v>5.1424770000000004</v>
      </c>
      <c r="D6680" s="429">
        <v>3.5349930000000001</v>
      </c>
      <c r="E6680" s="429">
        <v>1.6074840000000004</v>
      </c>
      <c r="F6680" s="429">
        <v>-1.6618470000000087</v>
      </c>
    </row>
    <row r="6681" spans="1:6" x14ac:dyDescent="0.3">
      <c r="A6681" s="336">
        <v>24370</v>
      </c>
      <c r="B6681" s="2" t="s">
        <v>293</v>
      </c>
      <c r="C6681" s="429">
        <v>5.2148519999999996</v>
      </c>
      <c r="D6681" s="429">
        <v>3.5296650000000001</v>
      </c>
      <c r="E6681" s="429">
        <v>1.6851869999999995</v>
      </c>
      <c r="F6681" s="429">
        <v>-1.2824719999999914</v>
      </c>
    </row>
    <row r="6682" spans="1:6" x14ac:dyDescent="0.3">
      <c r="A6682" s="336">
        <v>24374</v>
      </c>
      <c r="B6682" s="2" t="s">
        <v>293</v>
      </c>
      <c r="C6682" s="429">
        <v>5.1415449999999998</v>
      </c>
      <c r="D6682" s="429">
        <v>3.594325</v>
      </c>
      <c r="E6682" s="429">
        <v>1.5472199999999998</v>
      </c>
      <c r="F6682" s="429">
        <v>-2.4192349999999934</v>
      </c>
    </row>
    <row r="6683" spans="1:6" x14ac:dyDescent="0.3">
      <c r="A6683" s="336">
        <v>24375</v>
      </c>
      <c r="B6683" s="2" t="s">
        <v>293</v>
      </c>
      <c r="C6683" s="429">
        <v>5.0957039999999996</v>
      </c>
      <c r="D6683" s="429">
        <v>3.660571</v>
      </c>
      <c r="E6683" s="429">
        <v>1.4351329999999995</v>
      </c>
      <c r="F6683" s="429">
        <v>-3.4854850000000042</v>
      </c>
    </row>
    <row r="6684" spans="1:6" x14ac:dyDescent="0.3">
      <c r="A6684" s="336">
        <v>24377</v>
      </c>
      <c r="B6684" s="2" t="s">
        <v>293</v>
      </c>
      <c r="C6684" s="429">
        <v>5.1867590000000003</v>
      </c>
      <c r="D6684" s="429">
        <v>3.5108619999999999</v>
      </c>
      <c r="E6684" s="429">
        <v>1.6758970000000004</v>
      </c>
      <c r="F6684" s="429">
        <v>-1.2487919999999946</v>
      </c>
    </row>
    <row r="6685" spans="1:6" x14ac:dyDescent="0.3">
      <c r="A6685" s="336">
        <v>24378</v>
      </c>
      <c r="B6685" s="2" t="s">
        <v>293</v>
      </c>
      <c r="C6685" s="429">
        <v>5.0803799999999999</v>
      </c>
      <c r="D6685" s="429">
        <v>3.701692</v>
      </c>
      <c r="E6685" s="429">
        <v>1.3786879999999999</v>
      </c>
      <c r="F6685" s="429">
        <v>-4.0530669999999986</v>
      </c>
    </row>
    <row r="6686" spans="1:6" x14ac:dyDescent="0.3">
      <c r="A6686" s="336">
        <v>24380</v>
      </c>
      <c r="B6686" s="2" t="s">
        <v>293</v>
      </c>
      <c r="C6686" s="429">
        <v>5.2707610000000003</v>
      </c>
      <c r="D6686" s="429">
        <v>3.4703569999999999</v>
      </c>
      <c r="E6686" s="429">
        <v>1.8004040000000003</v>
      </c>
      <c r="F6686" s="429">
        <v>-1.807785999999993</v>
      </c>
    </row>
    <row r="6687" spans="1:6" x14ac:dyDescent="0.3">
      <c r="A6687" s="336">
        <v>24381</v>
      </c>
      <c r="B6687" s="2" t="s">
        <v>293</v>
      </c>
      <c r="C6687" s="429">
        <v>5.3651710000000001</v>
      </c>
      <c r="D6687" s="429">
        <v>3.500445</v>
      </c>
      <c r="E6687" s="429">
        <v>1.8647260000000001</v>
      </c>
      <c r="F6687" s="429">
        <v>-0.76103299999999763</v>
      </c>
    </row>
    <row r="6688" spans="1:6" x14ac:dyDescent="0.3">
      <c r="A6688" s="336">
        <v>24382</v>
      </c>
      <c r="B6688" s="2" t="s">
        <v>293</v>
      </c>
      <c r="C6688" s="429">
        <v>5.193384</v>
      </c>
      <c r="D6688" s="429">
        <v>3.4190680000000002</v>
      </c>
      <c r="E6688" s="429">
        <v>1.7743159999999998</v>
      </c>
      <c r="F6688" s="429">
        <v>-0.35631800000000169</v>
      </c>
    </row>
    <row r="6689" spans="1:6" x14ac:dyDescent="0.3">
      <c r="A6689" s="336">
        <v>24401</v>
      </c>
      <c r="B6689" s="2" t="s">
        <v>293</v>
      </c>
      <c r="C6689" s="429">
        <v>5.5125669999999998</v>
      </c>
      <c r="D6689" s="429">
        <v>2.8706659999999999</v>
      </c>
      <c r="E6689" s="429">
        <v>2.6419009999999998</v>
      </c>
      <c r="F6689" s="429">
        <v>5.5636200000000073</v>
      </c>
    </row>
    <row r="6690" spans="1:6" x14ac:dyDescent="0.3">
      <c r="A6690" s="336">
        <v>24413</v>
      </c>
      <c r="B6690" s="2" t="s">
        <v>293</v>
      </c>
      <c r="C6690" s="429">
        <v>4.6867890000000001</v>
      </c>
      <c r="D6690" s="429">
        <v>4.2458330000000002</v>
      </c>
      <c r="E6690" s="429">
        <v>0.4409559999999999</v>
      </c>
      <c r="F6690" s="429">
        <v>-15.436147000000012</v>
      </c>
    </row>
    <row r="6691" spans="1:6" x14ac:dyDescent="0.3">
      <c r="A6691" s="336">
        <v>24416</v>
      </c>
      <c r="B6691" s="2" t="s">
        <v>293</v>
      </c>
      <c r="C6691" s="429">
        <v>5.700914</v>
      </c>
      <c r="D6691" s="429">
        <v>3.0486789999999999</v>
      </c>
      <c r="E6691" s="429">
        <v>2.6522350000000001</v>
      </c>
      <c r="F6691" s="429">
        <v>5.9998500000000092</v>
      </c>
    </row>
    <row r="6692" spans="1:6" x14ac:dyDescent="0.3">
      <c r="A6692" s="336">
        <v>24421</v>
      </c>
      <c r="B6692" s="2" t="s">
        <v>293</v>
      </c>
      <c r="C6692" s="429">
        <v>5.323296</v>
      </c>
      <c r="D6692" s="429">
        <v>3.11117</v>
      </c>
      <c r="E6692" s="429">
        <v>2.212126</v>
      </c>
      <c r="F6692" s="429">
        <v>2.423179999999995</v>
      </c>
    </row>
    <row r="6693" spans="1:6" x14ac:dyDescent="0.3">
      <c r="A6693" s="336">
        <v>24422</v>
      </c>
      <c r="B6693" s="2" t="s">
        <v>293</v>
      </c>
      <c r="C6693" s="429">
        <v>5.5011219999999996</v>
      </c>
      <c r="D6693" s="429">
        <v>3.0837050000000001</v>
      </c>
      <c r="E6693" s="429">
        <v>2.4174169999999995</v>
      </c>
      <c r="F6693" s="429">
        <v>3.6859329999999986</v>
      </c>
    </row>
    <row r="6694" spans="1:6" x14ac:dyDescent="0.3">
      <c r="A6694" s="336">
        <v>24426</v>
      </c>
      <c r="B6694" s="2" t="s">
        <v>293</v>
      </c>
      <c r="C6694" s="429">
        <v>5.3392530000000002</v>
      </c>
      <c r="D6694" s="429">
        <v>3.134169</v>
      </c>
      <c r="E6694" s="429">
        <v>2.2050840000000003</v>
      </c>
      <c r="F6694" s="429">
        <v>1.7196779999999947</v>
      </c>
    </row>
    <row r="6695" spans="1:6" x14ac:dyDescent="0.3">
      <c r="A6695" s="336">
        <v>24430</v>
      </c>
      <c r="B6695" s="2" t="s">
        <v>293</v>
      </c>
      <c r="C6695" s="429">
        <v>5.3029739999999999</v>
      </c>
      <c r="D6695" s="429">
        <v>3.1633</v>
      </c>
      <c r="E6695" s="429">
        <v>2.1396739999999999</v>
      </c>
      <c r="F6695" s="429">
        <v>1.6418929999999961</v>
      </c>
    </row>
    <row r="6696" spans="1:6" x14ac:dyDescent="0.3">
      <c r="A6696" s="336">
        <v>24431</v>
      </c>
      <c r="B6696" s="2" t="s">
        <v>293</v>
      </c>
      <c r="C6696" s="429">
        <v>5.6538599999999999</v>
      </c>
      <c r="D6696" s="429">
        <v>2.8634569999999999</v>
      </c>
      <c r="E6696" s="429">
        <v>2.790403</v>
      </c>
      <c r="F6696" s="429">
        <v>5.9964329999999961</v>
      </c>
    </row>
    <row r="6697" spans="1:6" x14ac:dyDescent="0.3">
      <c r="A6697" s="336">
        <v>24432</v>
      </c>
      <c r="B6697" s="2" t="s">
        <v>293</v>
      </c>
      <c r="C6697" s="429">
        <v>5.2016679999999997</v>
      </c>
      <c r="D6697" s="429">
        <v>3.2992279999999998</v>
      </c>
      <c r="E6697" s="429">
        <v>1.9024399999999999</v>
      </c>
      <c r="F6697" s="429">
        <v>-0.42129099999999653</v>
      </c>
    </row>
    <row r="6698" spans="1:6" x14ac:dyDescent="0.3">
      <c r="A6698" s="336">
        <v>24433</v>
      </c>
      <c r="B6698" s="2" t="s">
        <v>293</v>
      </c>
      <c r="C6698" s="429">
        <v>4.8949999999999996</v>
      </c>
      <c r="D6698" s="429">
        <v>3.8078479999999999</v>
      </c>
      <c r="E6698" s="429">
        <v>1.0871519999999997</v>
      </c>
      <c r="F6698" s="429">
        <v>-8.5580089999999984</v>
      </c>
    </row>
    <row r="6699" spans="1:6" x14ac:dyDescent="0.3">
      <c r="A6699" s="336">
        <v>24435</v>
      </c>
      <c r="B6699" s="2" t="s">
        <v>293</v>
      </c>
      <c r="C6699" s="429">
        <v>5.5665149999999999</v>
      </c>
      <c r="D6699" s="429">
        <v>3.049302</v>
      </c>
      <c r="E6699" s="429">
        <v>2.5172129999999999</v>
      </c>
      <c r="F6699" s="429">
        <v>4.6903689999999969</v>
      </c>
    </row>
    <row r="6700" spans="1:6" x14ac:dyDescent="0.3">
      <c r="A6700" s="336">
        <v>24437</v>
      </c>
      <c r="B6700" s="2" t="s">
        <v>293</v>
      </c>
      <c r="C6700" s="429">
        <v>5.6434680000000004</v>
      </c>
      <c r="D6700" s="429">
        <v>2.771703</v>
      </c>
      <c r="E6700" s="429">
        <v>2.8717650000000003</v>
      </c>
      <c r="F6700" s="429">
        <v>7.828636000000003</v>
      </c>
    </row>
    <row r="6701" spans="1:6" x14ac:dyDescent="0.3">
      <c r="A6701" s="336">
        <v>24439</v>
      </c>
      <c r="B6701" s="2" t="s">
        <v>293</v>
      </c>
      <c r="C6701" s="429">
        <v>5.4048809999999996</v>
      </c>
      <c r="D6701" s="429">
        <v>3.1523279999999998</v>
      </c>
      <c r="E6701" s="429">
        <v>2.2525529999999998</v>
      </c>
      <c r="F6701" s="429">
        <v>2.7048779999999937</v>
      </c>
    </row>
    <row r="6702" spans="1:6" x14ac:dyDescent="0.3">
      <c r="A6702" s="336">
        <v>24440</v>
      </c>
      <c r="B6702" s="2" t="s">
        <v>293</v>
      </c>
      <c r="C6702" s="429">
        <v>5.4518969999999998</v>
      </c>
      <c r="D6702" s="429">
        <v>3.02746</v>
      </c>
      <c r="E6702" s="429">
        <v>2.4244369999999997</v>
      </c>
      <c r="F6702" s="429">
        <v>2.826131999999987</v>
      </c>
    </row>
    <row r="6703" spans="1:6" x14ac:dyDescent="0.3">
      <c r="A6703" s="336">
        <v>24441</v>
      </c>
      <c r="B6703" s="2" t="s">
        <v>293</v>
      </c>
      <c r="C6703" s="429">
        <v>5.6393579999999996</v>
      </c>
      <c r="D6703" s="429">
        <v>2.8855179999999998</v>
      </c>
      <c r="E6703" s="429">
        <v>2.7538399999999998</v>
      </c>
      <c r="F6703" s="429">
        <v>6.1572370000000021</v>
      </c>
    </row>
    <row r="6704" spans="1:6" x14ac:dyDescent="0.3">
      <c r="A6704" s="336">
        <v>24442</v>
      </c>
      <c r="B6704" s="2" t="s">
        <v>293</v>
      </c>
      <c r="C6704" s="429">
        <v>5.0443829999999998</v>
      </c>
      <c r="D6704" s="429">
        <v>3.5331939999999999</v>
      </c>
      <c r="E6704" s="429">
        <v>1.5111889999999999</v>
      </c>
      <c r="F6704" s="429">
        <v>-4.2306519999999992</v>
      </c>
    </row>
    <row r="6705" spans="1:6" x14ac:dyDescent="0.3">
      <c r="A6705" s="336">
        <v>24445</v>
      </c>
      <c r="B6705" s="2" t="s">
        <v>293</v>
      </c>
      <c r="C6705" s="429">
        <v>5.2153119999999999</v>
      </c>
      <c r="D6705" s="429">
        <v>3.282829</v>
      </c>
      <c r="E6705" s="429">
        <v>1.932483</v>
      </c>
      <c r="F6705" s="429">
        <v>-1.2929349999999928</v>
      </c>
    </row>
    <row r="6706" spans="1:6" x14ac:dyDescent="0.3">
      <c r="A6706" s="336">
        <v>24450</v>
      </c>
      <c r="B6706" s="2" t="s">
        <v>293</v>
      </c>
      <c r="C6706" s="429">
        <v>5.6407860000000003</v>
      </c>
      <c r="D6706" s="429">
        <v>3.0711629999999999</v>
      </c>
      <c r="E6706" s="429">
        <v>2.5696230000000004</v>
      </c>
      <c r="F6706" s="429">
        <v>5.4682200000000023</v>
      </c>
    </row>
    <row r="6707" spans="1:6" x14ac:dyDescent="0.3">
      <c r="A6707" s="336">
        <v>24458</v>
      </c>
      <c r="B6707" s="2" t="s">
        <v>293</v>
      </c>
      <c r="C6707" s="429">
        <v>5.0018320000000003</v>
      </c>
      <c r="D6707" s="429">
        <v>3.6345459999999998</v>
      </c>
      <c r="E6707" s="429">
        <v>1.3672860000000004</v>
      </c>
      <c r="F6707" s="429">
        <v>-5.8892109999999889</v>
      </c>
    </row>
    <row r="6708" spans="1:6" x14ac:dyDescent="0.3">
      <c r="A6708" s="336">
        <v>24459</v>
      </c>
      <c r="B6708" s="2" t="s">
        <v>293</v>
      </c>
      <c r="C6708" s="429">
        <v>5.4102730000000001</v>
      </c>
      <c r="D6708" s="429">
        <v>3.0857570000000001</v>
      </c>
      <c r="E6708" s="429">
        <v>2.324516</v>
      </c>
      <c r="F6708" s="429">
        <v>3.1400659999999974</v>
      </c>
    </row>
    <row r="6709" spans="1:6" x14ac:dyDescent="0.3">
      <c r="A6709" s="336">
        <v>24460</v>
      </c>
      <c r="B6709" s="2" t="s">
        <v>293</v>
      </c>
      <c r="C6709" s="429">
        <v>5.3110559999999998</v>
      </c>
      <c r="D6709" s="429">
        <v>3.2368459999999999</v>
      </c>
      <c r="E6709" s="429">
        <v>2.0742099999999999</v>
      </c>
      <c r="F6709" s="429">
        <v>0.58925999999998879</v>
      </c>
    </row>
    <row r="6710" spans="1:6" x14ac:dyDescent="0.3">
      <c r="A6710" s="336">
        <v>24464</v>
      </c>
      <c r="B6710" s="2" t="s">
        <v>293</v>
      </c>
      <c r="C6710" s="429">
        <v>5.4744429999999999</v>
      </c>
      <c r="D6710" s="429">
        <v>3.0972879999999998</v>
      </c>
      <c r="E6710" s="429">
        <v>2.3771550000000001</v>
      </c>
      <c r="F6710" s="429">
        <v>1.4945540000000079</v>
      </c>
    </row>
    <row r="6711" spans="1:6" x14ac:dyDescent="0.3">
      <c r="A6711" s="336">
        <v>24465</v>
      </c>
      <c r="B6711" s="2" t="s">
        <v>293</v>
      </c>
      <c r="C6711" s="429">
        <v>4.7868930000000001</v>
      </c>
      <c r="D6711" s="429">
        <v>4.0345279999999999</v>
      </c>
      <c r="E6711" s="429">
        <v>0.75236500000000017</v>
      </c>
      <c r="F6711" s="429">
        <v>-12.701677999999987</v>
      </c>
    </row>
    <row r="6712" spans="1:6" x14ac:dyDescent="0.3">
      <c r="A6712" s="336">
        <v>24467</v>
      </c>
      <c r="B6712" s="2" t="s">
        <v>293</v>
      </c>
      <c r="C6712" s="429">
        <v>5.5986909999999996</v>
      </c>
      <c r="D6712" s="429">
        <v>2.8011279999999998</v>
      </c>
      <c r="E6712" s="429">
        <v>2.7975629999999998</v>
      </c>
      <c r="F6712" s="429">
        <v>7.8385549999999995</v>
      </c>
    </row>
    <row r="6713" spans="1:6" x14ac:dyDescent="0.3">
      <c r="A6713" s="336">
        <v>24468</v>
      </c>
      <c r="B6713" s="2" t="s">
        <v>293</v>
      </c>
      <c r="C6713" s="429">
        <v>4.9192640000000001</v>
      </c>
      <c r="D6713" s="429">
        <v>3.8009900000000001</v>
      </c>
      <c r="E6713" s="429">
        <v>1.118274</v>
      </c>
      <c r="F6713" s="429">
        <v>-9.0944020000000023</v>
      </c>
    </row>
    <row r="6714" spans="1:6" x14ac:dyDescent="0.3">
      <c r="A6714" s="336">
        <v>24471</v>
      </c>
      <c r="B6714" s="2" t="s">
        <v>293</v>
      </c>
      <c r="C6714" s="429">
        <v>5.632441</v>
      </c>
      <c r="D6714" s="429">
        <v>2.9111060000000002</v>
      </c>
      <c r="E6714" s="429">
        <v>2.7213349999999998</v>
      </c>
      <c r="F6714" s="429">
        <v>6.5117419999999981</v>
      </c>
    </row>
    <row r="6715" spans="1:6" x14ac:dyDescent="0.3">
      <c r="A6715" s="336">
        <v>24472</v>
      </c>
      <c r="B6715" s="2" t="s">
        <v>293</v>
      </c>
      <c r="C6715" s="429">
        <v>5.475206</v>
      </c>
      <c r="D6715" s="429">
        <v>3.065131</v>
      </c>
      <c r="E6715" s="429">
        <v>2.410075</v>
      </c>
      <c r="F6715" s="429">
        <v>3.1419849999999983</v>
      </c>
    </row>
    <row r="6716" spans="1:6" x14ac:dyDescent="0.3">
      <c r="A6716" s="336">
        <v>24473</v>
      </c>
      <c r="B6716" s="2" t="s">
        <v>293</v>
      </c>
      <c r="C6716" s="429">
        <v>5.5645619999999996</v>
      </c>
      <c r="D6716" s="429">
        <v>3.0743309999999999</v>
      </c>
      <c r="E6716" s="429">
        <v>2.4902309999999996</v>
      </c>
      <c r="F6716" s="429">
        <v>5.1633899999999997</v>
      </c>
    </row>
    <row r="6717" spans="1:6" x14ac:dyDescent="0.3">
      <c r="A6717" s="336">
        <v>24477</v>
      </c>
      <c r="B6717" s="2" t="s">
        <v>293</v>
      </c>
      <c r="C6717" s="429">
        <v>5.5131449999999997</v>
      </c>
      <c r="D6717" s="429">
        <v>2.9225639999999999</v>
      </c>
      <c r="E6717" s="429">
        <v>2.5905809999999998</v>
      </c>
      <c r="F6717" s="429">
        <v>3.9134400000000085</v>
      </c>
    </row>
    <row r="6718" spans="1:6" x14ac:dyDescent="0.3">
      <c r="A6718" s="336">
        <v>24479</v>
      </c>
      <c r="B6718" s="2" t="s">
        <v>293</v>
      </c>
      <c r="C6718" s="429">
        <v>5.3529479999999996</v>
      </c>
      <c r="D6718" s="429">
        <v>3.0756570000000001</v>
      </c>
      <c r="E6718" s="429">
        <v>2.2772909999999995</v>
      </c>
      <c r="F6718" s="429">
        <v>2.6737290000000016</v>
      </c>
    </row>
    <row r="6719" spans="1:6" x14ac:dyDescent="0.3">
      <c r="A6719" s="336">
        <v>24482</v>
      </c>
      <c r="B6719" s="2" t="s">
        <v>293</v>
      </c>
      <c r="C6719" s="429">
        <v>5.5900850000000002</v>
      </c>
      <c r="D6719" s="429">
        <v>2.7951969999999999</v>
      </c>
      <c r="E6719" s="429">
        <v>2.7948880000000003</v>
      </c>
      <c r="F6719" s="429">
        <v>7.3356939999999966</v>
      </c>
    </row>
    <row r="6720" spans="1:6" x14ac:dyDescent="0.3">
      <c r="A6720" s="336">
        <v>24483</v>
      </c>
      <c r="B6720" s="2" t="s">
        <v>293</v>
      </c>
      <c r="C6720" s="429">
        <v>5.5347059999999999</v>
      </c>
      <c r="D6720" s="429">
        <v>3.0753979999999999</v>
      </c>
      <c r="E6720" s="429">
        <v>2.459308</v>
      </c>
      <c r="F6720" s="429">
        <v>3.0764890000000094</v>
      </c>
    </row>
    <row r="6721" spans="1:6" x14ac:dyDescent="0.3">
      <c r="A6721" s="336">
        <v>24484</v>
      </c>
      <c r="B6721" s="2" t="s">
        <v>293</v>
      </c>
      <c r="C6721" s="429">
        <v>5.0440750000000003</v>
      </c>
      <c r="D6721" s="429">
        <v>3.5825689999999999</v>
      </c>
      <c r="E6721" s="429">
        <v>1.4615060000000004</v>
      </c>
      <c r="F6721" s="429">
        <v>-6.0388379999999913</v>
      </c>
    </row>
    <row r="6722" spans="1:6" x14ac:dyDescent="0.3">
      <c r="A6722" s="336">
        <v>24485</v>
      </c>
      <c r="B6722" s="2" t="s">
        <v>293</v>
      </c>
      <c r="C6722" s="429">
        <v>5.123507</v>
      </c>
      <c r="D6722" s="429">
        <v>3.3952659999999999</v>
      </c>
      <c r="E6722" s="429">
        <v>1.7282410000000001</v>
      </c>
      <c r="F6722" s="429">
        <v>-2.1695530000000005</v>
      </c>
    </row>
    <row r="6723" spans="1:6" x14ac:dyDescent="0.3">
      <c r="A6723" s="336">
        <v>24486</v>
      </c>
      <c r="B6723" s="2" t="s">
        <v>293</v>
      </c>
      <c r="C6723" s="429">
        <v>5.6245260000000004</v>
      </c>
      <c r="D6723" s="429">
        <v>2.8014299999999999</v>
      </c>
      <c r="E6723" s="429">
        <v>2.8230960000000005</v>
      </c>
      <c r="F6723" s="429">
        <v>8.0706230000000048</v>
      </c>
    </row>
    <row r="6724" spans="1:6" x14ac:dyDescent="0.3">
      <c r="A6724" s="336">
        <v>24487</v>
      </c>
      <c r="B6724" s="2" t="s">
        <v>293</v>
      </c>
      <c r="C6724" s="429">
        <v>5.0813179999999996</v>
      </c>
      <c r="D6724" s="429">
        <v>3.5337930000000002</v>
      </c>
      <c r="E6724" s="429">
        <v>1.5475249999999994</v>
      </c>
      <c r="F6724" s="429">
        <v>-4.7732369999999946</v>
      </c>
    </row>
    <row r="6725" spans="1:6" x14ac:dyDescent="0.3">
      <c r="A6725" s="336">
        <v>24501</v>
      </c>
      <c r="B6725" s="2" t="s">
        <v>293</v>
      </c>
      <c r="C6725" s="429">
        <v>6.1080690000000004</v>
      </c>
      <c r="D6725" s="429">
        <v>2.9457520000000001</v>
      </c>
      <c r="E6725" s="429">
        <v>3.1623170000000003</v>
      </c>
      <c r="F6725" s="429">
        <v>8.9569669999999988</v>
      </c>
    </row>
    <row r="6726" spans="1:6" x14ac:dyDescent="0.3">
      <c r="A6726" s="336">
        <v>24502</v>
      </c>
      <c r="B6726" s="2" t="s">
        <v>293</v>
      </c>
      <c r="C6726" s="429">
        <v>6.1049170000000004</v>
      </c>
      <c r="D6726" s="429">
        <v>2.9584649999999999</v>
      </c>
      <c r="E6726" s="429">
        <v>3.1464520000000005</v>
      </c>
      <c r="F6726" s="429">
        <v>9.0443089999999984</v>
      </c>
    </row>
    <row r="6727" spans="1:6" x14ac:dyDescent="0.3">
      <c r="A6727" s="336">
        <v>24503</v>
      </c>
      <c r="B6727" s="2" t="s">
        <v>293</v>
      </c>
      <c r="C6727" s="429">
        <v>6.0533130000000002</v>
      </c>
      <c r="D6727" s="429">
        <v>2.948035</v>
      </c>
      <c r="E6727" s="429">
        <v>3.1052780000000002</v>
      </c>
      <c r="F6727" s="429">
        <v>8.8959219999999988</v>
      </c>
    </row>
    <row r="6728" spans="1:6" x14ac:dyDescent="0.3">
      <c r="A6728" s="336">
        <v>24504</v>
      </c>
      <c r="B6728" s="2" t="s">
        <v>293</v>
      </c>
      <c r="C6728" s="429">
        <v>6.1196210000000004</v>
      </c>
      <c r="D6728" s="429">
        <v>2.9419219999999999</v>
      </c>
      <c r="E6728" s="429">
        <v>3.1776990000000005</v>
      </c>
      <c r="F6728" s="429">
        <v>8.6849279999999993</v>
      </c>
    </row>
    <row r="6729" spans="1:6" x14ac:dyDescent="0.3">
      <c r="A6729" s="336">
        <v>24517</v>
      </c>
      <c r="B6729" s="2" t="s">
        <v>293</v>
      </c>
      <c r="C6729" s="429">
        <v>6.1498330000000001</v>
      </c>
      <c r="D6729" s="429">
        <v>3.0267330000000001</v>
      </c>
      <c r="E6729" s="429">
        <v>3.1231</v>
      </c>
      <c r="F6729" s="429">
        <v>8.6826720000000037</v>
      </c>
    </row>
    <row r="6730" spans="1:6" x14ac:dyDescent="0.3">
      <c r="A6730" s="336">
        <v>24520</v>
      </c>
      <c r="B6730" s="2" t="s">
        <v>293</v>
      </c>
      <c r="C6730" s="429">
        <v>6.1856</v>
      </c>
      <c r="D6730" s="429">
        <v>3.2343329999999999</v>
      </c>
      <c r="E6730" s="429">
        <v>2.9512670000000001</v>
      </c>
      <c r="F6730" s="429">
        <v>7.8798900000000032</v>
      </c>
    </row>
    <row r="6731" spans="1:6" x14ac:dyDescent="0.3">
      <c r="A6731" s="336">
        <v>24521</v>
      </c>
      <c r="B6731" s="2" t="s">
        <v>293</v>
      </c>
      <c r="C6731" s="429">
        <v>5.9086169999999996</v>
      </c>
      <c r="D6731" s="429">
        <v>2.939702</v>
      </c>
      <c r="E6731" s="429">
        <v>2.9689149999999995</v>
      </c>
      <c r="F6731" s="429">
        <v>6.9619539999999986</v>
      </c>
    </row>
    <row r="6732" spans="1:6" x14ac:dyDescent="0.3">
      <c r="A6732" s="336">
        <v>24522</v>
      </c>
      <c r="B6732" s="2" t="s">
        <v>293</v>
      </c>
      <c r="C6732" s="429">
        <v>6.0886750000000003</v>
      </c>
      <c r="D6732" s="429">
        <v>2.9443239999999999</v>
      </c>
      <c r="E6732" s="429">
        <v>3.1443510000000003</v>
      </c>
      <c r="F6732" s="429">
        <v>7.2678489999999982</v>
      </c>
    </row>
    <row r="6733" spans="1:6" x14ac:dyDescent="0.3">
      <c r="A6733" s="336">
        <v>24523</v>
      </c>
      <c r="B6733" s="2" t="s">
        <v>293</v>
      </c>
      <c r="C6733" s="429">
        <v>5.9797140000000004</v>
      </c>
      <c r="D6733" s="429">
        <v>3.039355</v>
      </c>
      <c r="E6733" s="429">
        <v>2.9403590000000004</v>
      </c>
      <c r="F6733" s="429">
        <v>7.5898459999999943</v>
      </c>
    </row>
    <row r="6734" spans="1:6" x14ac:dyDescent="0.3">
      <c r="A6734" s="336">
        <v>24526</v>
      </c>
      <c r="B6734" s="2" t="s">
        <v>293</v>
      </c>
      <c r="C6734" s="429">
        <v>5.8627750000000001</v>
      </c>
      <c r="D6734" s="429">
        <v>3.0227759999999999</v>
      </c>
      <c r="E6734" s="429">
        <v>2.8399990000000002</v>
      </c>
      <c r="F6734" s="429">
        <v>7.1188070000000039</v>
      </c>
    </row>
    <row r="6735" spans="1:6" x14ac:dyDescent="0.3">
      <c r="A6735" s="336">
        <v>24527</v>
      </c>
      <c r="B6735" s="2" t="s">
        <v>293</v>
      </c>
      <c r="C6735" s="429">
        <v>6.1584779999999997</v>
      </c>
      <c r="D6735" s="429">
        <v>3.2324790000000001</v>
      </c>
      <c r="E6735" s="429">
        <v>2.9259989999999996</v>
      </c>
      <c r="F6735" s="429">
        <v>7.4653459999999967</v>
      </c>
    </row>
    <row r="6736" spans="1:6" x14ac:dyDescent="0.3">
      <c r="A6736" s="336">
        <v>24528</v>
      </c>
      <c r="B6736" s="2" t="s">
        <v>293</v>
      </c>
      <c r="C6736" s="429">
        <v>6.1850909999999999</v>
      </c>
      <c r="D6736" s="429">
        <v>3.019158</v>
      </c>
      <c r="E6736" s="429">
        <v>3.1659329999999999</v>
      </c>
      <c r="F6736" s="429">
        <v>8.1594869999999986</v>
      </c>
    </row>
    <row r="6737" spans="1:6" x14ac:dyDescent="0.3">
      <c r="A6737" s="336">
        <v>24529</v>
      </c>
      <c r="B6737" s="2" t="s">
        <v>293</v>
      </c>
      <c r="C6737" s="429">
        <v>6.1549849999999999</v>
      </c>
      <c r="D6737" s="429">
        <v>3.1820339999999998</v>
      </c>
      <c r="E6737" s="429">
        <v>2.9729510000000001</v>
      </c>
      <c r="F6737" s="429">
        <v>7.5883560000000045</v>
      </c>
    </row>
    <row r="6738" spans="1:6" x14ac:dyDescent="0.3">
      <c r="A6738" s="336">
        <v>24530</v>
      </c>
      <c r="B6738" s="2" t="s">
        <v>293</v>
      </c>
      <c r="C6738" s="429">
        <v>6.072597</v>
      </c>
      <c r="D6738" s="429">
        <v>3.2523789999999999</v>
      </c>
      <c r="E6738" s="429">
        <v>2.8202180000000001</v>
      </c>
      <c r="F6738" s="429">
        <v>6.6405980000000042</v>
      </c>
    </row>
    <row r="6739" spans="1:6" x14ac:dyDescent="0.3">
      <c r="A6739" s="336">
        <v>24531</v>
      </c>
      <c r="B6739" s="2" t="s">
        <v>293</v>
      </c>
      <c r="C6739" s="429">
        <v>6.131691</v>
      </c>
      <c r="D6739" s="429">
        <v>3.2070439999999998</v>
      </c>
      <c r="E6739" s="429">
        <v>2.9246470000000002</v>
      </c>
      <c r="F6739" s="429">
        <v>7.3334429999999955</v>
      </c>
    </row>
    <row r="6740" spans="1:6" x14ac:dyDescent="0.3">
      <c r="A6740" s="336">
        <v>24534</v>
      </c>
      <c r="B6740" s="2" t="s">
        <v>293</v>
      </c>
      <c r="C6740" s="429">
        <v>6.1965130000000004</v>
      </c>
      <c r="D6740" s="429">
        <v>3.0894180000000002</v>
      </c>
      <c r="E6740" s="429">
        <v>3.1070950000000002</v>
      </c>
      <c r="F6740" s="429">
        <v>7.9697749999999914</v>
      </c>
    </row>
    <row r="6741" spans="1:6" x14ac:dyDescent="0.3">
      <c r="A6741" s="336">
        <v>24536</v>
      </c>
      <c r="B6741" s="2" t="s">
        <v>293</v>
      </c>
      <c r="C6741" s="429">
        <v>5.9793890000000003</v>
      </c>
      <c r="D6741" s="429">
        <v>2.9765549999999998</v>
      </c>
      <c r="E6741" s="429">
        <v>3.0028340000000004</v>
      </c>
      <c r="F6741" s="429">
        <v>8.2550830000000062</v>
      </c>
    </row>
    <row r="6742" spans="1:6" x14ac:dyDescent="0.3">
      <c r="A6742" s="336">
        <v>24538</v>
      </c>
      <c r="B6742" s="2" t="s">
        <v>293</v>
      </c>
      <c r="C6742" s="429">
        <v>6.1372960000000001</v>
      </c>
      <c r="D6742" s="429">
        <v>2.9466169999999998</v>
      </c>
      <c r="E6742" s="429">
        <v>3.1906790000000003</v>
      </c>
      <c r="F6742" s="429">
        <v>8.2996209999999948</v>
      </c>
    </row>
    <row r="6743" spans="1:6" x14ac:dyDescent="0.3">
      <c r="A6743" s="336">
        <v>24539</v>
      </c>
      <c r="B6743" s="2" t="s">
        <v>293</v>
      </c>
      <c r="C6743" s="429">
        <v>6.1781439999999996</v>
      </c>
      <c r="D6743" s="429">
        <v>3.096724</v>
      </c>
      <c r="E6743" s="429">
        <v>3.0814199999999996</v>
      </c>
      <c r="F6743" s="429">
        <v>8.0651539999999855</v>
      </c>
    </row>
    <row r="6744" spans="1:6" x14ac:dyDescent="0.3">
      <c r="A6744" s="336">
        <v>24540</v>
      </c>
      <c r="B6744" s="2" t="s">
        <v>293</v>
      </c>
      <c r="C6744" s="429">
        <v>6.161206</v>
      </c>
      <c r="D6744" s="429">
        <v>3.2676940000000001</v>
      </c>
      <c r="E6744" s="429">
        <v>2.8935119999999999</v>
      </c>
      <c r="F6744" s="429">
        <v>7.3923830000000024</v>
      </c>
    </row>
    <row r="6745" spans="1:6" x14ac:dyDescent="0.3">
      <c r="A6745" s="336">
        <v>24541</v>
      </c>
      <c r="B6745" s="2" t="s">
        <v>293</v>
      </c>
      <c r="C6745" s="429">
        <v>6.1460920000000003</v>
      </c>
      <c r="D6745" s="429">
        <v>3.2898049999999999</v>
      </c>
      <c r="E6745" s="429">
        <v>2.8562870000000005</v>
      </c>
      <c r="F6745" s="429">
        <v>7.2381850000000014</v>
      </c>
    </row>
    <row r="6746" spans="1:6" x14ac:dyDescent="0.3">
      <c r="A6746" s="336">
        <v>24549</v>
      </c>
      <c r="B6746" s="2" t="s">
        <v>293</v>
      </c>
      <c r="C6746" s="429">
        <v>6.1100289999999999</v>
      </c>
      <c r="D6746" s="429">
        <v>3.2626379999999999</v>
      </c>
      <c r="E6746" s="429">
        <v>2.847391</v>
      </c>
      <c r="F6746" s="429">
        <v>6.9700710000000043</v>
      </c>
    </row>
    <row r="6747" spans="1:6" x14ac:dyDescent="0.3">
      <c r="A6747" s="336">
        <v>24550</v>
      </c>
      <c r="B6747" s="2" t="s">
        <v>293</v>
      </c>
      <c r="C6747" s="429">
        <v>6.1287969999999996</v>
      </c>
      <c r="D6747" s="429">
        <v>2.9968240000000002</v>
      </c>
      <c r="E6747" s="429">
        <v>3.1319729999999995</v>
      </c>
      <c r="F6747" s="429">
        <v>8.8936640000000011</v>
      </c>
    </row>
    <row r="6748" spans="1:6" x14ac:dyDescent="0.3">
      <c r="A6748" s="336">
        <v>24551</v>
      </c>
      <c r="B6748" s="2" t="s">
        <v>293</v>
      </c>
      <c r="C6748" s="429">
        <v>6.0670599999999997</v>
      </c>
      <c r="D6748" s="429">
        <v>2.9788739999999998</v>
      </c>
      <c r="E6748" s="429">
        <v>3.0881859999999999</v>
      </c>
      <c r="F6748" s="429">
        <v>8.8343649999999911</v>
      </c>
    </row>
    <row r="6749" spans="1:6" x14ac:dyDescent="0.3">
      <c r="A6749" s="336">
        <v>24553</v>
      </c>
      <c r="B6749" s="2" t="s">
        <v>293</v>
      </c>
      <c r="C6749" s="429">
        <v>6.0670549999999999</v>
      </c>
      <c r="D6749" s="429">
        <v>2.8812570000000002</v>
      </c>
      <c r="E6749" s="429">
        <v>3.1857979999999997</v>
      </c>
      <c r="F6749" s="429">
        <v>7.8679810000000003</v>
      </c>
    </row>
    <row r="6750" spans="1:6" x14ac:dyDescent="0.3">
      <c r="A6750" s="336">
        <v>24554</v>
      </c>
      <c r="B6750" s="2" t="s">
        <v>293</v>
      </c>
      <c r="C6750" s="429">
        <v>6.173775</v>
      </c>
      <c r="D6750" s="429">
        <v>3.0136050000000001</v>
      </c>
      <c r="E6750" s="429">
        <v>3.1601699999999999</v>
      </c>
      <c r="F6750" s="429">
        <v>8.5451290000000029</v>
      </c>
    </row>
    <row r="6751" spans="1:6" x14ac:dyDescent="0.3">
      <c r="A6751" s="336">
        <v>24555</v>
      </c>
      <c r="B6751" s="2" t="s">
        <v>293</v>
      </c>
      <c r="C6751" s="429">
        <v>5.7608750000000004</v>
      </c>
      <c r="D6751" s="429">
        <v>3.0438879999999999</v>
      </c>
      <c r="E6751" s="429">
        <v>2.7169870000000005</v>
      </c>
      <c r="F6751" s="429">
        <v>6.7259030000000024</v>
      </c>
    </row>
    <row r="6752" spans="1:6" x14ac:dyDescent="0.3">
      <c r="A6752" s="336">
        <v>24556</v>
      </c>
      <c r="B6752" s="2" t="s">
        <v>293</v>
      </c>
      <c r="C6752" s="429">
        <v>6.0138119999999997</v>
      </c>
      <c r="D6752" s="429">
        <v>3.0007380000000001</v>
      </c>
      <c r="E6752" s="429">
        <v>3.0130739999999996</v>
      </c>
      <c r="F6752" s="429">
        <v>8.3758630000000096</v>
      </c>
    </row>
    <row r="6753" spans="1:6" x14ac:dyDescent="0.3">
      <c r="A6753" s="336">
        <v>24557</v>
      </c>
      <c r="B6753" s="2" t="s">
        <v>293</v>
      </c>
      <c r="C6753" s="429">
        <v>6.1768840000000003</v>
      </c>
      <c r="D6753" s="429">
        <v>3.1151070000000001</v>
      </c>
      <c r="E6753" s="429">
        <v>3.0617770000000002</v>
      </c>
      <c r="F6753" s="429">
        <v>8.2112569999999963</v>
      </c>
    </row>
    <row r="6754" spans="1:6" x14ac:dyDescent="0.3">
      <c r="A6754" s="336">
        <v>24558</v>
      </c>
      <c r="B6754" s="2" t="s">
        <v>293</v>
      </c>
      <c r="C6754" s="429">
        <v>6.1868160000000003</v>
      </c>
      <c r="D6754" s="429">
        <v>3.1359720000000002</v>
      </c>
      <c r="E6754" s="429">
        <v>3.0508440000000001</v>
      </c>
      <c r="F6754" s="429">
        <v>8.1080680000000029</v>
      </c>
    </row>
    <row r="6755" spans="1:6" x14ac:dyDescent="0.3">
      <c r="A6755" s="336">
        <v>24562</v>
      </c>
      <c r="B6755" s="2" t="s">
        <v>293</v>
      </c>
      <c r="C6755" s="429">
        <v>6.0377619999999999</v>
      </c>
      <c r="D6755" s="429">
        <v>2.860903</v>
      </c>
      <c r="E6755" s="429">
        <v>3.1768589999999999</v>
      </c>
      <c r="F6755" s="429">
        <v>7.1740270000000024</v>
      </c>
    </row>
    <row r="6756" spans="1:6" x14ac:dyDescent="0.3">
      <c r="A6756" s="336">
        <v>24563</v>
      </c>
      <c r="B6756" s="2" t="s">
        <v>293</v>
      </c>
      <c r="C6756" s="429">
        <v>6.1618620000000002</v>
      </c>
      <c r="D6756" s="429">
        <v>3.0610970000000002</v>
      </c>
      <c r="E6756" s="429">
        <v>3.100765</v>
      </c>
      <c r="F6756" s="429">
        <v>8.546642999999996</v>
      </c>
    </row>
    <row r="6757" spans="1:6" x14ac:dyDescent="0.3">
      <c r="A6757" s="336">
        <v>24565</v>
      </c>
      <c r="B6757" s="2" t="s">
        <v>293</v>
      </c>
      <c r="C6757" s="429">
        <v>6.1939580000000003</v>
      </c>
      <c r="D6757" s="429">
        <v>3.1419169999999998</v>
      </c>
      <c r="E6757" s="429">
        <v>3.0520410000000004</v>
      </c>
      <c r="F6757" s="429">
        <v>8.157299000000009</v>
      </c>
    </row>
    <row r="6758" spans="1:6" x14ac:dyDescent="0.3">
      <c r="A6758" s="336">
        <v>24566</v>
      </c>
      <c r="B6758" s="2" t="s">
        <v>293</v>
      </c>
      <c r="C6758" s="429">
        <v>6.179386</v>
      </c>
      <c r="D6758" s="429">
        <v>3.20642</v>
      </c>
      <c r="E6758" s="429">
        <v>2.972966</v>
      </c>
      <c r="F6758" s="429">
        <v>7.7078869999999924</v>
      </c>
    </row>
    <row r="6759" spans="1:6" x14ac:dyDescent="0.3">
      <c r="A6759" s="336">
        <v>24569</v>
      </c>
      <c r="B6759" s="2" t="s">
        <v>293</v>
      </c>
      <c r="C6759" s="429">
        <v>6.1927630000000002</v>
      </c>
      <c r="D6759" s="429">
        <v>3.0451290000000002</v>
      </c>
      <c r="E6759" s="429">
        <v>3.147634</v>
      </c>
      <c r="F6759" s="429">
        <v>8.6424029999999945</v>
      </c>
    </row>
    <row r="6760" spans="1:6" x14ac:dyDescent="0.3">
      <c r="A6760" s="336">
        <v>24570</v>
      </c>
      <c r="B6760" s="2" t="s">
        <v>293</v>
      </c>
      <c r="C6760" s="429">
        <v>6.0282859999999996</v>
      </c>
      <c r="D6760" s="429">
        <v>3.0083790000000001</v>
      </c>
      <c r="E6760" s="429">
        <v>3.0199069999999995</v>
      </c>
      <c r="F6760" s="429">
        <v>8.4004089999999962</v>
      </c>
    </row>
    <row r="6761" spans="1:6" x14ac:dyDescent="0.3">
      <c r="A6761" s="336">
        <v>24571</v>
      </c>
      <c r="B6761" s="2" t="s">
        <v>293</v>
      </c>
      <c r="C6761" s="429">
        <v>6.1453300000000004</v>
      </c>
      <c r="D6761" s="429">
        <v>3.0469430000000002</v>
      </c>
      <c r="E6761" s="429">
        <v>3.0983870000000002</v>
      </c>
      <c r="F6761" s="429">
        <v>8.7197240000000065</v>
      </c>
    </row>
    <row r="6762" spans="1:6" x14ac:dyDescent="0.3">
      <c r="A6762" s="336">
        <v>24572</v>
      </c>
      <c r="B6762" s="2" t="s">
        <v>293</v>
      </c>
      <c r="C6762" s="429">
        <v>6.0876340000000004</v>
      </c>
      <c r="D6762" s="429">
        <v>2.9166720000000002</v>
      </c>
      <c r="E6762" s="429">
        <v>3.1709620000000003</v>
      </c>
      <c r="F6762" s="429">
        <v>8.8510080000000144</v>
      </c>
    </row>
    <row r="6763" spans="1:6" x14ac:dyDescent="0.3">
      <c r="A6763" s="336">
        <v>24574</v>
      </c>
      <c r="B6763" s="2" t="s">
        <v>293</v>
      </c>
      <c r="C6763" s="429">
        <v>5.8916740000000001</v>
      </c>
      <c r="D6763" s="429">
        <v>2.9812690000000002</v>
      </c>
      <c r="E6763" s="429">
        <v>2.9104049999999999</v>
      </c>
      <c r="F6763" s="429">
        <v>7.382173999999992</v>
      </c>
    </row>
    <row r="6764" spans="1:6" x14ac:dyDescent="0.3">
      <c r="A6764" s="336">
        <v>24577</v>
      </c>
      <c r="B6764" s="2" t="s">
        <v>293</v>
      </c>
      <c r="C6764" s="429">
        <v>6.1836970000000004</v>
      </c>
      <c r="D6764" s="429">
        <v>3.0735899999999998</v>
      </c>
      <c r="E6764" s="429">
        <v>3.1101070000000006</v>
      </c>
      <c r="F6764" s="429">
        <v>8.2467800000000011</v>
      </c>
    </row>
    <row r="6765" spans="1:6" x14ac:dyDescent="0.3">
      <c r="A6765" s="336">
        <v>24578</v>
      </c>
      <c r="B6765" s="2" t="s">
        <v>293</v>
      </c>
      <c r="C6765" s="429">
        <v>5.7061890000000002</v>
      </c>
      <c r="D6765" s="429">
        <v>3.061779</v>
      </c>
      <c r="E6765" s="429">
        <v>2.6444100000000001</v>
      </c>
      <c r="F6765" s="429">
        <v>5.8455030000000079</v>
      </c>
    </row>
    <row r="6766" spans="1:6" x14ac:dyDescent="0.3">
      <c r="A6766" s="336">
        <v>24579</v>
      </c>
      <c r="B6766" s="2" t="s">
        <v>293</v>
      </c>
      <c r="C6766" s="429">
        <v>5.7596210000000001</v>
      </c>
      <c r="D6766" s="429">
        <v>3.0509119999999998</v>
      </c>
      <c r="E6766" s="429">
        <v>2.7087090000000003</v>
      </c>
      <c r="F6766" s="429">
        <v>6.2139720000000054</v>
      </c>
    </row>
    <row r="6767" spans="1:6" x14ac:dyDescent="0.3">
      <c r="A6767" s="336">
        <v>24580</v>
      </c>
      <c r="B6767" s="2" t="s">
        <v>293</v>
      </c>
      <c r="C6767" s="429">
        <v>6.1383539999999996</v>
      </c>
      <c r="D6767" s="429">
        <v>3.2010670000000001</v>
      </c>
      <c r="E6767" s="429">
        <v>2.9372869999999995</v>
      </c>
      <c r="F6767" s="429">
        <v>7.5312679999999972</v>
      </c>
    </row>
    <row r="6768" spans="1:6" x14ac:dyDescent="0.3">
      <c r="A6768" s="336">
        <v>24586</v>
      </c>
      <c r="B6768" s="2" t="s">
        <v>293</v>
      </c>
      <c r="C6768" s="429">
        <v>6.1975429999999996</v>
      </c>
      <c r="D6768" s="429">
        <v>3.2552310000000002</v>
      </c>
      <c r="E6768" s="429">
        <v>2.9423119999999994</v>
      </c>
      <c r="F6768" s="429">
        <v>7.7288749999999951</v>
      </c>
    </row>
    <row r="6769" spans="1:6" x14ac:dyDescent="0.3">
      <c r="A6769" s="336">
        <v>24588</v>
      </c>
      <c r="B6769" s="2" t="s">
        <v>293</v>
      </c>
      <c r="C6769" s="429">
        <v>6.1215229999999998</v>
      </c>
      <c r="D6769" s="429">
        <v>2.9820329999999999</v>
      </c>
      <c r="E6769" s="429">
        <v>3.1394899999999999</v>
      </c>
      <c r="F6769" s="429">
        <v>8.5470589999999973</v>
      </c>
    </row>
    <row r="6770" spans="1:6" x14ac:dyDescent="0.3">
      <c r="A6770" s="336">
        <v>24589</v>
      </c>
      <c r="B6770" s="2" t="s">
        <v>293</v>
      </c>
      <c r="C6770" s="429">
        <v>6.2031489999999998</v>
      </c>
      <c r="D6770" s="429">
        <v>3.1261640000000002</v>
      </c>
      <c r="E6770" s="429">
        <v>3.0769849999999996</v>
      </c>
      <c r="F6770" s="429">
        <v>7.9684329999999903</v>
      </c>
    </row>
    <row r="6771" spans="1:6" x14ac:dyDescent="0.3">
      <c r="A6771" s="336">
        <v>24590</v>
      </c>
      <c r="B6771" s="2" t="s">
        <v>293</v>
      </c>
      <c r="C6771" s="429">
        <v>6.065385</v>
      </c>
      <c r="D6771" s="429">
        <v>2.8702869999999998</v>
      </c>
      <c r="E6771" s="429">
        <v>3.1950980000000002</v>
      </c>
      <c r="F6771" s="429">
        <v>6.9557649999999995</v>
      </c>
    </row>
    <row r="6772" spans="1:6" x14ac:dyDescent="0.3">
      <c r="A6772" s="336">
        <v>24592</v>
      </c>
      <c r="B6772" s="2" t="s">
        <v>293</v>
      </c>
      <c r="C6772" s="429">
        <v>6.182601</v>
      </c>
      <c r="D6772" s="429">
        <v>3.1816789999999999</v>
      </c>
      <c r="E6772" s="429">
        <v>3.0009220000000001</v>
      </c>
      <c r="F6772" s="429">
        <v>7.9788000000000068</v>
      </c>
    </row>
    <row r="6773" spans="1:6" x14ac:dyDescent="0.3">
      <c r="A6773" s="336">
        <v>24593</v>
      </c>
      <c r="B6773" s="2" t="s">
        <v>293</v>
      </c>
      <c r="C6773" s="429">
        <v>6.1422730000000003</v>
      </c>
      <c r="D6773" s="429">
        <v>2.9449709999999998</v>
      </c>
      <c r="E6773" s="429">
        <v>3.1973020000000005</v>
      </c>
      <c r="F6773" s="429">
        <v>8.0813259999999971</v>
      </c>
    </row>
    <row r="6774" spans="1:6" x14ac:dyDescent="0.3">
      <c r="A6774" s="336">
        <v>24594</v>
      </c>
      <c r="B6774" s="2" t="s">
        <v>293</v>
      </c>
      <c r="C6774" s="429">
        <v>6.2019719999999996</v>
      </c>
      <c r="D6774" s="429">
        <v>3.2264179999999998</v>
      </c>
      <c r="E6774" s="429">
        <v>2.9755539999999998</v>
      </c>
      <c r="F6774" s="429">
        <v>7.871736999999996</v>
      </c>
    </row>
    <row r="6775" spans="1:6" x14ac:dyDescent="0.3">
      <c r="A6775" s="336">
        <v>24597</v>
      </c>
      <c r="B6775" s="2" t="s">
        <v>293</v>
      </c>
      <c r="C6775" s="429">
        <v>6.1796749999999996</v>
      </c>
      <c r="D6775" s="429">
        <v>3.1533199999999999</v>
      </c>
      <c r="E6775" s="429">
        <v>3.0263549999999997</v>
      </c>
      <c r="F6775" s="429">
        <v>8.0591729999999941</v>
      </c>
    </row>
    <row r="6776" spans="1:6" x14ac:dyDescent="0.3">
      <c r="A6776" s="336">
        <v>24598</v>
      </c>
      <c r="B6776" s="2" t="s">
        <v>293</v>
      </c>
      <c r="C6776" s="429">
        <v>6.1497190000000002</v>
      </c>
      <c r="D6776" s="429">
        <v>3.196758</v>
      </c>
      <c r="E6776" s="429">
        <v>2.9529610000000002</v>
      </c>
      <c r="F6776" s="429">
        <v>7.6688659999999942</v>
      </c>
    </row>
    <row r="6777" spans="1:6" x14ac:dyDescent="0.3">
      <c r="A6777" s="336">
        <v>24599</v>
      </c>
      <c r="B6777" s="2" t="s">
        <v>293</v>
      </c>
      <c r="C6777" s="429">
        <v>6.0316789999999996</v>
      </c>
      <c r="D6777" s="429">
        <v>2.8716710000000001</v>
      </c>
      <c r="E6777" s="429">
        <v>3.1600079999999995</v>
      </c>
      <c r="F6777" s="429">
        <v>7.4200249999999954</v>
      </c>
    </row>
    <row r="6778" spans="1:6" x14ac:dyDescent="0.3">
      <c r="A6778" s="336">
        <v>24602</v>
      </c>
      <c r="B6778" s="2" t="s">
        <v>293</v>
      </c>
      <c r="C6778" s="429">
        <v>5.2470949999999998</v>
      </c>
      <c r="D6778" s="429">
        <v>3.434987</v>
      </c>
      <c r="E6778" s="429">
        <v>1.8121079999999998</v>
      </c>
      <c r="F6778" s="429">
        <v>-0.42755799999999766</v>
      </c>
    </row>
    <row r="6779" spans="1:6" x14ac:dyDescent="0.3">
      <c r="A6779" s="336">
        <v>24603</v>
      </c>
      <c r="B6779" s="2" t="s">
        <v>293</v>
      </c>
      <c r="C6779" s="429">
        <v>5.5611759999999997</v>
      </c>
      <c r="D6779" s="429">
        <v>3.584511</v>
      </c>
      <c r="E6779" s="429">
        <v>1.9766649999999997</v>
      </c>
      <c r="F6779" s="429">
        <v>0.20323400000000902</v>
      </c>
    </row>
    <row r="6780" spans="1:6" x14ac:dyDescent="0.3">
      <c r="A6780" s="336">
        <v>24605</v>
      </c>
      <c r="B6780" s="2" t="s">
        <v>293</v>
      </c>
      <c r="C6780" s="429">
        <v>5.1790089999999998</v>
      </c>
      <c r="D6780" s="429">
        <v>3.2980339999999999</v>
      </c>
      <c r="E6780" s="429">
        <v>1.8809749999999998</v>
      </c>
      <c r="F6780" s="429">
        <v>0.35599999999999454</v>
      </c>
    </row>
    <row r="6781" spans="1:6" x14ac:dyDescent="0.3">
      <c r="A6781" s="336">
        <v>24609</v>
      </c>
      <c r="B6781" s="2" t="s">
        <v>293</v>
      </c>
      <c r="C6781" s="429">
        <v>5.2548450000000004</v>
      </c>
      <c r="D6781" s="429">
        <v>3.5053649999999998</v>
      </c>
      <c r="E6781" s="429">
        <v>1.7494800000000006</v>
      </c>
      <c r="F6781" s="429">
        <v>-1.0387199999999908</v>
      </c>
    </row>
    <row r="6782" spans="1:6" x14ac:dyDescent="0.3">
      <c r="A6782" s="336">
        <v>24613</v>
      </c>
      <c r="B6782" s="2" t="s">
        <v>293</v>
      </c>
      <c r="C6782" s="429">
        <v>5.1946190000000003</v>
      </c>
      <c r="D6782" s="429">
        <v>3.2410030000000001</v>
      </c>
      <c r="E6782" s="429">
        <v>1.9536160000000002</v>
      </c>
      <c r="F6782" s="429">
        <v>0.95675099999999702</v>
      </c>
    </row>
    <row r="6783" spans="1:6" x14ac:dyDescent="0.3">
      <c r="A6783" s="336">
        <v>24614</v>
      </c>
      <c r="B6783" s="2" t="s">
        <v>293</v>
      </c>
      <c r="C6783" s="429">
        <v>5.4873950000000002</v>
      </c>
      <c r="D6783" s="429">
        <v>3.5350389999999998</v>
      </c>
      <c r="E6783" s="429">
        <v>1.9523560000000004</v>
      </c>
      <c r="F6783" s="429">
        <v>0.27759999999999962</v>
      </c>
    </row>
    <row r="6784" spans="1:6" x14ac:dyDescent="0.3">
      <c r="A6784" s="336">
        <v>24620</v>
      </c>
      <c r="B6784" s="2" t="s">
        <v>293</v>
      </c>
      <c r="C6784" s="429">
        <v>5.4906600000000001</v>
      </c>
      <c r="D6784" s="429">
        <v>3.4926159999999999</v>
      </c>
      <c r="E6784" s="429">
        <v>1.9980440000000002</v>
      </c>
      <c r="F6784" s="429">
        <v>0.71410399999999896</v>
      </c>
    </row>
    <row r="6785" spans="1:6" x14ac:dyDescent="0.3">
      <c r="A6785" s="336">
        <v>24622</v>
      </c>
      <c r="B6785" s="2" t="s">
        <v>293</v>
      </c>
      <c r="C6785" s="429">
        <v>5.3061499999999997</v>
      </c>
      <c r="D6785" s="429">
        <v>3.4645570000000001</v>
      </c>
      <c r="E6785" s="429">
        <v>1.8415929999999996</v>
      </c>
      <c r="F6785" s="429">
        <v>-0.44418100000000038</v>
      </c>
    </row>
    <row r="6786" spans="1:6" x14ac:dyDescent="0.3">
      <c r="A6786" s="336">
        <v>24627</v>
      </c>
      <c r="B6786" s="2" t="s">
        <v>293</v>
      </c>
      <c r="C6786" s="429">
        <v>5.4932230000000004</v>
      </c>
      <c r="D6786" s="429">
        <v>3.5726249999999999</v>
      </c>
      <c r="E6786" s="429">
        <v>1.9205980000000005</v>
      </c>
      <c r="F6786" s="429">
        <v>-0.19728500000000082</v>
      </c>
    </row>
    <row r="6787" spans="1:6" x14ac:dyDescent="0.3">
      <c r="A6787" s="336">
        <v>24630</v>
      </c>
      <c r="B6787" s="2" t="s">
        <v>293</v>
      </c>
      <c r="C6787" s="429">
        <v>5.1541600000000001</v>
      </c>
      <c r="D6787" s="429">
        <v>3.4423170000000001</v>
      </c>
      <c r="E6787" s="429">
        <v>1.711843</v>
      </c>
      <c r="F6787" s="429">
        <v>-1.0265409999999946</v>
      </c>
    </row>
    <row r="6788" spans="1:6" x14ac:dyDescent="0.3">
      <c r="A6788" s="336">
        <v>24631</v>
      </c>
      <c r="B6788" s="2" t="s">
        <v>293</v>
      </c>
      <c r="C6788" s="429">
        <v>5.3882690000000002</v>
      </c>
      <c r="D6788" s="429">
        <v>3.5053619999999999</v>
      </c>
      <c r="E6788" s="429">
        <v>1.8829070000000003</v>
      </c>
      <c r="F6788" s="429">
        <v>-0.17913699999999722</v>
      </c>
    </row>
    <row r="6789" spans="1:6" x14ac:dyDescent="0.3">
      <c r="A6789" s="336">
        <v>24634</v>
      </c>
      <c r="B6789" s="2" t="s">
        <v>293</v>
      </c>
      <c r="C6789" s="429">
        <v>5.3867909999999997</v>
      </c>
      <c r="D6789" s="429">
        <v>3.4678610000000001</v>
      </c>
      <c r="E6789" s="429">
        <v>1.9189299999999996</v>
      </c>
      <c r="F6789" s="429">
        <v>0.13490300000000133</v>
      </c>
    </row>
    <row r="6790" spans="1:6" x14ac:dyDescent="0.3">
      <c r="A6790" s="336">
        <v>24637</v>
      </c>
      <c r="B6790" s="2" t="s">
        <v>293</v>
      </c>
      <c r="C6790" s="429">
        <v>5.2235800000000001</v>
      </c>
      <c r="D6790" s="429">
        <v>3.5013610000000002</v>
      </c>
      <c r="E6790" s="429">
        <v>1.7222189999999999</v>
      </c>
      <c r="F6790" s="429">
        <v>-1.154285999999999</v>
      </c>
    </row>
    <row r="6791" spans="1:6" x14ac:dyDescent="0.3">
      <c r="A6791" s="336">
        <v>24639</v>
      </c>
      <c r="B6791" s="2" t="s">
        <v>293</v>
      </c>
      <c r="C6791" s="429">
        <v>5.3220460000000003</v>
      </c>
      <c r="D6791" s="429">
        <v>3.495234</v>
      </c>
      <c r="E6791" s="429">
        <v>1.8268120000000003</v>
      </c>
      <c r="F6791" s="429">
        <v>-0.56436099999999101</v>
      </c>
    </row>
    <row r="6792" spans="1:6" x14ac:dyDescent="0.3">
      <c r="A6792" s="336">
        <v>24641</v>
      </c>
      <c r="B6792" s="2" t="s">
        <v>293</v>
      </c>
      <c r="C6792" s="429">
        <v>5.279452</v>
      </c>
      <c r="D6792" s="429">
        <v>3.4845359999999999</v>
      </c>
      <c r="E6792" s="429">
        <v>1.7949160000000002</v>
      </c>
      <c r="F6792" s="429">
        <v>-0.70764700000000147</v>
      </c>
    </row>
    <row r="6793" spans="1:6" x14ac:dyDescent="0.3">
      <c r="A6793" s="336">
        <v>24646</v>
      </c>
      <c r="B6793" s="2" t="s">
        <v>293</v>
      </c>
      <c r="C6793" s="429">
        <v>5.3789930000000004</v>
      </c>
      <c r="D6793" s="429">
        <v>3.526891</v>
      </c>
      <c r="E6793" s="429">
        <v>1.8521020000000004</v>
      </c>
      <c r="F6793" s="429">
        <v>-0.47874499999998932</v>
      </c>
    </row>
    <row r="6794" spans="1:6" x14ac:dyDescent="0.3">
      <c r="A6794" s="336">
        <v>24649</v>
      </c>
      <c r="B6794" s="2" t="s">
        <v>293</v>
      </c>
      <c r="C6794" s="429">
        <v>5.3121390000000002</v>
      </c>
      <c r="D6794" s="429">
        <v>3.5141279999999999</v>
      </c>
      <c r="E6794" s="429">
        <v>1.7980110000000002</v>
      </c>
      <c r="F6794" s="429">
        <v>-0.7967920000000035</v>
      </c>
    </row>
    <row r="6795" spans="1:6" x14ac:dyDescent="0.3">
      <c r="A6795" s="336">
        <v>24651</v>
      </c>
      <c r="B6795" s="2" t="s">
        <v>293</v>
      </c>
      <c r="C6795" s="429">
        <v>5.1019839999999999</v>
      </c>
      <c r="D6795" s="429">
        <v>3.526834</v>
      </c>
      <c r="E6795" s="429">
        <v>1.5751499999999998</v>
      </c>
      <c r="F6795" s="429">
        <v>-2.0525609999999901</v>
      </c>
    </row>
    <row r="6796" spans="1:6" x14ac:dyDescent="0.3">
      <c r="A6796" s="336">
        <v>24656</v>
      </c>
      <c r="B6796" s="2" t="s">
        <v>293</v>
      </c>
      <c r="C6796" s="429">
        <v>5.4382539999999997</v>
      </c>
      <c r="D6796" s="429">
        <v>3.545731</v>
      </c>
      <c r="E6796" s="429">
        <v>1.8925229999999997</v>
      </c>
      <c r="F6796" s="429">
        <v>-0.2696900000000042</v>
      </c>
    </row>
    <row r="6797" spans="1:6" x14ac:dyDescent="0.3">
      <c r="A6797" s="336">
        <v>24657</v>
      </c>
      <c r="B6797" s="2" t="s">
        <v>293</v>
      </c>
      <c r="C6797" s="429">
        <v>5.3550719999999998</v>
      </c>
      <c r="D6797" s="429">
        <v>3.475047</v>
      </c>
      <c r="E6797" s="429">
        <v>1.8800249999999998</v>
      </c>
      <c r="F6797" s="429">
        <v>-0.19068200000000246</v>
      </c>
    </row>
    <row r="6798" spans="1:6" x14ac:dyDescent="0.3">
      <c r="A6798" s="336">
        <v>24701</v>
      </c>
      <c r="B6798" s="2" t="s">
        <v>293</v>
      </c>
      <c r="C6798" s="429">
        <v>5.2009460000000001</v>
      </c>
      <c r="D6798" s="429">
        <v>3.18032</v>
      </c>
      <c r="E6798" s="429">
        <v>2.020626</v>
      </c>
      <c r="F6798" s="429">
        <v>1.5925680000000142</v>
      </c>
    </row>
    <row r="6799" spans="1:6" x14ac:dyDescent="0.3">
      <c r="A6799" s="336">
        <v>24712</v>
      </c>
      <c r="B6799" s="2" t="s">
        <v>293</v>
      </c>
      <c r="C6799" s="429">
        <v>5.2411110000000001</v>
      </c>
      <c r="D6799" s="429">
        <v>3.1566420000000002</v>
      </c>
      <c r="E6799" s="429">
        <v>2.0844689999999999</v>
      </c>
      <c r="F6799" s="429">
        <v>2.5620540000000034</v>
      </c>
    </row>
    <row r="6800" spans="1:6" x14ac:dyDescent="0.3">
      <c r="A6800" s="336">
        <v>24714</v>
      </c>
      <c r="B6800" s="2" t="s">
        <v>293</v>
      </c>
      <c r="C6800" s="429">
        <v>5.1910309999999997</v>
      </c>
      <c r="D6800" s="429">
        <v>3.2137829999999998</v>
      </c>
      <c r="E6800" s="429">
        <v>1.9772479999999999</v>
      </c>
      <c r="F6800" s="429">
        <v>1.2743979999999979</v>
      </c>
    </row>
    <row r="6801" spans="1:6" x14ac:dyDescent="0.3">
      <c r="A6801" s="336">
        <v>24715</v>
      </c>
      <c r="B6801" s="2" t="s">
        <v>293</v>
      </c>
      <c r="C6801" s="429">
        <v>5.2046169999999998</v>
      </c>
      <c r="D6801" s="429">
        <v>3.2322109999999999</v>
      </c>
      <c r="E6801" s="429">
        <v>1.9724059999999999</v>
      </c>
      <c r="F6801" s="429">
        <v>1.1458180000000056</v>
      </c>
    </row>
    <row r="6802" spans="1:6" x14ac:dyDescent="0.3">
      <c r="A6802" s="336">
        <v>24726</v>
      </c>
      <c r="B6802" s="2" t="s">
        <v>293</v>
      </c>
      <c r="C6802" s="429">
        <v>5.2418889999999996</v>
      </c>
      <c r="D6802" s="429">
        <v>3.2659069999999999</v>
      </c>
      <c r="E6802" s="429">
        <v>1.9759819999999997</v>
      </c>
      <c r="F6802" s="429">
        <v>1.353773000000011</v>
      </c>
    </row>
    <row r="6803" spans="1:6" x14ac:dyDescent="0.3">
      <c r="A6803" s="336">
        <v>24731</v>
      </c>
      <c r="B6803" s="2" t="s">
        <v>293</v>
      </c>
      <c r="C6803" s="429">
        <v>5.2068620000000001</v>
      </c>
      <c r="D6803" s="429">
        <v>3.167605</v>
      </c>
      <c r="E6803" s="429">
        <v>2.0392570000000001</v>
      </c>
      <c r="F6803" s="429">
        <v>1.8073320000000024</v>
      </c>
    </row>
    <row r="6804" spans="1:6" x14ac:dyDescent="0.3">
      <c r="A6804" s="336">
        <v>24733</v>
      </c>
      <c r="B6804" s="2" t="s">
        <v>293</v>
      </c>
      <c r="C6804" s="429">
        <v>5.1837359999999997</v>
      </c>
      <c r="D6804" s="429">
        <v>3.2253560000000001</v>
      </c>
      <c r="E6804" s="429">
        <v>1.9583799999999996</v>
      </c>
      <c r="F6804" s="429">
        <v>1.1202950000000058</v>
      </c>
    </row>
    <row r="6805" spans="1:6" x14ac:dyDescent="0.3">
      <c r="A6805" s="336">
        <v>24736</v>
      </c>
      <c r="B6805" s="2" t="s">
        <v>293</v>
      </c>
      <c r="C6805" s="429">
        <v>5.1978650000000002</v>
      </c>
      <c r="D6805" s="429">
        <v>3.2259329999999999</v>
      </c>
      <c r="E6805" s="429">
        <v>1.9719320000000002</v>
      </c>
      <c r="F6805" s="429">
        <v>1.2291240000000059</v>
      </c>
    </row>
    <row r="6806" spans="1:6" x14ac:dyDescent="0.3">
      <c r="A6806" s="336">
        <v>24740</v>
      </c>
      <c r="B6806" s="2" t="s">
        <v>293</v>
      </c>
      <c r="C6806" s="429">
        <v>5.2162810000000004</v>
      </c>
      <c r="D6806" s="429">
        <v>3.166595</v>
      </c>
      <c r="E6806" s="429">
        <v>2.0496860000000003</v>
      </c>
      <c r="F6806" s="429">
        <v>2.0250330000000005</v>
      </c>
    </row>
    <row r="6807" spans="1:6" x14ac:dyDescent="0.3">
      <c r="A6807" s="336">
        <v>24747</v>
      </c>
      <c r="B6807" s="2" t="s">
        <v>293</v>
      </c>
      <c r="C6807" s="429">
        <v>5.1976110000000002</v>
      </c>
      <c r="D6807" s="429">
        <v>3.1876739999999999</v>
      </c>
      <c r="E6807" s="429">
        <v>2.0099370000000003</v>
      </c>
      <c r="F6807" s="429">
        <v>1.5006900000000059</v>
      </c>
    </row>
    <row r="6808" spans="1:6" x14ac:dyDescent="0.3">
      <c r="A6808" s="336">
        <v>24801</v>
      </c>
      <c r="B6808" s="2" t="s">
        <v>293</v>
      </c>
      <c r="C6808" s="429">
        <v>5.282038</v>
      </c>
      <c r="D6808" s="429">
        <v>3.2810800000000002</v>
      </c>
      <c r="E6808" s="429">
        <v>2.0009579999999998</v>
      </c>
      <c r="F6808" s="429">
        <v>1.3023110000000102</v>
      </c>
    </row>
    <row r="6809" spans="1:6" x14ac:dyDescent="0.3">
      <c r="A6809" s="336">
        <v>24815</v>
      </c>
      <c r="B6809" s="2" t="s">
        <v>293</v>
      </c>
      <c r="C6809" s="429">
        <v>5.2926080000000004</v>
      </c>
      <c r="D6809" s="429">
        <v>3.3866399999999999</v>
      </c>
      <c r="E6809" s="429">
        <v>1.9059680000000006</v>
      </c>
      <c r="F6809" s="429">
        <v>0.28085099999999841</v>
      </c>
    </row>
    <row r="6810" spans="1:6" x14ac:dyDescent="0.3">
      <c r="A6810" s="336">
        <v>24818</v>
      </c>
      <c r="B6810" s="2" t="s">
        <v>293</v>
      </c>
      <c r="C6810" s="429">
        <v>5.3848719999999997</v>
      </c>
      <c r="D6810" s="429">
        <v>3.326327</v>
      </c>
      <c r="E6810" s="429">
        <v>2.0585449999999996</v>
      </c>
      <c r="F6810" s="429">
        <v>1.6220390000000009</v>
      </c>
    </row>
    <row r="6811" spans="1:6" x14ac:dyDescent="0.3">
      <c r="A6811" s="336">
        <v>24822</v>
      </c>
      <c r="B6811" s="2" t="s">
        <v>293</v>
      </c>
      <c r="C6811" s="429">
        <v>5.3759550000000003</v>
      </c>
      <c r="D6811" s="429">
        <v>3.3626670000000001</v>
      </c>
      <c r="E6811" s="429">
        <v>2.0132880000000002</v>
      </c>
      <c r="F6811" s="429">
        <v>1.0626029999999957</v>
      </c>
    </row>
    <row r="6812" spans="1:6" x14ac:dyDescent="0.3">
      <c r="A6812" s="336">
        <v>24823</v>
      </c>
      <c r="B6812" s="2" t="s">
        <v>293</v>
      </c>
      <c r="C6812" s="429">
        <v>5.3969069999999997</v>
      </c>
      <c r="D6812" s="429">
        <v>3.384341</v>
      </c>
      <c r="E6812" s="429">
        <v>2.0125659999999996</v>
      </c>
      <c r="F6812" s="429">
        <v>0.87300799999999157</v>
      </c>
    </row>
    <row r="6813" spans="1:6" x14ac:dyDescent="0.3">
      <c r="A6813" s="336">
        <v>24827</v>
      </c>
      <c r="B6813" s="2" t="s">
        <v>293</v>
      </c>
      <c r="C6813" s="429">
        <v>5.3205879999999999</v>
      </c>
      <c r="D6813" s="429">
        <v>3.4065690000000002</v>
      </c>
      <c r="E6813" s="429">
        <v>1.9140189999999997</v>
      </c>
      <c r="F6813" s="429">
        <v>6.3809999999989486E-2</v>
      </c>
    </row>
    <row r="6814" spans="1:6" x14ac:dyDescent="0.3">
      <c r="A6814" s="336">
        <v>24828</v>
      </c>
      <c r="B6814" s="2" t="s">
        <v>293</v>
      </c>
      <c r="C6814" s="429">
        <v>5.3729789999999999</v>
      </c>
      <c r="D6814" s="429">
        <v>3.3088109999999999</v>
      </c>
      <c r="E6814" s="429">
        <v>2.064168</v>
      </c>
      <c r="F6814" s="429">
        <v>1.6573400000000049</v>
      </c>
    </row>
    <row r="6815" spans="1:6" x14ac:dyDescent="0.3">
      <c r="A6815" s="336">
        <v>24834</v>
      </c>
      <c r="B6815" s="2" t="s">
        <v>293</v>
      </c>
      <c r="C6815" s="429">
        <v>5.3682290000000004</v>
      </c>
      <c r="D6815" s="429">
        <v>3.3010449999999998</v>
      </c>
      <c r="E6815" s="429">
        <v>2.0671840000000006</v>
      </c>
      <c r="F6815" s="429">
        <v>1.8185819999999993</v>
      </c>
    </row>
    <row r="6816" spans="1:6" x14ac:dyDescent="0.3">
      <c r="A6816" s="336">
        <v>24839</v>
      </c>
      <c r="B6816" s="2" t="s">
        <v>293</v>
      </c>
      <c r="C6816" s="429">
        <v>5.4760809999999998</v>
      </c>
      <c r="D6816" s="429">
        <v>3.3809830000000001</v>
      </c>
      <c r="E6816" s="429">
        <v>2.0950979999999997</v>
      </c>
      <c r="F6816" s="429">
        <v>1.5693809999999999</v>
      </c>
    </row>
    <row r="6817" spans="1:6" x14ac:dyDescent="0.3">
      <c r="A6817" s="336">
        <v>24844</v>
      </c>
      <c r="B6817" s="2" t="s">
        <v>293</v>
      </c>
      <c r="C6817" s="429">
        <v>5.4255329999999997</v>
      </c>
      <c r="D6817" s="429">
        <v>3.3820779999999999</v>
      </c>
      <c r="E6817" s="429">
        <v>2.0434549999999998</v>
      </c>
      <c r="F6817" s="429">
        <v>1.2661059999999935</v>
      </c>
    </row>
    <row r="6818" spans="1:6" x14ac:dyDescent="0.3">
      <c r="A6818" s="336">
        <v>24849</v>
      </c>
      <c r="B6818" s="2" t="s">
        <v>293</v>
      </c>
      <c r="C6818" s="429">
        <v>5.2936160000000001</v>
      </c>
      <c r="D6818" s="429">
        <v>3.3503319999999999</v>
      </c>
      <c r="E6818" s="429">
        <v>1.9432840000000002</v>
      </c>
      <c r="F6818" s="429">
        <v>0.74485500000000826</v>
      </c>
    </row>
    <row r="6819" spans="1:6" x14ac:dyDescent="0.3">
      <c r="A6819" s="336">
        <v>24850</v>
      </c>
      <c r="B6819" s="2" t="s">
        <v>293</v>
      </c>
      <c r="C6819" s="429">
        <v>5.3731530000000003</v>
      </c>
      <c r="D6819" s="429">
        <v>3.4311780000000001</v>
      </c>
      <c r="E6819" s="429">
        <v>1.9419750000000002</v>
      </c>
      <c r="F6819" s="429">
        <v>0.37683700000000186</v>
      </c>
    </row>
    <row r="6820" spans="1:6" x14ac:dyDescent="0.3">
      <c r="A6820" s="336">
        <v>24859</v>
      </c>
      <c r="B6820" s="2" t="s">
        <v>293</v>
      </c>
      <c r="C6820" s="429">
        <v>5.3286610000000003</v>
      </c>
      <c r="D6820" s="429">
        <v>3.316786</v>
      </c>
      <c r="E6820" s="429">
        <v>2.0118750000000003</v>
      </c>
      <c r="F6820" s="429">
        <v>1.3733910000000051</v>
      </c>
    </row>
    <row r="6821" spans="1:6" x14ac:dyDescent="0.3">
      <c r="A6821" s="336">
        <v>24860</v>
      </c>
      <c r="B6821" s="2" t="s">
        <v>293</v>
      </c>
      <c r="C6821" s="429">
        <v>5.2971269999999997</v>
      </c>
      <c r="D6821" s="429">
        <v>3.3657870000000001</v>
      </c>
      <c r="E6821" s="429">
        <v>1.9313399999999996</v>
      </c>
      <c r="F6821" s="429">
        <v>0.54102999999999213</v>
      </c>
    </row>
    <row r="6822" spans="1:6" x14ac:dyDescent="0.3">
      <c r="A6822" s="336">
        <v>24862</v>
      </c>
      <c r="B6822" s="2" t="s">
        <v>293</v>
      </c>
      <c r="C6822" s="429">
        <v>5.4932109999999996</v>
      </c>
      <c r="D6822" s="429">
        <v>3.424696</v>
      </c>
      <c r="E6822" s="429">
        <v>2.0685149999999997</v>
      </c>
      <c r="F6822" s="429">
        <v>1.2520409999999913</v>
      </c>
    </row>
    <row r="6823" spans="1:6" x14ac:dyDescent="0.3">
      <c r="A6823" s="336">
        <v>24868</v>
      </c>
      <c r="B6823" s="2" t="s">
        <v>293</v>
      </c>
      <c r="C6823" s="429">
        <v>5.2346620000000001</v>
      </c>
      <c r="D6823" s="429">
        <v>3.244256</v>
      </c>
      <c r="E6823" s="429">
        <v>1.9904060000000001</v>
      </c>
      <c r="F6823" s="429">
        <v>1.3382560000000012</v>
      </c>
    </row>
    <row r="6824" spans="1:6" x14ac:dyDescent="0.3">
      <c r="A6824" s="336">
        <v>24869</v>
      </c>
      <c r="B6824" s="2" t="s">
        <v>293</v>
      </c>
      <c r="C6824" s="429">
        <v>5.4478169999999997</v>
      </c>
      <c r="D6824" s="429">
        <v>3.3682840000000001</v>
      </c>
      <c r="E6824" s="429">
        <v>2.0795329999999996</v>
      </c>
      <c r="F6824" s="429">
        <v>1.5436959999999971</v>
      </c>
    </row>
    <row r="6825" spans="1:6" x14ac:dyDescent="0.3">
      <c r="A6825" s="336">
        <v>24870</v>
      </c>
      <c r="B6825" s="2" t="s">
        <v>293</v>
      </c>
      <c r="C6825" s="429">
        <v>5.2665819999999997</v>
      </c>
      <c r="D6825" s="429">
        <v>3.4014899999999999</v>
      </c>
      <c r="E6825" s="429">
        <v>1.8650919999999998</v>
      </c>
      <c r="F6825" s="429">
        <v>-6.7083000000003778E-2</v>
      </c>
    </row>
    <row r="6826" spans="1:6" x14ac:dyDescent="0.3">
      <c r="A6826" s="336">
        <v>24873</v>
      </c>
      <c r="B6826" s="2" t="s">
        <v>293</v>
      </c>
      <c r="C6826" s="429">
        <v>5.3407</v>
      </c>
      <c r="D6826" s="429">
        <v>3.3285529999999999</v>
      </c>
      <c r="E6826" s="429">
        <v>2.0121470000000001</v>
      </c>
      <c r="F6826" s="429">
        <v>1.1918010000000052</v>
      </c>
    </row>
    <row r="6827" spans="1:6" x14ac:dyDescent="0.3">
      <c r="A6827" s="336">
        <v>24874</v>
      </c>
      <c r="B6827" s="2" t="s">
        <v>293</v>
      </c>
      <c r="C6827" s="429">
        <v>5.3188300000000002</v>
      </c>
      <c r="D6827" s="429">
        <v>3.2869130000000002</v>
      </c>
      <c r="E6827" s="429">
        <v>2.031917</v>
      </c>
      <c r="F6827" s="429">
        <v>1.6638640000000038</v>
      </c>
    </row>
    <row r="6828" spans="1:6" x14ac:dyDescent="0.3">
      <c r="A6828" s="336">
        <v>24879</v>
      </c>
      <c r="B6828" s="2" t="s">
        <v>293</v>
      </c>
      <c r="C6828" s="429">
        <v>5.3317680000000003</v>
      </c>
      <c r="D6828" s="429">
        <v>3.4031349999999998</v>
      </c>
      <c r="E6828" s="429">
        <v>1.9286330000000005</v>
      </c>
      <c r="F6828" s="429">
        <v>0.32337500000000574</v>
      </c>
    </row>
    <row r="6829" spans="1:6" x14ac:dyDescent="0.3">
      <c r="A6829" s="336">
        <v>24882</v>
      </c>
      <c r="B6829" s="2" t="s">
        <v>293</v>
      </c>
      <c r="C6829" s="429">
        <v>5.4398980000000003</v>
      </c>
      <c r="D6829" s="429">
        <v>3.367934</v>
      </c>
      <c r="E6829" s="429">
        <v>2.0719640000000004</v>
      </c>
      <c r="F6829" s="429">
        <v>1.4551780000000036</v>
      </c>
    </row>
    <row r="6830" spans="1:6" x14ac:dyDescent="0.3">
      <c r="A6830" s="336">
        <v>24884</v>
      </c>
      <c r="B6830" s="2" t="s">
        <v>293</v>
      </c>
      <c r="C6830" s="429">
        <v>5.2812429999999999</v>
      </c>
      <c r="D6830" s="429">
        <v>3.331947</v>
      </c>
      <c r="E6830" s="429">
        <v>1.9492959999999999</v>
      </c>
      <c r="F6830" s="429">
        <v>0.8194610000000111</v>
      </c>
    </row>
    <row r="6831" spans="1:6" x14ac:dyDescent="0.3">
      <c r="A6831" s="336">
        <v>24901</v>
      </c>
      <c r="B6831" s="2" t="s">
        <v>293</v>
      </c>
      <c r="C6831" s="429">
        <v>5.2191299999999998</v>
      </c>
      <c r="D6831" s="429">
        <v>3.2313700000000001</v>
      </c>
      <c r="E6831" s="429">
        <v>1.9877599999999997</v>
      </c>
      <c r="F6831" s="429">
        <v>0.909990999999998</v>
      </c>
    </row>
    <row r="6832" spans="1:6" x14ac:dyDescent="0.3">
      <c r="A6832" s="336">
        <v>24910</v>
      </c>
      <c r="B6832" s="2" t="s">
        <v>293</v>
      </c>
      <c r="C6832" s="429">
        <v>5.1786830000000004</v>
      </c>
      <c r="D6832" s="429">
        <v>3.2839399999999999</v>
      </c>
      <c r="E6832" s="429">
        <v>1.8947430000000005</v>
      </c>
      <c r="F6832" s="429">
        <v>0.61214799999999769</v>
      </c>
    </row>
    <row r="6833" spans="1:6" x14ac:dyDescent="0.3">
      <c r="A6833" s="336">
        <v>24915</v>
      </c>
      <c r="B6833" s="2" t="s">
        <v>293</v>
      </c>
      <c r="C6833" s="429">
        <v>4.6723239999999997</v>
      </c>
      <c r="D6833" s="429">
        <v>4.3688830000000003</v>
      </c>
      <c r="E6833" s="429">
        <v>0.30344099999999941</v>
      </c>
      <c r="F6833" s="429">
        <v>-18.076547999999995</v>
      </c>
    </row>
    <row r="6834" spans="1:6" x14ac:dyDescent="0.3">
      <c r="A6834" s="336">
        <v>24916</v>
      </c>
      <c r="B6834" s="2" t="s">
        <v>293</v>
      </c>
      <c r="C6834" s="429">
        <v>5.2029519999999998</v>
      </c>
      <c r="D6834" s="429">
        <v>3.2669090000000001</v>
      </c>
      <c r="E6834" s="429">
        <v>1.9360429999999997</v>
      </c>
      <c r="F6834" s="429">
        <v>0.67844099999999941</v>
      </c>
    </row>
    <row r="6835" spans="1:6" x14ac:dyDescent="0.3">
      <c r="A6835" s="336">
        <v>24918</v>
      </c>
      <c r="B6835" s="2" t="s">
        <v>293</v>
      </c>
      <c r="C6835" s="429">
        <v>5.3161719999999999</v>
      </c>
      <c r="D6835" s="429">
        <v>3.1218379999999999</v>
      </c>
      <c r="E6835" s="429">
        <v>2.194334</v>
      </c>
      <c r="F6835" s="429">
        <v>3.3521579999999958</v>
      </c>
    </row>
    <row r="6836" spans="1:6" x14ac:dyDescent="0.3">
      <c r="A6836" s="336">
        <v>24920</v>
      </c>
      <c r="B6836" s="2" t="s">
        <v>293</v>
      </c>
      <c r="C6836" s="429">
        <v>4.6385290000000001</v>
      </c>
      <c r="D6836" s="429">
        <v>4.4435820000000001</v>
      </c>
      <c r="E6836" s="429">
        <v>0.19494699999999998</v>
      </c>
      <c r="F6836" s="429">
        <v>-18.399521</v>
      </c>
    </row>
    <row r="6837" spans="1:6" x14ac:dyDescent="0.3">
      <c r="A6837" s="336">
        <v>24925</v>
      </c>
      <c r="B6837" s="2" t="s">
        <v>293</v>
      </c>
      <c r="C6837" s="429">
        <v>5.2328970000000004</v>
      </c>
      <c r="D6837" s="429">
        <v>3.1600969999999999</v>
      </c>
      <c r="E6837" s="429">
        <v>2.0728000000000004</v>
      </c>
      <c r="F6837" s="429">
        <v>1.473419000000014</v>
      </c>
    </row>
    <row r="6838" spans="1:6" x14ac:dyDescent="0.3">
      <c r="A6838" s="336">
        <v>24927</v>
      </c>
      <c r="B6838" s="2" t="s">
        <v>293</v>
      </c>
      <c r="C6838" s="429">
        <v>4.6639689999999998</v>
      </c>
      <c r="D6838" s="429">
        <v>4.4651389999999997</v>
      </c>
      <c r="E6838" s="429">
        <v>0.19883000000000006</v>
      </c>
      <c r="F6838" s="429">
        <v>-19.727412000000001</v>
      </c>
    </row>
    <row r="6839" spans="1:6" x14ac:dyDescent="0.3">
      <c r="A6839" s="336">
        <v>24931</v>
      </c>
      <c r="B6839" s="2" t="s">
        <v>293</v>
      </c>
      <c r="C6839" s="429">
        <v>5.0504040000000003</v>
      </c>
      <c r="D6839" s="429">
        <v>3.5065029999999999</v>
      </c>
      <c r="E6839" s="429">
        <v>1.5439010000000004</v>
      </c>
      <c r="F6839" s="429">
        <v>-3.4490690000000015</v>
      </c>
    </row>
    <row r="6840" spans="1:6" x14ac:dyDescent="0.3">
      <c r="A6840" s="336">
        <v>24934</v>
      </c>
      <c r="B6840" s="2" t="s">
        <v>293</v>
      </c>
      <c r="C6840" s="429">
        <v>4.7575050000000001</v>
      </c>
      <c r="D6840" s="429">
        <v>4.1942370000000002</v>
      </c>
      <c r="E6840" s="429">
        <v>0.56326799999999988</v>
      </c>
      <c r="F6840" s="429">
        <v>-15.635739000000008</v>
      </c>
    </row>
    <row r="6841" spans="1:6" x14ac:dyDescent="0.3">
      <c r="A6841" s="336">
        <v>24935</v>
      </c>
      <c r="B6841" s="2" t="s">
        <v>293</v>
      </c>
      <c r="C6841" s="429">
        <v>5.2930659999999996</v>
      </c>
      <c r="D6841" s="429">
        <v>3.1497389999999998</v>
      </c>
      <c r="E6841" s="429">
        <v>2.1433269999999998</v>
      </c>
      <c r="F6841" s="429">
        <v>3.1220640000000017</v>
      </c>
    </row>
    <row r="6842" spans="1:6" x14ac:dyDescent="0.3">
      <c r="A6842" s="336">
        <v>24938</v>
      </c>
      <c r="B6842" s="2" t="s">
        <v>293</v>
      </c>
      <c r="C6842" s="429">
        <v>5.1993309999999999</v>
      </c>
      <c r="D6842" s="429">
        <v>3.2845849999999999</v>
      </c>
      <c r="E6842" s="429">
        <v>1.9147460000000001</v>
      </c>
      <c r="F6842" s="429">
        <v>-0.15432200000001473</v>
      </c>
    </row>
    <row r="6843" spans="1:6" x14ac:dyDescent="0.3">
      <c r="A6843" s="336">
        <v>24941</v>
      </c>
      <c r="B6843" s="2" t="s">
        <v>293</v>
      </c>
      <c r="C6843" s="429">
        <v>5.2085220000000003</v>
      </c>
      <c r="D6843" s="429">
        <v>3.1963200000000001</v>
      </c>
      <c r="E6843" s="429">
        <v>2.0122020000000003</v>
      </c>
      <c r="F6843" s="429">
        <v>0.54766900000000618</v>
      </c>
    </row>
    <row r="6844" spans="1:6" x14ac:dyDescent="0.3">
      <c r="A6844" s="336">
        <v>24943</v>
      </c>
      <c r="B6844" s="2" t="s">
        <v>293</v>
      </c>
      <c r="C6844" s="429">
        <v>5.0645959999999999</v>
      </c>
      <c r="D6844" s="429">
        <v>3.4725199999999998</v>
      </c>
      <c r="E6844" s="429">
        <v>1.592076</v>
      </c>
      <c r="F6844" s="429">
        <v>-2.5102390000000057</v>
      </c>
    </row>
    <row r="6845" spans="1:6" x14ac:dyDescent="0.3">
      <c r="A6845" s="336">
        <v>24944</v>
      </c>
      <c r="B6845" s="2" t="s">
        <v>293</v>
      </c>
      <c r="C6845" s="429">
        <v>4.7172510000000001</v>
      </c>
      <c r="D6845" s="429">
        <v>4.2439869999999997</v>
      </c>
      <c r="E6845" s="429">
        <v>0.47326400000000035</v>
      </c>
      <c r="F6845" s="429">
        <v>-16.420177000000002</v>
      </c>
    </row>
    <row r="6846" spans="1:6" x14ac:dyDescent="0.3">
      <c r="A6846" s="336">
        <v>24945</v>
      </c>
      <c r="B6846" s="2" t="s">
        <v>293</v>
      </c>
      <c r="C6846" s="429">
        <v>5.2688750000000004</v>
      </c>
      <c r="D6846" s="429">
        <v>3.1481629999999998</v>
      </c>
      <c r="E6846" s="429">
        <v>2.1207120000000006</v>
      </c>
      <c r="F6846" s="429">
        <v>2.5270470000000032</v>
      </c>
    </row>
    <row r="6847" spans="1:6" x14ac:dyDescent="0.3">
      <c r="A6847" s="336">
        <v>24946</v>
      </c>
      <c r="B6847" s="2" t="s">
        <v>293</v>
      </c>
      <c r="C6847" s="429">
        <v>4.8075320000000001</v>
      </c>
      <c r="D6847" s="429">
        <v>4.1265679999999998</v>
      </c>
      <c r="E6847" s="429">
        <v>0.68096400000000035</v>
      </c>
      <c r="F6847" s="429">
        <v>-14.545066999999996</v>
      </c>
    </row>
    <row r="6848" spans="1:6" x14ac:dyDescent="0.3">
      <c r="A6848" s="336">
        <v>24951</v>
      </c>
      <c r="B6848" s="2" t="s">
        <v>293</v>
      </c>
      <c r="C6848" s="429">
        <v>5.1690490000000002</v>
      </c>
      <c r="D6848" s="429">
        <v>3.2272150000000002</v>
      </c>
      <c r="E6848" s="429">
        <v>1.9418340000000001</v>
      </c>
      <c r="F6848" s="429">
        <v>0.54058200000000056</v>
      </c>
    </row>
    <row r="6849" spans="1:6" x14ac:dyDescent="0.3">
      <c r="A6849" s="336">
        <v>24954</v>
      </c>
      <c r="B6849" s="2" t="s">
        <v>293</v>
      </c>
      <c r="C6849" s="429">
        <v>4.8746840000000002</v>
      </c>
      <c r="D6849" s="429">
        <v>4.0040760000000004</v>
      </c>
      <c r="E6849" s="429">
        <v>0.87060799999999983</v>
      </c>
      <c r="F6849" s="429">
        <v>-12.630759999999988</v>
      </c>
    </row>
    <row r="6850" spans="1:6" x14ac:dyDescent="0.3">
      <c r="A6850" s="336">
        <v>24957</v>
      </c>
      <c r="B6850" s="2" t="s">
        <v>293</v>
      </c>
      <c r="C6850" s="429">
        <v>5.2104879999999998</v>
      </c>
      <c r="D6850" s="429">
        <v>3.2736519999999998</v>
      </c>
      <c r="E6850" s="429">
        <v>1.936836</v>
      </c>
      <c r="F6850" s="429">
        <v>0.34253899999999504</v>
      </c>
    </row>
    <row r="6851" spans="1:6" x14ac:dyDescent="0.3">
      <c r="A6851" s="336">
        <v>24962</v>
      </c>
      <c r="B6851" s="2" t="s">
        <v>293</v>
      </c>
      <c r="C6851" s="429">
        <v>5.231827</v>
      </c>
      <c r="D6851" s="429">
        <v>3.2110970000000001</v>
      </c>
      <c r="E6851" s="429">
        <v>2.0207299999999999</v>
      </c>
      <c r="F6851" s="429">
        <v>1.8484189999999998</v>
      </c>
    </row>
    <row r="6852" spans="1:6" x14ac:dyDescent="0.3">
      <c r="A6852" s="336">
        <v>24963</v>
      </c>
      <c r="B6852" s="2" t="s">
        <v>293</v>
      </c>
      <c r="C6852" s="429">
        <v>5.2746420000000001</v>
      </c>
      <c r="D6852" s="429">
        <v>3.1447440000000002</v>
      </c>
      <c r="E6852" s="429">
        <v>2.1298979999999998</v>
      </c>
      <c r="F6852" s="429">
        <v>2.6599700000000013</v>
      </c>
    </row>
    <row r="6853" spans="1:6" x14ac:dyDescent="0.3">
      <c r="A6853" s="336">
        <v>24966</v>
      </c>
      <c r="B6853" s="2" t="s">
        <v>293</v>
      </c>
      <c r="C6853" s="429">
        <v>4.9554390000000001</v>
      </c>
      <c r="D6853" s="429">
        <v>3.7689900000000001</v>
      </c>
      <c r="E6853" s="429">
        <v>1.1864490000000001</v>
      </c>
      <c r="F6853" s="429">
        <v>-8.4399459999999991</v>
      </c>
    </row>
    <row r="6854" spans="1:6" x14ac:dyDescent="0.3">
      <c r="A6854" s="336">
        <v>24970</v>
      </c>
      <c r="B6854" s="2" t="s">
        <v>293</v>
      </c>
      <c r="C6854" s="429">
        <v>5.2541989999999998</v>
      </c>
      <c r="D6854" s="429">
        <v>3.1603119999999998</v>
      </c>
      <c r="E6854" s="429">
        <v>2.0938870000000001</v>
      </c>
      <c r="F6854" s="429">
        <v>2.094411000000008</v>
      </c>
    </row>
    <row r="6855" spans="1:6" x14ac:dyDescent="0.3">
      <c r="A6855" s="336">
        <v>24974</v>
      </c>
      <c r="B6855" s="2" t="s">
        <v>293</v>
      </c>
      <c r="C6855" s="429">
        <v>5.2289120000000002</v>
      </c>
      <c r="D6855" s="429">
        <v>3.1620940000000002</v>
      </c>
      <c r="E6855" s="429">
        <v>2.066818</v>
      </c>
      <c r="F6855" s="429">
        <v>1.4567600000000027</v>
      </c>
    </row>
    <row r="6856" spans="1:6" x14ac:dyDescent="0.3">
      <c r="A6856" s="336">
        <v>24976</v>
      </c>
      <c r="B6856" s="2" t="s">
        <v>293</v>
      </c>
      <c r="C6856" s="429">
        <v>5.2545440000000001</v>
      </c>
      <c r="D6856" s="429">
        <v>3.1488969999999998</v>
      </c>
      <c r="E6856" s="429">
        <v>2.1056470000000003</v>
      </c>
      <c r="F6856" s="429">
        <v>2.2193480000000037</v>
      </c>
    </row>
    <row r="6857" spans="1:6" x14ac:dyDescent="0.3">
      <c r="A6857" s="336">
        <v>24977</v>
      </c>
      <c r="B6857" s="2" t="s">
        <v>293</v>
      </c>
      <c r="C6857" s="429">
        <v>5.0685000000000002</v>
      </c>
      <c r="D6857" s="429">
        <v>3.477843</v>
      </c>
      <c r="E6857" s="429">
        <v>1.5906570000000002</v>
      </c>
      <c r="F6857" s="429">
        <v>-2.7256240000000034</v>
      </c>
    </row>
    <row r="6858" spans="1:6" x14ac:dyDescent="0.3">
      <c r="A6858" s="336">
        <v>24981</v>
      </c>
      <c r="B6858" s="2" t="s">
        <v>293</v>
      </c>
      <c r="C6858" s="429">
        <v>5.2681480000000001</v>
      </c>
      <c r="D6858" s="429">
        <v>3.1813199999999999</v>
      </c>
      <c r="E6858" s="429">
        <v>2.0868280000000001</v>
      </c>
      <c r="F6858" s="429">
        <v>2.4686759999999879</v>
      </c>
    </row>
    <row r="6859" spans="1:6" x14ac:dyDescent="0.3">
      <c r="A6859" s="336">
        <v>24983</v>
      </c>
      <c r="B6859" s="2" t="s">
        <v>293</v>
      </c>
      <c r="C6859" s="429">
        <v>5.2202200000000003</v>
      </c>
      <c r="D6859" s="429">
        <v>3.1735760000000002</v>
      </c>
      <c r="E6859" s="429">
        <v>2.0466440000000001</v>
      </c>
      <c r="F6859" s="429">
        <v>1.3719710000000092</v>
      </c>
    </row>
    <row r="6860" spans="1:6" x14ac:dyDescent="0.3">
      <c r="A6860" s="336">
        <v>24984</v>
      </c>
      <c r="B6860" s="2" t="s">
        <v>293</v>
      </c>
      <c r="C6860" s="429">
        <v>5.183999</v>
      </c>
      <c r="D6860" s="429">
        <v>3.2190409999999998</v>
      </c>
      <c r="E6860" s="429">
        <v>1.9649580000000002</v>
      </c>
      <c r="F6860" s="429">
        <v>0.38889999999999958</v>
      </c>
    </row>
    <row r="6861" spans="1:6" x14ac:dyDescent="0.3">
      <c r="A6861" s="336">
        <v>24985</v>
      </c>
      <c r="B6861" s="2" t="s">
        <v>293</v>
      </c>
      <c r="C6861" s="429">
        <v>5.2915789999999996</v>
      </c>
      <c r="D6861" s="429">
        <v>3.1463990000000002</v>
      </c>
      <c r="E6861" s="429">
        <v>2.1451799999999994</v>
      </c>
      <c r="F6861" s="429">
        <v>2.9569530000000057</v>
      </c>
    </row>
    <row r="6862" spans="1:6" x14ac:dyDescent="0.3">
      <c r="A6862" s="336">
        <v>24986</v>
      </c>
      <c r="B6862" s="2" t="s">
        <v>293</v>
      </c>
      <c r="C6862" s="429">
        <v>5.1563369999999997</v>
      </c>
      <c r="D6862" s="429">
        <v>3.3446349999999998</v>
      </c>
      <c r="E6862" s="429">
        <v>1.8117019999999999</v>
      </c>
      <c r="F6862" s="429">
        <v>-1.8990160000000103</v>
      </c>
    </row>
    <row r="6863" spans="1:6" x14ac:dyDescent="0.3">
      <c r="A6863" s="336">
        <v>24991</v>
      </c>
      <c r="B6863" s="2" t="s">
        <v>293</v>
      </c>
      <c r="C6863" s="429">
        <v>5.0585360000000001</v>
      </c>
      <c r="D6863" s="429">
        <v>3.5214379999999998</v>
      </c>
      <c r="E6863" s="429">
        <v>1.5370980000000003</v>
      </c>
      <c r="F6863" s="429">
        <v>-3.9213390000000032</v>
      </c>
    </row>
    <row r="6864" spans="1:6" x14ac:dyDescent="0.3">
      <c r="A6864" s="336">
        <v>24993</v>
      </c>
      <c r="B6864" s="2" t="s">
        <v>293</v>
      </c>
      <c r="C6864" s="429">
        <v>5.2699369999999996</v>
      </c>
      <c r="D6864" s="429">
        <v>3.1395219999999999</v>
      </c>
      <c r="E6864" s="429">
        <v>2.1304149999999997</v>
      </c>
      <c r="F6864" s="429">
        <v>2.7147069999999971</v>
      </c>
    </row>
    <row r="6865" spans="1:6" x14ac:dyDescent="0.3">
      <c r="A6865" s="336">
        <v>25003</v>
      </c>
      <c r="B6865" s="2" t="s">
        <v>293</v>
      </c>
      <c r="C6865" s="429">
        <v>5.6273609999999996</v>
      </c>
      <c r="D6865" s="429">
        <v>3.2096480000000001</v>
      </c>
      <c r="E6865" s="429">
        <v>2.4177129999999996</v>
      </c>
      <c r="F6865" s="429">
        <v>2.3624569999999991</v>
      </c>
    </row>
    <row r="6866" spans="1:6" x14ac:dyDescent="0.3">
      <c r="A6866" s="336">
        <v>25005</v>
      </c>
      <c r="B6866" s="2" t="s">
        <v>293</v>
      </c>
      <c r="C6866" s="429">
        <v>5.4849740000000002</v>
      </c>
      <c r="D6866" s="429">
        <v>3.2998289999999999</v>
      </c>
      <c r="E6866" s="429">
        <v>2.1851450000000003</v>
      </c>
      <c r="F6866" s="429">
        <v>-0.62194099999998542</v>
      </c>
    </row>
    <row r="6867" spans="1:6" x14ac:dyDescent="0.3">
      <c r="A6867" s="336">
        <v>25007</v>
      </c>
      <c r="B6867" s="2" t="s">
        <v>293</v>
      </c>
      <c r="C6867" s="429">
        <v>5.252262</v>
      </c>
      <c r="D6867" s="429">
        <v>3.4174030000000002</v>
      </c>
      <c r="E6867" s="429">
        <v>1.8348589999999998</v>
      </c>
      <c r="F6867" s="429">
        <v>-0.29057900000000103</v>
      </c>
    </row>
    <row r="6868" spans="1:6" x14ac:dyDescent="0.3">
      <c r="A6868" s="336">
        <v>25008</v>
      </c>
      <c r="B6868" s="2" t="s">
        <v>293</v>
      </c>
      <c r="C6868" s="429">
        <v>5.294441</v>
      </c>
      <c r="D6868" s="429">
        <v>3.421656</v>
      </c>
      <c r="E6868" s="429">
        <v>1.8727849999999999</v>
      </c>
      <c r="F6868" s="429">
        <v>-0.20554899999999776</v>
      </c>
    </row>
    <row r="6869" spans="1:6" x14ac:dyDescent="0.3">
      <c r="A6869" s="336">
        <v>25009</v>
      </c>
      <c r="B6869" s="2" t="s">
        <v>293</v>
      </c>
      <c r="C6869" s="429">
        <v>5.5883450000000003</v>
      </c>
      <c r="D6869" s="429">
        <v>3.233409</v>
      </c>
      <c r="E6869" s="429">
        <v>2.3549360000000004</v>
      </c>
      <c r="F6869" s="429">
        <v>2.1481790000000061</v>
      </c>
    </row>
    <row r="6870" spans="1:6" x14ac:dyDescent="0.3">
      <c r="A6870" s="336">
        <v>25015</v>
      </c>
      <c r="B6870" s="2" t="s">
        <v>293</v>
      </c>
      <c r="C6870" s="429">
        <v>5.4980130000000003</v>
      </c>
      <c r="D6870" s="429">
        <v>3.26139</v>
      </c>
      <c r="E6870" s="429">
        <v>2.2366230000000002</v>
      </c>
      <c r="F6870" s="429">
        <v>1.5002660000000034</v>
      </c>
    </row>
    <row r="6871" spans="1:6" x14ac:dyDescent="0.3">
      <c r="A6871" s="336">
        <v>25019</v>
      </c>
      <c r="B6871" s="2" t="s">
        <v>293</v>
      </c>
      <c r="C6871" s="429">
        <v>5.3767449999999997</v>
      </c>
      <c r="D6871" s="429">
        <v>3.3672409999999999</v>
      </c>
      <c r="E6871" s="429">
        <v>2.0095039999999997</v>
      </c>
      <c r="F6871" s="429">
        <v>-0.83125100000000884</v>
      </c>
    </row>
    <row r="6872" spans="1:6" x14ac:dyDescent="0.3">
      <c r="A6872" s="336">
        <v>25021</v>
      </c>
      <c r="B6872" s="2" t="s">
        <v>293</v>
      </c>
      <c r="C6872" s="429">
        <v>5.4392760000000004</v>
      </c>
      <c r="D6872" s="429">
        <v>3.3726539999999998</v>
      </c>
      <c r="E6872" s="429">
        <v>2.0666220000000006</v>
      </c>
      <c r="F6872" s="429">
        <v>0.82390900000000045</v>
      </c>
    </row>
    <row r="6873" spans="1:6" x14ac:dyDescent="0.3">
      <c r="A6873" s="336">
        <v>25024</v>
      </c>
      <c r="B6873" s="2" t="s">
        <v>293</v>
      </c>
      <c r="C6873" s="429">
        <v>5.5474269999999999</v>
      </c>
      <c r="D6873" s="429">
        <v>3.2536309999999999</v>
      </c>
      <c r="E6873" s="429">
        <v>2.2937959999999999</v>
      </c>
      <c r="F6873" s="429">
        <v>1.9543320000000008</v>
      </c>
    </row>
    <row r="6874" spans="1:6" x14ac:dyDescent="0.3">
      <c r="A6874" s="336">
        <v>25025</v>
      </c>
      <c r="B6874" s="2" t="s">
        <v>293</v>
      </c>
      <c r="C6874" s="429">
        <v>5.4987389999999996</v>
      </c>
      <c r="D6874" s="429">
        <v>3.2642009999999999</v>
      </c>
      <c r="E6874" s="429">
        <v>2.2345379999999997</v>
      </c>
      <c r="F6874" s="429">
        <v>1.0941720000000146</v>
      </c>
    </row>
    <row r="6875" spans="1:6" x14ac:dyDescent="0.3">
      <c r="A6875" s="336">
        <v>25028</v>
      </c>
      <c r="B6875" s="2" t="s">
        <v>293</v>
      </c>
      <c r="C6875" s="429">
        <v>5.4938830000000003</v>
      </c>
      <c r="D6875" s="429">
        <v>3.3410030000000002</v>
      </c>
      <c r="E6875" s="429">
        <v>2.1528800000000001</v>
      </c>
      <c r="F6875" s="429">
        <v>1.2656960000000055</v>
      </c>
    </row>
    <row r="6876" spans="1:6" x14ac:dyDescent="0.3">
      <c r="A6876" s="336">
        <v>25030</v>
      </c>
      <c r="B6876" s="2" t="s">
        <v>293</v>
      </c>
      <c r="C6876" s="429">
        <v>5.4256279999999997</v>
      </c>
      <c r="D6876" s="429">
        <v>3.3174079999999999</v>
      </c>
      <c r="E6876" s="429">
        <v>2.1082199999999998</v>
      </c>
      <c r="F6876" s="429">
        <v>-0.29426300000000083</v>
      </c>
    </row>
    <row r="6877" spans="1:6" x14ac:dyDescent="0.3">
      <c r="A6877" s="336">
        <v>25033</v>
      </c>
      <c r="B6877" s="2" t="s">
        <v>293</v>
      </c>
      <c r="C6877" s="429">
        <v>5.5898099999999999</v>
      </c>
      <c r="D6877" s="429">
        <v>3.1886009999999998</v>
      </c>
      <c r="E6877" s="429">
        <v>2.4012090000000001</v>
      </c>
      <c r="F6877" s="429">
        <v>1.9931800000000024</v>
      </c>
    </row>
    <row r="6878" spans="1:6" x14ac:dyDescent="0.3">
      <c r="A6878" s="336">
        <v>25035</v>
      </c>
      <c r="B6878" s="2" t="s">
        <v>293</v>
      </c>
      <c r="C6878" s="429">
        <v>5.5122999999999998</v>
      </c>
      <c r="D6878" s="429">
        <v>3.262248</v>
      </c>
      <c r="E6878" s="429">
        <v>2.2500519999999997</v>
      </c>
      <c r="F6878" s="429">
        <v>1.6858719999999892</v>
      </c>
    </row>
    <row r="6879" spans="1:6" x14ac:dyDescent="0.3">
      <c r="A6879" s="336">
        <v>25039</v>
      </c>
      <c r="B6879" s="2" t="s">
        <v>293</v>
      </c>
      <c r="C6879" s="429">
        <v>5.4469289999999999</v>
      </c>
      <c r="D6879" s="429">
        <v>3.301847</v>
      </c>
      <c r="E6879" s="429">
        <v>2.1450819999999999</v>
      </c>
      <c r="F6879" s="429">
        <v>0.88417900000000316</v>
      </c>
    </row>
    <row r="6880" spans="1:6" x14ac:dyDescent="0.3">
      <c r="A6880" s="336">
        <v>25043</v>
      </c>
      <c r="B6880" s="2" t="s">
        <v>293</v>
      </c>
      <c r="C6880" s="429">
        <v>5.3427199999999999</v>
      </c>
      <c r="D6880" s="429">
        <v>3.4250449999999999</v>
      </c>
      <c r="E6880" s="429">
        <v>1.917675</v>
      </c>
      <c r="F6880" s="429">
        <v>-1.964611000000005</v>
      </c>
    </row>
    <row r="6881" spans="1:6" x14ac:dyDescent="0.3">
      <c r="A6881" s="336">
        <v>25044</v>
      </c>
      <c r="B6881" s="2" t="s">
        <v>293</v>
      </c>
      <c r="C6881" s="429">
        <v>5.2541089999999997</v>
      </c>
      <c r="D6881" s="429">
        <v>3.447889</v>
      </c>
      <c r="E6881" s="429">
        <v>1.8062199999999997</v>
      </c>
      <c r="F6881" s="429">
        <v>-0.39945000000000164</v>
      </c>
    </row>
    <row r="6882" spans="1:6" x14ac:dyDescent="0.3">
      <c r="A6882" s="336">
        <v>25045</v>
      </c>
      <c r="B6882" s="2" t="s">
        <v>293</v>
      </c>
      <c r="C6882" s="429">
        <v>5.5098630000000002</v>
      </c>
      <c r="D6882" s="429">
        <v>3.2706040000000001</v>
      </c>
      <c r="E6882" s="429">
        <v>2.2392590000000001</v>
      </c>
      <c r="F6882" s="429">
        <v>0.26866699999999355</v>
      </c>
    </row>
    <row r="6883" spans="1:6" x14ac:dyDescent="0.3">
      <c r="A6883" s="336">
        <v>25047</v>
      </c>
      <c r="B6883" s="2" t="s">
        <v>293</v>
      </c>
      <c r="C6883" s="429">
        <v>5.5755109999999997</v>
      </c>
      <c r="D6883" s="429">
        <v>3.4622809999999999</v>
      </c>
      <c r="E6883" s="429">
        <v>2.1132299999999997</v>
      </c>
      <c r="F6883" s="429">
        <v>1.1339949999999916</v>
      </c>
    </row>
    <row r="6884" spans="1:6" x14ac:dyDescent="0.3">
      <c r="A6884" s="336">
        <v>25048</v>
      </c>
      <c r="B6884" s="2" t="s">
        <v>293</v>
      </c>
      <c r="C6884" s="429">
        <v>5.3172449999999998</v>
      </c>
      <c r="D6884" s="429">
        <v>3.4048609999999999</v>
      </c>
      <c r="E6884" s="429">
        <v>1.9123839999999999</v>
      </c>
      <c r="F6884" s="429">
        <v>-8.4034000000009712E-2</v>
      </c>
    </row>
    <row r="6885" spans="1:6" x14ac:dyDescent="0.3">
      <c r="A6885" s="336">
        <v>25049</v>
      </c>
      <c r="B6885" s="2" t="s">
        <v>293</v>
      </c>
      <c r="C6885" s="429">
        <v>5.519139</v>
      </c>
      <c r="D6885" s="429">
        <v>3.2720899999999999</v>
      </c>
      <c r="E6885" s="429">
        <v>2.2470490000000001</v>
      </c>
      <c r="F6885" s="429">
        <v>1.7668919999999986</v>
      </c>
    </row>
    <row r="6886" spans="1:6" x14ac:dyDescent="0.3">
      <c r="A6886" s="336">
        <v>25051</v>
      </c>
      <c r="B6886" s="2" t="s">
        <v>293</v>
      </c>
      <c r="C6886" s="429">
        <v>5.5791870000000001</v>
      </c>
      <c r="D6886" s="429">
        <v>3.2577780000000001</v>
      </c>
      <c r="E6886" s="429">
        <v>2.3214090000000001</v>
      </c>
      <c r="F6886" s="429">
        <v>1.9833150000000046</v>
      </c>
    </row>
    <row r="6887" spans="1:6" x14ac:dyDescent="0.3">
      <c r="A6887" s="336">
        <v>25053</v>
      </c>
      <c r="B6887" s="2" t="s">
        <v>293</v>
      </c>
      <c r="C6887" s="429">
        <v>5.5726829999999996</v>
      </c>
      <c r="D6887" s="429">
        <v>3.3209780000000002</v>
      </c>
      <c r="E6887" s="429">
        <v>2.2517049999999994</v>
      </c>
      <c r="F6887" s="429">
        <v>1.7817930000000004</v>
      </c>
    </row>
    <row r="6888" spans="1:6" x14ac:dyDescent="0.3">
      <c r="A6888" s="336">
        <v>25059</v>
      </c>
      <c r="B6888" s="2" t="s">
        <v>293</v>
      </c>
      <c r="C6888" s="429">
        <v>5.3890609999999999</v>
      </c>
      <c r="D6888" s="429">
        <v>3.352849</v>
      </c>
      <c r="E6888" s="429">
        <v>2.0362119999999999</v>
      </c>
      <c r="F6888" s="429">
        <v>-0.19631700000000052</v>
      </c>
    </row>
    <row r="6889" spans="1:6" x14ac:dyDescent="0.3">
      <c r="A6889" s="336">
        <v>25060</v>
      </c>
      <c r="B6889" s="2" t="s">
        <v>293</v>
      </c>
      <c r="C6889" s="429">
        <v>5.3539630000000002</v>
      </c>
      <c r="D6889" s="429">
        <v>3.3824610000000002</v>
      </c>
      <c r="E6889" s="429">
        <v>1.9715020000000001</v>
      </c>
      <c r="F6889" s="429">
        <v>0.25802200000000397</v>
      </c>
    </row>
    <row r="6890" spans="1:6" x14ac:dyDescent="0.3">
      <c r="A6890" s="336">
        <v>25062</v>
      </c>
      <c r="B6890" s="2" t="s">
        <v>293</v>
      </c>
      <c r="C6890" s="429">
        <v>5.2699369999999996</v>
      </c>
      <c r="D6890" s="429">
        <v>3.42232</v>
      </c>
      <c r="E6890" s="429">
        <v>1.8476169999999996</v>
      </c>
      <c r="F6890" s="429">
        <v>-0.3338770000000082</v>
      </c>
    </row>
    <row r="6891" spans="1:6" x14ac:dyDescent="0.3">
      <c r="A6891" s="336">
        <v>25063</v>
      </c>
      <c r="B6891" s="2" t="s">
        <v>293</v>
      </c>
      <c r="C6891" s="429">
        <v>5.335591</v>
      </c>
      <c r="D6891" s="429">
        <v>3.4598209999999998</v>
      </c>
      <c r="E6891" s="429">
        <v>1.8757700000000002</v>
      </c>
      <c r="F6891" s="429">
        <v>-2.6683929999999947</v>
      </c>
    </row>
    <row r="6892" spans="1:6" x14ac:dyDescent="0.3">
      <c r="A6892" s="336">
        <v>25064</v>
      </c>
      <c r="B6892" s="2" t="s">
        <v>293</v>
      </c>
      <c r="C6892" s="429">
        <v>5.6390289999999998</v>
      </c>
      <c r="D6892" s="429">
        <v>3.164371</v>
      </c>
      <c r="E6892" s="429">
        <v>2.4746579999999998</v>
      </c>
      <c r="F6892" s="429">
        <v>2.3955210000000022</v>
      </c>
    </row>
    <row r="6893" spans="1:6" x14ac:dyDescent="0.3">
      <c r="A6893" s="336">
        <v>25071</v>
      </c>
      <c r="B6893" s="2" t="s">
        <v>293</v>
      </c>
      <c r="C6893" s="429">
        <v>5.5861470000000004</v>
      </c>
      <c r="D6893" s="429">
        <v>3.2198220000000002</v>
      </c>
      <c r="E6893" s="429">
        <v>2.3663250000000002</v>
      </c>
      <c r="F6893" s="429">
        <v>1.1563659999999842</v>
      </c>
    </row>
    <row r="6894" spans="1:6" x14ac:dyDescent="0.3">
      <c r="A6894" s="336">
        <v>25075</v>
      </c>
      <c r="B6894" s="2" t="s">
        <v>293</v>
      </c>
      <c r="C6894" s="429">
        <v>5.4246840000000001</v>
      </c>
      <c r="D6894" s="429">
        <v>3.3363900000000002</v>
      </c>
      <c r="E6894" s="429">
        <v>2.0882939999999999</v>
      </c>
      <c r="F6894" s="429">
        <v>0.83189899999999994</v>
      </c>
    </row>
    <row r="6895" spans="1:6" x14ac:dyDescent="0.3">
      <c r="A6895" s="336">
        <v>25079</v>
      </c>
      <c r="B6895" s="2" t="s">
        <v>293</v>
      </c>
      <c r="C6895" s="429">
        <v>5.5542899999999999</v>
      </c>
      <c r="D6895" s="429">
        <v>3.2445119999999998</v>
      </c>
      <c r="E6895" s="429">
        <v>2.3097780000000001</v>
      </c>
      <c r="F6895" s="429">
        <v>0.61824199999999507</v>
      </c>
    </row>
    <row r="6896" spans="1:6" x14ac:dyDescent="0.3">
      <c r="A6896" s="336">
        <v>25081</v>
      </c>
      <c r="B6896" s="2" t="s">
        <v>293</v>
      </c>
      <c r="C6896" s="429">
        <v>5.5635320000000004</v>
      </c>
      <c r="D6896" s="429">
        <v>3.2843550000000001</v>
      </c>
      <c r="E6896" s="429">
        <v>2.2791770000000002</v>
      </c>
      <c r="F6896" s="429">
        <v>1.8320679999999996</v>
      </c>
    </row>
    <row r="6897" spans="1:6" x14ac:dyDescent="0.3">
      <c r="A6897" s="336">
        <v>25082</v>
      </c>
      <c r="B6897" s="2" t="s">
        <v>293</v>
      </c>
      <c r="C6897" s="429">
        <v>5.6098780000000001</v>
      </c>
      <c r="D6897" s="429">
        <v>3.2020400000000002</v>
      </c>
      <c r="E6897" s="429">
        <v>2.4078379999999999</v>
      </c>
      <c r="F6897" s="429">
        <v>2.2642290000000003</v>
      </c>
    </row>
    <row r="6898" spans="1:6" x14ac:dyDescent="0.3">
      <c r="A6898" s="336">
        <v>25083</v>
      </c>
      <c r="B6898" s="2" t="s">
        <v>293</v>
      </c>
      <c r="C6898" s="429">
        <v>5.4442510000000004</v>
      </c>
      <c r="D6898" s="429">
        <v>3.308799</v>
      </c>
      <c r="E6898" s="429">
        <v>2.1354520000000003</v>
      </c>
      <c r="F6898" s="429">
        <v>0.92277600000000604</v>
      </c>
    </row>
    <row r="6899" spans="1:6" x14ac:dyDescent="0.3">
      <c r="A6899" s="336">
        <v>25085</v>
      </c>
      <c r="B6899" s="2" t="s">
        <v>293</v>
      </c>
      <c r="C6899" s="429">
        <v>5.3357520000000003</v>
      </c>
      <c r="D6899" s="429">
        <v>3.387235</v>
      </c>
      <c r="E6899" s="429">
        <v>1.9485170000000003</v>
      </c>
      <c r="F6899" s="429">
        <v>-0.30719500000000011</v>
      </c>
    </row>
    <row r="6900" spans="1:6" x14ac:dyDescent="0.3">
      <c r="A6900" s="336">
        <v>25088</v>
      </c>
      <c r="B6900" s="2" t="s">
        <v>293</v>
      </c>
      <c r="C6900" s="429">
        <v>5.4248729999999998</v>
      </c>
      <c r="D6900" s="429">
        <v>3.3177810000000001</v>
      </c>
      <c r="E6900" s="429">
        <v>2.1070919999999997</v>
      </c>
      <c r="F6900" s="429">
        <v>-6.2090000000004864E-2</v>
      </c>
    </row>
    <row r="6901" spans="1:6" x14ac:dyDescent="0.3">
      <c r="A6901" s="336">
        <v>25093</v>
      </c>
      <c r="B6901" s="2" t="s">
        <v>293</v>
      </c>
      <c r="C6901" s="429">
        <v>5.4713419999999999</v>
      </c>
      <c r="D6901" s="429">
        <v>3.3320470000000002</v>
      </c>
      <c r="E6901" s="429">
        <v>2.1392949999999997</v>
      </c>
      <c r="F6901" s="429">
        <v>1.1992010000000093</v>
      </c>
    </row>
    <row r="6902" spans="1:6" x14ac:dyDescent="0.3">
      <c r="A6902" s="336">
        <v>25103</v>
      </c>
      <c r="B6902" s="2" t="s">
        <v>293</v>
      </c>
      <c r="C6902" s="429">
        <v>5.4267430000000001</v>
      </c>
      <c r="D6902" s="429">
        <v>3.3302830000000001</v>
      </c>
      <c r="E6902" s="429">
        <v>2.09646</v>
      </c>
      <c r="F6902" s="429">
        <v>0.76753999999998967</v>
      </c>
    </row>
    <row r="6903" spans="1:6" x14ac:dyDescent="0.3">
      <c r="A6903" s="336">
        <v>25106</v>
      </c>
      <c r="B6903" s="2" t="s">
        <v>293</v>
      </c>
      <c r="C6903" s="429">
        <v>5.6355449999999996</v>
      </c>
      <c r="D6903" s="429">
        <v>3.262683</v>
      </c>
      <c r="E6903" s="429">
        <v>2.3728619999999996</v>
      </c>
      <c r="F6903" s="429">
        <v>2.8051299999999912</v>
      </c>
    </row>
    <row r="6904" spans="1:6" x14ac:dyDescent="0.3">
      <c r="A6904" s="336">
        <v>25107</v>
      </c>
      <c r="B6904" s="2" t="s">
        <v>293</v>
      </c>
      <c r="C6904" s="429">
        <v>5.5517810000000001</v>
      </c>
      <c r="D6904" s="429">
        <v>3.2397209999999999</v>
      </c>
      <c r="E6904" s="429">
        <v>2.3120600000000002</v>
      </c>
      <c r="F6904" s="429">
        <v>2.0205730000000059</v>
      </c>
    </row>
    <row r="6905" spans="1:6" x14ac:dyDescent="0.3">
      <c r="A6905" s="336">
        <v>25108</v>
      </c>
      <c r="B6905" s="2" t="s">
        <v>293</v>
      </c>
      <c r="C6905" s="429">
        <v>5.5622930000000004</v>
      </c>
      <c r="D6905" s="429">
        <v>3.3571110000000002</v>
      </c>
      <c r="E6905" s="429">
        <v>2.2051820000000002</v>
      </c>
      <c r="F6905" s="429">
        <v>1.5542680000000004</v>
      </c>
    </row>
    <row r="6906" spans="1:6" x14ac:dyDescent="0.3">
      <c r="A6906" s="336">
        <v>25111</v>
      </c>
      <c r="B6906" s="2" t="s">
        <v>293</v>
      </c>
      <c r="C6906" s="429">
        <v>5.3981389999999996</v>
      </c>
      <c r="D6906" s="429">
        <v>3.3455780000000002</v>
      </c>
      <c r="E6906" s="429">
        <v>2.0525609999999994</v>
      </c>
      <c r="F6906" s="429">
        <v>-0.53763999999999612</v>
      </c>
    </row>
    <row r="6907" spans="1:6" x14ac:dyDescent="0.3">
      <c r="A6907" s="336">
        <v>25113</v>
      </c>
      <c r="B6907" s="2" t="s">
        <v>293</v>
      </c>
      <c r="C6907" s="429">
        <v>5.3532400000000004</v>
      </c>
      <c r="D6907" s="429">
        <v>3.4155160000000002</v>
      </c>
      <c r="E6907" s="429">
        <v>1.9377240000000002</v>
      </c>
      <c r="F6907" s="429">
        <v>-1.9949859999999973</v>
      </c>
    </row>
    <row r="6908" spans="1:6" x14ac:dyDescent="0.3">
      <c r="A6908" s="336">
        <v>25114</v>
      </c>
      <c r="B6908" s="2" t="s">
        <v>293</v>
      </c>
      <c r="C6908" s="429">
        <v>5.5195949999999998</v>
      </c>
      <c r="D6908" s="429">
        <v>3.3418909999999999</v>
      </c>
      <c r="E6908" s="429">
        <v>2.1777039999999999</v>
      </c>
      <c r="F6908" s="429">
        <v>1.3935209999999998</v>
      </c>
    </row>
    <row r="6909" spans="1:6" x14ac:dyDescent="0.3">
      <c r="A6909" s="336">
        <v>25115</v>
      </c>
      <c r="B6909" s="2" t="s">
        <v>293</v>
      </c>
      <c r="C6909" s="429">
        <v>5.3209119999999999</v>
      </c>
      <c r="D6909" s="429">
        <v>3.3933179999999998</v>
      </c>
      <c r="E6909" s="429">
        <v>1.927594</v>
      </c>
      <c r="F6909" s="429">
        <v>-7.4289999999990641E-2</v>
      </c>
    </row>
    <row r="6910" spans="1:6" x14ac:dyDescent="0.3">
      <c r="A6910" s="336">
        <v>25118</v>
      </c>
      <c r="B6910" s="2" t="s">
        <v>293</v>
      </c>
      <c r="C6910" s="429">
        <v>5.4125030000000001</v>
      </c>
      <c r="D6910" s="429">
        <v>3.3417469999999998</v>
      </c>
      <c r="E6910" s="429">
        <v>2.0707560000000003</v>
      </c>
      <c r="F6910" s="429">
        <v>0.60839299999999952</v>
      </c>
    </row>
    <row r="6911" spans="1:6" x14ac:dyDescent="0.3">
      <c r="A6911" s="336">
        <v>25119</v>
      </c>
      <c r="B6911" s="2" t="s">
        <v>293</v>
      </c>
      <c r="C6911" s="429">
        <v>5.3310579999999996</v>
      </c>
      <c r="D6911" s="429">
        <v>3.4007200000000002</v>
      </c>
      <c r="E6911" s="429">
        <v>1.9303379999999994</v>
      </c>
      <c r="F6911" s="429">
        <v>0.12835900000000322</v>
      </c>
    </row>
    <row r="6912" spans="1:6" x14ac:dyDescent="0.3">
      <c r="A6912" s="336">
        <v>25121</v>
      </c>
      <c r="B6912" s="2" t="s">
        <v>293</v>
      </c>
      <c r="C6912" s="429">
        <v>5.568314</v>
      </c>
      <c r="D6912" s="429">
        <v>3.3793350000000002</v>
      </c>
      <c r="E6912" s="429">
        <v>2.1889789999999998</v>
      </c>
      <c r="F6912" s="429">
        <v>1.4930979999999963</v>
      </c>
    </row>
    <row r="6913" spans="1:6" x14ac:dyDescent="0.3">
      <c r="A6913" s="336">
        <v>25123</v>
      </c>
      <c r="B6913" s="2" t="s">
        <v>293</v>
      </c>
      <c r="C6913" s="429">
        <v>5.5819869999999998</v>
      </c>
      <c r="D6913" s="429">
        <v>3.2271610000000002</v>
      </c>
      <c r="E6913" s="429">
        <v>2.3548259999999996</v>
      </c>
      <c r="F6913" s="429">
        <v>2.039510000000007</v>
      </c>
    </row>
    <row r="6914" spans="1:6" x14ac:dyDescent="0.3">
      <c r="A6914" s="336">
        <v>25124</v>
      </c>
      <c r="B6914" s="2" t="s">
        <v>293</v>
      </c>
      <c r="C6914" s="429">
        <v>5.5737310000000004</v>
      </c>
      <c r="D6914" s="429">
        <v>3.209578</v>
      </c>
      <c r="E6914" s="429">
        <v>2.3641530000000004</v>
      </c>
      <c r="F6914" s="429">
        <v>1.5480389999999957</v>
      </c>
    </row>
    <row r="6915" spans="1:6" x14ac:dyDescent="0.3">
      <c r="A6915" s="336">
        <v>25125</v>
      </c>
      <c r="B6915" s="2" t="s">
        <v>293</v>
      </c>
      <c r="C6915" s="429">
        <v>5.4073099999999998</v>
      </c>
      <c r="D6915" s="429">
        <v>3.3357060000000001</v>
      </c>
      <c r="E6915" s="429">
        <v>2.0716039999999998</v>
      </c>
      <c r="F6915" s="429">
        <v>-0.12310700000000452</v>
      </c>
    </row>
    <row r="6916" spans="1:6" x14ac:dyDescent="0.3">
      <c r="A6916" s="336">
        <v>25130</v>
      </c>
      <c r="B6916" s="2" t="s">
        <v>293</v>
      </c>
      <c r="C6916" s="429">
        <v>5.530926</v>
      </c>
      <c r="D6916" s="429">
        <v>3.3132510000000002</v>
      </c>
      <c r="E6916" s="429">
        <v>2.2176749999999998</v>
      </c>
      <c r="F6916" s="429">
        <v>1.5596829999999926</v>
      </c>
    </row>
    <row r="6917" spans="1:6" x14ac:dyDescent="0.3">
      <c r="A6917" s="336">
        <v>25132</v>
      </c>
      <c r="B6917" s="2" t="s">
        <v>293</v>
      </c>
      <c r="C6917" s="429">
        <v>5.4582899999999999</v>
      </c>
      <c r="D6917" s="429">
        <v>3.2882799999999999</v>
      </c>
      <c r="E6917" s="429">
        <v>2.17001</v>
      </c>
      <c r="F6917" s="429">
        <v>0.92693700000000234</v>
      </c>
    </row>
    <row r="6918" spans="1:6" x14ac:dyDescent="0.3">
      <c r="A6918" s="336">
        <v>25133</v>
      </c>
      <c r="B6918" s="2" t="s">
        <v>293</v>
      </c>
      <c r="C6918" s="429">
        <v>5.4001219999999996</v>
      </c>
      <c r="D6918" s="429">
        <v>3.353224</v>
      </c>
      <c r="E6918" s="429">
        <v>2.0468979999999997</v>
      </c>
      <c r="F6918" s="429">
        <v>-1.0022959999999941</v>
      </c>
    </row>
    <row r="6919" spans="1:6" x14ac:dyDescent="0.3">
      <c r="A6919" s="336">
        <v>25136</v>
      </c>
      <c r="B6919" s="2" t="s">
        <v>293</v>
      </c>
      <c r="C6919" s="429">
        <v>5.3687630000000004</v>
      </c>
      <c r="D6919" s="429">
        <v>3.371181</v>
      </c>
      <c r="E6919" s="429">
        <v>1.9975820000000004</v>
      </c>
      <c r="F6919" s="429">
        <v>0.22037199999999757</v>
      </c>
    </row>
    <row r="6920" spans="1:6" x14ac:dyDescent="0.3">
      <c r="A6920" s="336">
        <v>25139</v>
      </c>
      <c r="B6920" s="2" t="s">
        <v>293</v>
      </c>
      <c r="C6920" s="429">
        <v>5.4207549999999998</v>
      </c>
      <c r="D6920" s="429">
        <v>3.3322929999999999</v>
      </c>
      <c r="E6920" s="429">
        <v>2.0884619999999998</v>
      </c>
      <c r="F6920" s="429">
        <v>0.65621000000000151</v>
      </c>
    </row>
    <row r="6921" spans="1:6" x14ac:dyDescent="0.3">
      <c r="A6921" s="336">
        <v>25140</v>
      </c>
      <c r="B6921" s="2" t="s">
        <v>293</v>
      </c>
      <c r="C6921" s="429">
        <v>5.2943059999999997</v>
      </c>
      <c r="D6921" s="429">
        <v>3.4053650000000002</v>
      </c>
      <c r="E6921" s="429">
        <v>1.8889409999999995</v>
      </c>
      <c r="F6921" s="429">
        <v>-9.5910999999993862E-2</v>
      </c>
    </row>
    <row r="6922" spans="1:6" x14ac:dyDescent="0.3">
      <c r="A6922" s="336">
        <v>25141</v>
      </c>
      <c r="B6922" s="2" t="s">
        <v>293</v>
      </c>
      <c r="C6922" s="429">
        <v>5.3648040000000004</v>
      </c>
      <c r="D6922" s="429">
        <v>3.4222190000000001</v>
      </c>
      <c r="E6922" s="429">
        <v>1.9425850000000002</v>
      </c>
      <c r="F6922" s="429">
        <v>-2.2888069999999985</v>
      </c>
    </row>
    <row r="6923" spans="1:6" x14ac:dyDescent="0.3">
      <c r="A6923" s="336">
        <v>25142</v>
      </c>
      <c r="B6923" s="2" t="s">
        <v>293</v>
      </c>
      <c r="C6923" s="429">
        <v>5.6009669999999998</v>
      </c>
      <c r="D6923" s="429">
        <v>3.2402880000000001</v>
      </c>
      <c r="E6923" s="429">
        <v>2.3606789999999997</v>
      </c>
      <c r="F6923" s="429">
        <v>2.141410999999998</v>
      </c>
    </row>
    <row r="6924" spans="1:6" x14ac:dyDescent="0.3">
      <c r="A6924" s="336">
        <v>25143</v>
      </c>
      <c r="B6924" s="2" t="s">
        <v>293</v>
      </c>
      <c r="C6924" s="429">
        <v>5.6344159999999999</v>
      </c>
      <c r="D6924" s="429">
        <v>3.1580699999999999</v>
      </c>
      <c r="E6924" s="429">
        <v>2.4763459999999999</v>
      </c>
      <c r="F6924" s="429">
        <v>2.3294149999999973</v>
      </c>
    </row>
    <row r="6925" spans="1:6" x14ac:dyDescent="0.3">
      <c r="A6925" s="336">
        <v>25148</v>
      </c>
      <c r="B6925" s="2" t="s">
        <v>293</v>
      </c>
      <c r="C6925" s="429">
        <v>5.4716069999999997</v>
      </c>
      <c r="D6925" s="429">
        <v>3.3099080000000001</v>
      </c>
      <c r="E6925" s="429">
        <v>2.1616989999999996</v>
      </c>
      <c r="F6925" s="429">
        <v>1.3208970000000022</v>
      </c>
    </row>
    <row r="6926" spans="1:6" x14ac:dyDescent="0.3">
      <c r="A6926" s="336">
        <v>25154</v>
      </c>
      <c r="B6926" s="2" t="s">
        <v>293</v>
      </c>
      <c r="C6926" s="429">
        <v>5.5642019999999999</v>
      </c>
      <c r="D6926" s="429">
        <v>3.2653639999999999</v>
      </c>
      <c r="E6926" s="429">
        <v>2.2988379999999999</v>
      </c>
      <c r="F6926" s="429">
        <v>1.9090639999999937</v>
      </c>
    </row>
    <row r="6927" spans="1:6" x14ac:dyDescent="0.3">
      <c r="A6927" s="336">
        <v>25159</v>
      </c>
      <c r="B6927" s="2" t="s">
        <v>293</v>
      </c>
      <c r="C6927" s="429">
        <v>5.6032489999999999</v>
      </c>
      <c r="D6927" s="429">
        <v>3.1758579999999998</v>
      </c>
      <c r="E6927" s="429">
        <v>2.4273910000000001</v>
      </c>
      <c r="F6927" s="429">
        <v>1.9198580000000121</v>
      </c>
    </row>
    <row r="6928" spans="1:6" x14ac:dyDescent="0.3">
      <c r="A6928" s="336">
        <v>25160</v>
      </c>
      <c r="B6928" s="2" t="s">
        <v>293</v>
      </c>
      <c r="C6928" s="429">
        <v>5.4412229999999999</v>
      </c>
      <c r="D6928" s="429">
        <v>3.3075040000000002</v>
      </c>
      <c r="E6928" s="429">
        <v>2.1337189999999997</v>
      </c>
      <c r="F6928" s="429">
        <v>0.40490799999999894</v>
      </c>
    </row>
    <row r="6929" spans="1:6" x14ac:dyDescent="0.3">
      <c r="A6929" s="336">
        <v>25161</v>
      </c>
      <c r="B6929" s="2" t="s">
        <v>293</v>
      </c>
      <c r="C6929" s="429">
        <v>5.4025650000000001</v>
      </c>
      <c r="D6929" s="429">
        <v>3.3536060000000001</v>
      </c>
      <c r="E6929" s="429">
        <v>2.048959</v>
      </c>
      <c r="F6929" s="429">
        <v>0.55828100000000802</v>
      </c>
    </row>
    <row r="6930" spans="1:6" x14ac:dyDescent="0.3">
      <c r="A6930" s="336">
        <v>25164</v>
      </c>
      <c r="B6930" s="2" t="s">
        <v>293</v>
      </c>
      <c r="C6930" s="429">
        <v>5.4397260000000003</v>
      </c>
      <c r="D6930" s="429">
        <v>3.3228230000000001</v>
      </c>
      <c r="E6930" s="429">
        <v>2.1169030000000002</v>
      </c>
      <c r="F6930" s="429">
        <v>-0.70225099999999685</v>
      </c>
    </row>
    <row r="6931" spans="1:6" x14ac:dyDescent="0.3">
      <c r="A6931" s="336">
        <v>25165</v>
      </c>
      <c r="B6931" s="2" t="s">
        <v>293</v>
      </c>
      <c r="C6931" s="429">
        <v>5.5627899999999997</v>
      </c>
      <c r="D6931" s="429">
        <v>3.2498179999999999</v>
      </c>
      <c r="E6931" s="429">
        <v>2.3129719999999998</v>
      </c>
      <c r="F6931" s="429">
        <v>2.0031630000000007</v>
      </c>
    </row>
    <row r="6932" spans="1:6" x14ac:dyDescent="0.3">
      <c r="A6932" s="336">
        <v>25168</v>
      </c>
      <c r="B6932" s="2" t="s">
        <v>293</v>
      </c>
      <c r="C6932" s="429">
        <v>5.5955490000000001</v>
      </c>
      <c r="D6932" s="429">
        <v>3.1762640000000002</v>
      </c>
      <c r="E6932" s="429">
        <v>2.4192849999999999</v>
      </c>
      <c r="F6932" s="429">
        <v>1.9967419999999976</v>
      </c>
    </row>
    <row r="6933" spans="1:6" x14ac:dyDescent="0.3">
      <c r="A6933" s="336">
        <v>25169</v>
      </c>
      <c r="B6933" s="2" t="s">
        <v>293</v>
      </c>
      <c r="C6933" s="429">
        <v>5.5996059999999996</v>
      </c>
      <c r="D6933" s="429">
        <v>3.2455880000000001</v>
      </c>
      <c r="E6933" s="429">
        <v>2.3540179999999995</v>
      </c>
      <c r="F6933" s="429">
        <v>2.1214030000000008</v>
      </c>
    </row>
    <row r="6934" spans="1:6" x14ac:dyDescent="0.3">
      <c r="A6934" s="336">
        <v>25173</v>
      </c>
      <c r="B6934" s="2" t="s">
        <v>293</v>
      </c>
      <c r="C6934" s="429">
        <v>5.3518230000000004</v>
      </c>
      <c r="D6934" s="429">
        <v>3.3855209999999998</v>
      </c>
      <c r="E6934" s="429">
        <v>1.9663020000000007</v>
      </c>
      <c r="F6934" s="429">
        <v>0.22714499999999305</v>
      </c>
    </row>
    <row r="6935" spans="1:6" x14ac:dyDescent="0.3">
      <c r="A6935" s="336">
        <v>25174</v>
      </c>
      <c r="B6935" s="2" t="s">
        <v>293</v>
      </c>
      <c r="C6935" s="429">
        <v>5.2496609999999997</v>
      </c>
      <c r="D6935" s="429">
        <v>3.4269669999999999</v>
      </c>
      <c r="E6935" s="429">
        <v>1.8226939999999998</v>
      </c>
      <c r="F6935" s="429">
        <v>-0.35823500000000053</v>
      </c>
    </row>
    <row r="6936" spans="1:6" x14ac:dyDescent="0.3">
      <c r="A6936" s="336">
        <v>25177</v>
      </c>
      <c r="B6936" s="2" t="s">
        <v>293</v>
      </c>
      <c r="C6936" s="429">
        <v>5.6331540000000002</v>
      </c>
      <c r="D6936" s="429">
        <v>3.1685840000000001</v>
      </c>
      <c r="E6936" s="429">
        <v>2.4645700000000001</v>
      </c>
      <c r="F6936" s="429">
        <v>2.3480170000000058</v>
      </c>
    </row>
    <row r="6937" spans="1:6" x14ac:dyDescent="0.3">
      <c r="A6937" s="336">
        <v>25180</v>
      </c>
      <c r="B6937" s="2" t="s">
        <v>293</v>
      </c>
      <c r="C6937" s="429">
        <v>5.2430300000000001</v>
      </c>
      <c r="D6937" s="429">
        <v>3.413481</v>
      </c>
      <c r="E6937" s="429">
        <v>1.8295490000000001</v>
      </c>
      <c r="F6937" s="429">
        <v>-0.24889799999999696</v>
      </c>
    </row>
    <row r="6938" spans="1:6" x14ac:dyDescent="0.3">
      <c r="A6938" s="336">
        <v>25181</v>
      </c>
      <c r="B6938" s="2" t="s">
        <v>293</v>
      </c>
      <c r="C6938" s="429">
        <v>5.4989229999999996</v>
      </c>
      <c r="D6938" s="429">
        <v>3.303493</v>
      </c>
      <c r="E6938" s="429">
        <v>2.1954299999999995</v>
      </c>
      <c r="F6938" s="429">
        <v>1.4908749999999955</v>
      </c>
    </row>
    <row r="6939" spans="1:6" x14ac:dyDescent="0.3">
      <c r="A6939" s="336">
        <v>25187</v>
      </c>
      <c r="B6939" s="2" t="s">
        <v>293</v>
      </c>
      <c r="C6939" s="429">
        <v>5.5961550000000004</v>
      </c>
      <c r="D6939" s="429">
        <v>3.2290809999999999</v>
      </c>
      <c r="E6939" s="429">
        <v>2.3670740000000006</v>
      </c>
      <c r="F6939" s="429">
        <v>2.3004479999999958</v>
      </c>
    </row>
    <row r="6940" spans="1:6" x14ac:dyDescent="0.3">
      <c r="A6940" s="336">
        <v>25193</v>
      </c>
      <c r="B6940" s="2" t="s">
        <v>293</v>
      </c>
      <c r="C6940" s="429">
        <v>5.4178449999999998</v>
      </c>
      <c r="D6940" s="429">
        <v>3.3430260000000001</v>
      </c>
      <c r="E6940" s="429">
        <v>2.0748189999999997</v>
      </c>
      <c r="F6940" s="429">
        <v>0.86264000000000607</v>
      </c>
    </row>
    <row r="6941" spans="1:6" x14ac:dyDescent="0.3">
      <c r="A6941" s="336">
        <v>25202</v>
      </c>
      <c r="B6941" s="2" t="s">
        <v>293</v>
      </c>
      <c r="C6941" s="429">
        <v>5.624212</v>
      </c>
      <c r="D6941" s="429">
        <v>3.1881360000000001</v>
      </c>
      <c r="E6941" s="429">
        <v>2.4360759999999999</v>
      </c>
      <c r="F6941" s="429">
        <v>2.3283290000000108</v>
      </c>
    </row>
    <row r="6942" spans="1:6" x14ac:dyDescent="0.3">
      <c r="A6942" s="336">
        <v>25204</v>
      </c>
      <c r="B6942" s="2" t="s">
        <v>293</v>
      </c>
      <c r="C6942" s="429">
        <v>5.4108720000000003</v>
      </c>
      <c r="D6942" s="429">
        <v>3.3632300000000002</v>
      </c>
      <c r="E6942" s="429">
        <v>2.0476420000000002</v>
      </c>
      <c r="F6942" s="429">
        <v>0.72656499999998658</v>
      </c>
    </row>
    <row r="6943" spans="1:6" x14ac:dyDescent="0.3">
      <c r="A6943" s="336">
        <v>25208</v>
      </c>
      <c r="B6943" s="2" t="s">
        <v>293</v>
      </c>
      <c r="C6943" s="429">
        <v>5.3213540000000004</v>
      </c>
      <c r="D6943" s="429">
        <v>3.3963000000000001</v>
      </c>
      <c r="E6943" s="429">
        <v>1.9250540000000003</v>
      </c>
      <c r="F6943" s="429">
        <v>7.4016000000000304E-2</v>
      </c>
    </row>
    <row r="6944" spans="1:6" x14ac:dyDescent="0.3">
      <c r="A6944" s="336">
        <v>25209</v>
      </c>
      <c r="B6944" s="2" t="s">
        <v>293</v>
      </c>
      <c r="C6944" s="429">
        <v>5.3007949999999999</v>
      </c>
      <c r="D6944" s="429">
        <v>3.4130889999999998</v>
      </c>
      <c r="E6944" s="429">
        <v>1.8877060000000001</v>
      </c>
      <c r="F6944" s="429">
        <v>-0.13940999999999804</v>
      </c>
    </row>
    <row r="6945" spans="1:6" x14ac:dyDescent="0.3">
      <c r="A6945" s="336">
        <v>25213</v>
      </c>
      <c r="B6945" s="2" t="s">
        <v>293</v>
      </c>
      <c r="C6945" s="429">
        <v>5.6126480000000001</v>
      </c>
      <c r="D6945" s="429">
        <v>3.1742509999999999</v>
      </c>
      <c r="E6945" s="429">
        <v>2.4383970000000001</v>
      </c>
      <c r="F6945" s="429">
        <v>2.1663830000000033</v>
      </c>
    </row>
    <row r="6946" spans="1:6" x14ac:dyDescent="0.3">
      <c r="A6946" s="336">
        <v>25214</v>
      </c>
      <c r="B6946" s="2" t="s">
        <v>293</v>
      </c>
      <c r="C6946" s="429">
        <v>5.5192769999999998</v>
      </c>
      <c r="D6946" s="429">
        <v>3.262454</v>
      </c>
      <c r="E6946" s="429">
        <v>2.2568229999999998</v>
      </c>
      <c r="F6946" s="429">
        <v>1.7701699999999931</v>
      </c>
    </row>
    <row r="6947" spans="1:6" x14ac:dyDescent="0.3">
      <c r="A6947" s="336">
        <v>25231</v>
      </c>
      <c r="B6947" s="2" t="s">
        <v>293</v>
      </c>
      <c r="C6947" s="429">
        <v>5.5700289999999999</v>
      </c>
      <c r="D6947" s="429">
        <v>3.2278660000000001</v>
      </c>
      <c r="E6947" s="429">
        <v>2.3421629999999998</v>
      </c>
      <c r="F6947" s="429">
        <v>0.81045699999999954</v>
      </c>
    </row>
    <row r="6948" spans="1:6" x14ac:dyDescent="0.3">
      <c r="A6948" s="336">
        <v>25234</v>
      </c>
      <c r="B6948" s="2" t="s">
        <v>293</v>
      </c>
      <c r="C6948" s="429">
        <v>5.4395889999999998</v>
      </c>
      <c r="D6948" s="429">
        <v>3.4255369999999998</v>
      </c>
      <c r="E6948" s="429">
        <v>2.014052</v>
      </c>
      <c r="F6948" s="429">
        <v>-2.0441169999999858</v>
      </c>
    </row>
    <row r="6949" spans="1:6" x14ac:dyDescent="0.3">
      <c r="A6949" s="336">
        <v>25235</v>
      </c>
      <c r="B6949" s="2" t="s">
        <v>293</v>
      </c>
      <c r="C6949" s="429">
        <v>5.3945939999999997</v>
      </c>
      <c r="D6949" s="429">
        <v>3.4105240000000001</v>
      </c>
      <c r="E6949" s="429">
        <v>1.9840699999999996</v>
      </c>
      <c r="F6949" s="429">
        <v>-2.2374659999999977</v>
      </c>
    </row>
    <row r="6950" spans="1:6" x14ac:dyDescent="0.3">
      <c r="A6950" s="336">
        <v>25239</v>
      </c>
      <c r="B6950" s="2" t="s">
        <v>293</v>
      </c>
      <c r="C6950" s="429">
        <v>5.5899099999999997</v>
      </c>
      <c r="D6950" s="429">
        <v>3.2743899999999999</v>
      </c>
      <c r="E6950" s="429">
        <v>2.3155199999999998</v>
      </c>
      <c r="F6950" s="429">
        <v>2.141368000000007</v>
      </c>
    </row>
    <row r="6951" spans="1:6" x14ac:dyDescent="0.3">
      <c r="A6951" s="336">
        <v>25241</v>
      </c>
      <c r="B6951" s="2" t="s">
        <v>293</v>
      </c>
      <c r="C6951" s="429">
        <v>5.5757219999999998</v>
      </c>
      <c r="D6951" s="429">
        <v>3.2576329999999998</v>
      </c>
      <c r="E6951" s="429">
        <v>2.3180890000000001</v>
      </c>
      <c r="F6951" s="429">
        <v>1.8758229999999898</v>
      </c>
    </row>
    <row r="6952" spans="1:6" x14ac:dyDescent="0.3">
      <c r="A6952" s="336">
        <v>25243</v>
      </c>
      <c r="B6952" s="2" t="s">
        <v>293</v>
      </c>
      <c r="C6952" s="429">
        <v>5.5301780000000003</v>
      </c>
      <c r="D6952" s="429">
        <v>3.2732100000000002</v>
      </c>
      <c r="E6952" s="429">
        <v>2.2569680000000001</v>
      </c>
      <c r="F6952" s="429">
        <v>-0.18893800000000027</v>
      </c>
    </row>
    <row r="6953" spans="1:6" x14ac:dyDescent="0.3">
      <c r="A6953" s="336">
        <v>25244</v>
      </c>
      <c r="B6953" s="2" t="s">
        <v>293</v>
      </c>
      <c r="C6953" s="429">
        <v>5.5497550000000002</v>
      </c>
      <c r="D6953" s="429">
        <v>3.2960069999999999</v>
      </c>
      <c r="E6953" s="429">
        <v>2.2537480000000003</v>
      </c>
      <c r="F6953" s="429">
        <v>0.52583100000000371</v>
      </c>
    </row>
    <row r="6954" spans="1:6" x14ac:dyDescent="0.3">
      <c r="A6954" s="336">
        <v>25245</v>
      </c>
      <c r="B6954" s="2" t="s">
        <v>293</v>
      </c>
      <c r="C6954" s="429">
        <v>5.5671819999999999</v>
      </c>
      <c r="D6954" s="429">
        <v>3.240516</v>
      </c>
      <c r="E6954" s="429">
        <v>2.3266659999999999</v>
      </c>
      <c r="F6954" s="429">
        <v>1.3087469999999968</v>
      </c>
    </row>
    <row r="6955" spans="1:6" x14ac:dyDescent="0.3">
      <c r="A6955" s="336">
        <v>25248</v>
      </c>
      <c r="B6955" s="2" t="s">
        <v>293</v>
      </c>
      <c r="C6955" s="429">
        <v>5.5724410000000004</v>
      </c>
      <c r="D6955" s="429">
        <v>3.229339</v>
      </c>
      <c r="E6955" s="429">
        <v>2.3431020000000005</v>
      </c>
      <c r="F6955" s="429">
        <v>0.9808930000000089</v>
      </c>
    </row>
    <row r="6956" spans="1:6" x14ac:dyDescent="0.3">
      <c r="A6956" s="336">
        <v>25251</v>
      </c>
      <c r="B6956" s="2" t="s">
        <v>293</v>
      </c>
      <c r="C6956" s="429">
        <v>5.4888269999999997</v>
      </c>
      <c r="D6956" s="429">
        <v>3.3095720000000002</v>
      </c>
      <c r="E6956" s="429">
        <v>2.1792549999999995</v>
      </c>
      <c r="F6956" s="429">
        <v>-0.93606099999999515</v>
      </c>
    </row>
    <row r="6957" spans="1:6" x14ac:dyDescent="0.3">
      <c r="A6957" s="336">
        <v>25252</v>
      </c>
      <c r="B6957" s="2" t="s">
        <v>293</v>
      </c>
      <c r="C6957" s="429">
        <v>5.5473509999999999</v>
      </c>
      <c r="D6957" s="429">
        <v>3.3639220000000001</v>
      </c>
      <c r="E6957" s="429">
        <v>2.1834289999999998</v>
      </c>
      <c r="F6957" s="429">
        <v>0.83370399999999734</v>
      </c>
    </row>
    <row r="6958" spans="1:6" x14ac:dyDescent="0.3">
      <c r="A6958" s="336">
        <v>25253</v>
      </c>
      <c r="B6958" s="2" t="s">
        <v>293</v>
      </c>
      <c r="C6958" s="429">
        <v>5.6317459999999997</v>
      </c>
      <c r="D6958" s="429">
        <v>3.2715619999999999</v>
      </c>
      <c r="E6958" s="429">
        <v>2.3601839999999998</v>
      </c>
      <c r="F6958" s="429">
        <v>2.676357000000003</v>
      </c>
    </row>
    <row r="6959" spans="1:6" x14ac:dyDescent="0.3">
      <c r="A6959" s="336">
        <v>25259</v>
      </c>
      <c r="B6959" s="2" t="s">
        <v>293</v>
      </c>
      <c r="C6959" s="429">
        <v>5.4676629999999999</v>
      </c>
      <c r="D6959" s="429">
        <v>3.3448980000000001</v>
      </c>
      <c r="E6959" s="429">
        <v>2.1227649999999998</v>
      </c>
      <c r="F6959" s="429">
        <v>-1.5331959999999967</v>
      </c>
    </row>
    <row r="6960" spans="1:6" x14ac:dyDescent="0.3">
      <c r="A6960" s="336">
        <v>25260</v>
      </c>
      <c r="B6960" s="2" t="s">
        <v>293</v>
      </c>
      <c r="C6960" s="429">
        <v>5.6531630000000002</v>
      </c>
      <c r="D6960" s="429">
        <v>3.2969089999999999</v>
      </c>
      <c r="E6960" s="429">
        <v>2.3562540000000003</v>
      </c>
      <c r="F6960" s="429">
        <v>2.9876149999999981</v>
      </c>
    </row>
    <row r="6961" spans="1:6" x14ac:dyDescent="0.3">
      <c r="A6961" s="336">
        <v>25261</v>
      </c>
      <c r="B6961" s="2" t="s">
        <v>293</v>
      </c>
      <c r="C6961" s="429">
        <v>5.4154929999999997</v>
      </c>
      <c r="D6961" s="429">
        <v>3.4571879999999999</v>
      </c>
      <c r="E6961" s="429">
        <v>1.9583049999999997</v>
      </c>
      <c r="F6961" s="429">
        <v>-2.33594200000001</v>
      </c>
    </row>
    <row r="6962" spans="1:6" x14ac:dyDescent="0.3">
      <c r="A6962" s="336">
        <v>25262</v>
      </c>
      <c r="B6962" s="2" t="s">
        <v>293</v>
      </c>
      <c r="C6962" s="429">
        <v>5.5975039999999998</v>
      </c>
      <c r="D6962" s="429">
        <v>3.290476</v>
      </c>
      <c r="E6962" s="429">
        <v>2.3070279999999999</v>
      </c>
      <c r="F6962" s="429">
        <v>2.2765470000000008</v>
      </c>
    </row>
    <row r="6963" spans="1:6" x14ac:dyDescent="0.3">
      <c r="A6963" s="336">
        <v>25264</v>
      </c>
      <c r="B6963" s="2" t="s">
        <v>293</v>
      </c>
      <c r="C6963" s="429">
        <v>5.6068790000000002</v>
      </c>
      <c r="D6963" s="429">
        <v>3.2696070000000002</v>
      </c>
      <c r="E6963" s="429">
        <v>2.337272</v>
      </c>
      <c r="F6963" s="429">
        <v>2.3537620000000032</v>
      </c>
    </row>
    <row r="6964" spans="1:6" x14ac:dyDescent="0.3">
      <c r="A6964" s="336">
        <v>25266</v>
      </c>
      <c r="B6964" s="2" t="s">
        <v>293</v>
      </c>
      <c r="C6964" s="429">
        <v>5.4308860000000001</v>
      </c>
      <c r="D6964" s="429">
        <v>3.3580860000000001</v>
      </c>
      <c r="E6964" s="429">
        <v>2.0728</v>
      </c>
      <c r="F6964" s="429">
        <v>-1.5270340000000004</v>
      </c>
    </row>
    <row r="6965" spans="1:6" x14ac:dyDescent="0.3">
      <c r="A6965" s="336">
        <v>25267</v>
      </c>
      <c r="B6965" s="2" t="s">
        <v>293</v>
      </c>
      <c r="C6965" s="429">
        <v>5.3647</v>
      </c>
      <c r="D6965" s="429">
        <v>3.505709</v>
      </c>
      <c r="E6965" s="429">
        <v>1.8589910000000001</v>
      </c>
      <c r="F6965" s="429">
        <v>-3.1121819999999971</v>
      </c>
    </row>
    <row r="6966" spans="1:6" x14ac:dyDescent="0.3">
      <c r="A6966" s="336">
        <v>25268</v>
      </c>
      <c r="B6966" s="2" t="s">
        <v>293</v>
      </c>
      <c r="C6966" s="429">
        <v>5.413278</v>
      </c>
      <c r="D6966" s="429">
        <v>3.4200409999999999</v>
      </c>
      <c r="E6966" s="429">
        <v>1.9932370000000001</v>
      </c>
      <c r="F6966" s="429">
        <v>-2.4477839999999986</v>
      </c>
    </row>
    <row r="6967" spans="1:6" x14ac:dyDescent="0.3">
      <c r="A6967" s="336">
        <v>25270</v>
      </c>
      <c r="B6967" s="2" t="s">
        <v>293</v>
      </c>
      <c r="C6967" s="429">
        <v>5.5098260000000003</v>
      </c>
      <c r="D6967" s="429">
        <v>3.3412799999999998</v>
      </c>
      <c r="E6967" s="429">
        <v>2.1685460000000005</v>
      </c>
      <c r="F6967" s="429">
        <v>-0.4205959999999962</v>
      </c>
    </row>
    <row r="6968" spans="1:6" x14ac:dyDescent="0.3">
      <c r="A6968" s="336">
        <v>25271</v>
      </c>
      <c r="B6968" s="2" t="s">
        <v>293</v>
      </c>
      <c r="C6968" s="429">
        <v>5.5647539999999998</v>
      </c>
      <c r="D6968" s="429">
        <v>3.2719279999999999</v>
      </c>
      <c r="E6968" s="429">
        <v>2.2928259999999998</v>
      </c>
      <c r="F6968" s="429">
        <v>1.2909140000000008</v>
      </c>
    </row>
    <row r="6969" spans="1:6" x14ac:dyDescent="0.3">
      <c r="A6969" s="336">
        <v>25275</v>
      </c>
      <c r="B6969" s="2" t="s">
        <v>293</v>
      </c>
      <c r="C6969" s="429">
        <v>5.553242</v>
      </c>
      <c r="D6969" s="429">
        <v>3.326387</v>
      </c>
      <c r="E6969" s="429">
        <v>2.226855</v>
      </c>
      <c r="F6969" s="429">
        <v>1.252161000000001</v>
      </c>
    </row>
    <row r="6970" spans="1:6" x14ac:dyDescent="0.3">
      <c r="A6970" s="336">
        <v>25276</v>
      </c>
      <c r="B6970" s="2" t="s">
        <v>293</v>
      </c>
      <c r="C6970" s="429">
        <v>5.4846560000000002</v>
      </c>
      <c r="D6970" s="429">
        <v>3.348071</v>
      </c>
      <c r="E6970" s="429">
        <v>2.1365850000000002</v>
      </c>
      <c r="F6970" s="429">
        <v>-1.3390309999999985</v>
      </c>
    </row>
    <row r="6971" spans="1:6" x14ac:dyDescent="0.3">
      <c r="A6971" s="336">
        <v>25285</v>
      </c>
      <c r="B6971" s="2" t="s">
        <v>293</v>
      </c>
      <c r="C6971" s="429">
        <v>5.3900009999999998</v>
      </c>
      <c r="D6971" s="429">
        <v>3.3714759999999999</v>
      </c>
      <c r="E6971" s="429">
        <v>2.0185249999999999</v>
      </c>
      <c r="F6971" s="429">
        <v>-1.4748170000000016</v>
      </c>
    </row>
    <row r="6972" spans="1:6" x14ac:dyDescent="0.3">
      <c r="A6972" s="336">
        <v>25286</v>
      </c>
      <c r="B6972" s="2" t="s">
        <v>293</v>
      </c>
      <c r="C6972" s="429">
        <v>5.5225080000000002</v>
      </c>
      <c r="D6972" s="429">
        <v>3.2625310000000001</v>
      </c>
      <c r="E6972" s="429">
        <v>2.2599770000000001</v>
      </c>
      <c r="F6972" s="429">
        <v>-0.12882799999999861</v>
      </c>
    </row>
    <row r="6973" spans="1:6" x14ac:dyDescent="0.3">
      <c r="A6973" s="336">
        <v>25287</v>
      </c>
      <c r="B6973" s="2" t="s">
        <v>293</v>
      </c>
      <c r="C6973" s="429">
        <v>5.6625009999999998</v>
      </c>
      <c r="D6973" s="429">
        <v>3.2768419999999998</v>
      </c>
      <c r="E6973" s="429">
        <v>2.385659</v>
      </c>
      <c r="F6973" s="429">
        <v>3.0427170000000032</v>
      </c>
    </row>
    <row r="6974" spans="1:6" x14ac:dyDescent="0.3">
      <c r="A6974" s="336">
        <v>25301</v>
      </c>
      <c r="B6974" s="2" t="s">
        <v>293</v>
      </c>
      <c r="C6974" s="429">
        <v>5.6191829999999996</v>
      </c>
      <c r="D6974" s="429">
        <v>3.1861549999999998</v>
      </c>
      <c r="E6974" s="429">
        <v>2.4330279999999997</v>
      </c>
      <c r="F6974" s="429">
        <v>2.2239249999999942</v>
      </c>
    </row>
    <row r="6975" spans="1:6" x14ac:dyDescent="0.3">
      <c r="A6975" s="336">
        <v>25302</v>
      </c>
      <c r="B6975" s="2" t="s">
        <v>293</v>
      </c>
      <c r="C6975" s="429">
        <v>5.6310229999999999</v>
      </c>
      <c r="D6975" s="429">
        <v>3.1823109999999999</v>
      </c>
      <c r="E6975" s="429">
        <v>2.448712</v>
      </c>
      <c r="F6975" s="429">
        <v>2.1060460000000063</v>
      </c>
    </row>
    <row r="6976" spans="1:6" x14ac:dyDescent="0.3">
      <c r="A6976" s="336">
        <v>25303</v>
      </c>
      <c r="B6976" s="2" t="s">
        <v>293</v>
      </c>
      <c r="C6976" s="429">
        <v>5.6312879999999996</v>
      </c>
      <c r="D6976" s="429">
        <v>3.1762030000000001</v>
      </c>
      <c r="E6976" s="429">
        <v>2.4550849999999995</v>
      </c>
      <c r="F6976" s="429">
        <v>2.3182769999999948</v>
      </c>
    </row>
    <row r="6977" spans="1:6" x14ac:dyDescent="0.3">
      <c r="A6977" s="336">
        <v>25304</v>
      </c>
      <c r="B6977" s="2" t="s">
        <v>293</v>
      </c>
      <c r="C6977" s="429">
        <v>5.5884200000000002</v>
      </c>
      <c r="D6977" s="429">
        <v>3.205959</v>
      </c>
      <c r="E6977" s="429">
        <v>2.3824610000000002</v>
      </c>
      <c r="F6977" s="429">
        <v>2.167523999999986</v>
      </c>
    </row>
    <row r="6978" spans="1:6" x14ac:dyDescent="0.3">
      <c r="A6978" s="336">
        <v>25306</v>
      </c>
      <c r="B6978" s="2" t="s">
        <v>293</v>
      </c>
      <c r="C6978" s="429">
        <v>5.5550499999999996</v>
      </c>
      <c r="D6978" s="429">
        <v>3.2270639999999999</v>
      </c>
      <c r="E6978" s="429">
        <v>2.3279859999999997</v>
      </c>
      <c r="F6978" s="429">
        <v>1.7043160000000057</v>
      </c>
    </row>
    <row r="6979" spans="1:6" x14ac:dyDescent="0.3">
      <c r="A6979" s="336">
        <v>25309</v>
      </c>
      <c r="B6979" s="2" t="s">
        <v>293</v>
      </c>
      <c r="C6979" s="429">
        <v>5.6378490000000001</v>
      </c>
      <c r="D6979" s="429">
        <v>3.1838129999999998</v>
      </c>
      <c r="E6979" s="429">
        <v>2.4540360000000003</v>
      </c>
      <c r="F6979" s="429">
        <v>2.4126929999999902</v>
      </c>
    </row>
    <row r="6980" spans="1:6" x14ac:dyDescent="0.3">
      <c r="A6980" s="336">
        <v>25311</v>
      </c>
      <c r="B6980" s="2" t="s">
        <v>293</v>
      </c>
      <c r="C6980" s="429">
        <v>5.6066229999999999</v>
      </c>
      <c r="D6980" s="429">
        <v>3.1973739999999999</v>
      </c>
      <c r="E6980" s="429">
        <v>2.409249</v>
      </c>
      <c r="F6980" s="429">
        <v>2.0087229999999963</v>
      </c>
    </row>
    <row r="6981" spans="1:6" x14ac:dyDescent="0.3">
      <c r="A6981" s="336">
        <v>25312</v>
      </c>
      <c r="B6981" s="2" t="s">
        <v>293</v>
      </c>
      <c r="C6981" s="429">
        <v>5.6192000000000002</v>
      </c>
      <c r="D6981" s="429">
        <v>3.1777120000000001</v>
      </c>
      <c r="E6981" s="429">
        <v>2.4414880000000001</v>
      </c>
      <c r="F6981" s="429">
        <v>1.9636220000000009</v>
      </c>
    </row>
    <row r="6982" spans="1:6" x14ac:dyDescent="0.3">
      <c r="A6982" s="336">
        <v>25313</v>
      </c>
      <c r="B6982" s="2" t="s">
        <v>293</v>
      </c>
      <c r="C6982" s="429">
        <v>5.6353460000000002</v>
      </c>
      <c r="D6982" s="429">
        <v>3.1576309999999999</v>
      </c>
      <c r="E6982" s="429">
        <v>2.4777150000000003</v>
      </c>
      <c r="F6982" s="429">
        <v>2.3287030000000044</v>
      </c>
    </row>
    <row r="6983" spans="1:6" x14ac:dyDescent="0.3">
      <c r="A6983" s="336">
        <v>25314</v>
      </c>
      <c r="B6983" s="2" t="s">
        <v>293</v>
      </c>
      <c r="C6983" s="429">
        <v>5.6125930000000004</v>
      </c>
      <c r="D6983" s="429">
        <v>3.198429</v>
      </c>
      <c r="E6983" s="429">
        <v>2.4141640000000004</v>
      </c>
      <c r="F6983" s="429">
        <v>2.2911109999999937</v>
      </c>
    </row>
    <row r="6984" spans="1:6" x14ac:dyDescent="0.3">
      <c r="A6984" s="336">
        <v>25315</v>
      </c>
      <c r="B6984" s="2" t="s">
        <v>293</v>
      </c>
      <c r="C6984" s="429">
        <v>5.5487630000000001</v>
      </c>
      <c r="D6984" s="429">
        <v>3.229333</v>
      </c>
      <c r="E6984" s="429">
        <v>2.3194300000000001</v>
      </c>
      <c r="F6984" s="429">
        <v>2.0146680000000075</v>
      </c>
    </row>
    <row r="6985" spans="1:6" x14ac:dyDescent="0.3">
      <c r="A6985" s="336">
        <v>25320</v>
      </c>
      <c r="B6985" s="2" t="s">
        <v>293</v>
      </c>
      <c r="C6985" s="429">
        <v>5.5938090000000003</v>
      </c>
      <c r="D6985" s="429">
        <v>3.2014170000000002</v>
      </c>
      <c r="E6985" s="429">
        <v>2.3923920000000001</v>
      </c>
      <c r="F6985" s="429">
        <v>1.3716909999999984</v>
      </c>
    </row>
    <row r="6986" spans="1:6" x14ac:dyDescent="0.3">
      <c r="A6986" s="336">
        <v>25401</v>
      </c>
      <c r="B6986" s="2" t="s">
        <v>295</v>
      </c>
      <c r="C6986" s="429">
        <v>6.024381</v>
      </c>
      <c r="D6986" s="429">
        <v>3.1505109999999998</v>
      </c>
      <c r="E6986" s="429">
        <v>2.8738700000000001</v>
      </c>
      <c r="F6986" s="429">
        <v>7.7113979999999955</v>
      </c>
    </row>
    <row r="6987" spans="1:6" x14ac:dyDescent="0.3">
      <c r="A6987" s="336">
        <v>25403</v>
      </c>
      <c r="B6987" s="2" t="s">
        <v>295</v>
      </c>
      <c r="C6987" s="429">
        <v>5.9913639999999999</v>
      </c>
      <c r="D6987" s="429">
        <v>3.1548970000000001</v>
      </c>
      <c r="E6987" s="429">
        <v>2.8364669999999998</v>
      </c>
      <c r="F6987" s="429">
        <v>7.5600110000000029</v>
      </c>
    </row>
    <row r="6988" spans="1:6" x14ac:dyDescent="0.3">
      <c r="A6988" s="336">
        <v>25404</v>
      </c>
      <c r="B6988" s="2" t="s">
        <v>295</v>
      </c>
      <c r="C6988" s="429">
        <v>6.0715209999999997</v>
      </c>
      <c r="D6988" s="429">
        <v>3.1326719999999999</v>
      </c>
      <c r="E6988" s="429">
        <v>2.9388489999999998</v>
      </c>
      <c r="F6988" s="429">
        <v>7.6488699999999952</v>
      </c>
    </row>
    <row r="6989" spans="1:6" x14ac:dyDescent="0.3">
      <c r="A6989" s="336">
        <v>25405</v>
      </c>
      <c r="B6989" s="2" t="s">
        <v>295</v>
      </c>
      <c r="C6989" s="429">
        <v>6.0242339999999999</v>
      </c>
      <c r="D6989" s="429">
        <v>3.1645989999999999</v>
      </c>
      <c r="E6989" s="429">
        <v>2.8596349999999999</v>
      </c>
      <c r="F6989" s="429">
        <v>7.779750000000007</v>
      </c>
    </row>
    <row r="6990" spans="1:6" x14ac:dyDescent="0.3">
      <c r="A6990" s="336">
        <v>25411</v>
      </c>
      <c r="B6990" s="2" t="s">
        <v>293</v>
      </c>
      <c r="C6990" s="429">
        <v>5.7671950000000001</v>
      </c>
      <c r="D6990" s="429">
        <v>3.0948150000000001</v>
      </c>
      <c r="E6990" s="429">
        <v>2.67238</v>
      </c>
      <c r="F6990" s="429">
        <v>6.6108779999999996</v>
      </c>
    </row>
    <row r="6991" spans="1:6" x14ac:dyDescent="0.3">
      <c r="A6991" s="336">
        <v>25413</v>
      </c>
      <c r="B6991" s="2" t="s">
        <v>293</v>
      </c>
      <c r="C6991" s="429">
        <v>5.9084539999999999</v>
      </c>
      <c r="D6991" s="429">
        <v>3.1241699999999999</v>
      </c>
      <c r="E6991" s="429">
        <v>2.784284</v>
      </c>
      <c r="F6991" s="429">
        <v>7.7259570000000011</v>
      </c>
    </row>
    <row r="6992" spans="1:6" x14ac:dyDescent="0.3">
      <c r="A6992" s="336">
        <v>25414</v>
      </c>
      <c r="B6992" s="2" t="s">
        <v>295</v>
      </c>
      <c r="C6992" s="429">
        <v>6.0473319999999999</v>
      </c>
      <c r="D6992" s="429">
        <v>3.2533349999999999</v>
      </c>
      <c r="E6992" s="429">
        <v>2.7939970000000001</v>
      </c>
      <c r="F6992" s="429">
        <v>6.9791490000000067</v>
      </c>
    </row>
    <row r="6993" spans="1:6" x14ac:dyDescent="0.3">
      <c r="A6993" s="336">
        <v>25419</v>
      </c>
      <c r="B6993" s="2" t="s">
        <v>295</v>
      </c>
      <c r="C6993" s="429">
        <v>6.0647570000000002</v>
      </c>
      <c r="D6993" s="429">
        <v>3.1128269999999998</v>
      </c>
      <c r="E6993" s="429">
        <v>2.9519300000000004</v>
      </c>
      <c r="F6993" s="429">
        <v>7.3908419999999992</v>
      </c>
    </row>
    <row r="6994" spans="1:6" x14ac:dyDescent="0.3">
      <c r="A6994" s="336">
        <v>25420</v>
      </c>
      <c r="B6994" s="2" t="s">
        <v>293</v>
      </c>
      <c r="C6994" s="429">
        <v>5.8413709999999996</v>
      </c>
      <c r="D6994" s="429">
        <v>3.0891419999999998</v>
      </c>
      <c r="E6994" s="429">
        <v>2.7522289999999998</v>
      </c>
      <c r="F6994" s="429">
        <v>7.3426229999999961</v>
      </c>
    </row>
    <row r="6995" spans="1:6" x14ac:dyDescent="0.3">
      <c r="A6995" s="336">
        <v>25422</v>
      </c>
      <c r="B6995" s="2" t="s">
        <v>293</v>
      </c>
      <c r="C6995" s="429">
        <v>5.7262459999999997</v>
      </c>
      <c r="D6995" s="429">
        <v>3.0805889999999998</v>
      </c>
      <c r="E6995" s="429">
        <v>2.6456569999999999</v>
      </c>
      <c r="F6995" s="429">
        <v>6.3772939999999991</v>
      </c>
    </row>
    <row r="6996" spans="1:6" x14ac:dyDescent="0.3">
      <c r="A6996" s="336">
        <v>25425</v>
      </c>
      <c r="B6996" s="2" t="s">
        <v>295</v>
      </c>
      <c r="C6996" s="429">
        <v>6.0566019999999998</v>
      </c>
      <c r="D6996" s="429">
        <v>3.260097</v>
      </c>
      <c r="E6996" s="429">
        <v>2.7965049999999998</v>
      </c>
      <c r="F6996" s="429">
        <v>6.4537050000000065</v>
      </c>
    </row>
    <row r="6997" spans="1:6" x14ac:dyDescent="0.3">
      <c r="A6997" s="336">
        <v>25427</v>
      </c>
      <c r="B6997" s="2" t="s">
        <v>293</v>
      </c>
      <c r="C6997" s="429">
        <v>5.8264959999999997</v>
      </c>
      <c r="D6997" s="429">
        <v>3.0877729999999999</v>
      </c>
      <c r="E6997" s="429">
        <v>2.7387229999999998</v>
      </c>
      <c r="F6997" s="429">
        <v>7.1145570000000049</v>
      </c>
    </row>
    <row r="6998" spans="1:6" x14ac:dyDescent="0.3">
      <c r="A6998" s="336">
        <v>25428</v>
      </c>
      <c r="B6998" s="2" t="s">
        <v>293</v>
      </c>
      <c r="C6998" s="429">
        <v>5.8964480000000004</v>
      </c>
      <c r="D6998" s="429">
        <v>3.097661</v>
      </c>
      <c r="E6998" s="429">
        <v>2.7987870000000004</v>
      </c>
      <c r="F6998" s="429">
        <v>7.6737910000000014</v>
      </c>
    </row>
    <row r="6999" spans="1:6" x14ac:dyDescent="0.3">
      <c r="A6999" s="336">
        <v>25430</v>
      </c>
      <c r="B6999" s="2" t="s">
        <v>295</v>
      </c>
      <c r="C6999" s="429">
        <v>6.0418200000000004</v>
      </c>
      <c r="D6999" s="429">
        <v>3.1944590000000002</v>
      </c>
      <c r="E6999" s="429">
        <v>2.8473610000000003</v>
      </c>
      <c r="F6999" s="429">
        <v>7.6960899999999981</v>
      </c>
    </row>
    <row r="7000" spans="1:6" x14ac:dyDescent="0.3">
      <c r="A7000" s="336">
        <v>25431</v>
      </c>
      <c r="B7000" s="2" t="s">
        <v>293</v>
      </c>
      <c r="C7000" s="429">
        <v>5.6677569999999999</v>
      </c>
      <c r="D7000" s="429">
        <v>3.0782120000000002</v>
      </c>
      <c r="E7000" s="429">
        <v>2.5895449999999998</v>
      </c>
      <c r="F7000" s="429">
        <v>6.0636259999999993</v>
      </c>
    </row>
    <row r="7001" spans="1:6" x14ac:dyDescent="0.3">
      <c r="A7001" s="336">
        <v>25434</v>
      </c>
      <c r="B7001" s="2" t="s">
        <v>293</v>
      </c>
      <c r="C7001" s="429">
        <v>5.6536770000000001</v>
      </c>
      <c r="D7001" s="429">
        <v>3.1048979999999999</v>
      </c>
      <c r="E7001" s="429">
        <v>2.5487790000000001</v>
      </c>
      <c r="F7001" s="429">
        <v>5.8256240000000048</v>
      </c>
    </row>
    <row r="7002" spans="1:6" x14ac:dyDescent="0.3">
      <c r="A7002" s="336">
        <v>25437</v>
      </c>
      <c r="B7002" s="2" t="s">
        <v>293</v>
      </c>
      <c r="C7002" s="429">
        <v>5.6298880000000002</v>
      </c>
      <c r="D7002" s="429">
        <v>3.0923029999999998</v>
      </c>
      <c r="E7002" s="429">
        <v>2.5375850000000004</v>
      </c>
      <c r="F7002" s="429">
        <v>5.9310299999999927</v>
      </c>
    </row>
    <row r="7003" spans="1:6" x14ac:dyDescent="0.3">
      <c r="A7003" s="336">
        <v>25438</v>
      </c>
      <c r="B7003" s="2" t="s">
        <v>295</v>
      </c>
      <c r="C7003" s="429">
        <v>6.0605070000000003</v>
      </c>
      <c r="D7003" s="429">
        <v>3.2208990000000002</v>
      </c>
      <c r="E7003" s="429">
        <v>2.8396080000000001</v>
      </c>
      <c r="F7003" s="429">
        <v>7.1108199999999968</v>
      </c>
    </row>
    <row r="7004" spans="1:6" x14ac:dyDescent="0.3">
      <c r="A7004" s="336">
        <v>25442</v>
      </c>
      <c r="B7004" s="2" t="s">
        <v>295</v>
      </c>
      <c r="C7004" s="429">
        <v>6.0788120000000001</v>
      </c>
      <c r="D7004" s="429">
        <v>3.1841279999999998</v>
      </c>
      <c r="E7004" s="429">
        <v>2.8946840000000003</v>
      </c>
      <c r="F7004" s="429">
        <v>7.2290570000000045</v>
      </c>
    </row>
    <row r="7005" spans="1:6" x14ac:dyDescent="0.3">
      <c r="A7005" s="336">
        <v>25443</v>
      </c>
      <c r="B7005" s="2" t="s">
        <v>295</v>
      </c>
      <c r="C7005" s="429">
        <v>6.0913919999999999</v>
      </c>
      <c r="D7005" s="429">
        <v>3.1514669999999998</v>
      </c>
      <c r="E7005" s="429">
        <v>2.9399250000000001</v>
      </c>
      <c r="F7005" s="429">
        <v>7.2574069999999935</v>
      </c>
    </row>
    <row r="7006" spans="1:6" x14ac:dyDescent="0.3">
      <c r="A7006" s="336">
        <v>25444</v>
      </c>
      <c r="B7006" s="2" t="s">
        <v>293</v>
      </c>
      <c r="C7006" s="429">
        <v>5.6078570000000001</v>
      </c>
      <c r="D7006" s="429">
        <v>3.1254550000000001</v>
      </c>
      <c r="E7006" s="429">
        <v>2.482402</v>
      </c>
      <c r="F7006" s="429">
        <v>5.5941800000000015</v>
      </c>
    </row>
    <row r="7007" spans="1:6" x14ac:dyDescent="0.3">
      <c r="A7007" s="336">
        <v>25446</v>
      </c>
      <c r="B7007" s="2" t="s">
        <v>295</v>
      </c>
      <c r="C7007" s="429">
        <v>6.0184709999999999</v>
      </c>
      <c r="D7007" s="429">
        <v>3.251509</v>
      </c>
      <c r="E7007" s="429">
        <v>2.7669619999999999</v>
      </c>
      <c r="F7007" s="429">
        <v>7.4630149999999986</v>
      </c>
    </row>
    <row r="7008" spans="1:6" x14ac:dyDescent="0.3">
      <c r="A7008" s="336">
        <v>25501</v>
      </c>
      <c r="B7008" s="2" t="s">
        <v>293</v>
      </c>
      <c r="C7008" s="429">
        <v>5.6030740000000003</v>
      </c>
      <c r="D7008" s="429">
        <v>3.2842470000000001</v>
      </c>
      <c r="E7008" s="429">
        <v>2.3188270000000002</v>
      </c>
      <c r="F7008" s="429">
        <v>2.1862320000000111</v>
      </c>
    </row>
    <row r="7009" spans="1:6" x14ac:dyDescent="0.3">
      <c r="A7009" s="336">
        <v>25502</v>
      </c>
      <c r="B7009" s="2" t="s">
        <v>293</v>
      </c>
      <c r="C7009" s="429">
        <v>5.613664</v>
      </c>
      <c r="D7009" s="429">
        <v>3.2384490000000001</v>
      </c>
      <c r="E7009" s="429">
        <v>2.3752149999999999</v>
      </c>
      <c r="F7009" s="429">
        <v>2.4821580000000054</v>
      </c>
    </row>
    <row r="7010" spans="1:6" x14ac:dyDescent="0.3">
      <c r="A7010" s="336">
        <v>25503</v>
      </c>
      <c r="B7010" s="2" t="s">
        <v>293</v>
      </c>
      <c r="C7010" s="429">
        <v>5.6184859999999999</v>
      </c>
      <c r="D7010" s="429">
        <v>3.2255560000000001</v>
      </c>
      <c r="E7010" s="429">
        <v>2.3929299999999998</v>
      </c>
      <c r="F7010" s="429">
        <v>2.4296599999999913</v>
      </c>
    </row>
    <row r="7011" spans="1:6" x14ac:dyDescent="0.3">
      <c r="A7011" s="336">
        <v>25504</v>
      </c>
      <c r="B7011" s="2" t="s">
        <v>293</v>
      </c>
      <c r="C7011" s="429">
        <v>5.6359459999999997</v>
      </c>
      <c r="D7011" s="429">
        <v>3.2842950000000002</v>
      </c>
      <c r="E7011" s="429">
        <v>2.3516509999999995</v>
      </c>
      <c r="F7011" s="429">
        <v>2.7393240000000034</v>
      </c>
    </row>
    <row r="7012" spans="1:6" x14ac:dyDescent="0.3">
      <c r="A7012" s="336">
        <v>25505</v>
      </c>
      <c r="B7012" s="2" t="s">
        <v>293</v>
      </c>
      <c r="C7012" s="429">
        <v>5.6148629999999997</v>
      </c>
      <c r="D7012" s="429">
        <v>3.3706870000000002</v>
      </c>
      <c r="E7012" s="429">
        <v>2.2441759999999995</v>
      </c>
      <c r="F7012" s="429">
        <v>1.9803070000000034</v>
      </c>
    </row>
    <row r="7013" spans="1:6" x14ac:dyDescent="0.3">
      <c r="A7013" s="336">
        <v>25506</v>
      </c>
      <c r="B7013" s="2" t="s">
        <v>293</v>
      </c>
      <c r="C7013" s="429">
        <v>5.604609</v>
      </c>
      <c r="D7013" s="429">
        <v>3.3040669999999999</v>
      </c>
      <c r="E7013" s="429">
        <v>2.3005420000000001</v>
      </c>
      <c r="F7013" s="429">
        <v>2.364767999999998</v>
      </c>
    </row>
    <row r="7014" spans="1:6" x14ac:dyDescent="0.3">
      <c r="A7014" s="336">
        <v>25508</v>
      </c>
      <c r="B7014" s="2" t="s">
        <v>293</v>
      </c>
      <c r="C7014" s="429">
        <v>5.6155939999999998</v>
      </c>
      <c r="D7014" s="429">
        <v>3.4152779999999998</v>
      </c>
      <c r="E7014" s="429">
        <v>2.2003159999999999</v>
      </c>
      <c r="F7014" s="429">
        <v>1.7219929999999977</v>
      </c>
    </row>
    <row r="7015" spans="1:6" x14ac:dyDescent="0.3">
      <c r="A7015" s="336">
        <v>25510</v>
      </c>
      <c r="B7015" s="2" t="s">
        <v>293</v>
      </c>
      <c r="C7015" s="429">
        <v>5.6182350000000003</v>
      </c>
      <c r="D7015" s="429">
        <v>3.2108530000000002</v>
      </c>
      <c r="E7015" s="429">
        <v>2.4073820000000001</v>
      </c>
      <c r="F7015" s="429">
        <v>2.3377249999999918</v>
      </c>
    </row>
    <row r="7016" spans="1:6" x14ac:dyDescent="0.3">
      <c r="A7016" s="336">
        <v>25511</v>
      </c>
      <c r="B7016" s="2" t="s">
        <v>293</v>
      </c>
      <c r="C7016" s="429">
        <v>5.6362319999999997</v>
      </c>
      <c r="D7016" s="429">
        <v>3.4775339999999999</v>
      </c>
      <c r="E7016" s="429">
        <v>2.1586979999999998</v>
      </c>
      <c r="F7016" s="429">
        <v>1.7577619999999925</v>
      </c>
    </row>
    <row r="7017" spans="1:6" x14ac:dyDescent="0.3">
      <c r="A7017" s="336">
        <v>25512</v>
      </c>
      <c r="B7017" s="2" t="s">
        <v>293</v>
      </c>
      <c r="C7017" s="429">
        <v>5.6106879999999997</v>
      </c>
      <c r="D7017" s="429">
        <v>3.3687450000000001</v>
      </c>
      <c r="E7017" s="429">
        <v>2.2419429999999996</v>
      </c>
      <c r="F7017" s="429">
        <v>2.3145370000000014</v>
      </c>
    </row>
    <row r="7018" spans="1:6" x14ac:dyDescent="0.3">
      <c r="A7018" s="336">
        <v>25514</v>
      </c>
      <c r="B7018" s="2" t="s">
        <v>293</v>
      </c>
      <c r="C7018" s="429">
        <v>5.6481219999999999</v>
      </c>
      <c r="D7018" s="429">
        <v>3.4855670000000001</v>
      </c>
      <c r="E7018" s="429">
        <v>2.1625549999999998</v>
      </c>
      <c r="F7018" s="429">
        <v>2.1317159999999973</v>
      </c>
    </row>
    <row r="7019" spans="1:6" x14ac:dyDescent="0.3">
      <c r="A7019" s="336">
        <v>25515</v>
      </c>
      <c r="B7019" s="2" t="s">
        <v>293</v>
      </c>
      <c r="C7019" s="429">
        <v>5.619402</v>
      </c>
      <c r="D7019" s="429">
        <v>3.25597</v>
      </c>
      <c r="E7019" s="429">
        <v>2.363432</v>
      </c>
      <c r="F7019" s="429">
        <v>2.6419119999999978</v>
      </c>
    </row>
    <row r="7020" spans="1:6" x14ac:dyDescent="0.3">
      <c r="A7020" s="336">
        <v>25517</v>
      </c>
      <c r="B7020" s="2" t="s">
        <v>293</v>
      </c>
      <c r="C7020" s="429">
        <v>5.6472110000000004</v>
      </c>
      <c r="D7020" s="429">
        <v>3.4860169999999999</v>
      </c>
      <c r="E7020" s="429">
        <v>2.1611940000000005</v>
      </c>
      <c r="F7020" s="429">
        <v>1.9453959999999952</v>
      </c>
    </row>
    <row r="7021" spans="1:6" x14ac:dyDescent="0.3">
      <c r="A7021" s="336">
        <v>25520</v>
      </c>
      <c r="B7021" s="2" t="s">
        <v>293</v>
      </c>
      <c r="C7021" s="429">
        <v>5.6230419999999999</v>
      </c>
      <c r="D7021" s="429">
        <v>3.2396760000000002</v>
      </c>
      <c r="E7021" s="429">
        <v>2.3833659999999997</v>
      </c>
      <c r="F7021" s="429">
        <v>2.5147940000000091</v>
      </c>
    </row>
    <row r="7022" spans="1:6" x14ac:dyDescent="0.3">
      <c r="A7022" s="336">
        <v>25521</v>
      </c>
      <c r="B7022" s="2" t="s">
        <v>293</v>
      </c>
      <c r="C7022" s="429">
        <v>5.6013809999999999</v>
      </c>
      <c r="D7022" s="429">
        <v>3.2376990000000001</v>
      </c>
      <c r="E7022" s="429">
        <v>2.3636819999999998</v>
      </c>
      <c r="F7022" s="429">
        <v>2.273851999999998</v>
      </c>
    </row>
    <row r="7023" spans="1:6" x14ac:dyDescent="0.3">
      <c r="A7023" s="336">
        <v>25523</v>
      </c>
      <c r="B7023" s="2" t="s">
        <v>293</v>
      </c>
      <c r="C7023" s="429">
        <v>5.6062450000000004</v>
      </c>
      <c r="D7023" s="429">
        <v>3.2501980000000001</v>
      </c>
      <c r="E7023" s="429">
        <v>2.3560470000000002</v>
      </c>
      <c r="F7023" s="429">
        <v>2.3362120000000033</v>
      </c>
    </row>
    <row r="7024" spans="1:6" x14ac:dyDescent="0.3">
      <c r="A7024" s="336">
        <v>25524</v>
      </c>
      <c r="B7024" s="2" t="s">
        <v>293</v>
      </c>
      <c r="C7024" s="429">
        <v>5.6246369999999999</v>
      </c>
      <c r="D7024" s="429">
        <v>3.4031899999999999</v>
      </c>
      <c r="E7024" s="429">
        <v>2.2214469999999999</v>
      </c>
      <c r="F7024" s="429">
        <v>1.9352580000000046</v>
      </c>
    </row>
    <row r="7025" spans="1:6" x14ac:dyDescent="0.3">
      <c r="A7025" s="336">
        <v>25526</v>
      </c>
      <c r="B7025" s="2" t="s">
        <v>293</v>
      </c>
      <c r="C7025" s="429">
        <v>5.6191740000000001</v>
      </c>
      <c r="D7025" s="429">
        <v>3.195662</v>
      </c>
      <c r="E7025" s="429">
        <v>2.4235120000000001</v>
      </c>
      <c r="F7025" s="429">
        <v>2.300485000000009</v>
      </c>
    </row>
    <row r="7026" spans="1:6" x14ac:dyDescent="0.3">
      <c r="A7026" s="336">
        <v>25529</v>
      </c>
      <c r="B7026" s="2" t="s">
        <v>293</v>
      </c>
      <c r="C7026" s="429">
        <v>5.593585</v>
      </c>
      <c r="D7026" s="429">
        <v>3.270985</v>
      </c>
      <c r="E7026" s="429">
        <v>2.3226</v>
      </c>
      <c r="F7026" s="429">
        <v>2.0521239999999992</v>
      </c>
    </row>
    <row r="7027" spans="1:6" x14ac:dyDescent="0.3">
      <c r="A7027" s="336">
        <v>25530</v>
      </c>
      <c r="B7027" s="2" t="s">
        <v>293</v>
      </c>
      <c r="C7027" s="429">
        <v>5.638763</v>
      </c>
      <c r="D7027" s="429">
        <v>3.4452319999999999</v>
      </c>
      <c r="E7027" s="429">
        <v>2.1935310000000001</v>
      </c>
      <c r="F7027" s="429">
        <v>2.6204750000000061</v>
      </c>
    </row>
    <row r="7028" spans="1:6" x14ac:dyDescent="0.3">
      <c r="A7028" s="336">
        <v>25534</v>
      </c>
      <c r="B7028" s="2" t="s">
        <v>293</v>
      </c>
      <c r="C7028" s="429">
        <v>5.6233009999999997</v>
      </c>
      <c r="D7028" s="429">
        <v>3.4294699999999998</v>
      </c>
      <c r="E7028" s="429">
        <v>2.1938309999999999</v>
      </c>
      <c r="F7028" s="429">
        <v>1.8780399999999986</v>
      </c>
    </row>
    <row r="7029" spans="1:6" x14ac:dyDescent="0.3">
      <c r="A7029" s="336">
        <v>25535</v>
      </c>
      <c r="B7029" s="2" t="s">
        <v>293</v>
      </c>
      <c r="C7029" s="429">
        <v>5.6228720000000001</v>
      </c>
      <c r="D7029" s="429">
        <v>3.3483269999999998</v>
      </c>
      <c r="E7029" s="429">
        <v>2.2745450000000003</v>
      </c>
      <c r="F7029" s="429">
        <v>2.7350940000000037</v>
      </c>
    </row>
    <row r="7030" spans="1:6" x14ac:dyDescent="0.3">
      <c r="A7030" s="336">
        <v>25537</v>
      </c>
      <c r="B7030" s="2" t="s">
        <v>293</v>
      </c>
      <c r="C7030" s="429">
        <v>5.6314869999999999</v>
      </c>
      <c r="D7030" s="429">
        <v>3.2835190000000001</v>
      </c>
      <c r="E7030" s="429">
        <v>2.3479679999999998</v>
      </c>
      <c r="F7030" s="429">
        <v>2.7292839999999998</v>
      </c>
    </row>
    <row r="7031" spans="1:6" x14ac:dyDescent="0.3">
      <c r="A7031" s="336">
        <v>25540</v>
      </c>
      <c r="B7031" s="2" t="s">
        <v>293</v>
      </c>
      <c r="C7031" s="429">
        <v>5.6135789999999997</v>
      </c>
      <c r="D7031" s="429">
        <v>3.3266269999999998</v>
      </c>
      <c r="E7031" s="429">
        <v>2.2869519999999999</v>
      </c>
      <c r="F7031" s="429">
        <v>2.262652999999986</v>
      </c>
    </row>
    <row r="7032" spans="1:6" x14ac:dyDescent="0.3">
      <c r="A7032" s="336">
        <v>25541</v>
      </c>
      <c r="B7032" s="2" t="s">
        <v>293</v>
      </c>
      <c r="C7032" s="429">
        <v>5.6247040000000004</v>
      </c>
      <c r="D7032" s="429">
        <v>3.2368139999999999</v>
      </c>
      <c r="E7032" s="429">
        <v>2.3878900000000005</v>
      </c>
      <c r="F7032" s="429">
        <v>2.4867289999999969</v>
      </c>
    </row>
    <row r="7033" spans="1:6" x14ac:dyDescent="0.3">
      <c r="A7033" s="336">
        <v>25544</v>
      </c>
      <c r="B7033" s="2" t="s">
        <v>293</v>
      </c>
      <c r="C7033" s="429">
        <v>5.6011480000000002</v>
      </c>
      <c r="D7033" s="429">
        <v>3.2900510000000001</v>
      </c>
      <c r="E7033" s="429">
        <v>2.3110970000000002</v>
      </c>
      <c r="F7033" s="429">
        <v>2.3220060000000018</v>
      </c>
    </row>
    <row r="7034" spans="1:6" x14ac:dyDescent="0.3">
      <c r="A7034" s="336">
        <v>25545</v>
      </c>
      <c r="B7034" s="2" t="s">
        <v>293</v>
      </c>
      <c r="C7034" s="429">
        <v>5.6361059999999998</v>
      </c>
      <c r="D7034" s="429">
        <v>3.259255</v>
      </c>
      <c r="E7034" s="429">
        <v>2.3768509999999998</v>
      </c>
      <c r="F7034" s="429">
        <v>2.6982239999999962</v>
      </c>
    </row>
    <row r="7035" spans="1:6" x14ac:dyDescent="0.3">
      <c r="A7035" s="336">
        <v>25547</v>
      </c>
      <c r="B7035" s="2" t="s">
        <v>293</v>
      </c>
      <c r="C7035" s="429">
        <v>5.5890380000000004</v>
      </c>
      <c r="D7035" s="429">
        <v>3.4045719999999999</v>
      </c>
      <c r="E7035" s="429">
        <v>2.1844660000000005</v>
      </c>
      <c r="F7035" s="429">
        <v>1.5332069999999973</v>
      </c>
    </row>
    <row r="7036" spans="1:6" x14ac:dyDescent="0.3">
      <c r="A7036" s="336">
        <v>25550</v>
      </c>
      <c r="B7036" s="2" t="s">
        <v>293</v>
      </c>
      <c r="C7036" s="429">
        <v>5.6484030000000001</v>
      </c>
      <c r="D7036" s="429">
        <v>3.2648329999999999</v>
      </c>
      <c r="E7036" s="429">
        <v>2.3835700000000002</v>
      </c>
      <c r="F7036" s="429">
        <v>2.8895840000000064</v>
      </c>
    </row>
    <row r="7037" spans="1:6" x14ac:dyDescent="0.3">
      <c r="A7037" s="336">
        <v>25555</v>
      </c>
      <c r="B7037" s="2" t="s">
        <v>293</v>
      </c>
      <c r="C7037" s="429">
        <v>5.6326130000000001</v>
      </c>
      <c r="D7037" s="429">
        <v>3.4504290000000002</v>
      </c>
      <c r="E7037" s="429">
        <v>2.1821839999999999</v>
      </c>
      <c r="F7037" s="429">
        <v>2.3727429999999927</v>
      </c>
    </row>
    <row r="7038" spans="1:6" x14ac:dyDescent="0.3">
      <c r="A7038" s="336">
        <v>25557</v>
      </c>
      <c r="B7038" s="2" t="s">
        <v>293</v>
      </c>
      <c r="C7038" s="429">
        <v>5.6118899999999998</v>
      </c>
      <c r="D7038" s="429">
        <v>3.3543050000000001</v>
      </c>
      <c r="E7038" s="429">
        <v>2.2575849999999997</v>
      </c>
      <c r="F7038" s="429">
        <v>2.1727190000000007</v>
      </c>
    </row>
    <row r="7039" spans="1:6" x14ac:dyDescent="0.3">
      <c r="A7039" s="336">
        <v>25559</v>
      </c>
      <c r="B7039" s="2" t="s">
        <v>293</v>
      </c>
      <c r="C7039" s="429">
        <v>5.6183199999999998</v>
      </c>
      <c r="D7039" s="429">
        <v>3.2852450000000002</v>
      </c>
      <c r="E7039" s="429">
        <v>2.3330749999999996</v>
      </c>
      <c r="F7039" s="429">
        <v>2.5697430000000026</v>
      </c>
    </row>
    <row r="7040" spans="1:6" x14ac:dyDescent="0.3">
      <c r="A7040" s="336">
        <v>25560</v>
      </c>
      <c r="B7040" s="2" t="s">
        <v>293</v>
      </c>
      <c r="C7040" s="429">
        <v>5.6262639999999999</v>
      </c>
      <c r="D7040" s="429">
        <v>3.1619130000000002</v>
      </c>
      <c r="E7040" s="429">
        <v>2.4643509999999997</v>
      </c>
      <c r="F7040" s="429">
        <v>2.2509850000000071</v>
      </c>
    </row>
    <row r="7041" spans="1:6" x14ac:dyDescent="0.3">
      <c r="A7041" s="336">
        <v>25564</v>
      </c>
      <c r="B7041" s="2" t="s">
        <v>293</v>
      </c>
      <c r="C7041" s="429">
        <v>5.6109809999999998</v>
      </c>
      <c r="D7041" s="429">
        <v>3.2127140000000001</v>
      </c>
      <c r="E7041" s="429">
        <v>2.3982669999999997</v>
      </c>
      <c r="F7041" s="429">
        <v>2.2862260000000063</v>
      </c>
    </row>
    <row r="7042" spans="1:6" x14ac:dyDescent="0.3">
      <c r="A7042" s="336">
        <v>25565</v>
      </c>
      <c r="B7042" s="2" t="s">
        <v>293</v>
      </c>
      <c r="C7042" s="429">
        <v>5.608562</v>
      </c>
      <c r="D7042" s="429">
        <v>3.3413539999999999</v>
      </c>
      <c r="E7042" s="429">
        <v>2.2672080000000001</v>
      </c>
      <c r="F7042" s="429">
        <v>2.0580830000000034</v>
      </c>
    </row>
    <row r="7043" spans="1:6" x14ac:dyDescent="0.3">
      <c r="A7043" s="336">
        <v>25567</v>
      </c>
      <c r="B7043" s="2" t="s">
        <v>293</v>
      </c>
      <c r="C7043" s="429">
        <v>5.60344</v>
      </c>
      <c r="D7043" s="429">
        <v>3.24221</v>
      </c>
      <c r="E7043" s="429">
        <v>2.3612299999999999</v>
      </c>
      <c r="F7043" s="429">
        <v>2.1884130000000042</v>
      </c>
    </row>
    <row r="7044" spans="1:6" x14ac:dyDescent="0.3">
      <c r="A7044" s="336">
        <v>25570</v>
      </c>
      <c r="B7044" s="2" t="s">
        <v>293</v>
      </c>
      <c r="C7044" s="429">
        <v>5.6145300000000002</v>
      </c>
      <c r="D7044" s="429">
        <v>3.3800409999999999</v>
      </c>
      <c r="E7044" s="429">
        <v>2.2344890000000004</v>
      </c>
      <c r="F7044" s="429">
        <v>2.5104100000000074</v>
      </c>
    </row>
    <row r="7045" spans="1:6" x14ac:dyDescent="0.3">
      <c r="A7045" s="336">
        <v>25571</v>
      </c>
      <c r="B7045" s="2" t="s">
        <v>293</v>
      </c>
      <c r="C7045" s="429">
        <v>5.6072629999999997</v>
      </c>
      <c r="D7045" s="429">
        <v>3.279407</v>
      </c>
      <c r="E7045" s="429">
        <v>2.3278559999999997</v>
      </c>
      <c r="F7045" s="429">
        <v>2.4405790000000067</v>
      </c>
    </row>
    <row r="7046" spans="1:6" x14ac:dyDescent="0.3">
      <c r="A7046" s="336">
        <v>25573</v>
      </c>
      <c r="B7046" s="2" t="s">
        <v>293</v>
      </c>
      <c r="C7046" s="429">
        <v>5.6002049999999999</v>
      </c>
      <c r="D7046" s="429">
        <v>3.2471410000000001</v>
      </c>
      <c r="E7046" s="429">
        <v>2.3530639999999998</v>
      </c>
      <c r="F7046" s="429">
        <v>2.2148329999999987</v>
      </c>
    </row>
    <row r="7047" spans="1:6" x14ac:dyDescent="0.3">
      <c r="A7047" s="336">
        <v>25601</v>
      </c>
      <c r="B7047" s="2" t="s">
        <v>293</v>
      </c>
      <c r="C7047" s="429">
        <v>5.592155</v>
      </c>
      <c r="D7047" s="429">
        <v>3.4595159999999998</v>
      </c>
      <c r="E7047" s="429">
        <v>2.1326390000000002</v>
      </c>
      <c r="F7047" s="429">
        <v>1.2659829999999914</v>
      </c>
    </row>
    <row r="7048" spans="1:6" x14ac:dyDescent="0.3">
      <c r="A7048" s="336">
        <v>25607</v>
      </c>
      <c r="B7048" s="2" t="s">
        <v>293</v>
      </c>
      <c r="C7048" s="429">
        <v>5.4237460000000004</v>
      </c>
      <c r="D7048" s="429">
        <v>3.3962590000000001</v>
      </c>
      <c r="E7048" s="429">
        <v>2.0274870000000003</v>
      </c>
      <c r="F7048" s="429">
        <v>0.60876800000000486</v>
      </c>
    </row>
    <row r="7049" spans="1:6" x14ac:dyDescent="0.3">
      <c r="A7049" s="336">
        <v>25608</v>
      </c>
      <c r="B7049" s="2" t="s">
        <v>293</v>
      </c>
      <c r="C7049" s="429">
        <v>5.5384570000000002</v>
      </c>
      <c r="D7049" s="429">
        <v>3.4300519999999999</v>
      </c>
      <c r="E7049" s="429">
        <v>2.1084050000000003</v>
      </c>
      <c r="F7049" s="429">
        <v>1.3684159999999963</v>
      </c>
    </row>
    <row r="7050" spans="1:6" x14ac:dyDescent="0.3">
      <c r="A7050" s="336">
        <v>25617</v>
      </c>
      <c r="B7050" s="2" t="s">
        <v>293</v>
      </c>
      <c r="C7050" s="429">
        <v>5.4282440000000003</v>
      </c>
      <c r="D7050" s="429">
        <v>3.4081869999999999</v>
      </c>
      <c r="E7050" s="429">
        <v>2.0200570000000004</v>
      </c>
      <c r="F7050" s="429">
        <v>0.71349200000000224</v>
      </c>
    </row>
    <row r="7051" spans="1:6" x14ac:dyDescent="0.3">
      <c r="A7051" s="336">
        <v>25621</v>
      </c>
      <c r="B7051" s="2" t="s">
        <v>293</v>
      </c>
      <c r="C7051" s="429">
        <v>5.5491359999999998</v>
      </c>
      <c r="D7051" s="429">
        <v>3.4388869999999998</v>
      </c>
      <c r="E7051" s="429">
        <v>2.110249</v>
      </c>
      <c r="F7051" s="429">
        <v>1.3399549999999962</v>
      </c>
    </row>
    <row r="7052" spans="1:6" x14ac:dyDescent="0.3">
      <c r="A7052" s="336">
        <v>25632</v>
      </c>
      <c r="B7052" s="2" t="s">
        <v>293</v>
      </c>
      <c r="C7052" s="429">
        <v>5.5515790000000003</v>
      </c>
      <c r="D7052" s="429">
        <v>3.4410409999999998</v>
      </c>
      <c r="E7052" s="429">
        <v>2.1105380000000005</v>
      </c>
      <c r="F7052" s="429">
        <v>1.1643800000000013</v>
      </c>
    </row>
    <row r="7053" spans="1:6" x14ac:dyDescent="0.3">
      <c r="A7053" s="336">
        <v>25635</v>
      </c>
      <c r="B7053" s="2" t="s">
        <v>293</v>
      </c>
      <c r="C7053" s="429">
        <v>5.5022460000000004</v>
      </c>
      <c r="D7053" s="429">
        <v>3.4216739999999999</v>
      </c>
      <c r="E7053" s="429">
        <v>2.0805720000000005</v>
      </c>
      <c r="F7053" s="429">
        <v>1.043202000000008</v>
      </c>
    </row>
    <row r="7054" spans="1:6" x14ac:dyDescent="0.3">
      <c r="A7054" s="336">
        <v>25638</v>
      </c>
      <c r="B7054" s="2" t="s">
        <v>293</v>
      </c>
      <c r="C7054" s="429">
        <v>5.5814310000000003</v>
      </c>
      <c r="D7054" s="429">
        <v>3.5010509999999999</v>
      </c>
      <c r="E7054" s="429">
        <v>2.0803800000000003</v>
      </c>
      <c r="F7054" s="429">
        <v>1.0185590000000033</v>
      </c>
    </row>
    <row r="7055" spans="1:6" x14ac:dyDescent="0.3">
      <c r="A7055" s="336">
        <v>25650</v>
      </c>
      <c r="B7055" s="2" t="s">
        <v>293</v>
      </c>
      <c r="C7055" s="429">
        <v>5.5066920000000001</v>
      </c>
      <c r="D7055" s="429">
        <v>3.4109980000000002</v>
      </c>
      <c r="E7055" s="429">
        <v>2.0956939999999999</v>
      </c>
      <c r="F7055" s="429">
        <v>1.3008149999999929</v>
      </c>
    </row>
    <row r="7056" spans="1:6" x14ac:dyDescent="0.3">
      <c r="A7056" s="336">
        <v>25651</v>
      </c>
      <c r="B7056" s="2" t="s">
        <v>293</v>
      </c>
      <c r="C7056" s="429">
        <v>5.5552549999999998</v>
      </c>
      <c r="D7056" s="429">
        <v>3.4678239999999998</v>
      </c>
      <c r="E7056" s="429">
        <v>2.087431</v>
      </c>
      <c r="F7056" s="429">
        <v>1.2128319999999988</v>
      </c>
    </row>
    <row r="7057" spans="1:6" x14ac:dyDescent="0.3">
      <c r="A7057" s="336">
        <v>25654</v>
      </c>
      <c r="B7057" s="2" t="s">
        <v>293</v>
      </c>
      <c r="C7057" s="429">
        <v>5.5357219999999998</v>
      </c>
      <c r="D7057" s="429">
        <v>3.3949829999999999</v>
      </c>
      <c r="E7057" s="429">
        <v>2.1407389999999999</v>
      </c>
      <c r="F7057" s="429">
        <v>1.2500749999999954</v>
      </c>
    </row>
    <row r="7058" spans="1:6" x14ac:dyDescent="0.3">
      <c r="A7058" s="336">
        <v>25661</v>
      </c>
      <c r="B7058" s="2" t="s">
        <v>293</v>
      </c>
      <c r="C7058" s="429">
        <v>5.6727400000000001</v>
      </c>
      <c r="D7058" s="429">
        <v>3.6072579999999999</v>
      </c>
      <c r="E7058" s="429">
        <v>2.0654820000000003</v>
      </c>
      <c r="F7058" s="429">
        <v>1.2002290000000002</v>
      </c>
    </row>
    <row r="7059" spans="1:6" x14ac:dyDescent="0.3">
      <c r="A7059" s="336">
        <v>25666</v>
      </c>
      <c r="B7059" s="2" t="s">
        <v>293</v>
      </c>
      <c r="C7059" s="429">
        <v>5.6400819999999996</v>
      </c>
      <c r="D7059" s="429">
        <v>3.5324439999999999</v>
      </c>
      <c r="E7059" s="429">
        <v>2.1076379999999997</v>
      </c>
      <c r="F7059" s="429">
        <v>1.3169790000000035</v>
      </c>
    </row>
    <row r="7060" spans="1:6" x14ac:dyDescent="0.3">
      <c r="A7060" s="336">
        <v>25669</v>
      </c>
      <c r="B7060" s="2" t="s">
        <v>293</v>
      </c>
      <c r="C7060" s="429">
        <v>5.6829289999999997</v>
      </c>
      <c r="D7060" s="429">
        <v>3.5699860000000001</v>
      </c>
      <c r="E7060" s="429">
        <v>2.1129429999999996</v>
      </c>
      <c r="F7060" s="429">
        <v>1.6396239999999977</v>
      </c>
    </row>
    <row r="7061" spans="1:6" x14ac:dyDescent="0.3">
      <c r="A7061" s="336">
        <v>25670</v>
      </c>
      <c r="B7061" s="2" t="s">
        <v>293</v>
      </c>
      <c r="C7061" s="429">
        <v>5.616142</v>
      </c>
      <c r="D7061" s="429">
        <v>3.5466760000000002</v>
      </c>
      <c r="E7061" s="429">
        <v>2.0694659999999998</v>
      </c>
      <c r="F7061" s="429">
        <v>1.0265259999999969</v>
      </c>
    </row>
    <row r="7062" spans="1:6" x14ac:dyDescent="0.3">
      <c r="A7062" s="336">
        <v>25671</v>
      </c>
      <c r="B7062" s="2" t="s">
        <v>293</v>
      </c>
      <c r="C7062" s="429">
        <v>5.6354550000000003</v>
      </c>
      <c r="D7062" s="429">
        <v>3.5149560000000002</v>
      </c>
      <c r="E7062" s="429">
        <v>2.1204990000000001</v>
      </c>
      <c r="F7062" s="429">
        <v>1.3512929999999983</v>
      </c>
    </row>
    <row r="7063" spans="1:6" x14ac:dyDescent="0.3">
      <c r="A7063" s="336">
        <v>25674</v>
      </c>
      <c r="B7063" s="2" t="s">
        <v>293</v>
      </c>
      <c r="C7063" s="429">
        <v>5.6739430000000004</v>
      </c>
      <c r="D7063" s="429">
        <v>3.5801759999999998</v>
      </c>
      <c r="E7063" s="429">
        <v>2.0937670000000006</v>
      </c>
      <c r="F7063" s="429">
        <v>1.4160859999999929</v>
      </c>
    </row>
    <row r="7064" spans="1:6" x14ac:dyDescent="0.3">
      <c r="A7064" s="336">
        <v>25676</v>
      </c>
      <c r="B7064" s="2" t="s">
        <v>293</v>
      </c>
      <c r="C7064" s="429">
        <v>5.656962</v>
      </c>
      <c r="D7064" s="429">
        <v>3.5698089999999998</v>
      </c>
      <c r="E7064" s="429">
        <v>2.0871530000000003</v>
      </c>
      <c r="F7064" s="429">
        <v>1.2698920000000058</v>
      </c>
    </row>
    <row r="7065" spans="1:6" x14ac:dyDescent="0.3">
      <c r="A7065" s="336">
        <v>25678</v>
      </c>
      <c r="B7065" s="2" t="s">
        <v>293</v>
      </c>
      <c r="C7065" s="429">
        <v>5.6144780000000001</v>
      </c>
      <c r="D7065" s="429">
        <v>3.552905</v>
      </c>
      <c r="E7065" s="429">
        <v>2.0615730000000001</v>
      </c>
      <c r="F7065" s="429">
        <v>0.9816990000000132</v>
      </c>
    </row>
    <row r="7066" spans="1:6" x14ac:dyDescent="0.3">
      <c r="A7066" s="336">
        <v>25699</v>
      </c>
      <c r="B7066" s="2" t="s">
        <v>293</v>
      </c>
      <c r="C7066" s="429">
        <v>5.6626589999999997</v>
      </c>
      <c r="D7066" s="429">
        <v>3.5462940000000001</v>
      </c>
      <c r="E7066" s="429">
        <v>2.1163649999999996</v>
      </c>
      <c r="F7066" s="429">
        <v>1.609263999999996</v>
      </c>
    </row>
    <row r="7067" spans="1:6" x14ac:dyDescent="0.3">
      <c r="A7067" s="336">
        <v>25701</v>
      </c>
      <c r="B7067" s="2" t="s">
        <v>293</v>
      </c>
      <c r="C7067" s="429">
        <v>5.6381769999999998</v>
      </c>
      <c r="D7067" s="429">
        <v>3.3317139999999998</v>
      </c>
      <c r="E7067" s="429">
        <v>2.3064629999999999</v>
      </c>
      <c r="F7067" s="429">
        <v>2.8372189999999904</v>
      </c>
    </row>
    <row r="7068" spans="1:6" x14ac:dyDescent="0.3">
      <c r="A7068" s="336">
        <v>25702</v>
      </c>
      <c r="B7068" s="2" t="s">
        <v>293</v>
      </c>
      <c r="C7068" s="429">
        <v>5.646941</v>
      </c>
      <c r="D7068" s="429">
        <v>3.2952970000000001</v>
      </c>
      <c r="E7068" s="429">
        <v>2.3516439999999998</v>
      </c>
      <c r="F7068" s="429">
        <v>2.8638970000000015</v>
      </c>
    </row>
    <row r="7069" spans="1:6" x14ac:dyDescent="0.3">
      <c r="A7069" s="336">
        <v>25703</v>
      </c>
      <c r="B7069" s="2" t="s">
        <v>293</v>
      </c>
      <c r="C7069" s="429">
        <v>5.6493770000000003</v>
      </c>
      <c r="D7069" s="429">
        <v>3.328646</v>
      </c>
      <c r="E7069" s="429">
        <v>2.3207310000000003</v>
      </c>
      <c r="F7069" s="429">
        <v>2.936084000000001</v>
      </c>
    </row>
    <row r="7070" spans="1:6" x14ac:dyDescent="0.3">
      <c r="A7070" s="336">
        <v>25704</v>
      </c>
      <c r="B7070" s="2" t="s">
        <v>293</v>
      </c>
      <c r="C7070" s="429">
        <v>5.634798</v>
      </c>
      <c r="D7070" s="429">
        <v>3.4111379999999998</v>
      </c>
      <c r="E7070" s="429">
        <v>2.2236600000000002</v>
      </c>
      <c r="F7070" s="429">
        <v>2.6630700000000047</v>
      </c>
    </row>
    <row r="7071" spans="1:6" x14ac:dyDescent="0.3">
      <c r="A7071" s="336">
        <v>25705</v>
      </c>
      <c r="B7071" s="2" t="s">
        <v>293</v>
      </c>
      <c r="C7071" s="429">
        <v>5.6483860000000004</v>
      </c>
      <c r="D7071" s="429">
        <v>3.3043659999999999</v>
      </c>
      <c r="E7071" s="429">
        <v>2.3440200000000004</v>
      </c>
      <c r="F7071" s="429">
        <v>2.9013279999999995</v>
      </c>
    </row>
    <row r="7072" spans="1:6" x14ac:dyDescent="0.3">
      <c r="A7072" s="336">
        <v>25801</v>
      </c>
      <c r="B7072" s="2" t="s">
        <v>293</v>
      </c>
      <c r="C7072" s="429">
        <v>5.1886729999999996</v>
      </c>
      <c r="D7072" s="429">
        <v>3.4631539999999998</v>
      </c>
      <c r="E7072" s="429">
        <v>1.7255189999999998</v>
      </c>
      <c r="F7072" s="429">
        <v>-0.38711599999999891</v>
      </c>
    </row>
    <row r="7073" spans="1:6" x14ac:dyDescent="0.3">
      <c r="A7073" s="336">
        <v>25811</v>
      </c>
      <c r="B7073" s="2" t="s">
        <v>293</v>
      </c>
      <c r="C7073" s="429">
        <v>5.2329470000000002</v>
      </c>
      <c r="D7073" s="429">
        <v>3.3099799999999999</v>
      </c>
      <c r="E7073" s="429">
        <v>1.9229670000000003</v>
      </c>
      <c r="F7073" s="429">
        <v>1.0223870000000019</v>
      </c>
    </row>
    <row r="7074" spans="1:6" x14ac:dyDescent="0.3">
      <c r="A7074" s="336">
        <v>25812</v>
      </c>
      <c r="B7074" s="2" t="s">
        <v>293</v>
      </c>
      <c r="C7074" s="429">
        <v>5.2989269999999999</v>
      </c>
      <c r="D7074" s="429">
        <v>3.405618</v>
      </c>
      <c r="E7074" s="429">
        <v>1.8933089999999999</v>
      </c>
      <c r="F7074" s="429">
        <v>-0.43081199999998887</v>
      </c>
    </row>
    <row r="7075" spans="1:6" x14ac:dyDescent="0.3">
      <c r="A7075" s="336">
        <v>25813</v>
      </c>
      <c r="B7075" s="2" t="s">
        <v>293</v>
      </c>
      <c r="C7075" s="429">
        <v>5.1014210000000002</v>
      </c>
      <c r="D7075" s="429">
        <v>3.4980560000000001</v>
      </c>
      <c r="E7075" s="429">
        <v>1.6033650000000002</v>
      </c>
      <c r="F7075" s="429">
        <v>-0.78924100000001118</v>
      </c>
    </row>
    <row r="7076" spans="1:6" x14ac:dyDescent="0.3">
      <c r="A7076" s="336">
        <v>25817</v>
      </c>
      <c r="B7076" s="2" t="s">
        <v>293</v>
      </c>
      <c r="C7076" s="429">
        <v>5.2339779999999996</v>
      </c>
      <c r="D7076" s="429">
        <v>3.4123049999999999</v>
      </c>
      <c r="E7076" s="429">
        <v>1.8216729999999997</v>
      </c>
      <c r="F7076" s="429">
        <v>-0.21613600000000588</v>
      </c>
    </row>
    <row r="7077" spans="1:6" x14ac:dyDescent="0.3">
      <c r="A7077" s="336">
        <v>25820</v>
      </c>
      <c r="B7077" s="2" t="s">
        <v>293</v>
      </c>
      <c r="C7077" s="429">
        <v>5.1793810000000002</v>
      </c>
      <c r="D7077" s="429">
        <v>3.2455910000000001</v>
      </c>
      <c r="E7077" s="429">
        <v>1.9337900000000001</v>
      </c>
      <c r="F7077" s="429">
        <v>0.88943300000000391</v>
      </c>
    </row>
    <row r="7078" spans="1:6" x14ac:dyDescent="0.3">
      <c r="A7078" s="336">
        <v>25823</v>
      </c>
      <c r="B7078" s="2" t="s">
        <v>293</v>
      </c>
      <c r="C7078" s="429">
        <v>5.1536580000000001</v>
      </c>
      <c r="D7078" s="429">
        <v>3.4136190000000002</v>
      </c>
      <c r="E7078" s="429">
        <v>1.7400389999999999</v>
      </c>
      <c r="F7078" s="429">
        <v>-0.19631499999999846</v>
      </c>
    </row>
    <row r="7079" spans="1:6" x14ac:dyDescent="0.3">
      <c r="A7079" s="336">
        <v>25825</v>
      </c>
      <c r="B7079" s="2" t="s">
        <v>293</v>
      </c>
      <c r="C7079" s="429">
        <v>5.1118410000000001</v>
      </c>
      <c r="D7079" s="429">
        <v>3.410015</v>
      </c>
      <c r="E7079" s="429">
        <v>1.7018260000000001</v>
      </c>
      <c r="F7079" s="429">
        <v>-0.54624200000000656</v>
      </c>
    </row>
    <row r="7080" spans="1:6" x14ac:dyDescent="0.3">
      <c r="A7080" s="336">
        <v>25827</v>
      </c>
      <c r="B7080" s="2" t="s">
        <v>293</v>
      </c>
      <c r="C7080" s="429">
        <v>5.1677289999999996</v>
      </c>
      <c r="D7080" s="429">
        <v>3.4444330000000001</v>
      </c>
      <c r="E7080" s="429">
        <v>1.7232959999999995</v>
      </c>
      <c r="F7080" s="429">
        <v>-0.2406649999999857</v>
      </c>
    </row>
    <row r="7081" spans="1:6" x14ac:dyDescent="0.3">
      <c r="A7081" s="336">
        <v>25831</v>
      </c>
      <c r="B7081" s="2" t="s">
        <v>293</v>
      </c>
      <c r="C7081" s="429">
        <v>5.0994440000000001</v>
      </c>
      <c r="D7081" s="429">
        <v>3.537283</v>
      </c>
      <c r="E7081" s="429">
        <v>1.5621610000000001</v>
      </c>
      <c r="F7081" s="429">
        <v>-2.1913569999999964</v>
      </c>
    </row>
    <row r="7082" spans="1:6" x14ac:dyDescent="0.3">
      <c r="A7082" s="336">
        <v>25832</v>
      </c>
      <c r="B7082" s="2" t="s">
        <v>293</v>
      </c>
      <c r="C7082" s="429">
        <v>5.0733040000000003</v>
      </c>
      <c r="D7082" s="429">
        <v>3.4983620000000002</v>
      </c>
      <c r="E7082" s="429">
        <v>1.5749420000000001</v>
      </c>
      <c r="F7082" s="429">
        <v>-0.93337699999999302</v>
      </c>
    </row>
    <row r="7083" spans="1:6" x14ac:dyDescent="0.3">
      <c r="A7083" s="336">
        <v>25837</v>
      </c>
      <c r="B7083" s="2" t="s">
        <v>293</v>
      </c>
      <c r="C7083" s="429">
        <v>5.2048839999999998</v>
      </c>
      <c r="D7083" s="429">
        <v>3.4704579999999998</v>
      </c>
      <c r="E7083" s="429">
        <v>1.734426</v>
      </c>
      <c r="F7083" s="429">
        <v>-1.1308289999999985</v>
      </c>
    </row>
    <row r="7084" spans="1:6" x14ac:dyDescent="0.3">
      <c r="A7084" s="336">
        <v>25839</v>
      </c>
      <c r="B7084" s="2" t="s">
        <v>293</v>
      </c>
      <c r="C7084" s="429">
        <v>5.232621</v>
      </c>
      <c r="D7084" s="429">
        <v>3.4185620000000001</v>
      </c>
      <c r="E7084" s="429">
        <v>1.8140589999999999</v>
      </c>
      <c r="F7084" s="429">
        <v>-0.24618499999999699</v>
      </c>
    </row>
    <row r="7085" spans="1:6" x14ac:dyDescent="0.3">
      <c r="A7085" s="336">
        <v>25840</v>
      </c>
      <c r="B7085" s="2" t="s">
        <v>293</v>
      </c>
      <c r="C7085" s="429">
        <v>5.1806229999999998</v>
      </c>
      <c r="D7085" s="429">
        <v>3.500715</v>
      </c>
      <c r="E7085" s="429">
        <v>1.6799079999999997</v>
      </c>
      <c r="F7085" s="429">
        <v>-1.7783520000000053</v>
      </c>
    </row>
    <row r="7086" spans="1:6" x14ac:dyDescent="0.3">
      <c r="A7086" s="336">
        <v>25841</v>
      </c>
      <c r="B7086" s="2" t="s">
        <v>293</v>
      </c>
      <c r="C7086" s="429">
        <v>5.1606209999999999</v>
      </c>
      <c r="D7086" s="429">
        <v>3.2951570000000001</v>
      </c>
      <c r="E7086" s="429">
        <v>1.8654639999999998</v>
      </c>
      <c r="F7086" s="429">
        <v>0.3028279999999981</v>
      </c>
    </row>
    <row r="7087" spans="1:6" x14ac:dyDescent="0.3">
      <c r="A7087" s="336">
        <v>25843</v>
      </c>
      <c r="B7087" s="2" t="s">
        <v>293</v>
      </c>
      <c r="C7087" s="429">
        <v>5.1172019999999998</v>
      </c>
      <c r="D7087" s="429">
        <v>3.3789910000000001</v>
      </c>
      <c r="E7087" s="429">
        <v>1.7382109999999997</v>
      </c>
      <c r="F7087" s="429">
        <v>-0.5799080000000032</v>
      </c>
    </row>
    <row r="7088" spans="1:6" x14ac:dyDescent="0.3">
      <c r="A7088" s="336">
        <v>25844</v>
      </c>
      <c r="B7088" s="2" t="s">
        <v>293</v>
      </c>
      <c r="C7088" s="429">
        <v>5.2257870000000004</v>
      </c>
      <c r="D7088" s="429">
        <v>3.4295610000000001</v>
      </c>
      <c r="E7088" s="429">
        <v>1.7962260000000003</v>
      </c>
      <c r="F7088" s="429">
        <v>-0.27376199999999784</v>
      </c>
    </row>
    <row r="7089" spans="1:6" x14ac:dyDescent="0.3">
      <c r="A7089" s="336">
        <v>25845</v>
      </c>
      <c r="B7089" s="2" t="s">
        <v>293</v>
      </c>
      <c r="C7089" s="429">
        <v>5.2918750000000001</v>
      </c>
      <c r="D7089" s="429">
        <v>3.339674</v>
      </c>
      <c r="E7089" s="429">
        <v>1.9522010000000001</v>
      </c>
      <c r="F7089" s="429">
        <v>0.89716999999999558</v>
      </c>
    </row>
    <row r="7090" spans="1:6" x14ac:dyDescent="0.3">
      <c r="A7090" s="336">
        <v>25848</v>
      </c>
      <c r="B7090" s="2" t="s">
        <v>293</v>
      </c>
      <c r="C7090" s="429">
        <v>5.2381469999999997</v>
      </c>
      <c r="D7090" s="429">
        <v>3.3970400000000001</v>
      </c>
      <c r="E7090" s="429">
        <v>1.8411069999999996</v>
      </c>
      <c r="F7090" s="429">
        <v>-2.7684000000007813E-2</v>
      </c>
    </row>
    <row r="7091" spans="1:6" x14ac:dyDescent="0.3">
      <c r="A7091" s="336">
        <v>25854</v>
      </c>
      <c r="B7091" s="2" t="s">
        <v>293</v>
      </c>
      <c r="C7091" s="429">
        <v>5.1546500000000002</v>
      </c>
      <c r="D7091" s="429">
        <v>3.5505450000000001</v>
      </c>
      <c r="E7091" s="429">
        <v>1.6041050000000001</v>
      </c>
      <c r="F7091" s="429">
        <v>-2.7835489999999936</v>
      </c>
    </row>
    <row r="7092" spans="1:6" x14ac:dyDescent="0.3">
      <c r="A7092" s="336">
        <v>25857</v>
      </c>
      <c r="B7092" s="2" t="s">
        <v>293</v>
      </c>
      <c r="C7092" s="429">
        <v>5.1523099999999999</v>
      </c>
      <c r="D7092" s="429">
        <v>3.3721969999999999</v>
      </c>
      <c r="E7092" s="429">
        <v>1.7801130000000001</v>
      </c>
      <c r="F7092" s="429">
        <v>-9.3862000000001444E-2</v>
      </c>
    </row>
    <row r="7093" spans="1:6" x14ac:dyDescent="0.3">
      <c r="A7093" s="336">
        <v>25862</v>
      </c>
      <c r="B7093" s="2" t="s">
        <v>293</v>
      </c>
      <c r="C7093" s="429">
        <v>5.2222179999999998</v>
      </c>
      <c r="D7093" s="429">
        <v>3.4679869999999999</v>
      </c>
      <c r="E7093" s="429">
        <v>1.7542309999999999</v>
      </c>
      <c r="F7093" s="429">
        <v>-1.2986030000000071</v>
      </c>
    </row>
    <row r="7094" spans="1:6" x14ac:dyDescent="0.3">
      <c r="A7094" s="336">
        <v>25864</v>
      </c>
      <c r="B7094" s="2" t="s">
        <v>293</v>
      </c>
      <c r="C7094" s="429">
        <v>5.1697800000000003</v>
      </c>
      <c r="D7094" s="429">
        <v>3.46624</v>
      </c>
      <c r="E7094" s="429">
        <v>1.7035400000000003</v>
      </c>
      <c r="F7094" s="429">
        <v>-0.25607300000000066</v>
      </c>
    </row>
    <row r="7095" spans="1:6" x14ac:dyDescent="0.3">
      <c r="A7095" s="336">
        <v>25865</v>
      </c>
      <c r="B7095" s="2" t="s">
        <v>293</v>
      </c>
      <c r="C7095" s="429">
        <v>5.2033300000000002</v>
      </c>
      <c r="D7095" s="429">
        <v>3.4236209999999998</v>
      </c>
      <c r="E7095" s="429">
        <v>1.7797090000000004</v>
      </c>
      <c r="F7095" s="429">
        <v>-0.10350299999999635</v>
      </c>
    </row>
    <row r="7096" spans="1:6" x14ac:dyDescent="0.3">
      <c r="A7096" s="336">
        <v>25868</v>
      </c>
      <c r="B7096" s="2" t="s">
        <v>293</v>
      </c>
      <c r="C7096" s="429">
        <v>5.0811019999999996</v>
      </c>
      <c r="D7096" s="429">
        <v>3.615405</v>
      </c>
      <c r="E7096" s="429">
        <v>1.4656969999999996</v>
      </c>
      <c r="F7096" s="429">
        <v>-3.9787819999999954</v>
      </c>
    </row>
    <row r="7097" spans="1:6" x14ac:dyDescent="0.3">
      <c r="A7097" s="336">
        <v>25870</v>
      </c>
      <c r="B7097" s="2" t="s">
        <v>293</v>
      </c>
      <c r="C7097" s="429">
        <v>5.2447020000000002</v>
      </c>
      <c r="D7097" s="429">
        <v>3.3501219999999998</v>
      </c>
      <c r="E7097" s="429">
        <v>1.8945800000000004</v>
      </c>
      <c r="F7097" s="429">
        <v>0.64822800000000314</v>
      </c>
    </row>
    <row r="7098" spans="1:6" x14ac:dyDescent="0.3">
      <c r="A7098" s="336">
        <v>25876</v>
      </c>
      <c r="B7098" s="2" t="s">
        <v>293</v>
      </c>
      <c r="C7098" s="429">
        <v>5.2741860000000003</v>
      </c>
      <c r="D7098" s="429">
        <v>3.3209040000000001</v>
      </c>
      <c r="E7098" s="429">
        <v>1.9532820000000002</v>
      </c>
      <c r="F7098" s="429">
        <v>1.1012189999999933</v>
      </c>
    </row>
    <row r="7099" spans="1:6" x14ac:dyDescent="0.3">
      <c r="A7099" s="336">
        <v>25880</v>
      </c>
      <c r="B7099" s="2" t="s">
        <v>293</v>
      </c>
      <c r="C7099" s="429">
        <v>5.2197440000000004</v>
      </c>
      <c r="D7099" s="429">
        <v>3.4578259999999998</v>
      </c>
      <c r="E7099" s="429">
        <v>1.7619180000000005</v>
      </c>
      <c r="F7099" s="429">
        <v>-0.22321499999999617</v>
      </c>
    </row>
    <row r="7100" spans="1:6" x14ac:dyDescent="0.3">
      <c r="A7100" s="336">
        <v>25882</v>
      </c>
      <c r="B7100" s="2" t="s">
        <v>293</v>
      </c>
      <c r="C7100" s="429">
        <v>5.2579099999999999</v>
      </c>
      <c r="D7100" s="429">
        <v>3.301615</v>
      </c>
      <c r="E7100" s="429">
        <v>1.9562949999999999</v>
      </c>
      <c r="F7100" s="429">
        <v>1.2742209999999972</v>
      </c>
    </row>
    <row r="7101" spans="1:6" x14ac:dyDescent="0.3">
      <c r="A7101" s="336">
        <v>25901</v>
      </c>
      <c r="B7101" s="2" t="s">
        <v>293</v>
      </c>
      <c r="C7101" s="429">
        <v>5.2315449999999997</v>
      </c>
      <c r="D7101" s="429">
        <v>3.4423750000000002</v>
      </c>
      <c r="E7101" s="429">
        <v>1.7891699999999995</v>
      </c>
      <c r="F7101" s="429">
        <v>-0.26740900000000067</v>
      </c>
    </row>
    <row r="7102" spans="1:6" x14ac:dyDescent="0.3">
      <c r="A7102" s="336">
        <v>25902</v>
      </c>
      <c r="B7102" s="2" t="s">
        <v>293</v>
      </c>
      <c r="C7102" s="429">
        <v>5.1754629999999997</v>
      </c>
      <c r="D7102" s="429">
        <v>3.3167170000000001</v>
      </c>
      <c r="E7102" s="429">
        <v>1.8587459999999996</v>
      </c>
      <c r="F7102" s="429">
        <v>0.42372499999999746</v>
      </c>
    </row>
    <row r="7103" spans="1:6" x14ac:dyDescent="0.3">
      <c r="A7103" s="336">
        <v>25908</v>
      </c>
      <c r="B7103" s="2" t="s">
        <v>293</v>
      </c>
      <c r="C7103" s="429">
        <v>5.1668149999999997</v>
      </c>
      <c r="D7103" s="429">
        <v>3.3991530000000001</v>
      </c>
      <c r="E7103" s="429">
        <v>1.7676619999999996</v>
      </c>
      <c r="F7103" s="429">
        <v>-3.3479999999990184E-2</v>
      </c>
    </row>
    <row r="7104" spans="1:6" x14ac:dyDescent="0.3">
      <c r="A7104" s="336">
        <v>25913</v>
      </c>
      <c r="B7104" s="2" t="s">
        <v>293</v>
      </c>
      <c r="C7104" s="429">
        <v>5.2598690000000001</v>
      </c>
      <c r="D7104" s="429">
        <v>3.3755609999999998</v>
      </c>
      <c r="E7104" s="429">
        <v>1.8843080000000003</v>
      </c>
      <c r="F7104" s="429">
        <v>0.29454000000001201</v>
      </c>
    </row>
    <row r="7105" spans="1:6" x14ac:dyDescent="0.3">
      <c r="A7105" s="336">
        <v>25915</v>
      </c>
      <c r="B7105" s="2" t="s">
        <v>293</v>
      </c>
      <c r="C7105" s="429">
        <v>5.1965640000000004</v>
      </c>
      <c r="D7105" s="429">
        <v>3.351477</v>
      </c>
      <c r="E7105" s="429">
        <v>1.8450870000000004</v>
      </c>
      <c r="F7105" s="429">
        <v>0.44147800000000359</v>
      </c>
    </row>
    <row r="7106" spans="1:6" x14ac:dyDescent="0.3">
      <c r="A7106" s="336">
        <v>25917</v>
      </c>
      <c r="B7106" s="2" t="s">
        <v>293</v>
      </c>
      <c r="C7106" s="429">
        <v>5.2678989999999999</v>
      </c>
      <c r="D7106" s="429">
        <v>3.439425</v>
      </c>
      <c r="E7106" s="429">
        <v>1.8284739999999999</v>
      </c>
      <c r="F7106" s="429">
        <v>-0.18486500000000206</v>
      </c>
    </row>
    <row r="7107" spans="1:6" x14ac:dyDescent="0.3">
      <c r="A7107" s="336">
        <v>25918</v>
      </c>
      <c r="B7107" s="2" t="s">
        <v>293</v>
      </c>
      <c r="C7107" s="429">
        <v>5.1205340000000001</v>
      </c>
      <c r="D7107" s="429">
        <v>3.429173</v>
      </c>
      <c r="E7107" s="429">
        <v>1.6913610000000001</v>
      </c>
      <c r="F7107" s="429">
        <v>-0.3878959999999978</v>
      </c>
    </row>
    <row r="7108" spans="1:6" x14ac:dyDescent="0.3">
      <c r="A7108" s="336">
        <v>25920</v>
      </c>
      <c r="B7108" s="2" t="s">
        <v>293</v>
      </c>
      <c r="C7108" s="429">
        <v>5.2142270000000002</v>
      </c>
      <c r="D7108" s="429">
        <v>3.3921670000000002</v>
      </c>
      <c r="E7108" s="429">
        <v>1.82206</v>
      </c>
      <c r="F7108" s="429">
        <v>0.15422099999999972</v>
      </c>
    </row>
    <row r="7109" spans="1:6" x14ac:dyDescent="0.3">
      <c r="A7109" s="336">
        <v>25922</v>
      </c>
      <c r="B7109" s="2" t="s">
        <v>293</v>
      </c>
      <c r="C7109" s="429">
        <v>5.1961659999999998</v>
      </c>
      <c r="D7109" s="429">
        <v>3.208936</v>
      </c>
      <c r="E7109" s="429">
        <v>1.9872299999999998</v>
      </c>
      <c r="F7109" s="429">
        <v>1.3632009999999894</v>
      </c>
    </row>
    <row r="7110" spans="1:6" x14ac:dyDescent="0.3">
      <c r="A7110" s="336">
        <v>25928</v>
      </c>
      <c r="B7110" s="2" t="s">
        <v>293</v>
      </c>
      <c r="C7110" s="429">
        <v>5.2260720000000003</v>
      </c>
      <c r="D7110" s="429">
        <v>3.300691</v>
      </c>
      <c r="E7110" s="429">
        <v>1.9253810000000002</v>
      </c>
      <c r="F7110" s="429">
        <v>1.0327160000000006</v>
      </c>
    </row>
    <row r="7111" spans="1:6" x14ac:dyDescent="0.3">
      <c r="A7111" s="336">
        <v>25932</v>
      </c>
      <c r="B7111" s="2" t="s">
        <v>293</v>
      </c>
      <c r="C7111" s="429">
        <v>5.1955590000000003</v>
      </c>
      <c r="D7111" s="429">
        <v>3.44659</v>
      </c>
      <c r="E7111" s="429">
        <v>1.7489690000000002</v>
      </c>
      <c r="F7111" s="429">
        <v>-0.24022599999999983</v>
      </c>
    </row>
    <row r="7112" spans="1:6" x14ac:dyDescent="0.3">
      <c r="A7112" s="336">
        <v>25936</v>
      </c>
      <c r="B7112" s="2" t="s">
        <v>293</v>
      </c>
      <c r="C7112" s="429">
        <v>5.1978350000000004</v>
      </c>
      <c r="D7112" s="429">
        <v>3.4656910000000001</v>
      </c>
      <c r="E7112" s="429">
        <v>1.7321440000000004</v>
      </c>
      <c r="F7112" s="429">
        <v>-0.63916199999999179</v>
      </c>
    </row>
    <row r="7113" spans="1:6" x14ac:dyDescent="0.3">
      <c r="A7113" s="336">
        <v>25938</v>
      </c>
      <c r="B7113" s="2" t="s">
        <v>293</v>
      </c>
      <c r="C7113" s="429">
        <v>5.2507159999999997</v>
      </c>
      <c r="D7113" s="429">
        <v>3.4621599999999999</v>
      </c>
      <c r="E7113" s="429">
        <v>1.7885559999999998</v>
      </c>
      <c r="F7113" s="429">
        <v>-1.4851929999999953</v>
      </c>
    </row>
    <row r="7114" spans="1:6" x14ac:dyDescent="0.3">
      <c r="A7114" s="336">
        <v>25951</v>
      </c>
      <c r="B7114" s="2" t="s">
        <v>293</v>
      </c>
      <c r="C7114" s="429">
        <v>5.2247960000000004</v>
      </c>
      <c r="D7114" s="429">
        <v>3.2449849999999998</v>
      </c>
      <c r="E7114" s="429">
        <v>1.9798110000000007</v>
      </c>
      <c r="F7114" s="429">
        <v>1.8418220000000005</v>
      </c>
    </row>
    <row r="7115" spans="1:6" x14ac:dyDescent="0.3">
      <c r="A7115" s="336">
        <v>25958</v>
      </c>
      <c r="B7115" s="2" t="s">
        <v>293</v>
      </c>
      <c r="C7115" s="429">
        <v>4.9727889999999997</v>
      </c>
      <c r="D7115" s="429">
        <v>3.6906590000000001</v>
      </c>
      <c r="E7115" s="429">
        <v>1.2821299999999995</v>
      </c>
      <c r="F7115" s="429">
        <v>-6.3037830000000028</v>
      </c>
    </row>
    <row r="7116" spans="1:6" x14ac:dyDescent="0.3">
      <c r="A7116" s="336">
        <v>25962</v>
      </c>
      <c r="B7116" s="2" t="s">
        <v>293</v>
      </c>
      <c r="C7116" s="429">
        <v>5.0195980000000002</v>
      </c>
      <c r="D7116" s="429">
        <v>3.6264059999999998</v>
      </c>
      <c r="E7116" s="429">
        <v>1.3931920000000004</v>
      </c>
      <c r="F7116" s="429">
        <v>-4.8008760000000024</v>
      </c>
    </row>
    <row r="7117" spans="1:6" x14ac:dyDescent="0.3">
      <c r="A7117" s="336">
        <v>25965</v>
      </c>
      <c r="B7117" s="2" t="s">
        <v>293</v>
      </c>
      <c r="C7117" s="429">
        <v>5.0620310000000002</v>
      </c>
      <c r="D7117" s="429">
        <v>3.5004810000000002</v>
      </c>
      <c r="E7117" s="429">
        <v>1.56155</v>
      </c>
      <c r="F7117" s="429">
        <v>-2.6631189999999947</v>
      </c>
    </row>
    <row r="7118" spans="1:6" x14ac:dyDescent="0.3">
      <c r="A7118" s="336">
        <v>25966</v>
      </c>
      <c r="B7118" s="2" t="s">
        <v>293</v>
      </c>
      <c r="C7118" s="429">
        <v>5.1022939999999997</v>
      </c>
      <c r="D7118" s="429">
        <v>3.4331520000000002</v>
      </c>
      <c r="E7118" s="429">
        <v>1.6691419999999995</v>
      </c>
      <c r="F7118" s="429">
        <v>-1.3048429999999982</v>
      </c>
    </row>
    <row r="7119" spans="1:6" x14ac:dyDescent="0.3">
      <c r="A7119" s="336">
        <v>25969</v>
      </c>
      <c r="B7119" s="2" t="s">
        <v>293</v>
      </c>
      <c r="C7119" s="429">
        <v>5.153149</v>
      </c>
      <c r="D7119" s="429">
        <v>3.3263910000000001</v>
      </c>
      <c r="E7119" s="429">
        <v>1.8267579999999999</v>
      </c>
      <c r="F7119" s="429">
        <v>0.31626900000000546</v>
      </c>
    </row>
    <row r="7120" spans="1:6" x14ac:dyDescent="0.3">
      <c r="A7120" s="336">
        <v>25971</v>
      </c>
      <c r="B7120" s="2" t="s">
        <v>293</v>
      </c>
      <c r="C7120" s="429">
        <v>5.2122270000000004</v>
      </c>
      <c r="D7120" s="429">
        <v>3.2097129999999998</v>
      </c>
      <c r="E7120" s="429">
        <v>2.0025140000000006</v>
      </c>
      <c r="F7120" s="429">
        <v>1.7654369999999844</v>
      </c>
    </row>
    <row r="7121" spans="1:6" x14ac:dyDescent="0.3">
      <c r="A7121" s="336">
        <v>25976</v>
      </c>
      <c r="B7121" s="2" t="s">
        <v>293</v>
      </c>
      <c r="C7121" s="429">
        <v>5.0503299999999998</v>
      </c>
      <c r="D7121" s="429">
        <v>3.561194</v>
      </c>
      <c r="E7121" s="429">
        <v>1.4891359999999998</v>
      </c>
      <c r="F7121" s="429">
        <v>-3.3300610000000006</v>
      </c>
    </row>
    <row r="7122" spans="1:6" x14ac:dyDescent="0.3">
      <c r="A7122" s="336">
        <v>25977</v>
      </c>
      <c r="B7122" s="2" t="s">
        <v>293</v>
      </c>
      <c r="C7122" s="429">
        <v>5.1108989999999999</v>
      </c>
      <c r="D7122" s="429">
        <v>3.4691200000000002</v>
      </c>
      <c r="E7122" s="429">
        <v>1.6417789999999997</v>
      </c>
      <c r="F7122" s="429">
        <v>-1.3780459999999977</v>
      </c>
    </row>
    <row r="7123" spans="1:6" x14ac:dyDescent="0.3">
      <c r="A7123" s="336">
        <v>25978</v>
      </c>
      <c r="B7123" s="2" t="s">
        <v>293</v>
      </c>
      <c r="C7123" s="429">
        <v>5.2002920000000001</v>
      </c>
      <c r="D7123" s="429">
        <v>3.2747419999999998</v>
      </c>
      <c r="E7123" s="429">
        <v>1.9255500000000003</v>
      </c>
      <c r="F7123" s="429">
        <v>1.4088950000000011</v>
      </c>
    </row>
    <row r="7124" spans="1:6" x14ac:dyDescent="0.3">
      <c r="A7124" s="336">
        <v>25979</v>
      </c>
      <c r="B7124" s="2" t="s">
        <v>293</v>
      </c>
      <c r="C7124" s="429">
        <v>5.2394179999999997</v>
      </c>
      <c r="D7124" s="429">
        <v>3.1865589999999999</v>
      </c>
      <c r="E7124" s="429">
        <v>2.0528589999999998</v>
      </c>
      <c r="F7124" s="429">
        <v>2.3844050000000152</v>
      </c>
    </row>
    <row r="7125" spans="1:6" x14ac:dyDescent="0.3">
      <c r="A7125" s="336">
        <v>25981</v>
      </c>
      <c r="B7125" s="2" t="s">
        <v>293</v>
      </c>
      <c r="C7125" s="429">
        <v>4.9287270000000003</v>
      </c>
      <c r="D7125" s="429">
        <v>3.7917420000000002</v>
      </c>
      <c r="E7125" s="429">
        <v>1.1369850000000001</v>
      </c>
      <c r="F7125" s="429">
        <v>-8.0984109999999916</v>
      </c>
    </row>
    <row r="7126" spans="1:6" x14ac:dyDescent="0.3">
      <c r="A7126" s="336">
        <v>25984</v>
      </c>
      <c r="B7126" s="2" t="s">
        <v>293</v>
      </c>
      <c r="C7126" s="429">
        <v>4.9711920000000003</v>
      </c>
      <c r="D7126" s="429">
        <v>3.6714989999999998</v>
      </c>
      <c r="E7126" s="429">
        <v>1.2996930000000004</v>
      </c>
      <c r="F7126" s="429">
        <v>-6.1385560000000012</v>
      </c>
    </row>
    <row r="7127" spans="1:6" x14ac:dyDescent="0.3">
      <c r="A7127" s="336">
        <v>25985</v>
      </c>
      <c r="B7127" s="2" t="s">
        <v>293</v>
      </c>
      <c r="C7127" s="429">
        <v>5.1379859999999997</v>
      </c>
      <c r="D7127" s="429">
        <v>3.38889</v>
      </c>
      <c r="E7127" s="429">
        <v>1.7490959999999998</v>
      </c>
      <c r="F7127" s="429">
        <v>-0.28046499999999241</v>
      </c>
    </row>
    <row r="7128" spans="1:6" x14ac:dyDescent="0.3">
      <c r="A7128" s="336">
        <v>25986</v>
      </c>
      <c r="B7128" s="2" t="s">
        <v>293</v>
      </c>
      <c r="C7128" s="429">
        <v>5.0475779999999997</v>
      </c>
      <c r="D7128" s="429">
        <v>3.5374539999999999</v>
      </c>
      <c r="E7128" s="429">
        <v>1.5101239999999998</v>
      </c>
      <c r="F7128" s="429">
        <v>-3.2411739999999938</v>
      </c>
    </row>
    <row r="7129" spans="1:6" x14ac:dyDescent="0.3">
      <c r="A7129" s="336">
        <v>25989</v>
      </c>
      <c r="B7129" s="2" t="s">
        <v>293</v>
      </c>
      <c r="C7129" s="429">
        <v>5.103529</v>
      </c>
      <c r="D7129" s="429">
        <v>3.4222190000000001</v>
      </c>
      <c r="E7129" s="429">
        <v>1.6813099999999999</v>
      </c>
      <c r="F7129" s="429">
        <v>-0.42169500000000681</v>
      </c>
    </row>
    <row r="7130" spans="1:6" x14ac:dyDescent="0.3">
      <c r="A7130" s="336">
        <v>26003</v>
      </c>
      <c r="B7130" s="2" t="s">
        <v>293</v>
      </c>
      <c r="C7130" s="429">
        <v>5.5905500000000004</v>
      </c>
      <c r="D7130" s="429">
        <v>3.7725979999999999</v>
      </c>
      <c r="E7130" s="429">
        <v>1.8179520000000005</v>
      </c>
      <c r="F7130" s="429">
        <v>0.33386399999999128</v>
      </c>
    </row>
    <row r="7131" spans="1:6" x14ac:dyDescent="0.3">
      <c r="A7131" s="336">
        <v>26031</v>
      </c>
      <c r="B7131" s="2" t="s">
        <v>293</v>
      </c>
      <c r="C7131" s="429">
        <v>5.5655150000000004</v>
      </c>
      <c r="D7131" s="429">
        <v>3.7973189999999999</v>
      </c>
      <c r="E7131" s="429">
        <v>1.7681960000000005</v>
      </c>
      <c r="F7131" s="429">
        <v>-0.13626199999998789</v>
      </c>
    </row>
    <row r="7132" spans="1:6" x14ac:dyDescent="0.3">
      <c r="A7132" s="336">
        <v>26032</v>
      </c>
      <c r="B7132" s="2" t="s">
        <v>293</v>
      </c>
      <c r="C7132" s="429">
        <v>5.6645979999999998</v>
      </c>
      <c r="D7132" s="429">
        <v>3.6947899999999998</v>
      </c>
      <c r="E7132" s="429">
        <v>1.969808</v>
      </c>
      <c r="F7132" s="429">
        <v>1.6723689999999962</v>
      </c>
    </row>
    <row r="7133" spans="1:6" x14ac:dyDescent="0.3">
      <c r="A7133" s="336">
        <v>26033</v>
      </c>
      <c r="B7133" s="2" t="s">
        <v>293</v>
      </c>
      <c r="C7133" s="429">
        <v>5.4166350000000003</v>
      </c>
      <c r="D7133" s="429">
        <v>3.838095</v>
      </c>
      <c r="E7133" s="429">
        <v>1.5785400000000003</v>
      </c>
      <c r="F7133" s="429">
        <v>-3.1116210000000066</v>
      </c>
    </row>
    <row r="7134" spans="1:6" x14ac:dyDescent="0.3">
      <c r="A7134" s="336">
        <v>26034</v>
      </c>
      <c r="B7134" s="2" t="s">
        <v>293</v>
      </c>
      <c r="C7134" s="429">
        <v>5.6922470000000001</v>
      </c>
      <c r="D7134" s="429">
        <v>3.5223610000000001</v>
      </c>
      <c r="E7134" s="429">
        <v>2.169886</v>
      </c>
      <c r="F7134" s="429">
        <v>3.9246950000000069</v>
      </c>
    </row>
    <row r="7135" spans="1:6" x14ac:dyDescent="0.3">
      <c r="A7135" s="336">
        <v>26035</v>
      </c>
      <c r="B7135" s="2" t="s">
        <v>293</v>
      </c>
      <c r="C7135" s="429">
        <v>5.7161790000000003</v>
      </c>
      <c r="D7135" s="429">
        <v>3.61572</v>
      </c>
      <c r="E7135" s="429">
        <v>2.1004590000000003</v>
      </c>
      <c r="F7135" s="429">
        <v>2.9726659999999967</v>
      </c>
    </row>
    <row r="7136" spans="1:6" x14ac:dyDescent="0.3">
      <c r="A7136" s="336">
        <v>26036</v>
      </c>
      <c r="B7136" s="2" t="s">
        <v>293</v>
      </c>
      <c r="C7136" s="429">
        <v>5.489636</v>
      </c>
      <c r="D7136" s="429">
        <v>3.7891189999999999</v>
      </c>
      <c r="E7136" s="429">
        <v>1.7005170000000001</v>
      </c>
      <c r="F7136" s="429">
        <v>-1.2517019999999945</v>
      </c>
    </row>
    <row r="7137" spans="1:6" x14ac:dyDescent="0.3">
      <c r="A7137" s="336">
        <v>26037</v>
      </c>
      <c r="B7137" s="2" t="s">
        <v>293</v>
      </c>
      <c r="C7137" s="429">
        <v>5.7224240000000002</v>
      </c>
      <c r="D7137" s="429">
        <v>3.6278619999999999</v>
      </c>
      <c r="E7137" s="429">
        <v>2.0945620000000003</v>
      </c>
      <c r="F7137" s="429">
        <v>2.9274019999999936</v>
      </c>
    </row>
    <row r="7138" spans="1:6" x14ac:dyDescent="0.3">
      <c r="A7138" s="336">
        <v>26038</v>
      </c>
      <c r="B7138" s="2" t="s">
        <v>293</v>
      </c>
      <c r="C7138" s="429">
        <v>5.5388520000000003</v>
      </c>
      <c r="D7138" s="429">
        <v>3.8020130000000001</v>
      </c>
      <c r="E7138" s="429">
        <v>1.7368390000000002</v>
      </c>
      <c r="F7138" s="429">
        <v>-0.50824299999999312</v>
      </c>
    </row>
    <row r="7139" spans="1:6" x14ac:dyDescent="0.3">
      <c r="A7139" s="336">
        <v>26039</v>
      </c>
      <c r="B7139" s="2" t="s">
        <v>293</v>
      </c>
      <c r="C7139" s="429">
        <v>5.4633229999999999</v>
      </c>
      <c r="D7139" s="429">
        <v>3.8281239999999999</v>
      </c>
      <c r="E7139" s="429">
        <v>1.6351990000000001</v>
      </c>
      <c r="F7139" s="429">
        <v>-2.2713800000000006</v>
      </c>
    </row>
    <row r="7140" spans="1:6" x14ac:dyDescent="0.3">
      <c r="A7140" s="336">
        <v>26040</v>
      </c>
      <c r="B7140" s="2" t="s">
        <v>293</v>
      </c>
      <c r="C7140" s="429">
        <v>5.5588420000000003</v>
      </c>
      <c r="D7140" s="429">
        <v>3.8015189999999999</v>
      </c>
      <c r="E7140" s="429">
        <v>1.7573230000000004</v>
      </c>
      <c r="F7140" s="429">
        <v>-0.21968899999999536</v>
      </c>
    </row>
    <row r="7141" spans="1:6" x14ac:dyDescent="0.3">
      <c r="A7141" s="336">
        <v>26041</v>
      </c>
      <c r="B7141" s="2" t="s">
        <v>293</v>
      </c>
      <c r="C7141" s="429">
        <v>5.5005920000000001</v>
      </c>
      <c r="D7141" s="429">
        <v>3.8150710000000001</v>
      </c>
      <c r="E7141" s="429">
        <v>1.685521</v>
      </c>
      <c r="F7141" s="429">
        <v>-1.3067550000000026</v>
      </c>
    </row>
    <row r="7142" spans="1:6" x14ac:dyDescent="0.3">
      <c r="A7142" s="336">
        <v>26047</v>
      </c>
      <c r="B7142" s="2" t="s">
        <v>293</v>
      </c>
      <c r="C7142" s="429">
        <v>5.7023419999999998</v>
      </c>
      <c r="D7142" s="429">
        <v>3.5443250000000002</v>
      </c>
      <c r="E7142" s="429">
        <v>2.1580169999999996</v>
      </c>
      <c r="F7142" s="429">
        <v>3.6717559999999949</v>
      </c>
    </row>
    <row r="7143" spans="1:6" x14ac:dyDescent="0.3">
      <c r="A7143" s="336">
        <v>26050</v>
      </c>
      <c r="B7143" s="2" t="s">
        <v>293</v>
      </c>
      <c r="C7143" s="429">
        <v>5.6844520000000003</v>
      </c>
      <c r="D7143" s="429">
        <v>3.5189620000000001</v>
      </c>
      <c r="E7143" s="429">
        <v>2.1654900000000001</v>
      </c>
      <c r="F7143" s="429">
        <v>3.6939339999999916</v>
      </c>
    </row>
    <row r="7144" spans="1:6" x14ac:dyDescent="0.3">
      <c r="A7144" s="336">
        <v>26055</v>
      </c>
      <c r="B7144" s="2" t="s">
        <v>293</v>
      </c>
      <c r="C7144" s="429">
        <v>5.4630960000000002</v>
      </c>
      <c r="D7144" s="429">
        <v>3.8358150000000002</v>
      </c>
      <c r="E7144" s="429">
        <v>1.627281</v>
      </c>
      <c r="F7144" s="429">
        <v>-2.7760180000000005</v>
      </c>
    </row>
    <row r="7145" spans="1:6" x14ac:dyDescent="0.3">
      <c r="A7145" s="336">
        <v>26059</v>
      </c>
      <c r="B7145" s="2" t="s">
        <v>293</v>
      </c>
      <c r="C7145" s="429">
        <v>5.5645369999999996</v>
      </c>
      <c r="D7145" s="429">
        <v>3.7642929999999999</v>
      </c>
      <c r="E7145" s="429">
        <v>1.8002439999999997</v>
      </c>
      <c r="F7145" s="429">
        <v>1.4987999999995338E-2</v>
      </c>
    </row>
    <row r="7146" spans="1:6" x14ac:dyDescent="0.3">
      <c r="A7146" s="336">
        <v>26060</v>
      </c>
      <c r="B7146" s="2" t="s">
        <v>293</v>
      </c>
      <c r="C7146" s="429">
        <v>5.5891890000000002</v>
      </c>
      <c r="D7146" s="429">
        <v>3.7365499999999998</v>
      </c>
      <c r="E7146" s="429">
        <v>1.8526390000000004</v>
      </c>
      <c r="F7146" s="429">
        <v>0.49760500000000718</v>
      </c>
    </row>
    <row r="7147" spans="1:6" x14ac:dyDescent="0.3">
      <c r="A7147" s="336">
        <v>26062</v>
      </c>
      <c r="B7147" s="2" t="s">
        <v>293</v>
      </c>
      <c r="C7147" s="429">
        <v>5.7178230000000001</v>
      </c>
      <c r="D7147" s="429">
        <v>3.5845319999999998</v>
      </c>
      <c r="E7147" s="429">
        <v>2.1332910000000003</v>
      </c>
      <c r="F7147" s="429">
        <v>3.3266460000000038</v>
      </c>
    </row>
    <row r="7148" spans="1:6" x14ac:dyDescent="0.3">
      <c r="A7148" s="336">
        <v>26070</v>
      </c>
      <c r="B7148" s="2" t="s">
        <v>293</v>
      </c>
      <c r="C7148" s="429">
        <v>5.69191</v>
      </c>
      <c r="D7148" s="429">
        <v>3.6854740000000001</v>
      </c>
      <c r="E7148" s="429">
        <v>2.0064359999999999</v>
      </c>
      <c r="F7148" s="429">
        <v>2.136727999999998</v>
      </c>
    </row>
    <row r="7149" spans="1:6" x14ac:dyDescent="0.3">
      <c r="A7149" s="336">
        <v>26101</v>
      </c>
      <c r="B7149" s="2" t="s">
        <v>293</v>
      </c>
      <c r="C7149" s="429">
        <v>5.6592880000000001</v>
      </c>
      <c r="D7149" s="429">
        <v>3.4728889999999999</v>
      </c>
      <c r="E7149" s="429">
        <v>2.1863990000000002</v>
      </c>
      <c r="F7149" s="429">
        <v>3.5040849999999963</v>
      </c>
    </row>
    <row r="7150" spans="1:6" x14ac:dyDescent="0.3">
      <c r="A7150" s="336">
        <v>26104</v>
      </c>
      <c r="B7150" s="2" t="s">
        <v>293</v>
      </c>
      <c r="C7150" s="429">
        <v>5.6600229999999998</v>
      </c>
      <c r="D7150" s="429">
        <v>3.4664519999999999</v>
      </c>
      <c r="E7150" s="429">
        <v>2.1935709999999999</v>
      </c>
      <c r="F7150" s="429">
        <v>2.9329759999999965</v>
      </c>
    </row>
    <row r="7151" spans="1:6" x14ac:dyDescent="0.3">
      <c r="A7151" s="336">
        <v>26105</v>
      </c>
      <c r="B7151" s="2" t="s">
        <v>293</v>
      </c>
      <c r="C7151" s="429">
        <v>5.6708369999999997</v>
      </c>
      <c r="D7151" s="429">
        <v>3.4834890000000001</v>
      </c>
      <c r="E7151" s="429">
        <v>2.1873479999999996</v>
      </c>
      <c r="F7151" s="429">
        <v>3.2156529999999961</v>
      </c>
    </row>
    <row r="7152" spans="1:6" x14ac:dyDescent="0.3">
      <c r="A7152" s="336">
        <v>26133</v>
      </c>
      <c r="B7152" s="2" t="s">
        <v>293</v>
      </c>
      <c r="C7152" s="429">
        <v>5.6368499999999999</v>
      </c>
      <c r="D7152" s="429">
        <v>3.4210720000000001</v>
      </c>
      <c r="E7152" s="429">
        <v>2.2157779999999998</v>
      </c>
      <c r="F7152" s="429">
        <v>2.5814099999999982</v>
      </c>
    </row>
    <row r="7153" spans="1:6" x14ac:dyDescent="0.3">
      <c r="A7153" s="336">
        <v>26134</v>
      </c>
      <c r="B7153" s="2" t="s">
        <v>293</v>
      </c>
      <c r="C7153" s="429">
        <v>5.5995309999999998</v>
      </c>
      <c r="D7153" s="429">
        <v>3.53077</v>
      </c>
      <c r="E7153" s="429">
        <v>2.0687609999999999</v>
      </c>
      <c r="F7153" s="429">
        <v>1.4794830000000161</v>
      </c>
    </row>
    <row r="7154" spans="1:6" x14ac:dyDescent="0.3">
      <c r="A7154" s="336">
        <v>26136</v>
      </c>
      <c r="B7154" s="2" t="s">
        <v>293</v>
      </c>
      <c r="C7154" s="429">
        <v>5.4394669999999996</v>
      </c>
      <c r="D7154" s="429">
        <v>3.4897</v>
      </c>
      <c r="E7154" s="429">
        <v>1.9497669999999996</v>
      </c>
      <c r="F7154" s="429">
        <v>-1.5832249999999988</v>
      </c>
    </row>
    <row r="7155" spans="1:6" x14ac:dyDescent="0.3">
      <c r="A7155" s="336">
        <v>26137</v>
      </c>
      <c r="B7155" s="2" t="s">
        <v>293</v>
      </c>
      <c r="C7155" s="429">
        <v>5.3934220000000002</v>
      </c>
      <c r="D7155" s="429">
        <v>3.5380050000000001</v>
      </c>
      <c r="E7155" s="429">
        <v>1.8554170000000001</v>
      </c>
      <c r="F7155" s="429">
        <v>-2.6517529999999994</v>
      </c>
    </row>
    <row r="7156" spans="1:6" x14ac:dyDescent="0.3">
      <c r="A7156" s="336">
        <v>26138</v>
      </c>
      <c r="B7156" s="2" t="s">
        <v>293</v>
      </c>
      <c r="C7156" s="429">
        <v>5.4498930000000003</v>
      </c>
      <c r="D7156" s="429">
        <v>3.497382</v>
      </c>
      <c r="E7156" s="429">
        <v>1.9525110000000003</v>
      </c>
      <c r="F7156" s="429">
        <v>-1.1413510000000002</v>
      </c>
    </row>
    <row r="7157" spans="1:6" x14ac:dyDescent="0.3">
      <c r="A7157" s="336">
        <v>26141</v>
      </c>
      <c r="B7157" s="2" t="s">
        <v>293</v>
      </c>
      <c r="C7157" s="429">
        <v>5.4739380000000004</v>
      </c>
      <c r="D7157" s="429">
        <v>3.4264399999999999</v>
      </c>
      <c r="E7157" s="429">
        <v>2.0474980000000005</v>
      </c>
      <c r="F7157" s="429">
        <v>-1.1346949999999936</v>
      </c>
    </row>
    <row r="7158" spans="1:6" x14ac:dyDescent="0.3">
      <c r="A7158" s="336">
        <v>26142</v>
      </c>
      <c r="B7158" s="2" t="s">
        <v>293</v>
      </c>
      <c r="C7158" s="429">
        <v>5.6389180000000003</v>
      </c>
      <c r="D7158" s="429">
        <v>3.4514610000000001</v>
      </c>
      <c r="E7158" s="429">
        <v>2.1874570000000002</v>
      </c>
      <c r="F7158" s="429">
        <v>2.3535670000000053</v>
      </c>
    </row>
    <row r="7159" spans="1:6" x14ac:dyDescent="0.3">
      <c r="A7159" s="336">
        <v>26143</v>
      </c>
      <c r="B7159" s="2" t="s">
        <v>293</v>
      </c>
      <c r="C7159" s="429">
        <v>5.5433450000000004</v>
      </c>
      <c r="D7159" s="429">
        <v>3.435978</v>
      </c>
      <c r="E7159" s="429">
        <v>2.1073670000000004</v>
      </c>
      <c r="F7159" s="429">
        <v>0.52963399999999439</v>
      </c>
    </row>
    <row r="7160" spans="1:6" x14ac:dyDescent="0.3">
      <c r="A7160" s="336">
        <v>26146</v>
      </c>
      <c r="B7160" s="2" t="s">
        <v>293</v>
      </c>
      <c r="C7160" s="429">
        <v>5.5116449999999997</v>
      </c>
      <c r="D7160" s="429">
        <v>3.6834889999999998</v>
      </c>
      <c r="E7160" s="429">
        <v>1.8281559999999999</v>
      </c>
      <c r="F7160" s="429">
        <v>-0.48307699999999443</v>
      </c>
    </row>
    <row r="7161" spans="1:6" x14ac:dyDescent="0.3">
      <c r="A7161" s="336">
        <v>26147</v>
      </c>
      <c r="B7161" s="2" t="s">
        <v>293</v>
      </c>
      <c r="C7161" s="429">
        <v>5.4209610000000001</v>
      </c>
      <c r="D7161" s="429">
        <v>3.4820630000000001</v>
      </c>
      <c r="E7161" s="429">
        <v>1.938898</v>
      </c>
      <c r="F7161" s="429">
        <v>-2.139850999999986</v>
      </c>
    </row>
    <row r="7162" spans="1:6" x14ac:dyDescent="0.3">
      <c r="A7162" s="336">
        <v>26148</v>
      </c>
      <c r="B7162" s="2" t="s">
        <v>293</v>
      </c>
      <c r="C7162" s="429">
        <v>5.4582949999999997</v>
      </c>
      <c r="D7162" s="429">
        <v>3.515844</v>
      </c>
      <c r="E7162" s="429">
        <v>1.9424509999999997</v>
      </c>
      <c r="F7162" s="429">
        <v>-0.75566900000000459</v>
      </c>
    </row>
    <row r="7163" spans="1:6" x14ac:dyDescent="0.3">
      <c r="A7163" s="336">
        <v>26149</v>
      </c>
      <c r="B7163" s="2" t="s">
        <v>293</v>
      </c>
      <c r="C7163" s="429">
        <v>5.4578049999999996</v>
      </c>
      <c r="D7163" s="429">
        <v>3.747217</v>
      </c>
      <c r="E7163" s="429">
        <v>1.7105879999999996</v>
      </c>
      <c r="F7163" s="429">
        <v>-2.0758590000000012</v>
      </c>
    </row>
    <row r="7164" spans="1:6" x14ac:dyDescent="0.3">
      <c r="A7164" s="336">
        <v>26150</v>
      </c>
      <c r="B7164" s="2" t="s">
        <v>293</v>
      </c>
      <c r="C7164" s="429">
        <v>5.6315080000000002</v>
      </c>
      <c r="D7164" s="429">
        <v>3.448331</v>
      </c>
      <c r="E7164" s="429">
        <v>2.1831770000000001</v>
      </c>
      <c r="F7164" s="429">
        <v>2.3582779999999914</v>
      </c>
    </row>
    <row r="7165" spans="1:6" x14ac:dyDescent="0.3">
      <c r="A7165" s="336">
        <v>26151</v>
      </c>
      <c r="B7165" s="2" t="s">
        <v>293</v>
      </c>
      <c r="C7165" s="429">
        <v>5.4338899999999999</v>
      </c>
      <c r="D7165" s="429">
        <v>3.448928</v>
      </c>
      <c r="E7165" s="429">
        <v>1.9849619999999999</v>
      </c>
      <c r="F7165" s="429">
        <v>-2.0131419999999949</v>
      </c>
    </row>
    <row r="7166" spans="1:6" x14ac:dyDescent="0.3">
      <c r="A7166" s="336">
        <v>26152</v>
      </c>
      <c r="B7166" s="2" t="s">
        <v>293</v>
      </c>
      <c r="C7166" s="429">
        <v>5.4622890000000002</v>
      </c>
      <c r="D7166" s="429">
        <v>3.4691559999999999</v>
      </c>
      <c r="E7166" s="429">
        <v>1.9931330000000003</v>
      </c>
      <c r="F7166" s="429">
        <v>-0.95509899999999703</v>
      </c>
    </row>
    <row r="7167" spans="1:6" x14ac:dyDescent="0.3">
      <c r="A7167" s="336">
        <v>26155</v>
      </c>
      <c r="B7167" s="2" t="s">
        <v>293</v>
      </c>
      <c r="C7167" s="429">
        <v>5.4737309999999999</v>
      </c>
      <c r="D7167" s="429">
        <v>3.7998280000000002</v>
      </c>
      <c r="E7167" s="429">
        <v>1.6739029999999997</v>
      </c>
      <c r="F7167" s="429">
        <v>-2.2601050000000029</v>
      </c>
    </row>
    <row r="7168" spans="1:6" x14ac:dyDescent="0.3">
      <c r="A7168" s="336">
        <v>26159</v>
      </c>
      <c r="B7168" s="2" t="s">
        <v>293</v>
      </c>
      <c r="C7168" s="429">
        <v>5.4804550000000001</v>
      </c>
      <c r="D7168" s="429">
        <v>3.767204</v>
      </c>
      <c r="E7168" s="429">
        <v>1.7132510000000001</v>
      </c>
      <c r="F7168" s="429">
        <v>-1.7290989999999837</v>
      </c>
    </row>
    <row r="7169" spans="1:6" x14ac:dyDescent="0.3">
      <c r="A7169" s="336">
        <v>26160</v>
      </c>
      <c r="B7169" s="2" t="s">
        <v>293</v>
      </c>
      <c r="C7169" s="429">
        <v>5.525347</v>
      </c>
      <c r="D7169" s="429">
        <v>3.395267</v>
      </c>
      <c r="E7169" s="429">
        <v>2.13008</v>
      </c>
      <c r="F7169" s="429">
        <v>7.2983000000000686E-2</v>
      </c>
    </row>
    <row r="7170" spans="1:6" x14ac:dyDescent="0.3">
      <c r="A7170" s="336">
        <v>26161</v>
      </c>
      <c r="B7170" s="2" t="s">
        <v>293</v>
      </c>
      <c r="C7170" s="429">
        <v>5.5282039999999997</v>
      </c>
      <c r="D7170" s="429">
        <v>3.5239929999999999</v>
      </c>
      <c r="E7170" s="429">
        <v>2.0042109999999997</v>
      </c>
      <c r="F7170" s="429">
        <v>0.31591600000000142</v>
      </c>
    </row>
    <row r="7171" spans="1:6" x14ac:dyDescent="0.3">
      <c r="A7171" s="336">
        <v>26164</v>
      </c>
      <c r="B7171" s="2" t="s">
        <v>293</v>
      </c>
      <c r="C7171" s="429">
        <v>5.5991970000000002</v>
      </c>
      <c r="D7171" s="429">
        <v>3.3541400000000001</v>
      </c>
      <c r="E7171" s="429">
        <v>2.2450570000000001</v>
      </c>
      <c r="F7171" s="429">
        <v>2.096346000000004</v>
      </c>
    </row>
    <row r="7172" spans="1:6" x14ac:dyDescent="0.3">
      <c r="A7172" s="336">
        <v>26167</v>
      </c>
      <c r="B7172" s="2" t="s">
        <v>293</v>
      </c>
      <c r="C7172" s="429">
        <v>5.4066840000000003</v>
      </c>
      <c r="D7172" s="429">
        <v>3.8254229999999998</v>
      </c>
      <c r="E7172" s="429">
        <v>1.5812610000000005</v>
      </c>
      <c r="F7172" s="429">
        <v>-3.6218259999999916</v>
      </c>
    </row>
    <row r="7173" spans="1:6" x14ac:dyDescent="0.3">
      <c r="A7173" s="336">
        <v>26169</v>
      </c>
      <c r="B7173" s="2" t="s">
        <v>293</v>
      </c>
      <c r="C7173" s="429">
        <v>5.616708</v>
      </c>
      <c r="D7173" s="429">
        <v>3.4256899999999999</v>
      </c>
      <c r="E7173" s="429">
        <v>2.1910180000000001</v>
      </c>
      <c r="F7173" s="429">
        <v>1.809681999999988</v>
      </c>
    </row>
    <row r="7174" spans="1:6" x14ac:dyDescent="0.3">
      <c r="A7174" s="336">
        <v>26170</v>
      </c>
      <c r="B7174" s="2" t="s">
        <v>293</v>
      </c>
      <c r="C7174" s="429">
        <v>5.5434130000000001</v>
      </c>
      <c r="D7174" s="429">
        <v>3.6188959999999999</v>
      </c>
      <c r="E7174" s="429">
        <v>1.9245170000000003</v>
      </c>
      <c r="F7174" s="429">
        <v>0.24244800000000311</v>
      </c>
    </row>
    <row r="7175" spans="1:6" x14ac:dyDescent="0.3">
      <c r="A7175" s="336">
        <v>26175</v>
      </c>
      <c r="B7175" s="2" t="s">
        <v>293</v>
      </c>
      <c r="C7175" s="429">
        <v>5.485697</v>
      </c>
      <c r="D7175" s="429">
        <v>3.731106</v>
      </c>
      <c r="E7175" s="429">
        <v>1.754591</v>
      </c>
      <c r="F7175" s="429">
        <v>-1.2468799999999973</v>
      </c>
    </row>
    <row r="7176" spans="1:6" x14ac:dyDescent="0.3">
      <c r="A7176" s="336">
        <v>26178</v>
      </c>
      <c r="B7176" s="2" t="s">
        <v>293</v>
      </c>
      <c r="C7176" s="429">
        <v>5.4292959999999999</v>
      </c>
      <c r="D7176" s="429">
        <v>3.5622150000000001</v>
      </c>
      <c r="E7176" s="429">
        <v>1.8670809999999998</v>
      </c>
      <c r="F7176" s="429">
        <v>-1.7252889999999965</v>
      </c>
    </row>
    <row r="7177" spans="1:6" x14ac:dyDescent="0.3">
      <c r="A7177" s="336">
        <v>26180</v>
      </c>
      <c r="B7177" s="2" t="s">
        <v>293</v>
      </c>
      <c r="C7177" s="429">
        <v>5.5943930000000002</v>
      </c>
      <c r="D7177" s="429">
        <v>3.46875</v>
      </c>
      <c r="E7177" s="429">
        <v>2.1256430000000002</v>
      </c>
      <c r="F7177" s="429">
        <v>1.405235999999995</v>
      </c>
    </row>
    <row r="7178" spans="1:6" x14ac:dyDescent="0.3">
      <c r="A7178" s="336">
        <v>26181</v>
      </c>
      <c r="B7178" s="2" t="s">
        <v>293</v>
      </c>
      <c r="C7178" s="429">
        <v>5.651796</v>
      </c>
      <c r="D7178" s="429">
        <v>3.4520900000000001</v>
      </c>
      <c r="E7178" s="429">
        <v>2.1997059999999999</v>
      </c>
      <c r="F7178" s="429">
        <v>3.2716039999999964</v>
      </c>
    </row>
    <row r="7179" spans="1:6" x14ac:dyDescent="0.3">
      <c r="A7179" s="336">
        <v>26184</v>
      </c>
      <c r="B7179" s="2" t="s">
        <v>293</v>
      </c>
      <c r="C7179" s="429">
        <v>5.6162239999999999</v>
      </c>
      <c r="D7179" s="429">
        <v>3.5031029999999999</v>
      </c>
      <c r="E7179" s="429">
        <v>2.113121</v>
      </c>
      <c r="F7179" s="429">
        <v>1.7038409999999971</v>
      </c>
    </row>
    <row r="7180" spans="1:6" x14ac:dyDescent="0.3">
      <c r="A7180" s="336">
        <v>26187</v>
      </c>
      <c r="B7180" s="2" t="s">
        <v>293</v>
      </c>
      <c r="C7180" s="429">
        <v>5.6762569999999997</v>
      </c>
      <c r="D7180" s="429">
        <v>3.470164</v>
      </c>
      <c r="E7180" s="429">
        <v>2.2060929999999996</v>
      </c>
      <c r="F7180" s="429">
        <v>2.9017520000000019</v>
      </c>
    </row>
    <row r="7181" spans="1:6" x14ac:dyDescent="0.3">
      <c r="A7181" s="336">
        <v>26201</v>
      </c>
      <c r="B7181" s="2" t="s">
        <v>293</v>
      </c>
      <c r="C7181" s="429">
        <v>4.9980789999999997</v>
      </c>
      <c r="D7181" s="429">
        <v>4.3605159999999996</v>
      </c>
      <c r="E7181" s="429">
        <v>0.6375630000000001</v>
      </c>
      <c r="F7181" s="429">
        <v>-9.5244929999999997</v>
      </c>
    </row>
    <row r="7182" spans="1:6" x14ac:dyDescent="0.3">
      <c r="A7182" s="336">
        <v>26202</v>
      </c>
      <c r="B7182" s="2" t="s">
        <v>293</v>
      </c>
      <c r="C7182" s="429">
        <v>5.0140479999999998</v>
      </c>
      <c r="D7182" s="429">
        <v>3.8466680000000002</v>
      </c>
      <c r="E7182" s="429">
        <v>1.1673799999999996</v>
      </c>
      <c r="F7182" s="429">
        <v>-8.34562600000001</v>
      </c>
    </row>
    <row r="7183" spans="1:6" x14ac:dyDescent="0.3">
      <c r="A7183" s="336">
        <v>26203</v>
      </c>
      <c r="B7183" s="2" t="s">
        <v>293</v>
      </c>
      <c r="C7183" s="429">
        <v>5.0791599999999999</v>
      </c>
      <c r="D7183" s="429">
        <v>3.9150930000000002</v>
      </c>
      <c r="E7183" s="429">
        <v>1.1640669999999997</v>
      </c>
      <c r="F7183" s="429">
        <v>-8.2487269999999882</v>
      </c>
    </row>
    <row r="7184" spans="1:6" x14ac:dyDescent="0.3">
      <c r="A7184" s="336">
        <v>26205</v>
      </c>
      <c r="B7184" s="2" t="s">
        <v>293</v>
      </c>
      <c r="C7184" s="429">
        <v>5.0068979999999996</v>
      </c>
      <c r="D7184" s="429">
        <v>3.9056860000000002</v>
      </c>
      <c r="E7184" s="429">
        <v>1.1012119999999994</v>
      </c>
      <c r="F7184" s="429">
        <v>-9.1832570000000047</v>
      </c>
    </row>
    <row r="7185" spans="1:6" x14ac:dyDescent="0.3">
      <c r="A7185" s="336">
        <v>26206</v>
      </c>
      <c r="B7185" s="2" t="s">
        <v>293</v>
      </c>
      <c r="C7185" s="429">
        <v>4.9165070000000002</v>
      </c>
      <c r="D7185" s="429">
        <v>4.120012</v>
      </c>
      <c r="E7185" s="429">
        <v>0.79649500000000018</v>
      </c>
      <c r="F7185" s="429">
        <v>-12.553406000000003</v>
      </c>
    </row>
    <row r="7186" spans="1:6" x14ac:dyDescent="0.3">
      <c r="A7186" s="336">
        <v>26208</v>
      </c>
      <c r="B7186" s="2" t="s">
        <v>293</v>
      </c>
      <c r="C7186" s="429">
        <v>4.9932309999999998</v>
      </c>
      <c r="D7186" s="429">
        <v>3.972191</v>
      </c>
      <c r="E7186" s="429">
        <v>1.0210399999999997</v>
      </c>
      <c r="F7186" s="429">
        <v>-10.060765000000004</v>
      </c>
    </row>
    <row r="7187" spans="1:6" x14ac:dyDescent="0.3">
      <c r="A7187" s="336">
        <v>26210</v>
      </c>
      <c r="B7187" s="2" t="s">
        <v>293</v>
      </c>
      <c r="C7187" s="429">
        <v>5.0584530000000001</v>
      </c>
      <c r="D7187" s="429">
        <v>4.2799630000000004</v>
      </c>
      <c r="E7187" s="429">
        <v>0.77848999999999968</v>
      </c>
      <c r="F7187" s="429">
        <v>-9.1997269999999958</v>
      </c>
    </row>
    <row r="7188" spans="1:6" x14ac:dyDescent="0.3">
      <c r="A7188" s="336">
        <v>26215</v>
      </c>
      <c r="B7188" s="2" t="s">
        <v>293</v>
      </c>
      <c r="C7188" s="429">
        <v>5.0480710000000002</v>
      </c>
      <c r="D7188" s="429">
        <v>4.2330240000000003</v>
      </c>
      <c r="E7188" s="429">
        <v>0.81504699999999985</v>
      </c>
      <c r="F7188" s="429">
        <v>-9.8011730000000057</v>
      </c>
    </row>
    <row r="7189" spans="1:6" x14ac:dyDescent="0.3">
      <c r="A7189" s="336">
        <v>26217</v>
      </c>
      <c r="B7189" s="2" t="s">
        <v>293</v>
      </c>
      <c r="C7189" s="429">
        <v>4.9404870000000001</v>
      </c>
      <c r="D7189" s="429">
        <v>4.2324289999999998</v>
      </c>
      <c r="E7189" s="429">
        <v>0.7080580000000003</v>
      </c>
      <c r="F7189" s="429">
        <v>-12.911485000000006</v>
      </c>
    </row>
    <row r="7190" spans="1:6" x14ac:dyDescent="0.3">
      <c r="A7190" s="336">
        <v>26218</v>
      </c>
      <c r="B7190" s="2" t="s">
        <v>293</v>
      </c>
      <c r="C7190" s="429">
        <v>4.934348</v>
      </c>
      <c r="D7190" s="429">
        <v>4.3895150000000003</v>
      </c>
      <c r="E7190" s="429">
        <v>0.54483299999999968</v>
      </c>
      <c r="F7190" s="429">
        <v>-11.995187000000001</v>
      </c>
    </row>
    <row r="7191" spans="1:6" x14ac:dyDescent="0.3">
      <c r="A7191" s="336">
        <v>26222</v>
      </c>
      <c r="B7191" s="2" t="s">
        <v>293</v>
      </c>
      <c r="C7191" s="429">
        <v>5.018974</v>
      </c>
      <c r="D7191" s="429">
        <v>4.1554570000000002</v>
      </c>
      <c r="E7191" s="429">
        <v>0.86351699999999987</v>
      </c>
      <c r="F7191" s="429">
        <v>-10.510690999999994</v>
      </c>
    </row>
    <row r="7192" spans="1:6" x14ac:dyDescent="0.3">
      <c r="A7192" s="336">
        <v>26224</v>
      </c>
      <c r="B7192" s="2" t="s">
        <v>293</v>
      </c>
      <c r="C7192" s="429">
        <v>4.7662680000000002</v>
      </c>
      <c r="D7192" s="429">
        <v>4.5782100000000003</v>
      </c>
      <c r="E7192" s="429">
        <v>0.18805799999999984</v>
      </c>
      <c r="F7192" s="429">
        <v>-17.165579999999999</v>
      </c>
    </row>
    <row r="7193" spans="1:6" x14ac:dyDescent="0.3">
      <c r="A7193" s="336">
        <v>26228</v>
      </c>
      <c r="B7193" s="2" t="s">
        <v>293</v>
      </c>
      <c r="C7193" s="429">
        <v>5.031396</v>
      </c>
      <c r="D7193" s="429">
        <v>4.1876360000000004</v>
      </c>
      <c r="E7193" s="429">
        <v>0.84375999999999962</v>
      </c>
      <c r="F7193" s="429">
        <v>-10.045192000000007</v>
      </c>
    </row>
    <row r="7194" spans="1:6" x14ac:dyDescent="0.3">
      <c r="A7194" s="336">
        <v>26230</v>
      </c>
      <c r="B7194" s="2" t="s">
        <v>293</v>
      </c>
      <c r="C7194" s="429">
        <v>4.7564929999999999</v>
      </c>
      <c r="D7194" s="429">
        <v>4.5931649999999999</v>
      </c>
      <c r="E7194" s="429">
        <v>0.16332799999999992</v>
      </c>
      <c r="F7194" s="429">
        <v>-18.525830000000013</v>
      </c>
    </row>
    <row r="7195" spans="1:6" x14ac:dyDescent="0.3">
      <c r="A7195" s="336">
        <v>26234</v>
      </c>
      <c r="B7195" s="2" t="s">
        <v>293</v>
      </c>
      <c r="C7195" s="429">
        <v>4.9290390000000004</v>
      </c>
      <c r="D7195" s="429">
        <v>4.3462670000000001</v>
      </c>
      <c r="E7195" s="429">
        <v>0.58277200000000029</v>
      </c>
      <c r="F7195" s="429">
        <v>-12.406698000000013</v>
      </c>
    </row>
    <row r="7196" spans="1:6" x14ac:dyDescent="0.3">
      <c r="A7196" s="336">
        <v>26236</v>
      </c>
      <c r="B7196" s="2" t="s">
        <v>293</v>
      </c>
      <c r="C7196" s="429">
        <v>4.9088139999999996</v>
      </c>
      <c r="D7196" s="429">
        <v>4.3537319999999999</v>
      </c>
      <c r="E7196" s="429">
        <v>0.55508199999999963</v>
      </c>
      <c r="F7196" s="429">
        <v>-13.259785000000001</v>
      </c>
    </row>
    <row r="7197" spans="1:6" x14ac:dyDescent="0.3">
      <c r="A7197" s="336">
        <v>26237</v>
      </c>
      <c r="B7197" s="2" t="s">
        <v>293</v>
      </c>
      <c r="C7197" s="429">
        <v>4.8201580000000002</v>
      </c>
      <c r="D7197" s="429">
        <v>4.5192379999999996</v>
      </c>
      <c r="E7197" s="429">
        <v>0.30092000000000052</v>
      </c>
      <c r="F7197" s="429">
        <v>-14.110595999999994</v>
      </c>
    </row>
    <row r="7198" spans="1:6" x14ac:dyDescent="0.3">
      <c r="A7198" s="336">
        <v>26238</v>
      </c>
      <c r="B7198" s="2" t="s">
        <v>293</v>
      </c>
      <c r="C7198" s="429">
        <v>4.9887360000000003</v>
      </c>
      <c r="D7198" s="429">
        <v>4.4027690000000002</v>
      </c>
      <c r="E7198" s="429">
        <v>0.58596700000000013</v>
      </c>
      <c r="F7198" s="429">
        <v>-9.2335169999999991</v>
      </c>
    </row>
    <row r="7199" spans="1:6" x14ac:dyDescent="0.3">
      <c r="A7199" s="336">
        <v>26241</v>
      </c>
      <c r="B7199" s="2" t="s">
        <v>293</v>
      </c>
      <c r="C7199" s="429">
        <v>4.6429419999999997</v>
      </c>
      <c r="D7199" s="429">
        <v>4.5792919999999997</v>
      </c>
      <c r="E7199" s="429">
        <v>6.3649999999999984E-2</v>
      </c>
      <c r="F7199" s="429">
        <v>-13.926747000000006</v>
      </c>
    </row>
    <row r="7200" spans="1:6" x14ac:dyDescent="0.3">
      <c r="A7200" s="336">
        <v>26250</v>
      </c>
      <c r="B7200" s="2" t="s">
        <v>293</v>
      </c>
      <c r="C7200" s="429">
        <v>4.8065439999999997</v>
      </c>
      <c r="D7200" s="429">
        <v>4.546856</v>
      </c>
      <c r="E7200" s="429">
        <v>0.2596879999999997</v>
      </c>
      <c r="F7200" s="429">
        <v>-11.224469999999997</v>
      </c>
    </row>
    <row r="7201" spans="1:6" x14ac:dyDescent="0.3">
      <c r="A7201" s="336">
        <v>26253</v>
      </c>
      <c r="B7201" s="2" t="s">
        <v>293</v>
      </c>
      <c r="C7201" s="429">
        <v>4.6175499999999996</v>
      </c>
      <c r="D7201" s="429">
        <v>4.5672040000000003</v>
      </c>
      <c r="E7201" s="429">
        <v>5.0345999999999336E-2</v>
      </c>
      <c r="F7201" s="429">
        <v>-16.653362000000001</v>
      </c>
    </row>
    <row r="7202" spans="1:6" x14ac:dyDescent="0.3">
      <c r="A7202" s="336">
        <v>26254</v>
      </c>
      <c r="B7202" s="2" t="s">
        <v>293</v>
      </c>
      <c r="C7202" s="429">
        <v>4.6263160000000001</v>
      </c>
      <c r="D7202" s="429">
        <v>4.5769799999999998</v>
      </c>
      <c r="E7202" s="429">
        <v>4.9336000000000269E-2</v>
      </c>
      <c r="F7202" s="429">
        <v>-15.830045000000005</v>
      </c>
    </row>
    <row r="7203" spans="1:6" x14ac:dyDescent="0.3">
      <c r="A7203" s="336">
        <v>26257</v>
      </c>
      <c r="B7203" s="2" t="s">
        <v>293</v>
      </c>
      <c r="C7203" s="429">
        <v>4.7236390000000004</v>
      </c>
      <c r="D7203" s="429">
        <v>4.5251640000000002</v>
      </c>
      <c r="E7203" s="429">
        <v>0.19847500000000018</v>
      </c>
      <c r="F7203" s="429">
        <v>-12.75756599999999</v>
      </c>
    </row>
    <row r="7204" spans="1:6" x14ac:dyDescent="0.3">
      <c r="A7204" s="336">
        <v>26260</v>
      </c>
      <c r="B7204" s="2" t="s">
        <v>293</v>
      </c>
      <c r="C7204" s="429">
        <v>4.6696569999999999</v>
      </c>
      <c r="D7204" s="429">
        <v>4.3830999999999998</v>
      </c>
      <c r="E7204" s="429">
        <v>0.28655700000000017</v>
      </c>
      <c r="F7204" s="429">
        <v>-14.486207999999998</v>
      </c>
    </row>
    <row r="7205" spans="1:6" x14ac:dyDescent="0.3">
      <c r="A7205" s="336">
        <v>26261</v>
      </c>
      <c r="B7205" s="2" t="s">
        <v>293</v>
      </c>
      <c r="C7205" s="429">
        <v>4.8774839999999999</v>
      </c>
      <c r="D7205" s="429">
        <v>3.9975839999999998</v>
      </c>
      <c r="E7205" s="429">
        <v>0.87990000000000013</v>
      </c>
      <c r="F7205" s="429">
        <v>-11.653269000000009</v>
      </c>
    </row>
    <row r="7206" spans="1:6" x14ac:dyDescent="0.3">
      <c r="A7206" s="336">
        <v>26263</v>
      </c>
      <c r="B7206" s="2" t="s">
        <v>293</v>
      </c>
      <c r="C7206" s="429">
        <v>4.6650790000000004</v>
      </c>
      <c r="D7206" s="429">
        <v>4.3870420000000001</v>
      </c>
      <c r="E7206" s="429">
        <v>0.27803700000000031</v>
      </c>
      <c r="F7206" s="429">
        <v>-14.651627999999995</v>
      </c>
    </row>
    <row r="7207" spans="1:6" x14ac:dyDescent="0.3">
      <c r="A7207" s="336">
        <v>26264</v>
      </c>
      <c r="B7207" s="2" t="s">
        <v>293</v>
      </c>
      <c r="C7207" s="429">
        <v>4.6093590000000004</v>
      </c>
      <c r="D7207" s="429">
        <v>4.5800890000000001</v>
      </c>
      <c r="E7207" s="429">
        <v>2.9270000000000351E-2</v>
      </c>
      <c r="F7207" s="429">
        <v>-20.062227999999998</v>
      </c>
    </row>
    <row r="7208" spans="1:6" x14ac:dyDescent="0.3">
      <c r="A7208" s="336">
        <v>26266</v>
      </c>
      <c r="B7208" s="2" t="s">
        <v>293</v>
      </c>
      <c r="C7208" s="429">
        <v>4.9369019999999999</v>
      </c>
      <c r="D7208" s="429">
        <v>4.0952700000000002</v>
      </c>
      <c r="E7208" s="429">
        <v>0.84163199999999971</v>
      </c>
      <c r="F7208" s="429">
        <v>-11.830889000000006</v>
      </c>
    </row>
    <row r="7209" spans="1:6" x14ac:dyDescent="0.3">
      <c r="A7209" s="336">
        <v>26267</v>
      </c>
      <c r="B7209" s="2" t="s">
        <v>293</v>
      </c>
      <c r="C7209" s="429">
        <v>4.8135019999999997</v>
      </c>
      <c r="D7209" s="429">
        <v>4.5057859999999996</v>
      </c>
      <c r="E7209" s="429">
        <v>0.3077160000000001</v>
      </c>
      <c r="F7209" s="429">
        <v>-11.966338</v>
      </c>
    </row>
    <row r="7210" spans="1:6" x14ac:dyDescent="0.3">
      <c r="A7210" s="336">
        <v>26268</v>
      </c>
      <c r="B7210" s="2" t="s">
        <v>293</v>
      </c>
      <c r="C7210" s="429">
        <v>4.5871779999999998</v>
      </c>
      <c r="D7210" s="429">
        <v>4.5975099999999998</v>
      </c>
      <c r="E7210" s="429">
        <v>-1.0332000000000008E-2</v>
      </c>
      <c r="F7210" s="429">
        <v>-18.119622999999997</v>
      </c>
    </row>
    <row r="7211" spans="1:6" x14ac:dyDescent="0.3">
      <c r="A7211" s="336">
        <v>26269</v>
      </c>
      <c r="B7211" s="2" t="s">
        <v>293</v>
      </c>
      <c r="C7211" s="429">
        <v>4.6973900000000004</v>
      </c>
      <c r="D7211" s="429">
        <v>4.5969009999999999</v>
      </c>
      <c r="E7211" s="429">
        <v>0.10048900000000049</v>
      </c>
      <c r="F7211" s="429">
        <v>-14.671436000000014</v>
      </c>
    </row>
    <row r="7212" spans="1:6" x14ac:dyDescent="0.3">
      <c r="A7212" s="336">
        <v>26270</v>
      </c>
      <c r="B7212" s="2" t="s">
        <v>293</v>
      </c>
      <c r="C7212" s="429">
        <v>4.635713</v>
      </c>
      <c r="D7212" s="429">
        <v>4.4881289999999998</v>
      </c>
      <c r="E7212" s="429">
        <v>0.14758400000000016</v>
      </c>
      <c r="F7212" s="429">
        <v>-15.854794000000005</v>
      </c>
    </row>
    <row r="7213" spans="1:6" x14ac:dyDescent="0.3">
      <c r="A7213" s="336">
        <v>26271</v>
      </c>
      <c r="B7213" s="2" t="s">
        <v>293</v>
      </c>
      <c r="C7213" s="429">
        <v>4.6745979999999996</v>
      </c>
      <c r="D7213" s="429">
        <v>4.6109859999999996</v>
      </c>
      <c r="E7213" s="429">
        <v>6.3612000000000002E-2</v>
      </c>
      <c r="F7213" s="429">
        <v>-15.004836000000005</v>
      </c>
    </row>
    <row r="7214" spans="1:6" x14ac:dyDescent="0.3">
      <c r="A7214" s="336">
        <v>26273</v>
      </c>
      <c r="B7214" s="2" t="s">
        <v>293</v>
      </c>
      <c r="C7214" s="429">
        <v>4.6190559999999996</v>
      </c>
      <c r="D7214" s="429">
        <v>4.6835969999999998</v>
      </c>
      <c r="E7214" s="429">
        <v>-6.4541000000000182E-2</v>
      </c>
      <c r="F7214" s="429">
        <v>-21.401749999999993</v>
      </c>
    </row>
    <row r="7215" spans="1:6" x14ac:dyDescent="0.3">
      <c r="A7215" s="336">
        <v>26276</v>
      </c>
      <c r="B7215" s="2" t="s">
        <v>293</v>
      </c>
      <c r="C7215" s="429">
        <v>4.6946770000000004</v>
      </c>
      <c r="D7215" s="429">
        <v>4.6786899999999996</v>
      </c>
      <c r="E7215" s="429">
        <v>1.5987000000000862E-2</v>
      </c>
      <c r="F7215" s="429">
        <v>-14.280039000000002</v>
      </c>
    </row>
    <row r="7216" spans="1:6" x14ac:dyDescent="0.3">
      <c r="A7216" s="336">
        <v>26278</v>
      </c>
      <c r="B7216" s="2" t="s">
        <v>293</v>
      </c>
      <c r="C7216" s="429">
        <v>4.7011500000000002</v>
      </c>
      <c r="D7216" s="429">
        <v>4.5933289999999998</v>
      </c>
      <c r="E7216" s="429">
        <v>0.10782100000000039</v>
      </c>
      <c r="F7216" s="429">
        <v>-15.971381000000001</v>
      </c>
    </row>
    <row r="7217" spans="1:6" x14ac:dyDescent="0.3">
      <c r="A7217" s="336">
        <v>26280</v>
      </c>
      <c r="B7217" s="2" t="s">
        <v>293</v>
      </c>
      <c r="C7217" s="429">
        <v>4.6555629999999999</v>
      </c>
      <c r="D7217" s="429">
        <v>4.6156030000000001</v>
      </c>
      <c r="E7217" s="429">
        <v>3.9959999999999773E-2</v>
      </c>
      <c r="F7217" s="429">
        <v>-18.186058999999986</v>
      </c>
    </row>
    <row r="7218" spans="1:6" x14ac:dyDescent="0.3">
      <c r="A7218" s="336">
        <v>26282</v>
      </c>
      <c r="B7218" s="2" t="s">
        <v>293</v>
      </c>
      <c r="C7218" s="429">
        <v>4.6853429999999996</v>
      </c>
      <c r="D7218" s="429">
        <v>4.6708109999999996</v>
      </c>
      <c r="E7218" s="429">
        <v>1.4531999999999989E-2</v>
      </c>
      <c r="F7218" s="429">
        <v>-21.944569000000001</v>
      </c>
    </row>
    <row r="7219" spans="1:6" x14ac:dyDescent="0.3">
      <c r="A7219" s="336">
        <v>26283</v>
      </c>
      <c r="B7219" s="2" t="s">
        <v>293</v>
      </c>
      <c r="C7219" s="429">
        <v>4.7602070000000003</v>
      </c>
      <c r="D7219" s="429">
        <v>4.6537189999999997</v>
      </c>
      <c r="E7219" s="429">
        <v>0.10648800000000058</v>
      </c>
      <c r="F7219" s="429">
        <v>-12.850774999999999</v>
      </c>
    </row>
    <row r="7220" spans="1:6" x14ac:dyDescent="0.3">
      <c r="A7220" s="336">
        <v>26287</v>
      </c>
      <c r="B7220" s="2" t="s">
        <v>293</v>
      </c>
      <c r="C7220" s="429">
        <v>4.7813749999999997</v>
      </c>
      <c r="D7220" s="429">
        <v>4.6213899999999999</v>
      </c>
      <c r="E7220" s="429">
        <v>0.15998499999999982</v>
      </c>
      <c r="F7220" s="429">
        <v>-13.365991000000008</v>
      </c>
    </row>
    <row r="7221" spans="1:6" x14ac:dyDescent="0.3">
      <c r="A7221" s="336">
        <v>26288</v>
      </c>
      <c r="B7221" s="2" t="s">
        <v>293</v>
      </c>
      <c r="C7221" s="429">
        <v>4.8020480000000001</v>
      </c>
      <c r="D7221" s="429">
        <v>4.410374</v>
      </c>
      <c r="E7221" s="429">
        <v>0.39167400000000008</v>
      </c>
      <c r="F7221" s="429">
        <v>-17.155936000000004</v>
      </c>
    </row>
    <row r="7222" spans="1:6" x14ac:dyDescent="0.3">
      <c r="A7222" s="336">
        <v>26289</v>
      </c>
      <c r="B7222" s="2" t="s">
        <v>293</v>
      </c>
      <c r="C7222" s="429">
        <v>4.6384840000000001</v>
      </c>
      <c r="D7222" s="429">
        <v>4.535615</v>
      </c>
      <c r="E7222" s="429">
        <v>0.1028690000000001</v>
      </c>
      <c r="F7222" s="429">
        <v>-15.646042000000001</v>
      </c>
    </row>
    <row r="7223" spans="1:6" x14ac:dyDescent="0.3">
      <c r="A7223" s="336">
        <v>26291</v>
      </c>
      <c r="B7223" s="2" t="s">
        <v>293</v>
      </c>
      <c r="C7223" s="429">
        <v>4.7166180000000004</v>
      </c>
      <c r="D7223" s="429">
        <v>4.4539540000000004</v>
      </c>
      <c r="E7223" s="429">
        <v>0.26266400000000001</v>
      </c>
      <c r="F7223" s="429">
        <v>-19.780645999999997</v>
      </c>
    </row>
    <row r="7224" spans="1:6" x14ac:dyDescent="0.3">
      <c r="A7224" s="336">
        <v>26292</v>
      </c>
      <c r="B7224" s="2" t="s">
        <v>293</v>
      </c>
      <c r="C7224" s="429">
        <v>4.7000140000000004</v>
      </c>
      <c r="D7224" s="429">
        <v>4.4998389999999997</v>
      </c>
      <c r="E7224" s="429">
        <v>0.20017500000000066</v>
      </c>
      <c r="F7224" s="429">
        <v>-14.546143999999998</v>
      </c>
    </row>
    <row r="7225" spans="1:6" x14ac:dyDescent="0.3">
      <c r="A7225" s="336">
        <v>26293</v>
      </c>
      <c r="B7225" s="2" t="s">
        <v>293</v>
      </c>
      <c r="C7225" s="429">
        <v>4.6494819999999999</v>
      </c>
      <c r="D7225" s="429">
        <v>4.5290239999999997</v>
      </c>
      <c r="E7225" s="429">
        <v>0.12045800000000018</v>
      </c>
      <c r="F7225" s="429">
        <v>-15.122671000000004</v>
      </c>
    </row>
    <row r="7226" spans="1:6" x14ac:dyDescent="0.3">
      <c r="A7226" s="336">
        <v>26294</v>
      </c>
      <c r="B7226" s="2" t="s">
        <v>293</v>
      </c>
      <c r="C7226" s="429">
        <v>4.6431829999999996</v>
      </c>
      <c r="D7226" s="429">
        <v>4.6803720000000002</v>
      </c>
      <c r="E7226" s="429">
        <v>-3.7189000000000583E-2</v>
      </c>
      <c r="F7226" s="429">
        <v>-22.658843000000012</v>
      </c>
    </row>
    <row r="7227" spans="1:6" x14ac:dyDescent="0.3">
      <c r="A7227" s="336">
        <v>26296</v>
      </c>
      <c r="B7227" s="2" t="s">
        <v>293</v>
      </c>
      <c r="C7227" s="429">
        <v>4.5925370000000001</v>
      </c>
      <c r="D7227" s="429">
        <v>4.5261199999999997</v>
      </c>
      <c r="E7227" s="429">
        <v>6.6417000000000392E-2</v>
      </c>
      <c r="F7227" s="429">
        <v>-18.382667999999988</v>
      </c>
    </row>
    <row r="7228" spans="1:6" x14ac:dyDescent="0.3">
      <c r="A7228" s="336">
        <v>26301</v>
      </c>
      <c r="B7228" s="2" t="s">
        <v>293</v>
      </c>
      <c r="C7228" s="429">
        <v>5.2458879999999999</v>
      </c>
      <c r="D7228" s="429">
        <v>4.0191489999999996</v>
      </c>
      <c r="E7228" s="429">
        <v>1.2267390000000002</v>
      </c>
      <c r="F7228" s="429">
        <v>-6.4290190000000038</v>
      </c>
    </row>
    <row r="7229" spans="1:6" x14ac:dyDescent="0.3">
      <c r="A7229" s="336">
        <v>26320</v>
      </c>
      <c r="B7229" s="2" t="s">
        <v>293</v>
      </c>
      <c r="C7229" s="429">
        <v>5.424099</v>
      </c>
      <c r="D7229" s="429">
        <v>3.7747269999999999</v>
      </c>
      <c r="E7229" s="429">
        <v>1.6493720000000001</v>
      </c>
      <c r="F7229" s="429">
        <v>-3.0948849999999908</v>
      </c>
    </row>
    <row r="7230" spans="1:6" x14ac:dyDescent="0.3">
      <c r="A7230" s="336">
        <v>26321</v>
      </c>
      <c r="B7230" s="2" t="s">
        <v>293</v>
      </c>
      <c r="C7230" s="429">
        <v>5.3014060000000001</v>
      </c>
      <c r="D7230" s="429">
        <v>3.7607560000000002</v>
      </c>
      <c r="E7230" s="429">
        <v>1.5406499999999999</v>
      </c>
      <c r="F7230" s="429">
        <v>-5.0547970000000007</v>
      </c>
    </row>
    <row r="7231" spans="1:6" x14ac:dyDescent="0.3">
      <c r="A7231" s="336">
        <v>26325</v>
      </c>
      <c r="B7231" s="2" t="s">
        <v>293</v>
      </c>
      <c r="C7231" s="429">
        <v>5.3766610000000004</v>
      </c>
      <c r="D7231" s="429">
        <v>3.6575639999999998</v>
      </c>
      <c r="E7231" s="429">
        <v>1.7190970000000005</v>
      </c>
      <c r="F7231" s="429">
        <v>-3.3279470000000018</v>
      </c>
    </row>
    <row r="7232" spans="1:6" x14ac:dyDescent="0.3">
      <c r="A7232" s="336">
        <v>26327</v>
      </c>
      <c r="B7232" s="2" t="s">
        <v>293</v>
      </c>
      <c r="C7232" s="429">
        <v>5.3822619999999999</v>
      </c>
      <c r="D7232" s="429">
        <v>3.6637879999999998</v>
      </c>
      <c r="E7232" s="429">
        <v>1.7184740000000001</v>
      </c>
      <c r="F7232" s="429">
        <v>-3.0223480000000009</v>
      </c>
    </row>
    <row r="7233" spans="1:6" x14ac:dyDescent="0.3">
      <c r="A7233" s="336">
        <v>26330</v>
      </c>
      <c r="B7233" s="2" t="s">
        <v>293</v>
      </c>
      <c r="C7233" s="429">
        <v>5.1928859999999997</v>
      </c>
      <c r="D7233" s="429">
        <v>4.0774710000000001</v>
      </c>
      <c r="E7233" s="429">
        <v>1.1154149999999996</v>
      </c>
      <c r="F7233" s="429">
        <v>-5.998628999999994</v>
      </c>
    </row>
    <row r="7234" spans="1:6" x14ac:dyDescent="0.3">
      <c r="A7234" s="336">
        <v>26335</v>
      </c>
      <c r="B7234" s="2" t="s">
        <v>293</v>
      </c>
      <c r="C7234" s="429">
        <v>5.2709609999999998</v>
      </c>
      <c r="D7234" s="429">
        <v>3.7360090000000001</v>
      </c>
      <c r="E7234" s="429">
        <v>1.5349519999999997</v>
      </c>
      <c r="F7234" s="429">
        <v>-5.0740460000000027</v>
      </c>
    </row>
    <row r="7235" spans="1:6" x14ac:dyDescent="0.3">
      <c r="A7235" s="336">
        <v>26337</v>
      </c>
      <c r="B7235" s="2" t="s">
        <v>293</v>
      </c>
      <c r="C7235" s="429">
        <v>5.5269409999999999</v>
      </c>
      <c r="D7235" s="429">
        <v>3.5927989999999999</v>
      </c>
      <c r="E7235" s="429">
        <v>1.934142</v>
      </c>
      <c r="F7235" s="429">
        <v>-8.3097999999999672E-2</v>
      </c>
    </row>
    <row r="7236" spans="1:6" x14ac:dyDescent="0.3">
      <c r="A7236" s="336">
        <v>26338</v>
      </c>
      <c r="B7236" s="2" t="s">
        <v>293</v>
      </c>
      <c r="C7236" s="429">
        <v>5.2339200000000003</v>
      </c>
      <c r="D7236" s="429">
        <v>3.893958</v>
      </c>
      <c r="E7236" s="429">
        <v>1.3399620000000003</v>
      </c>
      <c r="F7236" s="429">
        <v>-6.2329030000000003</v>
      </c>
    </row>
    <row r="7237" spans="1:6" x14ac:dyDescent="0.3">
      <c r="A7237" s="336">
        <v>26339</v>
      </c>
      <c r="B7237" s="2" t="s">
        <v>293</v>
      </c>
      <c r="C7237" s="429">
        <v>5.2955579999999998</v>
      </c>
      <c r="D7237" s="429">
        <v>3.893214</v>
      </c>
      <c r="E7237" s="429">
        <v>1.4023439999999998</v>
      </c>
      <c r="F7237" s="429">
        <v>-5.8845360000000113</v>
      </c>
    </row>
    <row r="7238" spans="1:6" x14ac:dyDescent="0.3">
      <c r="A7238" s="336">
        <v>26342</v>
      </c>
      <c r="B7238" s="2" t="s">
        <v>293</v>
      </c>
      <c r="C7238" s="429">
        <v>5.3564720000000001</v>
      </c>
      <c r="D7238" s="429">
        <v>3.620682</v>
      </c>
      <c r="E7238" s="429">
        <v>1.7357900000000002</v>
      </c>
      <c r="F7238" s="429">
        <v>-3.6624490000000023</v>
      </c>
    </row>
    <row r="7239" spans="1:6" x14ac:dyDescent="0.3">
      <c r="A7239" s="336">
        <v>26343</v>
      </c>
      <c r="B7239" s="2" t="s">
        <v>293</v>
      </c>
      <c r="C7239" s="429">
        <v>5.1288099999999996</v>
      </c>
      <c r="D7239" s="429">
        <v>4.119345</v>
      </c>
      <c r="E7239" s="429">
        <v>1.0094649999999996</v>
      </c>
      <c r="F7239" s="429">
        <v>-8.3642930000000035</v>
      </c>
    </row>
    <row r="7240" spans="1:6" x14ac:dyDescent="0.3">
      <c r="A7240" s="336">
        <v>26346</v>
      </c>
      <c r="B7240" s="2" t="s">
        <v>293</v>
      </c>
      <c r="C7240" s="429">
        <v>5.5088629999999998</v>
      </c>
      <c r="D7240" s="429">
        <v>3.6524730000000001</v>
      </c>
      <c r="E7240" s="429">
        <v>1.8563899999999998</v>
      </c>
      <c r="F7240" s="429">
        <v>-0.58974299999999147</v>
      </c>
    </row>
    <row r="7241" spans="1:6" x14ac:dyDescent="0.3">
      <c r="A7241" s="336">
        <v>26347</v>
      </c>
      <c r="B7241" s="2" t="s">
        <v>293</v>
      </c>
      <c r="C7241" s="429">
        <v>5.1442750000000004</v>
      </c>
      <c r="D7241" s="429">
        <v>4.1591009999999997</v>
      </c>
      <c r="E7241" s="429">
        <v>0.98517400000000066</v>
      </c>
      <c r="F7241" s="429">
        <v>-6.2506740000000036</v>
      </c>
    </row>
    <row r="7242" spans="1:6" x14ac:dyDescent="0.3">
      <c r="A7242" s="336">
        <v>26348</v>
      </c>
      <c r="B7242" s="2" t="s">
        <v>293</v>
      </c>
      <c r="C7242" s="429">
        <v>5.2747250000000001</v>
      </c>
      <c r="D7242" s="429">
        <v>3.9213580000000001</v>
      </c>
      <c r="E7242" s="429">
        <v>1.353367</v>
      </c>
      <c r="F7242" s="429">
        <v>-6.2879040000000046</v>
      </c>
    </row>
    <row r="7243" spans="1:6" x14ac:dyDescent="0.3">
      <c r="A7243" s="336">
        <v>26351</v>
      </c>
      <c r="B7243" s="2" t="s">
        <v>293</v>
      </c>
      <c r="C7243" s="429">
        <v>5.3251309999999998</v>
      </c>
      <c r="D7243" s="429">
        <v>3.5937410000000001</v>
      </c>
      <c r="E7243" s="429">
        <v>1.7313899999999998</v>
      </c>
      <c r="F7243" s="429">
        <v>-3.9816300000000027</v>
      </c>
    </row>
    <row r="7244" spans="1:6" x14ac:dyDescent="0.3">
      <c r="A7244" s="336">
        <v>26354</v>
      </c>
      <c r="B7244" s="2" t="s">
        <v>293</v>
      </c>
      <c r="C7244" s="429">
        <v>5.1392170000000004</v>
      </c>
      <c r="D7244" s="429">
        <v>4.1420399999999997</v>
      </c>
      <c r="E7244" s="429">
        <v>0.99717700000000065</v>
      </c>
      <c r="F7244" s="429">
        <v>-6.0768269999999944</v>
      </c>
    </row>
    <row r="7245" spans="1:6" x14ac:dyDescent="0.3">
      <c r="A7245" s="336">
        <v>26362</v>
      </c>
      <c r="B7245" s="2" t="s">
        <v>293</v>
      </c>
      <c r="C7245" s="429">
        <v>5.4360619999999997</v>
      </c>
      <c r="D7245" s="429">
        <v>3.6208459999999998</v>
      </c>
      <c r="E7245" s="429">
        <v>1.8152159999999999</v>
      </c>
      <c r="F7245" s="429">
        <v>-1.820005000000009</v>
      </c>
    </row>
    <row r="7246" spans="1:6" x14ac:dyDescent="0.3">
      <c r="A7246" s="336">
        <v>26372</v>
      </c>
      <c r="B7246" s="2" t="s">
        <v>293</v>
      </c>
      <c r="C7246" s="429">
        <v>5.1459489999999999</v>
      </c>
      <c r="D7246" s="429">
        <v>4.1754110000000004</v>
      </c>
      <c r="E7246" s="429">
        <v>0.97053799999999946</v>
      </c>
      <c r="F7246" s="429">
        <v>-7.9768550000000005</v>
      </c>
    </row>
    <row r="7247" spans="1:6" x14ac:dyDescent="0.3">
      <c r="A7247" s="336">
        <v>26374</v>
      </c>
      <c r="B7247" s="2" t="s">
        <v>293</v>
      </c>
      <c r="C7247" s="429">
        <v>5.1009399999999996</v>
      </c>
      <c r="D7247" s="429">
        <v>4.1441470000000002</v>
      </c>
      <c r="E7247" s="429">
        <v>0.95679299999999934</v>
      </c>
      <c r="F7247" s="429">
        <v>-6.504755000000003</v>
      </c>
    </row>
    <row r="7248" spans="1:6" x14ac:dyDescent="0.3">
      <c r="A7248" s="336">
        <v>26376</v>
      </c>
      <c r="B7248" s="2" t="s">
        <v>293</v>
      </c>
      <c r="C7248" s="429">
        <v>5.1538310000000003</v>
      </c>
      <c r="D7248" s="429">
        <v>3.9820869999999999</v>
      </c>
      <c r="E7248" s="429">
        <v>1.1717440000000003</v>
      </c>
      <c r="F7248" s="429">
        <v>-7.3877969999999848</v>
      </c>
    </row>
    <row r="7249" spans="1:6" x14ac:dyDescent="0.3">
      <c r="A7249" s="336">
        <v>26377</v>
      </c>
      <c r="B7249" s="2" t="s">
        <v>293</v>
      </c>
      <c r="C7249" s="429">
        <v>5.3516789999999999</v>
      </c>
      <c r="D7249" s="429">
        <v>3.8567680000000002</v>
      </c>
      <c r="E7249" s="429">
        <v>1.4949109999999997</v>
      </c>
      <c r="F7249" s="429">
        <v>-4.9241199999999949</v>
      </c>
    </row>
    <row r="7250" spans="1:6" x14ac:dyDescent="0.3">
      <c r="A7250" s="336">
        <v>26378</v>
      </c>
      <c r="B7250" s="2" t="s">
        <v>293</v>
      </c>
      <c r="C7250" s="429">
        <v>5.2068339999999997</v>
      </c>
      <c r="D7250" s="429">
        <v>4.0679790000000002</v>
      </c>
      <c r="E7250" s="429">
        <v>1.1388549999999995</v>
      </c>
      <c r="F7250" s="429">
        <v>-6.9074250000000035</v>
      </c>
    </row>
    <row r="7251" spans="1:6" x14ac:dyDescent="0.3">
      <c r="A7251" s="336">
        <v>26384</v>
      </c>
      <c r="B7251" s="2" t="s">
        <v>293</v>
      </c>
      <c r="C7251" s="429">
        <v>5.2948539999999999</v>
      </c>
      <c r="D7251" s="429">
        <v>3.698528</v>
      </c>
      <c r="E7251" s="429">
        <v>1.5963259999999999</v>
      </c>
      <c r="F7251" s="429">
        <v>-4.7965540000000004</v>
      </c>
    </row>
    <row r="7252" spans="1:6" x14ac:dyDescent="0.3">
      <c r="A7252" s="336">
        <v>26385</v>
      </c>
      <c r="B7252" s="2" t="s">
        <v>293</v>
      </c>
      <c r="C7252" s="429">
        <v>5.189343</v>
      </c>
      <c r="D7252" s="429">
        <v>4.1194170000000003</v>
      </c>
      <c r="E7252" s="429">
        <v>1.0699259999999997</v>
      </c>
      <c r="F7252" s="429">
        <v>-6.9827240000000046</v>
      </c>
    </row>
    <row r="7253" spans="1:6" x14ac:dyDescent="0.3">
      <c r="A7253" s="336">
        <v>26386</v>
      </c>
      <c r="B7253" s="2" t="s">
        <v>293</v>
      </c>
      <c r="C7253" s="429">
        <v>5.2538340000000003</v>
      </c>
      <c r="D7253" s="429">
        <v>3.9689930000000002</v>
      </c>
      <c r="E7253" s="429">
        <v>1.2848410000000001</v>
      </c>
      <c r="F7253" s="429">
        <v>-6.3329380000000057</v>
      </c>
    </row>
    <row r="7254" spans="1:6" x14ac:dyDescent="0.3">
      <c r="A7254" s="336">
        <v>26404</v>
      </c>
      <c r="B7254" s="2" t="s">
        <v>293</v>
      </c>
      <c r="C7254" s="429">
        <v>5.2397450000000001</v>
      </c>
      <c r="D7254" s="429">
        <v>4.0062769999999999</v>
      </c>
      <c r="E7254" s="429">
        <v>1.2334680000000002</v>
      </c>
      <c r="F7254" s="429">
        <v>-6.029046000000001</v>
      </c>
    </row>
    <row r="7255" spans="1:6" x14ac:dyDescent="0.3">
      <c r="A7255" s="336">
        <v>26405</v>
      </c>
      <c r="B7255" s="2" t="s">
        <v>293</v>
      </c>
      <c r="C7255" s="429">
        <v>4.9534019999999996</v>
      </c>
      <c r="D7255" s="429">
        <v>4.468191</v>
      </c>
      <c r="E7255" s="429">
        <v>0.48521099999999961</v>
      </c>
      <c r="F7255" s="429">
        <v>-9.5968680000000077</v>
      </c>
    </row>
    <row r="7256" spans="1:6" x14ac:dyDescent="0.3">
      <c r="A7256" s="336">
        <v>26408</v>
      </c>
      <c r="B7256" s="2" t="s">
        <v>293</v>
      </c>
      <c r="C7256" s="429">
        <v>5.167516</v>
      </c>
      <c r="D7256" s="429">
        <v>4.1423779999999999</v>
      </c>
      <c r="E7256" s="429">
        <v>1.0251380000000001</v>
      </c>
      <c r="F7256" s="429">
        <v>-6.7483930000000001</v>
      </c>
    </row>
    <row r="7257" spans="1:6" x14ac:dyDescent="0.3">
      <c r="A7257" s="336">
        <v>26410</v>
      </c>
      <c r="B7257" s="2" t="s">
        <v>293</v>
      </c>
      <c r="C7257" s="429">
        <v>5.0349959999999996</v>
      </c>
      <c r="D7257" s="429">
        <v>4.2735390000000004</v>
      </c>
      <c r="E7257" s="429">
        <v>0.76145699999999916</v>
      </c>
      <c r="F7257" s="429">
        <v>-8.1987609999999975</v>
      </c>
    </row>
    <row r="7258" spans="1:6" x14ac:dyDescent="0.3">
      <c r="A7258" s="336">
        <v>26411</v>
      </c>
      <c r="B7258" s="2" t="s">
        <v>293</v>
      </c>
      <c r="C7258" s="429">
        <v>5.3095270000000001</v>
      </c>
      <c r="D7258" s="429">
        <v>3.8122780000000001</v>
      </c>
      <c r="E7258" s="429">
        <v>1.4972490000000001</v>
      </c>
      <c r="F7258" s="429">
        <v>-5.1170589999999976</v>
      </c>
    </row>
    <row r="7259" spans="1:6" x14ac:dyDescent="0.3">
      <c r="A7259" s="336">
        <v>26412</v>
      </c>
      <c r="B7259" s="2" t="s">
        <v>293</v>
      </c>
      <c r="C7259" s="429">
        <v>5.2497239999999996</v>
      </c>
      <c r="D7259" s="429">
        <v>3.847661</v>
      </c>
      <c r="E7259" s="429">
        <v>1.4020629999999996</v>
      </c>
      <c r="F7259" s="429">
        <v>-5.7475760000000022</v>
      </c>
    </row>
    <row r="7260" spans="1:6" x14ac:dyDescent="0.3">
      <c r="A7260" s="336">
        <v>26415</v>
      </c>
      <c r="B7260" s="2" t="s">
        <v>293</v>
      </c>
      <c r="C7260" s="429">
        <v>5.4241219999999997</v>
      </c>
      <c r="D7260" s="429">
        <v>3.7069019999999999</v>
      </c>
      <c r="E7260" s="429">
        <v>1.7172199999999997</v>
      </c>
      <c r="F7260" s="429">
        <v>-2.1687110000000018</v>
      </c>
    </row>
    <row r="7261" spans="1:6" x14ac:dyDescent="0.3">
      <c r="A7261" s="336">
        <v>26416</v>
      </c>
      <c r="B7261" s="2" t="s">
        <v>293</v>
      </c>
      <c r="C7261" s="429">
        <v>5.0039160000000003</v>
      </c>
      <c r="D7261" s="429">
        <v>4.3789689999999997</v>
      </c>
      <c r="E7261" s="429">
        <v>0.62494700000000059</v>
      </c>
      <c r="F7261" s="429">
        <v>-8.6171249999999944</v>
      </c>
    </row>
    <row r="7262" spans="1:6" x14ac:dyDescent="0.3">
      <c r="A7262" s="336">
        <v>26419</v>
      </c>
      <c r="B7262" s="2" t="s">
        <v>293</v>
      </c>
      <c r="C7262" s="429">
        <v>5.3537179999999998</v>
      </c>
      <c r="D7262" s="429">
        <v>3.8646180000000001</v>
      </c>
      <c r="E7262" s="429">
        <v>1.4890999999999996</v>
      </c>
      <c r="F7262" s="429">
        <v>-4.9112689999999972</v>
      </c>
    </row>
    <row r="7263" spans="1:6" x14ac:dyDescent="0.3">
      <c r="A7263" s="336">
        <v>26421</v>
      </c>
      <c r="B7263" s="2" t="s">
        <v>293</v>
      </c>
      <c r="C7263" s="429">
        <v>5.3788179999999999</v>
      </c>
      <c r="D7263" s="429">
        <v>3.6888719999999999</v>
      </c>
      <c r="E7263" s="429">
        <v>1.6899459999999999</v>
      </c>
      <c r="F7263" s="429">
        <v>-2.8939139999999952</v>
      </c>
    </row>
    <row r="7264" spans="1:6" x14ac:dyDescent="0.3">
      <c r="A7264" s="336">
        <v>26425</v>
      </c>
      <c r="B7264" s="2" t="s">
        <v>293</v>
      </c>
      <c r="C7264" s="429">
        <v>4.8716549999999996</v>
      </c>
      <c r="D7264" s="429">
        <v>4.5428369999999996</v>
      </c>
      <c r="E7264" s="429">
        <v>0.32881800000000005</v>
      </c>
      <c r="F7264" s="429">
        <v>-11.957863999999994</v>
      </c>
    </row>
    <row r="7265" spans="1:6" x14ac:dyDescent="0.3">
      <c r="A7265" s="336">
        <v>26426</v>
      </c>
      <c r="B7265" s="2" t="s">
        <v>293</v>
      </c>
      <c r="C7265" s="429">
        <v>5.2791589999999999</v>
      </c>
      <c r="D7265" s="429">
        <v>3.9229219999999998</v>
      </c>
      <c r="E7265" s="429">
        <v>1.3562370000000001</v>
      </c>
      <c r="F7265" s="429">
        <v>-6.0981119999999862</v>
      </c>
    </row>
    <row r="7266" spans="1:6" x14ac:dyDescent="0.3">
      <c r="A7266" s="336">
        <v>26430</v>
      </c>
      <c r="B7266" s="2" t="s">
        <v>293</v>
      </c>
      <c r="C7266" s="429">
        <v>5.2946249999999999</v>
      </c>
      <c r="D7266" s="429">
        <v>3.6360380000000001</v>
      </c>
      <c r="E7266" s="429">
        <v>1.6585869999999998</v>
      </c>
      <c r="F7266" s="429">
        <v>-4.4993679999999969</v>
      </c>
    </row>
    <row r="7267" spans="1:6" x14ac:dyDescent="0.3">
      <c r="A7267" s="336">
        <v>26431</v>
      </c>
      <c r="B7267" s="2" t="s">
        <v>293</v>
      </c>
      <c r="C7267" s="429">
        <v>5.2485949999999999</v>
      </c>
      <c r="D7267" s="429">
        <v>3.9676999999999998</v>
      </c>
      <c r="E7267" s="429">
        <v>1.2808950000000001</v>
      </c>
      <c r="F7267" s="429">
        <v>-5.3643319999999974</v>
      </c>
    </row>
    <row r="7268" spans="1:6" x14ac:dyDescent="0.3">
      <c r="A7268" s="336">
        <v>26437</v>
      </c>
      <c r="B7268" s="2" t="s">
        <v>293</v>
      </c>
      <c r="C7268" s="429">
        <v>5.2979419999999999</v>
      </c>
      <c r="D7268" s="429">
        <v>3.902755</v>
      </c>
      <c r="E7268" s="429">
        <v>1.395187</v>
      </c>
      <c r="F7268" s="429">
        <v>-5.956163999999994</v>
      </c>
    </row>
    <row r="7269" spans="1:6" x14ac:dyDescent="0.3">
      <c r="A7269" s="336">
        <v>26440</v>
      </c>
      <c r="B7269" s="2" t="s">
        <v>293</v>
      </c>
      <c r="C7269" s="429">
        <v>5.0304739999999999</v>
      </c>
      <c r="D7269" s="429">
        <v>4.3157329999999998</v>
      </c>
      <c r="E7269" s="429">
        <v>0.71474100000000007</v>
      </c>
      <c r="F7269" s="429">
        <v>-8.020575000000008</v>
      </c>
    </row>
    <row r="7270" spans="1:6" x14ac:dyDescent="0.3">
      <c r="A7270" s="336">
        <v>26443</v>
      </c>
      <c r="B7270" s="2" t="s">
        <v>293</v>
      </c>
      <c r="C7270" s="429">
        <v>5.3366720000000001</v>
      </c>
      <c r="D7270" s="429">
        <v>3.7413020000000001</v>
      </c>
      <c r="E7270" s="429">
        <v>1.59537</v>
      </c>
      <c r="F7270" s="429">
        <v>-4.6872640000000061</v>
      </c>
    </row>
    <row r="7271" spans="1:6" x14ac:dyDescent="0.3">
      <c r="A7271" s="336">
        <v>26444</v>
      </c>
      <c r="B7271" s="2" t="s">
        <v>293</v>
      </c>
      <c r="C7271" s="429">
        <v>4.9605670000000002</v>
      </c>
      <c r="D7271" s="429">
        <v>4.4058789999999997</v>
      </c>
      <c r="E7271" s="429">
        <v>0.55468800000000051</v>
      </c>
      <c r="F7271" s="429">
        <v>-9.9510599999999911</v>
      </c>
    </row>
    <row r="7272" spans="1:6" x14ac:dyDescent="0.3">
      <c r="A7272" s="336">
        <v>26447</v>
      </c>
      <c r="B7272" s="2" t="s">
        <v>293</v>
      </c>
      <c r="C7272" s="429">
        <v>5.2154319999999998</v>
      </c>
      <c r="D7272" s="429">
        <v>3.9636849999999999</v>
      </c>
      <c r="E7272" s="429">
        <v>1.2517469999999999</v>
      </c>
      <c r="F7272" s="429">
        <v>-6.6364740000000069</v>
      </c>
    </row>
    <row r="7273" spans="1:6" x14ac:dyDescent="0.3">
      <c r="A7273" s="336">
        <v>26448</v>
      </c>
      <c r="B7273" s="2" t="s">
        <v>293</v>
      </c>
      <c r="C7273" s="429">
        <v>5.2585940000000004</v>
      </c>
      <c r="D7273" s="429">
        <v>3.9442889999999999</v>
      </c>
      <c r="E7273" s="429">
        <v>1.3143050000000005</v>
      </c>
      <c r="F7273" s="429">
        <v>-6.4989699999999857</v>
      </c>
    </row>
    <row r="7274" spans="1:6" x14ac:dyDescent="0.3">
      <c r="A7274" s="336">
        <v>26451</v>
      </c>
      <c r="B7274" s="2" t="s">
        <v>293</v>
      </c>
      <c r="C7274" s="429">
        <v>5.2251770000000004</v>
      </c>
      <c r="D7274" s="429">
        <v>4.0747809999999998</v>
      </c>
      <c r="E7274" s="429">
        <v>1.1503960000000006</v>
      </c>
      <c r="F7274" s="429">
        <v>-6.6811190000000096</v>
      </c>
    </row>
    <row r="7275" spans="1:6" x14ac:dyDescent="0.3">
      <c r="A7275" s="336">
        <v>26452</v>
      </c>
      <c r="B7275" s="2" t="s">
        <v>293</v>
      </c>
      <c r="C7275" s="429">
        <v>5.2141960000000003</v>
      </c>
      <c r="D7275" s="429">
        <v>3.9819</v>
      </c>
      <c r="E7275" s="429">
        <v>1.2322960000000003</v>
      </c>
      <c r="F7275" s="429">
        <v>-6.6389209999999892</v>
      </c>
    </row>
    <row r="7276" spans="1:6" x14ac:dyDescent="0.3">
      <c r="A7276" s="336">
        <v>26456</v>
      </c>
      <c r="B7276" s="2" t="s">
        <v>293</v>
      </c>
      <c r="C7276" s="429">
        <v>5.3538480000000002</v>
      </c>
      <c r="D7276" s="429">
        <v>3.7610730000000001</v>
      </c>
      <c r="E7276" s="429">
        <v>1.5927750000000001</v>
      </c>
      <c r="F7276" s="429">
        <v>-3.9659269999999864</v>
      </c>
    </row>
    <row r="7277" spans="1:6" x14ac:dyDescent="0.3">
      <c r="A7277" s="336">
        <v>26501</v>
      </c>
      <c r="B7277" s="2" t="s">
        <v>293</v>
      </c>
      <c r="C7277" s="429">
        <v>5.3426790000000004</v>
      </c>
      <c r="D7277" s="429">
        <v>3.7445430000000002</v>
      </c>
      <c r="E7277" s="429">
        <v>1.5981360000000002</v>
      </c>
      <c r="F7277" s="429">
        <v>-1.8352689999999967</v>
      </c>
    </row>
    <row r="7278" spans="1:6" x14ac:dyDescent="0.3">
      <c r="A7278" s="336">
        <v>26505</v>
      </c>
      <c r="B7278" s="2" t="s">
        <v>293</v>
      </c>
      <c r="C7278" s="429">
        <v>5.3497450000000004</v>
      </c>
      <c r="D7278" s="429">
        <v>3.73529</v>
      </c>
      <c r="E7278" s="429">
        <v>1.6144550000000004</v>
      </c>
      <c r="F7278" s="429">
        <v>-1.3746119999999991</v>
      </c>
    </row>
    <row r="7279" spans="1:6" x14ac:dyDescent="0.3">
      <c r="A7279" s="336">
        <v>26508</v>
      </c>
      <c r="B7279" s="2" t="s">
        <v>293</v>
      </c>
      <c r="C7279" s="429">
        <v>5.2575529999999997</v>
      </c>
      <c r="D7279" s="429">
        <v>3.8677570000000001</v>
      </c>
      <c r="E7279" s="429">
        <v>1.3897959999999996</v>
      </c>
      <c r="F7279" s="429">
        <v>-3.2997790000000009</v>
      </c>
    </row>
    <row r="7280" spans="1:6" x14ac:dyDescent="0.3">
      <c r="A7280" s="336">
        <v>26519</v>
      </c>
      <c r="B7280" s="2" t="s">
        <v>293</v>
      </c>
      <c r="C7280" s="429">
        <v>5.0480080000000003</v>
      </c>
      <c r="D7280" s="429">
        <v>4.1068829999999998</v>
      </c>
      <c r="E7280" s="429">
        <v>0.94112500000000043</v>
      </c>
      <c r="F7280" s="429">
        <v>-7.7963740000000001</v>
      </c>
    </row>
    <row r="7281" spans="1:6" x14ac:dyDescent="0.3">
      <c r="A7281" s="336">
        <v>26521</v>
      </c>
      <c r="B7281" s="2" t="s">
        <v>293</v>
      </c>
      <c r="C7281" s="429">
        <v>5.3473379999999997</v>
      </c>
      <c r="D7281" s="429">
        <v>3.7773500000000002</v>
      </c>
      <c r="E7281" s="429">
        <v>1.5699879999999995</v>
      </c>
      <c r="F7281" s="429">
        <v>-2.8849820000000008</v>
      </c>
    </row>
    <row r="7282" spans="1:6" x14ac:dyDescent="0.3">
      <c r="A7282" s="336">
        <v>26525</v>
      </c>
      <c r="B7282" s="2" t="s">
        <v>293</v>
      </c>
      <c r="C7282" s="429">
        <v>5.0877230000000004</v>
      </c>
      <c r="D7282" s="429">
        <v>4.0250810000000001</v>
      </c>
      <c r="E7282" s="429">
        <v>1.0626420000000003</v>
      </c>
      <c r="F7282" s="429">
        <v>-6.9245239999999981</v>
      </c>
    </row>
    <row r="7283" spans="1:6" x14ac:dyDescent="0.3">
      <c r="A7283" s="336">
        <v>26537</v>
      </c>
      <c r="B7283" s="2" t="s">
        <v>293</v>
      </c>
      <c r="C7283" s="429">
        <v>5.0563900000000004</v>
      </c>
      <c r="D7283" s="429">
        <v>4.182779</v>
      </c>
      <c r="E7283" s="429">
        <v>0.87361100000000036</v>
      </c>
      <c r="F7283" s="429">
        <v>-7.9256399999999942</v>
      </c>
    </row>
    <row r="7284" spans="1:6" x14ac:dyDescent="0.3">
      <c r="A7284" s="336">
        <v>26541</v>
      </c>
      <c r="B7284" s="2" t="s">
        <v>293</v>
      </c>
      <c r="C7284" s="429">
        <v>5.3903379999999999</v>
      </c>
      <c r="D7284" s="429">
        <v>3.6900529999999998</v>
      </c>
      <c r="E7284" s="429">
        <v>1.700285</v>
      </c>
      <c r="F7284" s="429">
        <v>-0.76389300000000304</v>
      </c>
    </row>
    <row r="7285" spans="1:6" x14ac:dyDescent="0.3">
      <c r="A7285" s="336">
        <v>26542</v>
      </c>
      <c r="B7285" s="2" t="s">
        <v>293</v>
      </c>
      <c r="C7285" s="429">
        <v>5.1788860000000003</v>
      </c>
      <c r="D7285" s="429">
        <v>3.9991530000000002</v>
      </c>
      <c r="E7285" s="429">
        <v>1.1797330000000001</v>
      </c>
      <c r="F7285" s="429">
        <v>-5.4451229999999953</v>
      </c>
    </row>
    <row r="7286" spans="1:6" x14ac:dyDescent="0.3">
      <c r="A7286" s="336">
        <v>26546</v>
      </c>
      <c r="B7286" s="2" t="s">
        <v>293</v>
      </c>
      <c r="C7286" s="429">
        <v>5.3766509999999998</v>
      </c>
      <c r="D7286" s="429">
        <v>3.7035550000000002</v>
      </c>
      <c r="E7286" s="429">
        <v>1.6730959999999997</v>
      </c>
      <c r="F7286" s="429">
        <v>-1.3178270000000083</v>
      </c>
    </row>
    <row r="7287" spans="1:6" x14ac:dyDescent="0.3">
      <c r="A7287" s="336">
        <v>26547</v>
      </c>
      <c r="B7287" s="2" t="s">
        <v>293</v>
      </c>
      <c r="C7287" s="429">
        <v>5.1334280000000003</v>
      </c>
      <c r="D7287" s="429">
        <v>4.0842850000000004</v>
      </c>
      <c r="E7287" s="429">
        <v>1.0491429999999999</v>
      </c>
      <c r="F7287" s="429">
        <v>-6.1975340000000116</v>
      </c>
    </row>
    <row r="7288" spans="1:6" x14ac:dyDescent="0.3">
      <c r="A7288" s="336">
        <v>26554</v>
      </c>
      <c r="B7288" s="2" t="s">
        <v>293</v>
      </c>
      <c r="C7288" s="429">
        <v>5.2543629999999997</v>
      </c>
      <c r="D7288" s="429">
        <v>3.9249109999999998</v>
      </c>
      <c r="E7288" s="429">
        <v>1.3294519999999999</v>
      </c>
      <c r="F7288" s="429">
        <v>-4.1260520000000014</v>
      </c>
    </row>
    <row r="7289" spans="1:6" x14ac:dyDescent="0.3">
      <c r="A7289" s="336">
        <v>26560</v>
      </c>
      <c r="B7289" s="2" t="s">
        <v>293</v>
      </c>
      <c r="C7289" s="429">
        <v>5.296627</v>
      </c>
      <c r="D7289" s="429">
        <v>3.8392789999999999</v>
      </c>
      <c r="E7289" s="429">
        <v>1.4573480000000001</v>
      </c>
      <c r="F7289" s="429">
        <v>-3.349289000000006</v>
      </c>
    </row>
    <row r="7290" spans="1:6" x14ac:dyDescent="0.3">
      <c r="A7290" s="336">
        <v>26561</v>
      </c>
      <c r="B7290" s="2" t="s">
        <v>293</v>
      </c>
      <c r="C7290" s="429">
        <v>5.3337139999999996</v>
      </c>
      <c r="D7290" s="429">
        <v>3.8840159999999999</v>
      </c>
      <c r="E7290" s="429">
        <v>1.4496979999999997</v>
      </c>
      <c r="F7290" s="429">
        <v>-5.3829959999999986</v>
      </c>
    </row>
    <row r="7291" spans="1:6" x14ac:dyDescent="0.3">
      <c r="A7291" s="336">
        <v>26562</v>
      </c>
      <c r="B7291" s="2" t="s">
        <v>293</v>
      </c>
      <c r="C7291" s="429">
        <v>5.3115290000000002</v>
      </c>
      <c r="D7291" s="429">
        <v>3.861291</v>
      </c>
      <c r="E7291" s="429">
        <v>1.4502380000000001</v>
      </c>
      <c r="F7291" s="429">
        <v>-4.6242850000000146</v>
      </c>
    </row>
    <row r="7292" spans="1:6" x14ac:dyDescent="0.3">
      <c r="A7292" s="336">
        <v>26568</v>
      </c>
      <c r="B7292" s="2" t="s">
        <v>293</v>
      </c>
      <c r="C7292" s="429">
        <v>5.2597750000000003</v>
      </c>
      <c r="D7292" s="429">
        <v>3.9454060000000002</v>
      </c>
      <c r="E7292" s="429">
        <v>1.3143690000000001</v>
      </c>
      <c r="F7292" s="429">
        <v>-5.8479730000000032</v>
      </c>
    </row>
    <row r="7293" spans="1:6" x14ac:dyDescent="0.3">
      <c r="A7293" s="336">
        <v>26570</v>
      </c>
      <c r="B7293" s="2" t="s">
        <v>293</v>
      </c>
      <c r="C7293" s="429">
        <v>5.3230050000000002</v>
      </c>
      <c r="D7293" s="429">
        <v>3.8174579999999998</v>
      </c>
      <c r="E7293" s="429">
        <v>1.5055470000000004</v>
      </c>
      <c r="F7293" s="429">
        <v>-3.6303460000000101</v>
      </c>
    </row>
    <row r="7294" spans="1:6" x14ac:dyDescent="0.3">
      <c r="A7294" s="336">
        <v>26571</v>
      </c>
      <c r="B7294" s="2" t="s">
        <v>293</v>
      </c>
      <c r="C7294" s="429">
        <v>5.285209</v>
      </c>
      <c r="D7294" s="429">
        <v>3.890212</v>
      </c>
      <c r="E7294" s="429">
        <v>1.394997</v>
      </c>
      <c r="F7294" s="429">
        <v>-4.6560470000000009</v>
      </c>
    </row>
    <row r="7295" spans="1:6" x14ac:dyDescent="0.3">
      <c r="A7295" s="336">
        <v>26575</v>
      </c>
      <c r="B7295" s="2" t="s">
        <v>293</v>
      </c>
      <c r="C7295" s="429">
        <v>5.3352599999999999</v>
      </c>
      <c r="D7295" s="429">
        <v>3.864913</v>
      </c>
      <c r="E7295" s="429">
        <v>1.4703469999999998</v>
      </c>
      <c r="F7295" s="429">
        <v>-4.5086000000000084</v>
      </c>
    </row>
    <row r="7296" spans="1:6" x14ac:dyDescent="0.3">
      <c r="A7296" s="336">
        <v>26581</v>
      </c>
      <c r="B7296" s="2" t="s">
        <v>293</v>
      </c>
      <c r="C7296" s="429">
        <v>5.373958</v>
      </c>
      <c r="D7296" s="429">
        <v>3.8643990000000001</v>
      </c>
      <c r="E7296" s="429">
        <v>1.5095589999999999</v>
      </c>
      <c r="F7296" s="429">
        <v>-4.4048739999999924</v>
      </c>
    </row>
    <row r="7297" spans="1:6" x14ac:dyDescent="0.3">
      <c r="A7297" s="336">
        <v>26582</v>
      </c>
      <c r="B7297" s="2" t="s">
        <v>293</v>
      </c>
      <c r="C7297" s="429">
        <v>5.2859360000000004</v>
      </c>
      <c r="D7297" s="429">
        <v>3.909281</v>
      </c>
      <c r="E7297" s="429">
        <v>1.3766550000000004</v>
      </c>
      <c r="F7297" s="429">
        <v>-5.7219180000000023</v>
      </c>
    </row>
    <row r="7298" spans="1:6" x14ac:dyDescent="0.3">
      <c r="A7298" s="336">
        <v>26585</v>
      </c>
      <c r="B7298" s="2" t="s">
        <v>293</v>
      </c>
      <c r="C7298" s="429">
        <v>5.3113789999999996</v>
      </c>
      <c r="D7298" s="429">
        <v>3.8849269999999998</v>
      </c>
      <c r="E7298" s="429">
        <v>1.4264519999999998</v>
      </c>
      <c r="F7298" s="429">
        <v>-5.3283559999999994</v>
      </c>
    </row>
    <row r="7299" spans="1:6" x14ac:dyDescent="0.3">
      <c r="A7299" s="336">
        <v>26587</v>
      </c>
      <c r="B7299" s="2" t="s">
        <v>293</v>
      </c>
      <c r="C7299" s="429">
        <v>5.2881299999999998</v>
      </c>
      <c r="D7299" s="429">
        <v>3.8906299999999998</v>
      </c>
      <c r="E7299" s="429">
        <v>1.3975</v>
      </c>
      <c r="F7299" s="429">
        <v>-4.948836</v>
      </c>
    </row>
    <row r="7300" spans="1:6" x14ac:dyDescent="0.3">
      <c r="A7300" s="336">
        <v>26588</v>
      </c>
      <c r="B7300" s="2" t="s">
        <v>293</v>
      </c>
      <c r="C7300" s="429">
        <v>5.3124039999999999</v>
      </c>
      <c r="D7300" s="429">
        <v>3.8026589999999998</v>
      </c>
      <c r="E7300" s="429">
        <v>1.5097450000000001</v>
      </c>
      <c r="F7300" s="429">
        <v>-2.8931980000000053</v>
      </c>
    </row>
    <row r="7301" spans="1:6" x14ac:dyDescent="0.3">
      <c r="A7301" s="336">
        <v>26590</v>
      </c>
      <c r="B7301" s="2" t="s">
        <v>293</v>
      </c>
      <c r="C7301" s="429">
        <v>5.3213860000000004</v>
      </c>
      <c r="D7301" s="429">
        <v>3.8327849999999999</v>
      </c>
      <c r="E7301" s="429">
        <v>1.4886010000000005</v>
      </c>
      <c r="F7301" s="429">
        <v>-4.0339379999999991</v>
      </c>
    </row>
    <row r="7302" spans="1:6" x14ac:dyDescent="0.3">
      <c r="A7302" s="336">
        <v>26591</v>
      </c>
      <c r="B7302" s="2" t="s">
        <v>293</v>
      </c>
      <c r="C7302" s="429">
        <v>5.2694590000000003</v>
      </c>
      <c r="D7302" s="429">
        <v>3.92577</v>
      </c>
      <c r="E7302" s="429">
        <v>1.3436890000000004</v>
      </c>
      <c r="F7302" s="429">
        <v>-5.2612799999999993</v>
      </c>
    </row>
    <row r="7303" spans="1:6" x14ac:dyDescent="0.3">
      <c r="A7303" s="336">
        <v>26601</v>
      </c>
      <c r="B7303" s="2" t="s">
        <v>293</v>
      </c>
      <c r="C7303" s="429">
        <v>5.2108309999999998</v>
      </c>
      <c r="D7303" s="429">
        <v>3.7470970000000001</v>
      </c>
      <c r="E7303" s="429">
        <v>1.4637339999999996</v>
      </c>
      <c r="F7303" s="429">
        <v>-5.714451000000011</v>
      </c>
    </row>
    <row r="7304" spans="1:6" x14ac:dyDescent="0.3">
      <c r="A7304" s="336">
        <v>26610</v>
      </c>
      <c r="B7304" s="2" t="s">
        <v>293</v>
      </c>
      <c r="C7304" s="429">
        <v>5.1653560000000001</v>
      </c>
      <c r="D7304" s="429">
        <v>3.7170909999999999</v>
      </c>
      <c r="E7304" s="429">
        <v>1.4482650000000001</v>
      </c>
      <c r="F7304" s="429">
        <v>-6.0173599999999894</v>
      </c>
    </row>
    <row r="7305" spans="1:6" x14ac:dyDescent="0.3">
      <c r="A7305" s="336">
        <v>26611</v>
      </c>
      <c r="B7305" s="2" t="s">
        <v>293</v>
      </c>
      <c r="C7305" s="429">
        <v>5.3114239999999997</v>
      </c>
      <c r="D7305" s="429">
        <v>3.5817909999999999</v>
      </c>
      <c r="E7305" s="429">
        <v>1.7296329999999998</v>
      </c>
      <c r="F7305" s="429">
        <v>-4.0948500000000081</v>
      </c>
    </row>
    <row r="7306" spans="1:6" x14ac:dyDescent="0.3">
      <c r="A7306" s="336">
        <v>26615</v>
      </c>
      <c r="B7306" s="2" t="s">
        <v>293</v>
      </c>
      <c r="C7306" s="429">
        <v>5.2854109999999999</v>
      </c>
      <c r="D7306" s="429">
        <v>3.6604209999999999</v>
      </c>
      <c r="E7306" s="429">
        <v>1.6249899999999999</v>
      </c>
      <c r="F7306" s="429">
        <v>-4.7230719999999948</v>
      </c>
    </row>
    <row r="7307" spans="1:6" x14ac:dyDescent="0.3">
      <c r="A7307" s="336">
        <v>26617</v>
      </c>
      <c r="B7307" s="2" t="s">
        <v>293</v>
      </c>
      <c r="C7307" s="429">
        <v>5.2555449999999997</v>
      </c>
      <c r="D7307" s="429">
        <v>3.5657540000000001</v>
      </c>
      <c r="E7307" s="429">
        <v>1.6897909999999996</v>
      </c>
      <c r="F7307" s="429">
        <v>-3.9756889999999956</v>
      </c>
    </row>
    <row r="7308" spans="1:6" x14ac:dyDescent="0.3">
      <c r="A7308" s="336">
        <v>26619</v>
      </c>
      <c r="B7308" s="2" t="s">
        <v>293</v>
      </c>
      <c r="C7308" s="429">
        <v>5.2853700000000003</v>
      </c>
      <c r="D7308" s="429">
        <v>3.6382279999999998</v>
      </c>
      <c r="E7308" s="429">
        <v>1.6471420000000006</v>
      </c>
      <c r="F7308" s="429">
        <v>-4.686786000000005</v>
      </c>
    </row>
    <row r="7309" spans="1:6" x14ac:dyDescent="0.3">
      <c r="A7309" s="336">
        <v>26621</v>
      </c>
      <c r="B7309" s="2" t="s">
        <v>293</v>
      </c>
      <c r="C7309" s="429">
        <v>5.2270159999999999</v>
      </c>
      <c r="D7309" s="429">
        <v>3.7962739999999999</v>
      </c>
      <c r="E7309" s="429">
        <v>1.430742</v>
      </c>
      <c r="F7309" s="429">
        <v>-5.7269010000000051</v>
      </c>
    </row>
    <row r="7310" spans="1:6" x14ac:dyDescent="0.3">
      <c r="A7310" s="336">
        <v>26623</v>
      </c>
      <c r="B7310" s="2" t="s">
        <v>293</v>
      </c>
      <c r="C7310" s="429">
        <v>5.3172790000000001</v>
      </c>
      <c r="D7310" s="429">
        <v>3.5077440000000002</v>
      </c>
      <c r="E7310" s="429">
        <v>1.8095349999999999</v>
      </c>
      <c r="F7310" s="429">
        <v>-3.2991899999999887</v>
      </c>
    </row>
    <row r="7311" spans="1:6" x14ac:dyDescent="0.3">
      <c r="A7311" s="336">
        <v>26624</v>
      </c>
      <c r="B7311" s="2" t="s">
        <v>293</v>
      </c>
      <c r="C7311" s="429">
        <v>5.2965439999999999</v>
      </c>
      <c r="D7311" s="429">
        <v>3.580454</v>
      </c>
      <c r="E7311" s="429">
        <v>1.7160899999999999</v>
      </c>
      <c r="F7311" s="429">
        <v>-4.1722980000000049</v>
      </c>
    </row>
    <row r="7312" spans="1:6" x14ac:dyDescent="0.3">
      <c r="A7312" s="336">
        <v>26627</v>
      </c>
      <c r="B7312" s="2" t="s">
        <v>293</v>
      </c>
      <c r="C7312" s="429">
        <v>5.2694729999999996</v>
      </c>
      <c r="D7312" s="429">
        <v>3.718877</v>
      </c>
      <c r="E7312" s="429">
        <v>1.5505959999999996</v>
      </c>
      <c r="F7312" s="429">
        <v>-4.9508769999999913</v>
      </c>
    </row>
    <row r="7313" spans="1:6" x14ac:dyDescent="0.3">
      <c r="A7313" s="336">
        <v>26629</v>
      </c>
      <c r="B7313" s="2" t="s">
        <v>293</v>
      </c>
      <c r="C7313" s="429">
        <v>5.2226549999999996</v>
      </c>
      <c r="D7313" s="429">
        <v>3.6987730000000001</v>
      </c>
      <c r="E7313" s="429">
        <v>1.5238819999999995</v>
      </c>
      <c r="F7313" s="429">
        <v>-5.3366259999999954</v>
      </c>
    </row>
    <row r="7314" spans="1:6" x14ac:dyDescent="0.3">
      <c r="A7314" s="336">
        <v>26631</v>
      </c>
      <c r="B7314" s="2" t="s">
        <v>293</v>
      </c>
      <c r="C7314" s="429">
        <v>5.2545510000000002</v>
      </c>
      <c r="D7314" s="429">
        <v>3.7833749999999999</v>
      </c>
      <c r="E7314" s="429">
        <v>1.4711760000000003</v>
      </c>
      <c r="F7314" s="429">
        <v>-5.2626359999999934</v>
      </c>
    </row>
    <row r="7315" spans="1:6" x14ac:dyDescent="0.3">
      <c r="A7315" s="336">
        <v>26636</v>
      </c>
      <c r="B7315" s="2" t="s">
        <v>293</v>
      </c>
      <c r="C7315" s="429">
        <v>5.3384780000000003</v>
      </c>
      <c r="D7315" s="429">
        <v>3.4980129999999998</v>
      </c>
      <c r="E7315" s="429">
        <v>1.8404650000000005</v>
      </c>
      <c r="F7315" s="429">
        <v>-3.328561999999998</v>
      </c>
    </row>
    <row r="7316" spans="1:6" x14ac:dyDescent="0.3">
      <c r="A7316" s="336">
        <v>26638</v>
      </c>
      <c r="B7316" s="2" t="s">
        <v>293</v>
      </c>
      <c r="C7316" s="429">
        <v>5.3694569999999997</v>
      </c>
      <c r="D7316" s="429">
        <v>3.4669639999999999</v>
      </c>
      <c r="E7316" s="429">
        <v>1.9024929999999998</v>
      </c>
      <c r="F7316" s="429">
        <v>-2.9605479999999957</v>
      </c>
    </row>
    <row r="7317" spans="1:6" x14ac:dyDescent="0.3">
      <c r="A7317" s="336">
        <v>26651</v>
      </c>
      <c r="B7317" s="2" t="s">
        <v>293</v>
      </c>
      <c r="C7317" s="429">
        <v>5.1930420000000002</v>
      </c>
      <c r="D7317" s="429">
        <v>3.6031569999999999</v>
      </c>
      <c r="E7317" s="429">
        <v>1.5898850000000002</v>
      </c>
      <c r="F7317" s="429">
        <v>-4.2543869999999941</v>
      </c>
    </row>
    <row r="7318" spans="1:6" x14ac:dyDescent="0.3">
      <c r="A7318" s="336">
        <v>26656</v>
      </c>
      <c r="B7318" s="2" t="s">
        <v>293</v>
      </c>
      <c r="C7318" s="429">
        <v>5.3616460000000004</v>
      </c>
      <c r="D7318" s="429">
        <v>3.3765269999999998</v>
      </c>
      <c r="E7318" s="429">
        <v>1.9851190000000005</v>
      </c>
      <c r="F7318" s="429">
        <v>-0.51060400000000072</v>
      </c>
    </row>
    <row r="7319" spans="1:6" x14ac:dyDescent="0.3">
      <c r="A7319" s="336">
        <v>26660</v>
      </c>
      <c r="B7319" s="2" t="s">
        <v>293</v>
      </c>
      <c r="C7319" s="429">
        <v>5.0553790000000003</v>
      </c>
      <c r="D7319" s="429">
        <v>3.8023009999999999</v>
      </c>
      <c r="E7319" s="429">
        <v>1.2530780000000004</v>
      </c>
      <c r="F7319" s="429">
        <v>-7.3514890000000008</v>
      </c>
    </row>
    <row r="7320" spans="1:6" x14ac:dyDescent="0.3">
      <c r="A7320" s="336">
        <v>26662</v>
      </c>
      <c r="B7320" s="2" t="s">
        <v>293</v>
      </c>
      <c r="C7320" s="429">
        <v>5.0673579999999996</v>
      </c>
      <c r="D7320" s="429">
        <v>3.7382949999999999</v>
      </c>
      <c r="E7320" s="429">
        <v>1.3290629999999997</v>
      </c>
      <c r="F7320" s="429">
        <v>-6.3189079999999933</v>
      </c>
    </row>
    <row r="7321" spans="1:6" x14ac:dyDescent="0.3">
      <c r="A7321" s="336">
        <v>26667</v>
      </c>
      <c r="B7321" s="2" t="s">
        <v>293</v>
      </c>
      <c r="C7321" s="429">
        <v>5.2839260000000001</v>
      </c>
      <c r="D7321" s="429">
        <v>3.450488</v>
      </c>
      <c r="E7321" s="429">
        <v>1.8334380000000001</v>
      </c>
      <c r="F7321" s="429">
        <v>-1.5749799999999965</v>
      </c>
    </row>
    <row r="7322" spans="1:6" x14ac:dyDescent="0.3">
      <c r="A7322" s="336">
        <v>26675</v>
      </c>
      <c r="B7322" s="2" t="s">
        <v>293</v>
      </c>
      <c r="C7322" s="429">
        <v>5.2243769999999996</v>
      </c>
      <c r="D7322" s="429">
        <v>3.515828</v>
      </c>
      <c r="E7322" s="429">
        <v>1.7085489999999997</v>
      </c>
      <c r="F7322" s="429">
        <v>-2.6060519999999912</v>
      </c>
    </row>
    <row r="7323" spans="1:6" x14ac:dyDescent="0.3">
      <c r="A7323" s="336">
        <v>26676</v>
      </c>
      <c r="B7323" s="2" t="s">
        <v>293</v>
      </c>
      <c r="C7323" s="429">
        <v>4.9900370000000001</v>
      </c>
      <c r="D7323" s="429">
        <v>3.7679170000000002</v>
      </c>
      <c r="E7323" s="429">
        <v>1.2221199999999999</v>
      </c>
      <c r="F7323" s="429">
        <v>-7.2079389999999961</v>
      </c>
    </row>
    <row r="7324" spans="1:6" x14ac:dyDescent="0.3">
      <c r="A7324" s="336">
        <v>26678</v>
      </c>
      <c r="B7324" s="2" t="s">
        <v>293</v>
      </c>
      <c r="C7324" s="429">
        <v>5.1677220000000004</v>
      </c>
      <c r="D7324" s="429">
        <v>3.560168</v>
      </c>
      <c r="E7324" s="429">
        <v>1.6075540000000004</v>
      </c>
      <c r="F7324" s="429">
        <v>-3.1791630000000026</v>
      </c>
    </row>
    <row r="7325" spans="1:6" x14ac:dyDescent="0.3">
      <c r="A7325" s="336">
        <v>26679</v>
      </c>
      <c r="B7325" s="2" t="s">
        <v>293</v>
      </c>
      <c r="C7325" s="429">
        <v>5.0915569999999999</v>
      </c>
      <c r="D7325" s="429">
        <v>3.661502</v>
      </c>
      <c r="E7325" s="429">
        <v>1.4300549999999999</v>
      </c>
      <c r="F7325" s="429">
        <v>-5.0516319999999979</v>
      </c>
    </row>
    <row r="7326" spans="1:6" x14ac:dyDescent="0.3">
      <c r="A7326" s="336">
        <v>26680</v>
      </c>
      <c r="B7326" s="2" t="s">
        <v>293</v>
      </c>
      <c r="C7326" s="429">
        <v>5.1065329999999998</v>
      </c>
      <c r="D7326" s="429">
        <v>3.6094010000000001</v>
      </c>
      <c r="E7326" s="429">
        <v>1.4971319999999997</v>
      </c>
      <c r="F7326" s="429">
        <v>-3.8975630000000052</v>
      </c>
    </row>
    <row r="7327" spans="1:6" x14ac:dyDescent="0.3">
      <c r="A7327" s="336">
        <v>26681</v>
      </c>
      <c r="B7327" s="2" t="s">
        <v>293</v>
      </c>
      <c r="C7327" s="429">
        <v>5.0086789999999999</v>
      </c>
      <c r="D7327" s="429">
        <v>3.7923300000000002</v>
      </c>
      <c r="E7327" s="429">
        <v>1.2163489999999997</v>
      </c>
      <c r="F7327" s="429">
        <v>-7.5052300000000045</v>
      </c>
    </row>
    <row r="7328" spans="1:6" x14ac:dyDescent="0.3">
      <c r="A7328" s="336">
        <v>26684</v>
      </c>
      <c r="B7328" s="2" t="s">
        <v>293</v>
      </c>
      <c r="C7328" s="429">
        <v>5.125343</v>
      </c>
      <c r="D7328" s="429">
        <v>3.6002239999999999</v>
      </c>
      <c r="E7328" s="429">
        <v>1.5251190000000001</v>
      </c>
      <c r="F7328" s="429">
        <v>-3.8300420000000059</v>
      </c>
    </row>
    <row r="7329" spans="1:6" x14ac:dyDescent="0.3">
      <c r="A7329" s="336">
        <v>26690</v>
      </c>
      <c r="B7329" s="2" t="s">
        <v>293</v>
      </c>
      <c r="C7329" s="429">
        <v>5.3318919999999999</v>
      </c>
      <c r="D7329" s="429">
        <v>3.406193</v>
      </c>
      <c r="E7329" s="429">
        <v>1.9256989999999998</v>
      </c>
      <c r="F7329" s="429">
        <v>-1.036795000000005</v>
      </c>
    </row>
    <row r="7330" spans="1:6" x14ac:dyDescent="0.3">
      <c r="A7330" s="336">
        <v>26691</v>
      </c>
      <c r="B7330" s="2" t="s">
        <v>293</v>
      </c>
      <c r="C7330" s="429">
        <v>5.0513079999999997</v>
      </c>
      <c r="D7330" s="429">
        <v>3.8635299999999999</v>
      </c>
      <c r="E7330" s="429">
        <v>1.1877779999999998</v>
      </c>
      <c r="F7330" s="429">
        <v>-8.2514519999999933</v>
      </c>
    </row>
    <row r="7331" spans="1:6" x14ac:dyDescent="0.3">
      <c r="A7331" s="336">
        <v>26704</v>
      </c>
      <c r="B7331" s="2" t="s">
        <v>293</v>
      </c>
      <c r="C7331" s="429">
        <v>5.5681330000000004</v>
      </c>
      <c r="D7331" s="429">
        <v>3.1827930000000002</v>
      </c>
      <c r="E7331" s="429">
        <v>2.3853400000000002</v>
      </c>
      <c r="F7331" s="429">
        <v>4.9265139999999974</v>
      </c>
    </row>
    <row r="7332" spans="1:6" x14ac:dyDescent="0.3">
      <c r="A7332" s="336">
        <v>26705</v>
      </c>
      <c r="B7332" s="2" t="s">
        <v>293</v>
      </c>
      <c r="C7332" s="429">
        <v>4.815061</v>
      </c>
      <c r="D7332" s="429">
        <v>4.4440739999999996</v>
      </c>
      <c r="E7332" s="429">
        <v>0.3709870000000004</v>
      </c>
      <c r="F7332" s="429">
        <v>-12.488823999999994</v>
      </c>
    </row>
    <row r="7333" spans="1:6" x14ac:dyDescent="0.3">
      <c r="A7333" s="336">
        <v>26710</v>
      </c>
      <c r="B7333" s="2" t="s">
        <v>293</v>
      </c>
      <c r="C7333" s="429">
        <v>5.4801630000000001</v>
      </c>
      <c r="D7333" s="429">
        <v>3.3261530000000001</v>
      </c>
      <c r="E7333" s="429">
        <v>2.15401</v>
      </c>
      <c r="F7333" s="429">
        <v>2.917582000000003</v>
      </c>
    </row>
    <row r="7334" spans="1:6" x14ac:dyDescent="0.3">
      <c r="A7334" s="336">
        <v>26711</v>
      </c>
      <c r="B7334" s="2" t="s">
        <v>293</v>
      </c>
      <c r="C7334" s="429">
        <v>5.5894240000000002</v>
      </c>
      <c r="D7334" s="429">
        <v>3.1921550000000001</v>
      </c>
      <c r="E7334" s="429">
        <v>2.3972690000000001</v>
      </c>
      <c r="F7334" s="429">
        <v>5.1203399999999988</v>
      </c>
    </row>
    <row r="7335" spans="1:6" x14ac:dyDescent="0.3">
      <c r="A7335" s="336">
        <v>26714</v>
      </c>
      <c r="B7335" s="2" t="s">
        <v>293</v>
      </c>
      <c r="C7335" s="429">
        <v>5.4964930000000001</v>
      </c>
      <c r="D7335" s="429">
        <v>3.2815590000000001</v>
      </c>
      <c r="E7335" s="429">
        <v>2.214934</v>
      </c>
      <c r="F7335" s="429">
        <v>3.6213919999999931</v>
      </c>
    </row>
    <row r="7336" spans="1:6" x14ac:dyDescent="0.3">
      <c r="A7336" s="336">
        <v>26716</v>
      </c>
      <c r="B7336" s="2" t="s">
        <v>293</v>
      </c>
      <c r="C7336" s="429">
        <v>4.7839830000000001</v>
      </c>
      <c r="D7336" s="429">
        <v>4.4317149999999996</v>
      </c>
      <c r="E7336" s="429">
        <v>0.35226800000000047</v>
      </c>
      <c r="F7336" s="429">
        <v>-12.994837000000004</v>
      </c>
    </row>
    <row r="7337" spans="1:6" x14ac:dyDescent="0.3">
      <c r="A7337" s="336">
        <v>26717</v>
      </c>
      <c r="B7337" s="2" t="s">
        <v>293</v>
      </c>
      <c r="C7337" s="429">
        <v>5.0185849999999999</v>
      </c>
      <c r="D7337" s="429">
        <v>3.8626480000000001</v>
      </c>
      <c r="E7337" s="429">
        <v>1.1559369999999998</v>
      </c>
      <c r="F7337" s="429">
        <v>-6.3207260000000076</v>
      </c>
    </row>
    <row r="7338" spans="1:6" x14ac:dyDescent="0.3">
      <c r="A7338" s="336">
        <v>26719</v>
      </c>
      <c r="B7338" s="2" t="s">
        <v>293</v>
      </c>
      <c r="C7338" s="429">
        <v>5.6057069999999998</v>
      </c>
      <c r="D7338" s="429">
        <v>3.1286679999999998</v>
      </c>
      <c r="E7338" s="429">
        <v>2.477039</v>
      </c>
      <c r="F7338" s="429">
        <v>5.2389840000000021</v>
      </c>
    </row>
    <row r="7339" spans="1:6" x14ac:dyDescent="0.3">
      <c r="A7339" s="336">
        <v>26720</v>
      </c>
      <c r="B7339" s="2" t="s">
        <v>293</v>
      </c>
      <c r="C7339" s="429">
        <v>4.7626749999999998</v>
      </c>
      <c r="D7339" s="429">
        <v>4.2541479999999998</v>
      </c>
      <c r="E7339" s="429">
        <v>0.50852699999999995</v>
      </c>
      <c r="F7339" s="429">
        <v>-12.378970999999993</v>
      </c>
    </row>
    <row r="7340" spans="1:6" x14ac:dyDescent="0.3">
      <c r="A7340" s="336">
        <v>26722</v>
      </c>
      <c r="B7340" s="2" t="s">
        <v>293</v>
      </c>
      <c r="C7340" s="429">
        <v>5.6594290000000003</v>
      </c>
      <c r="D7340" s="429">
        <v>3.075332</v>
      </c>
      <c r="E7340" s="429">
        <v>2.5840970000000003</v>
      </c>
      <c r="F7340" s="429">
        <v>6.0409799999999905</v>
      </c>
    </row>
    <row r="7341" spans="1:6" x14ac:dyDescent="0.3">
      <c r="A7341" s="336">
        <v>26726</v>
      </c>
      <c r="B7341" s="2" t="s">
        <v>293</v>
      </c>
      <c r="C7341" s="429">
        <v>5.3023559999999996</v>
      </c>
      <c r="D7341" s="429">
        <v>3.527345</v>
      </c>
      <c r="E7341" s="429">
        <v>1.7750109999999997</v>
      </c>
      <c r="F7341" s="429">
        <v>-0.70876200000000011</v>
      </c>
    </row>
    <row r="7342" spans="1:6" x14ac:dyDescent="0.3">
      <c r="A7342" s="336">
        <v>26731</v>
      </c>
      <c r="B7342" s="2" t="s">
        <v>293</v>
      </c>
      <c r="C7342" s="429">
        <v>5.1711130000000001</v>
      </c>
      <c r="D7342" s="429">
        <v>3.7101410000000001</v>
      </c>
      <c r="E7342" s="429">
        <v>1.4609719999999999</v>
      </c>
      <c r="F7342" s="429">
        <v>-2.8368289999999945</v>
      </c>
    </row>
    <row r="7343" spans="1:6" x14ac:dyDescent="0.3">
      <c r="A7343" s="336">
        <v>26739</v>
      </c>
      <c r="B7343" s="2" t="s">
        <v>293</v>
      </c>
      <c r="C7343" s="429">
        <v>4.8290480000000002</v>
      </c>
      <c r="D7343" s="429">
        <v>4.1197179999999998</v>
      </c>
      <c r="E7343" s="429">
        <v>0.70933000000000046</v>
      </c>
      <c r="F7343" s="429">
        <v>-10.364173000000001</v>
      </c>
    </row>
    <row r="7344" spans="1:6" x14ac:dyDescent="0.3">
      <c r="A7344" s="336">
        <v>26743</v>
      </c>
      <c r="B7344" s="2" t="s">
        <v>293</v>
      </c>
      <c r="C7344" s="429">
        <v>5.2198840000000004</v>
      </c>
      <c r="D7344" s="429">
        <v>3.6345299999999998</v>
      </c>
      <c r="E7344" s="429">
        <v>1.5853540000000006</v>
      </c>
      <c r="F7344" s="429">
        <v>-2.0517759999999896</v>
      </c>
    </row>
    <row r="7345" spans="1:6" x14ac:dyDescent="0.3">
      <c r="A7345" s="336">
        <v>26750</v>
      </c>
      <c r="B7345" s="2" t="s">
        <v>293</v>
      </c>
      <c r="C7345" s="429">
        <v>5.2027900000000002</v>
      </c>
      <c r="D7345" s="429">
        <v>3.636987</v>
      </c>
      <c r="E7345" s="429">
        <v>1.5658030000000003</v>
      </c>
      <c r="F7345" s="429">
        <v>-2.7467260000000024</v>
      </c>
    </row>
    <row r="7346" spans="1:6" x14ac:dyDescent="0.3">
      <c r="A7346" s="336">
        <v>26753</v>
      </c>
      <c r="B7346" s="2" t="s">
        <v>293</v>
      </c>
      <c r="C7346" s="429">
        <v>5.5489309999999996</v>
      </c>
      <c r="D7346" s="429">
        <v>3.211697</v>
      </c>
      <c r="E7346" s="429">
        <v>2.3372339999999996</v>
      </c>
      <c r="F7346" s="429">
        <v>3.6330389999999966</v>
      </c>
    </row>
    <row r="7347" spans="1:6" x14ac:dyDescent="0.3">
      <c r="A7347" s="336">
        <v>26755</v>
      </c>
      <c r="B7347" s="2" t="s">
        <v>293</v>
      </c>
      <c r="C7347" s="429">
        <v>5.4293969999999998</v>
      </c>
      <c r="D7347" s="429">
        <v>3.3420239999999999</v>
      </c>
      <c r="E7347" s="429">
        <v>2.0873729999999999</v>
      </c>
      <c r="F7347" s="429">
        <v>2.4882130000000018</v>
      </c>
    </row>
    <row r="7348" spans="1:6" x14ac:dyDescent="0.3">
      <c r="A7348" s="336">
        <v>26757</v>
      </c>
      <c r="B7348" s="2" t="s">
        <v>293</v>
      </c>
      <c r="C7348" s="429">
        <v>5.5263720000000003</v>
      </c>
      <c r="D7348" s="429">
        <v>3.2273559999999999</v>
      </c>
      <c r="E7348" s="429">
        <v>2.2990160000000004</v>
      </c>
      <c r="F7348" s="429">
        <v>4.2314859999999967</v>
      </c>
    </row>
    <row r="7349" spans="1:6" x14ac:dyDescent="0.3">
      <c r="A7349" s="336">
        <v>26761</v>
      </c>
      <c r="B7349" s="2" t="s">
        <v>293</v>
      </c>
      <c r="C7349" s="429">
        <v>5.4956290000000001</v>
      </c>
      <c r="D7349" s="429">
        <v>3.2682310000000001</v>
      </c>
      <c r="E7349" s="429">
        <v>2.227398</v>
      </c>
      <c r="F7349" s="429">
        <v>3.5621300000000033</v>
      </c>
    </row>
    <row r="7350" spans="1:6" x14ac:dyDescent="0.3">
      <c r="A7350" s="336">
        <v>26763</v>
      </c>
      <c r="B7350" s="2" t="s">
        <v>293</v>
      </c>
      <c r="C7350" s="429">
        <v>5.632714</v>
      </c>
      <c r="D7350" s="429">
        <v>3.0881669999999999</v>
      </c>
      <c r="E7350" s="429">
        <v>2.5445470000000001</v>
      </c>
      <c r="F7350" s="429">
        <v>5.910156999999991</v>
      </c>
    </row>
    <row r="7351" spans="1:6" x14ac:dyDescent="0.3">
      <c r="A7351" s="336">
        <v>26764</v>
      </c>
      <c r="B7351" s="2" t="s">
        <v>293</v>
      </c>
      <c r="C7351" s="429">
        <v>4.8879580000000002</v>
      </c>
      <c r="D7351" s="429">
        <v>4.2548510000000004</v>
      </c>
      <c r="E7351" s="429">
        <v>0.63310699999999986</v>
      </c>
      <c r="F7351" s="429">
        <v>-10.439346999999998</v>
      </c>
    </row>
    <row r="7352" spans="1:6" x14ac:dyDescent="0.3">
      <c r="A7352" s="336">
        <v>26767</v>
      </c>
      <c r="B7352" s="2" t="s">
        <v>293</v>
      </c>
      <c r="C7352" s="429">
        <v>5.6253000000000002</v>
      </c>
      <c r="D7352" s="429">
        <v>3.1358790000000001</v>
      </c>
      <c r="E7352" s="429">
        <v>2.4894210000000001</v>
      </c>
      <c r="F7352" s="429">
        <v>4.5736000000000061</v>
      </c>
    </row>
    <row r="7353" spans="1:6" x14ac:dyDescent="0.3">
      <c r="A7353" s="336">
        <v>26801</v>
      </c>
      <c r="B7353" s="2" t="s">
        <v>293</v>
      </c>
      <c r="C7353" s="429">
        <v>5.3523329999999998</v>
      </c>
      <c r="D7353" s="429">
        <v>3.4026709999999998</v>
      </c>
      <c r="E7353" s="429">
        <v>1.949662</v>
      </c>
      <c r="F7353" s="429">
        <v>1.6742259999999973</v>
      </c>
    </row>
    <row r="7354" spans="1:6" x14ac:dyDescent="0.3">
      <c r="A7354" s="336">
        <v>26802</v>
      </c>
      <c r="B7354" s="2" t="s">
        <v>293</v>
      </c>
      <c r="C7354" s="429">
        <v>5.0511179999999998</v>
      </c>
      <c r="D7354" s="429">
        <v>3.6255709999999999</v>
      </c>
      <c r="E7354" s="429">
        <v>1.4255469999999999</v>
      </c>
      <c r="F7354" s="429">
        <v>-3.5189499999999967</v>
      </c>
    </row>
    <row r="7355" spans="1:6" x14ac:dyDescent="0.3">
      <c r="A7355" s="336">
        <v>26804</v>
      </c>
      <c r="B7355" s="2" t="s">
        <v>293</v>
      </c>
      <c r="C7355" s="429">
        <v>4.6724370000000004</v>
      </c>
      <c r="D7355" s="429">
        <v>4.2958210000000001</v>
      </c>
      <c r="E7355" s="429">
        <v>0.37661600000000028</v>
      </c>
      <c r="F7355" s="429">
        <v>-15.463869999999986</v>
      </c>
    </row>
    <row r="7356" spans="1:6" x14ac:dyDescent="0.3">
      <c r="A7356" s="336">
        <v>26807</v>
      </c>
      <c r="B7356" s="2" t="s">
        <v>293</v>
      </c>
      <c r="C7356" s="429">
        <v>4.8770879999999996</v>
      </c>
      <c r="D7356" s="429">
        <v>3.9119000000000002</v>
      </c>
      <c r="E7356" s="429">
        <v>0.96518799999999949</v>
      </c>
      <c r="F7356" s="429">
        <v>-8.2989389999999972</v>
      </c>
    </row>
    <row r="7357" spans="1:6" x14ac:dyDescent="0.3">
      <c r="A7357" s="336">
        <v>26808</v>
      </c>
      <c r="B7357" s="2" t="s">
        <v>293</v>
      </c>
      <c r="C7357" s="429">
        <v>5.5871690000000003</v>
      </c>
      <c r="D7357" s="429">
        <v>3.2239680000000002</v>
      </c>
      <c r="E7357" s="429">
        <v>2.3632010000000001</v>
      </c>
      <c r="F7357" s="429">
        <v>5.1208590000000029</v>
      </c>
    </row>
    <row r="7358" spans="1:6" x14ac:dyDescent="0.3">
      <c r="A7358" s="336">
        <v>26810</v>
      </c>
      <c r="B7358" s="2" t="s">
        <v>293</v>
      </c>
      <c r="C7358" s="429">
        <v>5.3268190000000004</v>
      </c>
      <c r="D7358" s="429">
        <v>3.4097200000000001</v>
      </c>
      <c r="E7358" s="429">
        <v>1.9170990000000003</v>
      </c>
      <c r="F7358" s="429">
        <v>1.3723990000000015</v>
      </c>
    </row>
    <row r="7359" spans="1:6" x14ac:dyDescent="0.3">
      <c r="A7359" s="336">
        <v>26812</v>
      </c>
      <c r="B7359" s="2" t="s">
        <v>293</v>
      </c>
      <c r="C7359" s="429">
        <v>5.286009</v>
      </c>
      <c r="D7359" s="429">
        <v>3.4382959999999998</v>
      </c>
      <c r="E7359" s="429">
        <v>1.8477130000000002</v>
      </c>
      <c r="F7359" s="429">
        <v>0.79767700000000019</v>
      </c>
    </row>
    <row r="7360" spans="1:6" x14ac:dyDescent="0.3">
      <c r="A7360" s="336">
        <v>26814</v>
      </c>
      <c r="B7360" s="2" t="s">
        <v>293</v>
      </c>
      <c r="C7360" s="429">
        <v>4.7197699999999996</v>
      </c>
      <c r="D7360" s="429">
        <v>4.2240599999999997</v>
      </c>
      <c r="E7360" s="429">
        <v>0.49570999999999987</v>
      </c>
      <c r="F7360" s="429">
        <v>-13.300211999999995</v>
      </c>
    </row>
    <row r="7361" spans="1:6" x14ac:dyDescent="0.3">
      <c r="A7361" s="336">
        <v>26815</v>
      </c>
      <c r="B7361" s="2" t="s">
        <v>293</v>
      </c>
      <c r="C7361" s="429">
        <v>4.9549500000000002</v>
      </c>
      <c r="D7361" s="429">
        <v>3.712669</v>
      </c>
      <c r="E7361" s="429">
        <v>1.2422810000000002</v>
      </c>
      <c r="F7361" s="429">
        <v>-6.1107539999999929</v>
      </c>
    </row>
    <row r="7362" spans="1:6" x14ac:dyDescent="0.3">
      <c r="A7362" s="336">
        <v>26817</v>
      </c>
      <c r="B7362" s="2" t="s">
        <v>293</v>
      </c>
      <c r="C7362" s="429">
        <v>5.6408379999999996</v>
      </c>
      <c r="D7362" s="429">
        <v>3.1473249999999999</v>
      </c>
      <c r="E7362" s="429">
        <v>2.4935129999999996</v>
      </c>
      <c r="F7362" s="429">
        <v>5.5880519999999976</v>
      </c>
    </row>
    <row r="7363" spans="1:6" x14ac:dyDescent="0.3">
      <c r="A7363" s="336">
        <v>26818</v>
      </c>
      <c r="B7363" s="2" t="s">
        <v>293</v>
      </c>
      <c r="C7363" s="429">
        <v>5.3125419999999997</v>
      </c>
      <c r="D7363" s="429">
        <v>3.515323</v>
      </c>
      <c r="E7363" s="429">
        <v>1.7972189999999997</v>
      </c>
      <c r="F7363" s="429">
        <v>1.2978920000000045</v>
      </c>
    </row>
    <row r="7364" spans="1:6" x14ac:dyDescent="0.3">
      <c r="A7364" s="336">
        <v>26833</v>
      </c>
      <c r="B7364" s="2" t="s">
        <v>293</v>
      </c>
      <c r="C7364" s="429">
        <v>5.0065010000000001</v>
      </c>
      <c r="D7364" s="429">
        <v>3.914142</v>
      </c>
      <c r="E7364" s="429">
        <v>1.0923590000000001</v>
      </c>
      <c r="F7364" s="429">
        <v>-5.9922850000000025</v>
      </c>
    </row>
    <row r="7365" spans="1:6" x14ac:dyDescent="0.3">
      <c r="A7365" s="336">
        <v>26836</v>
      </c>
      <c r="B7365" s="2" t="s">
        <v>293</v>
      </c>
      <c r="C7365" s="429">
        <v>5.319744</v>
      </c>
      <c r="D7365" s="429">
        <v>3.4624190000000001</v>
      </c>
      <c r="E7365" s="429">
        <v>1.8573249999999999</v>
      </c>
      <c r="F7365" s="429">
        <v>1.4438189999999977</v>
      </c>
    </row>
    <row r="7366" spans="1:6" x14ac:dyDescent="0.3">
      <c r="A7366" s="336">
        <v>26838</v>
      </c>
      <c r="B7366" s="2" t="s">
        <v>293</v>
      </c>
      <c r="C7366" s="429">
        <v>5.0960559999999999</v>
      </c>
      <c r="D7366" s="429">
        <v>3.6234220000000001</v>
      </c>
      <c r="E7366" s="429">
        <v>1.4726339999999998</v>
      </c>
      <c r="F7366" s="429">
        <v>-2.5112090000000009</v>
      </c>
    </row>
    <row r="7367" spans="1:6" x14ac:dyDescent="0.3">
      <c r="A7367" s="336">
        <v>26845</v>
      </c>
      <c r="B7367" s="2" t="s">
        <v>293</v>
      </c>
      <c r="C7367" s="429">
        <v>5.3850220000000002</v>
      </c>
      <c r="D7367" s="429">
        <v>3.4120889999999999</v>
      </c>
      <c r="E7367" s="429">
        <v>1.9729330000000003</v>
      </c>
      <c r="F7367" s="429">
        <v>2.3554950000000119</v>
      </c>
    </row>
    <row r="7368" spans="1:6" x14ac:dyDescent="0.3">
      <c r="A7368" s="336">
        <v>26847</v>
      </c>
      <c r="B7368" s="2" t="s">
        <v>293</v>
      </c>
      <c r="C7368" s="429">
        <v>5.1926779999999999</v>
      </c>
      <c r="D7368" s="429">
        <v>3.6596549999999999</v>
      </c>
      <c r="E7368" s="429">
        <v>1.533023</v>
      </c>
      <c r="F7368" s="429">
        <v>-1.1377600000000001</v>
      </c>
    </row>
    <row r="7369" spans="1:6" x14ac:dyDescent="0.3">
      <c r="A7369" s="336">
        <v>26851</v>
      </c>
      <c r="B7369" s="2" t="s">
        <v>293</v>
      </c>
      <c r="C7369" s="429">
        <v>5.4648139999999996</v>
      </c>
      <c r="D7369" s="429">
        <v>3.3248069999999998</v>
      </c>
      <c r="E7369" s="429">
        <v>2.1400069999999998</v>
      </c>
      <c r="F7369" s="429">
        <v>3.3017670000000052</v>
      </c>
    </row>
    <row r="7370" spans="1:6" x14ac:dyDescent="0.3">
      <c r="A7370" s="336">
        <v>26852</v>
      </c>
      <c r="B7370" s="2" t="s">
        <v>293</v>
      </c>
      <c r="C7370" s="429">
        <v>5.4887579999999998</v>
      </c>
      <c r="D7370" s="429">
        <v>3.3186520000000002</v>
      </c>
      <c r="E7370" s="429">
        <v>2.1701059999999996</v>
      </c>
      <c r="F7370" s="429">
        <v>3.3480569999999972</v>
      </c>
    </row>
    <row r="7371" spans="1:6" x14ac:dyDescent="0.3">
      <c r="A7371" s="336">
        <v>26855</v>
      </c>
      <c r="B7371" s="2" t="s">
        <v>293</v>
      </c>
      <c r="C7371" s="429">
        <v>4.9636149999999999</v>
      </c>
      <c r="D7371" s="429">
        <v>3.9795940000000001</v>
      </c>
      <c r="E7371" s="429">
        <v>0.98402099999999981</v>
      </c>
      <c r="F7371" s="429">
        <v>-6.5625309999999999</v>
      </c>
    </row>
    <row r="7372" spans="1:6" x14ac:dyDescent="0.3">
      <c r="A7372" s="336">
        <v>26865</v>
      </c>
      <c r="B7372" s="2" t="s">
        <v>293</v>
      </c>
      <c r="C7372" s="429">
        <v>5.5846619999999998</v>
      </c>
      <c r="D7372" s="429">
        <v>3.2226650000000001</v>
      </c>
      <c r="E7372" s="429">
        <v>2.3619969999999997</v>
      </c>
      <c r="F7372" s="429">
        <v>5.0796460000000039</v>
      </c>
    </row>
    <row r="7373" spans="1:6" x14ac:dyDescent="0.3">
      <c r="A7373" s="336">
        <v>26866</v>
      </c>
      <c r="B7373" s="2" t="s">
        <v>293</v>
      </c>
      <c r="C7373" s="429">
        <v>5.0263770000000001</v>
      </c>
      <c r="D7373" s="429">
        <v>3.8107950000000002</v>
      </c>
      <c r="E7373" s="429">
        <v>1.2155819999999999</v>
      </c>
      <c r="F7373" s="429">
        <v>-4.560651</v>
      </c>
    </row>
    <row r="7374" spans="1:6" x14ac:dyDescent="0.3">
      <c r="A7374" s="336">
        <v>26884</v>
      </c>
      <c r="B7374" s="2" t="s">
        <v>293</v>
      </c>
      <c r="C7374" s="429">
        <v>4.7493119999999998</v>
      </c>
      <c r="D7374" s="429">
        <v>4.2294429999999998</v>
      </c>
      <c r="E7374" s="429">
        <v>0.51986899999999991</v>
      </c>
      <c r="F7374" s="429">
        <v>-12.254573999999998</v>
      </c>
    </row>
    <row r="7375" spans="1:6" x14ac:dyDescent="0.3">
      <c r="A7375" s="336">
        <v>27006</v>
      </c>
      <c r="B7375" s="2" t="s">
        <v>293</v>
      </c>
      <c r="C7375" s="429">
        <v>6.1222260000000004</v>
      </c>
      <c r="D7375" s="429">
        <v>3.6825230000000002</v>
      </c>
      <c r="E7375" s="429">
        <v>2.4397030000000002</v>
      </c>
      <c r="F7375" s="429">
        <v>7.3481070000000059</v>
      </c>
    </row>
    <row r="7376" spans="1:6" x14ac:dyDescent="0.3">
      <c r="A7376" s="336">
        <v>27007</v>
      </c>
      <c r="B7376" s="2" t="s">
        <v>293</v>
      </c>
      <c r="C7376" s="429">
        <v>5.9396500000000003</v>
      </c>
      <c r="D7376" s="429">
        <v>3.4825870000000001</v>
      </c>
      <c r="E7376" s="429">
        <v>2.4570630000000002</v>
      </c>
      <c r="F7376" s="429">
        <v>4.1407200000000088</v>
      </c>
    </row>
    <row r="7377" spans="1:6" x14ac:dyDescent="0.3">
      <c r="A7377" s="336">
        <v>27009</v>
      </c>
      <c r="B7377" s="2" t="s">
        <v>293</v>
      </c>
      <c r="C7377" s="429">
        <v>6.0265209999999998</v>
      </c>
      <c r="D7377" s="429">
        <v>3.3765580000000002</v>
      </c>
      <c r="E7377" s="429">
        <v>2.6499629999999996</v>
      </c>
      <c r="F7377" s="429">
        <v>7.1645740000000089</v>
      </c>
    </row>
    <row r="7378" spans="1:6" x14ac:dyDescent="0.3">
      <c r="A7378" s="336">
        <v>27011</v>
      </c>
      <c r="B7378" s="2" t="s">
        <v>293</v>
      </c>
      <c r="C7378" s="429">
        <v>5.9837439999999997</v>
      </c>
      <c r="D7378" s="429">
        <v>3.6387269999999998</v>
      </c>
      <c r="E7378" s="429">
        <v>2.3450169999999999</v>
      </c>
      <c r="F7378" s="429">
        <v>5.1001920000000069</v>
      </c>
    </row>
    <row r="7379" spans="1:6" x14ac:dyDescent="0.3">
      <c r="A7379" s="336">
        <v>27012</v>
      </c>
      <c r="B7379" s="2" t="s">
        <v>293</v>
      </c>
      <c r="C7379" s="429">
        <v>6.0999559999999997</v>
      </c>
      <c r="D7379" s="429">
        <v>3.6253549999999999</v>
      </c>
      <c r="E7379" s="429">
        <v>2.4746009999999998</v>
      </c>
      <c r="F7379" s="429">
        <v>7.0930149999999941</v>
      </c>
    </row>
    <row r="7380" spans="1:6" x14ac:dyDescent="0.3">
      <c r="A7380" s="336">
        <v>27013</v>
      </c>
      <c r="B7380" s="2" t="s">
        <v>295</v>
      </c>
      <c r="C7380" s="429">
        <v>6.2051049999999996</v>
      </c>
      <c r="D7380" s="429">
        <v>3.681457</v>
      </c>
      <c r="E7380" s="429">
        <v>2.5236479999999997</v>
      </c>
      <c r="F7380" s="429">
        <v>7.3260900000000007</v>
      </c>
    </row>
    <row r="7381" spans="1:6" x14ac:dyDescent="0.3">
      <c r="A7381" s="336">
        <v>27016</v>
      </c>
      <c r="B7381" s="2" t="s">
        <v>293</v>
      </c>
      <c r="C7381" s="429">
        <v>5.9371710000000002</v>
      </c>
      <c r="D7381" s="429">
        <v>3.3692869999999999</v>
      </c>
      <c r="E7381" s="429">
        <v>2.5678840000000003</v>
      </c>
      <c r="F7381" s="429">
        <v>5.2727470000000025</v>
      </c>
    </row>
    <row r="7382" spans="1:6" x14ac:dyDescent="0.3">
      <c r="A7382" s="336">
        <v>27017</v>
      </c>
      <c r="B7382" s="2" t="s">
        <v>293</v>
      </c>
      <c r="C7382" s="429">
        <v>5.8265779999999996</v>
      </c>
      <c r="D7382" s="429">
        <v>3.5659169999999998</v>
      </c>
      <c r="E7382" s="429">
        <v>2.2606609999999998</v>
      </c>
      <c r="F7382" s="429">
        <v>3.1982829999999964</v>
      </c>
    </row>
    <row r="7383" spans="1:6" x14ac:dyDescent="0.3">
      <c r="A7383" s="336">
        <v>27018</v>
      </c>
      <c r="B7383" s="2" t="s">
        <v>293</v>
      </c>
      <c r="C7383" s="429">
        <v>6.0137130000000001</v>
      </c>
      <c r="D7383" s="429">
        <v>3.5705939999999998</v>
      </c>
      <c r="E7383" s="429">
        <v>2.4431190000000003</v>
      </c>
      <c r="F7383" s="429">
        <v>5.7445459999999997</v>
      </c>
    </row>
    <row r="7384" spans="1:6" x14ac:dyDescent="0.3">
      <c r="A7384" s="336">
        <v>27019</v>
      </c>
      <c r="B7384" s="2" t="s">
        <v>293</v>
      </c>
      <c r="C7384" s="429">
        <v>5.9831060000000003</v>
      </c>
      <c r="D7384" s="429">
        <v>3.419584</v>
      </c>
      <c r="E7384" s="429">
        <v>2.5635220000000003</v>
      </c>
      <c r="F7384" s="429">
        <v>6.1339440000000067</v>
      </c>
    </row>
    <row r="7385" spans="1:6" x14ac:dyDescent="0.3">
      <c r="A7385" s="336">
        <v>27020</v>
      </c>
      <c r="B7385" s="2" t="s">
        <v>293</v>
      </c>
      <c r="C7385" s="429">
        <v>6.0091710000000003</v>
      </c>
      <c r="D7385" s="429">
        <v>3.7834110000000001</v>
      </c>
      <c r="E7385" s="429">
        <v>2.2257600000000002</v>
      </c>
      <c r="F7385" s="429">
        <v>5.0685680000000062</v>
      </c>
    </row>
    <row r="7386" spans="1:6" x14ac:dyDescent="0.3">
      <c r="A7386" s="336">
        <v>27021</v>
      </c>
      <c r="B7386" s="2" t="s">
        <v>293</v>
      </c>
      <c r="C7386" s="429">
        <v>5.9632750000000003</v>
      </c>
      <c r="D7386" s="429">
        <v>3.4482360000000001</v>
      </c>
      <c r="E7386" s="429">
        <v>2.5150390000000002</v>
      </c>
      <c r="F7386" s="429">
        <v>5.4172949999999886</v>
      </c>
    </row>
    <row r="7387" spans="1:6" x14ac:dyDescent="0.3">
      <c r="A7387" s="336">
        <v>27022</v>
      </c>
      <c r="B7387" s="2" t="s">
        <v>293</v>
      </c>
      <c r="C7387" s="429">
        <v>5.902711</v>
      </c>
      <c r="D7387" s="429">
        <v>3.3589769999999999</v>
      </c>
      <c r="E7387" s="429">
        <v>2.5437340000000002</v>
      </c>
      <c r="F7387" s="429">
        <v>4.8556550000000058</v>
      </c>
    </row>
    <row r="7388" spans="1:6" x14ac:dyDescent="0.3">
      <c r="A7388" s="336">
        <v>27023</v>
      </c>
      <c r="B7388" s="2" t="s">
        <v>293</v>
      </c>
      <c r="C7388" s="429">
        <v>6.0781049999999999</v>
      </c>
      <c r="D7388" s="429">
        <v>3.6016560000000002</v>
      </c>
      <c r="E7388" s="429">
        <v>2.4764489999999997</v>
      </c>
      <c r="F7388" s="429">
        <v>6.6823840000000061</v>
      </c>
    </row>
    <row r="7389" spans="1:6" x14ac:dyDescent="0.3">
      <c r="A7389" s="336">
        <v>27024</v>
      </c>
      <c r="B7389" s="2" t="s">
        <v>293</v>
      </c>
      <c r="C7389" s="429">
        <v>5.5371389999999998</v>
      </c>
      <c r="D7389" s="429">
        <v>3.5779879999999999</v>
      </c>
      <c r="E7389" s="429">
        <v>1.9591509999999999</v>
      </c>
      <c r="F7389" s="429">
        <v>0.38575399999999149</v>
      </c>
    </row>
    <row r="7390" spans="1:6" x14ac:dyDescent="0.3">
      <c r="A7390" s="336">
        <v>27025</v>
      </c>
      <c r="B7390" s="2" t="s">
        <v>293</v>
      </c>
      <c r="C7390" s="429">
        <v>6.0087640000000002</v>
      </c>
      <c r="D7390" s="429">
        <v>3.3195030000000001</v>
      </c>
      <c r="E7390" s="429">
        <v>2.6892610000000001</v>
      </c>
      <c r="F7390" s="429">
        <v>6.8565520000000078</v>
      </c>
    </row>
    <row r="7391" spans="1:6" x14ac:dyDescent="0.3">
      <c r="A7391" s="336">
        <v>27027</v>
      </c>
      <c r="B7391" s="2" t="s">
        <v>293</v>
      </c>
      <c r="C7391" s="429">
        <v>6.0091939999999999</v>
      </c>
      <c r="D7391" s="429">
        <v>3.30674</v>
      </c>
      <c r="E7391" s="429">
        <v>2.7024539999999999</v>
      </c>
      <c r="F7391" s="429">
        <v>6.7158070000000052</v>
      </c>
    </row>
    <row r="7392" spans="1:6" x14ac:dyDescent="0.3">
      <c r="A7392" s="336">
        <v>27028</v>
      </c>
      <c r="B7392" s="2" t="s">
        <v>293</v>
      </c>
      <c r="C7392" s="429">
        <v>6.1366709999999998</v>
      </c>
      <c r="D7392" s="429">
        <v>3.7597800000000001</v>
      </c>
      <c r="E7392" s="429">
        <v>2.3768909999999996</v>
      </c>
      <c r="F7392" s="429">
        <v>7.1202579999999926</v>
      </c>
    </row>
    <row r="7393" spans="1:6" x14ac:dyDescent="0.3">
      <c r="A7393" s="336">
        <v>27030</v>
      </c>
      <c r="B7393" s="2" t="s">
        <v>293</v>
      </c>
      <c r="C7393" s="429">
        <v>5.7946309999999999</v>
      </c>
      <c r="D7393" s="429">
        <v>3.4726759999999999</v>
      </c>
      <c r="E7393" s="429">
        <v>2.321955</v>
      </c>
      <c r="F7393" s="429">
        <v>2.7928309999999996</v>
      </c>
    </row>
    <row r="7394" spans="1:6" x14ac:dyDescent="0.3">
      <c r="A7394" s="336">
        <v>27040</v>
      </c>
      <c r="B7394" s="2" t="s">
        <v>293</v>
      </c>
      <c r="C7394" s="429">
        <v>6.0338010000000004</v>
      </c>
      <c r="D7394" s="429">
        <v>3.534961</v>
      </c>
      <c r="E7394" s="429">
        <v>2.4988400000000004</v>
      </c>
      <c r="F7394" s="429">
        <v>6.2680419999999941</v>
      </c>
    </row>
    <row r="7395" spans="1:6" x14ac:dyDescent="0.3">
      <c r="A7395" s="336">
        <v>27041</v>
      </c>
      <c r="B7395" s="2" t="s">
        <v>293</v>
      </c>
      <c r="C7395" s="429">
        <v>5.9152399999999998</v>
      </c>
      <c r="D7395" s="429">
        <v>3.4496850000000001</v>
      </c>
      <c r="E7395" s="429">
        <v>2.4655549999999997</v>
      </c>
      <c r="F7395" s="429">
        <v>4.0603729999999985</v>
      </c>
    </row>
    <row r="7396" spans="1:6" x14ac:dyDescent="0.3">
      <c r="A7396" s="336">
        <v>27042</v>
      </c>
      <c r="B7396" s="2" t="s">
        <v>293</v>
      </c>
      <c r="C7396" s="429">
        <v>6.008203</v>
      </c>
      <c r="D7396" s="429">
        <v>3.338247</v>
      </c>
      <c r="E7396" s="429">
        <v>2.669956</v>
      </c>
      <c r="F7396" s="429">
        <v>6.8858250000000041</v>
      </c>
    </row>
    <row r="7397" spans="1:6" x14ac:dyDescent="0.3">
      <c r="A7397" s="336">
        <v>27043</v>
      </c>
      <c r="B7397" s="2" t="s">
        <v>293</v>
      </c>
      <c r="C7397" s="429">
        <v>5.9541449999999996</v>
      </c>
      <c r="D7397" s="429">
        <v>3.478173</v>
      </c>
      <c r="E7397" s="429">
        <v>2.4759719999999996</v>
      </c>
      <c r="F7397" s="429">
        <v>4.8408330000000035</v>
      </c>
    </row>
    <row r="7398" spans="1:6" x14ac:dyDescent="0.3">
      <c r="A7398" s="336">
        <v>27045</v>
      </c>
      <c r="B7398" s="2" t="s">
        <v>293</v>
      </c>
      <c r="C7398" s="429">
        <v>5.9932499999999997</v>
      </c>
      <c r="D7398" s="429">
        <v>3.4622310000000001</v>
      </c>
      <c r="E7398" s="429">
        <v>2.5310189999999997</v>
      </c>
      <c r="F7398" s="429">
        <v>6.1603989999999982</v>
      </c>
    </row>
    <row r="7399" spans="1:6" x14ac:dyDescent="0.3">
      <c r="A7399" s="336">
        <v>27046</v>
      </c>
      <c r="B7399" s="2" t="s">
        <v>293</v>
      </c>
      <c r="C7399" s="429">
        <v>5.9776449999999999</v>
      </c>
      <c r="D7399" s="429">
        <v>3.325637</v>
      </c>
      <c r="E7399" s="429">
        <v>2.6520079999999999</v>
      </c>
      <c r="F7399" s="429">
        <v>5.9969129999999993</v>
      </c>
    </row>
    <row r="7400" spans="1:6" x14ac:dyDescent="0.3">
      <c r="A7400" s="336">
        <v>27047</v>
      </c>
      <c r="B7400" s="2" t="s">
        <v>293</v>
      </c>
      <c r="C7400" s="429">
        <v>5.9669850000000002</v>
      </c>
      <c r="D7400" s="429">
        <v>3.5235560000000001</v>
      </c>
      <c r="E7400" s="429">
        <v>2.4434290000000001</v>
      </c>
      <c r="F7400" s="429">
        <v>4.7487729999999928</v>
      </c>
    </row>
    <row r="7401" spans="1:6" x14ac:dyDescent="0.3">
      <c r="A7401" s="336">
        <v>27048</v>
      </c>
      <c r="B7401" s="2" t="s">
        <v>293</v>
      </c>
      <c r="C7401" s="429">
        <v>6.0217609999999997</v>
      </c>
      <c r="D7401" s="429">
        <v>3.2985989999999998</v>
      </c>
      <c r="E7401" s="429">
        <v>2.7231619999999999</v>
      </c>
      <c r="F7401" s="429">
        <v>6.7619369999999961</v>
      </c>
    </row>
    <row r="7402" spans="1:6" x14ac:dyDescent="0.3">
      <c r="A7402" s="336">
        <v>27050</v>
      </c>
      <c r="B7402" s="2" t="s">
        <v>293</v>
      </c>
      <c r="C7402" s="429">
        <v>5.989852</v>
      </c>
      <c r="D7402" s="429">
        <v>3.503876</v>
      </c>
      <c r="E7402" s="429">
        <v>2.485976</v>
      </c>
      <c r="F7402" s="429">
        <v>5.7343909999999951</v>
      </c>
    </row>
    <row r="7403" spans="1:6" x14ac:dyDescent="0.3">
      <c r="A7403" s="336">
        <v>27051</v>
      </c>
      <c r="B7403" s="2" t="s">
        <v>293</v>
      </c>
      <c r="C7403" s="429">
        <v>6.0217130000000001</v>
      </c>
      <c r="D7403" s="429">
        <v>3.4338700000000002</v>
      </c>
      <c r="E7403" s="429">
        <v>2.5878429999999999</v>
      </c>
      <c r="F7403" s="429">
        <v>6.7873859999999979</v>
      </c>
    </row>
    <row r="7404" spans="1:6" x14ac:dyDescent="0.3">
      <c r="A7404" s="336">
        <v>27052</v>
      </c>
      <c r="B7404" s="2" t="s">
        <v>293</v>
      </c>
      <c r="C7404" s="429">
        <v>5.9917239999999996</v>
      </c>
      <c r="D7404" s="429">
        <v>3.3739699999999999</v>
      </c>
      <c r="E7404" s="429">
        <v>2.6177539999999997</v>
      </c>
      <c r="F7404" s="429">
        <v>6.4081690000000009</v>
      </c>
    </row>
    <row r="7405" spans="1:6" x14ac:dyDescent="0.3">
      <c r="A7405" s="336">
        <v>27053</v>
      </c>
      <c r="B7405" s="2" t="s">
        <v>293</v>
      </c>
      <c r="C7405" s="429">
        <v>5.8790880000000003</v>
      </c>
      <c r="D7405" s="429">
        <v>3.4079709999999999</v>
      </c>
      <c r="E7405" s="429">
        <v>2.4711170000000005</v>
      </c>
      <c r="F7405" s="429">
        <v>4.1015390000000096</v>
      </c>
    </row>
    <row r="7406" spans="1:6" x14ac:dyDescent="0.3">
      <c r="A7406" s="336">
        <v>27054</v>
      </c>
      <c r="B7406" s="2" t="s">
        <v>295</v>
      </c>
      <c r="C7406" s="429">
        <v>6.1889890000000003</v>
      </c>
      <c r="D7406" s="429">
        <v>3.7556180000000001</v>
      </c>
      <c r="E7406" s="429">
        <v>2.4333710000000002</v>
      </c>
      <c r="F7406" s="429">
        <v>7.6161279999999962</v>
      </c>
    </row>
    <row r="7407" spans="1:6" x14ac:dyDescent="0.3">
      <c r="A7407" s="336">
        <v>27055</v>
      </c>
      <c r="B7407" s="2" t="s">
        <v>293</v>
      </c>
      <c r="C7407" s="429">
        <v>6.0397730000000003</v>
      </c>
      <c r="D7407" s="429">
        <v>3.6790859999999999</v>
      </c>
      <c r="E7407" s="429">
        <v>2.3606870000000004</v>
      </c>
      <c r="F7407" s="429">
        <v>5.9480910000000051</v>
      </c>
    </row>
    <row r="7408" spans="1:6" x14ac:dyDescent="0.3">
      <c r="A7408" s="336">
        <v>27101</v>
      </c>
      <c r="B7408" s="2" t="s">
        <v>293</v>
      </c>
      <c r="C7408" s="429">
        <v>6.0460500000000001</v>
      </c>
      <c r="D7408" s="429">
        <v>3.4947309999999998</v>
      </c>
      <c r="E7408" s="429">
        <v>2.5513190000000003</v>
      </c>
      <c r="F7408" s="429">
        <v>6.7055540000000065</v>
      </c>
    </row>
    <row r="7409" spans="1:6" x14ac:dyDescent="0.3">
      <c r="A7409" s="336">
        <v>27103</v>
      </c>
      <c r="B7409" s="2" t="s">
        <v>293</v>
      </c>
      <c r="C7409" s="429">
        <v>6.0837050000000001</v>
      </c>
      <c r="D7409" s="429">
        <v>3.5717560000000002</v>
      </c>
      <c r="E7409" s="429">
        <v>2.511949</v>
      </c>
      <c r="F7409" s="429">
        <v>6.8515589999999946</v>
      </c>
    </row>
    <row r="7410" spans="1:6" x14ac:dyDescent="0.3">
      <c r="A7410" s="336">
        <v>27104</v>
      </c>
      <c r="B7410" s="2" t="s">
        <v>293</v>
      </c>
      <c r="C7410" s="429">
        <v>6.0728330000000001</v>
      </c>
      <c r="D7410" s="429">
        <v>3.5494349999999999</v>
      </c>
      <c r="E7410" s="429">
        <v>2.5233980000000003</v>
      </c>
      <c r="F7410" s="429">
        <v>6.7151929999999993</v>
      </c>
    </row>
    <row r="7411" spans="1:6" x14ac:dyDescent="0.3">
      <c r="A7411" s="336">
        <v>27105</v>
      </c>
      <c r="B7411" s="2" t="s">
        <v>293</v>
      </c>
      <c r="C7411" s="429">
        <v>6.0281549999999999</v>
      </c>
      <c r="D7411" s="429">
        <v>3.4780859999999998</v>
      </c>
      <c r="E7411" s="429">
        <v>2.5500690000000001</v>
      </c>
      <c r="F7411" s="429">
        <v>6.5514269999999897</v>
      </c>
    </row>
    <row r="7412" spans="1:6" x14ac:dyDescent="0.3">
      <c r="A7412" s="336">
        <v>27106</v>
      </c>
      <c r="B7412" s="2" t="s">
        <v>293</v>
      </c>
      <c r="C7412" s="429">
        <v>6.0455690000000004</v>
      </c>
      <c r="D7412" s="429">
        <v>3.5231859999999999</v>
      </c>
      <c r="E7412" s="429">
        <v>2.5223830000000005</v>
      </c>
      <c r="F7412" s="429">
        <v>6.4994230000000073</v>
      </c>
    </row>
    <row r="7413" spans="1:6" x14ac:dyDescent="0.3">
      <c r="A7413" s="336">
        <v>27107</v>
      </c>
      <c r="B7413" s="2" t="s">
        <v>293</v>
      </c>
      <c r="C7413" s="429">
        <v>6.060257</v>
      </c>
      <c r="D7413" s="429">
        <v>3.5556109999999999</v>
      </c>
      <c r="E7413" s="429">
        <v>2.5046460000000002</v>
      </c>
      <c r="F7413" s="429">
        <v>6.82908800000002</v>
      </c>
    </row>
    <row r="7414" spans="1:6" x14ac:dyDescent="0.3">
      <c r="A7414" s="336">
        <v>27110</v>
      </c>
      <c r="B7414" s="2" t="s">
        <v>293</v>
      </c>
      <c r="C7414" s="429">
        <v>6.0581110000000002</v>
      </c>
      <c r="D7414" s="429">
        <v>3.5158839999999998</v>
      </c>
      <c r="E7414" s="429">
        <v>2.5422270000000005</v>
      </c>
      <c r="F7414" s="429">
        <v>6.6899549999999977</v>
      </c>
    </row>
    <row r="7415" spans="1:6" x14ac:dyDescent="0.3">
      <c r="A7415" s="336">
        <v>27127</v>
      </c>
      <c r="B7415" s="2" t="s">
        <v>293</v>
      </c>
      <c r="C7415" s="429">
        <v>6.0811169999999999</v>
      </c>
      <c r="D7415" s="429">
        <v>3.583504</v>
      </c>
      <c r="E7415" s="429">
        <v>2.4976129999999999</v>
      </c>
      <c r="F7415" s="429">
        <v>6.9134519999999924</v>
      </c>
    </row>
    <row r="7416" spans="1:6" x14ac:dyDescent="0.3">
      <c r="A7416" s="336">
        <v>27203</v>
      </c>
      <c r="B7416" s="2" t="s">
        <v>293</v>
      </c>
      <c r="C7416" s="429">
        <v>6.0364570000000004</v>
      </c>
      <c r="D7416" s="429">
        <v>3.8509199999999999</v>
      </c>
      <c r="E7416" s="429">
        <v>2.1855370000000005</v>
      </c>
      <c r="F7416" s="429">
        <v>5.9867410000000163</v>
      </c>
    </row>
    <row r="7417" spans="1:6" x14ac:dyDescent="0.3">
      <c r="A7417" s="336">
        <v>27205</v>
      </c>
      <c r="B7417" s="2" t="s">
        <v>293</v>
      </c>
      <c r="C7417" s="429">
        <v>6.0614590000000002</v>
      </c>
      <c r="D7417" s="429">
        <v>3.9268109999999998</v>
      </c>
      <c r="E7417" s="429">
        <v>2.1346480000000003</v>
      </c>
      <c r="F7417" s="429">
        <v>5.9683630000000036</v>
      </c>
    </row>
    <row r="7418" spans="1:6" x14ac:dyDescent="0.3">
      <c r="A7418" s="336">
        <v>27207</v>
      </c>
      <c r="B7418" s="2" t="s">
        <v>296</v>
      </c>
      <c r="C7418" s="429">
        <v>5.0308260000000002</v>
      </c>
      <c r="D7418" s="429">
        <v>2.9838879999999999</v>
      </c>
      <c r="E7418" s="429">
        <v>2.0469380000000004</v>
      </c>
      <c r="F7418" s="429">
        <v>5.5585740000000001</v>
      </c>
    </row>
    <row r="7419" spans="1:6" x14ac:dyDescent="0.3">
      <c r="A7419" s="336">
        <v>27208</v>
      </c>
      <c r="B7419" s="2" t="s">
        <v>296</v>
      </c>
      <c r="C7419" s="429">
        <v>5.0587739999999997</v>
      </c>
      <c r="D7419" s="429">
        <v>2.982119</v>
      </c>
      <c r="E7419" s="429">
        <v>2.0766549999999997</v>
      </c>
      <c r="F7419" s="429">
        <v>5.8160590000000028</v>
      </c>
    </row>
    <row r="7420" spans="1:6" x14ac:dyDescent="0.3">
      <c r="A7420" s="336">
        <v>27209</v>
      </c>
      <c r="B7420" s="2" t="s">
        <v>296</v>
      </c>
      <c r="C7420" s="429">
        <v>5.0731849999999996</v>
      </c>
      <c r="D7420" s="429">
        <v>3.0291039999999998</v>
      </c>
      <c r="E7420" s="429">
        <v>2.0440809999999998</v>
      </c>
      <c r="F7420" s="429">
        <v>5.1077390000000022</v>
      </c>
    </row>
    <row r="7421" spans="1:6" x14ac:dyDescent="0.3">
      <c r="A7421" s="336">
        <v>27212</v>
      </c>
      <c r="B7421" s="2" t="s">
        <v>293</v>
      </c>
      <c r="C7421" s="429">
        <v>6.1419750000000004</v>
      </c>
      <c r="D7421" s="429">
        <v>3.3299799999999999</v>
      </c>
      <c r="E7421" s="429">
        <v>2.8119950000000005</v>
      </c>
      <c r="F7421" s="429">
        <v>7.3651419999999987</v>
      </c>
    </row>
    <row r="7422" spans="1:6" x14ac:dyDescent="0.3">
      <c r="A7422" s="336">
        <v>27214</v>
      </c>
      <c r="B7422" s="2" t="s">
        <v>293</v>
      </c>
      <c r="C7422" s="429">
        <v>5.9994449999999997</v>
      </c>
      <c r="D7422" s="429">
        <v>3.4196939999999998</v>
      </c>
      <c r="E7422" s="429">
        <v>2.5797509999999999</v>
      </c>
      <c r="F7422" s="429">
        <v>6.5504109999999898</v>
      </c>
    </row>
    <row r="7423" spans="1:6" x14ac:dyDescent="0.3">
      <c r="A7423" s="336">
        <v>27215</v>
      </c>
      <c r="B7423" s="2" t="s">
        <v>293</v>
      </c>
      <c r="C7423" s="429">
        <v>5.9861870000000001</v>
      </c>
      <c r="D7423" s="429">
        <v>3.6628240000000001</v>
      </c>
      <c r="E7423" s="429">
        <v>2.3233630000000001</v>
      </c>
      <c r="F7423" s="429">
        <v>5.9474540000000005</v>
      </c>
    </row>
    <row r="7424" spans="1:6" x14ac:dyDescent="0.3">
      <c r="A7424" s="336">
        <v>27217</v>
      </c>
      <c r="B7424" s="2" t="s">
        <v>293</v>
      </c>
      <c r="C7424" s="429">
        <v>6.0429370000000002</v>
      </c>
      <c r="D7424" s="429">
        <v>3.5461900000000002</v>
      </c>
      <c r="E7424" s="429">
        <v>2.496747</v>
      </c>
      <c r="F7424" s="429">
        <v>6.0778320000000008</v>
      </c>
    </row>
    <row r="7425" spans="1:6" x14ac:dyDescent="0.3">
      <c r="A7425" s="336">
        <v>27229</v>
      </c>
      <c r="B7425" s="2" t="s">
        <v>296</v>
      </c>
      <c r="C7425" s="429">
        <v>5.0908959999999999</v>
      </c>
      <c r="D7425" s="429">
        <v>3.015145</v>
      </c>
      <c r="E7425" s="429">
        <v>2.0757509999999999</v>
      </c>
      <c r="F7425" s="429">
        <v>5.147041999999999</v>
      </c>
    </row>
    <row r="7426" spans="1:6" x14ac:dyDescent="0.3">
      <c r="A7426" s="336">
        <v>27231</v>
      </c>
      <c r="B7426" s="2" t="s">
        <v>293</v>
      </c>
      <c r="C7426" s="429">
        <v>6.0264340000000001</v>
      </c>
      <c r="D7426" s="429">
        <v>3.5721050000000001</v>
      </c>
      <c r="E7426" s="429">
        <v>2.454329</v>
      </c>
      <c r="F7426" s="429">
        <v>5.7779939999999996</v>
      </c>
    </row>
    <row r="7427" spans="1:6" x14ac:dyDescent="0.3">
      <c r="A7427" s="336">
        <v>27233</v>
      </c>
      <c r="B7427" s="2" t="s">
        <v>293</v>
      </c>
      <c r="C7427" s="429">
        <v>5.9882169999999997</v>
      </c>
      <c r="D7427" s="429">
        <v>3.7206929999999998</v>
      </c>
      <c r="E7427" s="429">
        <v>2.2675239999999999</v>
      </c>
      <c r="F7427" s="429">
        <v>5.9325319999999948</v>
      </c>
    </row>
    <row r="7428" spans="1:6" x14ac:dyDescent="0.3">
      <c r="A7428" s="336">
        <v>27235</v>
      </c>
      <c r="B7428" s="2" t="s">
        <v>293</v>
      </c>
      <c r="C7428" s="429">
        <v>5.9931890000000001</v>
      </c>
      <c r="D7428" s="429">
        <v>3.4320379999999999</v>
      </c>
      <c r="E7428" s="429">
        <v>2.5611510000000002</v>
      </c>
      <c r="F7428" s="429">
        <v>6.8956169999999943</v>
      </c>
    </row>
    <row r="7429" spans="1:6" x14ac:dyDescent="0.3">
      <c r="A7429" s="336">
        <v>27239</v>
      </c>
      <c r="B7429" s="2" t="s">
        <v>293</v>
      </c>
      <c r="C7429" s="429">
        <v>6.1465880000000004</v>
      </c>
      <c r="D7429" s="429">
        <v>3.8956369999999998</v>
      </c>
      <c r="E7429" s="429">
        <v>2.2509510000000006</v>
      </c>
      <c r="F7429" s="429">
        <v>6.5332429999999917</v>
      </c>
    </row>
    <row r="7430" spans="1:6" x14ac:dyDescent="0.3">
      <c r="A7430" s="336">
        <v>27242</v>
      </c>
      <c r="B7430" s="2" t="s">
        <v>296</v>
      </c>
      <c r="C7430" s="429">
        <v>5.0666900000000004</v>
      </c>
      <c r="D7430" s="429">
        <v>3.0104880000000001</v>
      </c>
      <c r="E7430" s="429">
        <v>2.0562020000000003</v>
      </c>
      <c r="F7430" s="429">
        <v>5.1875559999999936</v>
      </c>
    </row>
    <row r="7431" spans="1:6" x14ac:dyDescent="0.3">
      <c r="A7431" s="336">
        <v>27243</v>
      </c>
      <c r="B7431" s="2" t="s">
        <v>293</v>
      </c>
      <c r="C7431" s="429">
        <v>5.9923330000000004</v>
      </c>
      <c r="D7431" s="429">
        <v>3.7082229999999998</v>
      </c>
      <c r="E7431" s="429">
        <v>2.2841100000000005</v>
      </c>
      <c r="F7431" s="429">
        <v>5.2591129999999993</v>
      </c>
    </row>
    <row r="7432" spans="1:6" x14ac:dyDescent="0.3">
      <c r="A7432" s="336">
        <v>27244</v>
      </c>
      <c r="B7432" s="2" t="s">
        <v>293</v>
      </c>
      <c r="C7432" s="429">
        <v>6.0318490000000002</v>
      </c>
      <c r="D7432" s="429">
        <v>3.4978030000000002</v>
      </c>
      <c r="E7432" s="429">
        <v>2.534046</v>
      </c>
      <c r="F7432" s="429">
        <v>6.2659459999999925</v>
      </c>
    </row>
    <row r="7433" spans="1:6" x14ac:dyDescent="0.3">
      <c r="A7433" s="336">
        <v>27248</v>
      </c>
      <c r="B7433" s="2" t="s">
        <v>293</v>
      </c>
      <c r="C7433" s="429">
        <v>6.0135350000000001</v>
      </c>
      <c r="D7433" s="429">
        <v>3.8186059999999999</v>
      </c>
      <c r="E7433" s="429">
        <v>2.1949290000000001</v>
      </c>
      <c r="F7433" s="429">
        <v>5.8039710000000042</v>
      </c>
    </row>
    <row r="7434" spans="1:6" x14ac:dyDescent="0.3">
      <c r="A7434" s="336">
        <v>27249</v>
      </c>
      <c r="B7434" s="2" t="s">
        <v>293</v>
      </c>
      <c r="C7434" s="429">
        <v>5.9984469999999996</v>
      </c>
      <c r="D7434" s="429">
        <v>3.505795</v>
      </c>
      <c r="E7434" s="429">
        <v>2.4926519999999996</v>
      </c>
      <c r="F7434" s="429">
        <v>6.3468079999999958</v>
      </c>
    </row>
    <row r="7435" spans="1:6" x14ac:dyDescent="0.3">
      <c r="A7435" s="336">
        <v>27252</v>
      </c>
      <c r="B7435" s="2" t="s">
        <v>296</v>
      </c>
      <c r="C7435" s="429">
        <v>5.0311789999999998</v>
      </c>
      <c r="D7435" s="429">
        <v>2.9830199999999998</v>
      </c>
      <c r="E7435" s="429">
        <v>2.0481590000000001</v>
      </c>
      <c r="F7435" s="429">
        <v>5.6291999999999973</v>
      </c>
    </row>
    <row r="7436" spans="1:6" x14ac:dyDescent="0.3">
      <c r="A7436" s="336">
        <v>27253</v>
      </c>
      <c r="B7436" s="2" t="s">
        <v>293</v>
      </c>
      <c r="C7436" s="429">
        <v>5.9865389999999996</v>
      </c>
      <c r="D7436" s="429">
        <v>3.794937</v>
      </c>
      <c r="E7436" s="429">
        <v>2.1916019999999996</v>
      </c>
      <c r="F7436" s="429">
        <v>5.3604789999999909</v>
      </c>
    </row>
    <row r="7437" spans="1:6" x14ac:dyDescent="0.3">
      <c r="A7437" s="336">
        <v>27258</v>
      </c>
      <c r="B7437" s="2" t="s">
        <v>293</v>
      </c>
      <c r="C7437" s="429">
        <v>5.9860540000000002</v>
      </c>
      <c r="D7437" s="429">
        <v>3.728062</v>
      </c>
      <c r="E7437" s="429">
        <v>2.2579920000000002</v>
      </c>
      <c r="F7437" s="429">
        <v>5.4577249999999893</v>
      </c>
    </row>
    <row r="7438" spans="1:6" x14ac:dyDescent="0.3">
      <c r="A7438" s="336">
        <v>27260</v>
      </c>
      <c r="B7438" s="2" t="s">
        <v>293</v>
      </c>
      <c r="C7438" s="429">
        <v>6.0123769999999999</v>
      </c>
      <c r="D7438" s="429">
        <v>3.566948</v>
      </c>
      <c r="E7438" s="429">
        <v>2.4454289999999999</v>
      </c>
      <c r="F7438" s="429">
        <v>6.7870729999999995</v>
      </c>
    </row>
    <row r="7439" spans="1:6" x14ac:dyDescent="0.3">
      <c r="A7439" s="336">
        <v>27262</v>
      </c>
      <c r="B7439" s="2" t="s">
        <v>293</v>
      </c>
      <c r="C7439" s="429">
        <v>6.0381679999999998</v>
      </c>
      <c r="D7439" s="429">
        <v>3.5675469999999998</v>
      </c>
      <c r="E7439" s="429">
        <v>2.470621</v>
      </c>
      <c r="F7439" s="429">
        <v>6.7856640000000041</v>
      </c>
    </row>
    <row r="7440" spans="1:6" x14ac:dyDescent="0.3">
      <c r="A7440" s="336">
        <v>27263</v>
      </c>
      <c r="B7440" s="2" t="s">
        <v>293</v>
      </c>
      <c r="C7440" s="429">
        <v>5.9995890000000003</v>
      </c>
      <c r="D7440" s="429">
        <v>3.6169709999999999</v>
      </c>
      <c r="E7440" s="429">
        <v>2.3826180000000003</v>
      </c>
      <c r="F7440" s="429">
        <v>6.6940250000000034</v>
      </c>
    </row>
    <row r="7441" spans="1:6" x14ac:dyDescent="0.3">
      <c r="A7441" s="336">
        <v>27265</v>
      </c>
      <c r="B7441" s="2" t="s">
        <v>293</v>
      </c>
      <c r="C7441" s="429">
        <v>6.0173389999999998</v>
      </c>
      <c r="D7441" s="429">
        <v>3.5158640000000001</v>
      </c>
      <c r="E7441" s="429">
        <v>2.5014749999999997</v>
      </c>
      <c r="F7441" s="429">
        <v>6.8226969999999909</v>
      </c>
    </row>
    <row r="7442" spans="1:6" x14ac:dyDescent="0.3">
      <c r="A7442" s="336">
        <v>27278</v>
      </c>
      <c r="B7442" s="2" t="s">
        <v>293</v>
      </c>
      <c r="C7442" s="429">
        <v>5.994815</v>
      </c>
      <c r="D7442" s="429">
        <v>3.6659079999999999</v>
      </c>
      <c r="E7442" s="429">
        <v>2.3289070000000001</v>
      </c>
      <c r="F7442" s="429">
        <v>5.5104750000000067</v>
      </c>
    </row>
    <row r="7443" spans="1:6" x14ac:dyDescent="0.3">
      <c r="A7443" s="336">
        <v>27281</v>
      </c>
      <c r="B7443" s="2" t="s">
        <v>296</v>
      </c>
      <c r="C7443" s="429">
        <v>5.098732</v>
      </c>
      <c r="D7443" s="429">
        <v>2.9870549999999998</v>
      </c>
      <c r="E7443" s="429">
        <v>2.1116770000000002</v>
      </c>
      <c r="F7443" s="429">
        <v>5.0628690000000063</v>
      </c>
    </row>
    <row r="7444" spans="1:6" x14ac:dyDescent="0.3">
      <c r="A7444" s="336">
        <v>27282</v>
      </c>
      <c r="B7444" s="2" t="s">
        <v>293</v>
      </c>
      <c r="C7444" s="429">
        <v>5.9739170000000001</v>
      </c>
      <c r="D7444" s="429">
        <v>3.5124399999999998</v>
      </c>
      <c r="E7444" s="429">
        <v>2.4614770000000004</v>
      </c>
      <c r="F7444" s="429">
        <v>6.8506920000000022</v>
      </c>
    </row>
    <row r="7445" spans="1:6" x14ac:dyDescent="0.3">
      <c r="A7445" s="336">
        <v>27283</v>
      </c>
      <c r="B7445" s="2" t="s">
        <v>293</v>
      </c>
      <c r="C7445" s="429">
        <v>5.9798869999999997</v>
      </c>
      <c r="D7445" s="429">
        <v>3.6768730000000001</v>
      </c>
      <c r="E7445" s="429">
        <v>2.3030139999999997</v>
      </c>
      <c r="F7445" s="429">
        <v>5.9694799999999972</v>
      </c>
    </row>
    <row r="7446" spans="1:6" x14ac:dyDescent="0.3">
      <c r="A7446" s="336">
        <v>27284</v>
      </c>
      <c r="B7446" s="2" t="s">
        <v>293</v>
      </c>
      <c r="C7446" s="429">
        <v>6.0194919999999996</v>
      </c>
      <c r="D7446" s="429">
        <v>3.4444880000000002</v>
      </c>
      <c r="E7446" s="429">
        <v>2.5750039999999994</v>
      </c>
      <c r="F7446" s="429">
        <v>6.8817120000000003</v>
      </c>
    </row>
    <row r="7447" spans="1:6" x14ac:dyDescent="0.3">
      <c r="A7447" s="336">
        <v>27288</v>
      </c>
      <c r="B7447" s="2" t="s">
        <v>293</v>
      </c>
      <c r="C7447" s="429">
        <v>6.0624339999999997</v>
      </c>
      <c r="D7447" s="429">
        <v>3.2970470000000001</v>
      </c>
      <c r="E7447" s="429">
        <v>2.7653869999999996</v>
      </c>
      <c r="F7447" s="429">
        <v>6.9115639999999985</v>
      </c>
    </row>
    <row r="7448" spans="1:6" x14ac:dyDescent="0.3">
      <c r="A7448" s="336">
        <v>27291</v>
      </c>
      <c r="B7448" s="2" t="s">
        <v>293</v>
      </c>
      <c r="C7448" s="429">
        <v>6.1066269999999996</v>
      </c>
      <c r="D7448" s="429">
        <v>3.3760599999999998</v>
      </c>
      <c r="E7448" s="429">
        <v>2.7305669999999997</v>
      </c>
      <c r="F7448" s="429">
        <v>7.0195699999999945</v>
      </c>
    </row>
    <row r="7449" spans="1:6" x14ac:dyDescent="0.3">
      <c r="A7449" s="336">
        <v>27292</v>
      </c>
      <c r="B7449" s="2" t="s">
        <v>293</v>
      </c>
      <c r="C7449" s="429">
        <v>6.1223640000000001</v>
      </c>
      <c r="D7449" s="429">
        <v>3.7725759999999999</v>
      </c>
      <c r="E7449" s="429">
        <v>2.3497880000000002</v>
      </c>
      <c r="F7449" s="429">
        <v>7.1633110000000002</v>
      </c>
    </row>
    <row r="7450" spans="1:6" x14ac:dyDescent="0.3">
      <c r="A7450" s="336">
        <v>27295</v>
      </c>
      <c r="B7450" s="2" t="s">
        <v>293</v>
      </c>
      <c r="C7450" s="429">
        <v>6.115164</v>
      </c>
      <c r="D7450" s="429">
        <v>3.6908159999999999</v>
      </c>
      <c r="E7450" s="429">
        <v>2.4243480000000002</v>
      </c>
      <c r="F7450" s="429">
        <v>7.4127210000000048</v>
      </c>
    </row>
    <row r="7451" spans="1:6" x14ac:dyDescent="0.3">
      <c r="A7451" s="336">
        <v>27298</v>
      </c>
      <c r="B7451" s="2" t="s">
        <v>293</v>
      </c>
      <c r="C7451" s="429">
        <v>5.990227</v>
      </c>
      <c r="D7451" s="429">
        <v>3.7749250000000001</v>
      </c>
      <c r="E7451" s="429">
        <v>2.2153019999999999</v>
      </c>
      <c r="F7451" s="429">
        <v>5.6814070000000143</v>
      </c>
    </row>
    <row r="7452" spans="1:6" x14ac:dyDescent="0.3">
      <c r="A7452" s="336">
        <v>27299</v>
      </c>
      <c r="B7452" s="2" t="s">
        <v>293</v>
      </c>
      <c r="C7452" s="429">
        <v>6.1615789999999997</v>
      </c>
      <c r="D7452" s="429">
        <v>3.7637170000000002</v>
      </c>
      <c r="E7452" s="429">
        <v>2.3978619999999995</v>
      </c>
      <c r="F7452" s="429">
        <v>7.895454000000008</v>
      </c>
    </row>
    <row r="7453" spans="1:6" x14ac:dyDescent="0.3">
      <c r="A7453" s="336">
        <v>27301</v>
      </c>
      <c r="B7453" s="2" t="s">
        <v>293</v>
      </c>
      <c r="C7453" s="429">
        <v>5.9813640000000001</v>
      </c>
      <c r="D7453" s="429">
        <v>3.4972799999999999</v>
      </c>
      <c r="E7453" s="429">
        <v>2.4840840000000002</v>
      </c>
      <c r="F7453" s="429">
        <v>6.4580909999999818</v>
      </c>
    </row>
    <row r="7454" spans="1:6" x14ac:dyDescent="0.3">
      <c r="A7454" s="336">
        <v>27302</v>
      </c>
      <c r="B7454" s="2" t="s">
        <v>293</v>
      </c>
      <c r="C7454" s="429">
        <v>6.0169290000000002</v>
      </c>
      <c r="D7454" s="429">
        <v>3.6525569999999998</v>
      </c>
      <c r="E7454" s="429">
        <v>2.3643720000000004</v>
      </c>
      <c r="F7454" s="429">
        <v>5.5737930000000091</v>
      </c>
    </row>
    <row r="7455" spans="1:6" x14ac:dyDescent="0.3">
      <c r="A7455" s="336">
        <v>27305</v>
      </c>
      <c r="B7455" s="2" t="s">
        <v>293</v>
      </c>
      <c r="C7455" s="429">
        <v>6.1767310000000002</v>
      </c>
      <c r="D7455" s="429">
        <v>3.2907769999999998</v>
      </c>
      <c r="E7455" s="429">
        <v>2.8859540000000004</v>
      </c>
      <c r="F7455" s="429">
        <v>7.6266619999999961</v>
      </c>
    </row>
    <row r="7456" spans="1:6" x14ac:dyDescent="0.3">
      <c r="A7456" s="336">
        <v>27306</v>
      </c>
      <c r="B7456" s="2" t="s">
        <v>296</v>
      </c>
      <c r="C7456" s="429">
        <v>5.1596440000000001</v>
      </c>
      <c r="D7456" s="429">
        <v>2.9889869999999998</v>
      </c>
      <c r="E7456" s="429">
        <v>2.1706570000000003</v>
      </c>
      <c r="F7456" s="429">
        <v>6.1511140000000069</v>
      </c>
    </row>
    <row r="7457" spans="1:6" x14ac:dyDescent="0.3">
      <c r="A7457" s="336">
        <v>27310</v>
      </c>
      <c r="B7457" s="2" t="s">
        <v>293</v>
      </c>
      <c r="C7457" s="429">
        <v>6.0021300000000002</v>
      </c>
      <c r="D7457" s="429">
        <v>3.3903080000000001</v>
      </c>
      <c r="E7457" s="429">
        <v>2.6118220000000001</v>
      </c>
      <c r="F7457" s="429">
        <v>7.0297799999999953</v>
      </c>
    </row>
    <row r="7458" spans="1:6" x14ac:dyDescent="0.3">
      <c r="A7458" s="336">
        <v>27311</v>
      </c>
      <c r="B7458" s="2" t="s">
        <v>293</v>
      </c>
      <c r="C7458" s="429">
        <v>6.1162150000000004</v>
      </c>
      <c r="D7458" s="429">
        <v>3.3272849999999998</v>
      </c>
      <c r="E7458" s="429">
        <v>2.7889300000000006</v>
      </c>
      <c r="F7458" s="429">
        <v>7.1017860000000042</v>
      </c>
    </row>
    <row r="7459" spans="1:6" x14ac:dyDescent="0.3">
      <c r="A7459" s="336">
        <v>27312</v>
      </c>
      <c r="B7459" s="2" t="s">
        <v>293</v>
      </c>
      <c r="C7459" s="429">
        <v>6.023504</v>
      </c>
      <c r="D7459" s="429">
        <v>3.9495140000000002</v>
      </c>
      <c r="E7459" s="429">
        <v>2.0739899999999998</v>
      </c>
      <c r="F7459" s="429">
        <v>5.2898570000000049</v>
      </c>
    </row>
    <row r="7460" spans="1:6" x14ac:dyDescent="0.3">
      <c r="A7460" s="336">
        <v>27313</v>
      </c>
      <c r="B7460" s="2" t="s">
        <v>293</v>
      </c>
      <c r="C7460" s="429">
        <v>5.978542</v>
      </c>
      <c r="D7460" s="429">
        <v>3.6548080000000001</v>
      </c>
      <c r="E7460" s="429">
        <v>2.323734</v>
      </c>
      <c r="F7460" s="429">
        <v>6.1415819999999997</v>
      </c>
    </row>
    <row r="7461" spans="1:6" x14ac:dyDescent="0.3">
      <c r="A7461" s="336">
        <v>27314</v>
      </c>
      <c r="B7461" s="2" t="s">
        <v>293</v>
      </c>
      <c r="C7461" s="429">
        <v>6.0672819999999996</v>
      </c>
      <c r="D7461" s="429">
        <v>3.483946</v>
      </c>
      <c r="E7461" s="429">
        <v>2.5833359999999996</v>
      </c>
      <c r="F7461" s="429">
        <v>6.2929930000000027</v>
      </c>
    </row>
    <row r="7462" spans="1:6" x14ac:dyDescent="0.3">
      <c r="A7462" s="336">
        <v>27315</v>
      </c>
      <c r="B7462" s="2" t="s">
        <v>293</v>
      </c>
      <c r="C7462" s="429">
        <v>6.1500009999999996</v>
      </c>
      <c r="D7462" s="429">
        <v>3.3150080000000002</v>
      </c>
      <c r="E7462" s="429">
        <v>2.8349929999999994</v>
      </c>
      <c r="F7462" s="429">
        <v>7.3353249999999974</v>
      </c>
    </row>
    <row r="7463" spans="1:6" x14ac:dyDescent="0.3">
      <c r="A7463" s="336">
        <v>27316</v>
      </c>
      <c r="B7463" s="2" t="s">
        <v>293</v>
      </c>
      <c r="C7463" s="429">
        <v>6.0454910000000002</v>
      </c>
      <c r="D7463" s="429">
        <v>3.9421339999999998</v>
      </c>
      <c r="E7463" s="429">
        <v>2.1033570000000004</v>
      </c>
      <c r="F7463" s="429">
        <v>5.7112550000000155</v>
      </c>
    </row>
    <row r="7464" spans="1:6" x14ac:dyDescent="0.3">
      <c r="A7464" s="336">
        <v>27317</v>
      </c>
      <c r="B7464" s="2" t="s">
        <v>293</v>
      </c>
      <c r="C7464" s="429">
        <v>6.0056349999999998</v>
      </c>
      <c r="D7464" s="429">
        <v>3.7350249999999998</v>
      </c>
      <c r="E7464" s="429">
        <v>2.27061</v>
      </c>
      <c r="F7464" s="429">
        <v>6.187425999999995</v>
      </c>
    </row>
    <row r="7465" spans="1:6" x14ac:dyDescent="0.3">
      <c r="A7465" s="336">
        <v>27320</v>
      </c>
      <c r="B7465" s="2" t="s">
        <v>293</v>
      </c>
      <c r="C7465" s="429">
        <v>6.0314569999999996</v>
      </c>
      <c r="D7465" s="429">
        <v>3.3576030000000001</v>
      </c>
      <c r="E7465" s="429">
        <v>2.6738539999999995</v>
      </c>
      <c r="F7465" s="429">
        <v>6.7319260000000014</v>
      </c>
    </row>
    <row r="7466" spans="1:6" x14ac:dyDescent="0.3">
      <c r="A7466" s="336">
        <v>27325</v>
      </c>
      <c r="B7466" s="2" t="s">
        <v>296</v>
      </c>
      <c r="C7466" s="429">
        <v>5.0631250000000003</v>
      </c>
      <c r="D7466" s="429">
        <v>2.9948220000000001</v>
      </c>
      <c r="E7466" s="429">
        <v>2.0683030000000002</v>
      </c>
      <c r="F7466" s="429">
        <v>5.6436879999999903</v>
      </c>
    </row>
    <row r="7467" spans="1:6" x14ac:dyDescent="0.3">
      <c r="A7467" s="336">
        <v>27326</v>
      </c>
      <c r="B7467" s="2" t="s">
        <v>293</v>
      </c>
      <c r="C7467" s="429">
        <v>6.0882529999999999</v>
      </c>
      <c r="D7467" s="429">
        <v>3.3303069999999999</v>
      </c>
      <c r="E7467" s="429">
        <v>2.757946</v>
      </c>
      <c r="F7467" s="429">
        <v>6.9347549999999956</v>
      </c>
    </row>
    <row r="7468" spans="1:6" x14ac:dyDescent="0.3">
      <c r="A7468" s="336">
        <v>27330</v>
      </c>
      <c r="B7468" s="2" t="s">
        <v>296</v>
      </c>
      <c r="C7468" s="429">
        <v>5.0649620000000004</v>
      </c>
      <c r="D7468" s="429">
        <v>2.9673600000000002</v>
      </c>
      <c r="E7468" s="429">
        <v>2.0976020000000002</v>
      </c>
      <c r="F7468" s="429">
        <v>5.5760390000000015</v>
      </c>
    </row>
    <row r="7469" spans="1:6" x14ac:dyDescent="0.3">
      <c r="A7469" s="336">
        <v>27332</v>
      </c>
      <c r="B7469" s="2" t="s">
        <v>296</v>
      </c>
      <c r="C7469" s="429">
        <v>5.096762</v>
      </c>
      <c r="D7469" s="429">
        <v>3.0045760000000001</v>
      </c>
      <c r="E7469" s="429">
        <v>2.0921859999999999</v>
      </c>
      <c r="F7469" s="429">
        <v>5.1904730000000043</v>
      </c>
    </row>
    <row r="7470" spans="1:6" x14ac:dyDescent="0.3">
      <c r="A7470" s="336">
        <v>27341</v>
      </c>
      <c r="B7470" s="2" t="s">
        <v>296</v>
      </c>
      <c r="C7470" s="429">
        <v>5.0564999999999998</v>
      </c>
      <c r="D7470" s="429">
        <v>3.0097130000000001</v>
      </c>
      <c r="E7470" s="429">
        <v>2.0467869999999997</v>
      </c>
      <c r="F7470" s="429">
        <v>5.5839279999999931</v>
      </c>
    </row>
    <row r="7471" spans="1:6" x14ac:dyDescent="0.3">
      <c r="A7471" s="336">
        <v>27343</v>
      </c>
      <c r="B7471" s="2" t="s">
        <v>293</v>
      </c>
      <c r="C7471" s="429">
        <v>6.1593229999999997</v>
      </c>
      <c r="D7471" s="429">
        <v>3.291588</v>
      </c>
      <c r="E7471" s="429">
        <v>2.8677349999999997</v>
      </c>
      <c r="F7471" s="429">
        <v>7.5570769999999996</v>
      </c>
    </row>
    <row r="7472" spans="1:6" x14ac:dyDescent="0.3">
      <c r="A7472" s="336">
        <v>27344</v>
      </c>
      <c r="B7472" s="2" t="s">
        <v>293</v>
      </c>
      <c r="C7472" s="429">
        <v>6.0094630000000002</v>
      </c>
      <c r="D7472" s="429">
        <v>3.9665729999999999</v>
      </c>
      <c r="E7472" s="429">
        <v>2.0428900000000003</v>
      </c>
      <c r="F7472" s="429">
        <v>5.2504239999999953</v>
      </c>
    </row>
    <row r="7473" spans="1:6" x14ac:dyDescent="0.3">
      <c r="A7473" s="336">
        <v>27349</v>
      </c>
      <c r="B7473" s="2" t="s">
        <v>293</v>
      </c>
      <c r="C7473" s="429">
        <v>5.9845810000000004</v>
      </c>
      <c r="D7473" s="429">
        <v>3.8388800000000001</v>
      </c>
      <c r="E7473" s="429">
        <v>2.1457010000000003</v>
      </c>
      <c r="F7473" s="429">
        <v>5.3021309999999957</v>
      </c>
    </row>
    <row r="7474" spans="1:6" x14ac:dyDescent="0.3">
      <c r="A7474" s="336">
        <v>27350</v>
      </c>
      <c r="B7474" s="2" t="s">
        <v>293</v>
      </c>
      <c r="C7474" s="429">
        <v>6.0297980000000004</v>
      </c>
      <c r="D7474" s="429">
        <v>3.7306900000000001</v>
      </c>
      <c r="E7474" s="429">
        <v>2.2991080000000004</v>
      </c>
      <c r="F7474" s="429">
        <v>6.5880399999999995</v>
      </c>
    </row>
    <row r="7475" spans="1:6" x14ac:dyDescent="0.3">
      <c r="A7475" s="336">
        <v>27355</v>
      </c>
      <c r="B7475" s="2" t="s">
        <v>293</v>
      </c>
      <c r="C7475" s="429">
        <v>6.0093990000000002</v>
      </c>
      <c r="D7475" s="429">
        <v>3.8691909999999998</v>
      </c>
      <c r="E7475" s="429">
        <v>2.1402080000000003</v>
      </c>
      <c r="F7475" s="429">
        <v>5.5630130000000051</v>
      </c>
    </row>
    <row r="7476" spans="1:6" x14ac:dyDescent="0.3">
      <c r="A7476" s="336">
        <v>27356</v>
      </c>
      <c r="B7476" s="2" t="s">
        <v>296</v>
      </c>
      <c r="C7476" s="429">
        <v>5.0653119999999996</v>
      </c>
      <c r="D7476" s="429">
        <v>3.040921</v>
      </c>
      <c r="E7476" s="429">
        <v>2.0243909999999996</v>
      </c>
      <c r="F7476" s="429">
        <v>5.3741990000000044</v>
      </c>
    </row>
    <row r="7477" spans="1:6" x14ac:dyDescent="0.3">
      <c r="A7477" s="336">
        <v>27357</v>
      </c>
      <c r="B7477" s="2" t="s">
        <v>293</v>
      </c>
      <c r="C7477" s="429">
        <v>6.0153829999999999</v>
      </c>
      <c r="D7477" s="429">
        <v>3.3480340000000002</v>
      </c>
      <c r="E7477" s="429">
        <v>2.6673489999999997</v>
      </c>
      <c r="F7477" s="429">
        <v>7.08704800000001</v>
      </c>
    </row>
    <row r="7478" spans="1:6" x14ac:dyDescent="0.3">
      <c r="A7478" s="336">
        <v>27358</v>
      </c>
      <c r="B7478" s="2" t="s">
        <v>293</v>
      </c>
      <c r="C7478" s="429">
        <v>6.0004970000000002</v>
      </c>
      <c r="D7478" s="429">
        <v>3.3617080000000001</v>
      </c>
      <c r="E7478" s="429">
        <v>2.6387890000000001</v>
      </c>
      <c r="F7478" s="429">
        <v>6.9619060000000061</v>
      </c>
    </row>
    <row r="7479" spans="1:6" x14ac:dyDescent="0.3">
      <c r="A7479" s="336">
        <v>27360</v>
      </c>
      <c r="B7479" s="2" t="s">
        <v>293</v>
      </c>
      <c r="C7479" s="429">
        <v>6.0817759999999996</v>
      </c>
      <c r="D7479" s="429">
        <v>3.673667</v>
      </c>
      <c r="E7479" s="429">
        <v>2.4081089999999996</v>
      </c>
      <c r="F7479" s="429">
        <v>6.8271560000000022</v>
      </c>
    </row>
    <row r="7480" spans="1:6" x14ac:dyDescent="0.3">
      <c r="A7480" s="336">
        <v>27370</v>
      </c>
      <c r="B7480" s="2" t="s">
        <v>293</v>
      </c>
      <c r="C7480" s="429">
        <v>6.0559349999999998</v>
      </c>
      <c r="D7480" s="429">
        <v>3.7154129999999999</v>
      </c>
      <c r="E7480" s="429">
        <v>2.340522</v>
      </c>
      <c r="F7480" s="429">
        <v>6.71468500000001</v>
      </c>
    </row>
    <row r="7481" spans="1:6" x14ac:dyDescent="0.3">
      <c r="A7481" s="336">
        <v>27371</v>
      </c>
      <c r="B7481" s="2" t="s">
        <v>293</v>
      </c>
      <c r="C7481" s="429">
        <v>6.1485560000000001</v>
      </c>
      <c r="D7481" s="429">
        <v>4.0827249999999999</v>
      </c>
      <c r="E7481" s="429">
        <v>2.0658310000000002</v>
      </c>
      <c r="F7481" s="429">
        <v>5.7414539999999974</v>
      </c>
    </row>
    <row r="7482" spans="1:6" x14ac:dyDescent="0.3">
      <c r="A7482" s="336">
        <v>27376</v>
      </c>
      <c r="B7482" s="2" t="s">
        <v>296</v>
      </c>
      <c r="C7482" s="429">
        <v>5.090579</v>
      </c>
      <c r="D7482" s="429">
        <v>2.997735</v>
      </c>
      <c r="E7482" s="429">
        <v>2.0928439999999999</v>
      </c>
      <c r="F7482" s="429">
        <v>5.125540000000008</v>
      </c>
    </row>
    <row r="7483" spans="1:6" x14ac:dyDescent="0.3">
      <c r="A7483" s="336">
        <v>27377</v>
      </c>
      <c r="B7483" s="2" t="s">
        <v>293</v>
      </c>
      <c r="C7483" s="429">
        <v>5.9807090000000001</v>
      </c>
      <c r="D7483" s="429">
        <v>3.6041609999999999</v>
      </c>
      <c r="E7483" s="429">
        <v>2.3765480000000001</v>
      </c>
      <c r="F7483" s="429">
        <v>6.1960040000000092</v>
      </c>
    </row>
    <row r="7484" spans="1:6" x14ac:dyDescent="0.3">
      <c r="A7484" s="336">
        <v>27379</v>
      </c>
      <c r="B7484" s="2" t="s">
        <v>293</v>
      </c>
      <c r="C7484" s="429">
        <v>6.1001940000000001</v>
      </c>
      <c r="D7484" s="429">
        <v>3.3945539999999998</v>
      </c>
      <c r="E7484" s="429">
        <v>2.7056400000000003</v>
      </c>
      <c r="F7484" s="429">
        <v>6.8554790000000025</v>
      </c>
    </row>
    <row r="7485" spans="1:6" x14ac:dyDescent="0.3">
      <c r="A7485" s="336">
        <v>27401</v>
      </c>
      <c r="B7485" s="2" t="s">
        <v>293</v>
      </c>
      <c r="C7485" s="429">
        <v>5.9611219999999996</v>
      </c>
      <c r="D7485" s="429">
        <v>3.4895700000000001</v>
      </c>
      <c r="E7485" s="429">
        <v>2.4715519999999995</v>
      </c>
      <c r="F7485" s="429">
        <v>6.589267999999997</v>
      </c>
    </row>
    <row r="7486" spans="1:6" x14ac:dyDescent="0.3">
      <c r="A7486" s="336">
        <v>27403</v>
      </c>
      <c r="B7486" s="2" t="s">
        <v>293</v>
      </c>
      <c r="C7486" s="429">
        <v>5.9605319999999997</v>
      </c>
      <c r="D7486" s="429">
        <v>3.4695849999999999</v>
      </c>
      <c r="E7486" s="429">
        <v>2.4909469999999998</v>
      </c>
      <c r="F7486" s="429">
        <v>6.7385440000000116</v>
      </c>
    </row>
    <row r="7487" spans="1:6" x14ac:dyDescent="0.3">
      <c r="A7487" s="336">
        <v>27405</v>
      </c>
      <c r="B7487" s="2" t="s">
        <v>293</v>
      </c>
      <c r="C7487" s="429">
        <v>5.9710349999999996</v>
      </c>
      <c r="D7487" s="429">
        <v>3.4725450000000002</v>
      </c>
      <c r="E7487" s="429">
        <v>2.4984899999999994</v>
      </c>
      <c r="F7487" s="429">
        <v>6.5735370000000017</v>
      </c>
    </row>
    <row r="7488" spans="1:6" x14ac:dyDescent="0.3">
      <c r="A7488" s="336">
        <v>27406</v>
      </c>
      <c r="B7488" s="2" t="s">
        <v>293</v>
      </c>
      <c r="C7488" s="429">
        <v>5.9700439999999997</v>
      </c>
      <c r="D7488" s="429">
        <v>3.570252</v>
      </c>
      <c r="E7488" s="429">
        <v>2.3997919999999997</v>
      </c>
      <c r="F7488" s="429">
        <v>6.4116889999999955</v>
      </c>
    </row>
    <row r="7489" spans="1:6" x14ac:dyDescent="0.3">
      <c r="A7489" s="336">
        <v>27407</v>
      </c>
      <c r="B7489" s="2" t="s">
        <v>293</v>
      </c>
      <c r="C7489" s="429">
        <v>5.9654530000000001</v>
      </c>
      <c r="D7489" s="429">
        <v>3.5076070000000001</v>
      </c>
      <c r="E7489" s="429">
        <v>2.457846</v>
      </c>
      <c r="F7489" s="429">
        <v>6.7724099999999936</v>
      </c>
    </row>
    <row r="7490" spans="1:6" x14ac:dyDescent="0.3">
      <c r="A7490" s="336">
        <v>27408</v>
      </c>
      <c r="B7490" s="2" t="s">
        <v>293</v>
      </c>
      <c r="C7490" s="429">
        <v>5.9648820000000002</v>
      </c>
      <c r="D7490" s="429">
        <v>3.4412729999999998</v>
      </c>
      <c r="E7490" s="429">
        <v>2.5236090000000004</v>
      </c>
      <c r="F7490" s="429">
        <v>6.76451500000001</v>
      </c>
    </row>
    <row r="7491" spans="1:6" x14ac:dyDescent="0.3">
      <c r="A7491" s="336">
        <v>27409</v>
      </c>
      <c r="B7491" s="2" t="s">
        <v>293</v>
      </c>
      <c r="C7491" s="429">
        <v>5.9735199999999997</v>
      </c>
      <c r="D7491" s="429">
        <v>3.4180259999999998</v>
      </c>
      <c r="E7491" s="429">
        <v>2.5554939999999999</v>
      </c>
      <c r="F7491" s="429">
        <v>6.9732149999999962</v>
      </c>
    </row>
    <row r="7492" spans="1:6" x14ac:dyDescent="0.3">
      <c r="A7492" s="336">
        <v>27410</v>
      </c>
      <c r="B7492" s="2" t="s">
        <v>293</v>
      </c>
      <c r="C7492" s="429">
        <v>5.9699249999999999</v>
      </c>
      <c r="D7492" s="429">
        <v>3.4053460000000002</v>
      </c>
      <c r="E7492" s="429">
        <v>2.5645789999999997</v>
      </c>
      <c r="F7492" s="429">
        <v>6.9540790000000001</v>
      </c>
    </row>
    <row r="7493" spans="1:6" x14ac:dyDescent="0.3">
      <c r="A7493" s="336">
        <v>27411</v>
      </c>
      <c r="B7493" s="2" t="s">
        <v>293</v>
      </c>
      <c r="C7493" s="429">
        <v>5.9594420000000001</v>
      </c>
      <c r="D7493" s="429">
        <v>3.4751189999999998</v>
      </c>
      <c r="E7493" s="429">
        <v>2.4843230000000003</v>
      </c>
      <c r="F7493" s="429">
        <v>6.6350610000000003</v>
      </c>
    </row>
    <row r="7494" spans="1:6" x14ac:dyDescent="0.3">
      <c r="A7494" s="336">
        <v>27413</v>
      </c>
      <c r="B7494" s="2" t="s">
        <v>293</v>
      </c>
      <c r="C7494" s="429">
        <v>5.9599929999999999</v>
      </c>
      <c r="D7494" s="429">
        <v>3.4672139999999998</v>
      </c>
      <c r="E7494" s="429">
        <v>2.4927790000000001</v>
      </c>
      <c r="F7494" s="429">
        <v>6.7268960000000035</v>
      </c>
    </row>
    <row r="7495" spans="1:6" x14ac:dyDescent="0.3">
      <c r="A7495" s="336">
        <v>27455</v>
      </c>
      <c r="B7495" s="2" t="s">
        <v>293</v>
      </c>
      <c r="C7495" s="429">
        <v>5.9882020000000002</v>
      </c>
      <c r="D7495" s="429">
        <v>3.3973789999999999</v>
      </c>
      <c r="E7495" s="429">
        <v>2.5908230000000003</v>
      </c>
      <c r="F7495" s="429">
        <v>6.7874889999999937</v>
      </c>
    </row>
    <row r="7496" spans="1:6" x14ac:dyDescent="0.3">
      <c r="A7496" s="336">
        <v>27501</v>
      </c>
      <c r="B7496" s="2" t="s">
        <v>293</v>
      </c>
      <c r="C7496" s="429">
        <v>6.0714810000000003</v>
      </c>
      <c r="D7496" s="429">
        <v>3.8445140000000002</v>
      </c>
      <c r="E7496" s="429">
        <v>2.2269670000000001</v>
      </c>
      <c r="F7496" s="429">
        <v>4.8495889999999875</v>
      </c>
    </row>
    <row r="7497" spans="1:6" x14ac:dyDescent="0.3">
      <c r="A7497" s="336">
        <v>27502</v>
      </c>
      <c r="B7497" s="2" t="s">
        <v>293</v>
      </c>
      <c r="C7497" s="429">
        <v>6.0213890000000001</v>
      </c>
      <c r="D7497" s="429">
        <v>3.7264940000000002</v>
      </c>
      <c r="E7497" s="429">
        <v>2.2948949999999999</v>
      </c>
      <c r="F7497" s="429">
        <v>6.3161389999999997</v>
      </c>
    </row>
    <row r="7498" spans="1:6" x14ac:dyDescent="0.3">
      <c r="A7498" s="336">
        <v>27503</v>
      </c>
      <c r="B7498" s="2" t="s">
        <v>293</v>
      </c>
      <c r="C7498" s="429">
        <v>6.0472630000000001</v>
      </c>
      <c r="D7498" s="429">
        <v>3.4204620000000001</v>
      </c>
      <c r="E7498" s="429">
        <v>2.6268009999999999</v>
      </c>
      <c r="F7498" s="429">
        <v>6.9241410000000059</v>
      </c>
    </row>
    <row r="7499" spans="1:6" x14ac:dyDescent="0.3">
      <c r="A7499" s="336">
        <v>27504</v>
      </c>
      <c r="B7499" s="2" t="s">
        <v>293</v>
      </c>
      <c r="C7499" s="429">
        <v>6.0950800000000003</v>
      </c>
      <c r="D7499" s="429">
        <v>3.8918699999999999</v>
      </c>
      <c r="E7499" s="429">
        <v>2.2032100000000003</v>
      </c>
      <c r="F7499" s="429">
        <v>3.7984300000000033</v>
      </c>
    </row>
    <row r="7500" spans="1:6" x14ac:dyDescent="0.3">
      <c r="A7500" s="336">
        <v>27505</v>
      </c>
      <c r="B7500" s="2" t="s">
        <v>296</v>
      </c>
      <c r="C7500" s="429">
        <v>5.0963760000000002</v>
      </c>
      <c r="D7500" s="429">
        <v>2.9741420000000001</v>
      </c>
      <c r="E7500" s="429">
        <v>2.1222340000000002</v>
      </c>
      <c r="F7500" s="429">
        <v>5.2955650000000034</v>
      </c>
    </row>
    <row r="7501" spans="1:6" x14ac:dyDescent="0.3">
      <c r="A7501" s="336">
        <v>27507</v>
      </c>
      <c r="B7501" s="2" t="s">
        <v>293</v>
      </c>
      <c r="C7501" s="429">
        <v>6.118951</v>
      </c>
      <c r="D7501" s="429">
        <v>3.2344119999999998</v>
      </c>
      <c r="E7501" s="429">
        <v>2.8845390000000002</v>
      </c>
      <c r="F7501" s="429">
        <v>7.1165889999999976</v>
      </c>
    </row>
    <row r="7502" spans="1:6" x14ac:dyDescent="0.3">
      <c r="A7502" s="336">
        <v>27508</v>
      </c>
      <c r="B7502" s="2" t="s">
        <v>293</v>
      </c>
      <c r="C7502" s="429">
        <v>6.0708479999999998</v>
      </c>
      <c r="D7502" s="429">
        <v>3.4819100000000001</v>
      </c>
      <c r="E7502" s="429">
        <v>2.5889379999999997</v>
      </c>
      <c r="F7502" s="429">
        <v>4.688127999999999</v>
      </c>
    </row>
    <row r="7503" spans="1:6" x14ac:dyDescent="0.3">
      <c r="A7503" s="336">
        <v>27509</v>
      </c>
      <c r="B7503" s="2" t="s">
        <v>293</v>
      </c>
      <c r="C7503" s="429">
        <v>6.0682999999999998</v>
      </c>
      <c r="D7503" s="429">
        <v>3.335909</v>
      </c>
      <c r="E7503" s="429">
        <v>2.7323909999999998</v>
      </c>
      <c r="F7503" s="429">
        <v>7.4795500000000033</v>
      </c>
    </row>
    <row r="7504" spans="1:6" x14ac:dyDescent="0.3">
      <c r="A7504" s="336">
        <v>27510</v>
      </c>
      <c r="B7504" s="2" t="s">
        <v>295</v>
      </c>
      <c r="C7504" s="429">
        <v>5.9500250000000001</v>
      </c>
      <c r="D7504" s="429">
        <v>3.7121960000000001</v>
      </c>
      <c r="E7504" s="429">
        <v>2.2378290000000001</v>
      </c>
      <c r="F7504" s="429">
        <v>4.8761889999999966</v>
      </c>
    </row>
    <row r="7505" spans="1:6" x14ac:dyDescent="0.3">
      <c r="A7505" s="336">
        <v>27511</v>
      </c>
      <c r="B7505" s="2" t="s">
        <v>293</v>
      </c>
      <c r="C7505" s="429">
        <v>6.0089160000000001</v>
      </c>
      <c r="D7505" s="429">
        <v>3.5799560000000001</v>
      </c>
      <c r="E7505" s="429">
        <v>2.42896</v>
      </c>
      <c r="F7505" s="429">
        <v>6.4326400000000064</v>
      </c>
    </row>
    <row r="7506" spans="1:6" x14ac:dyDescent="0.3">
      <c r="A7506" s="336">
        <v>27513</v>
      </c>
      <c r="B7506" s="2" t="s">
        <v>293</v>
      </c>
      <c r="C7506" s="429">
        <v>6.0141140000000002</v>
      </c>
      <c r="D7506" s="429">
        <v>3.5393240000000001</v>
      </c>
      <c r="E7506" s="429">
        <v>2.47479</v>
      </c>
      <c r="F7506" s="429">
        <v>6.8720910000000046</v>
      </c>
    </row>
    <row r="7507" spans="1:6" x14ac:dyDescent="0.3">
      <c r="A7507" s="336">
        <v>27514</v>
      </c>
      <c r="B7507" s="2" t="s">
        <v>295</v>
      </c>
      <c r="C7507" s="429">
        <v>5.9473370000000001</v>
      </c>
      <c r="D7507" s="429">
        <v>3.6870349999999998</v>
      </c>
      <c r="E7507" s="429">
        <v>2.2603020000000003</v>
      </c>
      <c r="F7507" s="429">
        <v>5.5296569999999932</v>
      </c>
    </row>
    <row r="7508" spans="1:6" x14ac:dyDescent="0.3">
      <c r="A7508" s="336">
        <v>27516</v>
      </c>
      <c r="B7508" s="2" t="s">
        <v>295</v>
      </c>
      <c r="C7508" s="429">
        <v>5.9622320000000002</v>
      </c>
      <c r="D7508" s="429">
        <v>3.8035929999999998</v>
      </c>
      <c r="E7508" s="429">
        <v>2.1586390000000004</v>
      </c>
      <c r="F7508" s="429">
        <v>4.9754760000000005</v>
      </c>
    </row>
    <row r="7509" spans="1:6" x14ac:dyDescent="0.3">
      <c r="A7509" s="336">
        <v>27517</v>
      </c>
      <c r="B7509" s="2" t="s">
        <v>293</v>
      </c>
      <c r="C7509" s="429">
        <v>6.0316479999999997</v>
      </c>
      <c r="D7509" s="429">
        <v>3.807779</v>
      </c>
      <c r="E7509" s="429">
        <v>2.2238689999999997</v>
      </c>
      <c r="F7509" s="429">
        <v>5.858627999999996</v>
      </c>
    </row>
    <row r="7510" spans="1:6" x14ac:dyDescent="0.3">
      <c r="A7510" s="336">
        <v>27518</v>
      </c>
      <c r="B7510" s="2" t="s">
        <v>293</v>
      </c>
      <c r="C7510" s="429">
        <v>6.0081619999999996</v>
      </c>
      <c r="D7510" s="429">
        <v>3.6146980000000002</v>
      </c>
      <c r="E7510" s="429">
        <v>2.3934639999999994</v>
      </c>
      <c r="F7510" s="429">
        <v>6.1243509999999901</v>
      </c>
    </row>
    <row r="7511" spans="1:6" x14ac:dyDescent="0.3">
      <c r="A7511" s="336">
        <v>27519</v>
      </c>
      <c r="B7511" s="2" t="s">
        <v>293</v>
      </c>
      <c r="C7511" s="429">
        <v>6.0299529999999999</v>
      </c>
      <c r="D7511" s="429">
        <v>3.6090550000000001</v>
      </c>
      <c r="E7511" s="429">
        <v>2.4208979999999998</v>
      </c>
      <c r="F7511" s="429">
        <v>6.9892040000000009</v>
      </c>
    </row>
    <row r="7512" spans="1:6" x14ac:dyDescent="0.3">
      <c r="A7512" s="336">
        <v>27520</v>
      </c>
      <c r="B7512" s="2" t="s">
        <v>293</v>
      </c>
      <c r="C7512" s="429">
        <v>6.0689229999999998</v>
      </c>
      <c r="D7512" s="429">
        <v>3.7413289999999999</v>
      </c>
      <c r="E7512" s="429">
        <v>2.3275939999999999</v>
      </c>
      <c r="F7512" s="429">
        <v>3.9964280000000016</v>
      </c>
    </row>
    <row r="7513" spans="1:6" x14ac:dyDescent="0.3">
      <c r="A7513" s="336">
        <v>27521</v>
      </c>
      <c r="B7513" s="2" t="s">
        <v>293</v>
      </c>
      <c r="C7513" s="429">
        <v>6.0937169999999998</v>
      </c>
      <c r="D7513" s="429">
        <v>3.8911370000000001</v>
      </c>
      <c r="E7513" s="429">
        <v>2.2025799999999998</v>
      </c>
      <c r="F7513" s="429">
        <v>4.5833709999999925</v>
      </c>
    </row>
    <row r="7514" spans="1:6" x14ac:dyDescent="0.3">
      <c r="A7514" s="336">
        <v>27522</v>
      </c>
      <c r="B7514" s="2" t="s">
        <v>293</v>
      </c>
      <c r="C7514" s="429">
        <v>6.0754729999999997</v>
      </c>
      <c r="D7514" s="429">
        <v>3.3161209999999999</v>
      </c>
      <c r="E7514" s="429">
        <v>2.7593519999999998</v>
      </c>
      <c r="F7514" s="429">
        <v>7.2259030000000024</v>
      </c>
    </row>
    <row r="7515" spans="1:6" x14ac:dyDescent="0.3">
      <c r="A7515" s="336">
        <v>27523</v>
      </c>
      <c r="B7515" s="2" t="s">
        <v>293</v>
      </c>
      <c r="C7515" s="429">
        <v>6.0311750000000002</v>
      </c>
      <c r="D7515" s="429">
        <v>3.7204830000000002</v>
      </c>
      <c r="E7515" s="429">
        <v>2.310692</v>
      </c>
      <c r="F7515" s="429">
        <v>6.4756280000000004</v>
      </c>
    </row>
    <row r="7516" spans="1:6" x14ac:dyDescent="0.3">
      <c r="A7516" s="336">
        <v>27524</v>
      </c>
      <c r="B7516" s="2" t="s">
        <v>293</v>
      </c>
      <c r="C7516" s="429">
        <v>6.1057129999999997</v>
      </c>
      <c r="D7516" s="429">
        <v>3.8875540000000002</v>
      </c>
      <c r="E7516" s="429">
        <v>2.2181589999999995</v>
      </c>
      <c r="F7516" s="429">
        <v>3.3221579999999875</v>
      </c>
    </row>
    <row r="7517" spans="1:6" x14ac:dyDescent="0.3">
      <c r="A7517" s="336">
        <v>27525</v>
      </c>
      <c r="B7517" s="2" t="s">
        <v>293</v>
      </c>
      <c r="C7517" s="429">
        <v>6.0722659999999999</v>
      </c>
      <c r="D7517" s="429">
        <v>3.325609</v>
      </c>
      <c r="E7517" s="429">
        <v>2.7466569999999999</v>
      </c>
      <c r="F7517" s="429">
        <v>5.7492599999999996</v>
      </c>
    </row>
    <row r="7518" spans="1:6" x14ac:dyDescent="0.3">
      <c r="A7518" s="336">
        <v>27526</v>
      </c>
      <c r="B7518" s="2" t="s">
        <v>293</v>
      </c>
      <c r="C7518" s="429">
        <v>6.0365229999999999</v>
      </c>
      <c r="D7518" s="429">
        <v>3.85433</v>
      </c>
      <c r="E7518" s="429">
        <v>2.1821929999999998</v>
      </c>
      <c r="F7518" s="429">
        <v>5.3645540000000054</v>
      </c>
    </row>
    <row r="7519" spans="1:6" x14ac:dyDescent="0.3">
      <c r="A7519" s="336">
        <v>27527</v>
      </c>
      <c r="B7519" s="2" t="s">
        <v>293</v>
      </c>
      <c r="C7519" s="429">
        <v>6.0672540000000001</v>
      </c>
      <c r="D7519" s="429">
        <v>3.720399</v>
      </c>
      <c r="E7519" s="429">
        <v>2.3468550000000001</v>
      </c>
      <c r="F7519" s="429">
        <v>3.8132439999999974</v>
      </c>
    </row>
    <row r="7520" spans="1:6" x14ac:dyDescent="0.3">
      <c r="A7520" s="336">
        <v>27529</v>
      </c>
      <c r="B7520" s="2" t="s">
        <v>293</v>
      </c>
      <c r="C7520" s="429">
        <v>6.0606419999999996</v>
      </c>
      <c r="D7520" s="429">
        <v>3.6766040000000002</v>
      </c>
      <c r="E7520" s="429">
        <v>2.3840379999999994</v>
      </c>
      <c r="F7520" s="429">
        <v>4.9341719999999967</v>
      </c>
    </row>
    <row r="7521" spans="1:6" x14ac:dyDescent="0.3">
      <c r="A7521" s="336">
        <v>27530</v>
      </c>
      <c r="B7521" s="2" t="s">
        <v>293</v>
      </c>
      <c r="C7521" s="429">
        <v>6.1531849999999997</v>
      </c>
      <c r="D7521" s="429">
        <v>3.86633</v>
      </c>
      <c r="E7521" s="429">
        <v>2.2868549999999996</v>
      </c>
      <c r="F7521" s="429">
        <v>3.5052749999999904</v>
      </c>
    </row>
    <row r="7522" spans="1:6" x14ac:dyDescent="0.3">
      <c r="A7522" s="336">
        <v>27531</v>
      </c>
      <c r="B7522" s="2" t="s">
        <v>293</v>
      </c>
      <c r="C7522" s="429">
        <v>6.1758740000000003</v>
      </c>
      <c r="D7522" s="429">
        <v>3.9009390000000002</v>
      </c>
      <c r="E7522" s="429">
        <v>2.2749350000000002</v>
      </c>
      <c r="F7522" s="429">
        <v>3.5698860000000181</v>
      </c>
    </row>
    <row r="7523" spans="1:6" x14ac:dyDescent="0.3">
      <c r="A7523" s="336">
        <v>27534</v>
      </c>
      <c r="B7523" s="2" t="s">
        <v>293</v>
      </c>
      <c r="C7523" s="429">
        <v>6.180097</v>
      </c>
      <c r="D7523" s="429">
        <v>3.9457770000000001</v>
      </c>
      <c r="E7523" s="429">
        <v>2.2343199999999999</v>
      </c>
      <c r="F7523" s="429">
        <v>3.6424969999999988</v>
      </c>
    </row>
    <row r="7524" spans="1:6" x14ac:dyDescent="0.3">
      <c r="A7524" s="336">
        <v>27536</v>
      </c>
      <c r="B7524" s="2" t="s">
        <v>293</v>
      </c>
      <c r="C7524" s="429">
        <v>6.0842599999999996</v>
      </c>
      <c r="D7524" s="429">
        <v>3.3061240000000001</v>
      </c>
      <c r="E7524" s="429">
        <v>2.7781359999999995</v>
      </c>
      <c r="F7524" s="429">
        <v>6.1008069999999961</v>
      </c>
    </row>
    <row r="7525" spans="1:6" x14ac:dyDescent="0.3">
      <c r="A7525" s="336">
        <v>27537</v>
      </c>
      <c r="B7525" s="2" t="s">
        <v>293</v>
      </c>
      <c r="C7525" s="429">
        <v>6.0887520000000004</v>
      </c>
      <c r="D7525" s="429">
        <v>3.3013240000000001</v>
      </c>
      <c r="E7525" s="429">
        <v>2.7874280000000002</v>
      </c>
      <c r="F7525" s="429">
        <v>6.1674829999999972</v>
      </c>
    </row>
    <row r="7526" spans="1:6" x14ac:dyDescent="0.3">
      <c r="A7526" s="336">
        <v>27539</v>
      </c>
      <c r="B7526" s="2" t="s">
        <v>293</v>
      </c>
      <c r="C7526" s="429">
        <v>6.0145549999999997</v>
      </c>
      <c r="D7526" s="429">
        <v>3.699621</v>
      </c>
      <c r="E7526" s="429">
        <v>2.3149339999999996</v>
      </c>
      <c r="F7526" s="429">
        <v>5.8989229999999964</v>
      </c>
    </row>
    <row r="7527" spans="1:6" x14ac:dyDescent="0.3">
      <c r="A7527" s="336">
        <v>27540</v>
      </c>
      <c r="B7527" s="2" t="s">
        <v>293</v>
      </c>
      <c r="C7527" s="429">
        <v>6.0184179999999996</v>
      </c>
      <c r="D7527" s="429">
        <v>3.8099289999999999</v>
      </c>
      <c r="E7527" s="429">
        <v>2.2084889999999997</v>
      </c>
      <c r="F7527" s="429">
        <v>5.6896340000000123</v>
      </c>
    </row>
    <row r="7528" spans="1:6" x14ac:dyDescent="0.3">
      <c r="A7528" s="336">
        <v>27541</v>
      </c>
      <c r="B7528" s="2" t="s">
        <v>293</v>
      </c>
      <c r="C7528" s="429">
        <v>6.0299800000000001</v>
      </c>
      <c r="D7528" s="429">
        <v>3.4937580000000001</v>
      </c>
      <c r="E7528" s="429">
        <v>2.536222</v>
      </c>
      <c r="F7528" s="429">
        <v>6.1291089999999997</v>
      </c>
    </row>
    <row r="7529" spans="1:6" x14ac:dyDescent="0.3">
      <c r="A7529" s="336">
        <v>27542</v>
      </c>
      <c r="B7529" s="2" t="s">
        <v>293</v>
      </c>
      <c r="C7529" s="429">
        <v>6.1507560000000003</v>
      </c>
      <c r="D7529" s="429">
        <v>3.803585</v>
      </c>
      <c r="E7529" s="429">
        <v>2.3471710000000003</v>
      </c>
      <c r="F7529" s="429">
        <v>3.9596939999999918</v>
      </c>
    </row>
    <row r="7530" spans="1:6" x14ac:dyDescent="0.3">
      <c r="A7530" s="336">
        <v>27544</v>
      </c>
      <c r="B7530" s="2" t="s">
        <v>293</v>
      </c>
      <c r="C7530" s="429">
        <v>6.0781229999999997</v>
      </c>
      <c r="D7530" s="429">
        <v>3.3210500000000001</v>
      </c>
      <c r="E7530" s="429">
        <v>2.7570729999999997</v>
      </c>
      <c r="F7530" s="429">
        <v>5.7305980000000076</v>
      </c>
    </row>
    <row r="7531" spans="1:6" x14ac:dyDescent="0.3">
      <c r="A7531" s="336">
        <v>27545</v>
      </c>
      <c r="B7531" s="2" t="s">
        <v>293</v>
      </c>
      <c r="C7531" s="429">
        <v>6.0371309999999996</v>
      </c>
      <c r="D7531" s="429">
        <v>3.5546980000000001</v>
      </c>
      <c r="E7531" s="429">
        <v>2.4824329999999994</v>
      </c>
      <c r="F7531" s="429">
        <v>4.9850579999999951</v>
      </c>
    </row>
    <row r="7532" spans="1:6" x14ac:dyDescent="0.3">
      <c r="A7532" s="336">
        <v>27546</v>
      </c>
      <c r="B7532" s="2" t="s">
        <v>296</v>
      </c>
      <c r="C7532" s="429">
        <v>5.0989579999999997</v>
      </c>
      <c r="D7532" s="429">
        <v>2.943905</v>
      </c>
      <c r="E7532" s="429">
        <v>2.1550529999999997</v>
      </c>
      <c r="F7532" s="429">
        <v>5.3035219999999939</v>
      </c>
    </row>
    <row r="7533" spans="1:6" x14ac:dyDescent="0.3">
      <c r="A7533" s="336">
        <v>27549</v>
      </c>
      <c r="B7533" s="2" t="s">
        <v>293</v>
      </c>
      <c r="C7533" s="429">
        <v>6.0958160000000001</v>
      </c>
      <c r="D7533" s="429">
        <v>3.4108260000000001</v>
      </c>
      <c r="E7533" s="429">
        <v>2.68499</v>
      </c>
      <c r="F7533" s="429">
        <v>4.9264580000000038</v>
      </c>
    </row>
    <row r="7534" spans="1:6" x14ac:dyDescent="0.3">
      <c r="A7534" s="336">
        <v>27551</v>
      </c>
      <c r="B7534" s="2" t="s">
        <v>293</v>
      </c>
      <c r="C7534" s="429">
        <v>6.153721</v>
      </c>
      <c r="D7534" s="429">
        <v>3.386469</v>
      </c>
      <c r="E7534" s="429">
        <v>2.767252</v>
      </c>
      <c r="F7534" s="429">
        <v>5.9188620000000043</v>
      </c>
    </row>
    <row r="7535" spans="1:6" x14ac:dyDescent="0.3">
      <c r="A7535" s="336">
        <v>27553</v>
      </c>
      <c r="B7535" s="2" t="s">
        <v>293</v>
      </c>
      <c r="C7535" s="429">
        <v>6.1237570000000003</v>
      </c>
      <c r="D7535" s="429">
        <v>3.2884959999999999</v>
      </c>
      <c r="E7535" s="429">
        <v>2.8352610000000005</v>
      </c>
      <c r="F7535" s="429">
        <v>6.3241520000000051</v>
      </c>
    </row>
    <row r="7536" spans="1:6" x14ac:dyDescent="0.3">
      <c r="A7536" s="336">
        <v>27557</v>
      </c>
      <c r="B7536" s="2" t="s">
        <v>293</v>
      </c>
      <c r="C7536" s="429">
        <v>6.0850109999999997</v>
      </c>
      <c r="D7536" s="429">
        <v>3.6647609999999999</v>
      </c>
      <c r="E7536" s="429">
        <v>2.4202499999999998</v>
      </c>
      <c r="F7536" s="429">
        <v>4.3311730000000068</v>
      </c>
    </row>
    <row r="7537" spans="1:6" x14ac:dyDescent="0.3">
      <c r="A7537" s="336">
        <v>27559</v>
      </c>
      <c r="B7537" s="2" t="s">
        <v>296</v>
      </c>
      <c r="C7537" s="429">
        <v>5.0546860000000002</v>
      </c>
      <c r="D7537" s="429">
        <v>2.9239649999999999</v>
      </c>
      <c r="E7537" s="429">
        <v>2.1307210000000003</v>
      </c>
      <c r="F7537" s="429">
        <v>5.7237970000000118</v>
      </c>
    </row>
    <row r="7538" spans="1:6" x14ac:dyDescent="0.3">
      <c r="A7538" s="336">
        <v>27560</v>
      </c>
      <c r="B7538" s="2" t="s">
        <v>293</v>
      </c>
      <c r="C7538" s="429">
        <v>6.0244600000000004</v>
      </c>
      <c r="D7538" s="429">
        <v>3.483085</v>
      </c>
      <c r="E7538" s="429">
        <v>2.5413750000000004</v>
      </c>
      <c r="F7538" s="429">
        <v>7.4407560000000004</v>
      </c>
    </row>
    <row r="7539" spans="1:6" x14ac:dyDescent="0.3">
      <c r="A7539" s="336">
        <v>27562</v>
      </c>
      <c r="B7539" s="2" t="s">
        <v>296</v>
      </c>
      <c r="C7539" s="429">
        <v>5.059183</v>
      </c>
      <c r="D7539" s="429">
        <v>2.874212</v>
      </c>
      <c r="E7539" s="429">
        <v>2.184971</v>
      </c>
      <c r="F7539" s="429">
        <v>5.9625869999999992</v>
      </c>
    </row>
    <row r="7540" spans="1:6" x14ac:dyDescent="0.3">
      <c r="A7540" s="336">
        <v>27563</v>
      </c>
      <c r="B7540" s="2" t="s">
        <v>293</v>
      </c>
      <c r="C7540" s="429">
        <v>6.145086</v>
      </c>
      <c r="D7540" s="429">
        <v>3.295871</v>
      </c>
      <c r="E7540" s="429">
        <v>2.8492150000000001</v>
      </c>
      <c r="F7540" s="429">
        <v>6.2765849999999972</v>
      </c>
    </row>
    <row r="7541" spans="1:6" x14ac:dyDescent="0.3">
      <c r="A7541" s="336">
        <v>27565</v>
      </c>
      <c r="B7541" s="2" t="s">
        <v>293</v>
      </c>
      <c r="C7541" s="429">
        <v>6.0741670000000001</v>
      </c>
      <c r="D7541" s="429">
        <v>3.2864589999999998</v>
      </c>
      <c r="E7541" s="429">
        <v>2.7877080000000003</v>
      </c>
      <c r="F7541" s="429">
        <v>6.750712</v>
      </c>
    </row>
    <row r="7542" spans="1:6" x14ac:dyDescent="0.3">
      <c r="A7542" s="336">
        <v>27569</v>
      </c>
      <c r="B7542" s="2" t="s">
        <v>293</v>
      </c>
      <c r="C7542" s="429">
        <v>6.1315229999999996</v>
      </c>
      <c r="D7542" s="429">
        <v>3.8401269999999998</v>
      </c>
      <c r="E7542" s="429">
        <v>2.2913959999999998</v>
      </c>
      <c r="F7542" s="429">
        <v>3.4524390000000054</v>
      </c>
    </row>
    <row r="7543" spans="1:6" x14ac:dyDescent="0.3">
      <c r="A7543" s="336">
        <v>27571</v>
      </c>
      <c r="B7543" s="2" t="s">
        <v>293</v>
      </c>
      <c r="C7543" s="429">
        <v>6.013916</v>
      </c>
      <c r="D7543" s="429">
        <v>3.4324720000000002</v>
      </c>
      <c r="E7543" s="429">
        <v>2.5814439999999998</v>
      </c>
      <c r="F7543" s="429">
        <v>5.2153700000000001</v>
      </c>
    </row>
    <row r="7544" spans="1:6" x14ac:dyDescent="0.3">
      <c r="A7544" s="336">
        <v>27572</v>
      </c>
      <c r="B7544" s="2" t="s">
        <v>293</v>
      </c>
      <c r="C7544" s="429">
        <v>6.0448300000000001</v>
      </c>
      <c r="D7544" s="429">
        <v>3.4030429999999998</v>
      </c>
      <c r="E7544" s="429">
        <v>2.6417870000000003</v>
      </c>
      <c r="F7544" s="429">
        <v>6.5754210000000057</v>
      </c>
    </row>
    <row r="7545" spans="1:6" x14ac:dyDescent="0.3">
      <c r="A7545" s="336">
        <v>27573</v>
      </c>
      <c r="B7545" s="2" t="s">
        <v>293</v>
      </c>
      <c r="C7545" s="429">
        <v>6.086112</v>
      </c>
      <c r="D7545" s="429">
        <v>3.3403809999999998</v>
      </c>
      <c r="E7545" s="429">
        <v>2.7457310000000001</v>
      </c>
      <c r="F7545" s="429">
        <v>6.8814399999999907</v>
      </c>
    </row>
    <row r="7546" spans="1:6" x14ac:dyDescent="0.3">
      <c r="A7546" s="336">
        <v>27574</v>
      </c>
      <c r="B7546" s="2" t="s">
        <v>293</v>
      </c>
      <c r="C7546" s="429">
        <v>6.0984410000000002</v>
      </c>
      <c r="D7546" s="429">
        <v>3.319007</v>
      </c>
      <c r="E7546" s="429">
        <v>2.7794340000000002</v>
      </c>
      <c r="F7546" s="429">
        <v>7.0105700000000013</v>
      </c>
    </row>
    <row r="7547" spans="1:6" x14ac:dyDescent="0.3">
      <c r="A7547" s="336">
        <v>27576</v>
      </c>
      <c r="B7547" s="2" t="s">
        <v>293</v>
      </c>
      <c r="C7547" s="429">
        <v>6.1066149999999997</v>
      </c>
      <c r="D7547" s="429">
        <v>3.791112</v>
      </c>
      <c r="E7547" s="429">
        <v>2.3155029999999996</v>
      </c>
      <c r="F7547" s="429">
        <v>3.5125069999999994</v>
      </c>
    </row>
    <row r="7548" spans="1:6" x14ac:dyDescent="0.3">
      <c r="A7548" s="336">
        <v>27577</v>
      </c>
      <c r="B7548" s="2" t="s">
        <v>293</v>
      </c>
      <c r="C7548" s="429">
        <v>6.098446</v>
      </c>
      <c r="D7548" s="429">
        <v>3.8356110000000001</v>
      </c>
      <c r="E7548" s="429">
        <v>2.2628349999999999</v>
      </c>
      <c r="F7548" s="429">
        <v>3.3412690000000111</v>
      </c>
    </row>
    <row r="7549" spans="1:6" x14ac:dyDescent="0.3">
      <c r="A7549" s="336">
        <v>27581</v>
      </c>
      <c r="B7549" s="2" t="s">
        <v>293</v>
      </c>
      <c r="C7549" s="429">
        <v>6.0542410000000002</v>
      </c>
      <c r="D7549" s="429">
        <v>3.3282419999999999</v>
      </c>
      <c r="E7549" s="429">
        <v>2.7259990000000003</v>
      </c>
      <c r="F7549" s="429">
        <v>7.0258390000000119</v>
      </c>
    </row>
    <row r="7550" spans="1:6" x14ac:dyDescent="0.3">
      <c r="A7550" s="336">
        <v>27583</v>
      </c>
      <c r="B7550" s="2" t="s">
        <v>293</v>
      </c>
      <c r="C7550" s="429">
        <v>6.0511200000000001</v>
      </c>
      <c r="D7550" s="429">
        <v>3.4005679999999998</v>
      </c>
      <c r="E7550" s="429">
        <v>2.6505520000000002</v>
      </c>
      <c r="F7550" s="429">
        <v>6.5021339999999981</v>
      </c>
    </row>
    <row r="7551" spans="1:6" x14ac:dyDescent="0.3">
      <c r="A7551" s="336">
        <v>27587</v>
      </c>
      <c r="B7551" s="2" t="s">
        <v>293</v>
      </c>
      <c r="C7551" s="429">
        <v>6.0457400000000003</v>
      </c>
      <c r="D7551" s="429">
        <v>3.373996</v>
      </c>
      <c r="E7551" s="429">
        <v>2.6717440000000003</v>
      </c>
      <c r="F7551" s="429">
        <v>6.1823429999999959</v>
      </c>
    </row>
    <row r="7552" spans="1:6" x14ac:dyDescent="0.3">
      <c r="A7552" s="336">
        <v>27589</v>
      </c>
      <c r="B7552" s="2" t="s">
        <v>293</v>
      </c>
      <c r="C7552" s="429">
        <v>6.1194610000000003</v>
      </c>
      <c r="D7552" s="429">
        <v>3.383677</v>
      </c>
      <c r="E7552" s="429">
        <v>2.7357840000000002</v>
      </c>
      <c r="F7552" s="429">
        <v>5.5953110000000024</v>
      </c>
    </row>
    <row r="7553" spans="1:6" x14ac:dyDescent="0.3">
      <c r="A7553" s="336">
        <v>27591</v>
      </c>
      <c r="B7553" s="2" t="s">
        <v>293</v>
      </c>
      <c r="C7553" s="429">
        <v>6.0386559999999996</v>
      </c>
      <c r="D7553" s="429">
        <v>3.5905119999999999</v>
      </c>
      <c r="E7553" s="429">
        <v>2.4481439999999997</v>
      </c>
      <c r="F7553" s="429">
        <v>4.4253410000000031</v>
      </c>
    </row>
    <row r="7554" spans="1:6" x14ac:dyDescent="0.3">
      <c r="A7554" s="336">
        <v>27592</v>
      </c>
      <c r="B7554" s="2" t="s">
        <v>293</v>
      </c>
      <c r="C7554" s="429">
        <v>6.050306</v>
      </c>
      <c r="D7554" s="429">
        <v>3.7850259999999998</v>
      </c>
      <c r="E7554" s="429">
        <v>2.2652800000000002</v>
      </c>
      <c r="F7554" s="429">
        <v>4.8174440000000018</v>
      </c>
    </row>
    <row r="7555" spans="1:6" x14ac:dyDescent="0.3">
      <c r="A7555" s="336">
        <v>27596</v>
      </c>
      <c r="B7555" s="2" t="s">
        <v>293</v>
      </c>
      <c r="C7555" s="429">
        <v>6.0458309999999997</v>
      </c>
      <c r="D7555" s="429">
        <v>3.3836219999999999</v>
      </c>
      <c r="E7555" s="429">
        <v>2.6622089999999998</v>
      </c>
      <c r="F7555" s="429">
        <v>5.290618000000002</v>
      </c>
    </row>
    <row r="7556" spans="1:6" x14ac:dyDescent="0.3">
      <c r="A7556" s="336">
        <v>27597</v>
      </c>
      <c r="B7556" s="2" t="s">
        <v>293</v>
      </c>
      <c r="C7556" s="429">
        <v>6.0437909999999997</v>
      </c>
      <c r="D7556" s="429">
        <v>3.561258</v>
      </c>
      <c r="E7556" s="429">
        <v>2.4825329999999997</v>
      </c>
      <c r="F7556" s="429">
        <v>4.4744049999999973</v>
      </c>
    </row>
    <row r="7557" spans="1:6" x14ac:dyDescent="0.3">
      <c r="A7557" s="336">
        <v>27601</v>
      </c>
      <c r="B7557" s="2" t="s">
        <v>293</v>
      </c>
      <c r="C7557" s="429">
        <v>6.0319279999999997</v>
      </c>
      <c r="D7557" s="429">
        <v>3.5312700000000001</v>
      </c>
      <c r="E7557" s="429">
        <v>2.5006579999999996</v>
      </c>
      <c r="F7557" s="429">
        <v>6.0160670000000067</v>
      </c>
    </row>
    <row r="7558" spans="1:6" x14ac:dyDescent="0.3">
      <c r="A7558" s="336">
        <v>27603</v>
      </c>
      <c r="B7558" s="2" t="s">
        <v>293</v>
      </c>
      <c r="C7558" s="429">
        <v>6.0377340000000004</v>
      </c>
      <c r="D7558" s="429">
        <v>3.666887</v>
      </c>
      <c r="E7558" s="429">
        <v>2.3708470000000004</v>
      </c>
      <c r="F7558" s="429">
        <v>5.343607999999989</v>
      </c>
    </row>
    <row r="7559" spans="1:6" x14ac:dyDescent="0.3">
      <c r="A7559" s="336">
        <v>27604</v>
      </c>
      <c r="B7559" s="2" t="s">
        <v>293</v>
      </c>
      <c r="C7559" s="429">
        <v>6.0372880000000002</v>
      </c>
      <c r="D7559" s="429">
        <v>3.4937800000000001</v>
      </c>
      <c r="E7559" s="429">
        <v>2.5435080000000001</v>
      </c>
      <c r="F7559" s="429">
        <v>5.8296089999999907</v>
      </c>
    </row>
    <row r="7560" spans="1:6" x14ac:dyDescent="0.3">
      <c r="A7560" s="336">
        <v>27605</v>
      </c>
      <c r="B7560" s="2" t="s">
        <v>293</v>
      </c>
      <c r="C7560" s="429">
        <v>6.0267189999999999</v>
      </c>
      <c r="D7560" s="429">
        <v>3.513579</v>
      </c>
      <c r="E7560" s="429">
        <v>2.5131399999999999</v>
      </c>
      <c r="F7560" s="429">
        <v>6.2138039999999961</v>
      </c>
    </row>
    <row r="7561" spans="1:6" x14ac:dyDescent="0.3">
      <c r="A7561" s="336">
        <v>27606</v>
      </c>
      <c r="B7561" s="2" t="s">
        <v>293</v>
      </c>
      <c r="C7561" s="429">
        <v>6.0140190000000002</v>
      </c>
      <c r="D7561" s="429">
        <v>3.5811099999999998</v>
      </c>
      <c r="E7561" s="429">
        <v>2.4329090000000004</v>
      </c>
      <c r="F7561" s="429">
        <v>6.0592450000000113</v>
      </c>
    </row>
    <row r="7562" spans="1:6" x14ac:dyDescent="0.3">
      <c r="A7562" s="336">
        <v>27607</v>
      </c>
      <c r="B7562" s="2" t="s">
        <v>293</v>
      </c>
      <c r="C7562" s="429">
        <v>6.0122710000000001</v>
      </c>
      <c r="D7562" s="429">
        <v>3.484391</v>
      </c>
      <c r="E7562" s="429">
        <v>2.5278800000000001</v>
      </c>
      <c r="F7562" s="429">
        <v>6.7349180000000004</v>
      </c>
    </row>
    <row r="7563" spans="1:6" x14ac:dyDescent="0.3">
      <c r="A7563" s="336">
        <v>27608</v>
      </c>
      <c r="B7563" s="2" t="s">
        <v>293</v>
      </c>
      <c r="C7563" s="429">
        <v>6.0274150000000004</v>
      </c>
      <c r="D7563" s="429">
        <v>3.491762</v>
      </c>
      <c r="E7563" s="429">
        <v>2.5356530000000004</v>
      </c>
      <c r="F7563" s="429">
        <v>6.3296129999999948</v>
      </c>
    </row>
    <row r="7564" spans="1:6" x14ac:dyDescent="0.3">
      <c r="A7564" s="336">
        <v>27609</v>
      </c>
      <c r="B7564" s="2" t="s">
        <v>293</v>
      </c>
      <c r="C7564" s="429">
        <v>6.0292370000000002</v>
      </c>
      <c r="D7564" s="429">
        <v>3.4525299999999999</v>
      </c>
      <c r="E7564" s="429">
        <v>2.5767070000000003</v>
      </c>
      <c r="F7564" s="429">
        <v>6.4996100000000041</v>
      </c>
    </row>
    <row r="7565" spans="1:6" x14ac:dyDescent="0.3">
      <c r="A7565" s="336">
        <v>27610</v>
      </c>
      <c r="B7565" s="2" t="s">
        <v>293</v>
      </c>
      <c r="C7565" s="429">
        <v>6.0455050000000004</v>
      </c>
      <c r="D7565" s="429">
        <v>3.5772370000000002</v>
      </c>
      <c r="E7565" s="429">
        <v>2.4682680000000001</v>
      </c>
      <c r="F7565" s="429">
        <v>5.3245949999999809</v>
      </c>
    </row>
    <row r="7566" spans="1:6" x14ac:dyDescent="0.3">
      <c r="A7566" s="336">
        <v>27612</v>
      </c>
      <c r="B7566" s="2" t="s">
        <v>293</v>
      </c>
      <c r="C7566" s="429">
        <v>6.0160619999999998</v>
      </c>
      <c r="D7566" s="429">
        <v>3.4335369999999998</v>
      </c>
      <c r="E7566" s="429">
        <v>2.582525</v>
      </c>
      <c r="F7566" s="429">
        <v>6.9870519999999843</v>
      </c>
    </row>
    <row r="7567" spans="1:6" x14ac:dyDescent="0.3">
      <c r="A7567" s="336">
        <v>27613</v>
      </c>
      <c r="B7567" s="2" t="s">
        <v>293</v>
      </c>
      <c r="C7567" s="429">
        <v>6.0217369999999999</v>
      </c>
      <c r="D7567" s="429">
        <v>3.353275</v>
      </c>
      <c r="E7567" s="429">
        <v>2.6684619999999999</v>
      </c>
      <c r="F7567" s="429">
        <v>7.6097580000000136</v>
      </c>
    </row>
    <row r="7568" spans="1:6" x14ac:dyDescent="0.3">
      <c r="A7568" s="336">
        <v>27614</v>
      </c>
      <c r="B7568" s="2" t="s">
        <v>293</v>
      </c>
      <c r="C7568" s="429">
        <v>6.0388570000000001</v>
      </c>
      <c r="D7568" s="429">
        <v>3.365472</v>
      </c>
      <c r="E7568" s="429">
        <v>2.6733850000000001</v>
      </c>
      <c r="F7568" s="429">
        <v>6.8341379999999958</v>
      </c>
    </row>
    <row r="7569" spans="1:6" x14ac:dyDescent="0.3">
      <c r="A7569" s="336">
        <v>27615</v>
      </c>
      <c r="B7569" s="2" t="s">
        <v>293</v>
      </c>
      <c r="C7569" s="429">
        <v>6.0279259999999999</v>
      </c>
      <c r="D7569" s="429">
        <v>3.3901129999999999</v>
      </c>
      <c r="E7569" s="429">
        <v>2.637813</v>
      </c>
      <c r="F7569" s="429">
        <v>6.8859670000000008</v>
      </c>
    </row>
    <row r="7570" spans="1:6" x14ac:dyDescent="0.3">
      <c r="A7570" s="336">
        <v>27616</v>
      </c>
      <c r="B7570" s="2" t="s">
        <v>293</v>
      </c>
      <c r="C7570" s="429">
        <v>6.0320939999999998</v>
      </c>
      <c r="D7570" s="429">
        <v>3.4527420000000002</v>
      </c>
      <c r="E7570" s="429">
        <v>2.5793519999999996</v>
      </c>
      <c r="F7570" s="429">
        <v>5.8511960000000087</v>
      </c>
    </row>
    <row r="7571" spans="1:6" x14ac:dyDescent="0.3">
      <c r="A7571" s="336">
        <v>27617</v>
      </c>
      <c r="B7571" s="2" t="s">
        <v>293</v>
      </c>
      <c r="C7571" s="429">
        <v>6.0145379999999999</v>
      </c>
      <c r="D7571" s="429">
        <v>3.368897</v>
      </c>
      <c r="E7571" s="429">
        <v>2.6456409999999999</v>
      </c>
      <c r="F7571" s="429">
        <v>7.9063969999999983</v>
      </c>
    </row>
    <row r="7572" spans="1:6" x14ac:dyDescent="0.3">
      <c r="A7572" s="336">
        <v>27695</v>
      </c>
      <c r="B7572" s="2" t="s">
        <v>293</v>
      </c>
      <c r="C7572" s="429">
        <v>6.0115259999999999</v>
      </c>
      <c r="D7572" s="429">
        <v>3.4820180000000001</v>
      </c>
      <c r="E7572" s="429">
        <v>2.5295079999999999</v>
      </c>
      <c r="F7572" s="429">
        <v>6.7535820000000086</v>
      </c>
    </row>
    <row r="7573" spans="1:6" x14ac:dyDescent="0.3">
      <c r="A7573" s="336">
        <v>27701</v>
      </c>
      <c r="B7573" s="2" t="s">
        <v>293</v>
      </c>
      <c r="C7573" s="429">
        <v>6.0510000000000002</v>
      </c>
      <c r="D7573" s="429">
        <v>3.4833159999999999</v>
      </c>
      <c r="E7573" s="429">
        <v>2.5676840000000003</v>
      </c>
      <c r="F7573" s="429">
        <v>7.4964439999999968</v>
      </c>
    </row>
    <row r="7574" spans="1:6" x14ac:dyDescent="0.3">
      <c r="A7574" s="336">
        <v>27703</v>
      </c>
      <c r="B7574" s="2" t="s">
        <v>293</v>
      </c>
      <c r="C7574" s="429">
        <v>6.0406399999999998</v>
      </c>
      <c r="D7574" s="429">
        <v>3.3916930000000001</v>
      </c>
      <c r="E7574" s="429">
        <v>2.6489469999999997</v>
      </c>
      <c r="F7574" s="429">
        <v>7.8394589999999909</v>
      </c>
    </row>
    <row r="7575" spans="1:6" x14ac:dyDescent="0.3">
      <c r="A7575" s="336">
        <v>27704</v>
      </c>
      <c r="B7575" s="2" t="s">
        <v>293</v>
      </c>
      <c r="C7575" s="429">
        <v>6.0564549999999997</v>
      </c>
      <c r="D7575" s="429">
        <v>3.3980320000000002</v>
      </c>
      <c r="E7575" s="429">
        <v>2.6584229999999995</v>
      </c>
      <c r="F7575" s="429">
        <v>7.6266930000000031</v>
      </c>
    </row>
    <row r="7576" spans="1:6" x14ac:dyDescent="0.3">
      <c r="A7576" s="336">
        <v>27705</v>
      </c>
      <c r="B7576" s="2" t="s">
        <v>293</v>
      </c>
      <c r="C7576" s="429">
        <v>6.0243960000000003</v>
      </c>
      <c r="D7576" s="429">
        <v>3.5993889999999999</v>
      </c>
      <c r="E7576" s="429">
        <v>2.4250070000000004</v>
      </c>
      <c r="F7576" s="429">
        <v>6.4466389999999976</v>
      </c>
    </row>
    <row r="7577" spans="1:6" x14ac:dyDescent="0.3">
      <c r="A7577" s="336">
        <v>27707</v>
      </c>
      <c r="B7577" s="2" t="s">
        <v>293</v>
      </c>
      <c r="C7577" s="429">
        <v>6.0419499999999999</v>
      </c>
      <c r="D7577" s="429">
        <v>3.6008559999999998</v>
      </c>
      <c r="E7577" s="429">
        <v>2.4410940000000001</v>
      </c>
      <c r="F7577" s="429">
        <v>6.9142340000000004</v>
      </c>
    </row>
    <row r="7578" spans="1:6" x14ac:dyDescent="0.3">
      <c r="A7578" s="336">
        <v>27709</v>
      </c>
      <c r="B7578" s="2" t="s">
        <v>293</v>
      </c>
      <c r="C7578" s="429">
        <v>6.0456390000000004</v>
      </c>
      <c r="D7578" s="429">
        <v>3.4718040000000001</v>
      </c>
      <c r="E7578" s="429">
        <v>2.5738350000000003</v>
      </c>
      <c r="F7578" s="429">
        <v>7.8146149999999892</v>
      </c>
    </row>
    <row r="7579" spans="1:6" x14ac:dyDescent="0.3">
      <c r="A7579" s="336">
        <v>27712</v>
      </c>
      <c r="B7579" s="2" t="s">
        <v>293</v>
      </c>
      <c r="C7579" s="429">
        <v>6.0423349999999996</v>
      </c>
      <c r="D7579" s="429">
        <v>3.465157</v>
      </c>
      <c r="E7579" s="429">
        <v>2.5771779999999995</v>
      </c>
      <c r="F7579" s="429">
        <v>7.0000920000000022</v>
      </c>
    </row>
    <row r="7580" spans="1:6" x14ac:dyDescent="0.3">
      <c r="A7580" s="336">
        <v>27713</v>
      </c>
      <c r="B7580" s="2" t="s">
        <v>293</v>
      </c>
      <c r="C7580" s="429">
        <v>6.0503859999999996</v>
      </c>
      <c r="D7580" s="429">
        <v>3.5698989999999999</v>
      </c>
      <c r="E7580" s="429">
        <v>2.4804869999999997</v>
      </c>
      <c r="F7580" s="429">
        <v>7.4052259999999919</v>
      </c>
    </row>
    <row r="7581" spans="1:6" x14ac:dyDescent="0.3">
      <c r="A7581" s="336">
        <v>27801</v>
      </c>
      <c r="B7581" s="2" t="s">
        <v>293</v>
      </c>
      <c r="C7581" s="429">
        <v>6.2018230000000001</v>
      </c>
      <c r="D7581" s="429">
        <v>3.8032940000000002</v>
      </c>
      <c r="E7581" s="429">
        <v>2.3985289999999999</v>
      </c>
      <c r="F7581" s="429">
        <v>5.6293140000000079</v>
      </c>
    </row>
    <row r="7582" spans="1:6" x14ac:dyDescent="0.3">
      <c r="A7582" s="336">
        <v>27803</v>
      </c>
      <c r="B7582" s="2" t="s">
        <v>293</v>
      </c>
      <c r="C7582" s="429">
        <v>6.1727049999999997</v>
      </c>
      <c r="D7582" s="429">
        <v>3.7496160000000001</v>
      </c>
      <c r="E7582" s="429">
        <v>2.4230889999999996</v>
      </c>
      <c r="F7582" s="429">
        <v>5.5572400000000073</v>
      </c>
    </row>
    <row r="7583" spans="1:6" x14ac:dyDescent="0.3">
      <c r="A7583" s="336">
        <v>27804</v>
      </c>
      <c r="B7583" s="2" t="s">
        <v>293</v>
      </c>
      <c r="C7583" s="429">
        <v>6.170617</v>
      </c>
      <c r="D7583" s="429">
        <v>3.6940059999999999</v>
      </c>
      <c r="E7583" s="429">
        <v>2.4766110000000001</v>
      </c>
      <c r="F7583" s="429">
        <v>5.6752350000000078</v>
      </c>
    </row>
    <row r="7584" spans="1:6" x14ac:dyDescent="0.3">
      <c r="A7584" s="336">
        <v>27805</v>
      </c>
      <c r="B7584" s="2" t="s">
        <v>293</v>
      </c>
      <c r="C7584" s="429">
        <v>6.2058099999999996</v>
      </c>
      <c r="D7584" s="429">
        <v>3.9646629999999998</v>
      </c>
      <c r="E7584" s="429">
        <v>2.2411469999999998</v>
      </c>
      <c r="F7584" s="429">
        <v>4.933136999999995</v>
      </c>
    </row>
    <row r="7585" spans="1:6" x14ac:dyDescent="0.3">
      <c r="A7585" s="336">
        <v>27806</v>
      </c>
      <c r="B7585" s="2" t="s">
        <v>296</v>
      </c>
      <c r="C7585" s="429">
        <v>4.9237109999999999</v>
      </c>
      <c r="D7585" s="429">
        <v>2.8238279999999998</v>
      </c>
      <c r="E7585" s="429">
        <v>2.0998830000000002</v>
      </c>
      <c r="F7585" s="429">
        <v>0.92224500000000376</v>
      </c>
    </row>
    <row r="7586" spans="1:6" x14ac:dyDescent="0.3">
      <c r="A7586" s="336">
        <v>27807</v>
      </c>
      <c r="B7586" s="2" t="s">
        <v>293</v>
      </c>
      <c r="C7586" s="429">
        <v>6.1316949999999997</v>
      </c>
      <c r="D7586" s="429">
        <v>3.7013120000000002</v>
      </c>
      <c r="E7586" s="429">
        <v>2.4303829999999995</v>
      </c>
      <c r="F7586" s="429">
        <v>4.7474850000000046</v>
      </c>
    </row>
    <row r="7587" spans="1:6" x14ac:dyDescent="0.3">
      <c r="A7587" s="336">
        <v>27808</v>
      </c>
      <c r="B7587" s="2" t="s">
        <v>296</v>
      </c>
      <c r="C7587" s="429">
        <v>4.880325</v>
      </c>
      <c r="D7587" s="429">
        <v>2.9139900000000001</v>
      </c>
      <c r="E7587" s="429">
        <v>1.9663349999999999</v>
      </c>
      <c r="F7587" s="429">
        <v>1.3396329999999921</v>
      </c>
    </row>
    <row r="7588" spans="1:6" x14ac:dyDescent="0.3">
      <c r="A7588" s="336">
        <v>27809</v>
      </c>
      <c r="B7588" s="2" t="s">
        <v>293</v>
      </c>
      <c r="C7588" s="429">
        <v>6.1836520000000004</v>
      </c>
      <c r="D7588" s="429">
        <v>3.7035800000000001</v>
      </c>
      <c r="E7588" s="429">
        <v>2.4800720000000003</v>
      </c>
      <c r="F7588" s="429">
        <v>5.825605000000003</v>
      </c>
    </row>
    <row r="7589" spans="1:6" x14ac:dyDescent="0.3">
      <c r="A7589" s="336">
        <v>27810</v>
      </c>
      <c r="B7589" s="2" t="s">
        <v>296</v>
      </c>
      <c r="C7589" s="429">
        <v>4.8241829999999997</v>
      </c>
      <c r="D7589" s="429">
        <v>2.9391820000000002</v>
      </c>
      <c r="E7589" s="429">
        <v>1.8850009999999995</v>
      </c>
      <c r="F7589" s="429">
        <v>1.0259659999999968</v>
      </c>
    </row>
    <row r="7590" spans="1:6" x14ac:dyDescent="0.3">
      <c r="A7590" s="336">
        <v>27812</v>
      </c>
      <c r="B7590" s="2" t="s">
        <v>293</v>
      </c>
      <c r="C7590" s="429">
        <v>6.2076630000000002</v>
      </c>
      <c r="D7590" s="429">
        <v>4.0691439999999997</v>
      </c>
      <c r="E7590" s="429">
        <v>2.1385190000000005</v>
      </c>
      <c r="F7590" s="429">
        <v>4.5245579999999919</v>
      </c>
    </row>
    <row r="7591" spans="1:6" x14ac:dyDescent="0.3">
      <c r="A7591" s="336">
        <v>27814</v>
      </c>
      <c r="B7591" s="2" t="s">
        <v>296</v>
      </c>
      <c r="C7591" s="429">
        <v>4.9381930000000001</v>
      </c>
      <c r="D7591" s="429">
        <v>2.880849</v>
      </c>
      <c r="E7591" s="429">
        <v>2.0573440000000001</v>
      </c>
      <c r="F7591" s="429">
        <v>1.3963609999999989</v>
      </c>
    </row>
    <row r="7592" spans="1:6" x14ac:dyDescent="0.3">
      <c r="A7592" s="336">
        <v>27816</v>
      </c>
      <c r="B7592" s="2" t="s">
        <v>293</v>
      </c>
      <c r="C7592" s="429">
        <v>6.0948219999999997</v>
      </c>
      <c r="D7592" s="429">
        <v>3.498367</v>
      </c>
      <c r="E7592" s="429">
        <v>2.5964549999999997</v>
      </c>
      <c r="F7592" s="429">
        <v>5.1224459999999894</v>
      </c>
    </row>
    <row r="7593" spans="1:6" x14ac:dyDescent="0.3">
      <c r="A7593" s="336">
        <v>27817</v>
      </c>
      <c r="B7593" s="2" t="s">
        <v>296</v>
      </c>
      <c r="C7593" s="429">
        <v>4.9703710000000001</v>
      </c>
      <c r="D7593" s="429">
        <v>2.9388399999999999</v>
      </c>
      <c r="E7593" s="429">
        <v>2.0315310000000002</v>
      </c>
      <c r="F7593" s="429">
        <v>1.9541480000000035</v>
      </c>
    </row>
    <row r="7594" spans="1:6" x14ac:dyDescent="0.3">
      <c r="A7594" s="336">
        <v>27818</v>
      </c>
      <c r="B7594" s="2" t="s">
        <v>293</v>
      </c>
      <c r="C7594" s="429">
        <v>6.2898800000000001</v>
      </c>
      <c r="D7594" s="429">
        <v>3.733641</v>
      </c>
      <c r="E7594" s="429">
        <v>2.5562390000000001</v>
      </c>
      <c r="F7594" s="429">
        <v>6.1251139999999964</v>
      </c>
    </row>
    <row r="7595" spans="1:6" x14ac:dyDescent="0.3">
      <c r="A7595" s="336">
        <v>27820</v>
      </c>
      <c r="B7595" s="2" t="s">
        <v>293</v>
      </c>
      <c r="C7595" s="429">
        <v>6.29488</v>
      </c>
      <c r="D7595" s="429">
        <v>3.716977</v>
      </c>
      <c r="E7595" s="429">
        <v>2.5779030000000001</v>
      </c>
      <c r="F7595" s="429">
        <v>6.1077239999999975</v>
      </c>
    </row>
    <row r="7596" spans="1:6" x14ac:dyDescent="0.3">
      <c r="A7596" s="336">
        <v>27821</v>
      </c>
      <c r="B7596" s="2" t="s">
        <v>296</v>
      </c>
      <c r="C7596" s="429">
        <v>4.9455460000000002</v>
      </c>
      <c r="D7596" s="429">
        <v>2.848992</v>
      </c>
      <c r="E7596" s="429">
        <v>2.0965540000000003</v>
      </c>
      <c r="F7596" s="429">
        <v>1.2075000000000031</v>
      </c>
    </row>
    <row r="7597" spans="1:6" x14ac:dyDescent="0.3">
      <c r="A7597" s="336">
        <v>27822</v>
      </c>
      <c r="B7597" s="2" t="s">
        <v>293</v>
      </c>
      <c r="C7597" s="429">
        <v>6.1759370000000002</v>
      </c>
      <c r="D7597" s="429">
        <v>3.824068</v>
      </c>
      <c r="E7597" s="429">
        <v>2.3518690000000002</v>
      </c>
      <c r="F7597" s="429">
        <v>5.3970879999999894</v>
      </c>
    </row>
    <row r="7598" spans="1:6" x14ac:dyDescent="0.3">
      <c r="A7598" s="336">
        <v>27823</v>
      </c>
      <c r="B7598" s="2" t="s">
        <v>293</v>
      </c>
      <c r="C7598" s="429">
        <v>6.2224430000000002</v>
      </c>
      <c r="D7598" s="429">
        <v>3.6352859999999998</v>
      </c>
      <c r="E7598" s="429">
        <v>2.5871570000000004</v>
      </c>
      <c r="F7598" s="429">
        <v>6.1175160000000091</v>
      </c>
    </row>
    <row r="7599" spans="1:6" x14ac:dyDescent="0.3">
      <c r="A7599" s="336">
        <v>27824</v>
      </c>
      <c r="B7599" s="2" t="s">
        <v>293</v>
      </c>
      <c r="C7599" s="429">
        <v>5.9086119999999998</v>
      </c>
      <c r="D7599" s="429">
        <v>3.8941319999999999</v>
      </c>
      <c r="E7599" s="429">
        <v>2.0144799999999998</v>
      </c>
      <c r="F7599" s="429">
        <v>-0.48870499999998884</v>
      </c>
    </row>
    <row r="7600" spans="1:6" x14ac:dyDescent="0.3">
      <c r="A7600" s="336">
        <v>27826</v>
      </c>
      <c r="B7600" s="2" t="s">
        <v>293</v>
      </c>
      <c r="C7600" s="429">
        <v>5.9963230000000003</v>
      </c>
      <c r="D7600" s="429">
        <v>4.0213619999999999</v>
      </c>
      <c r="E7600" s="429">
        <v>1.9749610000000004</v>
      </c>
      <c r="F7600" s="429">
        <v>0.26977100000000576</v>
      </c>
    </row>
    <row r="7601" spans="1:6" x14ac:dyDescent="0.3">
      <c r="A7601" s="336">
        <v>27828</v>
      </c>
      <c r="B7601" s="2" t="s">
        <v>296</v>
      </c>
      <c r="C7601" s="429">
        <v>4.985627</v>
      </c>
      <c r="D7601" s="429">
        <v>2.968744</v>
      </c>
      <c r="E7601" s="429">
        <v>2.016883</v>
      </c>
      <c r="F7601" s="429">
        <v>3.8693050000000042</v>
      </c>
    </row>
    <row r="7602" spans="1:6" x14ac:dyDescent="0.3">
      <c r="A7602" s="336">
        <v>27829</v>
      </c>
      <c r="B7602" s="2" t="s">
        <v>293</v>
      </c>
      <c r="C7602" s="429">
        <v>6.1970169999999998</v>
      </c>
      <c r="D7602" s="429">
        <v>4.0296960000000004</v>
      </c>
      <c r="E7602" s="429">
        <v>2.1673209999999994</v>
      </c>
      <c r="F7602" s="429">
        <v>4.6373919999999984</v>
      </c>
    </row>
    <row r="7603" spans="1:6" x14ac:dyDescent="0.3">
      <c r="A7603" s="336">
        <v>27830</v>
      </c>
      <c r="B7603" s="2" t="s">
        <v>293</v>
      </c>
      <c r="C7603" s="429">
        <v>6.202032</v>
      </c>
      <c r="D7603" s="429">
        <v>3.9141509999999999</v>
      </c>
      <c r="E7603" s="429">
        <v>2.2878810000000001</v>
      </c>
      <c r="F7603" s="429">
        <v>4.3364310000000117</v>
      </c>
    </row>
    <row r="7604" spans="1:6" x14ac:dyDescent="0.3">
      <c r="A7604" s="336">
        <v>27831</v>
      </c>
      <c r="B7604" s="2" t="s">
        <v>293</v>
      </c>
      <c r="C7604" s="429">
        <v>6.2689149999999998</v>
      </c>
      <c r="D7604" s="429">
        <v>3.5573700000000001</v>
      </c>
      <c r="E7604" s="429">
        <v>2.7115449999999996</v>
      </c>
      <c r="F7604" s="429">
        <v>6.5804040000000086</v>
      </c>
    </row>
    <row r="7605" spans="1:6" x14ac:dyDescent="0.3">
      <c r="A7605" s="336">
        <v>27832</v>
      </c>
      <c r="B7605" s="2" t="s">
        <v>293</v>
      </c>
      <c r="C7605" s="429">
        <v>6.2244400000000004</v>
      </c>
      <c r="D7605" s="429">
        <v>3.4720040000000001</v>
      </c>
      <c r="E7605" s="429">
        <v>2.7524360000000003</v>
      </c>
      <c r="F7605" s="429">
        <v>6.3019919999999985</v>
      </c>
    </row>
    <row r="7606" spans="1:6" x14ac:dyDescent="0.3">
      <c r="A7606" s="336">
        <v>27834</v>
      </c>
      <c r="B7606" s="2" t="s">
        <v>296</v>
      </c>
      <c r="C7606" s="429">
        <v>4.983695</v>
      </c>
      <c r="D7606" s="429">
        <v>2.9429500000000002</v>
      </c>
      <c r="E7606" s="429">
        <v>2.0407449999999998</v>
      </c>
      <c r="F7606" s="429">
        <v>3.8937060000000017</v>
      </c>
    </row>
    <row r="7607" spans="1:6" x14ac:dyDescent="0.3">
      <c r="A7607" s="336">
        <v>27837</v>
      </c>
      <c r="B7607" s="2" t="s">
        <v>296</v>
      </c>
      <c r="C7607" s="429">
        <v>4.9876529999999999</v>
      </c>
      <c r="D7607" s="429">
        <v>2.9725899999999998</v>
      </c>
      <c r="E7607" s="429">
        <v>2.015063</v>
      </c>
      <c r="F7607" s="429">
        <v>2.5914650000000066</v>
      </c>
    </row>
    <row r="7608" spans="1:6" x14ac:dyDescent="0.3">
      <c r="A7608" s="336">
        <v>27839</v>
      </c>
      <c r="B7608" s="2" t="s">
        <v>293</v>
      </c>
      <c r="C7608" s="429">
        <v>6.2674719999999997</v>
      </c>
      <c r="D7608" s="429">
        <v>3.6720320000000002</v>
      </c>
      <c r="E7608" s="429">
        <v>2.5954399999999995</v>
      </c>
      <c r="F7608" s="429">
        <v>6.3072389999999956</v>
      </c>
    </row>
    <row r="7609" spans="1:6" x14ac:dyDescent="0.3">
      <c r="A7609" s="336">
        <v>27840</v>
      </c>
      <c r="B7609" s="2" t="s">
        <v>293</v>
      </c>
      <c r="C7609" s="429">
        <v>6.228243</v>
      </c>
      <c r="D7609" s="429">
        <v>4.0425849999999999</v>
      </c>
      <c r="E7609" s="429">
        <v>2.1856580000000001</v>
      </c>
      <c r="F7609" s="429">
        <v>4.5538799999999924</v>
      </c>
    </row>
    <row r="7610" spans="1:6" x14ac:dyDescent="0.3">
      <c r="A7610" s="336">
        <v>27842</v>
      </c>
      <c r="B7610" s="2" t="s">
        <v>293</v>
      </c>
      <c r="C7610" s="429">
        <v>6.1918540000000002</v>
      </c>
      <c r="D7610" s="429">
        <v>3.4128989999999999</v>
      </c>
      <c r="E7610" s="429">
        <v>2.7789550000000003</v>
      </c>
      <c r="F7610" s="429">
        <v>6.1151410000000084</v>
      </c>
    </row>
    <row r="7611" spans="1:6" x14ac:dyDescent="0.3">
      <c r="A7611" s="336">
        <v>27843</v>
      </c>
      <c r="B7611" s="2" t="s">
        <v>293</v>
      </c>
      <c r="C7611" s="429">
        <v>6.2128810000000003</v>
      </c>
      <c r="D7611" s="429">
        <v>3.8888150000000001</v>
      </c>
      <c r="E7611" s="429">
        <v>2.3240660000000002</v>
      </c>
      <c r="F7611" s="429">
        <v>5.3832510000000013</v>
      </c>
    </row>
    <row r="7612" spans="1:6" x14ac:dyDescent="0.3">
      <c r="A7612" s="336">
        <v>27844</v>
      </c>
      <c r="B7612" s="2" t="s">
        <v>293</v>
      </c>
      <c r="C7612" s="429">
        <v>6.1809700000000003</v>
      </c>
      <c r="D7612" s="429">
        <v>3.500791</v>
      </c>
      <c r="E7612" s="429">
        <v>2.6801790000000003</v>
      </c>
      <c r="F7612" s="429">
        <v>5.8330860000000087</v>
      </c>
    </row>
    <row r="7613" spans="1:6" x14ac:dyDescent="0.3">
      <c r="A7613" s="336">
        <v>27845</v>
      </c>
      <c r="B7613" s="2" t="s">
        <v>293</v>
      </c>
      <c r="C7613" s="429">
        <v>6.2793869999999998</v>
      </c>
      <c r="D7613" s="429">
        <v>3.662299</v>
      </c>
      <c r="E7613" s="429">
        <v>2.6170879999999999</v>
      </c>
      <c r="F7613" s="429">
        <v>6.331273000000003</v>
      </c>
    </row>
    <row r="7614" spans="1:6" x14ac:dyDescent="0.3">
      <c r="A7614" s="336">
        <v>27846</v>
      </c>
      <c r="B7614" s="2" t="s">
        <v>293</v>
      </c>
      <c r="C7614" s="429">
        <v>6.1365850000000002</v>
      </c>
      <c r="D7614" s="429">
        <v>4.2746810000000002</v>
      </c>
      <c r="E7614" s="429">
        <v>1.861904</v>
      </c>
      <c r="F7614" s="429">
        <v>2.5382650000000027</v>
      </c>
    </row>
    <row r="7615" spans="1:6" x14ac:dyDescent="0.3">
      <c r="A7615" s="336">
        <v>27847</v>
      </c>
      <c r="B7615" s="2" t="s">
        <v>293</v>
      </c>
      <c r="C7615" s="429">
        <v>6.2245749999999997</v>
      </c>
      <c r="D7615" s="429">
        <v>3.9130889999999998</v>
      </c>
      <c r="E7615" s="429">
        <v>2.3114859999999999</v>
      </c>
      <c r="F7615" s="429">
        <v>5.2354830000000021</v>
      </c>
    </row>
    <row r="7616" spans="1:6" x14ac:dyDescent="0.3">
      <c r="A7616" s="336">
        <v>27849</v>
      </c>
      <c r="B7616" s="2" t="s">
        <v>293</v>
      </c>
      <c r="C7616" s="429">
        <v>6.2145020000000004</v>
      </c>
      <c r="D7616" s="429">
        <v>3.9748579999999998</v>
      </c>
      <c r="E7616" s="429">
        <v>2.2396440000000006</v>
      </c>
      <c r="F7616" s="429">
        <v>4.9199009999999959</v>
      </c>
    </row>
    <row r="7617" spans="1:6" x14ac:dyDescent="0.3">
      <c r="A7617" s="336">
        <v>27850</v>
      </c>
      <c r="B7617" s="2" t="s">
        <v>293</v>
      </c>
      <c r="C7617" s="429">
        <v>6.1857509999999998</v>
      </c>
      <c r="D7617" s="429">
        <v>3.4636819999999999</v>
      </c>
      <c r="E7617" s="429">
        <v>2.7220689999999998</v>
      </c>
      <c r="F7617" s="429">
        <v>6.0485819999999961</v>
      </c>
    </row>
    <row r="7618" spans="1:6" x14ac:dyDescent="0.3">
      <c r="A7618" s="336">
        <v>27851</v>
      </c>
      <c r="B7618" s="2" t="s">
        <v>293</v>
      </c>
      <c r="C7618" s="429">
        <v>6.1853740000000004</v>
      </c>
      <c r="D7618" s="429">
        <v>3.8414009999999998</v>
      </c>
      <c r="E7618" s="429">
        <v>2.3439730000000005</v>
      </c>
      <c r="F7618" s="429">
        <v>4.4669799999999995</v>
      </c>
    </row>
    <row r="7619" spans="1:6" x14ac:dyDescent="0.3">
      <c r="A7619" s="336">
        <v>27852</v>
      </c>
      <c r="B7619" s="2" t="s">
        <v>293</v>
      </c>
      <c r="C7619" s="429">
        <v>6.2179060000000002</v>
      </c>
      <c r="D7619" s="429">
        <v>3.963406</v>
      </c>
      <c r="E7619" s="429">
        <v>2.2545000000000002</v>
      </c>
      <c r="F7619" s="429">
        <v>5.0259980000000084</v>
      </c>
    </row>
    <row r="7620" spans="1:6" x14ac:dyDescent="0.3">
      <c r="A7620" s="336">
        <v>27853</v>
      </c>
      <c r="B7620" s="2" t="s">
        <v>293</v>
      </c>
      <c r="C7620" s="429">
        <v>6.2913579999999998</v>
      </c>
      <c r="D7620" s="429">
        <v>3.6095329999999999</v>
      </c>
      <c r="E7620" s="429">
        <v>2.6818249999999999</v>
      </c>
      <c r="F7620" s="429">
        <v>6.4375679999999988</v>
      </c>
    </row>
    <row r="7621" spans="1:6" x14ac:dyDescent="0.3">
      <c r="A7621" s="336">
        <v>27855</v>
      </c>
      <c r="B7621" s="2" t="s">
        <v>293</v>
      </c>
      <c r="C7621" s="429">
        <v>6.2914339999999997</v>
      </c>
      <c r="D7621" s="429">
        <v>3.7854000000000001</v>
      </c>
      <c r="E7621" s="429">
        <v>2.5060339999999997</v>
      </c>
      <c r="F7621" s="429">
        <v>5.9202040000000054</v>
      </c>
    </row>
    <row r="7622" spans="1:6" x14ac:dyDescent="0.3">
      <c r="A7622" s="336">
        <v>27856</v>
      </c>
      <c r="B7622" s="2" t="s">
        <v>293</v>
      </c>
      <c r="C7622" s="429">
        <v>6.1305699999999996</v>
      </c>
      <c r="D7622" s="429">
        <v>3.611408</v>
      </c>
      <c r="E7622" s="429">
        <v>2.5191619999999997</v>
      </c>
      <c r="F7622" s="429">
        <v>5.3479560000000035</v>
      </c>
    </row>
    <row r="7623" spans="1:6" x14ac:dyDescent="0.3">
      <c r="A7623" s="336">
        <v>27857</v>
      </c>
      <c r="B7623" s="2" t="s">
        <v>293</v>
      </c>
      <c r="C7623" s="429">
        <v>6.2195929999999997</v>
      </c>
      <c r="D7623" s="429">
        <v>3.9714179999999999</v>
      </c>
      <c r="E7623" s="429">
        <v>2.2481749999999998</v>
      </c>
      <c r="F7623" s="429">
        <v>4.945641000000002</v>
      </c>
    </row>
    <row r="7624" spans="1:6" x14ac:dyDescent="0.3">
      <c r="A7624" s="336">
        <v>27858</v>
      </c>
      <c r="B7624" s="2" t="s">
        <v>296</v>
      </c>
      <c r="C7624" s="429">
        <v>4.9922870000000001</v>
      </c>
      <c r="D7624" s="429">
        <v>2.9814799999999999</v>
      </c>
      <c r="E7624" s="429">
        <v>2.0108070000000002</v>
      </c>
      <c r="F7624" s="429">
        <v>2.8811319999999938</v>
      </c>
    </row>
    <row r="7625" spans="1:6" x14ac:dyDescent="0.3">
      <c r="A7625" s="336">
        <v>27860</v>
      </c>
      <c r="B7625" s="2" t="s">
        <v>296</v>
      </c>
      <c r="C7625" s="429">
        <v>4.846984</v>
      </c>
      <c r="D7625" s="429">
        <v>2.9906009999999998</v>
      </c>
      <c r="E7625" s="429">
        <v>1.8563830000000001</v>
      </c>
      <c r="F7625" s="429">
        <v>1.6161219999999901</v>
      </c>
    </row>
    <row r="7626" spans="1:6" x14ac:dyDescent="0.3">
      <c r="A7626" s="336">
        <v>27862</v>
      </c>
      <c r="B7626" s="2" t="s">
        <v>293</v>
      </c>
      <c r="C7626" s="429">
        <v>6.2993410000000001</v>
      </c>
      <c r="D7626" s="429">
        <v>3.6804190000000001</v>
      </c>
      <c r="E7626" s="429">
        <v>2.618922</v>
      </c>
      <c r="F7626" s="429">
        <v>6.2372030000000009</v>
      </c>
    </row>
    <row r="7627" spans="1:6" x14ac:dyDescent="0.3">
      <c r="A7627" s="336">
        <v>27863</v>
      </c>
      <c r="B7627" s="2" t="s">
        <v>293</v>
      </c>
      <c r="C7627" s="429">
        <v>6.1776530000000003</v>
      </c>
      <c r="D7627" s="429">
        <v>3.8887209999999999</v>
      </c>
      <c r="E7627" s="429">
        <v>2.2889320000000004</v>
      </c>
      <c r="F7627" s="429">
        <v>3.9899950000000004</v>
      </c>
    </row>
    <row r="7628" spans="1:6" x14ac:dyDescent="0.3">
      <c r="A7628" s="336">
        <v>27864</v>
      </c>
      <c r="B7628" s="2" t="s">
        <v>293</v>
      </c>
      <c r="C7628" s="429">
        <v>6.2128370000000004</v>
      </c>
      <c r="D7628" s="429">
        <v>3.906933</v>
      </c>
      <c r="E7628" s="429">
        <v>2.3059040000000004</v>
      </c>
      <c r="F7628" s="429">
        <v>5.2631970000000052</v>
      </c>
    </row>
    <row r="7629" spans="1:6" x14ac:dyDescent="0.3">
      <c r="A7629" s="336">
        <v>27865</v>
      </c>
      <c r="B7629" s="2" t="s">
        <v>296</v>
      </c>
      <c r="C7629" s="429">
        <v>4.8898130000000002</v>
      </c>
      <c r="D7629" s="429">
        <v>2.9723009999999999</v>
      </c>
      <c r="E7629" s="429">
        <v>1.9175120000000003</v>
      </c>
      <c r="F7629" s="429">
        <v>1.8293789999999959</v>
      </c>
    </row>
    <row r="7630" spans="1:6" x14ac:dyDescent="0.3">
      <c r="A7630" s="336">
        <v>27866</v>
      </c>
      <c r="B7630" s="2" t="s">
        <v>293</v>
      </c>
      <c r="C7630" s="429">
        <v>6.2667529999999996</v>
      </c>
      <c r="D7630" s="429">
        <v>3.5310220000000001</v>
      </c>
      <c r="E7630" s="429">
        <v>2.7357309999999995</v>
      </c>
      <c r="F7630" s="429">
        <v>6.6137870000000021</v>
      </c>
    </row>
    <row r="7631" spans="1:6" x14ac:dyDescent="0.3">
      <c r="A7631" s="336">
        <v>27869</v>
      </c>
      <c r="B7631" s="2" t="s">
        <v>293</v>
      </c>
      <c r="C7631" s="429">
        <v>6.2718959999999999</v>
      </c>
      <c r="D7631" s="429">
        <v>3.7864019999999998</v>
      </c>
      <c r="E7631" s="429">
        <v>2.4854940000000001</v>
      </c>
      <c r="F7631" s="429">
        <v>5.9088520000000031</v>
      </c>
    </row>
    <row r="7632" spans="1:6" x14ac:dyDescent="0.3">
      <c r="A7632" s="336">
        <v>27870</v>
      </c>
      <c r="B7632" s="2" t="s">
        <v>293</v>
      </c>
      <c r="C7632" s="429">
        <v>6.2273129999999997</v>
      </c>
      <c r="D7632" s="429">
        <v>3.526116</v>
      </c>
      <c r="E7632" s="429">
        <v>2.7011969999999996</v>
      </c>
      <c r="F7632" s="429">
        <v>6.3134739999999994</v>
      </c>
    </row>
    <row r="7633" spans="1:6" x14ac:dyDescent="0.3">
      <c r="A7633" s="336">
        <v>27871</v>
      </c>
      <c r="B7633" s="2" t="s">
        <v>293</v>
      </c>
      <c r="C7633" s="429">
        <v>6.193975</v>
      </c>
      <c r="D7633" s="429">
        <v>4.1047539999999998</v>
      </c>
      <c r="E7633" s="429">
        <v>2.0892210000000002</v>
      </c>
      <c r="F7633" s="429">
        <v>4.2165100000000066</v>
      </c>
    </row>
    <row r="7634" spans="1:6" x14ac:dyDescent="0.3">
      <c r="A7634" s="336">
        <v>27872</v>
      </c>
      <c r="B7634" s="2" t="s">
        <v>293</v>
      </c>
      <c r="C7634" s="429">
        <v>6.2454450000000001</v>
      </c>
      <c r="D7634" s="429">
        <v>3.8695879999999998</v>
      </c>
      <c r="E7634" s="429">
        <v>2.3758570000000003</v>
      </c>
      <c r="F7634" s="429">
        <v>5.4940460000000044</v>
      </c>
    </row>
    <row r="7635" spans="1:6" x14ac:dyDescent="0.3">
      <c r="A7635" s="336">
        <v>27874</v>
      </c>
      <c r="B7635" s="2" t="s">
        <v>293</v>
      </c>
      <c r="C7635" s="429">
        <v>6.2304779999999997</v>
      </c>
      <c r="D7635" s="429">
        <v>3.8295720000000002</v>
      </c>
      <c r="E7635" s="429">
        <v>2.4009059999999995</v>
      </c>
      <c r="F7635" s="429">
        <v>5.6828879999999984</v>
      </c>
    </row>
    <row r="7636" spans="1:6" x14ac:dyDescent="0.3">
      <c r="A7636" s="336">
        <v>27875</v>
      </c>
      <c r="B7636" s="2" t="s">
        <v>293</v>
      </c>
      <c r="C7636" s="429">
        <v>6.048902</v>
      </c>
      <c r="D7636" s="429">
        <v>4.1625610000000002</v>
      </c>
      <c r="E7636" s="429">
        <v>1.8863409999999998</v>
      </c>
      <c r="F7636" s="429">
        <v>0.82130499999998818</v>
      </c>
    </row>
    <row r="7637" spans="1:6" x14ac:dyDescent="0.3">
      <c r="A7637" s="336">
        <v>27876</v>
      </c>
      <c r="B7637" s="2" t="s">
        <v>293</v>
      </c>
      <c r="C7637" s="429">
        <v>6.2784750000000003</v>
      </c>
      <c r="D7637" s="429">
        <v>3.6014379999999999</v>
      </c>
      <c r="E7637" s="429">
        <v>2.6770370000000003</v>
      </c>
      <c r="F7637" s="429">
        <v>6.4404349999999937</v>
      </c>
    </row>
    <row r="7638" spans="1:6" x14ac:dyDescent="0.3">
      <c r="A7638" s="336">
        <v>27880</v>
      </c>
      <c r="B7638" s="2" t="s">
        <v>293</v>
      </c>
      <c r="C7638" s="429">
        <v>6.1404779999999999</v>
      </c>
      <c r="D7638" s="429">
        <v>3.7529680000000001</v>
      </c>
      <c r="E7638" s="429">
        <v>2.3875099999999998</v>
      </c>
      <c r="F7638" s="429">
        <v>4.5082910000000069</v>
      </c>
    </row>
    <row r="7639" spans="1:6" x14ac:dyDescent="0.3">
      <c r="A7639" s="336">
        <v>27882</v>
      </c>
      <c r="B7639" s="2" t="s">
        <v>293</v>
      </c>
      <c r="C7639" s="429">
        <v>6.104698</v>
      </c>
      <c r="D7639" s="429">
        <v>3.5810909999999998</v>
      </c>
      <c r="E7639" s="429">
        <v>2.5236070000000002</v>
      </c>
      <c r="F7639" s="429">
        <v>4.890743999999998</v>
      </c>
    </row>
    <row r="7640" spans="1:6" x14ac:dyDescent="0.3">
      <c r="A7640" s="336">
        <v>27883</v>
      </c>
      <c r="B7640" s="2" t="s">
        <v>293</v>
      </c>
      <c r="C7640" s="429">
        <v>6.1781040000000003</v>
      </c>
      <c r="D7640" s="429">
        <v>3.9816470000000002</v>
      </c>
      <c r="E7640" s="429">
        <v>2.1964570000000001</v>
      </c>
      <c r="F7640" s="429">
        <v>4.5670889999999886</v>
      </c>
    </row>
    <row r="7641" spans="1:6" x14ac:dyDescent="0.3">
      <c r="A7641" s="336">
        <v>27884</v>
      </c>
      <c r="B7641" s="2" t="s">
        <v>296</v>
      </c>
      <c r="C7641" s="429">
        <v>4.9702809999999999</v>
      </c>
      <c r="D7641" s="429">
        <v>2.9517009999999999</v>
      </c>
      <c r="E7641" s="429">
        <v>2.01858</v>
      </c>
      <c r="F7641" s="429">
        <v>3.7922709999999995</v>
      </c>
    </row>
    <row r="7642" spans="1:6" x14ac:dyDescent="0.3">
      <c r="A7642" s="336">
        <v>27885</v>
      </c>
      <c r="B7642" s="2" t="s">
        <v>293</v>
      </c>
      <c r="C7642" s="429">
        <v>5.9704949999999997</v>
      </c>
      <c r="D7642" s="429">
        <v>4.0424420000000003</v>
      </c>
      <c r="E7642" s="429">
        <v>1.9280529999999994</v>
      </c>
      <c r="F7642" s="429">
        <v>-0.34734999999999872</v>
      </c>
    </row>
    <row r="7643" spans="1:6" x14ac:dyDescent="0.3">
      <c r="A7643" s="336">
        <v>27886</v>
      </c>
      <c r="B7643" s="2" t="s">
        <v>293</v>
      </c>
      <c r="C7643" s="429">
        <v>6.2142619999999997</v>
      </c>
      <c r="D7643" s="429">
        <v>3.911197</v>
      </c>
      <c r="E7643" s="429">
        <v>2.3030649999999997</v>
      </c>
      <c r="F7643" s="429">
        <v>5.3079139999999967</v>
      </c>
    </row>
    <row r="7644" spans="1:6" x14ac:dyDescent="0.3">
      <c r="A7644" s="336">
        <v>27888</v>
      </c>
      <c r="B7644" s="2" t="s">
        <v>293</v>
      </c>
      <c r="C7644" s="429">
        <v>6.1506889999999999</v>
      </c>
      <c r="D7644" s="429">
        <v>4.0722440000000004</v>
      </c>
      <c r="E7644" s="429">
        <v>2.0784449999999994</v>
      </c>
      <c r="F7644" s="429">
        <v>4.1606710000000007</v>
      </c>
    </row>
    <row r="7645" spans="1:6" x14ac:dyDescent="0.3">
      <c r="A7645" s="336">
        <v>27889</v>
      </c>
      <c r="B7645" s="2" t="s">
        <v>296</v>
      </c>
      <c r="C7645" s="429">
        <v>4.9398580000000001</v>
      </c>
      <c r="D7645" s="429">
        <v>2.9632320000000001</v>
      </c>
      <c r="E7645" s="429">
        <v>1.976626</v>
      </c>
      <c r="F7645" s="429">
        <v>2.4371299999999962</v>
      </c>
    </row>
    <row r="7646" spans="1:6" x14ac:dyDescent="0.3">
      <c r="A7646" s="336">
        <v>27890</v>
      </c>
      <c r="B7646" s="2" t="s">
        <v>293</v>
      </c>
      <c r="C7646" s="429">
        <v>6.2758459999999996</v>
      </c>
      <c r="D7646" s="429">
        <v>3.582468</v>
      </c>
      <c r="E7646" s="429">
        <v>2.6933779999999996</v>
      </c>
      <c r="F7646" s="429">
        <v>6.6344710000000049</v>
      </c>
    </row>
    <row r="7647" spans="1:6" x14ac:dyDescent="0.3">
      <c r="A7647" s="336">
        <v>27891</v>
      </c>
      <c r="B7647" s="2" t="s">
        <v>293</v>
      </c>
      <c r="C7647" s="429">
        <v>6.1875809999999998</v>
      </c>
      <c r="D7647" s="429">
        <v>3.671875</v>
      </c>
      <c r="E7647" s="429">
        <v>2.5157059999999998</v>
      </c>
      <c r="F7647" s="429">
        <v>5.9156740000000099</v>
      </c>
    </row>
    <row r="7648" spans="1:6" x14ac:dyDescent="0.3">
      <c r="A7648" s="336">
        <v>27892</v>
      </c>
      <c r="B7648" s="2" t="s">
        <v>293</v>
      </c>
      <c r="C7648" s="429">
        <v>6.1814749999999998</v>
      </c>
      <c r="D7648" s="429">
        <v>4.1938620000000002</v>
      </c>
      <c r="E7648" s="429">
        <v>1.9876129999999996</v>
      </c>
      <c r="F7648" s="429">
        <v>3.4666819999999987</v>
      </c>
    </row>
    <row r="7649" spans="1:6" x14ac:dyDescent="0.3">
      <c r="A7649" s="336">
        <v>27893</v>
      </c>
      <c r="B7649" s="2" t="s">
        <v>293</v>
      </c>
      <c r="C7649" s="429">
        <v>6.1837239999999998</v>
      </c>
      <c r="D7649" s="429">
        <v>3.879372</v>
      </c>
      <c r="E7649" s="429">
        <v>2.3043519999999997</v>
      </c>
      <c r="F7649" s="429">
        <v>5.0413980000000151</v>
      </c>
    </row>
    <row r="7650" spans="1:6" x14ac:dyDescent="0.3">
      <c r="A7650" s="336">
        <v>27896</v>
      </c>
      <c r="B7650" s="2" t="s">
        <v>293</v>
      </c>
      <c r="C7650" s="429">
        <v>6.159491</v>
      </c>
      <c r="D7650" s="429">
        <v>3.775522</v>
      </c>
      <c r="E7650" s="429">
        <v>2.383969</v>
      </c>
      <c r="F7650" s="429">
        <v>5.2751939999999919</v>
      </c>
    </row>
    <row r="7651" spans="1:6" x14ac:dyDescent="0.3">
      <c r="A7651" s="336">
        <v>27897</v>
      </c>
      <c r="B7651" s="2" t="s">
        <v>293</v>
      </c>
      <c r="C7651" s="429">
        <v>6.2684240000000004</v>
      </c>
      <c r="D7651" s="429">
        <v>3.8096350000000001</v>
      </c>
      <c r="E7651" s="429">
        <v>2.4587890000000003</v>
      </c>
      <c r="F7651" s="429">
        <v>5.7398399999999938</v>
      </c>
    </row>
    <row r="7652" spans="1:6" x14ac:dyDescent="0.3">
      <c r="A7652" s="336">
        <v>27909</v>
      </c>
      <c r="B7652" s="2" t="s">
        <v>293</v>
      </c>
      <c r="C7652" s="429">
        <v>6.1945249999999996</v>
      </c>
      <c r="D7652" s="429">
        <v>3.8043900000000002</v>
      </c>
      <c r="E7652" s="429">
        <v>2.3901349999999995</v>
      </c>
      <c r="F7652" s="429">
        <v>5.6180900000000022</v>
      </c>
    </row>
    <row r="7653" spans="1:6" x14ac:dyDescent="0.3">
      <c r="A7653" s="336">
        <v>27910</v>
      </c>
      <c r="B7653" s="2" t="s">
        <v>293</v>
      </c>
      <c r="C7653" s="429">
        <v>6.2208360000000003</v>
      </c>
      <c r="D7653" s="429">
        <v>3.9145409999999998</v>
      </c>
      <c r="E7653" s="429">
        <v>2.3062950000000004</v>
      </c>
      <c r="F7653" s="429">
        <v>5.2387049999999959</v>
      </c>
    </row>
    <row r="7654" spans="1:6" x14ac:dyDescent="0.3">
      <c r="A7654" s="336">
        <v>27916</v>
      </c>
      <c r="B7654" s="2" t="s">
        <v>293</v>
      </c>
      <c r="C7654" s="429">
        <v>6.0914200000000003</v>
      </c>
      <c r="D7654" s="429">
        <v>3.5434030000000001</v>
      </c>
      <c r="E7654" s="429">
        <v>2.5480170000000002</v>
      </c>
      <c r="F7654" s="429">
        <v>4.7069899999999905</v>
      </c>
    </row>
    <row r="7655" spans="1:6" x14ac:dyDescent="0.3">
      <c r="A7655" s="336">
        <v>27917</v>
      </c>
      <c r="B7655" s="2" t="s">
        <v>293</v>
      </c>
      <c r="C7655" s="429">
        <v>6.1417310000000001</v>
      </c>
      <c r="D7655" s="429">
        <v>3.5399509999999998</v>
      </c>
      <c r="E7655" s="429">
        <v>2.6017800000000002</v>
      </c>
      <c r="F7655" s="429">
        <v>5.5794079999999937</v>
      </c>
    </row>
    <row r="7656" spans="1:6" x14ac:dyDescent="0.3">
      <c r="A7656" s="336">
        <v>27919</v>
      </c>
      <c r="B7656" s="2" t="s">
        <v>293</v>
      </c>
      <c r="C7656" s="429">
        <v>6.2078550000000003</v>
      </c>
      <c r="D7656" s="429">
        <v>3.9386109999999999</v>
      </c>
      <c r="E7656" s="429">
        <v>2.2692440000000005</v>
      </c>
      <c r="F7656" s="429">
        <v>5.2010690000000039</v>
      </c>
    </row>
    <row r="7657" spans="1:6" x14ac:dyDescent="0.3">
      <c r="A7657" s="336">
        <v>27921</v>
      </c>
      <c r="B7657" s="2" t="s">
        <v>293</v>
      </c>
      <c r="C7657" s="429">
        <v>6.1918040000000003</v>
      </c>
      <c r="D7657" s="429">
        <v>3.6732320000000001</v>
      </c>
      <c r="E7657" s="429">
        <v>2.5185720000000003</v>
      </c>
      <c r="F7657" s="429">
        <v>5.9642829999999947</v>
      </c>
    </row>
    <row r="7658" spans="1:6" x14ac:dyDescent="0.3">
      <c r="A7658" s="336">
        <v>27922</v>
      </c>
      <c r="B7658" s="2" t="s">
        <v>293</v>
      </c>
      <c r="C7658" s="429">
        <v>6.2163339999999998</v>
      </c>
      <c r="D7658" s="429">
        <v>3.9465400000000002</v>
      </c>
      <c r="E7658" s="429">
        <v>2.2697939999999996</v>
      </c>
      <c r="F7658" s="429">
        <v>5.1414199999999965</v>
      </c>
    </row>
    <row r="7659" spans="1:6" x14ac:dyDescent="0.3">
      <c r="A7659" s="336">
        <v>27923</v>
      </c>
      <c r="B7659" s="2" t="s">
        <v>293</v>
      </c>
      <c r="C7659" s="429">
        <v>6.1299169999999998</v>
      </c>
      <c r="D7659" s="429">
        <v>3.508524</v>
      </c>
      <c r="E7659" s="429">
        <v>2.6213929999999999</v>
      </c>
      <c r="F7659" s="429">
        <v>5.3286389999999955</v>
      </c>
    </row>
    <row r="7660" spans="1:6" x14ac:dyDescent="0.3">
      <c r="A7660" s="336">
        <v>27924</v>
      </c>
      <c r="B7660" s="2" t="s">
        <v>293</v>
      </c>
      <c r="C7660" s="429">
        <v>6.1926410000000001</v>
      </c>
      <c r="D7660" s="429">
        <v>4.0854030000000003</v>
      </c>
      <c r="E7660" s="429">
        <v>2.1072379999999997</v>
      </c>
      <c r="F7660" s="429">
        <v>4.2635089999999991</v>
      </c>
    </row>
    <row r="7661" spans="1:6" x14ac:dyDescent="0.3">
      <c r="A7661" s="336">
        <v>27925</v>
      </c>
      <c r="B7661" s="2" t="s">
        <v>293</v>
      </c>
      <c r="C7661" s="429">
        <v>6.0191169999999996</v>
      </c>
      <c r="D7661" s="429">
        <v>3.9903599999999999</v>
      </c>
      <c r="E7661" s="429">
        <v>2.0287569999999997</v>
      </c>
      <c r="F7661" s="429">
        <v>1.5197819999999993</v>
      </c>
    </row>
    <row r="7662" spans="1:6" x14ac:dyDescent="0.3">
      <c r="A7662" s="336">
        <v>27926</v>
      </c>
      <c r="B7662" s="2" t="s">
        <v>293</v>
      </c>
      <c r="C7662" s="429">
        <v>6.2655200000000004</v>
      </c>
      <c r="D7662" s="429">
        <v>3.7556409999999998</v>
      </c>
      <c r="E7662" s="429">
        <v>2.5098790000000006</v>
      </c>
      <c r="F7662" s="429">
        <v>6.3707059999999984</v>
      </c>
    </row>
    <row r="7663" spans="1:6" x14ac:dyDescent="0.3">
      <c r="A7663" s="336">
        <v>27927</v>
      </c>
      <c r="B7663" s="2" t="s">
        <v>293</v>
      </c>
      <c r="C7663" s="429">
        <v>6.1511930000000001</v>
      </c>
      <c r="D7663" s="429">
        <v>3.403359</v>
      </c>
      <c r="E7663" s="429">
        <v>2.7478340000000001</v>
      </c>
      <c r="F7663" s="429">
        <v>5.9462860000000006</v>
      </c>
    </row>
    <row r="7664" spans="1:6" x14ac:dyDescent="0.3">
      <c r="A7664" s="336">
        <v>27928</v>
      </c>
      <c r="B7664" s="2" t="s">
        <v>293</v>
      </c>
      <c r="C7664" s="429">
        <v>6.0610590000000002</v>
      </c>
      <c r="D7664" s="429">
        <v>4.1749790000000004</v>
      </c>
      <c r="E7664" s="429">
        <v>1.8860799999999998</v>
      </c>
      <c r="F7664" s="429">
        <v>1.8017889999999923</v>
      </c>
    </row>
    <row r="7665" spans="1:6" x14ac:dyDescent="0.3">
      <c r="A7665" s="336">
        <v>27929</v>
      </c>
      <c r="B7665" s="2" t="s">
        <v>293</v>
      </c>
      <c r="C7665" s="429">
        <v>6.1644589999999999</v>
      </c>
      <c r="D7665" s="429">
        <v>3.4827689999999998</v>
      </c>
      <c r="E7665" s="429">
        <v>2.6816900000000001</v>
      </c>
      <c r="F7665" s="429">
        <v>6.1625930000000011</v>
      </c>
    </row>
    <row r="7666" spans="1:6" x14ac:dyDescent="0.3">
      <c r="A7666" s="336">
        <v>27932</v>
      </c>
      <c r="B7666" s="2" t="s">
        <v>293</v>
      </c>
      <c r="C7666" s="429">
        <v>6.1627340000000004</v>
      </c>
      <c r="D7666" s="429">
        <v>4.1852239999999998</v>
      </c>
      <c r="E7666" s="429">
        <v>1.9775100000000005</v>
      </c>
      <c r="F7666" s="429">
        <v>3.4221749999999957</v>
      </c>
    </row>
    <row r="7667" spans="1:6" x14ac:dyDescent="0.3">
      <c r="A7667" s="336">
        <v>27935</v>
      </c>
      <c r="B7667" s="2" t="s">
        <v>293</v>
      </c>
      <c r="C7667" s="429">
        <v>6.2631069999999998</v>
      </c>
      <c r="D7667" s="429">
        <v>3.843213</v>
      </c>
      <c r="E7667" s="429">
        <v>2.4198939999999998</v>
      </c>
      <c r="F7667" s="429">
        <v>5.7723039999999983</v>
      </c>
    </row>
    <row r="7668" spans="1:6" x14ac:dyDescent="0.3">
      <c r="A7668" s="336">
        <v>27937</v>
      </c>
      <c r="B7668" s="2" t="s">
        <v>293</v>
      </c>
      <c r="C7668" s="429">
        <v>6.2713270000000003</v>
      </c>
      <c r="D7668" s="429">
        <v>3.7796449999999999</v>
      </c>
      <c r="E7668" s="429">
        <v>2.4916820000000004</v>
      </c>
      <c r="F7668" s="429">
        <v>6.0756170000000083</v>
      </c>
    </row>
    <row r="7669" spans="1:6" x14ac:dyDescent="0.3">
      <c r="A7669" s="336">
        <v>27938</v>
      </c>
      <c r="B7669" s="2" t="s">
        <v>293</v>
      </c>
      <c r="C7669" s="429">
        <v>6.2533250000000002</v>
      </c>
      <c r="D7669" s="429">
        <v>3.8941859999999999</v>
      </c>
      <c r="E7669" s="429">
        <v>2.3591390000000003</v>
      </c>
      <c r="F7669" s="429">
        <v>5.5789539999999889</v>
      </c>
    </row>
    <row r="7670" spans="1:6" x14ac:dyDescent="0.3">
      <c r="A7670" s="336">
        <v>27939</v>
      </c>
      <c r="B7670" s="2" t="s">
        <v>293</v>
      </c>
      <c r="C7670" s="429">
        <v>6.0762559999999999</v>
      </c>
      <c r="D7670" s="429">
        <v>3.566395</v>
      </c>
      <c r="E7670" s="429">
        <v>2.5098609999999999</v>
      </c>
      <c r="F7670" s="429">
        <v>4.4629279999999838</v>
      </c>
    </row>
    <row r="7671" spans="1:6" x14ac:dyDescent="0.3">
      <c r="A7671" s="336">
        <v>27941</v>
      </c>
      <c r="B7671" s="2" t="s">
        <v>293</v>
      </c>
      <c r="C7671" s="429">
        <v>5.926234</v>
      </c>
      <c r="D7671" s="429">
        <v>3.5499640000000001</v>
      </c>
      <c r="E7671" s="429">
        <v>2.3762699999999999</v>
      </c>
      <c r="F7671" s="429">
        <v>2.5504420000000039</v>
      </c>
    </row>
    <row r="7672" spans="1:6" x14ac:dyDescent="0.3">
      <c r="A7672" s="336">
        <v>27942</v>
      </c>
      <c r="B7672" s="2" t="s">
        <v>293</v>
      </c>
      <c r="C7672" s="429">
        <v>6.2042330000000003</v>
      </c>
      <c r="D7672" s="429">
        <v>3.9975900000000002</v>
      </c>
      <c r="E7672" s="429">
        <v>2.2066430000000001</v>
      </c>
      <c r="F7672" s="429">
        <v>4.8306169999999966</v>
      </c>
    </row>
    <row r="7673" spans="1:6" x14ac:dyDescent="0.3">
      <c r="A7673" s="336">
        <v>27944</v>
      </c>
      <c r="B7673" s="2" t="s">
        <v>293</v>
      </c>
      <c r="C7673" s="429">
        <v>6.1545339999999999</v>
      </c>
      <c r="D7673" s="429">
        <v>4.0250469999999998</v>
      </c>
      <c r="E7673" s="429">
        <v>2.1294870000000001</v>
      </c>
      <c r="F7673" s="429">
        <v>4.2249639999999928</v>
      </c>
    </row>
    <row r="7674" spans="1:6" x14ac:dyDescent="0.3">
      <c r="A7674" s="336">
        <v>27946</v>
      </c>
      <c r="B7674" s="2" t="s">
        <v>293</v>
      </c>
      <c r="C7674" s="429">
        <v>6.2391969999999999</v>
      </c>
      <c r="D7674" s="429">
        <v>3.9283779999999999</v>
      </c>
      <c r="E7674" s="429">
        <v>2.310819</v>
      </c>
      <c r="F7674" s="429">
        <v>5.3685860000000005</v>
      </c>
    </row>
    <row r="7675" spans="1:6" x14ac:dyDescent="0.3">
      <c r="A7675" s="336">
        <v>27947</v>
      </c>
      <c r="B7675" s="2" t="s">
        <v>293</v>
      </c>
      <c r="C7675" s="429">
        <v>6.0716830000000002</v>
      </c>
      <c r="D7675" s="429">
        <v>3.5668540000000002</v>
      </c>
      <c r="E7675" s="429">
        <v>2.504829</v>
      </c>
      <c r="F7675" s="429">
        <v>4.4021200000000036</v>
      </c>
    </row>
    <row r="7676" spans="1:6" x14ac:dyDescent="0.3">
      <c r="A7676" s="336">
        <v>27948</v>
      </c>
      <c r="B7676" s="2" t="s">
        <v>293</v>
      </c>
      <c r="C7676" s="429">
        <v>5.9183240000000001</v>
      </c>
      <c r="D7676" s="429">
        <v>3.549334</v>
      </c>
      <c r="E7676" s="429">
        <v>2.3689900000000002</v>
      </c>
      <c r="F7676" s="429">
        <v>2.4057559999999967</v>
      </c>
    </row>
    <row r="7677" spans="1:6" x14ac:dyDescent="0.3">
      <c r="A7677" s="336">
        <v>27949</v>
      </c>
      <c r="B7677" s="2" t="s">
        <v>293</v>
      </c>
      <c r="C7677" s="429">
        <v>5.926234</v>
      </c>
      <c r="D7677" s="429">
        <v>3.5499640000000001</v>
      </c>
      <c r="E7677" s="429">
        <v>2.3762699999999999</v>
      </c>
      <c r="F7677" s="429">
        <v>2.5504420000000039</v>
      </c>
    </row>
    <row r="7678" spans="1:6" x14ac:dyDescent="0.3">
      <c r="A7678" s="336">
        <v>27950</v>
      </c>
      <c r="B7678" s="2" t="s">
        <v>293</v>
      </c>
      <c r="C7678" s="429">
        <v>6.1896550000000001</v>
      </c>
      <c r="D7678" s="429">
        <v>3.3783189999999998</v>
      </c>
      <c r="E7678" s="429">
        <v>2.8113360000000003</v>
      </c>
      <c r="F7678" s="429">
        <v>6.7319430000000011</v>
      </c>
    </row>
    <row r="7679" spans="1:6" x14ac:dyDescent="0.3">
      <c r="A7679" s="336">
        <v>27953</v>
      </c>
      <c r="B7679" s="2" t="s">
        <v>293</v>
      </c>
      <c r="C7679" s="429">
        <v>5.9420390000000003</v>
      </c>
      <c r="D7679" s="429">
        <v>3.767836</v>
      </c>
      <c r="E7679" s="429">
        <v>2.1742030000000003</v>
      </c>
      <c r="F7679" s="429">
        <v>0.83732800000000651</v>
      </c>
    </row>
    <row r="7680" spans="1:6" x14ac:dyDescent="0.3">
      <c r="A7680" s="336">
        <v>27954</v>
      </c>
      <c r="B7680" s="2" t="s">
        <v>293</v>
      </c>
      <c r="C7680" s="429">
        <v>5.8645889999999996</v>
      </c>
      <c r="D7680" s="429">
        <v>3.5764719999999999</v>
      </c>
      <c r="E7680" s="429">
        <v>2.2881169999999997</v>
      </c>
      <c r="F7680" s="429">
        <v>0.87635600000000125</v>
      </c>
    </row>
    <row r="7681" spans="1:6" x14ac:dyDescent="0.3">
      <c r="A7681" s="336">
        <v>27956</v>
      </c>
      <c r="B7681" s="2" t="s">
        <v>293</v>
      </c>
      <c r="C7681" s="429">
        <v>6.1539450000000002</v>
      </c>
      <c r="D7681" s="429">
        <v>3.5145909999999998</v>
      </c>
      <c r="E7681" s="429">
        <v>2.6393540000000004</v>
      </c>
      <c r="F7681" s="429">
        <v>5.9185469999999967</v>
      </c>
    </row>
    <row r="7682" spans="1:6" x14ac:dyDescent="0.3">
      <c r="A7682" s="336">
        <v>27957</v>
      </c>
      <c r="B7682" s="2" t="s">
        <v>293</v>
      </c>
      <c r="C7682" s="429">
        <v>6.1921489999999997</v>
      </c>
      <c r="D7682" s="429">
        <v>4.2049620000000001</v>
      </c>
      <c r="E7682" s="429">
        <v>1.9871869999999996</v>
      </c>
      <c r="F7682" s="429">
        <v>3.5236419999999953</v>
      </c>
    </row>
    <row r="7683" spans="1:6" x14ac:dyDescent="0.3">
      <c r="A7683" s="336">
        <v>27958</v>
      </c>
      <c r="B7683" s="2" t="s">
        <v>293</v>
      </c>
      <c r="C7683" s="429">
        <v>6.2188270000000001</v>
      </c>
      <c r="D7683" s="429">
        <v>3.5307379999999999</v>
      </c>
      <c r="E7683" s="429">
        <v>2.6880890000000002</v>
      </c>
      <c r="F7683" s="429">
        <v>6.7790320000000008</v>
      </c>
    </row>
    <row r="7684" spans="1:6" x14ac:dyDescent="0.3">
      <c r="A7684" s="336">
        <v>27959</v>
      </c>
      <c r="B7684" s="2" t="s">
        <v>293</v>
      </c>
      <c r="C7684" s="429">
        <v>5.8089560000000002</v>
      </c>
      <c r="D7684" s="429">
        <v>3.524937</v>
      </c>
      <c r="E7684" s="429">
        <v>2.2840190000000002</v>
      </c>
      <c r="F7684" s="429">
        <v>0.64770499999998776</v>
      </c>
    </row>
    <row r="7685" spans="1:6" x14ac:dyDescent="0.3">
      <c r="A7685" s="336">
        <v>27962</v>
      </c>
      <c r="B7685" s="2" t="s">
        <v>293</v>
      </c>
      <c r="C7685" s="429">
        <v>6.1203430000000001</v>
      </c>
      <c r="D7685" s="429">
        <v>4.2793799999999997</v>
      </c>
      <c r="E7685" s="429">
        <v>1.8409630000000003</v>
      </c>
      <c r="F7685" s="429">
        <v>2.2413190000000043</v>
      </c>
    </row>
    <row r="7686" spans="1:6" x14ac:dyDescent="0.3">
      <c r="A7686" s="336">
        <v>27964</v>
      </c>
      <c r="B7686" s="2" t="s">
        <v>293</v>
      </c>
      <c r="C7686" s="429">
        <v>5.926234</v>
      </c>
      <c r="D7686" s="429">
        <v>3.5499640000000001</v>
      </c>
      <c r="E7686" s="429">
        <v>2.3762699999999999</v>
      </c>
      <c r="F7686" s="429">
        <v>2.5504420000000039</v>
      </c>
    </row>
    <row r="7687" spans="1:6" x14ac:dyDescent="0.3">
      <c r="A7687" s="336">
        <v>27965</v>
      </c>
      <c r="B7687" s="2" t="s">
        <v>293</v>
      </c>
      <c r="C7687" s="429">
        <v>6.0716830000000002</v>
      </c>
      <c r="D7687" s="429">
        <v>3.5668540000000002</v>
      </c>
      <c r="E7687" s="429">
        <v>2.504829</v>
      </c>
      <c r="F7687" s="429">
        <v>4.4021200000000036</v>
      </c>
    </row>
    <row r="7688" spans="1:6" x14ac:dyDescent="0.3">
      <c r="A7688" s="336">
        <v>27966</v>
      </c>
      <c r="B7688" s="2" t="s">
        <v>293</v>
      </c>
      <c r="C7688" s="429">
        <v>5.9611419999999997</v>
      </c>
      <c r="D7688" s="429">
        <v>3.5545110000000002</v>
      </c>
      <c r="E7688" s="429">
        <v>2.4066309999999995</v>
      </c>
      <c r="F7688" s="429">
        <v>3.0352490000000003</v>
      </c>
    </row>
    <row r="7689" spans="1:6" x14ac:dyDescent="0.3">
      <c r="A7689" s="336">
        <v>27970</v>
      </c>
      <c r="B7689" s="2" t="s">
        <v>293</v>
      </c>
      <c r="C7689" s="429">
        <v>6.1030100000000003</v>
      </c>
      <c r="D7689" s="429">
        <v>4.2432340000000002</v>
      </c>
      <c r="E7689" s="429">
        <v>1.8597760000000001</v>
      </c>
      <c r="F7689" s="429">
        <v>2.1778469999999999</v>
      </c>
    </row>
    <row r="7690" spans="1:6" x14ac:dyDescent="0.3">
      <c r="A7690" s="336">
        <v>27973</v>
      </c>
      <c r="B7690" s="2" t="s">
        <v>293</v>
      </c>
      <c r="C7690" s="429">
        <v>6.1603459999999997</v>
      </c>
      <c r="D7690" s="429">
        <v>3.596587</v>
      </c>
      <c r="E7690" s="429">
        <v>2.5637589999999997</v>
      </c>
      <c r="F7690" s="429">
        <v>5.9091649999999944</v>
      </c>
    </row>
    <row r="7691" spans="1:6" x14ac:dyDescent="0.3">
      <c r="A7691" s="336">
        <v>27974</v>
      </c>
      <c r="B7691" s="2" t="s">
        <v>293</v>
      </c>
      <c r="C7691" s="429">
        <v>6.1187250000000004</v>
      </c>
      <c r="D7691" s="429">
        <v>3.6257950000000001</v>
      </c>
      <c r="E7691" s="429">
        <v>2.4929300000000003</v>
      </c>
      <c r="F7691" s="429">
        <v>4.9053340000000034</v>
      </c>
    </row>
    <row r="7692" spans="1:6" x14ac:dyDescent="0.3">
      <c r="A7692" s="336">
        <v>27976</v>
      </c>
      <c r="B7692" s="2" t="s">
        <v>293</v>
      </c>
      <c r="C7692" s="429">
        <v>6.2645840000000002</v>
      </c>
      <c r="D7692" s="429">
        <v>3.6641900000000001</v>
      </c>
      <c r="E7692" s="429">
        <v>2.6003940000000001</v>
      </c>
      <c r="F7692" s="429">
        <v>6.8234519999999819</v>
      </c>
    </row>
    <row r="7693" spans="1:6" x14ac:dyDescent="0.3">
      <c r="A7693" s="336">
        <v>27978</v>
      </c>
      <c r="B7693" s="2" t="s">
        <v>293</v>
      </c>
      <c r="C7693" s="429">
        <v>5.8818720000000004</v>
      </c>
      <c r="D7693" s="429">
        <v>3.722925</v>
      </c>
      <c r="E7693" s="429">
        <v>2.1589470000000004</v>
      </c>
      <c r="F7693" s="429">
        <v>-0.10168699999999831</v>
      </c>
    </row>
    <row r="7694" spans="1:6" x14ac:dyDescent="0.3">
      <c r="A7694" s="336">
        <v>27979</v>
      </c>
      <c r="B7694" s="2" t="s">
        <v>293</v>
      </c>
      <c r="C7694" s="429">
        <v>6.2628899999999996</v>
      </c>
      <c r="D7694" s="429">
        <v>3.8363520000000002</v>
      </c>
      <c r="E7694" s="429">
        <v>2.4265379999999994</v>
      </c>
      <c r="F7694" s="429">
        <v>6.0002519999999961</v>
      </c>
    </row>
    <row r="7695" spans="1:6" x14ac:dyDescent="0.3">
      <c r="A7695" s="336">
        <v>27980</v>
      </c>
      <c r="B7695" s="2" t="s">
        <v>293</v>
      </c>
      <c r="C7695" s="429">
        <v>6.1918410000000002</v>
      </c>
      <c r="D7695" s="429">
        <v>4.0523300000000004</v>
      </c>
      <c r="E7695" s="429">
        <v>2.1395109999999997</v>
      </c>
      <c r="F7695" s="429">
        <v>4.4420870000000008</v>
      </c>
    </row>
    <row r="7696" spans="1:6" x14ac:dyDescent="0.3">
      <c r="A7696" s="336">
        <v>27981</v>
      </c>
      <c r="B7696" s="2" t="s">
        <v>293</v>
      </c>
      <c r="C7696" s="429">
        <v>5.8089560000000002</v>
      </c>
      <c r="D7696" s="429">
        <v>3.524937</v>
      </c>
      <c r="E7696" s="429">
        <v>2.2840190000000002</v>
      </c>
      <c r="F7696" s="429">
        <v>0.64770499999998776</v>
      </c>
    </row>
    <row r="7697" spans="1:6" x14ac:dyDescent="0.3">
      <c r="A7697" s="336">
        <v>27983</v>
      </c>
      <c r="B7697" s="2" t="s">
        <v>293</v>
      </c>
      <c r="C7697" s="429">
        <v>6.1985729999999997</v>
      </c>
      <c r="D7697" s="429">
        <v>4.1597999999999997</v>
      </c>
      <c r="E7697" s="429">
        <v>2.0387729999999999</v>
      </c>
      <c r="F7697" s="429">
        <v>3.7354690000000019</v>
      </c>
    </row>
    <row r="7698" spans="1:6" x14ac:dyDescent="0.3">
      <c r="A7698" s="336">
        <v>27986</v>
      </c>
      <c r="B7698" s="2" t="s">
        <v>293</v>
      </c>
      <c r="C7698" s="429">
        <v>6.257701</v>
      </c>
      <c r="D7698" s="429">
        <v>3.8533940000000002</v>
      </c>
      <c r="E7698" s="429">
        <v>2.4043069999999997</v>
      </c>
      <c r="F7698" s="429">
        <v>5.6647269999999992</v>
      </c>
    </row>
    <row r="7699" spans="1:6" x14ac:dyDescent="0.3">
      <c r="A7699" s="336">
        <v>28001</v>
      </c>
      <c r="B7699" s="2" t="s">
        <v>293</v>
      </c>
      <c r="C7699" s="429">
        <v>6.238626</v>
      </c>
      <c r="D7699" s="429">
        <v>3.9613149999999999</v>
      </c>
      <c r="E7699" s="429">
        <v>2.2773110000000001</v>
      </c>
      <c r="F7699" s="429">
        <v>6.4631299999999925</v>
      </c>
    </row>
    <row r="7700" spans="1:6" x14ac:dyDescent="0.3">
      <c r="A7700" s="336">
        <v>28006</v>
      </c>
      <c r="B7700" s="2" t="s">
        <v>295</v>
      </c>
      <c r="C7700" s="429">
        <v>6.3653420000000001</v>
      </c>
      <c r="D7700" s="429">
        <v>3.6807590000000001</v>
      </c>
      <c r="E7700" s="429">
        <v>2.6845829999999999</v>
      </c>
      <c r="F7700" s="429">
        <v>7.0582700000000074</v>
      </c>
    </row>
    <row r="7701" spans="1:6" x14ac:dyDescent="0.3">
      <c r="A7701" s="336">
        <v>28012</v>
      </c>
      <c r="B7701" s="2" t="s">
        <v>295</v>
      </c>
      <c r="C7701" s="429">
        <v>6.4477580000000003</v>
      </c>
      <c r="D7701" s="429">
        <v>3.7527159999999999</v>
      </c>
      <c r="E7701" s="429">
        <v>2.6950420000000004</v>
      </c>
      <c r="F7701" s="429">
        <v>7.6984519999999961</v>
      </c>
    </row>
    <row r="7702" spans="1:6" x14ac:dyDescent="0.3">
      <c r="A7702" s="336">
        <v>28016</v>
      </c>
      <c r="B7702" s="2" t="s">
        <v>295</v>
      </c>
      <c r="C7702" s="429">
        <v>6.2858049999999999</v>
      </c>
      <c r="D7702" s="429">
        <v>3.7864689999999999</v>
      </c>
      <c r="E7702" s="429">
        <v>2.499336</v>
      </c>
      <c r="F7702" s="429">
        <v>5.5655149999999907</v>
      </c>
    </row>
    <row r="7703" spans="1:6" x14ac:dyDescent="0.3">
      <c r="A7703" s="336">
        <v>28018</v>
      </c>
      <c r="B7703" s="2" t="s">
        <v>295</v>
      </c>
      <c r="C7703" s="429">
        <v>5.9199279999999996</v>
      </c>
      <c r="D7703" s="429">
        <v>4.0748249999999997</v>
      </c>
      <c r="E7703" s="429">
        <v>1.8451029999999999</v>
      </c>
      <c r="F7703" s="429">
        <v>-1.5980330000000009</v>
      </c>
    </row>
    <row r="7704" spans="1:6" x14ac:dyDescent="0.3">
      <c r="A7704" s="336">
        <v>28020</v>
      </c>
      <c r="B7704" s="2" t="s">
        <v>295</v>
      </c>
      <c r="C7704" s="429">
        <v>5.9647790000000001</v>
      </c>
      <c r="D7704" s="429">
        <v>4.0017040000000001</v>
      </c>
      <c r="E7704" s="429">
        <v>1.9630749999999999</v>
      </c>
      <c r="F7704" s="429">
        <v>-0.15260400000001084</v>
      </c>
    </row>
    <row r="7705" spans="1:6" x14ac:dyDescent="0.3">
      <c r="A7705" s="336">
        <v>28021</v>
      </c>
      <c r="B7705" s="2" t="s">
        <v>295</v>
      </c>
      <c r="C7705" s="429">
        <v>6.1967930000000004</v>
      </c>
      <c r="D7705" s="429">
        <v>3.8226800000000001</v>
      </c>
      <c r="E7705" s="429">
        <v>2.3741130000000004</v>
      </c>
      <c r="F7705" s="429">
        <v>4.2348950000000016</v>
      </c>
    </row>
    <row r="7706" spans="1:6" x14ac:dyDescent="0.3">
      <c r="A7706" s="336">
        <v>28023</v>
      </c>
      <c r="B7706" s="2" t="s">
        <v>295</v>
      </c>
      <c r="C7706" s="429">
        <v>6.2755609999999997</v>
      </c>
      <c r="D7706" s="429">
        <v>3.8096350000000001</v>
      </c>
      <c r="E7706" s="429">
        <v>2.4659259999999996</v>
      </c>
      <c r="F7706" s="429">
        <v>7.821397999999995</v>
      </c>
    </row>
    <row r="7707" spans="1:6" x14ac:dyDescent="0.3">
      <c r="A7707" s="336">
        <v>28025</v>
      </c>
      <c r="B7707" s="2" t="s">
        <v>293</v>
      </c>
      <c r="C7707" s="429">
        <v>6.3001550000000002</v>
      </c>
      <c r="D7707" s="429">
        <v>3.6905299999999999</v>
      </c>
      <c r="E7707" s="429">
        <v>2.6096250000000003</v>
      </c>
      <c r="F7707" s="429">
        <v>7.955990000000007</v>
      </c>
    </row>
    <row r="7708" spans="1:6" x14ac:dyDescent="0.3">
      <c r="A7708" s="336">
        <v>28027</v>
      </c>
      <c r="B7708" s="2" t="s">
        <v>293</v>
      </c>
      <c r="C7708" s="429">
        <v>6.3335080000000001</v>
      </c>
      <c r="D7708" s="429">
        <v>3.6604930000000002</v>
      </c>
      <c r="E7708" s="429">
        <v>2.6730149999999999</v>
      </c>
      <c r="F7708" s="429">
        <v>8.3595379999999935</v>
      </c>
    </row>
    <row r="7709" spans="1:6" x14ac:dyDescent="0.3">
      <c r="A7709" s="336">
        <v>28031</v>
      </c>
      <c r="B7709" s="2" t="s">
        <v>295</v>
      </c>
      <c r="C7709" s="429">
        <v>6.3596700000000004</v>
      </c>
      <c r="D7709" s="429">
        <v>3.6394410000000001</v>
      </c>
      <c r="E7709" s="429">
        <v>2.7202290000000002</v>
      </c>
      <c r="F7709" s="429">
        <v>7.8186800000000005</v>
      </c>
    </row>
    <row r="7710" spans="1:6" x14ac:dyDescent="0.3">
      <c r="A7710" s="336">
        <v>28032</v>
      </c>
      <c r="B7710" s="2" t="s">
        <v>295</v>
      </c>
      <c r="C7710" s="429">
        <v>6.4458039999999999</v>
      </c>
      <c r="D7710" s="429">
        <v>3.7401460000000002</v>
      </c>
      <c r="E7710" s="429">
        <v>2.7056579999999997</v>
      </c>
      <c r="F7710" s="429">
        <v>7.5188319999999962</v>
      </c>
    </row>
    <row r="7711" spans="1:6" x14ac:dyDescent="0.3">
      <c r="A7711" s="336">
        <v>28033</v>
      </c>
      <c r="B7711" s="2" t="s">
        <v>295</v>
      </c>
      <c r="C7711" s="429">
        <v>6.208215</v>
      </c>
      <c r="D7711" s="429">
        <v>3.7816550000000002</v>
      </c>
      <c r="E7711" s="429">
        <v>2.4265599999999998</v>
      </c>
      <c r="F7711" s="429">
        <v>4.9563070000000096</v>
      </c>
    </row>
    <row r="7712" spans="1:6" x14ac:dyDescent="0.3">
      <c r="A7712" s="336">
        <v>28034</v>
      </c>
      <c r="B7712" s="2" t="s">
        <v>295</v>
      </c>
      <c r="C7712" s="429">
        <v>6.3257859999999999</v>
      </c>
      <c r="D7712" s="429">
        <v>3.7345039999999998</v>
      </c>
      <c r="E7712" s="429">
        <v>2.5912820000000001</v>
      </c>
      <c r="F7712" s="429">
        <v>6.41965399999998</v>
      </c>
    </row>
    <row r="7713" spans="1:6" x14ac:dyDescent="0.3">
      <c r="A7713" s="336">
        <v>28036</v>
      </c>
      <c r="B7713" s="2" t="s">
        <v>295</v>
      </c>
      <c r="C7713" s="429">
        <v>6.3424060000000004</v>
      </c>
      <c r="D7713" s="429">
        <v>3.6681560000000002</v>
      </c>
      <c r="E7713" s="429">
        <v>2.6742500000000002</v>
      </c>
      <c r="F7713" s="429">
        <v>7.9981560000000087</v>
      </c>
    </row>
    <row r="7714" spans="1:6" x14ac:dyDescent="0.3">
      <c r="A7714" s="336">
        <v>28037</v>
      </c>
      <c r="B7714" s="2" t="s">
        <v>295</v>
      </c>
      <c r="C7714" s="429">
        <v>6.2960010000000004</v>
      </c>
      <c r="D7714" s="429">
        <v>3.6556259999999998</v>
      </c>
      <c r="E7714" s="429">
        <v>2.6403750000000006</v>
      </c>
      <c r="F7714" s="429">
        <v>6.9017809999999926</v>
      </c>
    </row>
    <row r="7715" spans="1:6" x14ac:dyDescent="0.3">
      <c r="A7715" s="336">
        <v>28040</v>
      </c>
      <c r="B7715" s="2" t="s">
        <v>295</v>
      </c>
      <c r="C7715" s="429">
        <v>6.04305</v>
      </c>
      <c r="D7715" s="429">
        <v>3.9932219999999998</v>
      </c>
      <c r="E7715" s="429">
        <v>2.0498280000000002</v>
      </c>
      <c r="F7715" s="429">
        <v>0.44506299999999754</v>
      </c>
    </row>
    <row r="7716" spans="1:6" x14ac:dyDescent="0.3">
      <c r="A7716" s="336">
        <v>28043</v>
      </c>
      <c r="B7716" s="2" t="s">
        <v>295</v>
      </c>
      <c r="C7716" s="429">
        <v>6.0690670000000004</v>
      </c>
      <c r="D7716" s="429">
        <v>3.9986160000000002</v>
      </c>
      <c r="E7716" s="429">
        <v>2.0704510000000003</v>
      </c>
      <c r="F7716" s="429">
        <v>1.0101330000000104</v>
      </c>
    </row>
    <row r="7717" spans="1:6" x14ac:dyDescent="0.3">
      <c r="A7717" s="336">
        <v>28052</v>
      </c>
      <c r="B7717" s="2" t="s">
        <v>295</v>
      </c>
      <c r="C7717" s="429">
        <v>6.3750609999999996</v>
      </c>
      <c r="D7717" s="429">
        <v>3.800624</v>
      </c>
      <c r="E7717" s="429">
        <v>2.5744369999999996</v>
      </c>
      <c r="F7717" s="429">
        <v>6.1854239999999976</v>
      </c>
    </row>
    <row r="7718" spans="1:6" x14ac:dyDescent="0.3">
      <c r="A7718" s="336">
        <v>28054</v>
      </c>
      <c r="B7718" s="2" t="s">
        <v>295</v>
      </c>
      <c r="C7718" s="429">
        <v>6.4034069999999996</v>
      </c>
      <c r="D7718" s="429">
        <v>3.7537379999999998</v>
      </c>
      <c r="E7718" s="429">
        <v>2.6496689999999998</v>
      </c>
      <c r="F7718" s="429">
        <v>6.8538169999999994</v>
      </c>
    </row>
    <row r="7719" spans="1:6" x14ac:dyDescent="0.3">
      <c r="A7719" s="336">
        <v>28056</v>
      </c>
      <c r="B7719" s="2" t="s">
        <v>295</v>
      </c>
      <c r="C7719" s="429">
        <v>6.4257759999999999</v>
      </c>
      <c r="D7719" s="429">
        <v>3.7687460000000002</v>
      </c>
      <c r="E7719" s="429">
        <v>2.6570299999999998</v>
      </c>
      <c r="F7719" s="429">
        <v>7.1257429999999928</v>
      </c>
    </row>
    <row r="7720" spans="1:6" x14ac:dyDescent="0.3">
      <c r="A7720" s="336">
        <v>28071</v>
      </c>
      <c r="B7720" s="2" t="s">
        <v>293</v>
      </c>
      <c r="C7720" s="429">
        <v>6.1872280000000002</v>
      </c>
      <c r="D7720" s="429">
        <v>3.8461569999999998</v>
      </c>
      <c r="E7720" s="429">
        <v>2.3410710000000003</v>
      </c>
      <c r="F7720" s="429">
        <v>7.1632879999999943</v>
      </c>
    </row>
    <row r="7721" spans="1:6" x14ac:dyDescent="0.3">
      <c r="A7721" s="336">
        <v>28073</v>
      </c>
      <c r="B7721" s="2" t="s">
        <v>295</v>
      </c>
      <c r="C7721" s="429">
        <v>6.2702119999999999</v>
      </c>
      <c r="D7721" s="429">
        <v>3.8494100000000002</v>
      </c>
      <c r="E7721" s="429">
        <v>2.4208019999999997</v>
      </c>
      <c r="F7721" s="429">
        <v>4.7931840000000037</v>
      </c>
    </row>
    <row r="7722" spans="1:6" x14ac:dyDescent="0.3">
      <c r="A7722" s="336">
        <v>28075</v>
      </c>
      <c r="B7722" s="2" t="s">
        <v>293</v>
      </c>
      <c r="C7722" s="429">
        <v>6.3511110000000004</v>
      </c>
      <c r="D7722" s="429">
        <v>3.5795759999999999</v>
      </c>
      <c r="E7722" s="429">
        <v>2.7715350000000005</v>
      </c>
      <c r="F7722" s="429">
        <v>8.3823289999999915</v>
      </c>
    </row>
    <row r="7723" spans="1:6" x14ac:dyDescent="0.3">
      <c r="A7723" s="336">
        <v>28078</v>
      </c>
      <c r="B7723" s="2" t="s">
        <v>295</v>
      </c>
      <c r="C7723" s="429">
        <v>6.377993</v>
      </c>
      <c r="D7723" s="429">
        <v>3.6633650000000002</v>
      </c>
      <c r="E7723" s="429">
        <v>2.7146279999999998</v>
      </c>
      <c r="F7723" s="429">
        <v>8.1302090000000149</v>
      </c>
    </row>
    <row r="7724" spans="1:6" x14ac:dyDescent="0.3">
      <c r="A7724" s="336">
        <v>28079</v>
      </c>
      <c r="B7724" s="2" t="s">
        <v>293</v>
      </c>
      <c r="C7724" s="429">
        <v>6.3812069999999999</v>
      </c>
      <c r="D7724" s="429">
        <v>3.6148720000000001</v>
      </c>
      <c r="E7724" s="429">
        <v>2.7663349999999998</v>
      </c>
      <c r="F7724" s="429">
        <v>7.3804779999999965</v>
      </c>
    </row>
    <row r="7725" spans="1:6" x14ac:dyDescent="0.3">
      <c r="A7725" s="336">
        <v>28080</v>
      </c>
      <c r="B7725" s="2" t="s">
        <v>295</v>
      </c>
      <c r="C7725" s="429">
        <v>6.3048780000000004</v>
      </c>
      <c r="D7725" s="429">
        <v>3.6866850000000002</v>
      </c>
      <c r="E7725" s="429">
        <v>2.6181930000000002</v>
      </c>
      <c r="F7725" s="429">
        <v>6.6395759999999981</v>
      </c>
    </row>
    <row r="7726" spans="1:6" x14ac:dyDescent="0.3">
      <c r="A7726" s="336">
        <v>28081</v>
      </c>
      <c r="B7726" s="2" t="s">
        <v>295</v>
      </c>
      <c r="C7726" s="429">
        <v>6.3181370000000001</v>
      </c>
      <c r="D7726" s="429">
        <v>3.7585410000000001</v>
      </c>
      <c r="E7726" s="429">
        <v>2.559596</v>
      </c>
      <c r="F7726" s="429">
        <v>8.0417790000000124</v>
      </c>
    </row>
    <row r="7727" spans="1:6" x14ac:dyDescent="0.3">
      <c r="A7727" s="336">
        <v>28083</v>
      </c>
      <c r="B7727" s="2" t="s">
        <v>293</v>
      </c>
      <c r="C7727" s="429">
        <v>6.2641809999999998</v>
      </c>
      <c r="D7727" s="429">
        <v>3.7290999999999999</v>
      </c>
      <c r="E7727" s="429">
        <v>2.5350809999999999</v>
      </c>
      <c r="F7727" s="429">
        <v>8.0733390000000114</v>
      </c>
    </row>
    <row r="7728" spans="1:6" x14ac:dyDescent="0.3">
      <c r="A7728" s="336">
        <v>28086</v>
      </c>
      <c r="B7728" s="2" t="s">
        <v>295</v>
      </c>
      <c r="C7728" s="429">
        <v>6.2828900000000001</v>
      </c>
      <c r="D7728" s="429">
        <v>3.82741</v>
      </c>
      <c r="E7728" s="429">
        <v>2.4554800000000001</v>
      </c>
      <c r="F7728" s="429">
        <v>5.2032639999999972</v>
      </c>
    </row>
    <row r="7729" spans="1:6" x14ac:dyDescent="0.3">
      <c r="A7729" s="336">
        <v>28088</v>
      </c>
      <c r="B7729" s="2" t="s">
        <v>295</v>
      </c>
      <c r="C7729" s="429">
        <v>6.2902909999999999</v>
      </c>
      <c r="D7729" s="429">
        <v>3.8027419999999998</v>
      </c>
      <c r="E7729" s="429">
        <v>2.487549</v>
      </c>
      <c r="F7729" s="429">
        <v>7.9156089999999963</v>
      </c>
    </row>
    <row r="7730" spans="1:6" x14ac:dyDescent="0.3">
      <c r="A7730" s="336">
        <v>28090</v>
      </c>
      <c r="B7730" s="2" t="s">
        <v>295</v>
      </c>
      <c r="C7730" s="429">
        <v>6.1004269999999998</v>
      </c>
      <c r="D7730" s="429">
        <v>3.9023349999999999</v>
      </c>
      <c r="E7730" s="429">
        <v>2.1980919999999999</v>
      </c>
      <c r="F7730" s="429">
        <v>2.2213060000000056</v>
      </c>
    </row>
    <row r="7731" spans="1:6" x14ac:dyDescent="0.3">
      <c r="A7731" s="336">
        <v>28091</v>
      </c>
      <c r="B7731" s="2" t="s">
        <v>296</v>
      </c>
      <c r="C7731" s="429">
        <v>5.1922350000000002</v>
      </c>
      <c r="D7731" s="429">
        <v>2.8697870000000001</v>
      </c>
      <c r="E7731" s="429">
        <v>2.3224480000000001</v>
      </c>
      <c r="F7731" s="429">
        <v>6.1375350000000068</v>
      </c>
    </row>
    <row r="7732" spans="1:6" x14ac:dyDescent="0.3">
      <c r="A7732" s="336">
        <v>28092</v>
      </c>
      <c r="B7732" s="2" t="s">
        <v>295</v>
      </c>
      <c r="C7732" s="429">
        <v>6.2086959999999998</v>
      </c>
      <c r="D7732" s="429">
        <v>3.7471399999999999</v>
      </c>
      <c r="E7732" s="429">
        <v>2.4615559999999999</v>
      </c>
      <c r="F7732" s="429">
        <v>5.4371270000000109</v>
      </c>
    </row>
    <row r="7733" spans="1:6" x14ac:dyDescent="0.3">
      <c r="A7733" s="336">
        <v>28097</v>
      </c>
      <c r="B7733" s="2" t="s">
        <v>293</v>
      </c>
      <c r="C7733" s="429">
        <v>6.3009250000000003</v>
      </c>
      <c r="D7733" s="429">
        <v>3.781307</v>
      </c>
      <c r="E7733" s="429">
        <v>2.5196180000000004</v>
      </c>
      <c r="F7733" s="429">
        <v>7.0814350000000132</v>
      </c>
    </row>
    <row r="7734" spans="1:6" x14ac:dyDescent="0.3">
      <c r="A7734" s="336">
        <v>28098</v>
      </c>
      <c r="B7734" s="2" t="s">
        <v>295</v>
      </c>
      <c r="C7734" s="429">
        <v>6.4273889999999998</v>
      </c>
      <c r="D7734" s="429">
        <v>3.7301069999999998</v>
      </c>
      <c r="E7734" s="429">
        <v>2.697282</v>
      </c>
      <c r="F7734" s="429">
        <v>7.3178649999999905</v>
      </c>
    </row>
    <row r="7735" spans="1:6" x14ac:dyDescent="0.3">
      <c r="A7735" s="336">
        <v>28103</v>
      </c>
      <c r="B7735" s="2" t="s">
        <v>293</v>
      </c>
      <c r="C7735" s="429">
        <v>6.30192</v>
      </c>
      <c r="D7735" s="429">
        <v>3.9028010000000002</v>
      </c>
      <c r="E7735" s="429">
        <v>2.3991189999999998</v>
      </c>
      <c r="F7735" s="429">
        <v>5.909327999999995</v>
      </c>
    </row>
    <row r="7736" spans="1:6" x14ac:dyDescent="0.3">
      <c r="A7736" s="336">
        <v>28104</v>
      </c>
      <c r="B7736" s="2" t="s">
        <v>293</v>
      </c>
      <c r="C7736" s="429">
        <v>6.3959570000000001</v>
      </c>
      <c r="D7736" s="429">
        <v>3.6010110000000002</v>
      </c>
      <c r="E7736" s="429">
        <v>2.7949459999999999</v>
      </c>
      <c r="F7736" s="429">
        <v>7.5873530000000073</v>
      </c>
    </row>
    <row r="7737" spans="1:6" x14ac:dyDescent="0.3">
      <c r="A7737" s="336">
        <v>28105</v>
      </c>
      <c r="B7737" s="2" t="s">
        <v>293</v>
      </c>
      <c r="C7737" s="429">
        <v>6.3946529999999999</v>
      </c>
      <c r="D7737" s="429">
        <v>3.5606300000000002</v>
      </c>
      <c r="E7737" s="429">
        <v>2.8340229999999997</v>
      </c>
      <c r="F7737" s="429">
        <v>7.9179279999999821</v>
      </c>
    </row>
    <row r="7738" spans="1:6" x14ac:dyDescent="0.3">
      <c r="A7738" s="336">
        <v>28107</v>
      </c>
      <c r="B7738" s="2" t="s">
        <v>293</v>
      </c>
      <c r="C7738" s="429">
        <v>6.3363659999999999</v>
      </c>
      <c r="D7738" s="429">
        <v>3.6434950000000002</v>
      </c>
      <c r="E7738" s="429">
        <v>2.6928709999999998</v>
      </c>
      <c r="F7738" s="429">
        <v>7.7356010000000026</v>
      </c>
    </row>
    <row r="7739" spans="1:6" x14ac:dyDescent="0.3">
      <c r="A7739" s="336">
        <v>28110</v>
      </c>
      <c r="B7739" s="2" t="s">
        <v>293</v>
      </c>
      <c r="C7739" s="429">
        <v>6.3643349999999996</v>
      </c>
      <c r="D7739" s="429">
        <v>3.7108140000000001</v>
      </c>
      <c r="E7739" s="429">
        <v>2.6535209999999996</v>
      </c>
      <c r="F7739" s="429">
        <v>6.7016540000000049</v>
      </c>
    </row>
    <row r="7740" spans="1:6" x14ac:dyDescent="0.3">
      <c r="A7740" s="336">
        <v>28112</v>
      </c>
      <c r="B7740" s="2" t="s">
        <v>293</v>
      </c>
      <c r="C7740" s="429">
        <v>6.3278470000000002</v>
      </c>
      <c r="D7740" s="429">
        <v>3.7944089999999999</v>
      </c>
      <c r="E7740" s="429">
        <v>2.5334380000000003</v>
      </c>
      <c r="F7740" s="429">
        <v>5.939943999999997</v>
      </c>
    </row>
    <row r="7741" spans="1:6" x14ac:dyDescent="0.3">
      <c r="A7741" s="336">
        <v>28114</v>
      </c>
      <c r="B7741" s="2" t="s">
        <v>295</v>
      </c>
      <c r="C7741" s="429">
        <v>6.1449619999999996</v>
      </c>
      <c r="D7741" s="429">
        <v>3.9268480000000001</v>
      </c>
      <c r="E7741" s="429">
        <v>2.2181139999999995</v>
      </c>
      <c r="F7741" s="429">
        <v>2.7089360000000013</v>
      </c>
    </row>
    <row r="7742" spans="1:6" x14ac:dyDescent="0.3">
      <c r="A7742" s="336">
        <v>28115</v>
      </c>
      <c r="B7742" s="2" t="s">
        <v>295</v>
      </c>
      <c r="C7742" s="429">
        <v>6.3064689999999999</v>
      </c>
      <c r="D7742" s="429">
        <v>3.6677650000000002</v>
      </c>
      <c r="E7742" s="429">
        <v>2.6387039999999997</v>
      </c>
      <c r="F7742" s="429">
        <v>7.5933270000000022</v>
      </c>
    </row>
    <row r="7743" spans="1:6" x14ac:dyDescent="0.3">
      <c r="A7743" s="336">
        <v>28117</v>
      </c>
      <c r="B7743" s="2" t="s">
        <v>295</v>
      </c>
      <c r="C7743" s="429">
        <v>6.3182970000000003</v>
      </c>
      <c r="D7743" s="429">
        <v>3.6205069999999999</v>
      </c>
      <c r="E7743" s="429">
        <v>2.6977900000000004</v>
      </c>
      <c r="F7743" s="429">
        <v>7.3892330000000044</v>
      </c>
    </row>
    <row r="7744" spans="1:6" x14ac:dyDescent="0.3">
      <c r="A7744" s="336">
        <v>28119</v>
      </c>
      <c r="B7744" s="2" t="s">
        <v>296</v>
      </c>
      <c r="C7744" s="429">
        <v>5.2101259999999998</v>
      </c>
      <c r="D7744" s="429">
        <v>2.82647</v>
      </c>
      <c r="E7744" s="429">
        <v>2.3836559999999998</v>
      </c>
      <c r="F7744" s="429">
        <v>5.9117269999999991</v>
      </c>
    </row>
    <row r="7745" spans="1:6" x14ac:dyDescent="0.3">
      <c r="A7745" s="336">
        <v>28120</v>
      </c>
      <c r="B7745" s="2" t="s">
        <v>295</v>
      </c>
      <c r="C7745" s="429">
        <v>6.4096799999999998</v>
      </c>
      <c r="D7745" s="429">
        <v>3.6926350000000001</v>
      </c>
      <c r="E7745" s="429">
        <v>2.7170449999999997</v>
      </c>
      <c r="F7745" s="429">
        <v>7.5979819999999947</v>
      </c>
    </row>
    <row r="7746" spans="1:6" x14ac:dyDescent="0.3">
      <c r="A7746" s="336">
        <v>28124</v>
      </c>
      <c r="B7746" s="2" t="s">
        <v>293</v>
      </c>
      <c r="C7746" s="429">
        <v>6.2426459999999997</v>
      </c>
      <c r="D7746" s="429">
        <v>3.7952919999999999</v>
      </c>
      <c r="E7746" s="429">
        <v>2.4473539999999998</v>
      </c>
      <c r="F7746" s="429">
        <v>7.282671999999998</v>
      </c>
    </row>
    <row r="7747" spans="1:6" x14ac:dyDescent="0.3">
      <c r="A7747" s="336">
        <v>28125</v>
      </c>
      <c r="B7747" s="2" t="s">
        <v>295</v>
      </c>
      <c r="C7747" s="429">
        <v>6.257301</v>
      </c>
      <c r="D7747" s="429">
        <v>3.6954950000000002</v>
      </c>
      <c r="E7747" s="429">
        <v>2.5618059999999998</v>
      </c>
      <c r="F7747" s="429">
        <v>7.5310530000000071</v>
      </c>
    </row>
    <row r="7748" spans="1:6" x14ac:dyDescent="0.3">
      <c r="A7748" s="336">
        <v>28127</v>
      </c>
      <c r="B7748" s="2" t="s">
        <v>293</v>
      </c>
      <c r="C7748" s="429">
        <v>6.1963879999999998</v>
      </c>
      <c r="D7748" s="429">
        <v>3.9509370000000001</v>
      </c>
      <c r="E7748" s="429">
        <v>2.2454509999999996</v>
      </c>
      <c r="F7748" s="429">
        <v>6.439399999999992</v>
      </c>
    </row>
    <row r="7749" spans="1:6" x14ac:dyDescent="0.3">
      <c r="A7749" s="336">
        <v>28128</v>
      </c>
      <c r="B7749" s="2" t="s">
        <v>293</v>
      </c>
      <c r="C7749" s="429">
        <v>6.2799440000000004</v>
      </c>
      <c r="D7749" s="429">
        <v>4.0200360000000002</v>
      </c>
      <c r="E7749" s="429">
        <v>2.2599080000000002</v>
      </c>
      <c r="F7749" s="429">
        <v>6.4661439999999999</v>
      </c>
    </row>
    <row r="7750" spans="1:6" x14ac:dyDescent="0.3">
      <c r="A7750" s="336">
        <v>28129</v>
      </c>
      <c r="B7750" s="2" t="s">
        <v>293</v>
      </c>
      <c r="C7750" s="429">
        <v>6.3020550000000002</v>
      </c>
      <c r="D7750" s="429">
        <v>3.8566250000000002</v>
      </c>
      <c r="E7750" s="429">
        <v>2.44543</v>
      </c>
      <c r="F7750" s="429">
        <v>6.6859109999999902</v>
      </c>
    </row>
    <row r="7751" spans="1:6" x14ac:dyDescent="0.3">
      <c r="A7751" s="336">
        <v>28133</v>
      </c>
      <c r="B7751" s="2" t="s">
        <v>296</v>
      </c>
      <c r="C7751" s="429">
        <v>5.2208100000000002</v>
      </c>
      <c r="D7751" s="429">
        <v>2.8725770000000002</v>
      </c>
      <c r="E7751" s="429">
        <v>2.348233</v>
      </c>
      <c r="F7751" s="429">
        <v>5.9030399999999972</v>
      </c>
    </row>
    <row r="7752" spans="1:6" x14ac:dyDescent="0.3">
      <c r="A7752" s="336">
        <v>28134</v>
      </c>
      <c r="B7752" s="2" t="s">
        <v>293</v>
      </c>
      <c r="C7752" s="429">
        <v>6.4380040000000003</v>
      </c>
      <c r="D7752" s="429">
        <v>3.6742400000000002</v>
      </c>
      <c r="E7752" s="429">
        <v>2.7637640000000001</v>
      </c>
      <c r="F7752" s="429">
        <v>8.055215000000004</v>
      </c>
    </row>
    <row r="7753" spans="1:6" x14ac:dyDescent="0.3">
      <c r="A7753" s="336">
        <v>28135</v>
      </c>
      <c r="B7753" s="2" t="s">
        <v>296</v>
      </c>
      <c r="C7753" s="429">
        <v>5.2038479999999998</v>
      </c>
      <c r="D7753" s="429">
        <v>2.8927420000000001</v>
      </c>
      <c r="E7753" s="429">
        <v>2.3111059999999997</v>
      </c>
      <c r="F7753" s="429">
        <v>6.0311509999999942</v>
      </c>
    </row>
    <row r="7754" spans="1:6" x14ac:dyDescent="0.3">
      <c r="A7754" s="336">
        <v>28137</v>
      </c>
      <c r="B7754" s="2" t="s">
        <v>293</v>
      </c>
      <c r="C7754" s="429">
        <v>6.1875119999999999</v>
      </c>
      <c r="D7754" s="429">
        <v>3.8815680000000001</v>
      </c>
      <c r="E7754" s="429">
        <v>2.3059439999999998</v>
      </c>
      <c r="F7754" s="429">
        <v>6.8307429999999911</v>
      </c>
    </row>
    <row r="7755" spans="1:6" x14ac:dyDescent="0.3">
      <c r="A7755" s="336">
        <v>28138</v>
      </c>
      <c r="B7755" s="2" t="s">
        <v>293</v>
      </c>
      <c r="C7755" s="429">
        <v>6.2039939999999998</v>
      </c>
      <c r="D7755" s="429">
        <v>3.7918219999999998</v>
      </c>
      <c r="E7755" s="429">
        <v>2.412172</v>
      </c>
      <c r="F7755" s="429">
        <v>7.6195609999999974</v>
      </c>
    </row>
    <row r="7756" spans="1:6" x14ac:dyDescent="0.3">
      <c r="A7756" s="336">
        <v>28139</v>
      </c>
      <c r="B7756" s="2" t="s">
        <v>295</v>
      </c>
      <c r="C7756" s="429">
        <v>5.9731420000000002</v>
      </c>
      <c r="D7756" s="429">
        <v>4.0758809999999999</v>
      </c>
      <c r="E7756" s="429">
        <v>1.8972610000000003</v>
      </c>
      <c r="F7756" s="429">
        <v>-0.48328699999999714</v>
      </c>
    </row>
    <row r="7757" spans="1:6" x14ac:dyDescent="0.3">
      <c r="A7757" s="336">
        <v>28144</v>
      </c>
      <c r="B7757" s="2" t="s">
        <v>293</v>
      </c>
      <c r="C7757" s="429">
        <v>6.178337</v>
      </c>
      <c r="D7757" s="429">
        <v>3.7858350000000001</v>
      </c>
      <c r="E7757" s="429">
        <v>2.3925019999999999</v>
      </c>
      <c r="F7757" s="429">
        <v>7.9285220000000152</v>
      </c>
    </row>
    <row r="7758" spans="1:6" x14ac:dyDescent="0.3">
      <c r="A7758" s="336">
        <v>28146</v>
      </c>
      <c r="B7758" s="2" t="s">
        <v>293</v>
      </c>
      <c r="C7758" s="429">
        <v>6.1718120000000001</v>
      </c>
      <c r="D7758" s="429">
        <v>3.8053560000000002</v>
      </c>
      <c r="E7758" s="429">
        <v>2.3664559999999999</v>
      </c>
      <c r="F7758" s="429">
        <v>7.6274190000000033</v>
      </c>
    </row>
    <row r="7759" spans="1:6" x14ac:dyDescent="0.3">
      <c r="A7759" s="336">
        <v>28147</v>
      </c>
      <c r="B7759" s="2" t="s">
        <v>295</v>
      </c>
      <c r="C7759" s="429">
        <v>6.227735</v>
      </c>
      <c r="D7759" s="429">
        <v>3.807388</v>
      </c>
      <c r="E7759" s="429">
        <v>2.420347</v>
      </c>
      <c r="F7759" s="429">
        <v>7.8368749999999849</v>
      </c>
    </row>
    <row r="7760" spans="1:6" x14ac:dyDescent="0.3">
      <c r="A7760" s="336">
        <v>28150</v>
      </c>
      <c r="B7760" s="2" t="s">
        <v>295</v>
      </c>
      <c r="C7760" s="429">
        <v>6.166747</v>
      </c>
      <c r="D7760" s="429">
        <v>3.8848220000000002</v>
      </c>
      <c r="E7760" s="429">
        <v>2.2819249999999998</v>
      </c>
      <c r="F7760" s="429">
        <v>2.9953709999999916</v>
      </c>
    </row>
    <row r="7761" spans="1:6" x14ac:dyDescent="0.3">
      <c r="A7761" s="336">
        <v>28152</v>
      </c>
      <c r="B7761" s="2" t="s">
        <v>295</v>
      </c>
      <c r="C7761" s="429">
        <v>6.2170690000000004</v>
      </c>
      <c r="D7761" s="429">
        <v>3.8732099999999998</v>
      </c>
      <c r="E7761" s="429">
        <v>2.3438590000000006</v>
      </c>
      <c r="F7761" s="429">
        <v>3.7826880000000074</v>
      </c>
    </row>
    <row r="7762" spans="1:6" x14ac:dyDescent="0.3">
      <c r="A7762" s="336">
        <v>28159</v>
      </c>
      <c r="B7762" s="2" t="s">
        <v>293</v>
      </c>
      <c r="C7762" s="429">
        <v>6.1756089999999997</v>
      </c>
      <c r="D7762" s="429">
        <v>3.7833999999999999</v>
      </c>
      <c r="E7762" s="429">
        <v>2.3922089999999998</v>
      </c>
      <c r="F7762" s="429">
        <v>7.9274550000000019</v>
      </c>
    </row>
    <row r="7763" spans="1:6" x14ac:dyDescent="0.3">
      <c r="A7763" s="336">
        <v>28160</v>
      </c>
      <c r="B7763" s="2" t="s">
        <v>295</v>
      </c>
      <c r="C7763" s="429">
        <v>6.0148260000000002</v>
      </c>
      <c r="D7763" s="429">
        <v>4.0321990000000003</v>
      </c>
      <c r="E7763" s="429">
        <v>1.9826269999999999</v>
      </c>
      <c r="F7763" s="429">
        <v>0.13656199999999075</v>
      </c>
    </row>
    <row r="7764" spans="1:6" x14ac:dyDescent="0.3">
      <c r="A7764" s="336">
        <v>28163</v>
      </c>
      <c r="B7764" s="2" t="s">
        <v>293</v>
      </c>
      <c r="C7764" s="429">
        <v>6.3372669999999998</v>
      </c>
      <c r="D7764" s="429">
        <v>3.7561439999999999</v>
      </c>
      <c r="E7764" s="429">
        <v>2.5811229999999998</v>
      </c>
      <c r="F7764" s="429">
        <v>6.9557080000000084</v>
      </c>
    </row>
    <row r="7765" spans="1:6" x14ac:dyDescent="0.3">
      <c r="A7765" s="336">
        <v>28164</v>
      </c>
      <c r="B7765" s="2" t="s">
        <v>295</v>
      </c>
      <c r="C7765" s="429">
        <v>6.3791789999999997</v>
      </c>
      <c r="D7765" s="429">
        <v>3.6751399999999999</v>
      </c>
      <c r="E7765" s="429">
        <v>2.7040389999999999</v>
      </c>
      <c r="F7765" s="429">
        <v>7.3676159999999911</v>
      </c>
    </row>
    <row r="7766" spans="1:6" x14ac:dyDescent="0.3">
      <c r="A7766" s="336">
        <v>28166</v>
      </c>
      <c r="B7766" s="2" t="s">
        <v>295</v>
      </c>
      <c r="C7766" s="429">
        <v>6.245965</v>
      </c>
      <c r="D7766" s="429">
        <v>3.6029100000000001</v>
      </c>
      <c r="E7766" s="429">
        <v>2.6430549999999999</v>
      </c>
      <c r="F7766" s="429">
        <v>6.8824669999999912</v>
      </c>
    </row>
    <row r="7767" spans="1:6" x14ac:dyDescent="0.3">
      <c r="A7767" s="336">
        <v>28167</v>
      </c>
      <c r="B7767" s="2" t="s">
        <v>295</v>
      </c>
      <c r="C7767" s="429">
        <v>5.866924</v>
      </c>
      <c r="D7767" s="429">
        <v>4.1484059999999996</v>
      </c>
      <c r="E7767" s="429">
        <v>1.7185180000000004</v>
      </c>
      <c r="F7767" s="429">
        <v>-2.6830149999999833</v>
      </c>
    </row>
    <row r="7768" spans="1:6" x14ac:dyDescent="0.3">
      <c r="A7768" s="336">
        <v>28168</v>
      </c>
      <c r="B7768" s="2" t="s">
        <v>295</v>
      </c>
      <c r="C7768" s="429">
        <v>6.1073110000000002</v>
      </c>
      <c r="D7768" s="429">
        <v>3.8549220000000002</v>
      </c>
      <c r="E7768" s="429">
        <v>2.252389</v>
      </c>
      <c r="F7768" s="429">
        <v>3.3316190000000105</v>
      </c>
    </row>
    <row r="7769" spans="1:6" x14ac:dyDescent="0.3">
      <c r="A7769" s="336">
        <v>28170</v>
      </c>
      <c r="B7769" s="2" t="s">
        <v>296</v>
      </c>
      <c r="C7769" s="429">
        <v>5.1974739999999997</v>
      </c>
      <c r="D7769" s="429">
        <v>2.904118</v>
      </c>
      <c r="E7769" s="429">
        <v>2.2933559999999997</v>
      </c>
      <c r="F7769" s="429">
        <v>6.2512050000000059</v>
      </c>
    </row>
    <row r="7770" spans="1:6" x14ac:dyDescent="0.3">
      <c r="A7770" s="336">
        <v>28173</v>
      </c>
      <c r="B7770" s="2" t="s">
        <v>293</v>
      </c>
      <c r="C7770" s="429">
        <v>6.4083769999999998</v>
      </c>
      <c r="D7770" s="429">
        <v>3.6950620000000001</v>
      </c>
      <c r="E7770" s="429">
        <v>2.7133149999999997</v>
      </c>
      <c r="F7770" s="429">
        <v>7.2277400000000043</v>
      </c>
    </row>
    <row r="7771" spans="1:6" x14ac:dyDescent="0.3">
      <c r="A7771" s="336">
        <v>28174</v>
      </c>
      <c r="B7771" s="2" t="s">
        <v>293</v>
      </c>
      <c r="C7771" s="429">
        <v>6.3050050000000004</v>
      </c>
      <c r="D7771" s="429">
        <v>3.8394629999999998</v>
      </c>
      <c r="E7771" s="429">
        <v>2.4655420000000006</v>
      </c>
      <c r="F7771" s="429">
        <v>5.699263000000002</v>
      </c>
    </row>
    <row r="7772" spans="1:6" x14ac:dyDescent="0.3">
      <c r="A7772" s="336">
        <v>28202</v>
      </c>
      <c r="B7772" s="2" t="s">
        <v>293</v>
      </c>
      <c r="C7772" s="429">
        <v>6.426291</v>
      </c>
      <c r="D7772" s="429">
        <v>3.60588</v>
      </c>
      <c r="E7772" s="429">
        <v>2.820411</v>
      </c>
      <c r="F7772" s="429">
        <v>8.41029300000001</v>
      </c>
    </row>
    <row r="7773" spans="1:6" x14ac:dyDescent="0.3">
      <c r="A7773" s="336">
        <v>28203</v>
      </c>
      <c r="B7773" s="2" t="s">
        <v>293</v>
      </c>
      <c r="C7773" s="429">
        <v>6.4293659999999999</v>
      </c>
      <c r="D7773" s="429">
        <v>3.6223019999999999</v>
      </c>
      <c r="E7773" s="429">
        <v>2.807064</v>
      </c>
      <c r="F7773" s="429">
        <v>8.3417800000000071</v>
      </c>
    </row>
    <row r="7774" spans="1:6" x14ac:dyDescent="0.3">
      <c r="A7774" s="336">
        <v>28204</v>
      </c>
      <c r="B7774" s="2" t="s">
        <v>293</v>
      </c>
      <c r="C7774" s="429">
        <v>6.4209430000000003</v>
      </c>
      <c r="D7774" s="429">
        <v>3.5885289999999999</v>
      </c>
      <c r="E7774" s="429">
        <v>2.8324140000000004</v>
      </c>
      <c r="F7774" s="429">
        <v>8.4019429999999957</v>
      </c>
    </row>
    <row r="7775" spans="1:6" x14ac:dyDescent="0.3">
      <c r="A7775" s="336">
        <v>28205</v>
      </c>
      <c r="B7775" s="2" t="s">
        <v>293</v>
      </c>
      <c r="C7775" s="429">
        <v>6.4104320000000001</v>
      </c>
      <c r="D7775" s="429">
        <v>3.5476100000000002</v>
      </c>
      <c r="E7775" s="429">
        <v>2.862822</v>
      </c>
      <c r="F7775" s="429">
        <v>8.4710609999999988</v>
      </c>
    </row>
    <row r="7776" spans="1:6" x14ac:dyDescent="0.3">
      <c r="A7776" s="336">
        <v>28206</v>
      </c>
      <c r="B7776" s="2" t="s">
        <v>293</v>
      </c>
      <c r="C7776" s="429">
        <v>6.4159079999999999</v>
      </c>
      <c r="D7776" s="429">
        <v>3.5836929999999998</v>
      </c>
      <c r="E7776" s="429">
        <v>2.8322150000000001</v>
      </c>
      <c r="F7776" s="429">
        <v>8.4920430000000025</v>
      </c>
    </row>
    <row r="7777" spans="1:6" x14ac:dyDescent="0.3">
      <c r="A7777" s="336">
        <v>28207</v>
      </c>
      <c r="B7777" s="2" t="s">
        <v>293</v>
      </c>
      <c r="C7777" s="429">
        <v>6.4204330000000001</v>
      </c>
      <c r="D7777" s="429">
        <v>3.5927090000000002</v>
      </c>
      <c r="E7777" s="429">
        <v>2.8277239999999999</v>
      </c>
      <c r="F7777" s="429">
        <v>8.338515000000001</v>
      </c>
    </row>
    <row r="7778" spans="1:6" x14ac:dyDescent="0.3">
      <c r="A7778" s="336">
        <v>28208</v>
      </c>
      <c r="B7778" s="2" t="s">
        <v>293</v>
      </c>
      <c r="C7778" s="429">
        <v>6.4400240000000002</v>
      </c>
      <c r="D7778" s="429">
        <v>3.6743070000000002</v>
      </c>
      <c r="E7778" s="429">
        <v>2.765717</v>
      </c>
      <c r="F7778" s="429">
        <v>8.2812660000000093</v>
      </c>
    </row>
    <row r="7779" spans="1:6" x14ac:dyDescent="0.3">
      <c r="A7779" s="336">
        <v>28209</v>
      </c>
      <c r="B7779" s="2" t="s">
        <v>293</v>
      </c>
      <c r="C7779" s="429">
        <v>6.4276619999999998</v>
      </c>
      <c r="D7779" s="429">
        <v>3.623065</v>
      </c>
      <c r="E7779" s="429">
        <v>2.8045969999999998</v>
      </c>
      <c r="F7779" s="429">
        <v>8.2663390000000021</v>
      </c>
    </row>
    <row r="7780" spans="1:6" x14ac:dyDescent="0.3">
      <c r="A7780" s="336">
        <v>28210</v>
      </c>
      <c r="B7780" s="2" t="s">
        <v>293</v>
      </c>
      <c r="C7780" s="429">
        <v>6.4279919999999997</v>
      </c>
      <c r="D7780" s="429">
        <v>3.634207</v>
      </c>
      <c r="E7780" s="429">
        <v>2.7937849999999997</v>
      </c>
      <c r="F7780" s="429">
        <v>8.1422839999999965</v>
      </c>
    </row>
    <row r="7781" spans="1:6" x14ac:dyDescent="0.3">
      <c r="A7781" s="336">
        <v>28211</v>
      </c>
      <c r="B7781" s="2" t="s">
        <v>293</v>
      </c>
      <c r="C7781" s="429">
        <v>6.4121579999999998</v>
      </c>
      <c r="D7781" s="429">
        <v>3.5710120000000001</v>
      </c>
      <c r="E7781" s="429">
        <v>2.8411459999999997</v>
      </c>
      <c r="F7781" s="429">
        <v>8.2721669999999961</v>
      </c>
    </row>
    <row r="7782" spans="1:6" x14ac:dyDescent="0.3">
      <c r="A7782" s="336">
        <v>28212</v>
      </c>
      <c r="B7782" s="2" t="s">
        <v>293</v>
      </c>
      <c r="C7782" s="429">
        <v>6.3984589999999999</v>
      </c>
      <c r="D7782" s="429">
        <v>3.5228760000000001</v>
      </c>
      <c r="E7782" s="429">
        <v>2.8755829999999998</v>
      </c>
      <c r="F7782" s="429">
        <v>8.3703160000000025</v>
      </c>
    </row>
    <row r="7783" spans="1:6" x14ac:dyDescent="0.3">
      <c r="A7783" s="336">
        <v>28213</v>
      </c>
      <c r="B7783" s="2" t="s">
        <v>293</v>
      </c>
      <c r="C7783" s="429">
        <v>6.3819629999999998</v>
      </c>
      <c r="D7783" s="429">
        <v>3.5461849999999999</v>
      </c>
      <c r="E7783" s="429">
        <v>2.8357779999999999</v>
      </c>
      <c r="F7783" s="429">
        <v>8.5517339999999962</v>
      </c>
    </row>
    <row r="7784" spans="1:6" x14ac:dyDescent="0.3">
      <c r="A7784" s="336">
        <v>28214</v>
      </c>
      <c r="B7784" s="2" t="s">
        <v>295</v>
      </c>
      <c r="C7784" s="429">
        <v>6.4322990000000004</v>
      </c>
      <c r="D7784" s="429">
        <v>3.7061069999999998</v>
      </c>
      <c r="E7784" s="429">
        <v>2.7261920000000006</v>
      </c>
      <c r="F7784" s="429">
        <v>8.0040150000000025</v>
      </c>
    </row>
    <row r="7785" spans="1:6" x14ac:dyDescent="0.3">
      <c r="A7785" s="336">
        <v>28215</v>
      </c>
      <c r="B7785" s="2" t="s">
        <v>293</v>
      </c>
      <c r="C7785" s="429">
        <v>6.3796809999999997</v>
      </c>
      <c r="D7785" s="429">
        <v>3.526834</v>
      </c>
      <c r="E7785" s="429">
        <v>2.8528469999999997</v>
      </c>
      <c r="F7785" s="429">
        <v>8.4709620000000001</v>
      </c>
    </row>
    <row r="7786" spans="1:6" x14ac:dyDescent="0.3">
      <c r="A7786" s="336">
        <v>28216</v>
      </c>
      <c r="B7786" s="2" t="s">
        <v>295</v>
      </c>
      <c r="C7786" s="429">
        <v>6.4130079999999996</v>
      </c>
      <c r="D7786" s="429">
        <v>3.686277</v>
      </c>
      <c r="E7786" s="429">
        <v>2.7267309999999996</v>
      </c>
      <c r="F7786" s="429">
        <v>8.2562739999999977</v>
      </c>
    </row>
    <row r="7787" spans="1:6" x14ac:dyDescent="0.3">
      <c r="A7787" s="336">
        <v>28217</v>
      </c>
      <c r="B7787" s="2" t="s">
        <v>293</v>
      </c>
      <c r="C7787" s="429">
        <v>6.4407480000000001</v>
      </c>
      <c r="D7787" s="429">
        <v>3.6760929999999998</v>
      </c>
      <c r="E7787" s="429">
        <v>2.7646550000000003</v>
      </c>
      <c r="F7787" s="429">
        <v>8.1978789999999861</v>
      </c>
    </row>
    <row r="7788" spans="1:6" x14ac:dyDescent="0.3">
      <c r="A7788" s="336">
        <v>28226</v>
      </c>
      <c r="B7788" s="2" t="s">
        <v>293</v>
      </c>
      <c r="C7788" s="429">
        <v>6.4181790000000003</v>
      </c>
      <c r="D7788" s="429">
        <v>3.6087400000000001</v>
      </c>
      <c r="E7788" s="429">
        <v>2.8094390000000002</v>
      </c>
      <c r="F7788" s="429">
        <v>8.0694659999999914</v>
      </c>
    </row>
    <row r="7789" spans="1:6" x14ac:dyDescent="0.3">
      <c r="A7789" s="336">
        <v>28227</v>
      </c>
      <c r="B7789" s="2" t="s">
        <v>293</v>
      </c>
      <c r="C7789" s="429">
        <v>6.3748480000000001</v>
      </c>
      <c r="D7789" s="429">
        <v>3.5577079999999999</v>
      </c>
      <c r="E7789" s="429">
        <v>2.8171400000000002</v>
      </c>
      <c r="F7789" s="429">
        <v>8.0490719999999882</v>
      </c>
    </row>
    <row r="7790" spans="1:6" x14ac:dyDescent="0.3">
      <c r="A7790" s="336">
        <v>28262</v>
      </c>
      <c r="B7790" s="2" t="s">
        <v>293</v>
      </c>
      <c r="C7790" s="429">
        <v>6.3714870000000001</v>
      </c>
      <c r="D7790" s="429">
        <v>3.5818690000000002</v>
      </c>
      <c r="E7790" s="429">
        <v>2.7896179999999999</v>
      </c>
      <c r="F7790" s="429">
        <v>8.5281450000000021</v>
      </c>
    </row>
    <row r="7791" spans="1:6" x14ac:dyDescent="0.3">
      <c r="A7791" s="336">
        <v>28269</v>
      </c>
      <c r="B7791" s="2" t="s">
        <v>293</v>
      </c>
      <c r="C7791" s="429">
        <v>6.3808910000000001</v>
      </c>
      <c r="D7791" s="429">
        <v>3.6309559999999999</v>
      </c>
      <c r="E7791" s="429">
        <v>2.7499350000000002</v>
      </c>
      <c r="F7791" s="429">
        <v>8.4275750000000116</v>
      </c>
    </row>
    <row r="7792" spans="1:6" x14ac:dyDescent="0.3">
      <c r="A7792" s="336">
        <v>28270</v>
      </c>
      <c r="B7792" s="2" t="s">
        <v>293</v>
      </c>
      <c r="C7792" s="429">
        <v>6.4019700000000004</v>
      </c>
      <c r="D7792" s="429">
        <v>3.559914</v>
      </c>
      <c r="E7792" s="429">
        <v>2.8420560000000004</v>
      </c>
      <c r="F7792" s="429">
        <v>8.0355569999999901</v>
      </c>
    </row>
    <row r="7793" spans="1:6" x14ac:dyDescent="0.3">
      <c r="A7793" s="336">
        <v>28273</v>
      </c>
      <c r="B7793" s="2" t="s">
        <v>293</v>
      </c>
      <c r="C7793" s="429">
        <v>6.4433239999999996</v>
      </c>
      <c r="D7793" s="429">
        <v>3.7141760000000001</v>
      </c>
      <c r="E7793" s="429">
        <v>2.7291479999999995</v>
      </c>
      <c r="F7793" s="429">
        <v>8.0194319999999948</v>
      </c>
    </row>
    <row r="7794" spans="1:6" x14ac:dyDescent="0.3">
      <c r="A7794" s="336">
        <v>28277</v>
      </c>
      <c r="B7794" s="2" t="s">
        <v>293</v>
      </c>
      <c r="C7794" s="429">
        <v>6.4200559999999998</v>
      </c>
      <c r="D7794" s="429">
        <v>3.6316920000000001</v>
      </c>
      <c r="E7794" s="429">
        <v>2.7883639999999996</v>
      </c>
      <c r="F7794" s="429">
        <v>7.8981170000000063</v>
      </c>
    </row>
    <row r="7795" spans="1:6" x14ac:dyDescent="0.3">
      <c r="A7795" s="336">
        <v>28278</v>
      </c>
      <c r="B7795" s="2" t="s">
        <v>293</v>
      </c>
      <c r="C7795" s="429">
        <v>6.4443210000000004</v>
      </c>
      <c r="D7795" s="429">
        <v>3.770492</v>
      </c>
      <c r="E7795" s="429">
        <v>2.6738290000000005</v>
      </c>
      <c r="F7795" s="429">
        <v>7.8075979999999987</v>
      </c>
    </row>
    <row r="7796" spans="1:6" x14ac:dyDescent="0.3">
      <c r="A7796" s="336">
        <v>28301</v>
      </c>
      <c r="B7796" s="2" t="s">
        <v>296</v>
      </c>
      <c r="C7796" s="429">
        <v>5.1742650000000001</v>
      </c>
      <c r="D7796" s="429">
        <v>2.7835320000000001</v>
      </c>
      <c r="E7796" s="429">
        <v>2.390733</v>
      </c>
      <c r="F7796" s="429">
        <v>5.6703910000000022</v>
      </c>
    </row>
    <row r="7797" spans="1:6" x14ac:dyDescent="0.3">
      <c r="A7797" s="336">
        <v>28303</v>
      </c>
      <c r="B7797" s="2" t="s">
        <v>296</v>
      </c>
      <c r="C7797" s="429">
        <v>5.1716860000000002</v>
      </c>
      <c r="D7797" s="429">
        <v>2.8364310000000001</v>
      </c>
      <c r="E7797" s="429">
        <v>2.3352550000000001</v>
      </c>
      <c r="F7797" s="429">
        <v>5.6889109999999974</v>
      </c>
    </row>
    <row r="7798" spans="1:6" x14ac:dyDescent="0.3">
      <c r="A7798" s="336">
        <v>28304</v>
      </c>
      <c r="B7798" s="2" t="s">
        <v>296</v>
      </c>
      <c r="C7798" s="429">
        <v>5.1716569999999997</v>
      </c>
      <c r="D7798" s="429">
        <v>2.8055669999999999</v>
      </c>
      <c r="E7798" s="429">
        <v>2.3660899999999998</v>
      </c>
      <c r="F7798" s="429">
        <v>5.873857000000001</v>
      </c>
    </row>
    <row r="7799" spans="1:6" x14ac:dyDescent="0.3">
      <c r="A7799" s="336">
        <v>28305</v>
      </c>
      <c r="B7799" s="2" t="s">
        <v>296</v>
      </c>
      <c r="C7799" s="429">
        <v>5.180053</v>
      </c>
      <c r="D7799" s="429">
        <v>2.775541</v>
      </c>
      <c r="E7799" s="429">
        <v>2.404512</v>
      </c>
      <c r="F7799" s="429">
        <v>5.7892519999999976</v>
      </c>
    </row>
    <row r="7800" spans="1:6" x14ac:dyDescent="0.3">
      <c r="A7800" s="336">
        <v>28306</v>
      </c>
      <c r="B7800" s="2" t="s">
        <v>296</v>
      </c>
      <c r="C7800" s="429">
        <v>5.1818949999999999</v>
      </c>
      <c r="D7800" s="429">
        <v>2.7147220000000001</v>
      </c>
      <c r="E7800" s="429">
        <v>2.4671729999999998</v>
      </c>
      <c r="F7800" s="429">
        <v>5.8969689999999915</v>
      </c>
    </row>
    <row r="7801" spans="1:6" x14ac:dyDescent="0.3">
      <c r="A7801" s="336">
        <v>28307</v>
      </c>
      <c r="B7801" s="2" t="s">
        <v>294</v>
      </c>
      <c r="C7801" s="429">
        <v>5.5562379999999996</v>
      </c>
      <c r="D7801" s="429">
        <v>3.2699720000000001</v>
      </c>
      <c r="E7801" s="429">
        <v>2.2862659999999995</v>
      </c>
      <c r="F7801" s="429">
        <v>5.5139759999999924</v>
      </c>
    </row>
    <row r="7802" spans="1:6" x14ac:dyDescent="0.3">
      <c r="A7802" s="336">
        <v>28308</v>
      </c>
      <c r="B7802" s="2" t="s">
        <v>294</v>
      </c>
      <c r="C7802" s="429">
        <v>5.5478709999999998</v>
      </c>
      <c r="D7802" s="429">
        <v>3.276097</v>
      </c>
      <c r="E7802" s="429">
        <v>2.2717739999999997</v>
      </c>
      <c r="F7802" s="429">
        <v>5.4486610000000013</v>
      </c>
    </row>
    <row r="7803" spans="1:6" x14ac:dyDescent="0.3">
      <c r="A7803" s="336">
        <v>28310</v>
      </c>
      <c r="B7803" s="2" t="s">
        <v>294</v>
      </c>
      <c r="C7803" s="429">
        <v>5.5429839999999997</v>
      </c>
      <c r="D7803" s="429">
        <v>3.2957260000000002</v>
      </c>
      <c r="E7803" s="429">
        <v>2.2472579999999995</v>
      </c>
      <c r="F7803" s="429">
        <v>5.4685579999999945</v>
      </c>
    </row>
    <row r="7804" spans="1:6" x14ac:dyDescent="0.3">
      <c r="A7804" s="336">
        <v>28311</v>
      </c>
      <c r="B7804" s="2" t="s">
        <v>296</v>
      </c>
      <c r="C7804" s="429">
        <v>5.1565399999999997</v>
      </c>
      <c r="D7804" s="429">
        <v>2.863934</v>
      </c>
      <c r="E7804" s="429">
        <v>2.2926059999999997</v>
      </c>
      <c r="F7804" s="429">
        <v>5.4755619999999894</v>
      </c>
    </row>
    <row r="7805" spans="1:6" x14ac:dyDescent="0.3">
      <c r="A7805" s="336">
        <v>28312</v>
      </c>
      <c r="B7805" s="2" t="s">
        <v>296</v>
      </c>
      <c r="C7805" s="429">
        <v>5.1841790000000003</v>
      </c>
      <c r="D7805" s="429">
        <v>2.7012320000000001</v>
      </c>
      <c r="E7805" s="429">
        <v>2.4829470000000002</v>
      </c>
      <c r="F7805" s="429">
        <v>5.3560189999999963</v>
      </c>
    </row>
    <row r="7806" spans="1:6" x14ac:dyDescent="0.3">
      <c r="A7806" s="336">
        <v>28314</v>
      </c>
      <c r="B7806" s="2" t="s">
        <v>294</v>
      </c>
      <c r="C7806" s="429">
        <v>5.5776890000000003</v>
      </c>
      <c r="D7806" s="429">
        <v>3.2388170000000001</v>
      </c>
      <c r="E7806" s="429">
        <v>2.3388720000000003</v>
      </c>
      <c r="F7806" s="429">
        <v>5.6969869999999858</v>
      </c>
    </row>
    <row r="7807" spans="1:6" x14ac:dyDescent="0.3">
      <c r="A7807" s="336">
        <v>28315</v>
      </c>
      <c r="B7807" s="2" t="s">
        <v>296</v>
      </c>
      <c r="C7807" s="429">
        <v>5.1136109999999997</v>
      </c>
      <c r="D7807" s="429">
        <v>2.9427720000000002</v>
      </c>
      <c r="E7807" s="429">
        <v>2.1708389999999995</v>
      </c>
      <c r="F7807" s="429">
        <v>5.3998750000000229</v>
      </c>
    </row>
    <row r="7808" spans="1:6" x14ac:dyDescent="0.3">
      <c r="A7808" s="336">
        <v>28318</v>
      </c>
      <c r="B7808" s="2" t="s">
        <v>296</v>
      </c>
      <c r="C7808" s="429">
        <v>5.1690509999999996</v>
      </c>
      <c r="D7808" s="429">
        <v>2.7555450000000001</v>
      </c>
      <c r="E7808" s="429">
        <v>2.4135059999999995</v>
      </c>
      <c r="F7808" s="429">
        <v>4.5218900000000062</v>
      </c>
    </row>
    <row r="7809" spans="1:6" x14ac:dyDescent="0.3">
      <c r="A7809" s="336">
        <v>28320</v>
      </c>
      <c r="B7809" s="2" t="s">
        <v>296</v>
      </c>
      <c r="C7809" s="429">
        <v>5.2213849999999997</v>
      </c>
      <c r="D7809" s="429">
        <v>2.5407389999999999</v>
      </c>
      <c r="E7809" s="429">
        <v>2.6806459999999999</v>
      </c>
      <c r="F7809" s="429">
        <v>5.5636029999999934</v>
      </c>
    </row>
    <row r="7810" spans="1:6" x14ac:dyDescent="0.3">
      <c r="A7810" s="336">
        <v>28323</v>
      </c>
      <c r="B7810" s="2" t="s">
        <v>296</v>
      </c>
      <c r="C7810" s="429">
        <v>5.1223580000000002</v>
      </c>
      <c r="D7810" s="429">
        <v>2.9252319999999998</v>
      </c>
      <c r="E7810" s="429">
        <v>2.1971260000000004</v>
      </c>
      <c r="F7810" s="429">
        <v>5.2943829999999963</v>
      </c>
    </row>
    <row r="7811" spans="1:6" x14ac:dyDescent="0.3">
      <c r="A7811" s="336">
        <v>28326</v>
      </c>
      <c r="B7811" s="2" t="s">
        <v>294</v>
      </c>
      <c r="C7811" s="429">
        <v>5.5031239999999997</v>
      </c>
      <c r="D7811" s="429">
        <v>3.3716490000000001</v>
      </c>
      <c r="E7811" s="429">
        <v>2.1314749999999996</v>
      </c>
      <c r="F7811" s="429">
        <v>5.3185280000000006</v>
      </c>
    </row>
    <row r="7812" spans="1:6" x14ac:dyDescent="0.3">
      <c r="A7812" s="336">
        <v>28327</v>
      </c>
      <c r="B7812" s="2" t="s">
        <v>296</v>
      </c>
      <c r="C7812" s="429">
        <v>5.0826890000000002</v>
      </c>
      <c r="D7812" s="429">
        <v>2.9880230000000001</v>
      </c>
      <c r="E7812" s="429">
        <v>2.0946660000000001</v>
      </c>
      <c r="F7812" s="429">
        <v>5.5246400000000051</v>
      </c>
    </row>
    <row r="7813" spans="1:6" x14ac:dyDescent="0.3">
      <c r="A7813" s="336">
        <v>28328</v>
      </c>
      <c r="B7813" s="2" t="s">
        <v>296</v>
      </c>
      <c r="C7813" s="429">
        <v>5.1483590000000001</v>
      </c>
      <c r="D7813" s="429">
        <v>2.8260079999999999</v>
      </c>
      <c r="E7813" s="429">
        <v>2.3223510000000003</v>
      </c>
      <c r="F7813" s="429">
        <v>3.3622269999999901</v>
      </c>
    </row>
    <row r="7814" spans="1:6" x14ac:dyDescent="0.3">
      <c r="A7814" s="336">
        <v>28333</v>
      </c>
      <c r="B7814" s="2" t="s">
        <v>293</v>
      </c>
      <c r="C7814" s="429">
        <v>6.18011</v>
      </c>
      <c r="D7814" s="429">
        <v>3.9192490000000002</v>
      </c>
      <c r="E7814" s="429">
        <v>2.2608609999999998</v>
      </c>
      <c r="F7814" s="429">
        <v>3.3426899999999975</v>
      </c>
    </row>
    <row r="7815" spans="1:6" x14ac:dyDescent="0.3">
      <c r="A7815" s="336">
        <v>28334</v>
      </c>
      <c r="B7815" s="2" t="s">
        <v>296</v>
      </c>
      <c r="C7815" s="429">
        <v>5.1119719999999997</v>
      </c>
      <c r="D7815" s="429">
        <v>2.9005839999999998</v>
      </c>
      <c r="E7815" s="429">
        <v>2.2113879999999999</v>
      </c>
      <c r="F7815" s="429">
        <v>4.0261739999999975</v>
      </c>
    </row>
    <row r="7816" spans="1:6" x14ac:dyDescent="0.3">
      <c r="A7816" s="336">
        <v>28337</v>
      </c>
      <c r="B7816" s="2" t="s">
        <v>296</v>
      </c>
      <c r="C7816" s="429">
        <v>5.2082480000000002</v>
      </c>
      <c r="D7816" s="429">
        <v>2.6128680000000002</v>
      </c>
      <c r="E7816" s="429">
        <v>2.59538</v>
      </c>
      <c r="F7816" s="429">
        <v>4.5338080000000076</v>
      </c>
    </row>
    <row r="7817" spans="1:6" x14ac:dyDescent="0.3">
      <c r="A7817" s="336">
        <v>28338</v>
      </c>
      <c r="B7817" s="2" t="s">
        <v>296</v>
      </c>
      <c r="C7817" s="429">
        <v>5.1395670000000004</v>
      </c>
      <c r="D7817" s="429">
        <v>2.9392860000000001</v>
      </c>
      <c r="E7817" s="429">
        <v>2.2002810000000004</v>
      </c>
      <c r="F7817" s="429">
        <v>5.4334220000000002</v>
      </c>
    </row>
    <row r="7818" spans="1:6" x14ac:dyDescent="0.3">
      <c r="A7818" s="336">
        <v>28339</v>
      </c>
      <c r="B7818" s="2" t="s">
        <v>296</v>
      </c>
      <c r="C7818" s="429">
        <v>5.1290459999999998</v>
      </c>
      <c r="D7818" s="429">
        <v>2.8952200000000001</v>
      </c>
      <c r="E7818" s="429">
        <v>2.2338259999999996</v>
      </c>
      <c r="F7818" s="429">
        <v>5.0519480000000101</v>
      </c>
    </row>
    <row r="7819" spans="1:6" x14ac:dyDescent="0.3">
      <c r="A7819" s="336">
        <v>28340</v>
      </c>
      <c r="B7819" s="2" t="s">
        <v>296</v>
      </c>
      <c r="C7819" s="429">
        <v>5.2932090000000001</v>
      </c>
      <c r="D7819" s="429">
        <v>2.5595089999999998</v>
      </c>
      <c r="E7819" s="429">
        <v>2.7337000000000002</v>
      </c>
      <c r="F7819" s="429">
        <v>7.7144389999999987</v>
      </c>
    </row>
    <row r="7820" spans="1:6" x14ac:dyDescent="0.3">
      <c r="A7820" s="336">
        <v>28341</v>
      </c>
      <c r="B7820" s="2" t="s">
        <v>296</v>
      </c>
      <c r="C7820" s="429">
        <v>5.1292140000000002</v>
      </c>
      <c r="D7820" s="429">
        <v>2.921891</v>
      </c>
      <c r="E7820" s="429">
        <v>2.2073230000000001</v>
      </c>
      <c r="F7820" s="429">
        <v>2.8950430000000011</v>
      </c>
    </row>
    <row r="7821" spans="1:6" x14ac:dyDescent="0.3">
      <c r="A7821" s="336">
        <v>28343</v>
      </c>
      <c r="B7821" s="2" t="s">
        <v>296</v>
      </c>
      <c r="C7821" s="429">
        <v>5.2388000000000003</v>
      </c>
      <c r="D7821" s="429">
        <v>2.7440859999999998</v>
      </c>
      <c r="E7821" s="429">
        <v>2.4947140000000005</v>
      </c>
      <c r="F7821" s="429">
        <v>6.8122559999999979</v>
      </c>
    </row>
    <row r="7822" spans="1:6" x14ac:dyDescent="0.3">
      <c r="A7822" s="336">
        <v>28344</v>
      </c>
      <c r="B7822" s="2" t="s">
        <v>296</v>
      </c>
      <c r="C7822" s="429">
        <v>5.1335550000000003</v>
      </c>
      <c r="D7822" s="429">
        <v>2.8349609999999998</v>
      </c>
      <c r="E7822" s="429">
        <v>2.2985940000000005</v>
      </c>
      <c r="F7822" s="429">
        <v>4.4515449999999959</v>
      </c>
    </row>
    <row r="7823" spans="1:6" x14ac:dyDescent="0.3">
      <c r="A7823" s="336">
        <v>28345</v>
      </c>
      <c r="B7823" s="2" t="s">
        <v>296</v>
      </c>
      <c r="C7823" s="429">
        <v>5.2128819999999996</v>
      </c>
      <c r="D7823" s="429">
        <v>2.8114370000000002</v>
      </c>
      <c r="E7823" s="429">
        <v>2.4014449999999994</v>
      </c>
      <c r="F7823" s="429">
        <v>6.0888930000000059</v>
      </c>
    </row>
    <row r="7824" spans="1:6" x14ac:dyDescent="0.3">
      <c r="A7824" s="336">
        <v>28347</v>
      </c>
      <c r="B7824" s="2" t="s">
        <v>296</v>
      </c>
      <c r="C7824" s="429">
        <v>5.1559549999999996</v>
      </c>
      <c r="D7824" s="429">
        <v>2.9091390000000001</v>
      </c>
      <c r="E7824" s="429">
        <v>2.2468159999999995</v>
      </c>
      <c r="F7824" s="429">
        <v>5.6158430000000052</v>
      </c>
    </row>
    <row r="7825" spans="1:6" x14ac:dyDescent="0.3">
      <c r="A7825" s="336">
        <v>28348</v>
      </c>
      <c r="B7825" s="2" t="s">
        <v>296</v>
      </c>
      <c r="C7825" s="429">
        <v>5.181667</v>
      </c>
      <c r="D7825" s="429">
        <v>2.691872</v>
      </c>
      <c r="E7825" s="429">
        <v>2.489795</v>
      </c>
      <c r="F7825" s="429">
        <v>6.1001720000000006</v>
      </c>
    </row>
    <row r="7826" spans="1:6" x14ac:dyDescent="0.3">
      <c r="A7826" s="336">
        <v>28349</v>
      </c>
      <c r="B7826" s="2" t="s">
        <v>296</v>
      </c>
      <c r="C7826" s="429">
        <v>5.1322910000000004</v>
      </c>
      <c r="D7826" s="429">
        <v>2.9122189999999999</v>
      </c>
      <c r="E7826" s="429">
        <v>2.2200720000000005</v>
      </c>
      <c r="F7826" s="429">
        <v>2.3697710000000001</v>
      </c>
    </row>
    <row r="7827" spans="1:6" x14ac:dyDescent="0.3">
      <c r="A7827" s="336">
        <v>28351</v>
      </c>
      <c r="B7827" s="2" t="s">
        <v>296</v>
      </c>
      <c r="C7827" s="429">
        <v>5.1989650000000003</v>
      </c>
      <c r="D7827" s="429">
        <v>2.8123330000000002</v>
      </c>
      <c r="E7827" s="429">
        <v>2.3866320000000001</v>
      </c>
      <c r="F7827" s="429">
        <v>6.2257719999999992</v>
      </c>
    </row>
    <row r="7828" spans="1:6" x14ac:dyDescent="0.3">
      <c r="A7828" s="336">
        <v>28352</v>
      </c>
      <c r="B7828" s="2" t="s">
        <v>296</v>
      </c>
      <c r="C7828" s="429">
        <v>5.2622660000000003</v>
      </c>
      <c r="D7828" s="429">
        <v>2.7345130000000002</v>
      </c>
      <c r="E7828" s="429">
        <v>2.5277530000000001</v>
      </c>
      <c r="F7828" s="429">
        <v>7.0654729999999972</v>
      </c>
    </row>
    <row r="7829" spans="1:6" x14ac:dyDescent="0.3">
      <c r="A7829" s="336">
        <v>28356</v>
      </c>
      <c r="B7829" s="2" t="s">
        <v>296</v>
      </c>
      <c r="C7829" s="429">
        <v>5.150938</v>
      </c>
      <c r="D7829" s="429">
        <v>2.8687990000000001</v>
      </c>
      <c r="E7829" s="429">
        <v>2.2821389999999999</v>
      </c>
      <c r="F7829" s="429">
        <v>5.2540140000000051</v>
      </c>
    </row>
    <row r="7830" spans="1:6" x14ac:dyDescent="0.3">
      <c r="A7830" s="336">
        <v>28357</v>
      </c>
      <c r="B7830" s="2" t="s">
        <v>296</v>
      </c>
      <c r="C7830" s="429">
        <v>5.1844640000000002</v>
      </c>
      <c r="D7830" s="429">
        <v>2.734219</v>
      </c>
      <c r="E7830" s="429">
        <v>2.4502450000000002</v>
      </c>
      <c r="F7830" s="429">
        <v>6.4578099999999949</v>
      </c>
    </row>
    <row r="7831" spans="1:6" x14ac:dyDescent="0.3">
      <c r="A7831" s="336">
        <v>28358</v>
      </c>
      <c r="B7831" s="2" t="s">
        <v>296</v>
      </c>
      <c r="C7831" s="429">
        <v>5.2422209999999998</v>
      </c>
      <c r="D7831" s="429">
        <v>2.533493</v>
      </c>
      <c r="E7831" s="429">
        <v>2.7087279999999998</v>
      </c>
      <c r="F7831" s="429">
        <v>6.7249680000000041</v>
      </c>
    </row>
    <row r="7832" spans="1:6" x14ac:dyDescent="0.3">
      <c r="A7832" s="336">
        <v>28360</v>
      </c>
      <c r="B7832" s="2" t="s">
        <v>296</v>
      </c>
      <c r="C7832" s="429">
        <v>5.2495099999999999</v>
      </c>
      <c r="D7832" s="429">
        <v>2.582211</v>
      </c>
      <c r="E7832" s="429">
        <v>2.6672989999999999</v>
      </c>
      <c r="F7832" s="429">
        <v>7.2172259999999895</v>
      </c>
    </row>
    <row r="7833" spans="1:6" x14ac:dyDescent="0.3">
      <c r="A7833" s="336">
        <v>28363</v>
      </c>
      <c r="B7833" s="2" t="s">
        <v>296</v>
      </c>
      <c r="C7833" s="429">
        <v>5.1733539999999998</v>
      </c>
      <c r="D7833" s="429">
        <v>2.879756</v>
      </c>
      <c r="E7833" s="429">
        <v>2.2935979999999998</v>
      </c>
      <c r="F7833" s="429">
        <v>5.720195000000011</v>
      </c>
    </row>
    <row r="7834" spans="1:6" x14ac:dyDescent="0.3">
      <c r="A7834" s="336">
        <v>28364</v>
      </c>
      <c r="B7834" s="2" t="s">
        <v>296</v>
      </c>
      <c r="C7834" s="429">
        <v>5.257174</v>
      </c>
      <c r="D7834" s="429">
        <v>2.686388</v>
      </c>
      <c r="E7834" s="429">
        <v>2.570786</v>
      </c>
      <c r="F7834" s="429">
        <v>7.4319899999999848</v>
      </c>
    </row>
    <row r="7835" spans="1:6" x14ac:dyDescent="0.3">
      <c r="A7835" s="336">
        <v>28365</v>
      </c>
      <c r="B7835" s="2" t="s">
        <v>296</v>
      </c>
      <c r="C7835" s="429">
        <v>5.1337859999999997</v>
      </c>
      <c r="D7835" s="429">
        <v>2.9606979999999998</v>
      </c>
      <c r="E7835" s="429">
        <v>2.1730879999999999</v>
      </c>
      <c r="F7835" s="429">
        <v>2.9068699999999978</v>
      </c>
    </row>
    <row r="7836" spans="1:6" x14ac:dyDescent="0.3">
      <c r="A7836" s="336">
        <v>28366</v>
      </c>
      <c r="B7836" s="2" t="s">
        <v>296</v>
      </c>
      <c r="C7836" s="429">
        <v>5.1169929999999999</v>
      </c>
      <c r="D7836" s="429">
        <v>2.9275099999999998</v>
      </c>
      <c r="E7836" s="429">
        <v>2.1894830000000001</v>
      </c>
      <c r="F7836" s="429">
        <v>3.1838490000000021</v>
      </c>
    </row>
    <row r="7837" spans="1:6" x14ac:dyDescent="0.3">
      <c r="A7837" s="336">
        <v>28369</v>
      </c>
      <c r="B7837" s="2" t="s">
        <v>296</v>
      </c>
      <c r="C7837" s="429">
        <v>5.2687160000000004</v>
      </c>
      <c r="D7837" s="429">
        <v>2.532394</v>
      </c>
      <c r="E7837" s="429">
        <v>2.7363220000000004</v>
      </c>
      <c r="F7837" s="429">
        <v>7.1396689999999978</v>
      </c>
    </row>
    <row r="7838" spans="1:6" x14ac:dyDescent="0.3">
      <c r="A7838" s="336">
        <v>28371</v>
      </c>
      <c r="B7838" s="2" t="s">
        <v>296</v>
      </c>
      <c r="C7838" s="429">
        <v>5.1801130000000004</v>
      </c>
      <c r="D7838" s="429">
        <v>2.7046760000000001</v>
      </c>
      <c r="E7838" s="429">
        <v>2.4754370000000003</v>
      </c>
      <c r="F7838" s="429">
        <v>6.2964919999999864</v>
      </c>
    </row>
    <row r="7839" spans="1:6" x14ac:dyDescent="0.3">
      <c r="A7839" s="336">
        <v>28372</v>
      </c>
      <c r="B7839" s="2" t="s">
        <v>296</v>
      </c>
      <c r="C7839" s="429">
        <v>5.2400099999999998</v>
      </c>
      <c r="D7839" s="429">
        <v>2.629286</v>
      </c>
      <c r="E7839" s="429">
        <v>2.6107239999999998</v>
      </c>
      <c r="F7839" s="429">
        <v>7.3598610000000022</v>
      </c>
    </row>
    <row r="7840" spans="1:6" x14ac:dyDescent="0.3">
      <c r="A7840" s="336">
        <v>28373</v>
      </c>
      <c r="B7840" s="2" t="s">
        <v>296</v>
      </c>
      <c r="C7840" s="429">
        <v>5.1314460000000004</v>
      </c>
      <c r="D7840" s="429">
        <v>2.930806</v>
      </c>
      <c r="E7840" s="429">
        <v>2.2006400000000004</v>
      </c>
      <c r="F7840" s="429">
        <v>5.4879519999999928</v>
      </c>
    </row>
    <row r="7841" spans="1:6" x14ac:dyDescent="0.3">
      <c r="A7841" s="336">
        <v>28374</v>
      </c>
      <c r="B7841" s="2" t="s">
        <v>296</v>
      </c>
      <c r="C7841" s="429">
        <v>5.1054570000000004</v>
      </c>
      <c r="D7841" s="429">
        <v>2.9766659999999998</v>
      </c>
      <c r="E7841" s="429">
        <v>2.1287910000000005</v>
      </c>
      <c r="F7841" s="429">
        <v>5.2414249999999996</v>
      </c>
    </row>
    <row r="7842" spans="1:6" x14ac:dyDescent="0.3">
      <c r="A7842" s="336">
        <v>28376</v>
      </c>
      <c r="B7842" s="2" t="s">
        <v>296</v>
      </c>
      <c r="C7842" s="429">
        <v>5.175719</v>
      </c>
      <c r="D7842" s="429">
        <v>2.8496440000000001</v>
      </c>
      <c r="E7842" s="429">
        <v>2.3260749999999999</v>
      </c>
      <c r="F7842" s="429">
        <v>5.997403999999996</v>
      </c>
    </row>
    <row r="7843" spans="1:6" x14ac:dyDescent="0.3">
      <c r="A7843" s="336">
        <v>28377</v>
      </c>
      <c r="B7843" s="2" t="s">
        <v>296</v>
      </c>
      <c r="C7843" s="429">
        <v>5.218407</v>
      </c>
      <c r="D7843" s="429">
        <v>2.722054</v>
      </c>
      <c r="E7843" s="429">
        <v>2.496353</v>
      </c>
      <c r="F7843" s="429">
        <v>6.814345000000003</v>
      </c>
    </row>
    <row r="7844" spans="1:6" x14ac:dyDescent="0.3">
      <c r="A7844" s="336">
        <v>28379</v>
      </c>
      <c r="B7844" s="2" t="s">
        <v>296</v>
      </c>
      <c r="C7844" s="429">
        <v>5.2115910000000003</v>
      </c>
      <c r="D7844" s="429">
        <v>2.8363450000000001</v>
      </c>
      <c r="E7844" s="429">
        <v>2.3752460000000002</v>
      </c>
      <c r="F7844" s="429">
        <v>5.9438339999999954</v>
      </c>
    </row>
    <row r="7845" spans="1:6" x14ac:dyDescent="0.3">
      <c r="A7845" s="336">
        <v>28382</v>
      </c>
      <c r="B7845" s="2" t="s">
        <v>296</v>
      </c>
      <c r="C7845" s="429">
        <v>5.1696859999999996</v>
      </c>
      <c r="D7845" s="429">
        <v>2.7613159999999999</v>
      </c>
      <c r="E7845" s="429">
        <v>2.4083699999999997</v>
      </c>
      <c r="F7845" s="429">
        <v>4.160421999999997</v>
      </c>
    </row>
    <row r="7846" spans="1:6" x14ac:dyDescent="0.3">
      <c r="A7846" s="336">
        <v>28383</v>
      </c>
      <c r="B7846" s="2" t="s">
        <v>296</v>
      </c>
      <c r="C7846" s="429">
        <v>5.2965090000000004</v>
      </c>
      <c r="D7846" s="429">
        <v>2.6172599999999999</v>
      </c>
      <c r="E7846" s="429">
        <v>2.6792490000000004</v>
      </c>
      <c r="F7846" s="429">
        <v>8.0004589999999993</v>
      </c>
    </row>
    <row r="7847" spans="1:6" x14ac:dyDescent="0.3">
      <c r="A7847" s="336">
        <v>28384</v>
      </c>
      <c r="B7847" s="2" t="s">
        <v>296</v>
      </c>
      <c r="C7847" s="429">
        <v>5.2083339999999998</v>
      </c>
      <c r="D7847" s="429">
        <v>2.6218110000000001</v>
      </c>
      <c r="E7847" s="429">
        <v>2.5865229999999997</v>
      </c>
      <c r="F7847" s="429">
        <v>6.537007999999993</v>
      </c>
    </row>
    <row r="7848" spans="1:6" x14ac:dyDescent="0.3">
      <c r="A7848" s="336">
        <v>28385</v>
      </c>
      <c r="B7848" s="2" t="s">
        <v>296</v>
      </c>
      <c r="C7848" s="429">
        <v>5.1550799999999999</v>
      </c>
      <c r="D7848" s="429">
        <v>2.8042579999999999</v>
      </c>
      <c r="E7848" s="429">
        <v>2.350822</v>
      </c>
      <c r="F7848" s="429">
        <v>3.9051389999999984</v>
      </c>
    </row>
    <row r="7849" spans="1:6" x14ac:dyDescent="0.3">
      <c r="A7849" s="336">
        <v>28386</v>
      </c>
      <c r="B7849" s="2" t="s">
        <v>296</v>
      </c>
      <c r="C7849" s="429">
        <v>5.205686</v>
      </c>
      <c r="D7849" s="429">
        <v>2.7067670000000001</v>
      </c>
      <c r="E7849" s="429">
        <v>2.4989189999999999</v>
      </c>
      <c r="F7849" s="429">
        <v>6.6920900000000145</v>
      </c>
    </row>
    <row r="7850" spans="1:6" x14ac:dyDescent="0.3">
      <c r="A7850" s="336">
        <v>28387</v>
      </c>
      <c r="B7850" s="2" t="s">
        <v>296</v>
      </c>
      <c r="C7850" s="429">
        <v>5.104787</v>
      </c>
      <c r="D7850" s="429">
        <v>2.9643929999999998</v>
      </c>
      <c r="E7850" s="429">
        <v>2.1403940000000001</v>
      </c>
      <c r="F7850" s="429">
        <v>5.333086999999999</v>
      </c>
    </row>
    <row r="7851" spans="1:6" x14ac:dyDescent="0.3">
      <c r="A7851" s="336">
        <v>28390</v>
      </c>
      <c r="B7851" s="2" t="s">
        <v>294</v>
      </c>
      <c r="C7851" s="429">
        <v>5.5319700000000003</v>
      </c>
      <c r="D7851" s="429">
        <v>3.323572</v>
      </c>
      <c r="E7851" s="429">
        <v>2.2083980000000003</v>
      </c>
      <c r="F7851" s="429">
        <v>5.3536649999999995</v>
      </c>
    </row>
    <row r="7852" spans="1:6" x14ac:dyDescent="0.3">
      <c r="A7852" s="336">
        <v>28391</v>
      </c>
      <c r="B7852" s="2" t="s">
        <v>296</v>
      </c>
      <c r="C7852" s="429">
        <v>5.1630529999999997</v>
      </c>
      <c r="D7852" s="429">
        <v>2.7317469999999999</v>
      </c>
      <c r="E7852" s="429">
        <v>2.4313059999999997</v>
      </c>
      <c r="F7852" s="429">
        <v>5.0329060000000112</v>
      </c>
    </row>
    <row r="7853" spans="1:6" x14ac:dyDescent="0.3">
      <c r="A7853" s="336">
        <v>28392</v>
      </c>
      <c r="B7853" s="2" t="s">
        <v>296</v>
      </c>
      <c r="C7853" s="429">
        <v>5.2228589999999997</v>
      </c>
      <c r="D7853" s="429">
        <v>2.5882019999999999</v>
      </c>
      <c r="E7853" s="429">
        <v>2.6346569999999998</v>
      </c>
      <c r="F7853" s="429">
        <v>5.9375609999999952</v>
      </c>
    </row>
    <row r="7854" spans="1:6" x14ac:dyDescent="0.3">
      <c r="A7854" s="336">
        <v>28393</v>
      </c>
      <c r="B7854" s="2" t="s">
        <v>296</v>
      </c>
      <c r="C7854" s="429">
        <v>5.1539659999999996</v>
      </c>
      <c r="D7854" s="429">
        <v>2.8447260000000001</v>
      </c>
      <c r="E7854" s="429">
        <v>2.3092399999999995</v>
      </c>
      <c r="F7854" s="429">
        <v>2.9419810000000055</v>
      </c>
    </row>
    <row r="7855" spans="1:6" x14ac:dyDescent="0.3">
      <c r="A7855" s="336">
        <v>28394</v>
      </c>
      <c r="B7855" s="2" t="s">
        <v>294</v>
      </c>
      <c r="C7855" s="429">
        <v>5.5120300000000002</v>
      </c>
      <c r="D7855" s="429">
        <v>3.3477350000000001</v>
      </c>
      <c r="E7855" s="429">
        <v>2.1642950000000001</v>
      </c>
      <c r="F7855" s="429">
        <v>5.3660419999999931</v>
      </c>
    </row>
    <row r="7856" spans="1:6" x14ac:dyDescent="0.3">
      <c r="A7856" s="336">
        <v>28395</v>
      </c>
      <c r="B7856" s="2" t="s">
        <v>296</v>
      </c>
      <c r="C7856" s="429">
        <v>5.1459549999999998</v>
      </c>
      <c r="D7856" s="429">
        <v>2.8021250000000002</v>
      </c>
      <c r="E7856" s="429">
        <v>2.3438299999999996</v>
      </c>
      <c r="F7856" s="429">
        <v>5.0416900000000098</v>
      </c>
    </row>
    <row r="7857" spans="1:6" x14ac:dyDescent="0.3">
      <c r="A7857" s="336">
        <v>28396</v>
      </c>
      <c r="B7857" s="2" t="s">
        <v>296</v>
      </c>
      <c r="C7857" s="429">
        <v>5.1862760000000003</v>
      </c>
      <c r="D7857" s="429">
        <v>2.8334239999999999</v>
      </c>
      <c r="E7857" s="429">
        <v>2.3528520000000004</v>
      </c>
      <c r="F7857" s="429">
        <v>6.1484459999999928</v>
      </c>
    </row>
    <row r="7858" spans="1:6" x14ac:dyDescent="0.3">
      <c r="A7858" s="336">
        <v>28398</v>
      </c>
      <c r="B7858" s="2" t="s">
        <v>296</v>
      </c>
      <c r="C7858" s="429">
        <v>5.1534519999999997</v>
      </c>
      <c r="D7858" s="429">
        <v>2.8858069999999998</v>
      </c>
      <c r="E7858" s="429">
        <v>2.2676449999999999</v>
      </c>
      <c r="F7858" s="429">
        <v>2.7047840000000107</v>
      </c>
    </row>
    <row r="7859" spans="1:6" x14ac:dyDescent="0.3">
      <c r="A7859" s="336">
        <v>28399</v>
      </c>
      <c r="B7859" s="2" t="s">
        <v>296</v>
      </c>
      <c r="C7859" s="429">
        <v>5.2211030000000003</v>
      </c>
      <c r="D7859" s="429">
        <v>2.6059459999999999</v>
      </c>
      <c r="E7859" s="429">
        <v>2.6151570000000004</v>
      </c>
      <c r="F7859" s="429">
        <v>5.5522969999999958</v>
      </c>
    </row>
    <row r="7860" spans="1:6" x14ac:dyDescent="0.3">
      <c r="A7860" s="336">
        <v>28401</v>
      </c>
      <c r="B7860" s="2" t="s">
        <v>296</v>
      </c>
      <c r="C7860" s="429">
        <v>5.1698339999999998</v>
      </c>
      <c r="D7860" s="429">
        <v>2.5133359999999998</v>
      </c>
      <c r="E7860" s="429">
        <v>2.656498</v>
      </c>
      <c r="F7860" s="429">
        <v>1.0011580000000038</v>
      </c>
    </row>
    <row r="7861" spans="1:6" x14ac:dyDescent="0.3">
      <c r="A7861" s="336">
        <v>28403</v>
      </c>
      <c r="B7861" s="2" t="s">
        <v>296</v>
      </c>
      <c r="C7861" s="429">
        <v>5.1807040000000004</v>
      </c>
      <c r="D7861" s="429">
        <v>2.4972180000000002</v>
      </c>
      <c r="E7861" s="429">
        <v>2.6834860000000003</v>
      </c>
      <c r="F7861" s="429">
        <v>0.8792230000000032</v>
      </c>
    </row>
    <row r="7862" spans="1:6" x14ac:dyDescent="0.3">
      <c r="A7862" s="336">
        <v>28405</v>
      </c>
      <c r="B7862" s="2" t="s">
        <v>296</v>
      </c>
      <c r="C7862" s="429">
        <v>5.175522</v>
      </c>
      <c r="D7862" s="429">
        <v>2.5179079999999998</v>
      </c>
      <c r="E7862" s="429">
        <v>2.6576140000000001</v>
      </c>
      <c r="F7862" s="429">
        <v>0.89727299999999843</v>
      </c>
    </row>
    <row r="7863" spans="1:6" x14ac:dyDescent="0.3">
      <c r="A7863" s="336">
        <v>28409</v>
      </c>
      <c r="B7863" s="2" t="s">
        <v>296</v>
      </c>
      <c r="C7863" s="429">
        <v>5.1372390000000001</v>
      </c>
      <c r="D7863" s="429">
        <v>2.4799630000000001</v>
      </c>
      <c r="E7863" s="429">
        <v>2.657276</v>
      </c>
      <c r="F7863" s="429">
        <v>-0.31562600000000174</v>
      </c>
    </row>
    <row r="7864" spans="1:6" x14ac:dyDescent="0.3">
      <c r="A7864" s="336">
        <v>28411</v>
      </c>
      <c r="B7864" s="2" t="s">
        <v>296</v>
      </c>
      <c r="C7864" s="429">
        <v>5.167484</v>
      </c>
      <c r="D7864" s="429">
        <v>2.5453990000000002</v>
      </c>
      <c r="E7864" s="429">
        <v>2.6220849999999998</v>
      </c>
      <c r="F7864" s="429">
        <v>0.83652599999999921</v>
      </c>
    </row>
    <row r="7865" spans="1:6" x14ac:dyDescent="0.3">
      <c r="A7865" s="336">
        <v>28412</v>
      </c>
      <c r="B7865" s="2" t="s">
        <v>296</v>
      </c>
      <c r="C7865" s="429">
        <v>5.127046</v>
      </c>
      <c r="D7865" s="429">
        <v>2.4767929999999998</v>
      </c>
      <c r="E7865" s="429">
        <v>2.6502530000000002</v>
      </c>
      <c r="F7865" s="429">
        <v>-0.52911299999999528</v>
      </c>
    </row>
    <row r="7866" spans="1:6" x14ac:dyDescent="0.3">
      <c r="A7866" s="336">
        <v>28420</v>
      </c>
      <c r="B7866" s="2" t="s">
        <v>296</v>
      </c>
      <c r="C7866" s="429">
        <v>5.1870789999999998</v>
      </c>
      <c r="D7866" s="429">
        <v>2.483114</v>
      </c>
      <c r="E7866" s="429">
        <v>2.7039649999999997</v>
      </c>
      <c r="F7866" s="429">
        <v>2.0686899999999966</v>
      </c>
    </row>
    <row r="7867" spans="1:6" x14ac:dyDescent="0.3">
      <c r="A7867" s="336">
        <v>28421</v>
      </c>
      <c r="B7867" s="2" t="s">
        <v>296</v>
      </c>
      <c r="C7867" s="429">
        <v>5.1897019999999996</v>
      </c>
      <c r="D7867" s="429">
        <v>2.6139990000000002</v>
      </c>
      <c r="E7867" s="429">
        <v>2.5757029999999994</v>
      </c>
      <c r="F7867" s="429">
        <v>2.4769340000000142</v>
      </c>
    </row>
    <row r="7868" spans="1:6" x14ac:dyDescent="0.3">
      <c r="A7868" s="336">
        <v>28422</v>
      </c>
      <c r="B7868" s="2" t="s">
        <v>296</v>
      </c>
      <c r="C7868" s="429">
        <v>5.0745230000000001</v>
      </c>
      <c r="D7868" s="429">
        <v>2.4679340000000001</v>
      </c>
      <c r="E7868" s="429">
        <v>2.606589</v>
      </c>
      <c r="F7868" s="429">
        <v>-0.74517099999999914</v>
      </c>
    </row>
    <row r="7869" spans="1:6" x14ac:dyDescent="0.3">
      <c r="A7869" s="336">
        <v>28423</v>
      </c>
      <c r="B7869" s="2" t="s">
        <v>296</v>
      </c>
      <c r="C7869" s="429">
        <v>5.191719</v>
      </c>
      <c r="D7869" s="429">
        <v>2.5239259999999999</v>
      </c>
      <c r="E7869" s="429">
        <v>2.6677930000000001</v>
      </c>
      <c r="F7869" s="429">
        <v>2.388536000000002</v>
      </c>
    </row>
    <row r="7870" spans="1:6" x14ac:dyDescent="0.3">
      <c r="A7870" s="336">
        <v>28425</v>
      </c>
      <c r="B7870" s="2" t="s">
        <v>296</v>
      </c>
      <c r="C7870" s="429">
        <v>5.2017930000000003</v>
      </c>
      <c r="D7870" s="429">
        <v>2.6665519999999998</v>
      </c>
      <c r="E7870" s="429">
        <v>2.5352410000000005</v>
      </c>
      <c r="F7870" s="429">
        <v>2.0326160000000044</v>
      </c>
    </row>
    <row r="7871" spans="1:6" x14ac:dyDescent="0.3">
      <c r="A7871" s="336">
        <v>28428</v>
      </c>
      <c r="B7871" s="2" t="s">
        <v>296</v>
      </c>
      <c r="C7871" s="429">
        <v>5.0999410000000003</v>
      </c>
      <c r="D7871" s="429">
        <v>2.4667919999999999</v>
      </c>
      <c r="E7871" s="429">
        <v>2.6331490000000004</v>
      </c>
      <c r="F7871" s="429">
        <v>-1.2169039999999924</v>
      </c>
    </row>
    <row r="7872" spans="1:6" x14ac:dyDescent="0.3">
      <c r="A7872" s="336">
        <v>28429</v>
      </c>
      <c r="B7872" s="2" t="s">
        <v>296</v>
      </c>
      <c r="C7872" s="429">
        <v>5.1771630000000002</v>
      </c>
      <c r="D7872" s="429">
        <v>2.5547409999999999</v>
      </c>
      <c r="E7872" s="429">
        <v>2.6224220000000003</v>
      </c>
      <c r="F7872" s="429">
        <v>1.3411129999999858</v>
      </c>
    </row>
    <row r="7873" spans="1:6" x14ac:dyDescent="0.3">
      <c r="A7873" s="336">
        <v>28430</v>
      </c>
      <c r="B7873" s="2" t="s">
        <v>296</v>
      </c>
      <c r="C7873" s="429">
        <v>5.297059</v>
      </c>
      <c r="D7873" s="429">
        <v>2.5379849999999999</v>
      </c>
      <c r="E7873" s="429">
        <v>2.759074</v>
      </c>
      <c r="F7873" s="429">
        <v>6.0162559999999985</v>
      </c>
    </row>
    <row r="7874" spans="1:6" x14ac:dyDescent="0.3">
      <c r="A7874" s="336">
        <v>28431</v>
      </c>
      <c r="B7874" s="2" t="s">
        <v>296</v>
      </c>
      <c r="C7874" s="429">
        <v>5.259576</v>
      </c>
      <c r="D7874" s="429">
        <v>2.527218</v>
      </c>
      <c r="E7874" s="429">
        <v>2.7323580000000001</v>
      </c>
      <c r="F7874" s="429">
        <v>5.5365890000000064</v>
      </c>
    </row>
    <row r="7875" spans="1:6" x14ac:dyDescent="0.3">
      <c r="A7875" s="336">
        <v>28432</v>
      </c>
      <c r="B7875" s="2" t="s">
        <v>296</v>
      </c>
      <c r="C7875" s="429">
        <v>5.2423310000000001</v>
      </c>
      <c r="D7875" s="429">
        <v>2.5260099999999999</v>
      </c>
      <c r="E7875" s="429">
        <v>2.7163210000000002</v>
      </c>
      <c r="F7875" s="429">
        <v>4.6570039999999935</v>
      </c>
    </row>
    <row r="7876" spans="1:6" x14ac:dyDescent="0.3">
      <c r="A7876" s="336">
        <v>28433</v>
      </c>
      <c r="B7876" s="2" t="s">
        <v>296</v>
      </c>
      <c r="C7876" s="429">
        <v>5.2333920000000003</v>
      </c>
      <c r="D7876" s="429">
        <v>2.5530249999999999</v>
      </c>
      <c r="E7876" s="429">
        <v>2.6803670000000004</v>
      </c>
      <c r="F7876" s="429">
        <v>4.5159839999999889</v>
      </c>
    </row>
    <row r="7877" spans="1:6" x14ac:dyDescent="0.3">
      <c r="A7877" s="336">
        <v>28434</v>
      </c>
      <c r="B7877" s="2" t="s">
        <v>296</v>
      </c>
      <c r="C7877" s="429">
        <v>5.2219439999999997</v>
      </c>
      <c r="D7877" s="429">
        <v>2.566532</v>
      </c>
      <c r="E7877" s="429">
        <v>2.6554119999999997</v>
      </c>
      <c r="F7877" s="429">
        <v>3.5234899999999953</v>
      </c>
    </row>
    <row r="7878" spans="1:6" x14ac:dyDescent="0.3">
      <c r="A7878" s="336">
        <v>28435</v>
      </c>
      <c r="B7878" s="2" t="s">
        <v>296</v>
      </c>
      <c r="C7878" s="429">
        <v>5.1964829999999997</v>
      </c>
      <c r="D7878" s="429">
        <v>2.5705119999999999</v>
      </c>
      <c r="E7878" s="429">
        <v>2.6259709999999998</v>
      </c>
      <c r="F7878" s="429">
        <v>1.9920410000000004</v>
      </c>
    </row>
    <row r="7879" spans="1:6" x14ac:dyDescent="0.3">
      <c r="A7879" s="336">
        <v>28436</v>
      </c>
      <c r="B7879" s="2" t="s">
        <v>296</v>
      </c>
      <c r="C7879" s="429">
        <v>5.1841100000000004</v>
      </c>
      <c r="D7879" s="429">
        <v>2.5264790000000001</v>
      </c>
      <c r="E7879" s="429">
        <v>2.6576310000000003</v>
      </c>
      <c r="F7879" s="429">
        <v>1.5649160000000037</v>
      </c>
    </row>
    <row r="7880" spans="1:6" x14ac:dyDescent="0.3">
      <c r="A7880" s="336">
        <v>28438</v>
      </c>
      <c r="B7880" s="2" t="s">
        <v>296</v>
      </c>
      <c r="C7880" s="429">
        <v>5.2670649999999997</v>
      </c>
      <c r="D7880" s="429">
        <v>2.5189870000000001</v>
      </c>
      <c r="E7880" s="429">
        <v>2.7480779999999996</v>
      </c>
      <c r="F7880" s="429">
        <v>6.325874000000006</v>
      </c>
    </row>
    <row r="7881" spans="1:6" x14ac:dyDescent="0.3">
      <c r="A7881" s="336">
        <v>28439</v>
      </c>
      <c r="B7881" s="2" t="s">
        <v>296</v>
      </c>
      <c r="C7881" s="429">
        <v>5.3012800000000002</v>
      </c>
      <c r="D7881" s="429">
        <v>2.542335</v>
      </c>
      <c r="E7881" s="429">
        <v>2.7589450000000002</v>
      </c>
      <c r="F7881" s="429">
        <v>6.6747900000000087</v>
      </c>
    </row>
    <row r="7882" spans="1:6" x14ac:dyDescent="0.3">
      <c r="A7882" s="336">
        <v>28441</v>
      </c>
      <c r="B7882" s="2" t="s">
        <v>296</v>
      </c>
      <c r="C7882" s="429">
        <v>5.1858810000000002</v>
      </c>
      <c r="D7882" s="429">
        <v>2.6981869999999999</v>
      </c>
      <c r="E7882" s="429">
        <v>2.4876940000000003</v>
      </c>
      <c r="F7882" s="429">
        <v>3.9323799999999878</v>
      </c>
    </row>
    <row r="7883" spans="1:6" x14ac:dyDescent="0.3">
      <c r="A7883" s="336">
        <v>28442</v>
      </c>
      <c r="B7883" s="2" t="s">
        <v>296</v>
      </c>
      <c r="C7883" s="429">
        <v>5.2137320000000003</v>
      </c>
      <c r="D7883" s="429">
        <v>2.522062</v>
      </c>
      <c r="E7883" s="429">
        <v>2.6916700000000002</v>
      </c>
      <c r="F7883" s="429">
        <v>3.7250160000000108</v>
      </c>
    </row>
    <row r="7884" spans="1:6" x14ac:dyDescent="0.3">
      <c r="A7884" s="336">
        <v>28443</v>
      </c>
      <c r="B7884" s="2" t="s">
        <v>296</v>
      </c>
      <c r="C7884" s="429">
        <v>5.1511699999999996</v>
      </c>
      <c r="D7884" s="429">
        <v>2.6302020000000002</v>
      </c>
      <c r="E7884" s="429">
        <v>2.5209679999999994</v>
      </c>
      <c r="F7884" s="429">
        <v>1.1872039999999942</v>
      </c>
    </row>
    <row r="7885" spans="1:6" x14ac:dyDescent="0.3">
      <c r="A7885" s="336">
        <v>28444</v>
      </c>
      <c r="B7885" s="2" t="s">
        <v>296</v>
      </c>
      <c r="C7885" s="429">
        <v>5.2049779999999997</v>
      </c>
      <c r="D7885" s="429">
        <v>2.6761599999999999</v>
      </c>
      <c r="E7885" s="429">
        <v>2.5288179999999998</v>
      </c>
      <c r="F7885" s="429">
        <v>3.2766710000000003</v>
      </c>
    </row>
    <row r="7886" spans="1:6" x14ac:dyDescent="0.3">
      <c r="A7886" s="336">
        <v>28445</v>
      </c>
      <c r="B7886" s="2" t="s">
        <v>296</v>
      </c>
      <c r="C7886" s="429">
        <v>5.1157209999999997</v>
      </c>
      <c r="D7886" s="429">
        <v>2.6848610000000002</v>
      </c>
      <c r="E7886" s="429">
        <v>2.4308599999999996</v>
      </c>
      <c r="F7886" s="429">
        <v>1.1899409999999975</v>
      </c>
    </row>
    <row r="7887" spans="1:6" x14ac:dyDescent="0.3">
      <c r="A7887" s="336">
        <v>28447</v>
      </c>
      <c r="B7887" s="2" t="s">
        <v>296</v>
      </c>
      <c r="C7887" s="429">
        <v>5.190607</v>
      </c>
      <c r="D7887" s="429">
        <v>2.6418249999999999</v>
      </c>
      <c r="E7887" s="429">
        <v>2.5487820000000001</v>
      </c>
      <c r="F7887" s="429">
        <v>2.8667850000000072</v>
      </c>
    </row>
    <row r="7888" spans="1:6" x14ac:dyDescent="0.3">
      <c r="A7888" s="336">
        <v>28448</v>
      </c>
      <c r="B7888" s="2" t="s">
        <v>296</v>
      </c>
      <c r="C7888" s="429">
        <v>5.2051189999999998</v>
      </c>
      <c r="D7888" s="429">
        <v>2.587269</v>
      </c>
      <c r="E7888" s="429">
        <v>2.6178499999999998</v>
      </c>
      <c r="F7888" s="429">
        <v>2.9251519999999829</v>
      </c>
    </row>
    <row r="7889" spans="1:6" x14ac:dyDescent="0.3">
      <c r="A7889" s="336">
        <v>28449</v>
      </c>
      <c r="B7889" s="2" t="s">
        <v>296</v>
      </c>
      <c r="C7889" s="429">
        <v>5.0431379999999999</v>
      </c>
      <c r="D7889" s="429">
        <v>2.4545050000000002</v>
      </c>
      <c r="E7889" s="429">
        <v>2.5886329999999997</v>
      </c>
      <c r="F7889" s="429">
        <v>-1.7081970000000126</v>
      </c>
    </row>
    <row r="7890" spans="1:6" x14ac:dyDescent="0.3">
      <c r="A7890" s="336">
        <v>28450</v>
      </c>
      <c r="B7890" s="2" t="s">
        <v>296</v>
      </c>
      <c r="C7890" s="429">
        <v>5.217022</v>
      </c>
      <c r="D7890" s="429">
        <v>2.5340560000000001</v>
      </c>
      <c r="E7890" s="429">
        <v>2.682966</v>
      </c>
      <c r="F7890" s="429">
        <v>3.3522920000000056</v>
      </c>
    </row>
    <row r="7891" spans="1:6" x14ac:dyDescent="0.3">
      <c r="A7891" s="336">
        <v>28451</v>
      </c>
      <c r="B7891" s="2" t="s">
        <v>296</v>
      </c>
      <c r="C7891" s="429">
        <v>5.1461620000000003</v>
      </c>
      <c r="D7891" s="429">
        <v>2.5101460000000002</v>
      </c>
      <c r="E7891" s="429">
        <v>2.6360160000000001</v>
      </c>
      <c r="F7891" s="429">
        <v>0.81718200000000962</v>
      </c>
    </row>
    <row r="7892" spans="1:6" x14ac:dyDescent="0.3">
      <c r="A7892" s="336">
        <v>28452</v>
      </c>
      <c r="B7892" s="2" t="s">
        <v>296</v>
      </c>
      <c r="C7892" s="429">
        <v>5.1819100000000002</v>
      </c>
      <c r="D7892" s="429">
        <v>2.4648750000000001</v>
      </c>
      <c r="E7892" s="429">
        <v>2.7170350000000001</v>
      </c>
      <c r="F7892" s="429">
        <v>2.5233810000000076</v>
      </c>
    </row>
    <row r="7893" spans="1:6" x14ac:dyDescent="0.3">
      <c r="A7893" s="336">
        <v>28453</v>
      </c>
      <c r="B7893" s="2" t="s">
        <v>296</v>
      </c>
      <c r="C7893" s="429">
        <v>5.1643780000000001</v>
      </c>
      <c r="D7893" s="429">
        <v>2.8241149999999999</v>
      </c>
      <c r="E7893" s="429">
        <v>2.3402630000000002</v>
      </c>
      <c r="F7893" s="429">
        <v>2.685028999999993</v>
      </c>
    </row>
    <row r="7894" spans="1:6" x14ac:dyDescent="0.3">
      <c r="A7894" s="336">
        <v>28454</v>
      </c>
      <c r="B7894" s="2" t="s">
        <v>296</v>
      </c>
      <c r="C7894" s="429">
        <v>5.1506970000000001</v>
      </c>
      <c r="D7894" s="429">
        <v>2.7396069999999999</v>
      </c>
      <c r="E7894" s="429">
        <v>2.4110900000000002</v>
      </c>
      <c r="F7894" s="429">
        <v>1.611920000000012</v>
      </c>
    </row>
    <row r="7895" spans="1:6" x14ac:dyDescent="0.3">
      <c r="A7895" s="336">
        <v>28455</v>
      </c>
      <c r="B7895" s="2" t="s">
        <v>296</v>
      </c>
      <c r="C7895" s="429">
        <v>5.2247680000000001</v>
      </c>
      <c r="D7895" s="429">
        <v>2.4974850000000002</v>
      </c>
      <c r="E7895" s="429">
        <v>2.7272829999999999</v>
      </c>
      <c r="F7895" s="429">
        <v>3.364904999999986</v>
      </c>
    </row>
    <row r="7896" spans="1:6" x14ac:dyDescent="0.3">
      <c r="A7896" s="336">
        <v>28456</v>
      </c>
      <c r="B7896" s="2" t="s">
        <v>296</v>
      </c>
      <c r="C7896" s="429">
        <v>5.1930019999999999</v>
      </c>
      <c r="D7896" s="429">
        <v>2.5514199999999998</v>
      </c>
      <c r="E7896" s="429">
        <v>2.6415820000000001</v>
      </c>
      <c r="F7896" s="429">
        <v>2.3230139999999935</v>
      </c>
    </row>
    <row r="7897" spans="1:6" x14ac:dyDescent="0.3">
      <c r="A7897" s="336">
        <v>28457</v>
      </c>
      <c r="B7897" s="2" t="s">
        <v>296</v>
      </c>
      <c r="C7897" s="429">
        <v>5.1823839999999999</v>
      </c>
      <c r="D7897" s="429">
        <v>2.6152069999999998</v>
      </c>
      <c r="E7897" s="429">
        <v>2.567177</v>
      </c>
      <c r="F7897" s="429">
        <v>1.6948579999999893</v>
      </c>
    </row>
    <row r="7898" spans="1:6" x14ac:dyDescent="0.3">
      <c r="A7898" s="336">
        <v>28458</v>
      </c>
      <c r="B7898" s="2" t="s">
        <v>296</v>
      </c>
      <c r="C7898" s="429">
        <v>5.1689790000000002</v>
      </c>
      <c r="D7898" s="429">
        <v>2.790489</v>
      </c>
      <c r="E7898" s="429">
        <v>2.3784900000000002</v>
      </c>
      <c r="F7898" s="429">
        <v>2.5975129999999922</v>
      </c>
    </row>
    <row r="7899" spans="1:6" x14ac:dyDescent="0.3">
      <c r="A7899" s="336">
        <v>28460</v>
      </c>
      <c r="B7899" s="2" t="s">
        <v>296</v>
      </c>
      <c r="C7899" s="429">
        <v>5.1128660000000004</v>
      </c>
      <c r="D7899" s="429">
        <v>2.6802009999999998</v>
      </c>
      <c r="E7899" s="429">
        <v>2.4326650000000005</v>
      </c>
      <c r="F7899" s="429">
        <v>1.2317760000000035</v>
      </c>
    </row>
    <row r="7900" spans="1:6" x14ac:dyDescent="0.3">
      <c r="A7900" s="336">
        <v>28461</v>
      </c>
      <c r="B7900" s="2" t="s">
        <v>296</v>
      </c>
      <c r="C7900" s="429">
        <v>5.0529409999999997</v>
      </c>
      <c r="D7900" s="429">
        <v>2.4619580000000001</v>
      </c>
      <c r="E7900" s="429">
        <v>2.5909829999999996</v>
      </c>
      <c r="F7900" s="429">
        <v>-1.6252119999999977</v>
      </c>
    </row>
    <row r="7901" spans="1:6" x14ac:dyDescent="0.3">
      <c r="A7901" s="336">
        <v>28462</v>
      </c>
      <c r="B7901" s="2" t="s">
        <v>296</v>
      </c>
      <c r="C7901" s="429">
        <v>5.1212949999999999</v>
      </c>
      <c r="D7901" s="429">
        <v>2.4744969999999999</v>
      </c>
      <c r="E7901" s="429">
        <v>2.646798</v>
      </c>
      <c r="F7901" s="429">
        <v>0.55129999999998347</v>
      </c>
    </row>
    <row r="7902" spans="1:6" x14ac:dyDescent="0.3">
      <c r="A7902" s="336">
        <v>28463</v>
      </c>
      <c r="B7902" s="2" t="s">
        <v>296</v>
      </c>
      <c r="C7902" s="429">
        <v>5.2477410000000004</v>
      </c>
      <c r="D7902" s="429">
        <v>2.5179529999999999</v>
      </c>
      <c r="E7902" s="429">
        <v>2.7297880000000005</v>
      </c>
      <c r="F7902" s="429">
        <v>4.3757140000000021</v>
      </c>
    </row>
    <row r="7903" spans="1:6" x14ac:dyDescent="0.3">
      <c r="A7903" s="336">
        <v>28464</v>
      </c>
      <c r="B7903" s="2" t="s">
        <v>296</v>
      </c>
      <c r="C7903" s="429">
        <v>5.1643150000000002</v>
      </c>
      <c r="D7903" s="429">
        <v>2.7737539999999998</v>
      </c>
      <c r="E7903" s="429">
        <v>2.3905610000000004</v>
      </c>
      <c r="F7903" s="429">
        <v>2.3986149999999995</v>
      </c>
    </row>
    <row r="7904" spans="1:6" x14ac:dyDescent="0.3">
      <c r="A7904" s="336">
        <v>28465</v>
      </c>
      <c r="B7904" s="2" t="s">
        <v>296</v>
      </c>
      <c r="C7904" s="429">
        <v>5.051126</v>
      </c>
      <c r="D7904" s="429">
        <v>2.4543430000000002</v>
      </c>
      <c r="E7904" s="429">
        <v>2.5967829999999998</v>
      </c>
      <c r="F7904" s="429">
        <v>-1.6096649999999926</v>
      </c>
    </row>
    <row r="7905" spans="1:6" x14ac:dyDescent="0.3">
      <c r="A7905" s="336">
        <v>28466</v>
      </c>
      <c r="B7905" s="2" t="s">
        <v>296</v>
      </c>
      <c r="C7905" s="429">
        <v>5.1708040000000004</v>
      </c>
      <c r="D7905" s="429">
        <v>2.7787790000000001</v>
      </c>
      <c r="E7905" s="429">
        <v>2.3920250000000003</v>
      </c>
      <c r="F7905" s="429">
        <v>2.1740799999999894</v>
      </c>
    </row>
    <row r="7906" spans="1:6" x14ac:dyDescent="0.3">
      <c r="A7906" s="336">
        <v>28467</v>
      </c>
      <c r="B7906" s="2" t="s">
        <v>296</v>
      </c>
      <c r="C7906" s="429">
        <v>5.1587880000000004</v>
      </c>
      <c r="D7906" s="429">
        <v>2.452747</v>
      </c>
      <c r="E7906" s="429">
        <v>2.7060410000000004</v>
      </c>
      <c r="F7906" s="429">
        <v>2.6241030000000052</v>
      </c>
    </row>
    <row r="7907" spans="1:6" x14ac:dyDescent="0.3">
      <c r="A7907" s="336">
        <v>28468</v>
      </c>
      <c r="B7907" s="2" t="s">
        <v>296</v>
      </c>
      <c r="C7907" s="429">
        <v>5.1481320000000004</v>
      </c>
      <c r="D7907" s="429">
        <v>2.4491990000000001</v>
      </c>
      <c r="E7907" s="429">
        <v>2.6989330000000002</v>
      </c>
      <c r="F7907" s="429">
        <v>2.2480569999999958</v>
      </c>
    </row>
    <row r="7908" spans="1:6" x14ac:dyDescent="0.3">
      <c r="A7908" s="336">
        <v>28469</v>
      </c>
      <c r="B7908" s="2" t="s">
        <v>296</v>
      </c>
      <c r="C7908" s="429">
        <v>5.148002</v>
      </c>
      <c r="D7908" s="429">
        <v>2.4502250000000001</v>
      </c>
      <c r="E7908" s="429">
        <v>2.6977769999999999</v>
      </c>
      <c r="F7908" s="429">
        <v>1.5210290000000057</v>
      </c>
    </row>
    <row r="7909" spans="1:6" x14ac:dyDescent="0.3">
      <c r="A7909" s="336">
        <v>28470</v>
      </c>
      <c r="B7909" s="2" t="s">
        <v>296</v>
      </c>
      <c r="C7909" s="429">
        <v>5.1416539999999999</v>
      </c>
      <c r="D7909" s="429">
        <v>2.454539</v>
      </c>
      <c r="E7909" s="429">
        <v>2.6871149999999999</v>
      </c>
      <c r="F7909" s="429">
        <v>1.0806250000000048</v>
      </c>
    </row>
    <row r="7910" spans="1:6" x14ac:dyDescent="0.3">
      <c r="A7910" s="336">
        <v>28472</v>
      </c>
      <c r="B7910" s="2" t="s">
        <v>296</v>
      </c>
      <c r="C7910" s="429">
        <v>5.2242480000000002</v>
      </c>
      <c r="D7910" s="429">
        <v>2.5230410000000001</v>
      </c>
      <c r="E7910" s="429">
        <v>2.7012070000000001</v>
      </c>
      <c r="F7910" s="429">
        <v>4.2556150000000059</v>
      </c>
    </row>
    <row r="7911" spans="1:6" x14ac:dyDescent="0.3">
      <c r="A7911" s="336">
        <v>28478</v>
      </c>
      <c r="B7911" s="2" t="s">
        <v>296</v>
      </c>
      <c r="C7911" s="429">
        <v>5.188688</v>
      </c>
      <c r="D7911" s="429">
        <v>2.7011669999999999</v>
      </c>
      <c r="E7911" s="429">
        <v>2.4875210000000001</v>
      </c>
      <c r="F7911" s="429">
        <v>2.347650999999999</v>
      </c>
    </row>
    <row r="7912" spans="1:6" x14ac:dyDescent="0.3">
      <c r="A7912" s="336">
        <v>28479</v>
      </c>
      <c r="B7912" s="2" t="s">
        <v>296</v>
      </c>
      <c r="C7912" s="429">
        <v>5.1014109999999997</v>
      </c>
      <c r="D7912" s="429">
        <v>2.481636</v>
      </c>
      <c r="E7912" s="429">
        <v>2.6197749999999997</v>
      </c>
      <c r="F7912" s="429">
        <v>-0.60124600000000328</v>
      </c>
    </row>
    <row r="7913" spans="1:6" x14ac:dyDescent="0.3">
      <c r="A7913" s="336">
        <v>28480</v>
      </c>
      <c r="B7913" s="2" t="s">
        <v>296</v>
      </c>
      <c r="C7913" s="429">
        <v>5.1592250000000002</v>
      </c>
      <c r="D7913" s="429">
        <v>2.5355110000000001</v>
      </c>
      <c r="E7913" s="429">
        <v>2.6237140000000001</v>
      </c>
      <c r="F7913" s="429">
        <v>0.51031900000000263</v>
      </c>
    </row>
    <row r="7914" spans="1:6" x14ac:dyDescent="0.3">
      <c r="A7914" s="336">
        <v>28501</v>
      </c>
      <c r="B7914" s="2" t="s">
        <v>296</v>
      </c>
      <c r="C7914" s="429">
        <v>5.0520189999999996</v>
      </c>
      <c r="D7914" s="429">
        <v>3.094964</v>
      </c>
      <c r="E7914" s="429">
        <v>1.9570549999999995</v>
      </c>
      <c r="F7914" s="429">
        <v>1.948268000000013</v>
      </c>
    </row>
    <row r="7915" spans="1:6" x14ac:dyDescent="0.3">
      <c r="A7915" s="336">
        <v>28504</v>
      </c>
      <c r="B7915" s="2" t="s">
        <v>296</v>
      </c>
      <c r="C7915" s="429">
        <v>5.077814</v>
      </c>
      <c r="D7915" s="429">
        <v>3.0767099999999998</v>
      </c>
      <c r="E7915" s="429">
        <v>2.0011040000000002</v>
      </c>
      <c r="F7915" s="429">
        <v>2.1198629999999952</v>
      </c>
    </row>
    <row r="7916" spans="1:6" x14ac:dyDescent="0.3">
      <c r="A7916" s="336">
        <v>28508</v>
      </c>
      <c r="B7916" s="2" t="s">
        <v>296</v>
      </c>
      <c r="C7916" s="429">
        <v>5.1345080000000003</v>
      </c>
      <c r="D7916" s="429">
        <v>2.9939269999999998</v>
      </c>
      <c r="E7916" s="429">
        <v>2.1405810000000005</v>
      </c>
      <c r="F7916" s="429">
        <v>2.3212429999999955</v>
      </c>
    </row>
    <row r="7917" spans="1:6" x14ac:dyDescent="0.3">
      <c r="A7917" s="336">
        <v>28510</v>
      </c>
      <c r="B7917" s="2" t="s">
        <v>296</v>
      </c>
      <c r="C7917" s="429">
        <v>4.9429259999999999</v>
      </c>
      <c r="D7917" s="429">
        <v>2.6262479999999999</v>
      </c>
      <c r="E7917" s="429">
        <v>2.316678</v>
      </c>
      <c r="F7917" s="429">
        <v>0.62787900000000008</v>
      </c>
    </row>
    <row r="7918" spans="1:6" x14ac:dyDescent="0.3">
      <c r="A7918" s="336">
        <v>28511</v>
      </c>
      <c r="B7918" s="2" t="s">
        <v>296</v>
      </c>
      <c r="C7918" s="429">
        <v>4.7539480000000003</v>
      </c>
      <c r="D7918" s="429">
        <v>2.7072400000000001</v>
      </c>
      <c r="E7918" s="429">
        <v>2.0467080000000002</v>
      </c>
      <c r="F7918" s="429">
        <v>-0.91504400000000174</v>
      </c>
    </row>
    <row r="7919" spans="1:6" x14ac:dyDescent="0.3">
      <c r="A7919" s="336">
        <v>28512</v>
      </c>
      <c r="B7919" s="2" t="s">
        <v>296</v>
      </c>
      <c r="C7919" s="429">
        <v>4.8527779999999998</v>
      </c>
      <c r="D7919" s="429">
        <v>2.510834</v>
      </c>
      <c r="E7919" s="429">
        <v>2.3419439999999998</v>
      </c>
      <c r="F7919" s="429">
        <v>-3.3498999999999057E-2</v>
      </c>
    </row>
    <row r="7920" spans="1:6" x14ac:dyDescent="0.3">
      <c r="A7920" s="336">
        <v>28513</v>
      </c>
      <c r="B7920" s="2" t="s">
        <v>296</v>
      </c>
      <c r="C7920" s="429">
        <v>5.0029789999999998</v>
      </c>
      <c r="D7920" s="429">
        <v>3.018913</v>
      </c>
      <c r="E7920" s="429">
        <v>1.9840659999999999</v>
      </c>
      <c r="F7920" s="429">
        <v>2.543323000000008</v>
      </c>
    </row>
    <row r="7921" spans="1:6" x14ac:dyDescent="0.3">
      <c r="A7921" s="336">
        <v>28515</v>
      </c>
      <c r="B7921" s="2" t="s">
        <v>296</v>
      </c>
      <c r="C7921" s="429">
        <v>4.9185319999999999</v>
      </c>
      <c r="D7921" s="429">
        <v>2.7579389999999999</v>
      </c>
      <c r="E7921" s="429">
        <v>2.160593</v>
      </c>
      <c r="F7921" s="429">
        <v>0.6319779999999966</v>
      </c>
    </row>
    <row r="7922" spans="1:6" x14ac:dyDescent="0.3">
      <c r="A7922" s="336">
        <v>28516</v>
      </c>
      <c r="B7922" s="2" t="s">
        <v>296</v>
      </c>
      <c r="C7922" s="429">
        <v>4.7988150000000003</v>
      </c>
      <c r="D7922" s="429">
        <v>2.6248749999999998</v>
      </c>
      <c r="E7922" s="429">
        <v>2.1739400000000004</v>
      </c>
      <c r="F7922" s="429">
        <v>-0.42956500000001085</v>
      </c>
    </row>
    <row r="7923" spans="1:6" x14ac:dyDescent="0.3">
      <c r="A7923" s="336">
        <v>28518</v>
      </c>
      <c r="B7923" s="2" t="s">
        <v>296</v>
      </c>
      <c r="C7923" s="429">
        <v>5.128196</v>
      </c>
      <c r="D7923" s="429">
        <v>2.8964020000000001</v>
      </c>
      <c r="E7923" s="429">
        <v>2.2317939999999998</v>
      </c>
      <c r="F7923" s="429">
        <v>1.7817579999999964</v>
      </c>
    </row>
    <row r="7924" spans="1:6" x14ac:dyDescent="0.3">
      <c r="A7924" s="336">
        <v>28520</v>
      </c>
      <c r="B7924" s="2" t="s">
        <v>296</v>
      </c>
      <c r="C7924" s="429">
        <v>4.7539480000000003</v>
      </c>
      <c r="D7924" s="429">
        <v>2.7072400000000001</v>
      </c>
      <c r="E7924" s="429">
        <v>2.0467080000000002</v>
      </c>
      <c r="F7924" s="429">
        <v>-0.91504400000000174</v>
      </c>
    </row>
    <row r="7925" spans="1:6" x14ac:dyDescent="0.3">
      <c r="A7925" s="336">
        <v>28521</v>
      </c>
      <c r="B7925" s="2" t="s">
        <v>296</v>
      </c>
      <c r="C7925" s="429">
        <v>5.1449720000000001</v>
      </c>
      <c r="D7925" s="429">
        <v>2.8563130000000001</v>
      </c>
      <c r="E7925" s="429">
        <v>2.288659</v>
      </c>
      <c r="F7925" s="429">
        <v>1.7250069999999909</v>
      </c>
    </row>
    <row r="7926" spans="1:6" x14ac:dyDescent="0.3">
      <c r="A7926" s="336">
        <v>28523</v>
      </c>
      <c r="B7926" s="2" t="s">
        <v>296</v>
      </c>
      <c r="C7926" s="429">
        <v>5.0466189999999997</v>
      </c>
      <c r="D7926" s="429">
        <v>2.97132</v>
      </c>
      <c r="E7926" s="429">
        <v>2.0752989999999998</v>
      </c>
      <c r="F7926" s="429">
        <v>1.4633439999999993</v>
      </c>
    </row>
    <row r="7927" spans="1:6" x14ac:dyDescent="0.3">
      <c r="A7927" s="336">
        <v>28525</v>
      </c>
      <c r="B7927" s="2" t="s">
        <v>296</v>
      </c>
      <c r="C7927" s="429">
        <v>5.1059720000000004</v>
      </c>
      <c r="D7927" s="429">
        <v>3.0407289999999998</v>
      </c>
      <c r="E7927" s="429">
        <v>2.0652430000000006</v>
      </c>
      <c r="F7927" s="429">
        <v>1.916564000000001</v>
      </c>
    </row>
    <row r="7928" spans="1:6" x14ac:dyDescent="0.3">
      <c r="A7928" s="336">
        <v>28526</v>
      </c>
      <c r="B7928" s="2" t="s">
        <v>296</v>
      </c>
      <c r="C7928" s="429">
        <v>5.036975</v>
      </c>
      <c r="D7928" s="429">
        <v>3.0594749999999999</v>
      </c>
      <c r="E7928" s="429">
        <v>1.9775</v>
      </c>
      <c r="F7928" s="429">
        <v>1.6947229999999962</v>
      </c>
    </row>
    <row r="7929" spans="1:6" x14ac:dyDescent="0.3">
      <c r="A7929" s="336">
        <v>28527</v>
      </c>
      <c r="B7929" s="2" t="s">
        <v>296</v>
      </c>
      <c r="C7929" s="429">
        <v>4.977398</v>
      </c>
      <c r="D7929" s="429">
        <v>2.8628480000000001</v>
      </c>
      <c r="E7929" s="429">
        <v>2.1145499999999999</v>
      </c>
      <c r="F7929" s="429">
        <v>1.2770229999999927</v>
      </c>
    </row>
    <row r="7930" spans="1:6" x14ac:dyDescent="0.3">
      <c r="A7930" s="336">
        <v>28528</v>
      </c>
      <c r="B7930" s="2" t="s">
        <v>296</v>
      </c>
      <c r="C7930" s="429">
        <v>4.7829829999999998</v>
      </c>
      <c r="D7930" s="429">
        <v>2.5879799999999999</v>
      </c>
      <c r="E7930" s="429">
        <v>2.1950029999999998</v>
      </c>
      <c r="F7930" s="429">
        <v>-0.64452899999999147</v>
      </c>
    </row>
    <row r="7931" spans="1:6" x14ac:dyDescent="0.3">
      <c r="A7931" s="336">
        <v>28529</v>
      </c>
      <c r="B7931" s="2" t="s">
        <v>296</v>
      </c>
      <c r="C7931" s="429">
        <v>4.9889400000000004</v>
      </c>
      <c r="D7931" s="429">
        <v>2.6847479999999999</v>
      </c>
      <c r="E7931" s="429">
        <v>2.3041920000000005</v>
      </c>
      <c r="F7931" s="429">
        <v>0.88213700000001438</v>
      </c>
    </row>
    <row r="7932" spans="1:6" x14ac:dyDescent="0.3">
      <c r="A7932" s="336">
        <v>28530</v>
      </c>
      <c r="B7932" s="2" t="s">
        <v>296</v>
      </c>
      <c r="C7932" s="429">
        <v>5.0226189999999997</v>
      </c>
      <c r="D7932" s="429">
        <v>3.047266</v>
      </c>
      <c r="E7932" s="429">
        <v>1.9753529999999997</v>
      </c>
      <c r="F7932" s="429">
        <v>2.2776039999999824</v>
      </c>
    </row>
    <row r="7933" spans="1:6" x14ac:dyDescent="0.3">
      <c r="A7933" s="336">
        <v>28531</v>
      </c>
      <c r="B7933" s="2" t="s">
        <v>296</v>
      </c>
      <c r="C7933" s="429">
        <v>4.7829829999999998</v>
      </c>
      <c r="D7933" s="429">
        <v>2.5879799999999999</v>
      </c>
      <c r="E7933" s="429">
        <v>2.1950029999999998</v>
      </c>
      <c r="F7933" s="429">
        <v>-0.64452899999999147</v>
      </c>
    </row>
    <row r="7934" spans="1:6" x14ac:dyDescent="0.3">
      <c r="A7934" s="336">
        <v>28532</v>
      </c>
      <c r="B7934" s="2" t="s">
        <v>296</v>
      </c>
      <c r="C7934" s="429">
        <v>4.9689360000000002</v>
      </c>
      <c r="D7934" s="429">
        <v>2.5937030000000001</v>
      </c>
      <c r="E7934" s="429">
        <v>2.3752330000000001</v>
      </c>
      <c r="F7934" s="429">
        <v>0.63776500000000169</v>
      </c>
    </row>
    <row r="7935" spans="1:6" x14ac:dyDescent="0.3">
      <c r="A7935" s="336">
        <v>28537</v>
      </c>
      <c r="B7935" s="2" t="s">
        <v>296</v>
      </c>
      <c r="C7935" s="429">
        <v>4.8523959999999997</v>
      </c>
      <c r="D7935" s="429">
        <v>2.8059229999999999</v>
      </c>
      <c r="E7935" s="429">
        <v>2.0464729999999998</v>
      </c>
      <c r="F7935" s="429">
        <v>0.37570600000000809</v>
      </c>
    </row>
    <row r="7936" spans="1:6" x14ac:dyDescent="0.3">
      <c r="A7936" s="336">
        <v>28538</v>
      </c>
      <c r="B7936" s="2" t="s">
        <v>296</v>
      </c>
      <c r="C7936" s="429">
        <v>5.0193899999999996</v>
      </c>
      <c r="D7936" s="429">
        <v>3.0524710000000002</v>
      </c>
      <c r="E7936" s="429">
        <v>1.9669189999999994</v>
      </c>
      <c r="F7936" s="429">
        <v>2.9110260000000068</v>
      </c>
    </row>
    <row r="7937" spans="1:6" x14ac:dyDescent="0.3">
      <c r="A7937" s="336">
        <v>28539</v>
      </c>
      <c r="B7937" s="2" t="s">
        <v>296</v>
      </c>
      <c r="C7937" s="429">
        <v>5.0634180000000004</v>
      </c>
      <c r="D7937" s="429">
        <v>2.6770849999999999</v>
      </c>
      <c r="E7937" s="429">
        <v>2.3863330000000005</v>
      </c>
      <c r="F7937" s="429">
        <v>0.94704300000000785</v>
      </c>
    </row>
    <row r="7938" spans="1:6" x14ac:dyDescent="0.3">
      <c r="A7938" s="336">
        <v>28540</v>
      </c>
      <c r="B7938" s="2" t="s">
        <v>296</v>
      </c>
      <c r="C7938" s="429">
        <v>5.1010289999999996</v>
      </c>
      <c r="D7938" s="429">
        <v>2.775474</v>
      </c>
      <c r="E7938" s="429">
        <v>2.3255549999999996</v>
      </c>
      <c r="F7938" s="429">
        <v>1.3130000000000024</v>
      </c>
    </row>
    <row r="7939" spans="1:6" x14ac:dyDescent="0.3">
      <c r="A7939" s="336">
        <v>28542</v>
      </c>
      <c r="B7939" s="2" t="s">
        <v>296</v>
      </c>
      <c r="C7939" s="429">
        <v>5.0746650000000004</v>
      </c>
      <c r="D7939" s="429">
        <v>2.6866850000000002</v>
      </c>
      <c r="E7939" s="429">
        <v>2.3879800000000002</v>
      </c>
      <c r="F7939" s="429">
        <v>1.0464100000000087</v>
      </c>
    </row>
    <row r="7940" spans="1:6" x14ac:dyDescent="0.3">
      <c r="A7940" s="336">
        <v>28543</v>
      </c>
      <c r="B7940" s="2" t="s">
        <v>296</v>
      </c>
      <c r="C7940" s="429">
        <v>5.0968980000000004</v>
      </c>
      <c r="D7940" s="429">
        <v>2.7503519999999999</v>
      </c>
      <c r="E7940" s="429">
        <v>2.3465460000000005</v>
      </c>
      <c r="F7940" s="429">
        <v>1.3133309999999909</v>
      </c>
    </row>
    <row r="7941" spans="1:6" x14ac:dyDescent="0.3">
      <c r="A7941" s="336">
        <v>28544</v>
      </c>
      <c r="B7941" s="2" t="s">
        <v>296</v>
      </c>
      <c r="C7941" s="429">
        <v>5.0888920000000004</v>
      </c>
      <c r="D7941" s="429">
        <v>2.724281</v>
      </c>
      <c r="E7941" s="429">
        <v>2.3646110000000005</v>
      </c>
      <c r="F7941" s="429">
        <v>1.1671379999999942</v>
      </c>
    </row>
    <row r="7942" spans="1:6" x14ac:dyDescent="0.3">
      <c r="A7942" s="336">
        <v>28546</v>
      </c>
      <c r="B7942" s="2" t="s">
        <v>296</v>
      </c>
      <c r="C7942" s="429">
        <v>5.088978</v>
      </c>
      <c r="D7942" s="429">
        <v>2.7900049999999998</v>
      </c>
      <c r="E7942" s="429">
        <v>2.2989730000000002</v>
      </c>
      <c r="F7942" s="429">
        <v>1.2288600000000045</v>
      </c>
    </row>
    <row r="7943" spans="1:6" x14ac:dyDescent="0.3">
      <c r="A7943" s="336">
        <v>28547</v>
      </c>
      <c r="B7943" s="2" t="s">
        <v>296</v>
      </c>
      <c r="C7943" s="429">
        <v>5.0883580000000004</v>
      </c>
      <c r="D7943" s="429">
        <v>2.71827</v>
      </c>
      <c r="E7943" s="429">
        <v>2.3700880000000004</v>
      </c>
      <c r="F7943" s="429">
        <v>1.1860039999999969</v>
      </c>
    </row>
    <row r="7944" spans="1:6" x14ac:dyDescent="0.3">
      <c r="A7944" s="336">
        <v>28551</v>
      </c>
      <c r="B7944" s="2" t="s">
        <v>296</v>
      </c>
      <c r="C7944" s="429">
        <v>5.0855269999999999</v>
      </c>
      <c r="D7944" s="429">
        <v>3.0270009999999998</v>
      </c>
      <c r="E7944" s="429">
        <v>2.0585260000000001</v>
      </c>
      <c r="F7944" s="429">
        <v>3.1060410000000118</v>
      </c>
    </row>
    <row r="7945" spans="1:6" x14ac:dyDescent="0.3">
      <c r="A7945" s="336">
        <v>28552</v>
      </c>
      <c r="B7945" s="2" t="s">
        <v>296</v>
      </c>
      <c r="C7945" s="429">
        <v>4.849742</v>
      </c>
      <c r="D7945" s="429">
        <v>2.8178709999999998</v>
      </c>
      <c r="E7945" s="429">
        <v>2.0318710000000002</v>
      </c>
      <c r="F7945" s="429">
        <v>0.43460000000000321</v>
      </c>
    </row>
    <row r="7946" spans="1:6" x14ac:dyDescent="0.3">
      <c r="A7946" s="336">
        <v>28553</v>
      </c>
      <c r="B7946" s="2" t="s">
        <v>296</v>
      </c>
      <c r="C7946" s="429">
        <v>4.7829829999999998</v>
      </c>
      <c r="D7946" s="429">
        <v>2.5879799999999999</v>
      </c>
      <c r="E7946" s="429">
        <v>2.1950029999999998</v>
      </c>
      <c r="F7946" s="429">
        <v>-0.64452899999999147</v>
      </c>
    </row>
    <row r="7947" spans="1:6" x14ac:dyDescent="0.3">
      <c r="A7947" s="336">
        <v>28555</v>
      </c>
      <c r="B7947" s="2" t="s">
        <v>296</v>
      </c>
      <c r="C7947" s="429">
        <v>5.0618689999999997</v>
      </c>
      <c r="D7947" s="429">
        <v>2.7595480000000001</v>
      </c>
      <c r="E7947" s="429">
        <v>2.3023209999999996</v>
      </c>
      <c r="F7947" s="429">
        <v>0.96444499999999067</v>
      </c>
    </row>
    <row r="7948" spans="1:6" x14ac:dyDescent="0.3">
      <c r="A7948" s="336">
        <v>28556</v>
      </c>
      <c r="B7948" s="2" t="s">
        <v>296</v>
      </c>
      <c r="C7948" s="429">
        <v>4.8944450000000002</v>
      </c>
      <c r="D7948" s="429">
        <v>2.7114669999999998</v>
      </c>
      <c r="E7948" s="429">
        <v>2.1829780000000003</v>
      </c>
      <c r="F7948" s="429">
        <v>0.37915099999999313</v>
      </c>
    </row>
    <row r="7949" spans="1:6" x14ac:dyDescent="0.3">
      <c r="A7949" s="336">
        <v>28557</v>
      </c>
      <c r="B7949" s="2" t="s">
        <v>296</v>
      </c>
      <c r="C7949" s="429">
        <v>4.8205330000000002</v>
      </c>
      <c r="D7949" s="429">
        <v>2.5063300000000002</v>
      </c>
      <c r="E7949" s="429">
        <v>2.314203</v>
      </c>
      <c r="F7949" s="429">
        <v>-0.15129800000001126</v>
      </c>
    </row>
    <row r="7950" spans="1:6" x14ac:dyDescent="0.3">
      <c r="A7950" s="336">
        <v>28560</v>
      </c>
      <c r="B7950" s="2" t="s">
        <v>296</v>
      </c>
      <c r="C7950" s="429">
        <v>5.0044909999999998</v>
      </c>
      <c r="D7950" s="429">
        <v>2.764122</v>
      </c>
      <c r="E7950" s="429">
        <v>2.2403689999999998</v>
      </c>
      <c r="F7950" s="429">
        <v>1.0560919999999996</v>
      </c>
    </row>
    <row r="7951" spans="1:6" x14ac:dyDescent="0.3">
      <c r="A7951" s="336">
        <v>28562</v>
      </c>
      <c r="B7951" s="2" t="s">
        <v>296</v>
      </c>
      <c r="C7951" s="429">
        <v>5.038926</v>
      </c>
      <c r="D7951" s="429">
        <v>2.7935439999999998</v>
      </c>
      <c r="E7951" s="429">
        <v>2.2453820000000002</v>
      </c>
      <c r="F7951" s="429">
        <v>1.1071000000000097</v>
      </c>
    </row>
    <row r="7952" spans="1:6" x14ac:dyDescent="0.3">
      <c r="A7952" s="336">
        <v>28570</v>
      </c>
      <c r="B7952" s="2" t="s">
        <v>296</v>
      </c>
      <c r="C7952" s="429">
        <v>4.942672</v>
      </c>
      <c r="D7952" s="429">
        <v>2.556654</v>
      </c>
      <c r="E7952" s="429">
        <v>2.386018</v>
      </c>
      <c r="F7952" s="429">
        <v>0.38512700000001132</v>
      </c>
    </row>
    <row r="7953" spans="1:6" x14ac:dyDescent="0.3">
      <c r="A7953" s="336">
        <v>28571</v>
      </c>
      <c r="B7953" s="2" t="s">
        <v>296</v>
      </c>
      <c r="C7953" s="429">
        <v>4.8950490000000002</v>
      </c>
      <c r="D7953" s="429">
        <v>2.6698249999999999</v>
      </c>
      <c r="E7953" s="429">
        <v>2.2252240000000003</v>
      </c>
      <c r="F7953" s="429">
        <v>0.35862999999999801</v>
      </c>
    </row>
    <row r="7954" spans="1:6" x14ac:dyDescent="0.3">
      <c r="A7954" s="336">
        <v>28572</v>
      </c>
      <c r="B7954" s="2" t="s">
        <v>296</v>
      </c>
      <c r="C7954" s="429">
        <v>5.1241580000000004</v>
      </c>
      <c r="D7954" s="429">
        <v>2.9810720000000002</v>
      </c>
      <c r="E7954" s="429">
        <v>2.1430860000000003</v>
      </c>
      <c r="F7954" s="429">
        <v>1.8264189999999942</v>
      </c>
    </row>
    <row r="7955" spans="1:6" x14ac:dyDescent="0.3">
      <c r="A7955" s="336">
        <v>28573</v>
      </c>
      <c r="B7955" s="2" t="s">
        <v>296</v>
      </c>
      <c r="C7955" s="429">
        <v>5.0487000000000002</v>
      </c>
      <c r="D7955" s="429">
        <v>2.816576</v>
      </c>
      <c r="E7955" s="429">
        <v>2.2321240000000002</v>
      </c>
      <c r="F7955" s="429">
        <v>1.0160970000000162</v>
      </c>
    </row>
    <row r="7956" spans="1:6" x14ac:dyDescent="0.3">
      <c r="A7956" s="336">
        <v>28574</v>
      </c>
      <c r="B7956" s="2" t="s">
        <v>296</v>
      </c>
      <c r="C7956" s="429">
        <v>5.106992</v>
      </c>
      <c r="D7956" s="429">
        <v>2.8924370000000001</v>
      </c>
      <c r="E7956" s="429">
        <v>2.2145549999999998</v>
      </c>
      <c r="F7956" s="429">
        <v>1.3908190000000005</v>
      </c>
    </row>
    <row r="7957" spans="1:6" x14ac:dyDescent="0.3">
      <c r="A7957" s="336">
        <v>28577</v>
      </c>
      <c r="B7957" s="2" t="s">
        <v>296</v>
      </c>
      <c r="C7957" s="429">
        <v>4.7539480000000003</v>
      </c>
      <c r="D7957" s="429">
        <v>2.7072400000000001</v>
      </c>
      <c r="E7957" s="429">
        <v>2.0467080000000002</v>
      </c>
      <c r="F7957" s="429">
        <v>-0.91504400000000174</v>
      </c>
    </row>
    <row r="7958" spans="1:6" x14ac:dyDescent="0.3">
      <c r="A7958" s="336">
        <v>28578</v>
      </c>
      <c r="B7958" s="2" t="s">
        <v>296</v>
      </c>
      <c r="C7958" s="429">
        <v>5.1202120000000004</v>
      </c>
      <c r="D7958" s="429">
        <v>3.0020319999999998</v>
      </c>
      <c r="E7958" s="429">
        <v>2.1181800000000006</v>
      </c>
      <c r="F7958" s="429">
        <v>2.9002179999999953</v>
      </c>
    </row>
    <row r="7959" spans="1:6" x14ac:dyDescent="0.3">
      <c r="A7959" s="336">
        <v>28579</v>
      </c>
      <c r="B7959" s="2" t="s">
        <v>296</v>
      </c>
      <c r="C7959" s="429">
        <v>4.7856920000000001</v>
      </c>
      <c r="D7959" s="429">
        <v>2.5950289999999998</v>
      </c>
      <c r="E7959" s="429">
        <v>2.1906630000000002</v>
      </c>
      <c r="F7959" s="429">
        <v>-0.59318900000000241</v>
      </c>
    </row>
    <row r="7960" spans="1:6" x14ac:dyDescent="0.3">
      <c r="A7960" s="336">
        <v>28580</v>
      </c>
      <c r="B7960" s="2" t="s">
        <v>296</v>
      </c>
      <c r="C7960" s="429">
        <v>5.0330130000000004</v>
      </c>
      <c r="D7960" s="429">
        <v>3.0120740000000001</v>
      </c>
      <c r="E7960" s="429">
        <v>2.0209390000000003</v>
      </c>
      <c r="F7960" s="429">
        <v>3.450002000000012</v>
      </c>
    </row>
    <row r="7961" spans="1:6" x14ac:dyDescent="0.3">
      <c r="A7961" s="336">
        <v>28581</v>
      </c>
      <c r="B7961" s="2" t="s">
        <v>296</v>
      </c>
      <c r="C7961" s="429">
        <v>4.7539480000000003</v>
      </c>
      <c r="D7961" s="429">
        <v>2.7072400000000001</v>
      </c>
      <c r="E7961" s="429">
        <v>2.0467080000000002</v>
      </c>
      <c r="F7961" s="429">
        <v>-0.91504400000000174</v>
      </c>
    </row>
    <row r="7962" spans="1:6" x14ac:dyDescent="0.3">
      <c r="A7962" s="336">
        <v>28582</v>
      </c>
      <c r="B7962" s="2" t="s">
        <v>296</v>
      </c>
      <c r="C7962" s="429">
        <v>5.0293659999999996</v>
      </c>
      <c r="D7962" s="429">
        <v>2.6559729999999999</v>
      </c>
      <c r="E7962" s="429">
        <v>2.3733929999999996</v>
      </c>
      <c r="F7962" s="429">
        <v>0.80542899999999662</v>
      </c>
    </row>
    <row r="7963" spans="1:6" x14ac:dyDescent="0.3">
      <c r="A7963" s="336">
        <v>28584</v>
      </c>
      <c r="B7963" s="2" t="s">
        <v>296</v>
      </c>
      <c r="C7963" s="429">
        <v>5.0019470000000004</v>
      </c>
      <c r="D7963" s="429">
        <v>2.6251950000000002</v>
      </c>
      <c r="E7963" s="429">
        <v>2.3767520000000002</v>
      </c>
      <c r="F7963" s="429">
        <v>0.67834799999999262</v>
      </c>
    </row>
    <row r="7964" spans="1:6" x14ac:dyDescent="0.3">
      <c r="A7964" s="336">
        <v>28585</v>
      </c>
      <c r="B7964" s="2" t="s">
        <v>296</v>
      </c>
      <c r="C7964" s="429">
        <v>5.0695620000000003</v>
      </c>
      <c r="D7964" s="429">
        <v>2.9887380000000001</v>
      </c>
      <c r="E7964" s="429">
        <v>2.0808240000000002</v>
      </c>
      <c r="F7964" s="429">
        <v>1.3260210000000043</v>
      </c>
    </row>
    <row r="7965" spans="1:6" x14ac:dyDescent="0.3">
      <c r="A7965" s="336">
        <v>28586</v>
      </c>
      <c r="B7965" s="2" t="s">
        <v>296</v>
      </c>
      <c r="C7965" s="429">
        <v>5.0051290000000002</v>
      </c>
      <c r="D7965" s="429">
        <v>2.939219</v>
      </c>
      <c r="E7965" s="429">
        <v>2.0659100000000001</v>
      </c>
      <c r="F7965" s="429">
        <v>1.6642199999999931</v>
      </c>
    </row>
    <row r="7966" spans="1:6" x14ac:dyDescent="0.3">
      <c r="A7966" s="336">
        <v>28587</v>
      </c>
      <c r="B7966" s="2" t="s">
        <v>296</v>
      </c>
      <c r="C7966" s="429">
        <v>4.8959070000000002</v>
      </c>
      <c r="D7966" s="429">
        <v>2.7610459999999999</v>
      </c>
      <c r="E7966" s="429">
        <v>2.1348610000000003</v>
      </c>
      <c r="F7966" s="429">
        <v>0.49140399999999573</v>
      </c>
    </row>
    <row r="7967" spans="1:6" x14ac:dyDescent="0.3">
      <c r="A7967" s="336">
        <v>28590</v>
      </c>
      <c r="B7967" s="2" t="s">
        <v>296</v>
      </c>
      <c r="C7967" s="429">
        <v>4.9865000000000004</v>
      </c>
      <c r="D7967" s="429">
        <v>3.0005679999999999</v>
      </c>
      <c r="E7967" s="429">
        <v>1.9859320000000005</v>
      </c>
      <c r="F7967" s="429">
        <v>3.0939510000000041</v>
      </c>
    </row>
    <row r="7968" spans="1:6" x14ac:dyDescent="0.3">
      <c r="A7968" s="336">
        <v>28594</v>
      </c>
      <c r="B7968" s="2" t="s">
        <v>296</v>
      </c>
      <c r="C7968" s="429">
        <v>4.9867739999999996</v>
      </c>
      <c r="D7968" s="429">
        <v>2.5804369999999999</v>
      </c>
      <c r="E7968" s="429">
        <v>2.4063369999999997</v>
      </c>
      <c r="F7968" s="429">
        <v>0.53233799999999576</v>
      </c>
    </row>
    <row r="7969" spans="1:6" x14ac:dyDescent="0.3">
      <c r="A7969" s="336">
        <v>28601</v>
      </c>
      <c r="B7969" s="2" t="s">
        <v>295</v>
      </c>
      <c r="C7969" s="429">
        <v>6.0215649999999998</v>
      </c>
      <c r="D7969" s="429">
        <v>3.8872939999999998</v>
      </c>
      <c r="E7969" s="429">
        <v>2.134271</v>
      </c>
      <c r="F7969" s="429">
        <v>3.997799999999998</v>
      </c>
    </row>
    <row r="7970" spans="1:6" x14ac:dyDescent="0.3">
      <c r="A7970" s="336">
        <v>28602</v>
      </c>
      <c r="B7970" s="2" t="s">
        <v>295</v>
      </c>
      <c r="C7970" s="429">
        <v>6.0597099999999999</v>
      </c>
      <c r="D7970" s="429">
        <v>3.8744360000000002</v>
      </c>
      <c r="E7970" s="429">
        <v>2.1852739999999997</v>
      </c>
      <c r="F7970" s="429">
        <v>3.6447160000000025</v>
      </c>
    </row>
    <row r="7971" spans="1:6" x14ac:dyDescent="0.3">
      <c r="A7971" s="336">
        <v>28604</v>
      </c>
      <c r="B7971" s="2" t="s">
        <v>293</v>
      </c>
      <c r="C7971" s="429">
        <v>5.0444839999999997</v>
      </c>
      <c r="D7971" s="429">
        <v>3.7950200000000001</v>
      </c>
      <c r="E7971" s="429">
        <v>1.2494639999999997</v>
      </c>
      <c r="F7971" s="429">
        <v>-5.5403960000000012</v>
      </c>
    </row>
    <row r="7972" spans="1:6" x14ac:dyDescent="0.3">
      <c r="A7972" s="336">
        <v>28605</v>
      </c>
      <c r="B7972" s="2" t="s">
        <v>293</v>
      </c>
      <c r="C7972" s="429">
        <v>5.1639150000000003</v>
      </c>
      <c r="D7972" s="429">
        <v>3.8776709999999999</v>
      </c>
      <c r="E7972" s="429">
        <v>1.2862440000000004</v>
      </c>
      <c r="F7972" s="429">
        <v>-4.6915499999999923</v>
      </c>
    </row>
    <row r="7973" spans="1:6" x14ac:dyDescent="0.3">
      <c r="A7973" s="336">
        <v>28606</v>
      </c>
      <c r="B7973" s="2" t="s">
        <v>293</v>
      </c>
      <c r="C7973" s="429">
        <v>5.8431139999999999</v>
      </c>
      <c r="D7973" s="429">
        <v>3.9158219999999999</v>
      </c>
      <c r="E7973" s="429">
        <v>1.927292</v>
      </c>
      <c r="F7973" s="429">
        <v>3.0413029999999992</v>
      </c>
    </row>
    <row r="7974" spans="1:6" x14ac:dyDescent="0.3">
      <c r="A7974" s="336">
        <v>28607</v>
      </c>
      <c r="B7974" s="2" t="s">
        <v>293</v>
      </c>
      <c r="C7974" s="429">
        <v>5.1478849999999996</v>
      </c>
      <c r="D7974" s="429">
        <v>3.8395630000000001</v>
      </c>
      <c r="E7974" s="429">
        <v>1.3083219999999995</v>
      </c>
      <c r="F7974" s="429">
        <v>-4.4457949999999968</v>
      </c>
    </row>
    <row r="7975" spans="1:6" x14ac:dyDescent="0.3">
      <c r="A7975" s="336">
        <v>28609</v>
      </c>
      <c r="B7975" s="2" t="s">
        <v>295</v>
      </c>
      <c r="C7975" s="429">
        <v>6.1785410000000001</v>
      </c>
      <c r="D7975" s="429">
        <v>3.6539489999999999</v>
      </c>
      <c r="E7975" s="429">
        <v>2.5245920000000002</v>
      </c>
      <c r="F7975" s="429">
        <v>5.9717109999999991</v>
      </c>
    </row>
    <row r="7976" spans="1:6" x14ac:dyDescent="0.3">
      <c r="A7976" s="336">
        <v>28610</v>
      </c>
      <c r="B7976" s="2" t="s">
        <v>295</v>
      </c>
      <c r="C7976" s="429">
        <v>6.1239590000000002</v>
      </c>
      <c r="D7976" s="429">
        <v>3.7166619999999999</v>
      </c>
      <c r="E7976" s="429">
        <v>2.4072970000000002</v>
      </c>
      <c r="F7976" s="429">
        <v>5.358988999999994</v>
      </c>
    </row>
    <row r="7977" spans="1:6" x14ac:dyDescent="0.3">
      <c r="A7977" s="336">
        <v>28611</v>
      </c>
      <c r="B7977" s="2" t="s">
        <v>293</v>
      </c>
      <c r="C7977" s="429">
        <v>5.4243129999999997</v>
      </c>
      <c r="D7977" s="429">
        <v>4.0322959999999997</v>
      </c>
      <c r="E7977" s="429">
        <v>1.3920170000000001</v>
      </c>
      <c r="F7977" s="429">
        <v>-3.0770850000000038</v>
      </c>
    </row>
    <row r="7978" spans="1:6" x14ac:dyDescent="0.3">
      <c r="A7978" s="336">
        <v>28612</v>
      </c>
      <c r="B7978" s="2" t="s">
        <v>295</v>
      </c>
      <c r="C7978" s="429">
        <v>5.9621820000000003</v>
      </c>
      <c r="D7978" s="429">
        <v>3.9808880000000002</v>
      </c>
      <c r="E7978" s="429">
        <v>1.9812940000000001</v>
      </c>
      <c r="F7978" s="429">
        <v>1.2084940000000088</v>
      </c>
    </row>
    <row r="7979" spans="1:6" x14ac:dyDescent="0.3">
      <c r="A7979" s="336">
        <v>28613</v>
      </c>
      <c r="B7979" s="2" t="s">
        <v>295</v>
      </c>
      <c r="C7979" s="429">
        <v>6.1009960000000003</v>
      </c>
      <c r="D7979" s="429">
        <v>3.7689119999999998</v>
      </c>
      <c r="E7979" s="429">
        <v>2.3320840000000005</v>
      </c>
      <c r="F7979" s="429">
        <v>5.0250560000000064</v>
      </c>
    </row>
    <row r="7980" spans="1:6" x14ac:dyDescent="0.3">
      <c r="A7980" s="336">
        <v>28615</v>
      </c>
      <c r="B7980" s="2" t="s">
        <v>293</v>
      </c>
      <c r="C7980" s="429">
        <v>5.0143839999999997</v>
      </c>
      <c r="D7980" s="429">
        <v>3.7563849999999999</v>
      </c>
      <c r="E7980" s="429">
        <v>1.2579989999999999</v>
      </c>
      <c r="F7980" s="429">
        <v>-5.2223129999999927</v>
      </c>
    </row>
    <row r="7981" spans="1:6" x14ac:dyDescent="0.3">
      <c r="A7981" s="336">
        <v>28617</v>
      </c>
      <c r="B7981" s="2" t="s">
        <v>293</v>
      </c>
      <c r="C7981" s="429">
        <v>5.1565830000000004</v>
      </c>
      <c r="D7981" s="429">
        <v>3.7658640000000001</v>
      </c>
      <c r="E7981" s="429">
        <v>1.3907190000000003</v>
      </c>
      <c r="F7981" s="429">
        <v>-3.8339980000000011</v>
      </c>
    </row>
    <row r="7982" spans="1:6" x14ac:dyDescent="0.3">
      <c r="A7982" s="336">
        <v>28618</v>
      </c>
      <c r="B7982" s="2" t="s">
        <v>293</v>
      </c>
      <c r="C7982" s="429">
        <v>5.3154669999999999</v>
      </c>
      <c r="D7982" s="429">
        <v>3.8682129999999999</v>
      </c>
      <c r="E7982" s="429">
        <v>1.447254</v>
      </c>
      <c r="F7982" s="429">
        <v>-2.7183779999999942</v>
      </c>
    </row>
    <row r="7983" spans="1:6" x14ac:dyDescent="0.3">
      <c r="A7983" s="336">
        <v>28621</v>
      </c>
      <c r="B7983" s="2" t="s">
        <v>293</v>
      </c>
      <c r="C7983" s="429">
        <v>5.8872710000000001</v>
      </c>
      <c r="D7983" s="429">
        <v>3.6300270000000001</v>
      </c>
      <c r="E7983" s="429">
        <v>2.257244</v>
      </c>
      <c r="F7983" s="429">
        <v>3.9312210000000078</v>
      </c>
    </row>
    <row r="7984" spans="1:6" x14ac:dyDescent="0.3">
      <c r="A7984" s="336">
        <v>28622</v>
      </c>
      <c r="B7984" s="2" t="s">
        <v>293</v>
      </c>
      <c r="C7984" s="429">
        <v>5.0448880000000003</v>
      </c>
      <c r="D7984" s="429">
        <v>3.7536399999999999</v>
      </c>
      <c r="E7984" s="429">
        <v>1.2912480000000004</v>
      </c>
      <c r="F7984" s="429">
        <v>-5.4244450000000128</v>
      </c>
    </row>
    <row r="7985" spans="1:6" x14ac:dyDescent="0.3">
      <c r="A7985" s="336">
        <v>28623</v>
      </c>
      <c r="B7985" s="2" t="s">
        <v>293</v>
      </c>
      <c r="C7985" s="429">
        <v>5.3933359999999997</v>
      </c>
      <c r="D7985" s="429">
        <v>3.6478169999999999</v>
      </c>
      <c r="E7985" s="429">
        <v>1.7455189999999998</v>
      </c>
      <c r="F7985" s="429">
        <v>-1.0648279999999986</v>
      </c>
    </row>
    <row r="7986" spans="1:6" x14ac:dyDescent="0.3">
      <c r="A7986" s="336">
        <v>28624</v>
      </c>
      <c r="B7986" s="2" t="s">
        <v>293</v>
      </c>
      <c r="C7986" s="429">
        <v>5.6586100000000004</v>
      </c>
      <c r="D7986" s="429">
        <v>3.8874960000000001</v>
      </c>
      <c r="E7986" s="429">
        <v>1.7711140000000003</v>
      </c>
      <c r="F7986" s="429">
        <v>1.0342170000000124</v>
      </c>
    </row>
    <row r="7987" spans="1:6" x14ac:dyDescent="0.3">
      <c r="A7987" s="336">
        <v>28625</v>
      </c>
      <c r="B7987" s="2" t="s">
        <v>295</v>
      </c>
      <c r="C7987" s="429">
        <v>6.113245</v>
      </c>
      <c r="D7987" s="429">
        <v>3.6570459999999998</v>
      </c>
      <c r="E7987" s="429">
        <v>2.4561990000000002</v>
      </c>
      <c r="F7987" s="429">
        <v>5.9227869999999996</v>
      </c>
    </row>
    <row r="7988" spans="1:6" x14ac:dyDescent="0.3">
      <c r="A7988" s="336">
        <v>28626</v>
      </c>
      <c r="B7988" s="2" t="s">
        <v>293</v>
      </c>
      <c r="C7988" s="429">
        <v>5.1855650000000004</v>
      </c>
      <c r="D7988" s="429">
        <v>3.8305630000000002</v>
      </c>
      <c r="E7988" s="429">
        <v>1.3550020000000003</v>
      </c>
      <c r="F7988" s="429">
        <v>-3.8688169999999928</v>
      </c>
    </row>
    <row r="7989" spans="1:6" x14ac:dyDescent="0.3">
      <c r="A7989" s="336">
        <v>28627</v>
      </c>
      <c r="B7989" s="2" t="s">
        <v>293</v>
      </c>
      <c r="C7989" s="429">
        <v>5.4803090000000001</v>
      </c>
      <c r="D7989" s="429">
        <v>3.6781649999999999</v>
      </c>
      <c r="E7989" s="429">
        <v>1.8021440000000002</v>
      </c>
      <c r="F7989" s="429">
        <v>-0.401169000000003</v>
      </c>
    </row>
    <row r="7990" spans="1:6" x14ac:dyDescent="0.3">
      <c r="A7990" s="336">
        <v>28630</v>
      </c>
      <c r="B7990" s="2" t="s">
        <v>295</v>
      </c>
      <c r="C7990" s="429">
        <v>5.9391290000000003</v>
      </c>
      <c r="D7990" s="429">
        <v>4.0178010000000004</v>
      </c>
      <c r="E7990" s="429">
        <v>1.9213279999999999</v>
      </c>
      <c r="F7990" s="429">
        <v>2.827643000000009</v>
      </c>
    </row>
    <row r="7991" spans="1:6" x14ac:dyDescent="0.3">
      <c r="A7991" s="336">
        <v>28631</v>
      </c>
      <c r="B7991" s="2" t="s">
        <v>293</v>
      </c>
      <c r="C7991" s="429">
        <v>5.0975950000000001</v>
      </c>
      <c r="D7991" s="429">
        <v>3.751897</v>
      </c>
      <c r="E7991" s="429">
        <v>1.3456980000000001</v>
      </c>
      <c r="F7991" s="429">
        <v>-4.3058369999999897</v>
      </c>
    </row>
    <row r="7992" spans="1:6" x14ac:dyDescent="0.3">
      <c r="A7992" s="336">
        <v>28634</v>
      </c>
      <c r="B7992" s="2" t="s">
        <v>295</v>
      </c>
      <c r="C7992" s="429">
        <v>6.0824999999999996</v>
      </c>
      <c r="D7992" s="429">
        <v>3.7272789999999998</v>
      </c>
      <c r="E7992" s="429">
        <v>2.3552209999999998</v>
      </c>
      <c r="F7992" s="429">
        <v>6.1224979999999931</v>
      </c>
    </row>
    <row r="7993" spans="1:6" x14ac:dyDescent="0.3">
      <c r="A7993" s="336">
        <v>28635</v>
      </c>
      <c r="B7993" s="2" t="s">
        <v>293</v>
      </c>
      <c r="C7993" s="429">
        <v>5.5891450000000003</v>
      </c>
      <c r="D7993" s="429">
        <v>3.7453620000000001</v>
      </c>
      <c r="E7993" s="429">
        <v>1.8437830000000002</v>
      </c>
      <c r="F7993" s="429">
        <v>0.69635599999999442</v>
      </c>
    </row>
    <row r="7994" spans="1:6" x14ac:dyDescent="0.3">
      <c r="A7994" s="336">
        <v>28636</v>
      </c>
      <c r="B7994" s="2" t="s">
        <v>295</v>
      </c>
      <c r="C7994" s="429">
        <v>5.9937250000000004</v>
      </c>
      <c r="D7994" s="429">
        <v>3.785142</v>
      </c>
      <c r="E7994" s="429">
        <v>2.2085830000000004</v>
      </c>
      <c r="F7994" s="429">
        <v>4.3654399999999995</v>
      </c>
    </row>
    <row r="7995" spans="1:6" x14ac:dyDescent="0.3">
      <c r="A7995" s="336">
        <v>28637</v>
      </c>
      <c r="B7995" s="2" t="s">
        <v>295</v>
      </c>
      <c r="C7995" s="429">
        <v>6.0177079999999998</v>
      </c>
      <c r="D7995" s="429">
        <v>3.9226369999999999</v>
      </c>
      <c r="E7995" s="429">
        <v>2.0950709999999999</v>
      </c>
      <c r="F7995" s="429">
        <v>3.3672690000000003</v>
      </c>
    </row>
    <row r="7996" spans="1:6" x14ac:dyDescent="0.3">
      <c r="A7996" s="336">
        <v>28638</v>
      </c>
      <c r="B7996" s="2" t="s">
        <v>295</v>
      </c>
      <c r="C7996" s="429">
        <v>5.9120280000000003</v>
      </c>
      <c r="D7996" s="429">
        <v>4.0812179999999998</v>
      </c>
      <c r="E7996" s="429">
        <v>1.8308100000000005</v>
      </c>
      <c r="F7996" s="429">
        <v>2.3028409999999937</v>
      </c>
    </row>
    <row r="7997" spans="1:6" x14ac:dyDescent="0.3">
      <c r="A7997" s="336">
        <v>28640</v>
      </c>
      <c r="B7997" s="2" t="s">
        <v>293</v>
      </c>
      <c r="C7997" s="429">
        <v>5.1850399999999999</v>
      </c>
      <c r="D7997" s="429">
        <v>3.7968579999999998</v>
      </c>
      <c r="E7997" s="429">
        <v>1.388182</v>
      </c>
      <c r="F7997" s="429">
        <v>-3.7805859999999925</v>
      </c>
    </row>
    <row r="7998" spans="1:6" x14ac:dyDescent="0.3">
      <c r="A7998" s="336">
        <v>28642</v>
      </c>
      <c r="B7998" s="2" t="s">
        <v>293</v>
      </c>
      <c r="C7998" s="429">
        <v>5.959581</v>
      </c>
      <c r="D7998" s="429">
        <v>3.683373</v>
      </c>
      <c r="E7998" s="429">
        <v>2.276208</v>
      </c>
      <c r="F7998" s="429">
        <v>4.7232640000000004</v>
      </c>
    </row>
    <row r="7999" spans="1:6" x14ac:dyDescent="0.3">
      <c r="A7999" s="336">
        <v>28643</v>
      </c>
      <c r="B7999" s="2" t="s">
        <v>293</v>
      </c>
      <c r="C7999" s="429">
        <v>4.9944360000000003</v>
      </c>
      <c r="D7999" s="429">
        <v>3.7889149999999998</v>
      </c>
      <c r="E7999" s="429">
        <v>1.2055210000000005</v>
      </c>
      <c r="F7999" s="429">
        <v>-5.6873129999999961</v>
      </c>
    </row>
    <row r="8000" spans="1:6" x14ac:dyDescent="0.3">
      <c r="A8000" s="336">
        <v>28644</v>
      </c>
      <c r="B8000" s="2" t="s">
        <v>293</v>
      </c>
      <c r="C8000" s="429">
        <v>5.2313939999999999</v>
      </c>
      <c r="D8000" s="429">
        <v>3.7828040000000001</v>
      </c>
      <c r="E8000" s="429">
        <v>1.4485899999999998</v>
      </c>
      <c r="F8000" s="429">
        <v>-3.1685599999999994</v>
      </c>
    </row>
    <row r="8001" spans="1:6" x14ac:dyDescent="0.3">
      <c r="A8001" s="336">
        <v>28645</v>
      </c>
      <c r="B8001" s="2" t="s">
        <v>293</v>
      </c>
      <c r="C8001" s="429">
        <v>5.7602099999999998</v>
      </c>
      <c r="D8001" s="429">
        <v>4.0569110000000004</v>
      </c>
      <c r="E8001" s="429">
        <v>1.7032989999999995</v>
      </c>
      <c r="F8001" s="429">
        <v>0.67820299999999634</v>
      </c>
    </row>
    <row r="8002" spans="1:6" x14ac:dyDescent="0.3">
      <c r="A8002" s="336">
        <v>28649</v>
      </c>
      <c r="B8002" s="2" t="s">
        <v>293</v>
      </c>
      <c r="C8002" s="429">
        <v>5.5426869999999999</v>
      </c>
      <c r="D8002" s="429">
        <v>3.769088</v>
      </c>
      <c r="E8002" s="429">
        <v>1.7735989999999999</v>
      </c>
      <c r="F8002" s="429">
        <v>0.23713599999999957</v>
      </c>
    </row>
    <row r="8003" spans="1:6" x14ac:dyDescent="0.3">
      <c r="A8003" s="336">
        <v>28650</v>
      </c>
      <c r="B8003" s="2" t="s">
        <v>295</v>
      </c>
      <c r="C8003" s="429">
        <v>6.189254</v>
      </c>
      <c r="D8003" s="429">
        <v>3.7029489999999998</v>
      </c>
      <c r="E8003" s="429">
        <v>2.4863050000000002</v>
      </c>
      <c r="F8003" s="429">
        <v>5.7445839999999961</v>
      </c>
    </row>
    <row r="8004" spans="1:6" x14ac:dyDescent="0.3">
      <c r="A8004" s="336">
        <v>28651</v>
      </c>
      <c r="B8004" s="2" t="s">
        <v>293</v>
      </c>
      <c r="C8004" s="429">
        <v>5.5619259999999997</v>
      </c>
      <c r="D8004" s="429">
        <v>3.7919350000000001</v>
      </c>
      <c r="E8004" s="429">
        <v>1.7699909999999996</v>
      </c>
      <c r="F8004" s="429">
        <v>0.43139399999999739</v>
      </c>
    </row>
    <row r="8005" spans="1:6" x14ac:dyDescent="0.3">
      <c r="A8005" s="336">
        <v>28654</v>
      </c>
      <c r="B8005" s="2" t="s">
        <v>293</v>
      </c>
      <c r="C8005" s="429">
        <v>5.8867289999999999</v>
      </c>
      <c r="D8005" s="429">
        <v>3.9108339999999999</v>
      </c>
      <c r="E8005" s="429">
        <v>1.975895</v>
      </c>
      <c r="F8005" s="429">
        <v>3.3651949999999857</v>
      </c>
    </row>
    <row r="8006" spans="1:6" x14ac:dyDescent="0.3">
      <c r="A8006" s="336">
        <v>28655</v>
      </c>
      <c r="B8006" s="2" t="s">
        <v>295</v>
      </c>
      <c r="C8006" s="429">
        <v>5.778384</v>
      </c>
      <c r="D8006" s="429">
        <v>4.0648460000000002</v>
      </c>
      <c r="E8006" s="429">
        <v>1.7135379999999998</v>
      </c>
      <c r="F8006" s="429">
        <v>-1.3171160000000128</v>
      </c>
    </row>
    <row r="8007" spans="1:6" x14ac:dyDescent="0.3">
      <c r="A8007" s="336">
        <v>28657</v>
      </c>
      <c r="B8007" s="2" t="s">
        <v>293</v>
      </c>
      <c r="C8007" s="429">
        <v>5.0752439999999996</v>
      </c>
      <c r="D8007" s="429">
        <v>3.9612099999999999</v>
      </c>
      <c r="E8007" s="429">
        <v>1.1140339999999997</v>
      </c>
      <c r="F8007" s="429">
        <v>-6.8440700000000092</v>
      </c>
    </row>
    <row r="8008" spans="1:6" x14ac:dyDescent="0.3">
      <c r="A8008" s="336">
        <v>28658</v>
      </c>
      <c r="B8008" s="2" t="s">
        <v>295</v>
      </c>
      <c r="C8008" s="429">
        <v>6.1431769999999997</v>
      </c>
      <c r="D8008" s="429">
        <v>3.7572199999999998</v>
      </c>
      <c r="E8008" s="429">
        <v>2.3859569999999999</v>
      </c>
      <c r="F8008" s="429">
        <v>5.0803000000000011</v>
      </c>
    </row>
    <row r="8009" spans="1:6" x14ac:dyDescent="0.3">
      <c r="A8009" s="336">
        <v>28659</v>
      </c>
      <c r="B8009" s="2" t="s">
        <v>293</v>
      </c>
      <c r="C8009" s="429">
        <v>5.8779649999999997</v>
      </c>
      <c r="D8009" s="429">
        <v>3.807429</v>
      </c>
      <c r="E8009" s="429">
        <v>2.0705359999999997</v>
      </c>
      <c r="F8009" s="429">
        <v>3.6058860000000053</v>
      </c>
    </row>
    <row r="8010" spans="1:6" x14ac:dyDescent="0.3">
      <c r="A8010" s="336">
        <v>28660</v>
      </c>
      <c r="B8010" s="2" t="s">
        <v>295</v>
      </c>
      <c r="C8010" s="429">
        <v>6.0538439999999998</v>
      </c>
      <c r="D8010" s="429">
        <v>3.7089819999999998</v>
      </c>
      <c r="E8010" s="429">
        <v>2.344862</v>
      </c>
      <c r="F8010" s="429">
        <v>5.4868059999999872</v>
      </c>
    </row>
    <row r="8011" spans="1:6" x14ac:dyDescent="0.3">
      <c r="A8011" s="336">
        <v>28663</v>
      </c>
      <c r="B8011" s="2" t="s">
        <v>293</v>
      </c>
      <c r="C8011" s="429">
        <v>5.1686889999999996</v>
      </c>
      <c r="D8011" s="429">
        <v>3.7361390000000001</v>
      </c>
      <c r="E8011" s="429">
        <v>1.4325499999999995</v>
      </c>
      <c r="F8011" s="429">
        <v>-3.4612149999999957</v>
      </c>
    </row>
    <row r="8012" spans="1:6" x14ac:dyDescent="0.3">
      <c r="A8012" s="336">
        <v>28665</v>
      </c>
      <c r="B8012" s="2" t="s">
        <v>293</v>
      </c>
      <c r="C8012" s="429">
        <v>5.5260170000000004</v>
      </c>
      <c r="D8012" s="429">
        <v>3.8399709999999998</v>
      </c>
      <c r="E8012" s="429">
        <v>1.6860460000000006</v>
      </c>
      <c r="F8012" s="429">
        <v>-0.15021699999999782</v>
      </c>
    </row>
    <row r="8013" spans="1:6" x14ac:dyDescent="0.3">
      <c r="A8013" s="336">
        <v>28668</v>
      </c>
      <c r="B8013" s="2" t="s">
        <v>293</v>
      </c>
      <c r="C8013" s="429">
        <v>5.5864219999999998</v>
      </c>
      <c r="D8013" s="429">
        <v>3.6939350000000002</v>
      </c>
      <c r="E8013" s="429">
        <v>1.8924869999999996</v>
      </c>
      <c r="F8013" s="429">
        <v>0.62817899999999582</v>
      </c>
    </row>
    <row r="8014" spans="1:6" x14ac:dyDescent="0.3">
      <c r="A8014" s="336">
        <v>28669</v>
      </c>
      <c r="B8014" s="2" t="s">
        <v>293</v>
      </c>
      <c r="C8014" s="429">
        <v>5.8933809999999998</v>
      </c>
      <c r="D8014" s="429">
        <v>3.7413590000000001</v>
      </c>
      <c r="E8014" s="429">
        <v>2.1520219999999997</v>
      </c>
      <c r="F8014" s="429">
        <v>3.9417710000000028</v>
      </c>
    </row>
    <row r="8015" spans="1:6" x14ac:dyDescent="0.3">
      <c r="A8015" s="336">
        <v>28670</v>
      </c>
      <c r="B8015" s="2" t="s">
        <v>293</v>
      </c>
      <c r="C8015" s="429">
        <v>5.943924</v>
      </c>
      <c r="D8015" s="429">
        <v>3.747509</v>
      </c>
      <c r="E8015" s="429">
        <v>2.196415</v>
      </c>
      <c r="F8015" s="429">
        <v>4.3669139999999942</v>
      </c>
    </row>
    <row r="8016" spans="1:6" x14ac:dyDescent="0.3">
      <c r="A8016" s="336">
        <v>28672</v>
      </c>
      <c r="B8016" s="2" t="s">
        <v>293</v>
      </c>
      <c r="C8016" s="429">
        <v>5.1778930000000001</v>
      </c>
      <c r="D8016" s="429">
        <v>3.7735690000000002</v>
      </c>
      <c r="E8016" s="429">
        <v>1.4043239999999999</v>
      </c>
      <c r="F8016" s="429">
        <v>-3.6565009999999987</v>
      </c>
    </row>
    <row r="8017" spans="1:6" x14ac:dyDescent="0.3">
      <c r="A8017" s="336">
        <v>28673</v>
      </c>
      <c r="B8017" s="2" t="s">
        <v>295</v>
      </c>
      <c r="C8017" s="429">
        <v>6.239465</v>
      </c>
      <c r="D8017" s="429">
        <v>3.6369980000000002</v>
      </c>
      <c r="E8017" s="429">
        <v>2.6024669999999999</v>
      </c>
      <c r="F8017" s="429">
        <v>6.5583400000000012</v>
      </c>
    </row>
    <row r="8018" spans="1:6" x14ac:dyDescent="0.3">
      <c r="A8018" s="336">
        <v>28675</v>
      </c>
      <c r="B8018" s="2" t="s">
        <v>293</v>
      </c>
      <c r="C8018" s="429">
        <v>5.2937580000000004</v>
      </c>
      <c r="D8018" s="429">
        <v>3.7135899999999999</v>
      </c>
      <c r="E8018" s="429">
        <v>1.5801680000000005</v>
      </c>
      <c r="F8018" s="429">
        <v>-2.2060809999999904</v>
      </c>
    </row>
    <row r="8019" spans="1:6" x14ac:dyDescent="0.3">
      <c r="A8019" s="336">
        <v>28676</v>
      </c>
      <c r="B8019" s="2" t="s">
        <v>293</v>
      </c>
      <c r="C8019" s="429">
        <v>5.8355129999999997</v>
      </c>
      <c r="D8019" s="429">
        <v>3.6302880000000002</v>
      </c>
      <c r="E8019" s="429">
        <v>2.2052249999999995</v>
      </c>
      <c r="F8019" s="429">
        <v>3.3946380000000076</v>
      </c>
    </row>
    <row r="8020" spans="1:6" x14ac:dyDescent="0.3">
      <c r="A8020" s="336">
        <v>28677</v>
      </c>
      <c r="B8020" s="2" t="s">
        <v>295</v>
      </c>
      <c r="C8020" s="429">
        <v>6.1907909999999999</v>
      </c>
      <c r="D8020" s="429">
        <v>3.6065510000000001</v>
      </c>
      <c r="E8020" s="429">
        <v>2.5842399999999999</v>
      </c>
      <c r="F8020" s="429">
        <v>6.3670260000000027</v>
      </c>
    </row>
    <row r="8021" spans="1:6" x14ac:dyDescent="0.3">
      <c r="A8021" s="336">
        <v>28678</v>
      </c>
      <c r="B8021" s="2" t="s">
        <v>295</v>
      </c>
      <c r="C8021" s="429">
        <v>6.0900660000000002</v>
      </c>
      <c r="D8021" s="429">
        <v>3.7022050000000002</v>
      </c>
      <c r="E8021" s="429">
        <v>2.387861</v>
      </c>
      <c r="F8021" s="429">
        <v>5.2005299999999863</v>
      </c>
    </row>
    <row r="8022" spans="1:6" x14ac:dyDescent="0.3">
      <c r="A8022" s="336">
        <v>28679</v>
      </c>
      <c r="B8022" s="2" t="s">
        <v>293</v>
      </c>
      <c r="C8022" s="429">
        <v>5.066586</v>
      </c>
      <c r="D8022" s="429">
        <v>3.7237010000000001</v>
      </c>
      <c r="E8022" s="429">
        <v>1.3428849999999999</v>
      </c>
      <c r="F8022" s="429">
        <v>-4.7240840000000048</v>
      </c>
    </row>
    <row r="8023" spans="1:6" x14ac:dyDescent="0.3">
      <c r="A8023" s="336">
        <v>28681</v>
      </c>
      <c r="B8023" s="2" t="s">
        <v>295</v>
      </c>
      <c r="C8023" s="429">
        <v>5.9370430000000001</v>
      </c>
      <c r="D8023" s="429">
        <v>3.9041419999999998</v>
      </c>
      <c r="E8023" s="429">
        <v>2.0329010000000003</v>
      </c>
      <c r="F8023" s="429">
        <v>3.7878449999999901</v>
      </c>
    </row>
    <row r="8024" spans="1:6" x14ac:dyDescent="0.3">
      <c r="A8024" s="336">
        <v>28682</v>
      </c>
      <c r="B8024" s="2" t="s">
        <v>295</v>
      </c>
      <c r="C8024" s="429">
        <v>6.2859389999999999</v>
      </c>
      <c r="D8024" s="429">
        <v>3.625356</v>
      </c>
      <c r="E8024" s="429">
        <v>2.6605829999999999</v>
      </c>
      <c r="F8024" s="429">
        <v>6.9929780000000008</v>
      </c>
    </row>
    <row r="8025" spans="1:6" x14ac:dyDescent="0.3">
      <c r="A8025" s="336">
        <v>28683</v>
      </c>
      <c r="B8025" s="2" t="s">
        <v>293</v>
      </c>
      <c r="C8025" s="429">
        <v>5.6889859999999999</v>
      </c>
      <c r="D8025" s="429">
        <v>3.641826</v>
      </c>
      <c r="E8025" s="429">
        <v>2.0471599999999999</v>
      </c>
      <c r="F8025" s="429">
        <v>1.8579819999999998</v>
      </c>
    </row>
    <row r="8026" spans="1:6" x14ac:dyDescent="0.3">
      <c r="A8026" s="336">
        <v>28684</v>
      </c>
      <c r="B8026" s="2" t="s">
        <v>293</v>
      </c>
      <c r="C8026" s="429">
        <v>5.0470090000000001</v>
      </c>
      <c r="D8026" s="429">
        <v>3.8006579999999999</v>
      </c>
      <c r="E8026" s="429">
        <v>1.2463510000000002</v>
      </c>
      <c r="F8026" s="429">
        <v>-5.185186999999992</v>
      </c>
    </row>
    <row r="8027" spans="1:6" x14ac:dyDescent="0.3">
      <c r="A8027" s="336">
        <v>28685</v>
      </c>
      <c r="B8027" s="2" t="s">
        <v>293</v>
      </c>
      <c r="C8027" s="429">
        <v>5.6452159999999996</v>
      </c>
      <c r="D8027" s="429">
        <v>3.712332</v>
      </c>
      <c r="E8027" s="429">
        <v>1.9328839999999996</v>
      </c>
      <c r="F8027" s="429">
        <v>1.2859579999999866</v>
      </c>
    </row>
    <row r="8028" spans="1:6" x14ac:dyDescent="0.3">
      <c r="A8028" s="336">
        <v>28689</v>
      </c>
      <c r="B8028" s="2" t="s">
        <v>295</v>
      </c>
      <c r="C8028" s="429">
        <v>5.9772020000000001</v>
      </c>
      <c r="D8028" s="429">
        <v>3.799801</v>
      </c>
      <c r="E8028" s="429">
        <v>2.1774010000000001</v>
      </c>
      <c r="F8028" s="429">
        <v>4.547068000000003</v>
      </c>
    </row>
    <row r="8029" spans="1:6" x14ac:dyDescent="0.3">
      <c r="A8029" s="336">
        <v>28690</v>
      </c>
      <c r="B8029" s="2" t="s">
        <v>295</v>
      </c>
      <c r="C8029" s="429">
        <v>5.9453189999999996</v>
      </c>
      <c r="D8029" s="429">
        <v>4.0004670000000004</v>
      </c>
      <c r="E8029" s="429">
        <v>1.9448519999999991</v>
      </c>
      <c r="F8029" s="429">
        <v>1.1794260000000065</v>
      </c>
    </row>
    <row r="8030" spans="1:6" x14ac:dyDescent="0.3">
      <c r="A8030" s="336">
        <v>28692</v>
      </c>
      <c r="B8030" s="2" t="s">
        <v>293</v>
      </c>
      <c r="C8030" s="429">
        <v>5.0501649999999998</v>
      </c>
      <c r="D8030" s="429">
        <v>3.7351649999999998</v>
      </c>
      <c r="E8030" s="429">
        <v>1.3149999999999999</v>
      </c>
      <c r="F8030" s="429">
        <v>-4.864266999999991</v>
      </c>
    </row>
    <row r="8031" spans="1:6" x14ac:dyDescent="0.3">
      <c r="A8031" s="336">
        <v>28693</v>
      </c>
      <c r="B8031" s="2" t="s">
        <v>293</v>
      </c>
      <c r="C8031" s="429">
        <v>4.9889840000000003</v>
      </c>
      <c r="D8031" s="429">
        <v>3.801736</v>
      </c>
      <c r="E8031" s="429">
        <v>1.1872480000000003</v>
      </c>
      <c r="F8031" s="429">
        <v>-5.8185430000000125</v>
      </c>
    </row>
    <row r="8032" spans="1:6" x14ac:dyDescent="0.3">
      <c r="A8032" s="336">
        <v>28694</v>
      </c>
      <c r="B8032" s="2" t="s">
        <v>293</v>
      </c>
      <c r="C8032" s="429">
        <v>5.1687950000000003</v>
      </c>
      <c r="D8032" s="429">
        <v>3.8115559999999999</v>
      </c>
      <c r="E8032" s="429">
        <v>1.3572390000000003</v>
      </c>
      <c r="F8032" s="429">
        <v>-3.9725310000000036</v>
      </c>
    </row>
    <row r="8033" spans="1:6" x14ac:dyDescent="0.3">
      <c r="A8033" s="336">
        <v>28697</v>
      </c>
      <c r="B8033" s="2" t="s">
        <v>293</v>
      </c>
      <c r="C8033" s="429">
        <v>5.8414950000000001</v>
      </c>
      <c r="D8033" s="429">
        <v>3.8474370000000002</v>
      </c>
      <c r="E8033" s="429">
        <v>1.9940579999999999</v>
      </c>
      <c r="F8033" s="429">
        <v>3.2463490000000021</v>
      </c>
    </row>
    <row r="8034" spans="1:6" x14ac:dyDescent="0.3">
      <c r="A8034" s="336">
        <v>28698</v>
      </c>
      <c r="B8034" s="2" t="s">
        <v>293</v>
      </c>
      <c r="C8034" s="429">
        <v>5.0405530000000001</v>
      </c>
      <c r="D8034" s="429">
        <v>3.7347929999999998</v>
      </c>
      <c r="E8034" s="429">
        <v>1.3057600000000003</v>
      </c>
      <c r="F8034" s="429">
        <v>-4.905450000000009</v>
      </c>
    </row>
    <row r="8035" spans="1:6" x14ac:dyDescent="0.3">
      <c r="A8035" s="336">
        <v>28701</v>
      </c>
      <c r="B8035" s="2" t="s">
        <v>293</v>
      </c>
      <c r="C8035" s="429">
        <v>5.2715639999999997</v>
      </c>
      <c r="D8035" s="429">
        <v>3.5728049999999998</v>
      </c>
      <c r="E8035" s="429">
        <v>1.6987589999999999</v>
      </c>
      <c r="F8035" s="429">
        <v>-1.2257739999999941</v>
      </c>
    </row>
    <row r="8036" spans="1:6" x14ac:dyDescent="0.3">
      <c r="A8036" s="336">
        <v>28702</v>
      </c>
      <c r="B8036" s="2" t="s">
        <v>293</v>
      </c>
      <c r="C8036" s="429">
        <v>5.4297339999999998</v>
      </c>
      <c r="D8036" s="429">
        <v>4.7358039999999999</v>
      </c>
      <c r="E8036" s="429">
        <v>0.69392999999999994</v>
      </c>
      <c r="F8036" s="429">
        <v>-17.90386800000001</v>
      </c>
    </row>
    <row r="8037" spans="1:6" x14ac:dyDescent="0.3">
      <c r="A8037" s="336">
        <v>28704</v>
      </c>
      <c r="B8037" s="2" t="s">
        <v>293</v>
      </c>
      <c r="C8037" s="429">
        <v>5.2641999999999998</v>
      </c>
      <c r="D8037" s="429">
        <v>4.0890300000000002</v>
      </c>
      <c r="E8037" s="429">
        <v>1.1751699999999996</v>
      </c>
      <c r="F8037" s="429">
        <v>-8.2349770000000007</v>
      </c>
    </row>
    <row r="8038" spans="1:6" x14ac:dyDescent="0.3">
      <c r="A8038" s="336">
        <v>28705</v>
      </c>
      <c r="B8038" s="2" t="s">
        <v>293</v>
      </c>
      <c r="C8038" s="429">
        <v>5.097588</v>
      </c>
      <c r="D8038" s="429">
        <v>3.8539669999999999</v>
      </c>
      <c r="E8038" s="429">
        <v>1.2436210000000001</v>
      </c>
      <c r="F8038" s="429">
        <v>-5.9021280000000047</v>
      </c>
    </row>
    <row r="8039" spans="1:6" x14ac:dyDescent="0.3">
      <c r="A8039" s="336">
        <v>28708</v>
      </c>
      <c r="B8039" s="2" t="s">
        <v>293</v>
      </c>
      <c r="C8039" s="429">
        <v>5.0183520000000001</v>
      </c>
      <c r="D8039" s="429">
        <v>5.207808</v>
      </c>
      <c r="E8039" s="429">
        <v>-0.18945599999999985</v>
      </c>
      <c r="F8039" s="429">
        <v>-23.563745000000011</v>
      </c>
    </row>
    <row r="8040" spans="1:6" x14ac:dyDescent="0.3">
      <c r="A8040" s="336">
        <v>28709</v>
      </c>
      <c r="B8040" s="2" t="s">
        <v>293</v>
      </c>
      <c r="C8040" s="429">
        <v>5.0496429999999997</v>
      </c>
      <c r="D8040" s="429">
        <v>4.1048489999999997</v>
      </c>
      <c r="E8040" s="429">
        <v>0.94479399999999991</v>
      </c>
      <c r="F8040" s="429">
        <v>-9.2572490000000016</v>
      </c>
    </row>
    <row r="8041" spans="1:6" x14ac:dyDescent="0.3">
      <c r="A8041" s="336">
        <v>28711</v>
      </c>
      <c r="B8041" s="2" t="s">
        <v>293</v>
      </c>
      <c r="C8041" s="429">
        <v>5.2593310000000004</v>
      </c>
      <c r="D8041" s="429">
        <v>4.2830830000000004</v>
      </c>
      <c r="E8041" s="429">
        <v>0.976248</v>
      </c>
      <c r="F8041" s="429">
        <v>-8.9863409999999888</v>
      </c>
    </row>
    <row r="8042" spans="1:6" x14ac:dyDescent="0.3">
      <c r="A8042" s="336">
        <v>28712</v>
      </c>
      <c r="B8042" s="2" t="s">
        <v>293</v>
      </c>
      <c r="C8042" s="429">
        <v>5.214626</v>
      </c>
      <c r="D8042" s="429">
        <v>4.6485289999999999</v>
      </c>
      <c r="E8042" s="429">
        <v>0.56609700000000007</v>
      </c>
      <c r="F8042" s="429">
        <v>-16.416211000000018</v>
      </c>
    </row>
    <row r="8043" spans="1:6" x14ac:dyDescent="0.3">
      <c r="A8043" s="336">
        <v>28713</v>
      </c>
      <c r="B8043" s="2" t="s">
        <v>293</v>
      </c>
      <c r="C8043" s="429">
        <v>5.3435389999999998</v>
      </c>
      <c r="D8043" s="429">
        <v>4.8078079999999996</v>
      </c>
      <c r="E8043" s="429">
        <v>0.53573100000000018</v>
      </c>
      <c r="F8043" s="429">
        <v>-18.913072000000007</v>
      </c>
    </row>
    <row r="8044" spans="1:6" x14ac:dyDescent="0.3">
      <c r="A8044" s="336">
        <v>28714</v>
      </c>
      <c r="B8044" s="2" t="s">
        <v>293</v>
      </c>
      <c r="C8044" s="429">
        <v>5.1222849999999998</v>
      </c>
      <c r="D8044" s="429">
        <v>4.0094580000000004</v>
      </c>
      <c r="E8044" s="429">
        <v>1.1128269999999993</v>
      </c>
      <c r="F8044" s="429">
        <v>-7.4036060000000106</v>
      </c>
    </row>
    <row r="8045" spans="1:6" x14ac:dyDescent="0.3">
      <c r="A8045" s="336">
        <v>28715</v>
      </c>
      <c r="B8045" s="2" t="s">
        <v>293</v>
      </c>
      <c r="C8045" s="429">
        <v>5.1634149999999996</v>
      </c>
      <c r="D8045" s="429">
        <v>4.0351400000000002</v>
      </c>
      <c r="E8045" s="429">
        <v>1.1282749999999995</v>
      </c>
      <c r="F8045" s="429">
        <v>-9.1732700000000023</v>
      </c>
    </row>
    <row r="8046" spans="1:6" x14ac:dyDescent="0.3">
      <c r="A8046" s="336">
        <v>28716</v>
      </c>
      <c r="B8046" s="2" t="s">
        <v>293</v>
      </c>
      <c r="C8046" s="429">
        <v>5.0286309999999999</v>
      </c>
      <c r="D8046" s="429">
        <v>4.6479239999999997</v>
      </c>
      <c r="E8046" s="429">
        <v>0.38070700000000013</v>
      </c>
      <c r="F8046" s="429">
        <v>-17.589596999999998</v>
      </c>
    </row>
    <row r="8047" spans="1:6" x14ac:dyDescent="0.3">
      <c r="A8047" s="336">
        <v>28717</v>
      </c>
      <c r="B8047" s="2" t="s">
        <v>293</v>
      </c>
      <c r="C8047" s="429">
        <v>5.1653310000000001</v>
      </c>
      <c r="D8047" s="429">
        <v>5.6853040000000004</v>
      </c>
      <c r="E8047" s="429">
        <v>-0.51997300000000024</v>
      </c>
      <c r="F8047" s="429">
        <v>-28.070754999999991</v>
      </c>
    </row>
    <row r="8048" spans="1:6" x14ac:dyDescent="0.3">
      <c r="A8048" s="336">
        <v>28718</v>
      </c>
      <c r="B8048" s="2" t="s">
        <v>293</v>
      </c>
      <c r="C8048" s="429">
        <v>5.4666759999999996</v>
      </c>
      <c r="D8048" s="429">
        <v>4.3802209999999997</v>
      </c>
      <c r="E8048" s="429">
        <v>1.0864549999999999</v>
      </c>
      <c r="F8048" s="429">
        <v>-11.071810000000006</v>
      </c>
    </row>
    <row r="8049" spans="1:6" x14ac:dyDescent="0.3">
      <c r="A8049" s="336">
        <v>28719</v>
      </c>
      <c r="B8049" s="2" t="s">
        <v>293</v>
      </c>
      <c r="C8049" s="429">
        <v>5.1315619999999997</v>
      </c>
      <c r="D8049" s="429">
        <v>4.606134</v>
      </c>
      <c r="E8049" s="429">
        <v>0.52542799999999978</v>
      </c>
      <c r="F8049" s="429">
        <v>-17.224122000000001</v>
      </c>
    </row>
    <row r="8050" spans="1:6" x14ac:dyDescent="0.3">
      <c r="A8050" s="336">
        <v>28721</v>
      </c>
      <c r="B8050" s="2" t="s">
        <v>293</v>
      </c>
      <c r="C8050" s="429">
        <v>5.1358990000000002</v>
      </c>
      <c r="D8050" s="429">
        <v>3.9248799999999999</v>
      </c>
      <c r="E8050" s="429">
        <v>1.2110190000000003</v>
      </c>
      <c r="F8050" s="429">
        <v>-9.3871540000000024</v>
      </c>
    </row>
    <row r="8051" spans="1:6" x14ac:dyDescent="0.3">
      <c r="A8051" s="336">
        <v>28722</v>
      </c>
      <c r="B8051" s="2" t="s">
        <v>293</v>
      </c>
      <c r="C8051" s="429">
        <v>6.0009360000000003</v>
      </c>
      <c r="D8051" s="429">
        <v>4.2047819999999998</v>
      </c>
      <c r="E8051" s="429">
        <v>1.7961540000000005</v>
      </c>
      <c r="F8051" s="429">
        <v>-1.1978270000000037</v>
      </c>
    </row>
    <row r="8052" spans="1:6" x14ac:dyDescent="0.3">
      <c r="A8052" s="336">
        <v>28723</v>
      </c>
      <c r="B8052" s="2" t="s">
        <v>293</v>
      </c>
      <c r="C8052" s="429">
        <v>5.0884499999999999</v>
      </c>
      <c r="D8052" s="429">
        <v>5.2774919999999996</v>
      </c>
      <c r="E8052" s="429">
        <v>-0.18904199999999971</v>
      </c>
      <c r="F8052" s="429">
        <v>-24.61775200000001</v>
      </c>
    </row>
    <row r="8053" spans="1:6" x14ac:dyDescent="0.3">
      <c r="A8053" s="336">
        <v>28726</v>
      </c>
      <c r="B8053" s="2" t="s">
        <v>293</v>
      </c>
      <c r="C8053" s="429">
        <v>5.4204879999999998</v>
      </c>
      <c r="D8053" s="429">
        <v>4.4817689999999999</v>
      </c>
      <c r="E8053" s="429">
        <v>0.93871899999999986</v>
      </c>
      <c r="F8053" s="429">
        <v>-10.901985000000003</v>
      </c>
    </row>
    <row r="8054" spans="1:6" x14ac:dyDescent="0.3">
      <c r="A8054" s="336">
        <v>28729</v>
      </c>
      <c r="B8054" s="2" t="s">
        <v>293</v>
      </c>
      <c r="C8054" s="429">
        <v>5.2705130000000002</v>
      </c>
      <c r="D8054" s="429">
        <v>4.3445109999999998</v>
      </c>
      <c r="E8054" s="429">
        <v>0.92600200000000044</v>
      </c>
      <c r="F8054" s="429">
        <v>-11.692952999999996</v>
      </c>
    </row>
    <row r="8055" spans="1:6" x14ac:dyDescent="0.3">
      <c r="A8055" s="336">
        <v>28730</v>
      </c>
      <c r="B8055" s="2" t="s">
        <v>293</v>
      </c>
      <c r="C8055" s="429">
        <v>5.2883100000000001</v>
      </c>
      <c r="D8055" s="429">
        <v>4.2457570000000002</v>
      </c>
      <c r="E8055" s="429">
        <v>1.0425529999999998</v>
      </c>
      <c r="F8055" s="429">
        <v>-8.5182490000000044</v>
      </c>
    </row>
    <row r="8056" spans="1:6" x14ac:dyDescent="0.3">
      <c r="A8056" s="336">
        <v>28731</v>
      </c>
      <c r="B8056" s="2" t="s">
        <v>293</v>
      </c>
      <c r="C8056" s="429">
        <v>5.4665710000000001</v>
      </c>
      <c r="D8056" s="429">
        <v>4.4554049999999998</v>
      </c>
      <c r="E8056" s="429">
        <v>1.0111660000000002</v>
      </c>
      <c r="F8056" s="429">
        <v>-10.027252000000004</v>
      </c>
    </row>
    <row r="8057" spans="1:6" x14ac:dyDescent="0.3">
      <c r="A8057" s="336">
        <v>28732</v>
      </c>
      <c r="B8057" s="2" t="s">
        <v>293</v>
      </c>
      <c r="C8057" s="429">
        <v>5.296278</v>
      </c>
      <c r="D8057" s="429">
        <v>4.2593759999999996</v>
      </c>
      <c r="E8057" s="429">
        <v>1.0369020000000004</v>
      </c>
      <c r="F8057" s="429">
        <v>-9.2887849999999901</v>
      </c>
    </row>
    <row r="8058" spans="1:6" x14ac:dyDescent="0.3">
      <c r="A8058" s="336">
        <v>28733</v>
      </c>
      <c r="B8058" s="2" t="s">
        <v>293</v>
      </c>
      <c r="C8058" s="429">
        <v>5.4958879999999999</v>
      </c>
      <c r="D8058" s="429">
        <v>4.6274949999999997</v>
      </c>
      <c r="E8058" s="429">
        <v>0.86839300000000019</v>
      </c>
      <c r="F8058" s="429">
        <v>-16.409832999999999</v>
      </c>
    </row>
    <row r="8059" spans="1:6" x14ac:dyDescent="0.3">
      <c r="A8059" s="336">
        <v>28734</v>
      </c>
      <c r="B8059" s="2" t="s">
        <v>293</v>
      </c>
      <c r="C8059" s="429">
        <v>5.2835580000000002</v>
      </c>
      <c r="D8059" s="429">
        <v>5.3464530000000003</v>
      </c>
      <c r="E8059" s="429">
        <v>-6.2895000000000145E-2</v>
      </c>
      <c r="F8059" s="429">
        <v>-25.454034999999983</v>
      </c>
    </row>
    <row r="8060" spans="1:6" x14ac:dyDescent="0.3">
      <c r="A8060" s="336">
        <v>28735</v>
      </c>
      <c r="B8060" s="2" t="s">
        <v>293</v>
      </c>
      <c r="C8060" s="429">
        <v>5.366479</v>
      </c>
      <c r="D8060" s="429">
        <v>4.3333979999999999</v>
      </c>
      <c r="E8060" s="429">
        <v>1.0330810000000001</v>
      </c>
      <c r="F8060" s="429">
        <v>-8.7860649999999936</v>
      </c>
    </row>
    <row r="8061" spans="1:6" x14ac:dyDescent="0.3">
      <c r="A8061" s="336">
        <v>28736</v>
      </c>
      <c r="B8061" s="2" t="s">
        <v>293</v>
      </c>
      <c r="C8061" s="429">
        <v>5.1028919999999998</v>
      </c>
      <c r="D8061" s="429">
        <v>5.5085730000000002</v>
      </c>
      <c r="E8061" s="429">
        <v>-0.4056810000000004</v>
      </c>
      <c r="F8061" s="429">
        <v>-26.730568000000005</v>
      </c>
    </row>
    <row r="8062" spans="1:6" x14ac:dyDescent="0.3">
      <c r="A8062" s="336">
        <v>28739</v>
      </c>
      <c r="B8062" s="2" t="s">
        <v>293</v>
      </c>
      <c r="C8062" s="429">
        <v>5.3434609999999996</v>
      </c>
      <c r="D8062" s="429">
        <v>4.4186709999999998</v>
      </c>
      <c r="E8062" s="429">
        <v>0.92478999999999978</v>
      </c>
      <c r="F8062" s="429">
        <v>-11.665602000000007</v>
      </c>
    </row>
    <row r="8063" spans="1:6" x14ac:dyDescent="0.3">
      <c r="A8063" s="336">
        <v>28740</v>
      </c>
      <c r="B8063" s="2" t="s">
        <v>293</v>
      </c>
      <c r="C8063" s="429">
        <v>5.1610709999999997</v>
      </c>
      <c r="D8063" s="429">
        <v>3.8421310000000002</v>
      </c>
      <c r="E8063" s="429">
        <v>1.3189399999999996</v>
      </c>
      <c r="F8063" s="429">
        <v>-5.1419239999999959</v>
      </c>
    </row>
    <row r="8064" spans="1:6" x14ac:dyDescent="0.3">
      <c r="A8064" s="336">
        <v>28741</v>
      </c>
      <c r="B8064" s="2" t="s">
        <v>293</v>
      </c>
      <c r="C8064" s="429">
        <v>5.1709849999999999</v>
      </c>
      <c r="D8064" s="429">
        <v>5.8176560000000004</v>
      </c>
      <c r="E8064" s="429">
        <v>-0.64667100000000044</v>
      </c>
      <c r="F8064" s="429">
        <v>-29.767565999999995</v>
      </c>
    </row>
    <row r="8065" spans="1:6" x14ac:dyDescent="0.3">
      <c r="A8065" s="336">
        <v>28742</v>
      </c>
      <c r="B8065" s="2" t="s">
        <v>293</v>
      </c>
      <c r="C8065" s="429">
        <v>5.1907629999999996</v>
      </c>
      <c r="D8065" s="429">
        <v>4.3323140000000002</v>
      </c>
      <c r="E8065" s="429">
        <v>0.85844899999999935</v>
      </c>
      <c r="F8065" s="429">
        <v>-12.307029000000007</v>
      </c>
    </row>
    <row r="8066" spans="1:6" x14ac:dyDescent="0.3">
      <c r="A8066" s="336">
        <v>28743</v>
      </c>
      <c r="B8066" s="2" t="s">
        <v>293</v>
      </c>
      <c r="C8066" s="429">
        <v>5.2594310000000002</v>
      </c>
      <c r="D8066" s="429">
        <v>3.6094379999999999</v>
      </c>
      <c r="E8066" s="429">
        <v>1.6499930000000003</v>
      </c>
      <c r="F8066" s="429">
        <v>-3.625072000000003</v>
      </c>
    </row>
    <row r="8067" spans="1:6" x14ac:dyDescent="0.3">
      <c r="A8067" s="336">
        <v>28745</v>
      </c>
      <c r="B8067" s="2" t="s">
        <v>293</v>
      </c>
      <c r="C8067" s="429">
        <v>5.0364269999999998</v>
      </c>
      <c r="D8067" s="429">
        <v>4.4284809999999997</v>
      </c>
      <c r="E8067" s="429">
        <v>0.6079460000000001</v>
      </c>
      <c r="F8067" s="429">
        <v>-15.653163000000006</v>
      </c>
    </row>
    <row r="8068" spans="1:6" x14ac:dyDescent="0.3">
      <c r="A8068" s="336">
        <v>28746</v>
      </c>
      <c r="B8068" s="2" t="s">
        <v>293</v>
      </c>
      <c r="C8068" s="429">
        <v>5.6552280000000001</v>
      </c>
      <c r="D8068" s="429">
        <v>4.3665979999999998</v>
      </c>
      <c r="E8068" s="429">
        <v>1.2886300000000004</v>
      </c>
      <c r="F8068" s="429">
        <v>-5.8428210000000078</v>
      </c>
    </row>
    <row r="8069" spans="1:6" x14ac:dyDescent="0.3">
      <c r="A8069" s="336">
        <v>28747</v>
      </c>
      <c r="B8069" s="2" t="s">
        <v>293</v>
      </c>
      <c r="C8069" s="429">
        <v>5.1850269999999998</v>
      </c>
      <c r="D8069" s="429">
        <v>5.0591670000000004</v>
      </c>
      <c r="E8069" s="429">
        <v>0.12585999999999942</v>
      </c>
      <c r="F8069" s="429">
        <v>-21.504602999999996</v>
      </c>
    </row>
    <row r="8070" spans="1:6" x14ac:dyDescent="0.3">
      <c r="A8070" s="336">
        <v>28748</v>
      </c>
      <c r="B8070" s="2" t="s">
        <v>293</v>
      </c>
      <c r="C8070" s="429">
        <v>5.206264</v>
      </c>
      <c r="D8070" s="429">
        <v>3.664587</v>
      </c>
      <c r="E8070" s="429">
        <v>1.541677</v>
      </c>
      <c r="F8070" s="429">
        <v>-4.3456040000000016</v>
      </c>
    </row>
    <row r="8071" spans="1:6" x14ac:dyDescent="0.3">
      <c r="A8071" s="336">
        <v>28751</v>
      </c>
      <c r="B8071" s="2" t="s">
        <v>293</v>
      </c>
      <c r="C8071" s="429">
        <v>5.0151009999999996</v>
      </c>
      <c r="D8071" s="429">
        <v>4.83216</v>
      </c>
      <c r="E8071" s="429">
        <v>0.18294099999999958</v>
      </c>
      <c r="F8071" s="429">
        <v>-20.221788000000004</v>
      </c>
    </row>
    <row r="8072" spans="1:6" x14ac:dyDescent="0.3">
      <c r="A8072" s="336">
        <v>28752</v>
      </c>
      <c r="B8072" s="2" t="s">
        <v>293</v>
      </c>
      <c r="C8072" s="429">
        <v>5.5803289999999999</v>
      </c>
      <c r="D8072" s="429">
        <v>4.342079</v>
      </c>
      <c r="E8072" s="429">
        <v>1.2382499999999999</v>
      </c>
      <c r="F8072" s="429">
        <v>-5.6094189999999955</v>
      </c>
    </row>
    <row r="8073" spans="1:6" x14ac:dyDescent="0.3">
      <c r="A8073" s="336">
        <v>28753</v>
      </c>
      <c r="B8073" s="2" t="s">
        <v>293</v>
      </c>
      <c r="C8073" s="429">
        <v>5.268459</v>
      </c>
      <c r="D8073" s="429">
        <v>3.530319</v>
      </c>
      <c r="E8073" s="429">
        <v>1.73814</v>
      </c>
      <c r="F8073" s="429">
        <v>-1.4717429999999965</v>
      </c>
    </row>
    <row r="8074" spans="1:6" x14ac:dyDescent="0.3">
      <c r="A8074" s="336">
        <v>28754</v>
      </c>
      <c r="B8074" s="2" t="s">
        <v>293</v>
      </c>
      <c r="C8074" s="429">
        <v>5.1498850000000003</v>
      </c>
      <c r="D8074" s="429">
        <v>3.809329</v>
      </c>
      <c r="E8074" s="429">
        <v>1.3405560000000003</v>
      </c>
      <c r="F8074" s="429">
        <v>-5.1662129999999991</v>
      </c>
    </row>
    <row r="8075" spans="1:6" x14ac:dyDescent="0.3">
      <c r="A8075" s="336">
        <v>28756</v>
      </c>
      <c r="B8075" s="2" t="s">
        <v>293</v>
      </c>
      <c r="C8075" s="429">
        <v>5.8276779999999997</v>
      </c>
      <c r="D8075" s="429">
        <v>4.2977109999999996</v>
      </c>
      <c r="E8075" s="429">
        <v>1.5299670000000001</v>
      </c>
      <c r="F8075" s="429">
        <v>-3.7518499999999975</v>
      </c>
    </row>
    <row r="8076" spans="1:6" x14ac:dyDescent="0.3">
      <c r="A8076" s="336">
        <v>28759</v>
      </c>
      <c r="B8076" s="2" t="s">
        <v>293</v>
      </c>
      <c r="C8076" s="429">
        <v>5.2721819999999999</v>
      </c>
      <c r="D8076" s="429">
        <v>4.235366</v>
      </c>
      <c r="E8076" s="429">
        <v>1.036816</v>
      </c>
      <c r="F8076" s="429">
        <v>-10.246760999999999</v>
      </c>
    </row>
    <row r="8077" spans="1:6" x14ac:dyDescent="0.3">
      <c r="A8077" s="336">
        <v>28761</v>
      </c>
      <c r="B8077" s="2" t="s">
        <v>295</v>
      </c>
      <c r="C8077" s="429">
        <v>5.7125219999999999</v>
      </c>
      <c r="D8077" s="429">
        <v>4.1822150000000002</v>
      </c>
      <c r="E8077" s="429">
        <v>1.5303069999999996</v>
      </c>
      <c r="F8077" s="429">
        <v>-3.9139619999999837</v>
      </c>
    </row>
    <row r="8078" spans="1:6" x14ac:dyDescent="0.3">
      <c r="A8078" s="336">
        <v>28762</v>
      </c>
      <c r="B8078" s="2" t="s">
        <v>293</v>
      </c>
      <c r="C8078" s="429">
        <v>5.3856479999999998</v>
      </c>
      <c r="D8078" s="429">
        <v>4.3534300000000004</v>
      </c>
      <c r="E8078" s="429">
        <v>1.0322179999999994</v>
      </c>
      <c r="F8078" s="429">
        <v>-8.2320310000000063</v>
      </c>
    </row>
    <row r="8079" spans="1:6" x14ac:dyDescent="0.3">
      <c r="A8079" s="336">
        <v>28763</v>
      </c>
      <c r="B8079" s="2" t="s">
        <v>293</v>
      </c>
      <c r="C8079" s="429">
        <v>5.3258369999999999</v>
      </c>
      <c r="D8079" s="429">
        <v>5.4651880000000004</v>
      </c>
      <c r="E8079" s="429">
        <v>-0.13935100000000045</v>
      </c>
      <c r="F8079" s="429">
        <v>-26.908946</v>
      </c>
    </row>
    <row r="8080" spans="1:6" x14ac:dyDescent="0.3">
      <c r="A8080" s="336">
        <v>28766</v>
      </c>
      <c r="B8080" s="2" t="s">
        <v>293</v>
      </c>
      <c r="C8080" s="429">
        <v>5.2700379999999996</v>
      </c>
      <c r="D8080" s="429">
        <v>4.4485409999999996</v>
      </c>
      <c r="E8080" s="429">
        <v>0.82149699999999992</v>
      </c>
      <c r="F8080" s="429">
        <v>-13.081012000000001</v>
      </c>
    </row>
    <row r="8081" spans="1:6" x14ac:dyDescent="0.3">
      <c r="A8081" s="336">
        <v>28768</v>
      </c>
      <c r="B8081" s="2" t="s">
        <v>293</v>
      </c>
      <c r="C8081" s="429">
        <v>5.220396</v>
      </c>
      <c r="D8081" s="429">
        <v>4.464785</v>
      </c>
      <c r="E8081" s="429">
        <v>0.75561100000000003</v>
      </c>
      <c r="F8081" s="429">
        <v>-13.937978999999999</v>
      </c>
    </row>
    <row r="8082" spans="1:6" x14ac:dyDescent="0.3">
      <c r="A8082" s="336">
        <v>28771</v>
      </c>
      <c r="B8082" s="2" t="s">
        <v>293</v>
      </c>
      <c r="C8082" s="429">
        <v>5.4493349999999996</v>
      </c>
      <c r="D8082" s="429">
        <v>4.8116810000000001</v>
      </c>
      <c r="E8082" s="429">
        <v>0.6376539999999995</v>
      </c>
      <c r="F8082" s="429">
        <v>-19.177692000000008</v>
      </c>
    </row>
    <row r="8083" spans="1:6" x14ac:dyDescent="0.3">
      <c r="A8083" s="336">
        <v>28772</v>
      </c>
      <c r="B8083" s="2" t="s">
        <v>293</v>
      </c>
      <c r="C8083" s="429">
        <v>5.2426159999999999</v>
      </c>
      <c r="D8083" s="429">
        <v>4.8280099999999999</v>
      </c>
      <c r="E8083" s="429">
        <v>0.41460600000000003</v>
      </c>
      <c r="F8083" s="429">
        <v>-18.603867999999999</v>
      </c>
    </row>
    <row r="8084" spans="1:6" x14ac:dyDescent="0.3">
      <c r="A8084" s="336">
        <v>28773</v>
      </c>
      <c r="B8084" s="2" t="s">
        <v>293</v>
      </c>
      <c r="C8084" s="429">
        <v>5.6391359999999997</v>
      </c>
      <c r="D8084" s="429">
        <v>4.3854980000000001</v>
      </c>
      <c r="E8084" s="429">
        <v>1.2536379999999996</v>
      </c>
      <c r="F8084" s="429">
        <v>-7.5200630000000075</v>
      </c>
    </row>
    <row r="8085" spans="1:6" x14ac:dyDescent="0.3">
      <c r="A8085" s="336">
        <v>28774</v>
      </c>
      <c r="B8085" s="2" t="s">
        <v>293</v>
      </c>
      <c r="C8085" s="429">
        <v>5.2246300000000003</v>
      </c>
      <c r="D8085" s="429">
        <v>5.2750789999999999</v>
      </c>
      <c r="E8085" s="429">
        <v>-5.0448999999999522E-2</v>
      </c>
      <c r="F8085" s="429">
        <v>-23.529893000000001</v>
      </c>
    </row>
    <row r="8086" spans="1:6" x14ac:dyDescent="0.3">
      <c r="A8086" s="336">
        <v>28775</v>
      </c>
      <c r="B8086" s="2" t="s">
        <v>293</v>
      </c>
      <c r="C8086" s="429">
        <v>5.2825759999999997</v>
      </c>
      <c r="D8086" s="429">
        <v>5.6012760000000004</v>
      </c>
      <c r="E8086" s="429">
        <v>-0.31870000000000065</v>
      </c>
      <c r="F8086" s="429">
        <v>-27.956280000000014</v>
      </c>
    </row>
    <row r="8087" spans="1:6" x14ac:dyDescent="0.3">
      <c r="A8087" s="336">
        <v>28777</v>
      </c>
      <c r="B8087" s="2" t="s">
        <v>293</v>
      </c>
      <c r="C8087" s="429">
        <v>5.2110310000000002</v>
      </c>
      <c r="D8087" s="429">
        <v>4.0690939999999998</v>
      </c>
      <c r="E8087" s="429">
        <v>1.1419370000000004</v>
      </c>
      <c r="F8087" s="429">
        <v>-6.5343340000000083</v>
      </c>
    </row>
    <row r="8088" spans="1:6" x14ac:dyDescent="0.3">
      <c r="A8088" s="336">
        <v>28778</v>
      </c>
      <c r="B8088" s="2" t="s">
        <v>293</v>
      </c>
      <c r="C8088" s="429">
        <v>5.1753980000000004</v>
      </c>
      <c r="D8088" s="429">
        <v>4.153187</v>
      </c>
      <c r="E8088" s="429">
        <v>1.0222110000000004</v>
      </c>
      <c r="F8088" s="429">
        <v>-8.4956950000000049</v>
      </c>
    </row>
    <row r="8089" spans="1:6" x14ac:dyDescent="0.3">
      <c r="A8089" s="336">
        <v>28779</v>
      </c>
      <c r="B8089" s="2" t="s">
        <v>293</v>
      </c>
      <c r="C8089" s="429">
        <v>5.1453499999999996</v>
      </c>
      <c r="D8089" s="429">
        <v>4.965802</v>
      </c>
      <c r="E8089" s="429">
        <v>0.1795479999999996</v>
      </c>
      <c r="F8089" s="429">
        <v>-21.34964200000001</v>
      </c>
    </row>
    <row r="8090" spans="1:6" x14ac:dyDescent="0.3">
      <c r="A8090" s="336">
        <v>28781</v>
      </c>
      <c r="B8090" s="2" t="s">
        <v>293</v>
      </c>
      <c r="C8090" s="429">
        <v>5.2869140000000003</v>
      </c>
      <c r="D8090" s="429">
        <v>5.3605999999999998</v>
      </c>
      <c r="E8090" s="429">
        <v>-7.3685999999999474E-2</v>
      </c>
      <c r="F8090" s="429">
        <v>-25.949258999999998</v>
      </c>
    </row>
    <row r="8091" spans="1:6" x14ac:dyDescent="0.3">
      <c r="A8091" s="336">
        <v>28782</v>
      </c>
      <c r="B8091" s="2" t="s">
        <v>293</v>
      </c>
      <c r="C8091" s="429">
        <v>5.9058529999999996</v>
      </c>
      <c r="D8091" s="429">
        <v>4.2429490000000003</v>
      </c>
      <c r="E8091" s="429">
        <v>1.6629039999999993</v>
      </c>
      <c r="F8091" s="429">
        <v>-2.9962100000000049</v>
      </c>
    </row>
    <row r="8092" spans="1:6" x14ac:dyDescent="0.3">
      <c r="A8092" s="336">
        <v>28783</v>
      </c>
      <c r="B8092" s="2" t="s">
        <v>293</v>
      </c>
      <c r="C8092" s="429">
        <v>5.0543909999999999</v>
      </c>
      <c r="D8092" s="429">
        <v>5.3271740000000003</v>
      </c>
      <c r="E8092" s="429">
        <v>-0.27278300000000044</v>
      </c>
      <c r="F8092" s="429">
        <v>-25.060921</v>
      </c>
    </row>
    <row r="8093" spans="1:6" x14ac:dyDescent="0.3">
      <c r="A8093" s="336">
        <v>28785</v>
      </c>
      <c r="B8093" s="2" t="s">
        <v>293</v>
      </c>
      <c r="C8093" s="429">
        <v>5.0627399999999998</v>
      </c>
      <c r="D8093" s="429">
        <v>4.2953099999999997</v>
      </c>
      <c r="E8093" s="429">
        <v>0.76743000000000006</v>
      </c>
      <c r="F8093" s="429">
        <v>-14.103145000000012</v>
      </c>
    </row>
    <row r="8094" spans="1:6" x14ac:dyDescent="0.3">
      <c r="A8094" s="336">
        <v>28786</v>
      </c>
      <c r="B8094" s="2" t="s">
        <v>293</v>
      </c>
      <c r="C8094" s="429">
        <v>4.9895459999999998</v>
      </c>
      <c r="D8094" s="429">
        <v>4.8371050000000002</v>
      </c>
      <c r="E8094" s="429">
        <v>0.1524409999999996</v>
      </c>
      <c r="F8094" s="429">
        <v>-20.187546999999995</v>
      </c>
    </row>
    <row r="8095" spans="1:6" x14ac:dyDescent="0.3">
      <c r="A8095" s="336">
        <v>28787</v>
      </c>
      <c r="B8095" s="2" t="s">
        <v>293</v>
      </c>
      <c r="C8095" s="429">
        <v>5.20838</v>
      </c>
      <c r="D8095" s="429">
        <v>3.7840799999999999</v>
      </c>
      <c r="E8095" s="429">
        <v>1.4243000000000001</v>
      </c>
      <c r="F8095" s="429">
        <v>-3.8027879999999996</v>
      </c>
    </row>
    <row r="8096" spans="1:6" x14ac:dyDescent="0.3">
      <c r="A8096" s="336">
        <v>28789</v>
      </c>
      <c r="B8096" s="2" t="s">
        <v>293</v>
      </c>
      <c r="C8096" s="429">
        <v>5.2247250000000003</v>
      </c>
      <c r="D8096" s="429">
        <v>4.6792850000000001</v>
      </c>
      <c r="E8096" s="429">
        <v>0.54544000000000015</v>
      </c>
      <c r="F8096" s="429">
        <v>-18.133936000000006</v>
      </c>
    </row>
    <row r="8097" spans="1:6" x14ac:dyDescent="0.3">
      <c r="A8097" s="336">
        <v>28790</v>
      </c>
      <c r="B8097" s="2" t="s">
        <v>293</v>
      </c>
      <c r="C8097" s="429">
        <v>5.4929309999999996</v>
      </c>
      <c r="D8097" s="429">
        <v>4.4002929999999996</v>
      </c>
      <c r="E8097" s="429">
        <v>1.092638</v>
      </c>
      <c r="F8097" s="429">
        <v>-10.031627</v>
      </c>
    </row>
    <row r="8098" spans="1:6" x14ac:dyDescent="0.3">
      <c r="A8098" s="336">
        <v>28791</v>
      </c>
      <c r="B8098" s="2" t="s">
        <v>293</v>
      </c>
      <c r="C8098" s="429">
        <v>5.3241370000000003</v>
      </c>
      <c r="D8098" s="429">
        <v>4.3212469999999996</v>
      </c>
      <c r="E8098" s="429">
        <v>1.0028900000000007</v>
      </c>
      <c r="F8098" s="429">
        <v>-10.326954000000008</v>
      </c>
    </row>
    <row r="8099" spans="1:6" x14ac:dyDescent="0.3">
      <c r="A8099" s="336">
        <v>28792</v>
      </c>
      <c r="B8099" s="2" t="s">
        <v>293</v>
      </c>
      <c r="C8099" s="429">
        <v>5.4116289999999996</v>
      </c>
      <c r="D8099" s="429">
        <v>4.3923610000000002</v>
      </c>
      <c r="E8099" s="429">
        <v>1.0192679999999994</v>
      </c>
      <c r="F8099" s="429">
        <v>-9.4069149999999979</v>
      </c>
    </row>
    <row r="8100" spans="1:6" x14ac:dyDescent="0.3">
      <c r="A8100" s="336">
        <v>28801</v>
      </c>
      <c r="B8100" s="2" t="s">
        <v>293</v>
      </c>
      <c r="C8100" s="429">
        <v>5.2785089999999997</v>
      </c>
      <c r="D8100" s="429">
        <v>3.799887</v>
      </c>
      <c r="E8100" s="429">
        <v>1.4786219999999997</v>
      </c>
      <c r="F8100" s="429">
        <v>-3.7852460000000221</v>
      </c>
    </row>
    <row r="8101" spans="1:6" x14ac:dyDescent="0.3">
      <c r="A8101" s="336">
        <v>28803</v>
      </c>
      <c r="B8101" s="2" t="s">
        <v>293</v>
      </c>
      <c r="C8101" s="429">
        <v>5.2721400000000003</v>
      </c>
      <c r="D8101" s="429">
        <v>4.0051430000000003</v>
      </c>
      <c r="E8101" s="429">
        <v>1.2669969999999999</v>
      </c>
      <c r="F8101" s="429">
        <v>-6.4673699999999954</v>
      </c>
    </row>
    <row r="8102" spans="1:6" x14ac:dyDescent="0.3">
      <c r="A8102" s="336">
        <v>28804</v>
      </c>
      <c r="B8102" s="2" t="s">
        <v>293</v>
      </c>
      <c r="C8102" s="429">
        <v>5.2660809999999998</v>
      </c>
      <c r="D8102" s="429">
        <v>3.7432910000000001</v>
      </c>
      <c r="E8102" s="429">
        <v>1.5227899999999996</v>
      </c>
      <c r="F8102" s="429">
        <v>-3.0536339999999811</v>
      </c>
    </row>
    <row r="8103" spans="1:6" x14ac:dyDescent="0.3">
      <c r="A8103" s="336">
        <v>28805</v>
      </c>
      <c r="B8103" s="2" t="s">
        <v>293</v>
      </c>
      <c r="C8103" s="429">
        <v>5.2072000000000003</v>
      </c>
      <c r="D8103" s="429">
        <v>3.9935499999999999</v>
      </c>
      <c r="E8103" s="429">
        <v>1.2136500000000003</v>
      </c>
      <c r="F8103" s="429">
        <v>-6.4733519999999984</v>
      </c>
    </row>
    <row r="8104" spans="1:6" x14ac:dyDescent="0.3">
      <c r="A8104" s="336">
        <v>28806</v>
      </c>
      <c r="B8104" s="2" t="s">
        <v>293</v>
      </c>
      <c r="C8104" s="429">
        <v>5.2706460000000002</v>
      </c>
      <c r="D8104" s="429">
        <v>3.7919230000000002</v>
      </c>
      <c r="E8104" s="429">
        <v>1.478723</v>
      </c>
      <c r="F8104" s="429">
        <v>-4.3154230000000027</v>
      </c>
    </row>
    <row r="8105" spans="1:6" x14ac:dyDescent="0.3">
      <c r="A8105" s="336">
        <v>28901</v>
      </c>
      <c r="B8105" s="2" t="s">
        <v>293</v>
      </c>
      <c r="C8105" s="429">
        <v>5.385554</v>
      </c>
      <c r="D8105" s="429">
        <v>5.0793530000000002</v>
      </c>
      <c r="E8105" s="429">
        <v>0.30620099999999972</v>
      </c>
      <c r="F8105" s="429">
        <v>-22.994601000000003</v>
      </c>
    </row>
    <row r="8106" spans="1:6" x14ac:dyDescent="0.3">
      <c r="A8106" s="336">
        <v>28902</v>
      </c>
      <c r="B8106" s="2" t="s">
        <v>293</v>
      </c>
      <c r="C8106" s="429">
        <v>5.6172079999999998</v>
      </c>
      <c r="D8106" s="429">
        <v>4.5993430000000002</v>
      </c>
      <c r="E8106" s="429">
        <v>1.0178649999999996</v>
      </c>
      <c r="F8106" s="429">
        <v>-18.095663000000002</v>
      </c>
    </row>
    <row r="8107" spans="1:6" x14ac:dyDescent="0.3">
      <c r="A8107" s="336">
        <v>28904</v>
      </c>
      <c r="B8107" s="2" t="s">
        <v>293</v>
      </c>
      <c r="C8107" s="429">
        <v>5.3854170000000003</v>
      </c>
      <c r="D8107" s="429">
        <v>5.2471459999999999</v>
      </c>
      <c r="E8107" s="429">
        <v>0.13827100000000048</v>
      </c>
      <c r="F8107" s="429">
        <v>-25.225595999999996</v>
      </c>
    </row>
    <row r="8108" spans="1:6" x14ac:dyDescent="0.3">
      <c r="A8108" s="336">
        <v>28905</v>
      </c>
      <c r="B8108" s="2" t="s">
        <v>293</v>
      </c>
      <c r="C8108" s="429">
        <v>5.5089329999999999</v>
      </c>
      <c r="D8108" s="429">
        <v>4.7982480000000001</v>
      </c>
      <c r="E8108" s="429">
        <v>0.71068499999999979</v>
      </c>
      <c r="F8108" s="429">
        <v>-19.887577</v>
      </c>
    </row>
    <row r="8109" spans="1:6" x14ac:dyDescent="0.3">
      <c r="A8109" s="336">
        <v>28906</v>
      </c>
      <c r="B8109" s="2" t="s">
        <v>293</v>
      </c>
      <c r="C8109" s="429">
        <v>5.6233129999999996</v>
      </c>
      <c r="D8109" s="429">
        <v>4.4687000000000001</v>
      </c>
      <c r="E8109" s="429">
        <v>1.1546129999999994</v>
      </c>
      <c r="F8109" s="429">
        <v>-15.781307999999996</v>
      </c>
    </row>
    <row r="8110" spans="1:6" x14ac:dyDescent="0.3">
      <c r="A8110" s="336">
        <v>28909</v>
      </c>
      <c r="B8110" s="2" t="s">
        <v>293</v>
      </c>
      <c r="C8110" s="429">
        <v>5.5807180000000001</v>
      </c>
      <c r="D8110" s="429">
        <v>4.7143269999999999</v>
      </c>
      <c r="E8110" s="429">
        <v>0.86639100000000013</v>
      </c>
      <c r="F8110" s="429">
        <v>-19.653993999999997</v>
      </c>
    </row>
    <row r="8111" spans="1:6" x14ac:dyDescent="0.3">
      <c r="A8111" s="336">
        <v>29001</v>
      </c>
      <c r="B8111" s="2" t="s">
        <v>296</v>
      </c>
      <c r="C8111" s="429">
        <v>5.3904680000000003</v>
      </c>
      <c r="D8111" s="429">
        <v>2.7125560000000002</v>
      </c>
      <c r="E8111" s="429">
        <v>2.6779120000000001</v>
      </c>
      <c r="F8111" s="429">
        <v>8.1719220000000021</v>
      </c>
    </row>
    <row r="8112" spans="1:6" x14ac:dyDescent="0.3">
      <c r="A8112" s="336">
        <v>29003</v>
      </c>
      <c r="B8112" s="2" t="s">
        <v>296</v>
      </c>
      <c r="C8112" s="429">
        <v>5.4308550000000002</v>
      </c>
      <c r="D8112" s="429">
        <v>2.7368869999999998</v>
      </c>
      <c r="E8112" s="429">
        <v>2.6939680000000004</v>
      </c>
      <c r="F8112" s="429">
        <v>9.2092479999999952</v>
      </c>
    </row>
    <row r="8113" spans="1:6" x14ac:dyDescent="0.3">
      <c r="A8113" s="336">
        <v>29006</v>
      </c>
      <c r="B8113" s="2" t="s">
        <v>294</v>
      </c>
      <c r="C8113" s="429">
        <v>5.9019769999999996</v>
      </c>
      <c r="D8113" s="429">
        <v>3.37846</v>
      </c>
      <c r="E8113" s="429">
        <v>2.5235169999999996</v>
      </c>
      <c r="F8113" s="429">
        <v>7.2011240000000072</v>
      </c>
    </row>
    <row r="8114" spans="1:6" x14ac:dyDescent="0.3">
      <c r="A8114" s="336">
        <v>29009</v>
      </c>
      <c r="B8114" s="2" t="s">
        <v>294</v>
      </c>
      <c r="C8114" s="429">
        <v>5.8187230000000003</v>
      </c>
      <c r="D8114" s="429">
        <v>3.2405050000000002</v>
      </c>
      <c r="E8114" s="429">
        <v>2.5782180000000001</v>
      </c>
      <c r="F8114" s="429">
        <v>7.3745419999999982</v>
      </c>
    </row>
    <row r="8115" spans="1:6" x14ac:dyDescent="0.3">
      <c r="A8115" s="336">
        <v>29010</v>
      </c>
      <c r="B8115" s="2" t="s">
        <v>294</v>
      </c>
      <c r="C8115" s="429">
        <v>5.8871669999999998</v>
      </c>
      <c r="D8115" s="429">
        <v>3.1865779999999999</v>
      </c>
      <c r="E8115" s="429">
        <v>2.7005889999999999</v>
      </c>
      <c r="F8115" s="429">
        <v>8.5040010000000024</v>
      </c>
    </row>
    <row r="8116" spans="1:6" x14ac:dyDescent="0.3">
      <c r="A8116" s="336">
        <v>29014</v>
      </c>
      <c r="B8116" s="2" t="s">
        <v>293</v>
      </c>
      <c r="C8116" s="429">
        <v>6.4582490000000004</v>
      </c>
      <c r="D8116" s="429">
        <v>3.748256</v>
      </c>
      <c r="E8116" s="429">
        <v>2.7099930000000003</v>
      </c>
      <c r="F8116" s="429">
        <v>8.8581199999999924</v>
      </c>
    </row>
    <row r="8117" spans="1:6" x14ac:dyDescent="0.3">
      <c r="A8117" s="336">
        <v>29015</v>
      </c>
      <c r="B8117" s="2" t="s">
        <v>293</v>
      </c>
      <c r="C8117" s="429">
        <v>6.4917199999999999</v>
      </c>
      <c r="D8117" s="429">
        <v>3.6735880000000001</v>
      </c>
      <c r="E8117" s="429">
        <v>2.8181319999999999</v>
      </c>
      <c r="F8117" s="429">
        <v>9.2271110000000078</v>
      </c>
    </row>
    <row r="8118" spans="1:6" x14ac:dyDescent="0.3">
      <c r="A8118" s="336">
        <v>29016</v>
      </c>
      <c r="B8118" s="2" t="s">
        <v>294</v>
      </c>
      <c r="C8118" s="429">
        <v>5.9476550000000001</v>
      </c>
      <c r="D8118" s="429">
        <v>3.1524420000000002</v>
      </c>
      <c r="E8118" s="429">
        <v>2.7952129999999999</v>
      </c>
      <c r="F8118" s="429">
        <v>9.0072839999999914</v>
      </c>
    </row>
    <row r="8119" spans="1:6" x14ac:dyDescent="0.3">
      <c r="A8119" s="336">
        <v>29018</v>
      </c>
      <c r="B8119" s="2" t="s">
        <v>296</v>
      </c>
      <c r="C8119" s="429">
        <v>5.4086670000000003</v>
      </c>
      <c r="D8119" s="429">
        <v>2.6965029999999999</v>
      </c>
      <c r="E8119" s="429">
        <v>2.7121640000000005</v>
      </c>
      <c r="F8119" s="429">
        <v>8.5391599999999883</v>
      </c>
    </row>
    <row r="8120" spans="1:6" x14ac:dyDescent="0.3">
      <c r="A8120" s="336">
        <v>29020</v>
      </c>
      <c r="B8120" s="2" t="s">
        <v>294</v>
      </c>
      <c r="C8120" s="429">
        <v>5.8034049999999997</v>
      </c>
      <c r="D8120" s="429">
        <v>3.1110669999999998</v>
      </c>
      <c r="E8120" s="429">
        <v>2.6923379999999999</v>
      </c>
      <c r="F8120" s="429">
        <v>8.4117380000000068</v>
      </c>
    </row>
    <row r="8121" spans="1:6" x14ac:dyDescent="0.3">
      <c r="A8121" s="336">
        <v>29030</v>
      </c>
      <c r="B8121" s="2" t="s">
        <v>296</v>
      </c>
      <c r="C8121" s="429">
        <v>5.4130630000000002</v>
      </c>
      <c r="D8121" s="429">
        <v>2.7125119999999998</v>
      </c>
      <c r="E8121" s="429">
        <v>2.7005510000000004</v>
      </c>
      <c r="F8121" s="429">
        <v>9.0221110000000095</v>
      </c>
    </row>
    <row r="8122" spans="1:6" x14ac:dyDescent="0.3">
      <c r="A8122" s="336">
        <v>29031</v>
      </c>
      <c r="B8122" s="2" t="s">
        <v>294</v>
      </c>
      <c r="C8122" s="429">
        <v>5.90585</v>
      </c>
      <c r="D8122" s="429">
        <v>3.219182</v>
      </c>
      <c r="E8122" s="429">
        <v>2.6866680000000001</v>
      </c>
      <c r="F8122" s="429">
        <v>8.4053190000000058</v>
      </c>
    </row>
    <row r="8123" spans="1:6" x14ac:dyDescent="0.3">
      <c r="A8123" s="336">
        <v>29032</v>
      </c>
      <c r="B8123" s="2" t="s">
        <v>294</v>
      </c>
      <c r="C8123" s="429">
        <v>5.8090510000000002</v>
      </c>
      <c r="D8123" s="429">
        <v>3.1641550000000001</v>
      </c>
      <c r="E8123" s="429">
        <v>2.6448960000000001</v>
      </c>
      <c r="F8123" s="429">
        <v>7.8473329999999848</v>
      </c>
    </row>
    <row r="8124" spans="1:6" x14ac:dyDescent="0.3">
      <c r="A8124" s="336">
        <v>29033</v>
      </c>
      <c r="B8124" s="2" t="s">
        <v>294</v>
      </c>
      <c r="C8124" s="429">
        <v>6.061858</v>
      </c>
      <c r="D8124" s="429">
        <v>3.2047240000000001</v>
      </c>
      <c r="E8124" s="429">
        <v>2.8571339999999998</v>
      </c>
      <c r="F8124" s="429">
        <v>8.8768950000000117</v>
      </c>
    </row>
    <row r="8125" spans="1:6" x14ac:dyDescent="0.3">
      <c r="A8125" s="336">
        <v>29036</v>
      </c>
      <c r="B8125" s="2" t="s">
        <v>293</v>
      </c>
      <c r="C8125" s="429">
        <v>6.5277810000000001</v>
      </c>
      <c r="D8125" s="429">
        <v>3.6470500000000001</v>
      </c>
      <c r="E8125" s="429">
        <v>2.8807309999999999</v>
      </c>
      <c r="F8125" s="429">
        <v>9.2037880000000101</v>
      </c>
    </row>
    <row r="8126" spans="1:6" x14ac:dyDescent="0.3">
      <c r="A8126" s="336">
        <v>29037</v>
      </c>
      <c r="B8126" s="2" t="s">
        <v>293</v>
      </c>
      <c r="C8126" s="429">
        <v>6.3830640000000001</v>
      </c>
      <c r="D8126" s="429">
        <v>3.5612309999999998</v>
      </c>
      <c r="E8126" s="429">
        <v>2.8218330000000003</v>
      </c>
      <c r="F8126" s="429">
        <v>6.9781380000000013</v>
      </c>
    </row>
    <row r="8127" spans="1:6" x14ac:dyDescent="0.3">
      <c r="A8127" s="336">
        <v>29038</v>
      </c>
      <c r="B8127" s="2" t="s">
        <v>296</v>
      </c>
      <c r="C8127" s="429">
        <v>5.4565720000000004</v>
      </c>
      <c r="D8127" s="429">
        <v>2.7316440000000002</v>
      </c>
      <c r="E8127" s="429">
        <v>2.7249280000000002</v>
      </c>
      <c r="F8127" s="429">
        <v>9.4068690000000004</v>
      </c>
    </row>
    <row r="8128" spans="1:6" x14ac:dyDescent="0.3">
      <c r="A8128" s="336">
        <v>29039</v>
      </c>
      <c r="B8128" s="2" t="s">
        <v>296</v>
      </c>
      <c r="C8128" s="429">
        <v>5.4539299999999997</v>
      </c>
      <c r="D8128" s="429">
        <v>2.7124199999999998</v>
      </c>
      <c r="E8128" s="429">
        <v>2.7415099999999999</v>
      </c>
      <c r="F8128" s="429">
        <v>9.3480470000000011</v>
      </c>
    </row>
    <row r="8129" spans="1:6" x14ac:dyDescent="0.3">
      <c r="A8129" s="336">
        <v>29040</v>
      </c>
      <c r="B8129" s="2" t="s">
        <v>294</v>
      </c>
      <c r="C8129" s="429">
        <v>5.8947209999999997</v>
      </c>
      <c r="D8129" s="429">
        <v>3.0900080000000001</v>
      </c>
      <c r="E8129" s="429">
        <v>2.8047129999999996</v>
      </c>
      <c r="F8129" s="429">
        <v>9.352211000000004</v>
      </c>
    </row>
    <row r="8130" spans="1:6" x14ac:dyDescent="0.3">
      <c r="A8130" s="336">
        <v>29042</v>
      </c>
      <c r="B8130" s="2" t="s">
        <v>296</v>
      </c>
      <c r="C8130" s="429">
        <v>5.4678899999999997</v>
      </c>
      <c r="D8130" s="429">
        <v>2.7721809999999998</v>
      </c>
      <c r="E8130" s="429">
        <v>2.6957089999999999</v>
      </c>
      <c r="F8130" s="429">
        <v>9.700129000000004</v>
      </c>
    </row>
    <row r="8131" spans="1:6" x14ac:dyDescent="0.3">
      <c r="A8131" s="336">
        <v>29044</v>
      </c>
      <c r="B8131" s="2" t="s">
        <v>294</v>
      </c>
      <c r="C8131" s="429">
        <v>5.9707540000000003</v>
      </c>
      <c r="D8131" s="429">
        <v>3.1061730000000001</v>
      </c>
      <c r="E8131" s="429">
        <v>2.8645810000000003</v>
      </c>
      <c r="F8131" s="429">
        <v>9.437299000000003</v>
      </c>
    </row>
    <row r="8132" spans="1:6" x14ac:dyDescent="0.3">
      <c r="A8132" s="336">
        <v>29045</v>
      </c>
      <c r="B8132" s="2" t="s">
        <v>294</v>
      </c>
      <c r="C8132" s="429">
        <v>5.8762990000000004</v>
      </c>
      <c r="D8132" s="429">
        <v>3.1086450000000001</v>
      </c>
      <c r="E8132" s="429">
        <v>2.7676540000000003</v>
      </c>
      <c r="F8132" s="429">
        <v>8.6939849999999979</v>
      </c>
    </row>
    <row r="8133" spans="1:6" x14ac:dyDescent="0.3">
      <c r="A8133" s="336">
        <v>29046</v>
      </c>
      <c r="B8133" s="2" t="s">
        <v>294</v>
      </c>
      <c r="C8133" s="429">
        <v>5.95824</v>
      </c>
      <c r="D8133" s="429">
        <v>3.2028539999999999</v>
      </c>
      <c r="E8133" s="429">
        <v>2.7553860000000001</v>
      </c>
      <c r="F8133" s="429">
        <v>8.9883000000000024</v>
      </c>
    </row>
    <row r="8134" spans="1:6" x14ac:dyDescent="0.3">
      <c r="A8134" s="336">
        <v>29047</v>
      </c>
      <c r="B8134" s="2" t="s">
        <v>296</v>
      </c>
      <c r="C8134" s="429">
        <v>5.3950189999999996</v>
      </c>
      <c r="D8134" s="429">
        <v>2.7022309999999998</v>
      </c>
      <c r="E8134" s="429">
        <v>2.6927879999999997</v>
      </c>
      <c r="F8134" s="429">
        <v>8.7911670000000015</v>
      </c>
    </row>
    <row r="8135" spans="1:6" x14ac:dyDescent="0.3">
      <c r="A8135" s="336">
        <v>29048</v>
      </c>
      <c r="B8135" s="2" t="s">
        <v>296</v>
      </c>
      <c r="C8135" s="429">
        <v>5.3312020000000002</v>
      </c>
      <c r="D8135" s="429">
        <v>2.668701</v>
      </c>
      <c r="E8135" s="429">
        <v>2.6625010000000002</v>
      </c>
      <c r="F8135" s="429">
        <v>7.5253449999999873</v>
      </c>
    </row>
    <row r="8136" spans="1:6" x14ac:dyDescent="0.3">
      <c r="A8136" s="336">
        <v>29051</v>
      </c>
      <c r="B8136" s="2" t="s">
        <v>294</v>
      </c>
      <c r="C8136" s="429">
        <v>5.9612030000000003</v>
      </c>
      <c r="D8136" s="429">
        <v>3.2679369999999999</v>
      </c>
      <c r="E8136" s="429">
        <v>2.6932660000000004</v>
      </c>
      <c r="F8136" s="429">
        <v>8.3836400000000069</v>
      </c>
    </row>
    <row r="8137" spans="1:6" x14ac:dyDescent="0.3">
      <c r="A8137" s="336">
        <v>29052</v>
      </c>
      <c r="B8137" s="2" t="s">
        <v>294</v>
      </c>
      <c r="C8137" s="429">
        <v>5.9888560000000002</v>
      </c>
      <c r="D8137" s="429">
        <v>3.1505139999999998</v>
      </c>
      <c r="E8137" s="429">
        <v>2.8383420000000004</v>
      </c>
      <c r="F8137" s="429">
        <v>9.3307890000000029</v>
      </c>
    </row>
    <row r="8138" spans="1:6" x14ac:dyDescent="0.3">
      <c r="A8138" s="336">
        <v>29053</v>
      </c>
      <c r="B8138" s="2" t="s">
        <v>294</v>
      </c>
      <c r="C8138" s="429">
        <v>6.0301559999999998</v>
      </c>
      <c r="D8138" s="429">
        <v>3.3214939999999999</v>
      </c>
      <c r="E8138" s="429">
        <v>2.7086619999999999</v>
      </c>
      <c r="F8138" s="429">
        <v>8.326071000000006</v>
      </c>
    </row>
    <row r="8139" spans="1:6" x14ac:dyDescent="0.3">
      <c r="A8139" s="336">
        <v>29054</v>
      </c>
      <c r="B8139" s="2" t="s">
        <v>294</v>
      </c>
      <c r="C8139" s="429">
        <v>5.9485409999999996</v>
      </c>
      <c r="D8139" s="429">
        <v>3.338206</v>
      </c>
      <c r="E8139" s="429">
        <v>2.6103349999999996</v>
      </c>
      <c r="F8139" s="429">
        <v>7.8005509999999916</v>
      </c>
    </row>
    <row r="8140" spans="1:6" x14ac:dyDescent="0.3">
      <c r="A8140" s="336">
        <v>29055</v>
      </c>
      <c r="B8140" s="2" t="s">
        <v>294</v>
      </c>
      <c r="C8140" s="429">
        <v>5.8924719999999997</v>
      </c>
      <c r="D8140" s="429">
        <v>3.1996530000000001</v>
      </c>
      <c r="E8140" s="429">
        <v>2.6928189999999996</v>
      </c>
      <c r="F8140" s="429">
        <v>8.805659999999996</v>
      </c>
    </row>
    <row r="8141" spans="1:6" x14ac:dyDescent="0.3">
      <c r="A8141" s="336">
        <v>29056</v>
      </c>
      <c r="B8141" s="2" t="s">
        <v>296</v>
      </c>
      <c r="C8141" s="429">
        <v>5.3316239999999997</v>
      </c>
      <c r="D8141" s="429">
        <v>2.6374110000000002</v>
      </c>
      <c r="E8141" s="429">
        <v>2.6942129999999995</v>
      </c>
      <c r="F8141" s="429">
        <v>7.1649559999999965</v>
      </c>
    </row>
    <row r="8142" spans="1:6" x14ac:dyDescent="0.3">
      <c r="A8142" s="336">
        <v>29058</v>
      </c>
      <c r="B8142" s="2" t="s">
        <v>294</v>
      </c>
      <c r="C8142" s="429">
        <v>5.8056429999999999</v>
      </c>
      <c r="D8142" s="429">
        <v>3.2490589999999999</v>
      </c>
      <c r="E8142" s="429">
        <v>2.556584</v>
      </c>
      <c r="F8142" s="429">
        <v>7.7894679999999994</v>
      </c>
    </row>
    <row r="8143" spans="1:6" x14ac:dyDescent="0.3">
      <c r="A8143" s="336">
        <v>29059</v>
      </c>
      <c r="B8143" s="2" t="s">
        <v>296</v>
      </c>
      <c r="C8143" s="429">
        <v>5.3562419999999999</v>
      </c>
      <c r="D8143" s="429">
        <v>2.6788050000000001</v>
      </c>
      <c r="E8143" s="429">
        <v>2.6774369999999998</v>
      </c>
      <c r="F8143" s="429">
        <v>7.7994699999999995</v>
      </c>
    </row>
    <row r="8144" spans="1:6" x14ac:dyDescent="0.3">
      <c r="A8144" s="336">
        <v>29061</v>
      </c>
      <c r="B8144" s="2" t="s">
        <v>294</v>
      </c>
      <c r="C8144" s="429">
        <v>6.0051940000000004</v>
      </c>
      <c r="D8144" s="429">
        <v>3.1703610000000002</v>
      </c>
      <c r="E8144" s="429">
        <v>2.8348330000000002</v>
      </c>
      <c r="F8144" s="429">
        <v>9.0258749999999921</v>
      </c>
    </row>
    <row r="8145" spans="1:6" x14ac:dyDescent="0.3">
      <c r="A8145" s="336">
        <v>29063</v>
      </c>
      <c r="B8145" s="2" t="s">
        <v>294</v>
      </c>
      <c r="C8145" s="429">
        <v>6.0101849999999999</v>
      </c>
      <c r="D8145" s="429">
        <v>3.1654309999999999</v>
      </c>
      <c r="E8145" s="429">
        <v>2.844754</v>
      </c>
      <c r="F8145" s="429">
        <v>9.348940000000006</v>
      </c>
    </row>
    <row r="8146" spans="1:6" x14ac:dyDescent="0.3">
      <c r="A8146" s="336">
        <v>29065</v>
      </c>
      <c r="B8146" s="2" t="s">
        <v>293</v>
      </c>
      <c r="C8146" s="429">
        <v>6.5109240000000002</v>
      </c>
      <c r="D8146" s="429">
        <v>3.6183510000000001</v>
      </c>
      <c r="E8146" s="429">
        <v>2.8925730000000001</v>
      </c>
      <c r="F8146" s="429">
        <v>9.6332529999999963</v>
      </c>
    </row>
    <row r="8147" spans="1:6" x14ac:dyDescent="0.3">
      <c r="A8147" s="336">
        <v>29067</v>
      </c>
      <c r="B8147" s="2" t="s">
        <v>294</v>
      </c>
      <c r="C8147" s="429">
        <v>5.747401</v>
      </c>
      <c r="D8147" s="429">
        <v>3.2891710000000001</v>
      </c>
      <c r="E8147" s="429">
        <v>2.4582299999999999</v>
      </c>
      <c r="F8147" s="429">
        <v>6.9105490000000103</v>
      </c>
    </row>
    <row r="8148" spans="1:6" x14ac:dyDescent="0.3">
      <c r="A8148" s="336">
        <v>29069</v>
      </c>
      <c r="B8148" s="2" t="s">
        <v>294</v>
      </c>
      <c r="C8148" s="429">
        <v>5.9656440000000002</v>
      </c>
      <c r="D8148" s="429">
        <v>3.236494</v>
      </c>
      <c r="E8148" s="429">
        <v>2.7291500000000002</v>
      </c>
      <c r="F8148" s="429">
        <v>8.9782880000000063</v>
      </c>
    </row>
    <row r="8149" spans="1:6" x14ac:dyDescent="0.3">
      <c r="A8149" s="336">
        <v>29070</v>
      </c>
      <c r="B8149" s="2" t="s">
        <v>294</v>
      </c>
      <c r="C8149" s="429">
        <v>5.938307</v>
      </c>
      <c r="D8149" s="429">
        <v>3.3756940000000002</v>
      </c>
      <c r="E8149" s="429">
        <v>2.5626129999999998</v>
      </c>
      <c r="F8149" s="429">
        <v>7.5153740000000013</v>
      </c>
    </row>
    <row r="8150" spans="1:6" x14ac:dyDescent="0.3">
      <c r="A8150" s="336">
        <v>29072</v>
      </c>
      <c r="B8150" s="2" t="s">
        <v>294</v>
      </c>
      <c r="C8150" s="429">
        <v>5.993144</v>
      </c>
      <c r="D8150" s="429">
        <v>3.263287</v>
      </c>
      <c r="E8150" s="429">
        <v>2.729857</v>
      </c>
      <c r="F8150" s="429">
        <v>8.4993839999999992</v>
      </c>
    </row>
    <row r="8151" spans="1:6" x14ac:dyDescent="0.3">
      <c r="A8151" s="336">
        <v>29073</v>
      </c>
      <c r="B8151" s="2" t="s">
        <v>294</v>
      </c>
      <c r="C8151" s="429">
        <v>5.9977470000000004</v>
      </c>
      <c r="D8151" s="429">
        <v>3.3204180000000001</v>
      </c>
      <c r="E8151" s="429">
        <v>2.6773290000000003</v>
      </c>
      <c r="F8151" s="429">
        <v>8.2073999999999927</v>
      </c>
    </row>
    <row r="8152" spans="1:6" x14ac:dyDescent="0.3">
      <c r="A8152" s="336">
        <v>29075</v>
      </c>
      <c r="B8152" s="2" t="s">
        <v>293</v>
      </c>
      <c r="C8152" s="429">
        <v>6.5214480000000004</v>
      </c>
      <c r="D8152" s="429">
        <v>3.5970710000000001</v>
      </c>
      <c r="E8152" s="429">
        <v>2.9243770000000002</v>
      </c>
      <c r="F8152" s="429">
        <v>9.229218000000003</v>
      </c>
    </row>
    <row r="8153" spans="1:6" x14ac:dyDescent="0.3">
      <c r="A8153" s="336">
        <v>29078</v>
      </c>
      <c r="B8153" s="2" t="s">
        <v>294</v>
      </c>
      <c r="C8153" s="429">
        <v>5.84659</v>
      </c>
      <c r="D8153" s="429">
        <v>3.0680510000000001</v>
      </c>
      <c r="E8153" s="429">
        <v>2.7785389999999999</v>
      </c>
      <c r="F8153" s="429">
        <v>8.8392720000000011</v>
      </c>
    </row>
    <row r="8154" spans="1:6" x14ac:dyDescent="0.3">
      <c r="A8154" s="336">
        <v>29080</v>
      </c>
      <c r="B8154" s="2" t="s">
        <v>294</v>
      </c>
      <c r="C8154" s="429">
        <v>5.967441</v>
      </c>
      <c r="D8154" s="429">
        <v>3.2354780000000001</v>
      </c>
      <c r="E8154" s="429">
        <v>2.7319629999999999</v>
      </c>
      <c r="F8154" s="429">
        <v>8.8778050000000093</v>
      </c>
    </row>
    <row r="8155" spans="1:6" x14ac:dyDescent="0.3">
      <c r="A8155" s="336">
        <v>29081</v>
      </c>
      <c r="B8155" s="2" t="s">
        <v>296</v>
      </c>
      <c r="C8155" s="429">
        <v>5.4373959999999997</v>
      </c>
      <c r="D8155" s="429">
        <v>2.7621760000000002</v>
      </c>
      <c r="E8155" s="429">
        <v>2.6752199999999995</v>
      </c>
      <c r="F8155" s="429">
        <v>9.0469300000000032</v>
      </c>
    </row>
    <row r="8156" spans="1:6" x14ac:dyDescent="0.3">
      <c r="A8156" s="336">
        <v>29082</v>
      </c>
      <c r="B8156" s="2" t="s">
        <v>296</v>
      </c>
      <c r="C8156" s="429">
        <v>5.4494999999999996</v>
      </c>
      <c r="D8156" s="429">
        <v>2.7693910000000002</v>
      </c>
      <c r="E8156" s="429">
        <v>2.6801089999999994</v>
      </c>
      <c r="F8156" s="429">
        <v>8.6113719999999958</v>
      </c>
    </row>
    <row r="8157" spans="1:6" x14ac:dyDescent="0.3">
      <c r="A8157" s="336">
        <v>29101</v>
      </c>
      <c r="B8157" s="2" t="s">
        <v>294</v>
      </c>
      <c r="C8157" s="429">
        <v>5.8332360000000003</v>
      </c>
      <c r="D8157" s="429">
        <v>3.3019539999999998</v>
      </c>
      <c r="E8157" s="429">
        <v>2.5312820000000005</v>
      </c>
      <c r="F8157" s="429">
        <v>6.9741400000000056</v>
      </c>
    </row>
    <row r="8158" spans="1:6" x14ac:dyDescent="0.3">
      <c r="A8158" s="336">
        <v>29102</v>
      </c>
      <c r="B8158" s="2" t="s">
        <v>296</v>
      </c>
      <c r="C8158" s="429">
        <v>5.3703630000000002</v>
      </c>
      <c r="D8158" s="429">
        <v>2.6959930000000001</v>
      </c>
      <c r="E8158" s="429">
        <v>2.6743700000000001</v>
      </c>
      <c r="F8158" s="429">
        <v>7.8451259999999934</v>
      </c>
    </row>
    <row r="8159" spans="1:6" x14ac:dyDescent="0.3">
      <c r="A8159" s="336">
        <v>29104</v>
      </c>
      <c r="B8159" s="2" t="s">
        <v>294</v>
      </c>
      <c r="C8159" s="429">
        <v>5.9637890000000002</v>
      </c>
      <c r="D8159" s="429">
        <v>3.1986750000000002</v>
      </c>
      <c r="E8159" s="429">
        <v>2.7651140000000001</v>
      </c>
      <c r="F8159" s="429">
        <v>8.770074000000001</v>
      </c>
    </row>
    <row r="8160" spans="1:6" x14ac:dyDescent="0.3">
      <c r="A8160" s="336">
        <v>29105</v>
      </c>
      <c r="B8160" s="2" t="s">
        <v>294</v>
      </c>
      <c r="C8160" s="429">
        <v>5.8964400000000001</v>
      </c>
      <c r="D8160" s="429">
        <v>3.4688409999999998</v>
      </c>
      <c r="E8160" s="429">
        <v>2.4275990000000003</v>
      </c>
      <c r="F8160" s="429">
        <v>6.5232700000000037</v>
      </c>
    </row>
    <row r="8161" spans="1:6" x14ac:dyDescent="0.3">
      <c r="A8161" s="336">
        <v>29107</v>
      </c>
      <c r="B8161" s="2" t="s">
        <v>296</v>
      </c>
      <c r="C8161" s="429">
        <v>5.4482910000000002</v>
      </c>
      <c r="D8161" s="429">
        <v>2.8224800000000001</v>
      </c>
      <c r="E8161" s="429">
        <v>2.6258110000000001</v>
      </c>
      <c r="F8161" s="429">
        <v>9.1992710000000031</v>
      </c>
    </row>
    <row r="8162" spans="1:6" x14ac:dyDescent="0.3">
      <c r="A8162" s="336">
        <v>29108</v>
      </c>
      <c r="B8162" s="2" t="s">
        <v>293</v>
      </c>
      <c r="C8162" s="429">
        <v>6.4564620000000001</v>
      </c>
      <c r="D8162" s="429">
        <v>3.724933</v>
      </c>
      <c r="E8162" s="429">
        <v>2.7315290000000001</v>
      </c>
      <c r="F8162" s="429">
        <v>7.8948870000000042</v>
      </c>
    </row>
    <row r="8163" spans="1:6" x14ac:dyDescent="0.3">
      <c r="A8163" s="336">
        <v>29111</v>
      </c>
      <c r="B8163" s="2" t="s">
        <v>296</v>
      </c>
      <c r="C8163" s="429">
        <v>5.3634829999999996</v>
      </c>
      <c r="D8163" s="429">
        <v>2.6775720000000001</v>
      </c>
      <c r="E8163" s="429">
        <v>2.6859109999999995</v>
      </c>
      <c r="F8163" s="429">
        <v>8.0255560000000088</v>
      </c>
    </row>
    <row r="8164" spans="1:6" x14ac:dyDescent="0.3">
      <c r="A8164" s="336">
        <v>29112</v>
      </c>
      <c r="B8164" s="2" t="s">
        <v>294</v>
      </c>
      <c r="C8164" s="429">
        <v>6.0238440000000004</v>
      </c>
      <c r="D8164" s="429">
        <v>3.3954369999999998</v>
      </c>
      <c r="E8164" s="429">
        <v>2.6284070000000006</v>
      </c>
      <c r="F8164" s="429">
        <v>8.7583959999999976</v>
      </c>
    </row>
    <row r="8165" spans="1:6" x14ac:dyDescent="0.3">
      <c r="A8165" s="336">
        <v>29113</v>
      </c>
      <c r="B8165" s="2" t="s">
        <v>296</v>
      </c>
      <c r="C8165" s="429">
        <v>5.4740840000000004</v>
      </c>
      <c r="D8165" s="429">
        <v>2.7876280000000002</v>
      </c>
      <c r="E8165" s="429">
        <v>2.6864560000000002</v>
      </c>
      <c r="F8165" s="429">
        <v>9.6055789999999988</v>
      </c>
    </row>
    <row r="8166" spans="1:6" x14ac:dyDescent="0.3">
      <c r="A8166" s="336">
        <v>29114</v>
      </c>
      <c r="B8166" s="2" t="s">
        <v>296</v>
      </c>
      <c r="C8166" s="429">
        <v>5.3991790000000002</v>
      </c>
      <c r="D8166" s="429">
        <v>2.6759870000000001</v>
      </c>
      <c r="E8166" s="429">
        <v>2.7231920000000001</v>
      </c>
      <c r="F8166" s="429">
        <v>9.0358229999999935</v>
      </c>
    </row>
    <row r="8167" spans="1:6" x14ac:dyDescent="0.3">
      <c r="A8167" s="336">
        <v>29115</v>
      </c>
      <c r="B8167" s="2" t="s">
        <v>296</v>
      </c>
      <c r="C8167" s="429">
        <v>5.4451210000000003</v>
      </c>
      <c r="D8167" s="429">
        <v>2.7212179999999999</v>
      </c>
      <c r="E8167" s="429">
        <v>2.7239030000000004</v>
      </c>
      <c r="F8167" s="429">
        <v>9.1244740000000135</v>
      </c>
    </row>
    <row r="8168" spans="1:6" x14ac:dyDescent="0.3">
      <c r="A8168" s="336">
        <v>29117</v>
      </c>
      <c r="B8168" s="2" t="s">
        <v>296</v>
      </c>
      <c r="C8168" s="429">
        <v>5.4380119999999996</v>
      </c>
      <c r="D8168" s="429">
        <v>2.7190120000000002</v>
      </c>
      <c r="E8168" s="429">
        <v>2.7189999999999994</v>
      </c>
      <c r="F8168" s="429">
        <v>9.1293740000000057</v>
      </c>
    </row>
    <row r="8169" spans="1:6" x14ac:dyDescent="0.3">
      <c r="A8169" s="336">
        <v>29118</v>
      </c>
      <c r="B8169" s="2" t="s">
        <v>296</v>
      </c>
      <c r="C8169" s="429">
        <v>5.4238439999999999</v>
      </c>
      <c r="D8169" s="429">
        <v>2.7440889999999998</v>
      </c>
      <c r="E8169" s="429">
        <v>2.6797550000000001</v>
      </c>
      <c r="F8169" s="429">
        <v>9.0551950000000119</v>
      </c>
    </row>
    <row r="8170" spans="1:6" x14ac:dyDescent="0.3">
      <c r="A8170" s="336">
        <v>29123</v>
      </c>
      <c r="B8170" s="2" t="s">
        <v>294</v>
      </c>
      <c r="C8170" s="429">
        <v>5.9976060000000002</v>
      </c>
      <c r="D8170" s="429">
        <v>3.412677</v>
      </c>
      <c r="E8170" s="429">
        <v>2.5849290000000003</v>
      </c>
      <c r="F8170" s="429">
        <v>7.951279999999997</v>
      </c>
    </row>
    <row r="8171" spans="1:6" x14ac:dyDescent="0.3">
      <c r="A8171" s="336">
        <v>29125</v>
      </c>
      <c r="B8171" s="2" t="s">
        <v>294</v>
      </c>
      <c r="C8171" s="429">
        <v>5.9916590000000003</v>
      </c>
      <c r="D8171" s="429">
        <v>3.2263519999999999</v>
      </c>
      <c r="E8171" s="429">
        <v>2.7653070000000004</v>
      </c>
      <c r="F8171" s="429">
        <v>8.9582409999999939</v>
      </c>
    </row>
    <row r="8172" spans="1:6" x14ac:dyDescent="0.3">
      <c r="A8172" s="336">
        <v>29126</v>
      </c>
      <c r="B8172" s="2" t="s">
        <v>293</v>
      </c>
      <c r="C8172" s="429">
        <v>6.5050299999999996</v>
      </c>
      <c r="D8172" s="429">
        <v>3.6081479999999999</v>
      </c>
      <c r="E8172" s="429">
        <v>2.8968819999999997</v>
      </c>
      <c r="F8172" s="429">
        <v>9.148260999999998</v>
      </c>
    </row>
    <row r="8173" spans="1:6" x14ac:dyDescent="0.3">
      <c r="A8173" s="336">
        <v>29127</v>
      </c>
      <c r="B8173" s="2" t="s">
        <v>293</v>
      </c>
      <c r="C8173" s="429">
        <v>6.4963300000000004</v>
      </c>
      <c r="D8173" s="429">
        <v>3.6858439999999999</v>
      </c>
      <c r="E8173" s="429">
        <v>2.8104860000000005</v>
      </c>
      <c r="F8173" s="429">
        <v>8.4083049999999986</v>
      </c>
    </row>
    <row r="8174" spans="1:6" x14ac:dyDescent="0.3">
      <c r="A8174" s="336">
        <v>29128</v>
      </c>
      <c r="B8174" s="2" t="s">
        <v>294</v>
      </c>
      <c r="C8174" s="429">
        <v>5.9042199999999996</v>
      </c>
      <c r="D8174" s="429">
        <v>3.0492849999999998</v>
      </c>
      <c r="E8174" s="429">
        <v>2.8549349999999998</v>
      </c>
      <c r="F8174" s="429">
        <v>9.5058520000000115</v>
      </c>
    </row>
    <row r="8175" spans="1:6" x14ac:dyDescent="0.3">
      <c r="A8175" s="336">
        <v>29129</v>
      </c>
      <c r="B8175" s="2" t="s">
        <v>294</v>
      </c>
      <c r="C8175" s="429">
        <v>5.8513019999999996</v>
      </c>
      <c r="D8175" s="429">
        <v>3.4324159999999999</v>
      </c>
      <c r="E8175" s="429">
        <v>2.4188859999999996</v>
      </c>
      <c r="F8175" s="429">
        <v>6.3664120000000111</v>
      </c>
    </row>
    <row r="8176" spans="1:6" x14ac:dyDescent="0.3">
      <c r="A8176" s="336">
        <v>29130</v>
      </c>
      <c r="B8176" s="2" t="s">
        <v>294</v>
      </c>
      <c r="C8176" s="429">
        <v>5.886781</v>
      </c>
      <c r="D8176" s="429">
        <v>3.1398269999999999</v>
      </c>
      <c r="E8176" s="429">
        <v>2.7469540000000001</v>
      </c>
      <c r="F8176" s="429">
        <v>9.0461180000000212</v>
      </c>
    </row>
    <row r="8177" spans="1:6" x14ac:dyDescent="0.3">
      <c r="A8177" s="336">
        <v>29133</v>
      </c>
      <c r="B8177" s="2" t="s">
        <v>296</v>
      </c>
      <c r="C8177" s="429">
        <v>5.4485669999999997</v>
      </c>
      <c r="D8177" s="429">
        <v>2.7018019999999998</v>
      </c>
      <c r="E8177" s="429">
        <v>2.7467649999999999</v>
      </c>
      <c r="F8177" s="429">
        <v>9.0144020000000111</v>
      </c>
    </row>
    <row r="8178" spans="1:6" x14ac:dyDescent="0.3">
      <c r="A8178" s="336">
        <v>29135</v>
      </c>
      <c r="B8178" s="2" t="s">
        <v>294</v>
      </c>
      <c r="C8178" s="429">
        <v>6.0080739999999997</v>
      </c>
      <c r="D8178" s="429">
        <v>3.2502089999999999</v>
      </c>
      <c r="E8178" s="429">
        <v>2.7578649999999998</v>
      </c>
      <c r="F8178" s="429">
        <v>9.119726</v>
      </c>
    </row>
    <row r="8179" spans="1:6" x14ac:dyDescent="0.3">
      <c r="A8179" s="336">
        <v>29137</v>
      </c>
      <c r="B8179" s="2" t="s">
        <v>294</v>
      </c>
      <c r="C8179" s="429">
        <v>6.0024850000000001</v>
      </c>
      <c r="D8179" s="429">
        <v>3.5150049999999999</v>
      </c>
      <c r="E8179" s="429">
        <v>2.4874800000000001</v>
      </c>
      <c r="F8179" s="429">
        <v>8.362439000000002</v>
      </c>
    </row>
    <row r="8180" spans="1:6" x14ac:dyDescent="0.3">
      <c r="A8180" s="336">
        <v>29138</v>
      </c>
      <c r="B8180" s="2" t="s">
        <v>293</v>
      </c>
      <c r="C8180" s="429">
        <v>6.4130960000000004</v>
      </c>
      <c r="D8180" s="429">
        <v>3.7122320000000002</v>
      </c>
      <c r="E8180" s="429">
        <v>2.7008640000000002</v>
      </c>
      <c r="F8180" s="429">
        <v>7.1270159999999976</v>
      </c>
    </row>
    <row r="8181" spans="1:6" x14ac:dyDescent="0.3">
      <c r="A8181" s="336">
        <v>29142</v>
      </c>
      <c r="B8181" s="2" t="s">
        <v>296</v>
      </c>
      <c r="C8181" s="429">
        <v>5.3823109999999996</v>
      </c>
      <c r="D8181" s="429">
        <v>2.695611</v>
      </c>
      <c r="E8181" s="429">
        <v>2.6866999999999996</v>
      </c>
      <c r="F8181" s="429">
        <v>8.5611849999999876</v>
      </c>
    </row>
    <row r="8182" spans="1:6" x14ac:dyDescent="0.3">
      <c r="A8182" s="336">
        <v>29145</v>
      </c>
      <c r="B8182" s="2" t="s">
        <v>293</v>
      </c>
      <c r="C8182" s="429">
        <v>6.4238169999999997</v>
      </c>
      <c r="D8182" s="429">
        <v>3.6712210000000001</v>
      </c>
      <c r="E8182" s="429">
        <v>2.7525959999999996</v>
      </c>
      <c r="F8182" s="429">
        <v>7.3193140000000056</v>
      </c>
    </row>
    <row r="8183" spans="1:6" x14ac:dyDescent="0.3">
      <c r="A8183" s="336">
        <v>29146</v>
      </c>
      <c r="B8183" s="2" t="s">
        <v>296</v>
      </c>
      <c r="C8183" s="429">
        <v>5.4379280000000003</v>
      </c>
      <c r="D8183" s="429">
        <v>2.8866360000000002</v>
      </c>
      <c r="E8183" s="429">
        <v>2.5512920000000001</v>
      </c>
      <c r="F8183" s="429">
        <v>9.1699499999999929</v>
      </c>
    </row>
    <row r="8184" spans="1:6" x14ac:dyDescent="0.3">
      <c r="A8184" s="336">
        <v>29148</v>
      </c>
      <c r="B8184" s="2" t="s">
        <v>296</v>
      </c>
      <c r="C8184" s="429">
        <v>5.3590809999999998</v>
      </c>
      <c r="D8184" s="429">
        <v>2.7017129999999998</v>
      </c>
      <c r="E8184" s="429">
        <v>2.657368</v>
      </c>
      <c r="F8184" s="429">
        <v>8.287780000000005</v>
      </c>
    </row>
    <row r="8185" spans="1:6" x14ac:dyDescent="0.3">
      <c r="A8185" s="336">
        <v>29150</v>
      </c>
      <c r="B8185" s="2" t="s">
        <v>294</v>
      </c>
      <c r="C8185" s="429">
        <v>5.9711100000000004</v>
      </c>
      <c r="D8185" s="429">
        <v>3.1753960000000001</v>
      </c>
      <c r="E8185" s="429">
        <v>2.7957140000000003</v>
      </c>
      <c r="F8185" s="429">
        <v>8.9309369999999859</v>
      </c>
    </row>
    <row r="8186" spans="1:6" x14ac:dyDescent="0.3">
      <c r="A8186" s="336">
        <v>29152</v>
      </c>
      <c r="B8186" s="2" t="s">
        <v>294</v>
      </c>
      <c r="C8186" s="429">
        <v>5.932042</v>
      </c>
      <c r="D8186" s="429">
        <v>3.087726</v>
      </c>
      <c r="E8186" s="429">
        <v>2.8443160000000001</v>
      </c>
      <c r="F8186" s="429">
        <v>9.5547600000000017</v>
      </c>
    </row>
    <row r="8187" spans="1:6" x14ac:dyDescent="0.3">
      <c r="A8187" s="336">
        <v>29153</v>
      </c>
      <c r="B8187" s="2" t="s">
        <v>294</v>
      </c>
      <c r="C8187" s="429">
        <v>5.9497150000000003</v>
      </c>
      <c r="D8187" s="429">
        <v>3.1703779999999999</v>
      </c>
      <c r="E8187" s="429">
        <v>2.7793370000000004</v>
      </c>
      <c r="F8187" s="429">
        <v>8.845361000000004</v>
      </c>
    </row>
    <row r="8188" spans="1:6" x14ac:dyDescent="0.3">
      <c r="A8188" s="336">
        <v>29154</v>
      </c>
      <c r="B8188" s="2" t="s">
        <v>294</v>
      </c>
      <c r="C8188" s="429">
        <v>5.9629339999999997</v>
      </c>
      <c r="D8188" s="429">
        <v>3.1412849999999999</v>
      </c>
      <c r="E8188" s="429">
        <v>2.8216489999999999</v>
      </c>
      <c r="F8188" s="429">
        <v>9.267394000000003</v>
      </c>
    </row>
    <row r="8189" spans="1:6" x14ac:dyDescent="0.3">
      <c r="A8189" s="336">
        <v>29160</v>
      </c>
      <c r="B8189" s="2" t="s">
        <v>294</v>
      </c>
      <c r="C8189" s="429">
        <v>6.0125019999999996</v>
      </c>
      <c r="D8189" s="429">
        <v>3.3614700000000002</v>
      </c>
      <c r="E8189" s="429">
        <v>2.6510319999999994</v>
      </c>
      <c r="F8189" s="429">
        <v>8.3344210000000061</v>
      </c>
    </row>
    <row r="8190" spans="1:6" x14ac:dyDescent="0.3">
      <c r="A8190" s="336">
        <v>29161</v>
      </c>
      <c r="B8190" s="2" t="s">
        <v>296</v>
      </c>
      <c r="C8190" s="429">
        <v>5.4530729999999998</v>
      </c>
      <c r="D8190" s="429">
        <v>2.6741130000000002</v>
      </c>
      <c r="E8190" s="429">
        <v>2.7789599999999997</v>
      </c>
      <c r="F8190" s="429">
        <v>9.6005340000000103</v>
      </c>
    </row>
    <row r="8191" spans="1:6" x14ac:dyDescent="0.3">
      <c r="A8191" s="336">
        <v>29162</v>
      </c>
      <c r="B8191" s="2" t="s">
        <v>296</v>
      </c>
      <c r="C8191" s="429">
        <v>5.3876970000000002</v>
      </c>
      <c r="D8191" s="429">
        <v>2.6859579999999998</v>
      </c>
      <c r="E8191" s="429">
        <v>2.7017390000000003</v>
      </c>
      <c r="F8191" s="429">
        <v>8.5003700000000038</v>
      </c>
    </row>
    <row r="8192" spans="1:6" x14ac:dyDescent="0.3">
      <c r="A8192" s="336">
        <v>29163</v>
      </c>
      <c r="B8192" s="2" t="s">
        <v>296</v>
      </c>
      <c r="C8192" s="429">
        <v>5.3768739999999999</v>
      </c>
      <c r="D8192" s="429">
        <v>2.6884600000000001</v>
      </c>
      <c r="E8192" s="429">
        <v>2.6884139999999999</v>
      </c>
      <c r="F8192" s="429">
        <v>8.1550430000000063</v>
      </c>
    </row>
    <row r="8193" spans="1:6" x14ac:dyDescent="0.3">
      <c r="A8193" s="336">
        <v>29164</v>
      </c>
      <c r="B8193" s="2" t="s">
        <v>294</v>
      </c>
      <c r="C8193" s="429">
        <v>5.9801630000000001</v>
      </c>
      <c r="D8193" s="429">
        <v>3.519666</v>
      </c>
      <c r="E8193" s="429">
        <v>2.4604970000000002</v>
      </c>
      <c r="F8193" s="429">
        <v>7.6296399999999878</v>
      </c>
    </row>
    <row r="8194" spans="1:6" x14ac:dyDescent="0.3">
      <c r="A8194" s="336">
        <v>29166</v>
      </c>
      <c r="B8194" s="2" t="s">
        <v>293</v>
      </c>
      <c r="C8194" s="429">
        <v>6.4111750000000001</v>
      </c>
      <c r="D8194" s="429">
        <v>3.9335330000000002</v>
      </c>
      <c r="E8194" s="429">
        <v>2.4776419999999999</v>
      </c>
      <c r="F8194" s="429">
        <v>6.4743779999999873</v>
      </c>
    </row>
    <row r="8195" spans="1:6" x14ac:dyDescent="0.3">
      <c r="A8195" s="336">
        <v>29168</v>
      </c>
      <c r="B8195" s="2" t="s">
        <v>294</v>
      </c>
      <c r="C8195" s="429">
        <v>5.9831510000000003</v>
      </c>
      <c r="D8195" s="429">
        <v>3.1094590000000002</v>
      </c>
      <c r="E8195" s="429">
        <v>2.8736920000000001</v>
      </c>
      <c r="F8195" s="429">
        <v>9.7983350000000016</v>
      </c>
    </row>
    <row r="8196" spans="1:6" x14ac:dyDescent="0.3">
      <c r="A8196" s="336">
        <v>29169</v>
      </c>
      <c r="B8196" s="2" t="s">
        <v>294</v>
      </c>
      <c r="C8196" s="429">
        <v>6.0516709999999998</v>
      </c>
      <c r="D8196" s="429">
        <v>3.197044</v>
      </c>
      <c r="E8196" s="429">
        <v>2.8546269999999998</v>
      </c>
      <c r="F8196" s="429">
        <v>8.9536569999999998</v>
      </c>
    </row>
    <row r="8197" spans="1:6" x14ac:dyDescent="0.3">
      <c r="A8197" s="336">
        <v>29170</v>
      </c>
      <c r="B8197" s="2" t="s">
        <v>294</v>
      </c>
      <c r="C8197" s="429">
        <v>6.0426539999999997</v>
      </c>
      <c r="D8197" s="429">
        <v>3.2513990000000002</v>
      </c>
      <c r="E8197" s="429">
        <v>2.7912549999999996</v>
      </c>
      <c r="F8197" s="429">
        <v>8.6451980000000006</v>
      </c>
    </row>
    <row r="8198" spans="1:6" x14ac:dyDescent="0.3">
      <c r="A8198" s="336">
        <v>29172</v>
      </c>
      <c r="B8198" s="2" t="s">
        <v>294</v>
      </c>
      <c r="C8198" s="429">
        <v>6.0677260000000004</v>
      </c>
      <c r="D8198" s="429">
        <v>3.239239</v>
      </c>
      <c r="E8198" s="429">
        <v>2.8284870000000004</v>
      </c>
      <c r="F8198" s="429">
        <v>8.7178670000000054</v>
      </c>
    </row>
    <row r="8199" spans="1:6" x14ac:dyDescent="0.3">
      <c r="A8199" s="336">
        <v>29175</v>
      </c>
      <c r="B8199" s="2" t="s">
        <v>294</v>
      </c>
      <c r="C8199" s="429">
        <v>5.7523770000000001</v>
      </c>
      <c r="D8199" s="429">
        <v>3.1939129999999998</v>
      </c>
      <c r="E8199" s="429">
        <v>2.5584640000000003</v>
      </c>
      <c r="F8199" s="429">
        <v>7.5827159999999907</v>
      </c>
    </row>
    <row r="8200" spans="1:6" x14ac:dyDescent="0.3">
      <c r="A8200" s="336">
        <v>29178</v>
      </c>
      <c r="B8200" s="2" t="s">
        <v>293</v>
      </c>
      <c r="C8200" s="429">
        <v>6.4612049999999996</v>
      </c>
      <c r="D8200" s="429">
        <v>3.7237420000000001</v>
      </c>
      <c r="E8200" s="429">
        <v>2.7374629999999995</v>
      </c>
      <c r="F8200" s="429">
        <v>8.321002</v>
      </c>
    </row>
    <row r="8201" spans="1:6" x14ac:dyDescent="0.3">
      <c r="A8201" s="336">
        <v>29180</v>
      </c>
      <c r="B8201" s="2" t="s">
        <v>294</v>
      </c>
      <c r="C8201" s="429">
        <v>5.9371330000000002</v>
      </c>
      <c r="D8201" s="429">
        <v>3.1618300000000001</v>
      </c>
      <c r="E8201" s="429">
        <v>2.7753030000000001</v>
      </c>
      <c r="F8201" s="429">
        <v>9.4951109999999943</v>
      </c>
    </row>
    <row r="8202" spans="1:6" x14ac:dyDescent="0.3">
      <c r="A8202" s="336">
        <v>29201</v>
      </c>
      <c r="B8202" s="2" t="s">
        <v>294</v>
      </c>
      <c r="C8202" s="429">
        <v>6.0377700000000001</v>
      </c>
      <c r="D8202" s="429">
        <v>3.1818</v>
      </c>
      <c r="E8202" s="429">
        <v>2.8559700000000001</v>
      </c>
      <c r="F8202" s="429">
        <v>8.9155920000000108</v>
      </c>
    </row>
    <row r="8203" spans="1:6" x14ac:dyDescent="0.3">
      <c r="A8203" s="336">
        <v>29203</v>
      </c>
      <c r="B8203" s="2" t="s">
        <v>294</v>
      </c>
      <c r="C8203" s="429">
        <v>5.9933750000000003</v>
      </c>
      <c r="D8203" s="429">
        <v>3.1493519999999999</v>
      </c>
      <c r="E8203" s="429">
        <v>2.8440230000000004</v>
      </c>
      <c r="F8203" s="429">
        <v>9.089267999999997</v>
      </c>
    </row>
    <row r="8204" spans="1:6" x14ac:dyDescent="0.3">
      <c r="A8204" s="336">
        <v>29204</v>
      </c>
      <c r="B8204" s="2" t="s">
        <v>294</v>
      </c>
      <c r="C8204" s="429">
        <v>6.000229</v>
      </c>
      <c r="D8204" s="429">
        <v>3.1605319999999999</v>
      </c>
      <c r="E8204" s="429">
        <v>2.8396970000000001</v>
      </c>
      <c r="F8204" s="429">
        <v>8.8933489999999935</v>
      </c>
    </row>
    <row r="8205" spans="1:6" x14ac:dyDescent="0.3">
      <c r="A8205" s="336">
        <v>29205</v>
      </c>
      <c r="B8205" s="2" t="s">
        <v>294</v>
      </c>
      <c r="C8205" s="429">
        <v>6.0191980000000003</v>
      </c>
      <c r="D8205" s="429">
        <v>3.1726990000000002</v>
      </c>
      <c r="E8205" s="429">
        <v>2.8464990000000001</v>
      </c>
      <c r="F8205" s="429">
        <v>8.872909000000007</v>
      </c>
    </row>
    <row r="8206" spans="1:6" x14ac:dyDescent="0.3">
      <c r="A8206" s="336">
        <v>29206</v>
      </c>
      <c r="B8206" s="2" t="s">
        <v>294</v>
      </c>
      <c r="C8206" s="429">
        <v>5.9777909999999999</v>
      </c>
      <c r="D8206" s="429">
        <v>3.1546959999999999</v>
      </c>
      <c r="E8206" s="429">
        <v>2.8230949999999999</v>
      </c>
      <c r="F8206" s="429">
        <v>8.7980730000000023</v>
      </c>
    </row>
    <row r="8207" spans="1:6" x14ac:dyDescent="0.3">
      <c r="A8207" s="336">
        <v>29207</v>
      </c>
      <c r="B8207" s="2" t="s">
        <v>294</v>
      </c>
      <c r="C8207" s="429">
        <v>5.9769740000000002</v>
      </c>
      <c r="D8207" s="429">
        <v>3.1548060000000002</v>
      </c>
      <c r="E8207" s="429">
        <v>2.822168</v>
      </c>
      <c r="F8207" s="429">
        <v>8.7757660000000044</v>
      </c>
    </row>
    <row r="8208" spans="1:6" x14ac:dyDescent="0.3">
      <c r="A8208" s="336">
        <v>29208</v>
      </c>
      <c r="B8208" s="2" t="s">
        <v>294</v>
      </c>
      <c r="C8208" s="429">
        <v>6.0326880000000003</v>
      </c>
      <c r="D8208" s="429">
        <v>3.177613</v>
      </c>
      <c r="E8208" s="429">
        <v>2.8550750000000003</v>
      </c>
      <c r="F8208" s="429">
        <v>8.9314259999999948</v>
      </c>
    </row>
    <row r="8209" spans="1:6" x14ac:dyDescent="0.3">
      <c r="A8209" s="336">
        <v>29209</v>
      </c>
      <c r="B8209" s="2" t="s">
        <v>294</v>
      </c>
      <c r="C8209" s="429">
        <v>6.0199530000000001</v>
      </c>
      <c r="D8209" s="429">
        <v>3.1686169999999998</v>
      </c>
      <c r="E8209" s="429">
        <v>2.8513360000000003</v>
      </c>
      <c r="F8209" s="429">
        <v>8.8535559999999975</v>
      </c>
    </row>
    <row r="8210" spans="1:6" x14ac:dyDescent="0.3">
      <c r="A8210" s="336">
        <v>29210</v>
      </c>
      <c r="B8210" s="2" t="s">
        <v>294</v>
      </c>
      <c r="C8210" s="429">
        <v>6.0388149999999996</v>
      </c>
      <c r="D8210" s="429">
        <v>3.174671</v>
      </c>
      <c r="E8210" s="429">
        <v>2.8641439999999996</v>
      </c>
      <c r="F8210" s="429">
        <v>9.0817680000000038</v>
      </c>
    </row>
    <row r="8211" spans="1:6" x14ac:dyDescent="0.3">
      <c r="A8211" s="336">
        <v>29212</v>
      </c>
      <c r="B8211" s="2" t="s">
        <v>294</v>
      </c>
      <c r="C8211" s="429">
        <v>6.0269919999999999</v>
      </c>
      <c r="D8211" s="429">
        <v>3.1756799999999998</v>
      </c>
      <c r="E8211" s="429">
        <v>2.8513120000000001</v>
      </c>
      <c r="F8211" s="429">
        <v>9.1400620000000075</v>
      </c>
    </row>
    <row r="8212" spans="1:6" x14ac:dyDescent="0.3">
      <c r="A8212" s="336">
        <v>29223</v>
      </c>
      <c r="B8212" s="2" t="s">
        <v>294</v>
      </c>
      <c r="C8212" s="429">
        <v>5.9295730000000004</v>
      </c>
      <c r="D8212" s="429">
        <v>3.1222430000000001</v>
      </c>
      <c r="E8212" s="429">
        <v>2.8073300000000003</v>
      </c>
      <c r="F8212" s="429">
        <v>8.7744279999999932</v>
      </c>
    </row>
    <row r="8213" spans="1:6" x14ac:dyDescent="0.3">
      <c r="A8213" s="336">
        <v>29229</v>
      </c>
      <c r="B8213" s="2" t="s">
        <v>294</v>
      </c>
      <c r="C8213" s="429">
        <v>5.9131159999999996</v>
      </c>
      <c r="D8213" s="429">
        <v>3.1378569999999999</v>
      </c>
      <c r="E8213" s="429">
        <v>2.7752589999999997</v>
      </c>
      <c r="F8213" s="429">
        <v>8.6688079999999843</v>
      </c>
    </row>
    <row r="8214" spans="1:6" x14ac:dyDescent="0.3">
      <c r="A8214" s="336">
        <v>29301</v>
      </c>
      <c r="B8214" s="2" t="s">
        <v>293</v>
      </c>
      <c r="C8214" s="429">
        <v>6.2513839999999998</v>
      </c>
      <c r="D8214" s="429">
        <v>3.9409930000000002</v>
      </c>
      <c r="E8214" s="429">
        <v>2.3103909999999996</v>
      </c>
      <c r="F8214" s="429">
        <v>3.6041579999999982</v>
      </c>
    </row>
    <row r="8215" spans="1:6" x14ac:dyDescent="0.3">
      <c r="A8215" s="336">
        <v>29302</v>
      </c>
      <c r="B8215" s="2" t="s">
        <v>293</v>
      </c>
      <c r="C8215" s="429">
        <v>6.3487390000000001</v>
      </c>
      <c r="D8215" s="429">
        <v>3.9077549999999999</v>
      </c>
      <c r="E8215" s="429">
        <v>2.4409840000000003</v>
      </c>
      <c r="F8215" s="429">
        <v>4.9418070000000043</v>
      </c>
    </row>
    <row r="8216" spans="1:6" x14ac:dyDescent="0.3">
      <c r="A8216" s="336">
        <v>29303</v>
      </c>
      <c r="B8216" s="2" t="s">
        <v>293</v>
      </c>
      <c r="C8216" s="429">
        <v>6.2448509999999997</v>
      </c>
      <c r="D8216" s="429">
        <v>3.9929939999999999</v>
      </c>
      <c r="E8216" s="429">
        <v>2.2518569999999998</v>
      </c>
      <c r="F8216" s="429">
        <v>3.2756380000000007</v>
      </c>
    </row>
    <row r="8217" spans="1:6" x14ac:dyDescent="0.3">
      <c r="A8217" s="336">
        <v>29306</v>
      </c>
      <c r="B8217" s="2" t="s">
        <v>293</v>
      </c>
      <c r="C8217" s="429">
        <v>6.3206389999999999</v>
      </c>
      <c r="D8217" s="429">
        <v>3.9051589999999998</v>
      </c>
      <c r="E8217" s="429">
        <v>2.4154800000000001</v>
      </c>
      <c r="F8217" s="429">
        <v>4.4873860000000008</v>
      </c>
    </row>
    <row r="8218" spans="1:6" x14ac:dyDescent="0.3">
      <c r="A8218" s="336">
        <v>29307</v>
      </c>
      <c r="B8218" s="2" t="s">
        <v>293</v>
      </c>
      <c r="C8218" s="429">
        <v>6.3052849999999996</v>
      </c>
      <c r="D8218" s="429">
        <v>3.9884430000000002</v>
      </c>
      <c r="E8218" s="429">
        <v>2.3168419999999994</v>
      </c>
      <c r="F8218" s="429">
        <v>4.1688859999999934</v>
      </c>
    </row>
    <row r="8219" spans="1:6" x14ac:dyDescent="0.3">
      <c r="A8219" s="336">
        <v>29316</v>
      </c>
      <c r="B8219" s="2" t="s">
        <v>293</v>
      </c>
      <c r="C8219" s="429">
        <v>6.213984</v>
      </c>
      <c r="D8219" s="429">
        <v>4.0347850000000003</v>
      </c>
      <c r="E8219" s="429">
        <v>2.1791989999999997</v>
      </c>
      <c r="F8219" s="429">
        <v>2.7314340000000072</v>
      </c>
    </row>
    <row r="8220" spans="1:6" x14ac:dyDescent="0.3">
      <c r="A8220" s="336">
        <v>29321</v>
      </c>
      <c r="B8220" s="2" t="s">
        <v>293</v>
      </c>
      <c r="C8220" s="429">
        <v>6.4066720000000004</v>
      </c>
      <c r="D8220" s="429">
        <v>3.7938489999999998</v>
      </c>
      <c r="E8220" s="429">
        <v>2.6128230000000006</v>
      </c>
      <c r="F8220" s="429">
        <v>6.5708319999999958</v>
      </c>
    </row>
    <row r="8221" spans="1:6" x14ac:dyDescent="0.3">
      <c r="A8221" s="336">
        <v>29322</v>
      </c>
      <c r="B8221" s="2" t="s">
        <v>293</v>
      </c>
      <c r="C8221" s="429">
        <v>6.093731</v>
      </c>
      <c r="D8221" s="429">
        <v>4.0906909999999996</v>
      </c>
      <c r="E8221" s="429">
        <v>2.0030400000000004</v>
      </c>
      <c r="F8221" s="429">
        <v>0.42882000000000176</v>
      </c>
    </row>
    <row r="8222" spans="1:6" x14ac:dyDescent="0.3">
      <c r="A8222" s="336">
        <v>29323</v>
      </c>
      <c r="B8222" s="2" t="s">
        <v>295</v>
      </c>
      <c r="C8222" s="429">
        <v>6.1197660000000003</v>
      </c>
      <c r="D8222" s="429">
        <v>3.9795219999999998</v>
      </c>
      <c r="E8222" s="429">
        <v>2.1402440000000005</v>
      </c>
      <c r="F8222" s="429">
        <v>2.3692899999999995</v>
      </c>
    </row>
    <row r="8223" spans="1:6" x14ac:dyDescent="0.3">
      <c r="A8223" s="336">
        <v>29325</v>
      </c>
      <c r="B8223" s="2" t="s">
        <v>293</v>
      </c>
      <c r="C8223" s="429">
        <v>6.3925590000000003</v>
      </c>
      <c r="D8223" s="429">
        <v>3.626817</v>
      </c>
      <c r="E8223" s="429">
        <v>2.7657420000000004</v>
      </c>
      <c r="F8223" s="429">
        <v>6.8460859999999855</v>
      </c>
    </row>
    <row r="8224" spans="1:6" x14ac:dyDescent="0.3">
      <c r="A8224" s="336">
        <v>29330</v>
      </c>
      <c r="B8224" s="2" t="s">
        <v>295</v>
      </c>
      <c r="C8224" s="429">
        <v>6.185149</v>
      </c>
      <c r="D8224" s="429">
        <v>3.9175589999999998</v>
      </c>
      <c r="E8224" s="429">
        <v>2.2675900000000002</v>
      </c>
      <c r="F8224" s="429">
        <v>3.6153179999999949</v>
      </c>
    </row>
    <row r="8225" spans="1:6" x14ac:dyDescent="0.3">
      <c r="A8225" s="336">
        <v>29332</v>
      </c>
      <c r="B8225" s="2" t="s">
        <v>293</v>
      </c>
      <c r="C8225" s="429">
        <v>6.3545540000000003</v>
      </c>
      <c r="D8225" s="429">
        <v>3.4572530000000001</v>
      </c>
      <c r="E8225" s="429">
        <v>2.8973010000000001</v>
      </c>
      <c r="F8225" s="429">
        <v>6.7339910000000103</v>
      </c>
    </row>
    <row r="8226" spans="1:6" x14ac:dyDescent="0.3">
      <c r="A8226" s="336">
        <v>29334</v>
      </c>
      <c r="B8226" s="2" t="s">
        <v>293</v>
      </c>
      <c r="C8226" s="429">
        <v>6.2119140000000002</v>
      </c>
      <c r="D8226" s="429">
        <v>3.9145159999999999</v>
      </c>
      <c r="E8226" s="429">
        <v>2.2973980000000003</v>
      </c>
      <c r="F8226" s="429">
        <v>3.0938799999999915</v>
      </c>
    </row>
    <row r="8227" spans="1:6" x14ac:dyDescent="0.3">
      <c r="A8227" s="336">
        <v>29335</v>
      </c>
      <c r="B8227" s="2" t="s">
        <v>293</v>
      </c>
      <c r="C8227" s="429">
        <v>6.3627019999999996</v>
      </c>
      <c r="D8227" s="429">
        <v>3.685575</v>
      </c>
      <c r="E8227" s="429">
        <v>2.6771269999999996</v>
      </c>
      <c r="F8227" s="429">
        <v>6.0279709999999938</v>
      </c>
    </row>
    <row r="8228" spans="1:6" x14ac:dyDescent="0.3">
      <c r="A8228" s="336">
        <v>29340</v>
      </c>
      <c r="B8228" s="2" t="s">
        <v>295</v>
      </c>
      <c r="C8228" s="429">
        <v>6.3200050000000001</v>
      </c>
      <c r="D8228" s="429">
        <v>3.8570150000000001</v>
      </c>
      <c r="E8228" s="429">
        <v>2.46299</v>
      </c>
      <c r="F8228" s="429">
        <v>5.7781069999999985</v>
      </c>
    </row>
    <row r="8229" spans="1:6" x14ac:dyDescent="0.3">
      <c r="A8229" s="336">
        <v>29341</v>
      </c>
      <c r="B8229" s="2" t="s">
        <v>295</v>
      </c>
      <c r="C8229" s="429">
        <v>6.2026859999999999</v>
      </c>
      <c r="D8229" s="429">
        <v>3.9027189999999998</v>
      </c>
      <c r="E8229" s="429">
        <v>2.2999670000000001</v>
      </c>
      <c r="F8229" s="429">
        <v>3.7588760000000079</v>
      </c>
    </row>
    <row r="8230" spans="1:6" x14ac:dyDescent="0.3">
      <c r="A8230" s="336">
        <v>29349</v>
      </c>
      <c r="B8230" s="2" t="s">
        <v>293</v>
      </c>
      <c r="C8230" s="429">
        <v>6.1589049999999999</v>
      </c>
      <c r="D8230" s="429">
        <v>4.052022</v>
      </c>
      <c r="E8230" s="429">
        <v>2.1068829999999998</v>
      </c>
      <c r="F8230" s="429">
        <v>1.7436500000000024</v>
      </c>
    </row>
    <row r="8231" spans="1:6" x14ac:dyDescent="0.3">
      <c r="A8231" s="336">
        <v>29351</v>
      </c>
      <c r="B8231" s="2" t="s">
        <v>293</v>
      </c>
      <c r="C8231" s="429">
        <v>6.3978799999999998</v>
      </c>
      <c r="D8231" s="429">
        <v>3.619094</v>
      </c>
      <c r="E8231" s="429">
        <v>2.7787859999999998</v>
      </c>
      <c r="F8231" s="429">
        <v>6.8989430000000027</v>
      </c>
    </row>
    <row r="8232" spans="1:6" x14ac:dyDescent="0.3">
      <c r="A8232" s="336">
        <v>29353</v>
      </c>
      <c r="B8232" s="2" t="s">
        <v>293</v>
      </c>
      <c r="C8232" s="429">
        <v>6.400836</v>
      </c>
      <c r="D8232" s="429">
        <v>3.8743089999999998</v>
      </c>
      <c r="E8232" s="429">
        <v>2.5265270000000002</v>
      </c>
      <c r="F8232" s="429">
        <v>6.3993879999999947</v>
      </c>
    </row>
    <row r="8233" spans="1:6" x14ac:dyDescent="0.3">
      <c r="A8233" s="336">
        <v>29355</v>
      </c>
      <c r="B8233" s="2" t="s">
        <v>293</v>
      </c>
      <c r="C8233" s="429">
        <v>6.4178360000000003</v>
      </c>
      <c r="D8233" s="429">
        <v>3.6664219999999998</v>
      </c>
      <c r="E8233" s="429">
        <v>2.7514140000000005</v>
      </c>
      <c r="F8233" s="429">
        <v>7.2746279999999999</v>
      </c>
    </row>
    <row r="8234" spans="1:6" x14ac:dyDescent="0.3">
      <c r="A8234" s="336">
        <v>29356</v>
      </c>
      <c r="B8234" s="2" t="s">
        <v>293</v>
      </c>
      <c r="C8234" s="429">
        <v>5.9279989999999998</v>
      </c>
      <c r="D8234" s="429">
        <v>4.1667180000000004</v>
      </c>
      <c r="E8234" s="429">
        <v>1.7612809999999994</v>
      </c>
      <c r="F8234" s="429">
        <v>-2.5775370000000066</v>
      </c>
    </row>
    <row r="8235" spans="1:6" x14ac:dyDescent="0.3">
      <c r="A8235" s="336">
        <v>29360</v>
      </c>
      <c r="B8235" s="2" t="s">
        <v>293</v>
      </c>
      <c r="C8235" s="429">
        <v>6.3337870000000001</v>
      </c>
      <c r="D8235" s="429">
        <v>3.4911249999999998</v>
      </c>
      <c r="E8235" s="429">
        <v>2.8426620000000002</v>
      </c>
      <c r="F8235" s="429">
        <v>5.958991999999995</v>
      </c>
    </row>
    <row r="8236" spans="1:6" x14ac:dyDescent="0.3">
      <c r="A8236" s="336">
        <v>29365</v>
      </c>
      <c r="B8236" s="2" t="s">
        <v>293</v>
      </c>
      <c r="C8236" s="429">
        <v>6.1570689999999999</v>
      </c>
      <c r="D8236" s="429">
        <v>3.9805000000000001</v>
      </c>
      <c r="E8236" s="429">
        <v>2.1765689999999998</v>
      </c>
      <c r="F8236" s="429">
        <v>1.8055169999999947</v>
      </c>
    </row>
    <row r="8237" spans="1:6" x14ac:dyDescent="0.3">
      <c r="A8237" s="336">
        <v>29369</v>
      </c>
      <c r="B8237" s="2" t="s">
        <v>293</v>
      </c>
      <c r="C8237" s="429">
        <v>6.2780240000000003</v>
      </c>
      <c r="D8237" s="429">
        <v>3.8755959999999998</v>
      </c>
      <c r="E8237" s="429">
        <v>2.4024280000000005</v>
      </c>
      <c r="F8237" s="429">
        <v>4.088353000000005</v>
      </c>
    </row>
    <row r="8238" spans="1:6" x14ac:dyDescent="0.3">
      <c r="A8238" s="336">
        <v>29370</v>
      </c>
      <c r="B8238" s="2" t="s">
        <v>293</v>
      </c>
      <c r="C8238" s="429">
        <v>6.3600960000000004</v>
      </c>
      <c r="D8238" s="429">
        <v>3.481757</v>
      </c>
      <c r="E8238" s="429">
        <v>2.8783390000000004</v>
      </c>
      <c r="F8238" s="429">
        <v>6.5539580000000015</v>
      </c>
    </row>
    <row r="8239" spans="1:6" x14ac:dyDescent="0.3">
      <c r="A8239" s="336">
        <v>29372</v>
      </c>
      <c r="B8239" s="2" t="s">
        <v>293</v>
      </c>
      <c r="C8239" s="429">
        <v>6.3784710000000002</v>
      </c>
      <c r="D8239" s="429">
        <v>3.9221970000000002</v>
      </c>
      <c r="E8239" s="429">
        <v>2.4562740000000001</v>
      </c>
      <c r="F8239" s="429">
        <v>5.6689640000000097</v>
      </c>
    </row>
    <row r="8240" spans="1:6" x14ac:dyDescent="0.3">
      <c r="A8240" s="336">
        <v>29374</v>
      </c>
      <c r="B8240" s="2" t="s">
        <v>293</v>
      </c>
      <c r="C8240" s="429">
        <v>6.366403</v>
      </c>
      <c r="D8240" s="429">
        <v>3.8146499999999999</v>
      </c>
      <c r="E8240" s="429">
        <v>2.5517530000000002</v>
      </c>
      <c r="F8240" s="429">
        <v>5.6539539999999988</v>
      </c>
    </row>
    <row r="8241" spans="1:6" x14ac:dyDescent="0.3">
      <c r="A8241" s="336">
        <v>29376</v>
      </c>
      <c r="B8241" s="2" t="s">
        <v>293</v>
      </c>
      <c r="C8241" s="429">
        <v>6.3243479999999996</v>
      </c>
      <c r="D8241" s="429">
        <v>3.8295319999999999</v>
      </c>
      <c r="E8241" s="429">
        <v>2.4948159999999997</v>
      </c>
      <c r="F8241" s="429">
        <v>4.8665310000000019</v>
      </c>
    </row>
    <row r="8242" spans="1:6" x14ac:dyDescent="0.3">
      <c r="A8242" s="336">
        <v>29379</v>
      </c>
      <c r="B8242" s="2" t="s">
        <v>293</v>
      </c>
      <c r="C8242" s="429">
        <v>6.4176299999999999</v>
      </c>
      <c r="D8242" s="429">
        <v>3.8028599999999999</v>
      </c>
      <c r="E8242" s="429">
        <v>2.61477</v>
      </c>
      <c r="F8242" s="429">
        <v>7.2999110000000087</v>
      </c>
    </row>
    <row r="8243" spans="1:6" x14ac:dyDescent="0.3">
      <c r="A8243" s="336">
        <v>29384</v>
      </c>
      <c r="B8243" s="2" t="s">
        <v>293</v>
      </c>
      <c r="C8243" s="429">
        <v>6.3315720000000004</v>
      </c>
      <c r="D8243" s="429">
        <v>3.3819439999999998</v>
      </c>
      <c r="E8243" s="429">
        <v>2.9496280000000006</v>
      </c>
      <c r="F8243" s="429">
        <v>6.436048999999997</v>
      </c>
    </row>
    <row r="8244" spans="1:6" x14ac:dyDescent="0.3">
      <c r="A8244" s="336">
        <v>29385</v>
      </c>
      <c r="B8244" s="2" t="s">
        <v>293</v>
      </c>
      <c r="C8244" s="429">
        <v>6.187805</v>
      </c>
      <c r="D8244" s="429">
        <v>3.970323</v>
      </c>
      <c r="E8244" s="429">
        <v>2.217482</v>
      </c>
      <c r="F8244" s="429">
        <v>2.5969390000000061</v>
      </c>
    </row>
    <row r="8245" spans="1:6" x14ac:dyDescent="0.3">
      <c r="A8245" s="336">
        <v>29388</v>
      </c>
      <c r="B8245" s="2" t="s">
        <v>293</v>
      </c>
      <c r="C8245" s="429">
        <v>6.3083130000000001</v>
      </c>
      <c r="D8245" s="429">
        <v>3.77624</v>
      </c>
      <c r="E8245" s="429">
        <v>2.532073</v>
      </c>
      <c r="F8245" s="429">
        <v>4.5883340000000032</v>
      </c>
    </row>
    <row r="8246" spans="1:6" x14ac:dyDescent="0.3">
      <c r="A8246" s="336">
        <v>29401</v>
      </c>
      <c r="B8246" s="2" t="s">
        <v>296</v>
      </c>
      <c r="C8246" s="429">
        <v>5.3044770000000003</v>
      </c>
      <c r="D8246" s="429">
        <v>2.2798669999999999</v>
      </c>
      <c r="E8246" s="429">
        <v>3.0246100000000005</v>
      </c>
      <c r="F8246" s="429">
        <v>8.4569700000000054</v>
      </c>
    </row>
    <row r="8247" spans="1:6" x14ac:dyDescent="0.3">
      <c r="A8247" s="336">
        <v>29403</v>
      </c>
      <c r="B8247" s="2" t="s">
        <v>296</v>
      </c>
      <c r="C8247" s="429">
        <v>5.3047930000000001</v>
      </c>
      <c r="D8247" s="429">
        <v>2.303795</v>
      </c>
      <c r="E8247" s="429">
        <v>3.0009980000000001</v>
      </c>
      <c r="F8247" s="429">
        <v>8.2812980000000067</v>
      </c>
    </row>
    <row r="8248" spans="1:6" x14ac:dyDescent="0.3">
      <c r="A8248" s="336">
        <v>29404</v>
      </c>
      <c r="B8248" s="2" t="s">
        <v>296</v>
      </c>
      <c r="C8248" s="429">
        <v>5.3336649999999999</v>
      </c>
      <c r="D8248" s="429">
        <v>2.464461</v>
      </c>
      <c r="E8248" s="429">
        <v>2.8692039999999999</v>
      </c>
      <c r="F8248" s="429">
        <v>7.3755819999999943</v>
      </c>
    </row>
    <row r="8249" spans="1:6" x14ac:dyDescent="0.3">
      <c r="A8249" s="336">
        <v>29405</v>
      </c>
      <c r="B8249" s="2" t="s">
        <v>296</v>
      </c>
      <c r="C8249" s="429">
        <v>5.3108000000000004</v>
      </c>
      <c r="D8249" s="429">
        <v>2.369068</v>
      </c>
      <c r="E8249" s="429">
        <v>2.9417320000000005</v>
      </c>
      <c r="F8249" s="429">
        <v>7.8438810000000103</v>
      </c>
    </row>
    <row r="8250" spans="1:6" x14ac:dyDescent="0.3">
      <c r="A8250" s="336">
        <v>29406</v>
      </c>
      <c r="B8250" s="2" t="s">
        <v>296</v>
      </c>
      <c r="C8250" s="429">
        <v>5.3212640000000002</v>
      </c>
      <c r="D8250" s="429">
        <v>2.4638740000000001</v>
      </c>
      <c r="E8250" s="429">
        <v>2.8573900000000001</v>
      </c>
      <c r="F8250" s="429">
        <v>7.2656380000000098</v>
      </c>
    </row>
    <row r="8251" spans="1:6" x14ac:dyDescent="0.3">
      <c r="A8251" s="336">
        <v>29407</v>
      </c>
      <c r="B8251" s="2" t="s">
        <v>296</v>
      </c>
      <c r="C8251" s="429">
        <v>5.3076850000000002</v>
      </c>
      <c r="D8251" s="429">
        <v>2.3455360000000001</v>
      </c>
      <c r="E8251" s="429">
        <v>2.9621490000000001</v>
      </c>
      <c r="F8251" s="429">
        <v>8.1377259999999936</v>
      </c>
    </row>
    <row r="8252" spans="1:6" x14ac:dyDescent="0.3">
      <c r="A8252" s="336">
        <v>29410</v>
      </c>
      <c r="B8252" s="2" t="s">
        <v>296</v>
      </c>
      <c r="C8252" s="429">
        <v>5.3183660000000001</v>
      </c>
      <c r="D8252" s="429">
        <v>2.4406750000000001</v>
      </c>
      <c r="E8252" s="429">
        <v>2.877691</v>
      </c>
      <c r="F8252" s="429">
        <v>7.3225470000000001</v>
      </c>
    </row>
    <row r="8253" spans="1:6" x14ac:dyDescent="0.3">
      <c r="A8253" s="336">
        <v>29412</v>
      </c>
      <c r="B8253" s="2" t="s">
        <v>296</v>
      </c>
      <c r="C8253" s="429">
        <v>5.3055000000000003</v>
      </c>
      <c r="D8253" s="429">
        <v>2.251312</v>
      </c>
      <c r="E8253" s="429">
        <v>3.0541880000000003</v>
      </c>
      <c r="F8253" s="429">
        <v>8.6862120000000118</v>
      </c>
    </row>
    <row r="8254" spans="1:6" x14ac:dyDescent="0.3">
      <c r="A8254" s="336">
        <v>29414</v>
      </c>
      <c r="B8254" s="2" t="s">
        <v>296</v>
      </c>
      <c r="C8254" s="429">
        <v>5.319674</v>
      </c>
      <c r="D8254" s="429">
        <v>2.4721410000000001</v>
      </c>
      <c r="E8254" s="429">
        <v>2.8475329999999999</v>
      </c>
      <c r="F8254" s="429">
        <v>7.4540410000000179</v>
      </c>
    </row>
    <row r="8255" spans="1:6" x14ac:dyDescent="0.3">
      <c r="A8255" s="336">
        <v>29418</v>
      </c>
      <c r="B8255" s="2" t="s">
        <v>296</v>
      </c>
      <c r="C8255" s="429">
        <v>5.3309490000000004</v>
      </c>
      <c r="D8255" s="429">
        <v>2.4614400000000001</v>
      </c>
      <c r="E8255" s="429">
        <v>2.8695090000000003</v>
      </c>
      <c r="F8255" s="429">
        <v>7.4238519999999966</v>
      </c>
    </row>
    <row r="8256" spans="1:6" x14ac:dyDescent="0.3">
      <c r="A8256" s="336">
        <v>29420</v>
      </c>
      <c r="B8256" s="2" t="s">
        <v>296</v>
      </c>
      <c r="C8256" s="429">
        <v>5.3291690000000003</v>
      </c>
      <c r="D8256" s="429">
        <v>2.5138639999999999</v>
      </c>
      <c r="E8256" s="429">
        <v>2.8153050000000004</v>
      </c>
      <c r="F8256" s="429">
        <v>7.090960999999993</v>
      </c>
    </row>
    <row r="8257" spans="1:6" x14ac:dyDescent="0.3">
      <c r="A8257" s="336">
        <v>29426</v>
      </c>
      <c r="B8257" s="2" t="s">
        <v>296</v>
      </c>
      <c r="C8257" s="429">
        <v>5.3363209999999999</v>
      </c>
      <c r="D8257" s="429">
        <v>2.578446</v>
      </c>
      <c r="E8257" s="429">
        <v>2.7578749999999999</v>
      </c>
      <c r="F8257" s="429">
        <v>7.2914339999999953</v>
      </c>
    </row>
    <row r="8258" spans="1:6" x14ac:dyDescent="0.3">
      <c r="A8258" s="336">
        <v>29429</v>
      </c>
      <c r="B8258" s="2" t="s">
        <v>296</v>
      </c>
      <c r="C8258" s="429">
        <v>5.2925300000000002</v>
      </c>
      <c r="D8258" s="429">
        <v>2.29657</v>
      </c>
      <c r="E8258" s="429">
        <v>2.9959600000000002</v>
      </c>
      <c r="F8258" s="429">
        <v>6.7975919999999945</v>
      </c>
    </row>
    <row r="8259" spans="1:6" x14ac:dyDescent="0.3">
      <c r="A8259" s="336">
        <v>29431</v>
      </c>
      <c r="B8259" s="2" t="s">
        <v>296</v>
      </c>
      <c r="C8259" s="429">
        <v>5.2806040000000003</v>
      </c>
      <c r="D8259" s="429">
        <v>2.496426</v>
      </c>
      <c r="E8259" s="429">
        <v>2.7841780000000003</v>
      </c>
      <c r="F8259" s="429">
        <v>6.4320819999999941</v>
      </c>
    </row>
    <row r="8260" spans="1:6" x14ac:dyDescent="0.3">
      <c r="A8260" s="336">
        <v>29432</v>
      </c>
      <c r="B8260" s="2" t="s">
        <v>296</v>
      </c>
      <c r="C8260" s="429">
        <v>5.4172549999999999</v>
      </c>
      <c r="D8260" s="429">
        <v>2.71292</v>
      </c>
      <c r="E8260" s="429">
        <v>2.7043349999999999</v>
      </c>
      <c r="F8260" s="429">
        <v>8.6718909999999951</v>
      </c>
    </row>
    <row r="8261" spans="1:6" x14ac:dyDescent="0.3">
      <c r="A8261" s="336">
        <v>29434</v>
      </c>
      <c r="B8261" s="2" t="s">
        <v>296</v>
      </c>
      <c r="C8261" s="429">
        <v>5.3046639999999998</v>
      </c>
      <c r="D8261" s="429">
        <v>2.4442409999999999</v>
      </c>
      <c r="E8261" s="429">
        <v>2.8604229999999999</v>
      </c>
      <c r="F8261" s="429">
        <v>6.6254420000000067</v>
      </c>
    </row>
    <row r="8262" spans="1:6" x14ac:dyDescent="0.3">
      <c r="A8262" s="336">
        <v>29435</v>
      </c>
      <c r="B8262" s="2" t="s">
        <v>296</v>
      </c>
      <c r="C8262" s="429">
        <v>5.3586130000000001</v>
      </c>
      <c r="D8262" s="429">
        <v>2.6676760000000002</v>
      </c>
      <c r="E8262" s="429">
        <v>2.6909369999999999</v>
      </c>
      <c r="F8262" s="429">
        <v>7.1024049999999974</v>
      </c>
    </row>
    <row r="8263" spans="1:6" x14ac:dyDescent="0.3">
      <c r="A8263" s="336">
        <v>29436</v>
      </c>
      <c r="B8263" s="2" t="s">
        <v>296</v>
      </c>
      <c r="C8263" s="429">
        <v>5.3167960000000001</v>
      </c>
      <c r="D8263" s="429">
        <v>2.6429290000000001</v>
      </c>
      <c r="E8263" s="429">
        <v>2.673867</v>
      </c>
      <c r="F8263" s="429">
        <v>7.0629379999999955</v>
      </c>
    </row>
    <row r="8264" spans="1:6" x14ac:dyDescent="0.3">
      <c r="A8264" s="336">
        <v>29437</v>
      </c>
      <c r="B8264" s="2" t="s">
        <v>296</v>
      </c>
      <c r="C8264" s="429">
        <v>5.3375199999999996</v>
      </c>
      <c r="D8264" s="429">
        <v>2.6732670000000001</v>
      </c>
      <c r="E8264" s="429">
        <v>2.6642529999999995</v>
      </c>
      <c r="F8264" s="429">
        <v>7.2061280000000068</v>
      </c>
    </row>
    <row r="8265" spans="1:6" x14ac:dyDescent="0.3">
      <c r="A8265" s="336">
        <v>29438</v>
      </c>
      <c r="B8265" s="2" t="s">
        <v>296</v>
      </c>
      <c r="C8265" s="429">
        <v>5.3695250000000003</v>
      </c>
      <c r="D8265" s="429">
        <v>2.4623930000000001</v>
      </c>
      <c r="E8265" s="429">
        <v>2.9071320000000003</v>
      </c>
      <c r="F8265" s="429">
        <v>7.9417950000000062</v>
      </c>
    </row>
    <row r="8266" spans="1:6" x14ac:dyDescent="0.3">
      <c r="A8266" s="336">
        <v>29440</v>
      </c>
      <c r="B8266" s="2" t="s">
        <v>296</v>
      </c>
      <c r="C8266" s="429">
        <v>5.3051050000000002</v>
      </c>
      <c r="D8266" s="429">
        <v>2.3096290000000002</v>
      </c>
      <c r="E8266" s="429">
        <v>2.995476</v>
      </c>
      <c r="F8266" s="429">
        <v>5.6087910000000036</v>
      </c>
    </row>
    <row r="8267" spans="1:6" x14ac:dyDescent="0.3">
      <c r="A8267" s="336">
        <v>29445</v>
      </c>
      <c r="B8267" s="2" t="s">
        <v>296</v>
      </c>
      <c r="C8267" s="429">
        <v>5.307169</v>
      </c>
      <c r="D8267" s="429">
        <v>2.4633820000000002</v>
      </c>
      <c r="E8267" s="429">
        <v>2.8437869999999998</v>
      </c>
      <c r="F8267" s="429">
        <v>7.0591470000000029</v>
      </c>
    </row>
    <row r="8268" spans="1:6" x14ac:dyDescent="0.3">
      <c r="A8268" s="336">
        <v>29446</v>
      </c>
      <c r="B8268" s="2" t="s">
        <v>296</v>
      </c>
      <c r="C8268" s="429">
        <v>5.3893279999999999</v>
      </c>
      <c r="D8268" s="429">
        <v>2.5921430000000001</v>
      </c>
      <c r="E8268" s="429">
        <v>2.7971849999999998</v>
      </c>
      <c r="F8268" s="429">
        <v>7.6418709999999876</v>
      </c>
    </row>
    <row r="8269" spans="1:6" x14ac:dyDescent="0.3">
      <c r="A8269" s="336">
        <v>29448</v>
      </c>
      <c r="B8269" s="2" t="s">
        <v>296</v>
      </c>
      <c r="C8269" s="429">
        <v>5.3495720000000002</v>
      </c>
      <c r="D8269" s="429">
        <v>2.676946</v>
      </c>
      <c r="E8269" s="429">
        <v>2.6726260000000002</v>
      </c>
      <c r="F8269" s="429">
        <v>7.5729539999999957</v>
      </c>
    </row>
    <row r="8270" spans="1:6" x14ac:dyDescent="0.3">
      <c r="A8270" s="336">
        <v>29449</v>
      </c>
      <c r="B8270" s="2" t="s">
        <v>296</v>
      </c>
      <c r="C8270" s="429">
        <v>5.3491910000000003</v>
      </c>
      <c r="D8270" s="429">
        <v>2.4932539999999999</v>
      </c>
      <c r="E8270" s="429">
        <v>2.8559370000000004</v>
      </c>
      <c r="F8270" s="429">
        <v>7.6513139999999993</v>
      </c>
    </row>
    <row r="8271" spans="1:6" x14ac:dyDescent="0.3">
      <c r="A8271" s="336">
        <v>29450</v>
      </c>
      <c r="B8271" s="2" t="s">
        <v>296</v>
      </c>
      <c r="C8271" s="429">
        <v>5.318219</v>
      </c>
      <c r="D8271" s="429">
        <v>2.372976</v>
      </c>
      <c r="E8271" s="429">
        <v>2.9452430000000001</v>
      </c>
      <c r="F8271" s="429">
        <v>6.7084619999999973</v>
      </c>
    </row>
    <row r="8272" spans="1:6" x14ac:dyDescent="0.3">
      <c r="A8272" s="336">
        <v>29451</v>
      </c>
      <c r="B8272" s="2" t="s">
        <v>296</v>
      </c>
      <c r="C8272" s="429">
        <v>5.2806129999999998</v>
      </c>
      <c r="D8272" s="429">
        <v>2.3094839999999999</v>
      </c>
      <c r="E8272" s="429">
        <v>2.9711289999999999</v>
      </c>
      <c r="F8272" s="429">
        <v>7.0650439999999932</v>
      </c>
    </row>
    <row r="8273" spans="1:6" x14ac:dyDescent="0.3">
      <c r="A8273" s="336">
        <v>29453</v>
      </c>
      <c r="B8273" s="2" t="s">
        <v>296</v>
      </c>
      <c r="C8273" s="429">
        <v>5.303299</v>
      </c>
      <c r="D8273" s="429">
        <v>2.3675099999999998</v>
      </c>
      <c r="E8273" s="429">
        <v>2.9357890000000002</v>
      </c>
      <c r="F8273" s="429">
        <v>6.1405709999999942</v>
      </c>
    </row>
    <row r="8274" spans="1:6" x14ac:dyDescent="0.3">
      <c r="A8274" s="336">
        <v>29455</v>
      </c>
      <c r="B8274" s="2" t="s">
        <v>296</v>
      </c>
      <c r="C8274" s="429">
        <v>5.3139890000000003</v>
      </c>
      <c r="D8274" s="429">
        <v>2.3785430000000001</v>
      </c>
      <c r="E8274" s="429">
        <v>2.9354460000000002</v>
      </c>
      <c r="F8274" s="429">
        <v>8.1272840000000102</v>
      </c>
    </row>
    <row r="8275" spans="1:6" x14ac:dyDescent="0.3">
      <c r="A8275" s="336">
        <v>29456</v>
      </c>
      <c r="B8275" s="2" t="s">
        <v>296</v>
      </c>
      <c r="C8275" s="429">
        <v>5.3069040000000003</v>
      </c>
      <c r="D8275" s="429">
        <v>2.5406369999999998</v>
      </c>
      <c r="E8275" s="429">
        <v>2.7662670000000005</v>
      </c>
      <c r="F8275" s="429">
        <v>6.869135</v>
      </c>
    </row>
    <row r="8276" spans="1:6" x14ac:dyDescent="0.3">
      <c r="A8276" s="336">
        <v>29458</v>
      </c>
      <c r="B8276" s="2" t="s">
        <v>296</v>
      </c>
      <c r="C8276" s="429">
        <v>5.31663</v>
      </c>
      <c r="D8276" s="429">
        <v>2.2612420000000002</v>
      </c>
      <c r="E8276" s="429">
        <v>3.0553879999999998</v>
      </c>
      <c r="F8276" s="429">
        <v>6.0413970000000035</v>
      </c>
    </row>
    <row r="8277" spans="1:6" x14ac:dyDescent="0.3">
      <c r="A8277" s="336">
        <v>29461</v>
      </c>
      <c r="B8277" s="2" t="s">
        <v>296</v>
      </c>
      <c r="C8277" s="429">
        <v>5.2899050000000001</v>
      </c>
      <c r="D8277" s="429">
        <v>2.5313310000000002</v>
      </c>
      <c r="E8277" s="429">
        <v>2.7585739999999999</v>
      </c>
      <c r="F8277" s="429">
        <v>6.6125639999999919</v>
      </c>
    </row>
    <row r="8278" spans="1:6" x14ac:dyDescent="0.3">
      <c r="A8278" s="336">
        <v>29464</v>
      </c>
      <c r="B8278" s="2" t="s">
        <v>296</v>
      </c>
      <c r="C8278" s="429">
        <v>5.3021149999999997</v>
      </c>
      <c r="D8278" s="429">
        <v>2.285094</v>
      </c>
      <c r="E8278" s="429">
        <v>3.0170209999999997</v>
      </c>
      <c r="F8278" s="429">
        <v>8.2806119999999979</v>
      </c>
    </row>
    <row r="8279" spans="1:6" x14ac:dyDescent="0.3">
      <c r="A8279" s="336">
        <v>29466</v>
      </c>
      <c r="B8279" s="2" t="s">
        <v>296</v>
      </c>
      <c r="C8279" s="429">
        <v>5.2827529999999996</v>
      </c>
      <c r="D8279" s="429">
        <v>2.3176320000000001</v>
      </c>
      <c r="E8279" s="429">
        <v>2.9651209999999995</v>
      </c>
      <c r="F8279" s="429">
        <v>7.1148859999999985</v>
      </c>
    </row>
    <row r="8280" spans="1:6" x14ac:dyDescent="0.3">
      <c r="A8280" s="336">
        <v>29468</v>
      </c>
      <c r="B8280" s="2" t="s">
        <v>296</v>
      </c>
      <c r="C8280" s="429">
        <v>5.3204120000000001</v>
      </c>
      <c r="D8280" s="429">
        <v>2.6200230000000002</v>
      </c>
      <c r="E8280" s="429">
        <v>2.7003889999999999</v>
      </c>
      <c r="F8280" s="429">
        <v>7.064661000000001</v>
      </c>
    </row>
    <row r="8281" spans="1:6" x14ac:dyDescent="0.3">
      <c r="A8281" s="336">
        <v>29469</v>
      </c>
      <c r="B8281" s="2" t="s">
        <v>296</v>
      </c>
      <c r="C8281" s="429">
        <v>5.3210319999999998</v>
      </c>
      <c r="D8281" s="429">
        <v>2.6067830000000001</v>
      </c>
      <c r="E8281" s="429">
        <v>2.7142489999999997</v>
      </c>
      <c r="F8281" s="429">
        <v>6.6383640000000028</v>
      </c>
    </row>
    <row r="8282" spans="1:6" x14ac:dyDescent="0.3">
      <c r="A8282" s="336">
        <v>29470</v>
      </c>
      <c r="B8282" s="2" t="s">
        <v>296</v>
      </c>
      <c r="C8282" s="429">
        <v>5.3282420000000004</v>
      </c>
      <c r="D8282" s="429">
        <v>2.5355279999999998</v>
      </c>
      <c r="E8282" s="429">
        <v>2.7927140000000006</v>
      </c>
      <c r="F8282" s="429">
        <v>7.2086550000000003</v>
      </c>
    </row>
    <row r="8283" spans="1:6" x14ac:dyDescent="0.3">
      <c r="A8283" s="336">
        <v>29471</v>
      </c>
      <c r="B8283" s="2" t="s">
        <v>296</v>
      </c>
      <c r="C8283" s="429">
        <v>5.3977349999999999</v>
      </c>
      <c r="D8283" s="429">
        <v>2.7089750000000001</v>
      </c>
      <c r="E8283" s="429">
        <v>2.6887599999999998</v>
      </c>
      <c r="F8283" s="429">
        <v>8.088975000000012</v>
      </c>
    </row>
    <row r="8284" spans="1:6" x14ac:dyDescent="0.3">
      <c r="A8284" s="336">
        <v>29472</v>
      </c>
      <c r="B8284" s="2" t="s">
        <v>296</v>
      </c>
      <c r="C8284" s="429">
        <v>5.3135380000000003</v>
      </c>
      <c r="D8284" s="429">
        <v>2.6381869999999998</v>
      </c>
      <c r="E8284" s="429">
        <v>2.6753510000000005</v>
      </c>
      <c r="F8284" s="429">
        <v>6.8359400000000079</v>
      </c>
    </row>
    <row r="8285" spans="1:6" x14ac:dyDescent="0.3">
      <c r="A8285" s="336">
        <v>29474</v>
      </c>
      <c r="B8285" s="2" t="s">
        <v>296</v>
      </c>
      <c r="C8285" s="429">
        <v>5.3708609999999997</v>
      </c>
      <c r="D8285" s="429">
        <v>2.6743260000000002</v>
      </c>
      <c r="E8285" s="429">
        <v>2.6965349999999995</v>
      </c>
      <c r="F8285" s="429">
        <v>7.195171000000002</v>
      </c>
    </row>
    <row r="8286" spans="1:6" x14ac:dyDescent="0.3">
      <c r="A8286" s="336">
        <v>29475</v>
      </c>
      <c r="B8286" s="2" t="s">
        <v>296</v>
      </c>
      <c r="C8286" s="429">
        <v>5.4208150000000002</v>
      </c>
      <c r="D8286" s="429">
        <v>2.7632319999999999</v>
      </c>
      <c r="E8286" s="429">
        <v>2.6575830000000003</v>
      </c>
      <c r="F8286" s="429">
        <v>7.8629280000000037</v>
      </c>
    </row>
    <row r="8287" spans="1:6" x14ac:dyDescent="0.3">
      <c r="A8287" s="336">
        <v>29477</v>
      </c>
      <c r="B8287" s="2" t="s">
        <v>296</v>
      </c>
      <c r="C8287" s="429">
        <v>5.3779430000000001</v>
      </c>
      <c r="D8287" s="429">
        <v>2.6988509999999999</v>
      </c>
      <c r="E8287" s="429">
        <v>2.6790920000000003</v>
      </c>
      <c r="F8287" s="429">
        <v>7.7400950000000037</v>
      </c>
    </row>
    <row r="8288" spans="1:6" x14ac:dyDescent="0.3">
      <c r="A8288" s="336">
        <v>29479</v>
      </c>
      <c r="B8288" s="2" t="s">
        <v>296</v>
      </c>
      <c r="C8288" s="429">
        <v>5.3064629999999999</v>
      </c>
      <c r="D8288" s="429">
        <v>2.559974</v>
      </c>
      <c r="E8288" s="429">
        <v>2.746489</v>
      </c>
      <c r="F8288" s="429">
        <v>6.6562639999999931</v>
      </c>
    </row>
    <row r="8289" spans="1:6" x14ac:dyDescent="0.3">
      <c r="A8289" s="336">
        <v>29481</v>
      </c>
      <c r="B8289" s="2" t="s">
        <v>296</v>
      </c>
      <c r="C8289" s="429">
        <v>5.424309</v>
      </c>
      <c r="D8289" s="429">
        <v>2.737244</v>
      </c>
      <c r="E8289" s="429">
        <v>2.687065</v>
      </c>
      <c r="F8289" s="429">
        <v>8.3527330000000077</v>
      </c>
    </row>
    <row r="8290" spans="1:6" x14ac:dyDescent="0.3">
      <c r="A8290" s="336">
        <v>29482</v>
      </c>
      <c r="B8290" s="2" t="s">
        <v>296</v>
      </c>
      <c r="C8290" s="429">
        <v>5.3058259999999997</v>
      </c>
      <c r="D8290" s="429">
        <v>2.2362479999999998</v>
      </c>
      <c r="E8290" s="429">
        <v>3.0695779999999999</v>
      </c>
      <c r="F8290" s="429">
        <v>8.7521559999999994</v>
      </c>
    </row>
    <row r="8291" spans="1:6" x14ac:dyDescent="0.3">
      <c r="A8291" s="336">
        <v>29483</v>
      </c>
      <c r="B8291" s="2" t="s">
        <v>296</v>
      </c>
      <c r="C8291" s="429">
        <v>5.2808120000000001</v>
      </c>
      <c r="D8291" s="429">
        <v>2.6036619999999999</v>
      </c>
      <c r="E8291" s="429">
        <v>2.6771500000000001</v>
      </c>
      <c r="F8291" s="429">
        <v>6.5693399999999968</v>
      </c>
    </row>
    <row r="8292" spans="1:6" x14ac:dyDescent="0.3">
      <c r="A8292" s="336">
        <v>29485</v>
      </c>
      <c r="B8292" s="2" t="s">
        <v>296</v>
      </c>
      <c r="C8292" s="429">
        <v>5.3001259999999997</v>
      </c>
      <c r="D8292" s="429">
        <v>2.57552</v>
      </c>
      <c r="E8292" s="429">
        <v>2.7246059999999996</v>
      </c>
      <c r="F8292" s="429">
        <v>6.7435939999999945</v>
      </c>
    </row>
    <row r="8293" spans="1:6" x14ac:dyDescent="0.3">
      <c r="A8293" s="336">
        <v>29487</v>
      </c>
      <c r="B8293" s="2" t="s">
        <v>296</v>
      </c>
      <c r="C8293" s="429">
        <v>5.3438840000000001</v>
      </c>
      <c r="D8293" s="429">
        <v>2.413154</v>
      </c>
      <c r="E8293" s="429">
        <v>2.9307300000000001</v>
      </c>
      <c r="F8293" s="429">
        <v>8.0055460000000025</v>
      </c>
    </row>
    <row r="8294" spans="1:6" x14ac:dyDescent="0.3">
      <c r="A8294" s="336">
        <v>29488</v>
      </c>
      <c r="B8294" s="2" t="s">
        <v>296</v>
      </c>
      <c r="C8294" s="429">
        <v>5.3910119999999999</v>
      </c>
      <c r="D8294" s="429">
        <v>2.7312650000000001</v>
      </c>
      <c r="E8294" s="429">
        <v>2.6597469999999999</v>
      </c>
      <c r="F8294" s="429">
        <v>7.3336380000000077</v>
      </c>
    </row>
    <row r="8295" spans="1:6" x14ac:dyDescent="0.3">
      <c r="A8295" s="336">
        <v>29492</v>
      </c>
      <c r="B8295" s="2" t="s">
        <v>296</v>
      </c>
      <c r="C8295" s="429">
        <v>5.2997040000000002</v>
      </c>
      <c r="D8295" s="429">
        <v>2.367505</v>
      </c>
      <c r="E8295" s="429">
        <v>2.9321990000000002</v>
      </c>
      <c r="F8295" s="429">
        <v>7.4048680000000004</v>
      </c>
    </row>
    <row r="8296" spans="1:6" x14ac:dyDescent="0.3">
      <c r="A8296" s="336">
        <v>29501</v>
      </c>
      <c r="B8296" s="2" t="s">
        <v>296</v>
      </c>
      <c r="C8296" s="429">
        <v>5.4705349999999999</v>
      </c>
      <c r="D8296" s="429">
        <v>2.6500499999999998</v>
      </c>
      <c r="E8296" s="429">
        <v>2.8204850000000001</v>
      </c>
      <c r="F8296" s="429">
        <v>10.609262999999984</v>
      </c>
    </row>
    <row r="8297" spans="1:6" x14ac:dyDescent="0.3">
      <c r="A8297" s="336">
        <v>29505</v>
      </c>
      <c r="B8297" s="2" t="s">
        <v>296</v>
      </c>
      <c r="C8297" s="429">
        <v>5.473268</v>
      </c>
      <c r="D8297" s="429">
        <v>2.646379</v>
      </c>
      <c r="E8297" s="429">
        <v>2.826889</v>
      </c>
      <c r="F8297" s="429">
        <v>10.938159000000013</v>
      </c>
    </row>
    <row r="8298" spans="1:6" x14ac:dyDescent="0.3">
      <c r="A8298" s="336">
        <v>29506</v>
      </c>
      <c r="B8298" s="2" t="s">
        <v>296</v>
      </c>
      <c r="C8298" s="429">
        <v>5.4721250000000001</v>
      </c>
      <c r="D8298" s="429">
        <v>2.6377259999999998</v>
      </c>
      <c r="E8298" s="429">
        <v>2.8343990000000003</v>
      </c>
      <c r="F8298" s="429">
        <v>11.145736000000007</v>
      </c>
    </row>
    <row r="8299" spans="1:6" x14ac:dyDescent="0.3">
      <c r="A8299" s="336">
        <v>29510</v>
      </c>
      <c r="B8299" s="2" t="s">
        <v>296</v>
      </c>
      <c r="C8299" s="429">
        <v>5.3168629999999997</v>
      </c>
      <c r="D8299" s="429">
        <v>2.4420489999999999</v>
      </c>
      <c r="E8299" s="429">
        <v>2.8748139999999998</v>
      </c>
      <c r="F8299" s="429">
        <v>6.2200770000000034</v>
      </c>
    </row>
    <row r="8300" spans="1:6" x14ac:dyDescent="0.3">
      <c r="A8300" s="336">
        <v>29511</v>
      </c>
      <c r="B8300" s="2" t="s">
        <v>296</v>
      </c>
      <c r="C8300" s="429">
        <v>5.3337760000000003</v>
      </c>
      <c r="D8300" s="429">
        <v>2.5901480000000001</v>
      </c>
      <c r="E8300" s="429">
        <v>2.7436280000000002</v>
      </c>
      <c r="F8300" s="429">
        <v>6.16934100000001</v>
      </c>
    </row>
    <row r="8301" spans="1:6" x14ac:dyDescent="0.3">
      <c r="A8301" s="336">
        <v>29512</v>
      </c>
      <c r="B8301" s="2" t="s">
        <v>296</v>
      </c>
      <c r="C8301" s="429">
        <v>5.3134509999999997</v>
      </c>
      <c r="D8301" s="429">
        <v>2.6847259999999999</v>
      </c>
      <c r="E8301" s="429">
        <v>2.6287249999999998</v>
      </c>
      <c r="F8301" s="429">
        <v>7.6300940000000068</v>
      </c>
    </row>
    <row r="8302" spans="1:6" x14ac:dyDescent="0.3">
      <c r="A8302" s="336">
        <v>29516</v>
      </c>
      <c r="B8302" s="2" t="s">
        <v>296</v>
      </c>
      <c r="C8302" s="429">
        <v>5.3873280000000001</v>
      </c>
      <c r="D8302" s="429">
        <v>2.638941</v>
      </c>
      <c r="E8302" s="429">
        <v>2.7483870000000001</v>
      </c>
      <c r="F8302" s="429">
        <v>9.6119249999999923</v>
      </c>
    </row>
    <row r="8303" spans="1:6" x14ac:dyDescent="0.3">
      <c r="A8303" s="336">
        <v>29518</v>
      </c>
      <c r="B8303" s="2" t="s">
        <v>296</v>
      </c>
      <c r="C8303" s="429">
        <v>5.359324</v>
      </c>
      <c r="D8303" s="429">
        <v>2.626163</v>
      </c>
      <c r="E8303" s="429">
        <v>2.733161</v>
      </c>
      <c r="F8303" s="429">
        <v>7.7664799999999943</v>
      </c>
    </row>
    <row r="8304" spans="1:6" x14ac:dyDescent="0.3">
      <c r="A8304" s="336">
        <v>29520</v>
      </c>
      <c r="B8304" s="2" t="s">
        <v>296</v>
      </c>
      <c r="C8304" s="429">
        <v>5.3015660000000002</v>
      </c>
      <c r="D8304" s="429">
        <v>2.7169629999999998</v>
      </c>
      <c r="E8304" s="429">
        <v>2.5846030000000004</v>
      </c>
      <c r="F8304" s="429">
        <v>6.8662829999999957</v>
      </c>
    </row>
    <row r="8305" spans="1:6" x14ac:dyDescent="0.3">
      <c r="A8305" s="336">
        <v>29525</v>
      </c>
      <c r="B8305" s="2" t="s">
        <v>296</v>
      </c>
      <c r="C8305" s="429">
        <v>5.3502749999999999</v>
      </c>
      <c r="D8305" s="429">
        <v>2.6594180000000001</v>
      </c>
      <c r="E8305" s="429">
        <v>2.6908569999999998</v>
      </c>
      <c r="F8305" s="429">
        <v>8.4953739999999982</v>
      </c>
    </row>
    <row r="8306" spans="1:6" x14ac:dyDescent="0.3">
      <c r="A8306" s="336">
        <v>29526</v>
      </c>
      <c r="B8306" s="2" t="s">
        <v>296</v>
      </c>
      <c r="C8306" s="429">
        <v>5.2979820000000002</v>
      </c>
      <c r="D8306" s="429">
        <v>2.537039</v>
      </c>
      <c r="E8306" s="429">
        <v>2.7609430000000001</v>
      </c>
      <c r="F8306" s="429">
        <v>5.1344640000000084</v>
      </c>
    </row>
    <row r="8307" spans="1:6" x14ac:dyDescent="0.3">
      <c r="A8307" s="336">
        <v>29527</v>
      </c>
      <c r="B8307" s="2" t="s">
        <v>296</v>
      </c>
      <c r="C8307" s="429">
        <v>5.325647</v>
      </c>
      <c r="D8307" s="429">
        <v>2.528095</v>
      </c>
      <c r="E8307" s="429">
        <v>2.797552</v>
      </c>
      <c r="F8307" s="429">
        <v>5.974031999999994</v>
      </c>
    </row>
    <row r="8308" spans="1:6" x14ac:dyDescent="0.3">
      <c r="A8308" s="336">
        <v>29530</v>
      </c>
      <c r="B8308" s="2" t="s">
        <v>296</v>
      </c>
      <c r="C8308" s="429">
        <v>5.4436920000000004</v>
      </c>
      <c r="D8308" s="429">
        <v>2.6414900000000001</v>
      </c>
      <c r="E8308" s="429">
        <v>2.8022020000000003</v>
      </c>
      <c r="F8308" s="429">
        <v>9.9193009999999973</v>
      </c>
    </row>
    <row r="8309" spans="1:6" x14ac:dyDescent="0.3">
      <c r="A8309" s="336">
        <v>29532</v>
      </c>
      <c r="B8309" s="2" t="s">
        <v>296</v>
      </c>
      <c r="C8309" s="429">
        <v>5.449738</v>
      </c>
      <c r="D8309" s="429">
        <v>2.6479569999999999</v>
      </c>
      <c r="E8309" s="429">
        <v>2.8017810000000001</v>
      </c>
      <c r="F8309" s="429">
        <v>10.022056999999997</v>
      </c>
    </row>
    <row r="8310" spans="1:6" x14ac:dyDescent="0.3">
      <c r="A8310" s="336">
        <v>29536</v>
      </c>
      <c r="B8310" s="2" t="s">
        <v>296</v>
      </c>
      <c r="C8310" s="429">
        <v>5.3611630000000003</v>
      </c>
      <c r="D8310" s="429">
        <v>2.6169190000000002</v>
      </c>
      <c r="E8310" s="429">
        <v>2.7442440000000001</v>
      </c>
      <c r="F8310" s="429">
        <v>8.797274999999992</v>
      </c>
    </row>
    <row r="8311" spans="1:6" x14ac:dyDescent="0.3">
      <c r="A8311" s="336">
        <v>29540</v>
      </c>
      <c r="B8311" s="2" t="s">
        <v>296</v>
      </c>
      <c r="C8311" s="429">
        <v>5.4265270000000001</v>
      </c>
      <c r="D8311" s="429">
        <v>2.6517879999999998</v>
      </c>
      <c r="E8311" s="429">
        <v>2.7747390000000003</v>
      </c>
      <c r="F8311" s="429">
        <v>9.1109369999999998</v>
      </c>
    </row>
    <row r="8312" spans="1:6" x14ac:dyDescent="0.3">
      <c r="A8312" s="336">
        <v>29541</v>
      </c>
      <c r="B8312" s="2" t="s">
        <v>296</v>
      </c>
      <c r="C8312" s="429">
        <v>5.4687659999999996</v>
      </c>
      <c r="D8312" s="429">
        <v>2.6502870000000001</v>
      </c>
      <c r="E8312" s="429">
        <v>2.8184789999999995</v>
      </c>
      <c r="F8312" s="429">
        <v>10.487752999999998</v>
      </c>
    </row>
    <row r="8313" spans="1:6" x14ac:dyDescent="0.3">
      <c r="A8313" s="336">
        <v>29543</v>
      </c>
      <c r="B8313" s="2" t="s">
        <v>296</v>
      </c>
      <c r="C8313" s="429">
        <v>5.3484429999999996</v>
      </c>
      <c r="D8313" s="429">
        <v>2.591796</v>
      </c>
      <c r="E8313" s="429">
        <v>2.7566469999999996</v>
      </c>
      <c r="F8313" s="429">
        <v>8.4082509999999999</v>
      </c>
    </row>
    <row r="8314" spans="1:6" x14ac:dyDescent="0.3">
      <c r="A8314" s="336">
        <v>29544</v>
      </c>
      <c r="B8314" s="2" t="s">
        <v>296</v>
      </c>
      <c r="C8314" s="429">
        <v>5.3582539999999996</v>
      </c>
      <c r="D8314" s="429">
        <v>2.5867930000000001</v>
      </c>
      <c r="E8314" s="429">
        <v>2.7714609999999995</v>
      </c>
      <c r="F8314" s="429">
        <v>7.1310049999999734</v>
      </c>
    </row>
    <row r="8315" spans="1:6" x14ac:dyDescent="0.3">
      <c r="A8315" s="336">
        <v>29545</v>
      </c>
      <c r="B8315" s="2" t="s">
        <v>296</v>
      </c>
      <c r="C8315" s="429">
        <v>5.2994830000000004</v>
      </c>
      <c r="D8315" s="429">
        <v>2.55769</v>
      </c>
      <c r="E8315" s="429">
        <v>2.7417930000000004</v>
      </c>
      <c r="F8315" s="429">
        <v>5.8153270000000106</v>
      </c>
    </row>
    <row r="8316" spans="1:6" x14ac:dyDescent="0.3">
      <c r="A8316" s="336">
        <v>29546</v>
      </c>
      <c r="B8316" s="2" t="s">
        <v>296</v>
      </c>
      <c r="C8316" s="429">
        <v>5.3721220000000001</v>
      </c>
      <c r="D8316" s="429">
        <v>2.559355</v>
      </c>
      <c r="E8316" s="429">
        <v>2.812767</v>
      </c>
      <c r="F8316" s="429">
        <v>7.6366950000000102</v>
      </c>
    </row>
    <row r="8317" spans="1:6" x14ac:dyDescent="0.3">
      <c r="A8317" s="336">
        <v>29547</v>
      </c>
      <c r="B8317" s="2" t="s">
        <v>296</v>
      </c>
      <c r="C8317" s="429">
        <v>5.3390829999999996</v>
      </c>
      <c r="D8317" s="429">
        <v>2.6150359999999999</v>
      </c>
      <c r="E8317" s="429">
        <v>2.7240469999999997</v>
      </c>
      <c r="F8317" s="429">
        <v>8.4893740000000051</v>
      </c>
    </row>
    <row r="8318" spans="1:6" x14ac:dyDescent="0.3">
      <c r="A8318" s="336">
        <v>29550</v>
      </c>
      <c r="B8318" s="2" t="s">
        <v>296</v>
      </c>
      <c r="C8318" s="429">
        <v>5.3602569999999998</v>
      </c>
      <c r="D8318" s="429">
        <v>2.7306849999999998</v>
      </c>
      <c r="E8318" s="429">
        <v>2.629572</v>
      </c>
      <c r="F8318" s="429">
        <v>7.885387999999999</v>
      </c>
    </row>
    <row r="8319" spans="1:6" x14ac:dyDescent="0.3">
      <c r="A8319" s="336">
        <v>29554</v>
      </c>
      <c r="B8319" s="2" t="s">
        <v>296</v>
      </c>
      <c r="C8319" s="429">
        <v>5.3334609999999998</v>
      </c>
      <c r="D8319" s="429">
        <v>2.4922529999999998</v>
      </c>
      <c r="E8319" s="429">
        <v>2.841208</v>
      </c>
      <c r="F8319" s="429">
        <v>6.6693770000000114</v>
      </c>
    </row>
    <row r="8320" spans="1:6" x14ac:dyDescent="0.3">
      <c r="A8320" s="336">
        <v>29555</v>
      </c>
      <c r="B8320" s="2" t="s">
        <v>296</v>
      </c>
      <c r="C8320" s="429">
        <v>5.369516</v>
      </c>
      <c r="D8320" s="429">
        <v>2.5643600000000002</v>
      </c>
      <c r="E8320" s="429">
        <v>2.8051559999999998</v>
      </c>
      <c r="F8320" s="429">
        <v>7.8959369999999964</v>
      </c>
    </row>
    <row r="8321" spans="1:6" x14ac:dyDescent="0.3">
      <c r="A8321" s="336">
        <v>29556</v>
      </c>
      <c r="B8321" s="2" t="s">
        <v>296</v>
      </c>
      <c r="C8321" s="429">
        <v>5.3318209999999997</v>
      </c>
      <c r="D8321" s="429">
        <v>2.5921880000000002</v>
      </c>
      <c r="E8321" s="429">
        <v>2.7396329999999995</v>
      </c>
      <c r="F8321" s="429">
        <v>7.2363870000000148</v>
      </c>
    </row>
    <row r="8322" spans="1:6" x14ac:dyDescent="0.3">
      <c r="A8322" s="336">
        <v>29560</v>
      </c>
      <c r="B8322" s="2" t="s">
        <v>296</v>
      </c>
      <c r="C8322" s="429">
        <v>5.3767019999999999</v>
      </c>
      <c r="D8322" s="429">
        <v>2.62297</v>
      </c>
      <c r="E8322" s="429">
        <v>2.7537319999999998</v>
      </c>
      <c r="F8322" s="429">
        <v>8.3945109999999943</v>
      </c>
    </row>
    <row r="8323" spans="1:6" x14ac:dyDescent="0.3">
      <c r="A8323" s="336">
        <v>29563</v>
      </c>
      <c r="B8323" s="2" t="s">
        <v>296</v>
      </c>
      <c r="C8323" s="429">
        <v>5.3365080000000003</v>
      </c>
      <c r="D8323" s="429">
        <v>2.578328</v>
      </c>
      <c r="E8323" s="429">
        <v>2.7581800000000003</v>
      </c>
      <c r="F8323" s="429">
        <v>8.1424850000000006</v>
      </c>
    </row>
    <row r="8324" spans="1:6" x14ac:dyDescent="0.3">
      <c r="A8324" s="336">
        <v>29564</v>
      </c>
      <c r="B8324" s="2" t="s">
        <v>296</v>
      </c>
      <c r="C8324" s="429">
        <v>5.30809</v>
      </c>
      <c r="D8324" s="429">
        <v>2.537128</v>
      </c>
      <c r="E8324" s="429">
        <v>2.7709619999999999</v>
      </c>
      <c r="F8324" s="429">
        <v>6.4911990000000088</v>
      </c>
    </row>
    <row r="8325" spans="1:6" x14ac:dyDescent="0.3">
      <c r="A8325" s="336">
        <v>29565</v>
      </c>
      <c r="B8325" s="2" t="s">
        <v>296</v>
      </c>
      <c r="C8325" s="429">
        <v>5.3979270000000001</v>
      </c>
      <c r="D8325" s="429">
        <v>2.6276959999999998</v>
      </c>
      <c r="E8325" s="429">
        <v>2.7702310000000003</v>
      </c>
      <c r="F8325" s="429">
        <v>9.8266140000000064</v>
      </c>
    </row>
    <row r="8326" spans="1:6" x14ac:dyDescent="0.3">
      <c r="A8326" s="336">
        <v>29566</v>
      </c>
      <c r="B8326" s="2" t="s">
        <v>296</v>
      </c>
      <c r="C8326" s="429">
        <v>5.1910270000000001</v>
      </c>
      <c r="D8326" s="429">
        <v>2.4589219999999998</v>
      </c>
      <c r="E8326" s="429">
        <v>2.7321050000000002</v>
      </c>
      <c r="F8326" s="429">
        <v>3.1257869999999954</v>
      </c>
    </row>
    <row r="8327" spans="1:6" x14ac:dyDescent="0.3">
      <c r="A8327" s="336">
        <v>29567</v>
      </c>
      <c r="B8327" s="2" t="s">
        <v>296</v>
      </c>
      <c r="C8327" s="429">
        <v>5.3217230000000004</v>
      </c>
      <c r="D8327" s="429">
        <v>2.646252</v>
      </c>
      <c r="E8327" s="429">
        <v>2.6754710000000004</v>
      </c>
      <c r="F8327" s="429">
        <v>8.4374119999999948</v>
      </c>
    </row>
    <row r="8328" spans="1:6" x14ac:dyDescent="0.3">
      <c r="A8328" s="336">
        <v>29568</v>
      </c>
      <c r="B8328" s="2" t="s">
        <v>296</v>
      </c>
      <c r="C8328" s="429">
        <v>5.2478439999999997</v>
      </c>
      <c r="D8328" s="429">
        <v>2.4725579999999998</v>
      </c>
      <c r="E8328" s="429">
        <v>2.7752859999999999</v>
      </c>
      <c r="F8328" s="429">
        <v>4.0353700000000003</v>
      </c>
    </row>
    <row r="8329" spans="1:6" x14ac:dyDescent="0.3">
      <c r="A8329" s="336">
        <v>29569</v>
      </c>
      <c r="B8329" s="2" t="s">
        <v>296</v>
      </c>
      <c r="C8329" s="429">
        <v>5.2751640000000002</v>
      </c>
      <c r="D8329" s="429">
        <v>2.5470250000000001</v>
      </c>
      <c r="E8329" s="429">
        <v>2.7281390000000001</v>
      </c>
      <c r="F8329" s="429">
        <v>5.0158339999999981</v>
      </c>
    </row>
    <row r="8330" spans="1:6" x14ac:dyDescent="0.3">
      <c r="A8330" s="336">
        <v>29570</v>
      </c>
      <c r="B8330" s="2" t="s">
        <v>296</v>
      </c>
      <c r="C8330" s="429">
        <v>5.2942790000000004</v>
      </c>
      <c r="D8330" s="429">
        <v>2.6999059999999999</v>
      </c>
      <c r="E8330" s="429">
        <v>2.5943730000000005</v>
      </c>
      <c r="F8330" s="429">
        <v>7.5436910000000026</v>
      </c>
    </row>
    <row r="8331" spans="1:6" x14ac:dyDescent="0.3">
      <c r="A8331" s="336">
        <v>29571</v>
      </c>
      <c r="B8331" s="2" t="s">
        <v>296</v>
      </c>
      <c r="C8331" s="429">
        <v>5.40097</v>
      </c>
      <c r="D8331" s="429">
        <v>2.608171</v>
      </c>
      <c r="E8331" s="429">
        <v>2.792799</v>
      </c>
      <c r="F8331" s="429">
        <v>9.452052000000009</v>
      </c>
    </row>
    <row r="8332" spans="1:6" x14ac:dyDescent="0.3">
      <c r="A8332" s="336">
        <v>29572</v>
      </c>
      <c r="B8332" s="2" t="s">
        <v>296</v>
      </c>
      <c r="C8332" s="429">
        <v>5.2350459999999996</v>
      </c>
      <c r="D8332" s="429">
        <v>2.4334889999999998</v>
      </c>
      <c r="E8332" s="429">
        <v>2.8015569999999999</v>
      </c>
      <c r="F8332" s="429">
        <v>4.0545849999999888</v>
      </c>
    </row>
    <row r="8333" spans="1:6" x14ac:dyDescent="0.3">
      <c r="A8333" s="336">
        <v>29574</v>
      </c>
      <c r="B8333" s="2" t="s">
        <v>296</v>
      </c>
      <c r="C8333" s="429">
        <v>5.3638300000000001</v>
      </c>
      <c r="D8333" s="429">
        <v>2.5932499999999998</v>
      </c>
      <c r="E8333" s="429">
        <v>2.7705800000000003</v>
      </c>
      <c r="F8333" s="429">
        <v>8.2198710000000048</v>
      </c>
    </row>
    <row r="8334" spans="1:6" x14ac:dyDescent="0.3">
      <c r="A8334" s="336">
        <v>29575</v>
      </c>
      <c r="B8334" s="2" t="s">
        <v>296</v>
      </c>
      <c r="C8334" s="429">
        <v>5.2702239999999998</v>
      </c>
      <c r="D8334" s="429">
        <v>2.367826</v>
      </c>
      <c r="E8334" s="429">
        <v>2.9023979999999998</v>
      </c>
      <c r="F8334" s="429">
        <v>5.2394069999999928</v>
      </c>
    </row>
    <row r="8335" spans="1:6" x14ac:dyDescent="0.3">
      <c r="A8335" s="336">
        <v>29576</v>
      </c>
      <c r="B8335" s="2" t="s">
        <v>296</v>
      </c>
      <c r="C8335" s="429">
        <v>5.2707949999999997</v>
      </c>
      <c r="D8335" s="429">
        <v>2.364528</v>
      </c>
      <c r="E8335" s="429">
        <v>2.9062669999999997</v>
      </c>
      <c r="F8335" s="429">
        <v>5.2291289999999861</v>
      </c>
    </row>
    <row r="8336" spans="1:6" x14ac:dyDescent="0.3">
      <c r="A8336" s="336">
        <v>29577</v>
      </c>
      <c r="B8336" s="2" t="s">
        <v>296</v>
      </c>
      <c r="C8336" s="429">
        <v>5.2944560000000003</v>
      </c>
      <c r="D8336" s="429">
        <v>2.4556770000000001</v>
      </c>
      <c r="E8336" s="429">
        <v>2.8387790000000002</v>
      </c>
      <c r="F8336" s="429">
        <v>4.8661459999999934</v>
      </c>
    </row>
    <row r="8337" spans="1:6" x14ac:dyDescent="0.3">
      <c r="A8337" s="336">
        <v>29579</v>
      </c>
      <c r="B8337" s="2" t="s">
        <v>296</v>
      </c>
      <c r="C8337" s="429">
        <v>5.2921880000000003</v>
      </c>
      <c r="D8337" s="429">
        <v>2.4670930000000002</v>
      </c>
      <c r="E8337" s="429">
        <v>2.8250950000000001</v>
      </c>
      <c r="F8337" s="429">
        <v>4.8769709999999904</v>
      </c>
    </row>
    <row r="8338" spans="1:6" x14ac:dyDescent="0.3">
      <c r="A8338" s="336">
        <v>29580</v>
      </c>
      <c r="B8338" s="2" t="s">
        <v>296</v>
      </c>
      <c r="C8338" s="429">
        <v>5.3131069999999996</v>
      </c>
      <c r="D8338" s="429">
        <v>2.5019</v>
      </c>
      <c r="E8338" s="429">
        <v>2.8112069999999996</v>
      </c>
      <c r="F8338" s="429">
        <v>6.6875130000000098</v>
      </c>
    </row>
    <row r="8339" spans="1:6" x14ac:dyDescent="0.3">
      <c r="A8339" s="336">
        <v>29581</v>
      </c>
      <c r="B8339" s="2" t="s">
        <v>296</v>
      </c>
      <c r="C8339" s="429">
        <v>5.3401249999999996</v>
      </c>
      <c r="D8339" s="429">
        <v>2.5718399999999999</v>
      </c>
      <c r="E8339" s="429">
        <v>2.7682849999999997</v>
      </c>
      <c r="F8339" s="429">
        <v>7.142078000000005</v>
      </c>
    </row>
    <row r="8340" spans="1:6" x14ac:dyDescent="0.3">
      <c r="A8340" s="336">
        <v>29582</v>
      </c>
      <c r="B8340" s="2" t="s">
        <v>296</v>
      </c>
      <c r="C8340" s="429">
        <v>5.1735920000000002</v>
      </c>
      <c r="D8340" s="429">
        <v>2.4376920000000002</v>
      </c>
      <c r="E8340" s="429">
        <v>2.7359</v>
      </c>
      <c r="F8340" s="429">
        <v>3.0259570000000053</v>
      </c>
    </row>
    <row r="8341" spans="1:6" x14ac:dyDescent="0.3">
      <c r="A8341" s="336">
        <v>29583</v>
      </c>
      <c r="B8341" s="2" t="s">
        <v>296</v>
      </c>
      <c r="C8341" s="429">
        <v>5.4206490000000001</v>
      </c>
      <c r="D8341" s="429">
        <v>2.6128640000000001</v>
      </c>
      <c r="E8341" s="429">
        <v>2.807785</v>
      </c>
      <c r="F8341" s="429">
        <v>9.451864999999998</v>
      </c>
    </row>
    <row r="8342" spans="1:6" x14ac:dyDescent="0.3">
      <c r="A8342" s="336">
        <v>29584</v>
      </c>
      <c r="B8342" s="2" t="s">
        <v>296</v>
      </c>
      <c r="C8342" s="429">
        <v>5.3062399999999998</v>
      </c>
      <c r="D8342" s="429">
        <v>2.768262</v>
      </c>
      <c r="E8342" s="429">
        <v>2.5379779999999998</v>
      </c>
      <c r="F8342" s="429">
        <v>6.6774239999999949</v>
      </c>
    </row>
    <row r="8343" spans="1:6" x14ac:dyDescent="0.3">
      <c r="A8343" s="336">
        <v>29585</v>
      </c>
      <c r="B8343" s="2" t="s">
        <v>296</v>
      </c>
      <c r="C8343" s="429">
        <v>5.2779600000000002</v>
      </c>
      <c r="D8343" s="429">
        <v>2.293634</v>
      </c>
      <c r="E8343" s="429">
        <v>2.9843260000000003</v>
      </c>
      <c r="F8343" s="429">
        <v>5.0690229999999872</v>
      </c>
    </row>
    <row r="8344" spans="1:6" x14ac:dyDescent="0.3">
      <c r="A8344" s="336">
        <v>29588</v>
      </c>
      <c r="B8344" s="2" t="s">
        <v>296</v>
      </c>
      <c r="C8344" s="429">
        <v>5.29772</v>
      </c>
      <c r="D8344" s="429">
        <v>2.4514420000000001</v>
      </c>
      <c r="E8344" s="429">
        <v>2.8462779999999999</v>
      </c>
      <c r="F8344" s="429">
        <v>5.297386000000003</v>
      </c>
    </row>
    <row r="8345" spans="1:6" x14ac:dyDescent="0.3">
      <c r="A8345" s="336">
        <v>29590</v>
      </c>
      <c r="B8345" s="2" t="s">
        <v>296</v>
      </c>
      <c r="C8345" s="429">
        <v>5.3048390000000003</v>
      </c>
      <c r="D8345" s="429">
        <v>2.580327</v>
      </c>
      <c r="E8345" s="429">
        <v>2.7245120000000003</v>
      </c>
      <c r="F8345" s="429">
        <v>6.6853930000000048</v>
      </c>
    </row>
    <row r="8346" spans="1:6" x14ac:dyDescent="0.3">
      <c r="A8346" s="336">
        <v>29591</v>
      </c>
      <c r="B8346" s="2" t="s">
        <v>296</v>
      </c>
      <c r="C8346" s="429">
        <v>5.4071600000000002</v>
      </c>
      <c r="D8346" s="429">
        <v>2.638617</v>
      </c>
      <c r="E8346" s="429">
        <v>2.7685430000000002</v>
      </c>
      <c r="F8346" s="429">
        <v>9.2094790000000089</v>
      </c>
    </row>
    <row r="8347" spans="1:6" x14ac:dyDescent="0.3">
      <c r="A8347" s="336">
        <v>29592</v>
      </c>
      <c r="B8347" s="2" t="s">
        <v>296</v>
      </c>
      <c r="C8347" s="429">
        <v>5.4072040000000001</v>
      </c>
      <c r="D8347" s="429">
        <v>2.6226039999999999</v>
      </c>
      <c r="E8347" s="429">
        <v>2.7846000000000002</v>
      </c>
      <c r="F8347" s="429">
        <v>10.055053999999998</v>
      </c>
    </row>
    <row r="8348" spans="1:6" x14ac:dyDescent="0.3">
      <c r="A8348" s="336">
        <v>29593</v>
      </c>
      <c r="B8348" s="2" t="s">
        <v>296</v>
      </c>
      <c r="C8348" s="429">
        <v>5.3761559999999999</v>
      </c>
      <c r="D8348" s="429">
        <v>2.6633450000000001</v>
      </c>
      <c r="E8348" s="429">
        <v>2.7128109999999999</v>
      </c>
      <c r="F8348" s="429">
        <v>8.4654419999999888</v>
      </c>
    </row>
    <row r="8349" spans="1:6" x14ac:dyDescent="0.3">
      <c r="A8349" s="336">
        <v>29596</v>
      </c>
      <c r="B8349" s="2" t="s">
        <v>296</v>
      </c>
      <c r="C8349" s="429">
        <v>5.2663479999999998</v>
      </c>
      <c r="D8349" s="429">
        <v>2.7358259999999999</v>
      </c>
      <c r="E8349" s="429">
        <v>2.5305219999999999</v>
      </c>
      <c r="F8349" s="429">
        <v>6.4807050000000004</v>
      </c>
    </row>
    <row r="8350" spans="1:6" x14ac:dyDescent="0.3">
      <c r="A8350" s="336">
        <v>29601</v>
      </c>
      <c r="B8350" s="2" t="s">
        <v>293</v>
      </c>
      <c r="C8350" s="429">
        <v>6.0816090000000003</v>
      </c>
      <c r="D8350" s="429">
        <v>3.86734</v>
      </c>
      <c r="E8350" s="429">
        <v>2.2142690000000003</v>
      </c>
      <c r="F8350" s="429">
        <v>0.43093300000000312</v>
      </c>
    </row>
    <row r="8351" spans="1:6" x14ac:dyDescent="0.3">
      <c r="A8351" s="336">
        <v>29605</v>
      </c>
      <c r="B8351" s="2" t="s">
        <v>293</v>
      </c>
      <c r="C8351" s="429">
        <v>6.1378209999999997</v>
      </c>
      <c r="D8351" s="429">
        <v>3.8022860000000001</v>
      </c>
      <c r="E8351" s="429">
        <v>2.3355349999999997</v>
      </c>
      <c r="F8351" s="429">
        <v>1.4569619999999972</v>
      </c>
    </row>
    <row r="8352" spans="1:6" x14ac:dyDescent="0.3">
      <c r="A8352" s="336">
        <v>29607</v>
      </c>
      <c r="B8352" s="2" t="s">
        <v>293</v>
      </c>
      <c r="C8352" s="429">
        <v>6.1368210000000003</v>
      </c>
      <c r="D8352" s="429">
        <v>3.8406060000000002</v>
      </c>
      <c r="E8352" s="429">
        <v>2.2962150000000001</v>
      </c>
      <c r="F8352" s="429">
        <v>1.6316130000000086</v>
      </c>
    </row>
    <row r="8353" spans="1:6" x14ac:dyDescent="0.3">
      <c r="A8353" s="336">
        <v>29609</v>
      </c>
      <c r="B8353" s="2" t="s">
        <v>293</v>
      </c>
      <c r="C8353" s="429">
        <v>6.0397020000000001</v>
      </c>
      <c r="D8353" s="429">
        <v>3.9327079999999999</v>
      </c>
      <c r="E8353" s="429">
        <v>2.1069940000000003</v>
      </c>
      <c r="F8353" s="429">
        <v>-0.25621699999999237</v>
      </c>
    </row>
    <row r="8354" spans="1:6" x14ac:dyDescent="0.3">
      <c r="A8354" s="336">
        <v>29611</v>
      </c>
      <c r="B8354" s="2" t="s">
        <v>293</v>
      </c>
      <c r="C8354" s="429">
        <v>6.0717049999999997</v>
      </c>
      <c r="D8354" s="429">
        <v>3.8432249999999999</v>
      </c>
      <c r="E8354" s="429">
        <v>2.2284799999999998</v>
      </c>
      <c r="F8354" s="429">
        <v>-5.3075999999990131E-2</v>
      </c>
    </row>
    <row r="8355" spans="1:6" x14ac:dyDescent="0.3">
      <c r="A8355" s="336">
        <v>29613</v>
      </c>
      <c r="B8355" s="2" t="s">
        <v>293</v>
      </c>
      <c r="C8355" s="429">
        <v>5.9979909999999999</v>
      </c>
      <c r="D8355" s="429">
        <v>3.9421819999999999</v>
      </c>
      <c r="E8355" s="429">
        <v>2.055809</v>
      </c>
      <c r="F8355" s="429">
        <v>-1.1375579999999914</v>
      </c>
    </row>
    <row r="8356" spans="1:6" x14ac:dyDescent="0.3">
      <c r="A8356" s="336">
        <v>29615</v>
      </c>
      <c r="B8356" s="2" t="s">
        <v>293</v>
      </c>
      <c r="C8356" s="429">
        <v>6.142652</v>
      </c>
      <c r="D8356" s="429">
        <v>3.8816269999999999</v>
      </c>
      <c r="E8356" s="429">
        <v>2.2610250000000001</v>
      </c>
      <c r="F8356" s="429">
        <v>1.7026530000000051</v>
      </c>
    </row>
    <row r="8357" spans="1:6" x14ac:dyDescent="0.3">
      <c r="A8357" s="336">
        <v>29617</v>
      </c>
      <c r="B8357" s="2" t="s">
        <v>293</v>
      </c>
      <c r="C8357" s="429">
        <v>6.0032779999999999</v>
      </c>
      <c r="D8357" s="429">
        <v>3.926542</v>
      </c>
      <c r="E8357" s="429">
        <v>2.0767359999999999</v>
      </c>
      <c r="F8357" s="429">
        <v>-1.2447179999999989</v>
      </c>
    </row>
    <row r="8358" spans="1:6" x14ac:dyDescent="0.3">
      <c r="A8358" s="336">
        <v>29620</v>
      </c>
      <c r="B8358" s="2" t="s">
        <v>293</v>
      </c>
      <c r="C8358" s="429">
        <v>6.3212830000000002</v>
      </c>
      <c r="D8358" s="429">
        <v>3.3656410000000001</v>
      </c>
      <c r="E8358" s="429">
        <v>2.9556420000000001</v>
      </c>
      <c r="F8358" s="429">
        <v>6.7339539999999971</v>
      </c>
    </row>
    <row r="8359" spans="1:6" x14ac:dyDescent="0.3">
      <c r="A8359" s="336">
        <v>29621</v>
      </c>
      <c r="B8359" s="2" t="s">
        <v>293</v>
      </c>
      <c r="C8359" s="429">
        <v>6.2646850000000001</v>
      </c>
      <c r="D8359" s="429">
        <v>3.5057179999999999</v>
      </c>
      <c r="E8359" s="429">
        <v>2.7589670000000002</v>
      </c>
      <c r="F8359" s="429">
        <v>3.2615529999999922</v>
      </c>
    </row>
    <row r="8360" spans="1:6" x14ac:dyDescent="0.3">
      <c r="A8360" s="336">
        <v>29624</v>
      </c>
      <c r="B8360" s="2" t="s">
        <v>293</v>
      </c>
      <c r="C8360" s="429">
        <v>6.3116630000000002</v>
      </c>
      <c r="D8360" s="429">
        <v>3.4293119999999999</v>
      </c>
      <c r="E8360" s="429">
        <v>2.8823510000000003</v>
      </c>
      <c r="F8360" s="429">
        <v>4.4986409999999992</v>
      </c>
    </row>
    <row r="8361" spans="1:6" x14ac:dyDescent="0.3">
      <c r="A8361" s="336">
        <v>29625</v>
      </c>
      <c r="B8361" s="2" t="s">
        <v>293</v>
      </c>
      <c r="C8361" s="429">
        <v>6.2394030000000003</v>
      </c>
      <c r="D8361" s="429">
        <v>3.4852750000000001</v>
      </c>
      <c r="E8361" s="429">
        <v>2.7541280000000001</v>
      </c>
      <c r="F8361" s="429">
        <v>2.0080209999999994</v>
      </c>
    </row>
    <row r="8362" spans="1:6" x14ac:dyDescent="0.3">
      <c r="A8362" s="336">
        <v>29626</v>
      </c>
      <c r="B8362" s="2" t="s">
        <v>293</v>
      </c>
      <c r="C8362" s="429">
        <v>6.309507</v>
      </c>
      <c r="D8362" s="429">
        <v>3.3928950000000002</v>
      </c>
      <c r="E8362" s="429">
        <v>2.9166119999999998</v>
      </c>
      <c r="F8362" s="429">
        <v>4.0742730000000051</v>
      </c>
    </row>
    <row r="8363" spans="1:6" x14ac:dyDescent="0.3">
      <c r="A8363" s="336">
        <v>29627</v>
      </c>
      <c r="B8363" s="2" t="s">
        <v>293</v>
      </c>
      <c r="C8363" s="429">
        <v>6.2614349999999996</v>
      </c>
      <c r="D8363" s="429">
        <v>3.5401359999999999</v>
      </c>
      <c r="E8363" s="429">
        <v>2.7212989999999997</v>
      </c>
      <c r="F8363" s="429">
        <v>3.5180669999999878</v>
      </c>
    </row>
    <row r="8364" spans="1:6" x14ac:dyDescent="0.3">
      <c r="A8364" s="336">
        <v>29628</v>
      </c>
      <c r="B8364" s="2" t="s">
        <v>293</v>
      </c>
      <c r="C8364" s="429">
        <v>6.349996</v>
      </c>
      <c r="D8364" s="429">
        <v>3.4285220000000001</v>
      </c>
      <c r="E8364" s="429">
        <v>2.9214739999999999</v>
      </c>
      <c r="F8364" s="429">
        <v>7.1700239999999908</v>
      </c>
    </row>
    <row r="8365" spans="1:6" x14ac:dyDescent="0.3">
      <c r="A8365" s="336">
        <v>29630</v>
      </c>
      <c r="B8365" s="2" t="s">
        <v>293</v>
      </c>
      <c r="C8365" s="429">
        <v>6.0384330000000004</v>
      </c>
      <c r="D8365" s="429">
        <v>3.7334339999999999</v>
      </c>
      <c r="E8365" s="429">
        <v>2.3049990000000005</v>
      </c>
      <c r="F8365" s="429">
        <v>-2.4907760000000039</v>
      </c>
    </row>
    <row r="8366" spans="1:6" x14ac:dyDescent="0.3">
      <c r="A8366" s="336">
        <v>29631</v>
      </c>
      <c r="B8366" s="2" t="s">
        <v>293</v>
      </c>
      <c r="C8366" s="429">
        <v>6.1024139999999996</v>
      </c>
      <c r="D8366" s="429">
        <v>3.6621039999999998</v>
      </c>
      <c r="E8366" s="429">
        <v>2.4403099999999998</v>
      </c>
      <c r="F8366" s="429">
        <v>-1.383215000000007</v>
      </c>
    </row>
    <row r="8367" spans="1:6" x14ac:dyDescent="0.3">
      <c r="A8367" s="336">
        <v>29632</v>
      </c>
      <c r="B8367" s="2" t="s">
        <v>293</v>
      </c>
      <c r="C8367" s="429">
        <v>6.104927</v>
      </c>
      <c r="D8367" s="429">
        <v>3.6708780000000001</v>
      </c>
      <c r="E8367" s="429">
        <v>2.4340489999999999</v>
      </c>
      <c r="F8367" s="429">
        <v>-1.5146259999999927</v>
      </c>
    </row>
    <row r="8368" spans="1:6" x14ac:dyDescent="0.3">
      <c r="A8368" s="336">
        <v>29635</v>
      </c>
      <c r="B8368" s="2" t="s">
        <v>293</v>
      </c>
      <c r="C8368" s="429">
        <v>5.5735659999999996</v>
      </c>
      <c r="D8368" s="429">
        <v>4.3415239999999997</v>
      </c>
      <c r="E8368" s="429">
        <v>1.2320419999999999</v>
      </c>
      <c r="F8368" s="429">
        <v>-10.095156999999993</v>
      </c>
    </row>
    <row r="8369" spans="1:6" x14ac:dyDescent="0.3">
      <c r="A8369" s="336">
        <v>29638</v>
      </c>
      <c r="B8369" s="2" t="s">
        <v>293</v>
      </c>
      <c r="C8369" s="429">
        <v>6.3201970000000003</v>
      </c>
      <c r="D8369" s="429">
        <v>3.3928639999999999</v>
      </c>
      <c r="E8369" s="429">
        <v>2.9273330000000004</v>
      </c>
      <c r="F8369" s="429">
        <v>5.6381119999999925</v>
      </c>
    </row>
    <row r="8370" spans="1:6" x14ac:dyDescent="0.3">
      <c r="A8370" s="336">
        <v>29639</v>
      </c>
      <c r="B8370" s="2" t="s">
        <v>293</v>
      </c>
      <c r="C8370" s="429">
        <v>6.3178910000000004</v>
      </c>
      <c r="D8370" s="429">
        <v>3.3879090000000001</v>
      </c>
      <c r="E8370" s="429">
        <v>2.9299820000000003</v>
      </c>
      <c r="F8370" s="429">
        <v>5.9018739999999923</v>
      </c>
    </row>
    <row r="8371" spans="1:6" x14ac:dyDescent="0.3">
      <c r="A8371" s="336">
        <v>29640</v>
      </c>
      <c r="B8371" s="2" t="s">
        <v>293</v>
      </c>
      <c r="C8371" s="429">
        <v>5.9825220000000003</v>
      </c>
      <c r="D8371" s="429">
        <v>3.8944230000000002</v>
      </c>
      <c r="E8371" s="429">
        <v>2.0880990000000001</v>
      </c>
      <c r="F8371" s="429">
        <v>-2.3353229999999954</v>
      </c>
    </row>
    <row r="8372" spans="1:6" x14ac:dyDescent="0.3">
      <c r="A8372" s="336">
        <v>29642</v>
      </c>
      <c r="B8372" s="2" t="s">
        <v>293</v>
      </c>
      <c r="C8372" s="429">
        <v>6.066084</v>
      </c>
      <c r="D8372" s="429">
        <v>3.774804</v>
      </c>
      <c r="E8372" s="429">
        <v>2.29128</v>
      </c>
      <c r="F8372" s="429">
        <v>-0.63758999999999588</v>
      </c>
    </row>
    <row r="8373" spans="1:6" x14ac:dyDescent="0.3">
      <c r="A8373" s="336">
        <v>29643</v>
      </c>
      <c r="B8373" s="2" t="s">
        <v>293</v>
      </c>
      <c r="C8373" s="429">
        <v>6.1533600000000002</v>
      </c>
      <c r="D8373" s="429">
        <v>3.7185609999999998</v>
      </c>
      <c r="E8373" s="429">
        <v>2.4347990000000004</v>
      </c>
      <c r="F8373" s="429">
        <v>-1.4306220000000067</v>
      </c>
    </row>
    <row r="8374" spans="1:6" x14ac:dyDescent="0.3">
      <c r="A8374" s="336">
        <v>29644</v>
      </c>
      <c r="B8374" s="2" t="s">
        <v>293</v>
      </c>
      <c r="C8374" s="429">
        <v>6.2704930000000001</v>
      </c>
      <c r="D8374" s="429">
        <v>3.680015</v>
      </c>
      <c r="E8374" s="429">
        <v>2.5904780000000001</v>
      </c>
      <c r="F8374" s="429">
        <v>4.0979949999999974</v>
      </c>
    </row>
    <row r="8375" spans="1:6" x14ac:dyDescent="0.3">
      <c r="A8375" s="336">
        <v>29645</v>
      </c>
      <c r="B8375" s="2" t="s">
        <v>293</v>
      </c>
      <c r="C8375" s="429">
        <v>6.3051310000000003</v>
      </c>
      <c r="D8375" s="429">
        <v>3.575726</v>
      </c>
      <c r="E8375" s="429">
        <v>2.7294050000000003</v>
      </c>
      <c r="F8375" s="429">
        <v>4.9914279999999991</v>
      </c>
    </row>
    <row r="8376" spans="1:6" x14ac:dyDescent="0.3">
      <c r="A8376" s="336">
        <v>29646</v>
      </c>
      <c r="B8376" s="2" t="s">
        <v>293</v>
      </c>
      <c r="C8376" s="429">
        <v>6.3114679999999996</v>
      </c>
      <c r="D8376" s="429">
        <v>3.371127</v>
      </c>
      <c r="E8376" s="429">
        <v>2.9403409999999996</v>
      </c>
      <c r="F8376" s="429">
        <v>6.680776999999992</v>
      </c>
    </row>
    <row r="8377" spans="1:6" x14ac:dyDescent="0.3">
      <c r="A8377" s="336">
        <v>29649</v>
      </c>
      <c r="B8377" s="2" t="s">
        <v>293</v>
      </c>
      <c r="C8377" s="429">
        <v>6.3226870000000002</v>
      </c>
      <c r="D8377" s="429">
        <v>3.3417479999999999</v>
      </c>
      <c r="E8377" s="429">
        <v>2.9809390000000002</v>
      </c>
      <c r="F8377" s="429">
        <v>6.5472660000000005</v>
      </c>
    </row>
    <row r="8378" spans="1:6" x14ac:dyDescent="0.3">
      <c r="A8378" s="336">
        <v>29650</v>
      </c>
      <c r="B8378" s="2" t="s">
        <v>293</v>
      </c>
      <c r="C8378" s="429">
        <v>6.1654660000000003</v>
      </c>
      <c r="D8378" s="429">
        <v>3.915197</v>
      </c>
      <c r="E8378" s="429">
        <v>2.2502690000000003</v>
      </c>
      <c r="F8378" s="429">
        <v>1.9319800000000029</v>
      </c>
    </row>
    <row r="8379" spans="1:6" x14ac:dyDescent="0.3">
      <c r="A8379" s="336">
        <v>29651</v>
      </c>
      <c r="B8379" s="2" t="s">
        <v>293</v>
      </c>
      <c r="C8379" s="429">
        <v>6.139767</v>
      </c>
      <c r="D8379" s="429">
        <v>3.9531849999999999</v>
      </c>
      <c r="E8379" s="429">
        <v>2.186582</v>
      </c>
      <c r="F8379" s="429">
        <v>1.4520579999999939</v>
      </c>
    </row>
    <row r="8380" spans="1:6" x14ac:dyDescent="0.3">
      <c r="A8380" s="336">
        <v>29653</v>
      </c>
      <c r="B8380" s="2" t="s">
        <v>293</v>
      </c>
      <c r="C8380" s="429">
        <v>6.3179749999999997</v>
      </c>
      <c r="D8380" s="429">
        <v>3.336894</v>
      </c>
      <c r="E8380" s="429">
        <v>2.9810809999999996</v>
      </c>
      <c r="F8380" s="429">
        <v>6.2008750000000106</v>
      </c>
    </row>
    <row r="8381" spans="1:6" x14ac:dyDescent="0.3">
      <c r="A8381" s="336">
        <v>29654</v>
      </c>
      <c r="B8381" s="2" t="s">
        <v>293</v>
      </c>
      <c r="C8381" s="429">
        <v>6.3045470000000003</v>
      </c>
      <c r="D8381" s="429">
        <v>3.478488</v>
      </c>
      <c r="E8381" s="429">
        <v>2.8260590000000003</v>
      </c>
      <c r="F8381" s="429">
        <v>4.7470289999999977</v>
      </c>
    </row>
    <row r="8382" spans="1:6" x14ac:dyDescent="0.3">
      <c r="A8382" s="336">
        <v>29655</v>
      </c>
      <c r="B8382" s="2" t="s">
        <v>293</v>
      </c>
      <c r="C8382" s="429">
        <v>6.3473980000000001</v>
      </c>
      <c r="D8382" s="429">
        <v>3.4016929999999999</v>
      </c>
      <c r="E8382" s="429">
        <v>2.9457050000000002</v>
      </c>
      <c r="F8382" s="429">
        <v>5.8457909999999913</v>
      </c>
    </row>
    <row r="8383" spans="1:6" x14ac:dyDescent="0.3">
      <c r="A8383" s="336">
        <v>29657</v>
      </c>
      <c r="B8383" s="2" t="s">
        <v>293</v>
      </c>
      <c r="C8383" s="429">
        <v>6.0361739999999999</v>
      </c>
      <c r="D8383" s="429">
        <v>3.738264</v>
      </c>
      <c r="E8383" s="429">
        <v>2.2979099999999999</v>
      </c>
      <c r="F8383" s="429">
        <v>-1.7284930000000074</v>
      </c>
    </row>
    <row r="8384" spans="1:6" x14ac:dyDescent="0.3">
      <c r="A8384" s="336">
        <v>29658</v>
      </c>
      <c r="B8384" s="2" t="s">
        <v>293</v>
      </c>
      <c r="C8384" s="429">
        <v>5.7800830000000003</v>
      </c>
      <c r="D8384" s="429">
        <v>4.6570340000000003</v>
      </c>
      <c r="E8384" s="429">
        <v>1.123049</v>
      </c>
      <c r="F8384" s="429">
        <v>-15.682764000000006</v>
      </c>
    </row>
    <row r="8385" spans="1:6" x14ac:dyDescent="0.3">
      <c r="A8385" s="336">
        <v>29659</v>
      </c>
      <c r="B8385" s="2" t="s">
        <v>293</v>
      </c>
      <c r="C8385" s="429">
        <v>6.3553280000000001</v>
      </c>
      <c r="D8385" s="429">
        <v>3.410936</v>
      </c>
      <c r="E8385" s="429">
        <v>2.9443920000000001</v>
      </c>
      <c r="F8385" s="429">
        <v>6.3733020000000167</v>
      </c>
    </row>
    <row r="8386" spans="1:6" x14ac:dyDescent="0.3">
      <c r="A8386" s="336">
        <v>29661</v>
      </c>
      <c r="B8386" s="2" t="s">
        <v>293</v>
      </c>
      <c r="C8386" s="429">
        <v>5.7292589999999999</v>
      </c>
      <c r="D8386" s="429">
        <v>4.177009</v>
      </c>
      <c r="E8386" s="429">
        <v>1.5522499999999999</v>
      </c>
      <c r="F8386" s="429">
        <v>-6.4185010000000062</v>
      </c>
    </row>
    <row r="8387" spans="1:6" x14ac:dyDescent="0.3">
      <c r="A8387" s="336">
        <v>29662</v>
      </c>
      <c r="B8387" s="2" t="s">
        <v>293</v>
      </c>
      <c r="C8387" s="429">
        <v>6.1591490000000002</v>
      </c>
      <c r="D8387" s="429">
        <v>3.8134939999999999</v>
      </c>
      <c r="E8387" s="429">
        <v>2.3456550000000003</v>
      </c>
      <c r="F8387" s="429">
        <v>2.2230050000000006</v>
      </c>
    </row>
    <row r="8388" spans="1:6" x14ac:dyDescent="0.3">
      <c r="A8388" s="336">
        <v>29664</v>
      </c>
      <c r="B8388" s="2" t="s">
        <v>293</v>
      </c>
      <c r="C8388" s="429">
        <v>5.6308990000000003</v>
      </c>
      <c r="D8388" s="429">
        <v>4.8371019999999998</v>
      </c>
      <c r="E8388" s="429">
        <v>0.79379700000000053</v>
      </c>
      <c r="F8388" s="429">
        <v>-17.800913999999999</v>
      </c>
    </row>
    <row r="8389" spans="1:6" x14ac:dyDescent="0.3">
      <c r="A8389" s="336">
        <v>29666</v>
      </c>
      <c r="B8389" s="2" t="s">
        <v>293</v>
      </c>
      <c r="C8389" s="429">
        <v>6.3434889999999999</v>
      </c>
      <c r="D8389" s="429">
        <v>3.4948250000000001</v>
      </c>
      <c r="E8389" s="429">
        <v>2.8486639999999999</v>
      </c>
      <c r="F8389" s="429">
        <v>6.7664270000000002</v>
      </c>
    </row>
    <row r="8390" spans="1:6" x14ac:dyDescent="0.3">
      <c r="A8390" s="336">
        <v>29667</v>
      </c>
      <c r="B8390" s="2" t="s">
        <v>293</v>
      </c>
      <c r="C8390" s="429">
        <v>6.0174709999999996</v>
      </c>
      <c r="D8390" s="429">
        <v>3.7260279999999999</v>
      </c>
      <c r="E8390" s="429">
        <v>2.2914429999999997</v>
      </c>
      <c r="F8390" s="429">
        <v>-2.4815069999999935</v>
      </c>
    </row>
    <row r="8391" spans="1:6" x14ac:dyDescent="0.3">
      <c r="A8391" s="336">
        <v>29669</v>
      </c>
      <c r="B8391" s="2" t="s">
        <v>293</v>
      </c>
      <c r="C8391" s="429">
        <v>6.204205</v>
      </c>
      <c r="D8391" s="429">
        <v>3.6509900000000002</v>
      </c>
      <c r="E8391" s="429">
        <v>2.5532149999999998</v>
      </c>
      <c r="F8391" s="429">
        <v>2.5891910000000067</v>
      </c>
    </row>
    <row r="8392" spans="1:6" x14ac:dyDescent="0.3">
      <c r="A8392" s="336">
        <v>29670</v>
      </c>
      <c r="B8392" s="2" t="s">
        <v>293</v>
      </c>
      <c r="C8392" s="429">
        <v>6.1655309999999997</v>
      </c>
      <c r="D8392" s="429">
        <v>3.5734590000000002</v>
      </c>
      <c r="E8392" s="429">
        <v>2.5920719999999995</v>
      </c>
      <c r="F8392" s="429">
        <v>0.62296399999999608</v>
      </c>
    </row>
    <row r="8393" spans="1:6" x14ac:dyDescent="0.3">
      <c r="A8393" s="336">
        <v>29671</v>
      </c>
      <c r="B8393" s="2" t="s">
        <v>293</v>
      </c>
      <c r="C8393" s="429">
        <v>5.8070909999999998</v>
      </c>
      <c r="D8393" s="429">
        <v>4.0497019999999999</v>
      </c>
      <c r="E8393" s="429">
        <v>1.7573889999999999</v>
      </c>
      <c r="F8393" s="429">
        <v>-6.2122970000000066</v>
      </c>
    </row>
    <row r="8394" spans="1:6" x14ac:dyDescent="0.3">
      <c r="A8394" s="336">
        <v>29672</v>
      </c>
      <c r="B8394" s="2" t="s">
        <v>293</v>
      </c>
      <c r="C8394" s="429">
        <v>5.9865979999999999</v>
      </c>
      <c r="D8394" s="429">
        <v>3.946558</v>
      </c>
      <c r="E8394" s="429">
        <v>2.0400399999999999</v>
      </c>
      <c r="F8394" s="429">
        <v>-5.3375029999999981</v>
      </c>
    </row>
    <row r="8395" spans="1:6" x14ac:dyDescent="0.3">
      <c r="A8395" s="336">
        <v>29673</v>
      </c>
      <c r="B8395" s="2" t="s">
        <v>293</v>
      </c>
      <c r="C8395" s="429">
        <v>6.148466</v>
      </c>
      <c r="D8395" s="429">
        <v>3.7330260000000002</v>
      </c>
      <c r="E8395" s="429">
        <v>2.4154399999999998</v>
      </c>
      <c r="F8395" s="429">
        <v>1.3136220000000023</v>
      </c>
    </row>
    <row r="8396" spans="1:6" x14ac:dyDescent="0.3">
      <c r="A8396" s="336">
        <v>29676</v>
      </c>
      <c r="B8396" s="2" t="s">
        <v>293</v>
      </c>
      <c r="C8396" s="429">
        <v>5.699033</v>
      </c>
      <c r="D8396" s="429">
        <v>4.3949249999999997</v>
      </c>
      <c r="E8396" s="429">
        <v>1.3041080000000003</v>
      </c>
      <c r="F8396" s="429">
        <v>-11.690270999999996</v>
      </c>
    </row>
    <row r="8397" spans="1:6" x14ac:dyDescent="0.3">
      <c r="A8397" s="336">
        <v>29678</v>
      </c>
      <c r="B8397" s="2" t="s">
        <v>293</v>
      </c>
      <c r="C8397" s="429">
        <v>6.1056280000000003</v>
      </c>
      <c r="D8397" s="429">
        <v>3.7664610000000001</v>
      </c>
      <c r="E8397" s="429">
        <v>2.3391670000000002</v>
      </c>
      <c r="F8397" s="429">
        <v>-2.6444609999999997</v>
      </c>
    </row>
    <row r="8398" spans="1:6" x14ac:dyDescent="0.3">
      <c r="A8398" s="336">
        <v>29680</v>
      </c>
      <c r="B8398" s="2" t="s">
        <v>293</v>
      </c>
      <c r="C8398" s="429">
        <v>6.2082769999999998</v>
      </c>
      <c r="D8398" s="429">
        <v>3.713222</v>
      </c>
      <c r="E8398" s="429">
        <v>2.4950549999999998</v>
      </c>
      <c r="F8398" s="429">
        <v>3.1476110000000048</v>
      </c>
    </row>
    <row r="8399" spans="1:6" x14ac:dyDescent="0.3">
      <c r="A8399" s="336">
        <v>29681</v>
      </c>
      <c r="B8399" s="2" t="s">
        <v>293</v>
      </c>
      <c r="C8399" s="429">
        <v>6.1966089999999996</v>
      </c>
      <c r="D8399" s="429">
        <v>3.8085689999999999</v>
      </c>
      <c r="E8399" s="429">
        <v>2.3880399999999997</v>
      </c>
      <c r="F8399" s="429">
        <v>3.0326589999999953</v>
      </c>
    </row>
    <row r="8400" spans="1:6" x14ac:dyDescent="0.3">
      <c r="A8400" s="336">
        <v>29682</v>
      </c>
      <c r="B8400" s="2" t="s">
        <v>293</v>
      </c>
      <c r="C8400" s="429">
        <v>5.9331290000000001</v>
      </c>
      <c r="D8400" s="429">
        <v>3.903314</v>
      </c>
      <c r="E8400" s="429">
        <v>2.0298150000000001</v>
      </c>
      <c r="F8400" s="429">
        <v>-4.76023</v>
      </c>
    </row>
    <row r="8401" spans="1:6" x14ac:dyDescent="0.3">
      <c r="A8401" s="336">
        <v>29684</v>
      </c>
      <c r="B8401" s="2" t="s">
        <v>293</v>
      </c>
      <c r="C8401" s="429">
        <v>6.3439050000000003</v>
      </c>
      <c r="D8401" s="429">
        <v>3.3714369999999998</v>
      </c>
      <c r="E8401" s="429">
        <v>2.9724680000000006</v>
      </c>
      <c r="F8401" s="429">
        <v>5.1767409999999998</v>
      </c>
    </row>
    <row r="8402" spans="1:6" x14ac:dyDescent="0.3">
      <c r="A8402" s="336">
        <v>29685</v>
      </c>
      <c r="B8402" s="2" t="s">
        <v>293</v>
      </c>
      <c r="C8402" s="429">
        <v>5.6290760000000004</v>
      </c>
      <c r="D8402" s="429">
        <v>4.3112069999999996</v>
      </c>
      <c r="E8402" s="429">
        <v>1.3178690000000008</v>
      </c>
      <c r="F8402" s="429">
        <v>-10.765251000000006</v>
      </c>
    </row>
    <row r="8403" spans="1:6" x14ac:dyDescent="0.3">
      <c r="A8403" s="336">
        <v>29686</v>
      </c>
      <c r="B8403" s="2" t="s">
        <v>293</v>
      </c>
      <c r="C8403" s="429">
        <v>5.7217739999999999</v>
      </c>
      <c r="D8403" s="429">
        <v>4.5304529999999996</v>
      </c>
      <c r="E8403" s="429">
        <v>1.1913210000000003</v>
      </c>
      <c r="F8403" s="429">
        <v>-13.637732000000007</v>
      </c>
    </row>
    <row r="8404" spans="1:6" x14ac:dyDescent="0.3">
      <c r="A8404" s="336">
        <v>29687</v>
      </c>
      <c r="B8404" s="2" t="s">
        <v>293</v>
      </c>
      <c r="C8404" s="429">
        <v>6.0435889999999999</v>
      </c>
      <c r="D8404" s="429">
        <v>3.991152</v>
      </c>
      <c r="E8404" s="429">
        <v>2.0524369999999998</v>
      </c>
      <c r="F8404" s="429">
        <v>-0.28830299999999909</v>
      </c>
    </row>
    <row r="8405" spans="1:6" x14ac:dyDescent="0.3">
      <c r="A8405" s="336">
        <v>29688</v>
      </c>
      <c r="B8405" s="2" t="s">
        <v>293</v>
      </c>
      <c r="C8405" s="429">
        <v>5.8663530000000002</v>
      </c>
      <c r="D8405" s="429">
        <v>4.1376989999999996</v>
      </c>
      <c r="E8405" s="429">
        <v>1.7286540000000006</v>
      </c>
      <c r="F8405" s="429">
        <v>-3.4160890000000066</v>
      </c>
    </row>
    <row r="8406" spans="1:6" x14ac:dyDescent="0.3">
      <c r="A8406" s="336">
        <v>29689</v>
      </c>
      <c r="B8406" s="2" t="s">
        <v>293</v>
      </c>
      <c r="C8406" s="429">
        <v>6.2182250000000003</v>
      </c>
      <c r="D8406" s="429">
        <v>3.5526010000000001</v>
      </c>
      <c r="E8406" s="429">
        <v>2.6656240000000002</v>
      </c>
      <c r="F8406" s="429">
        <v>0.73692400000000191</v>
      </c>
    </row>
    <row r="8407" spans="1:6" x14ac:dyDescent="0.3">
      <c r="A8407" s="336">
        <v>29690</v>
      </c>
      <c r="B8407" s="2" t="s">
        <v>293</v>
      </c>
      <c r="C8407" s="429">
        <v>5.8472679999999997</v>
      </c>
      <c r="D8407" s="429">
        <v>4.1103290000000001</v>
      </c>
      <c r="E8407" s="429">
        <v>1.7369389999999996</v>
      </c>
      <c r="F8407" s="429">
        <v>-3.7710439999999963</v>
      </c>
    </row>
    <row r="8408" spans="1:6" x14ac:dyDescent="0.3">
      <c r="A8408" s="336">
        <v>29691</v>
      </c>
      <c r="B8408" s="2" t="s">
        <v>293</v>
      </c>
      <c r="C8408" s="429">
        <v>5.8606230000000004</v>
      </c>
      <c r="D8408" s="429">
        <v>4.3906080000000003</v>
      </c>
      <c r="E8408" s="429">
        <v>1.4700150000000001</v>
      </c>
      <c r="F8408" s="429">
        <v>-10.970272000000008</v>
      </c>
    </row>
    <row r="8409" spans="1:6" x14ac:dyDescent="0.3">
      <c r="A8409" s="336">
        <v>29692</v>
      </c>
      <c r="B8409" s="2" t="s">
        <v>293</v>
      </c>
      <c r="C8409" s="429">
        <v>6.3221970000000001</v>
      </c>
      <c r="D8409" s="429">
        <v>3.3915890000000002</v>
      </c>
      <c r="E8409" s="429">
        <v>2.9306079999999999</v>
      </c>
      <c r="F8409" s="429">
        <v>5.8720950000000016</v>
      </c>
    </row>
    <row r="8410" spans="1:6" x14ac:dyDescent="0.3">
      <c r="A8410" s="336">
        <v>29693</v>
      </c>
      <c r="B8410" s="2" t="s">
        <v>293</v>
      </c>
      <c r="C8410" s="429">
        <v>5.9685560000000004</v>
      </c>
      <c r="D8410" s="429">
        <v>4.1830530000000001</v>
      </c>
      <c r="E8410" s="429">
        <v>1.7855030000000003</v>
      </c>
      <c r="F8410" s="429">
        <v>-8.1455829999999949</v>
      </c>
    </row>
    <row r="8411" spans="1:6" x14ac:dyDescent="0.3">
      <c r="A8411" s="336">
        <v>29696</v>
      </c>
      <c r="B8411" s="2" t="s">
        <v>293</v>
      </c>
      <c r="C8411" s="429">
        <v>5.9182300000000003</v>
      </c>
      <c r="D8411" s="429">
        <v>4.1768850000000004</v>
      </c>
      <c r="E8411" s="429">
        <v>1.7413449999999999</v>
      </c>
      <c r="F8411" s="429">
        <v>-8.1941289999999825</v>
      </c>
    </row>
    <row r="8412" spans="1:6" x14ac:dyDescent="0.3">
      <c r="A8412" s="336">
        <v>29697</v>
      </c>
      <c r="B8412" s="2" t="s">
        <v>293</v>
      </c>
      <c r="C8412" s="429">
        <v>6.1818809999999997</v>
      </c>
      <c r="D8412" s="429">
        <v>3.6431019999999998</v>
      </c>
      <c r="E8412" s="429">
        <v>2.5387789999999999</v>
      </c>
      <c r="F8412" s="429">
        <v>1.5056200000000004</v>
      </c>
    </row>
    <row r="8413" spans="1:6" x14ac:dyDescent="0.3">
      <c r="A8413" s="336">
        <v>29702</v>
      </c>
      <c r="B8413" s="2" t="s">
        <v>295</v>
      </c>
      <c r="C8413" s="429">
        <v>6.3275199999999998</v>
      </c>
      <c r="D8413" s="429">
        <v>3.8528370000000001</v>
      </c>
      <c r="E8413" s="429">
        <v>2.4746829999999997</v>
      </c>
      <c r="F8413" s="429">
        <v>5.4144489999999905</v>
      </c>
    </row>
    <row r="8414" spans="1:6" x14ac:dyDescent="0.3">
      <c r="A8414" s="336">
        <v>29704</v>
      </c>
      <c r="B8414" s="2" t="s">
        <v>293</v>
      </c>
      <c r="C8414" s="429">
        <v>6.4411940000000003</v>
      </c>
      <c r="D8414" s="429">
        <v>3.7731620000000001</v>
      </c>
      <c r="E8414" s="429">
        <v>2.6680320000000002</v>
      </c>
      <c r="F8414" s="429">
        <v>7.7387340000000009</v>
      </c>
    </row>
    <row r="8415" spans="1:6" x14ac:dyDescent="0.3">
      <c r="A8415" s="336">
        <v>29706</v>
      </c>
      <c r="B8415" s="2" t="s">
        <v>293</v>
      </c>
      <c r="C8415" s="429">
        <v>6.45045</v>
      </c>
      <c r="D8415" s="429">
        <v>3.8191199999999998</v>
      </c>
      <c r="E8415" s="429">
        <v>2.6313300000000002</v>
      </c>
      <c r="F8415" s="429">
        <v>8.0400840000000073</v>
      </c>
    </row>
    <row r="8416" spans="1:6" x14ac:dyDescent="0.3">
      <c r="A8416" s="336">
        <v>29707</v>
      </c>
      <c r="B8416" s="2" t="s">
        <v>293</v>
      </c>
      <c r="C8416" s="429">
        <v>6.4362810000000001</v>
      </c>
      <c r="D8416" s="429">
        <v>3.7046039999999998</v>
      </c>
      <c r="E8416" s="429">
        <v>2.7316770000000004</v>
      </c>
      <c r="F8416" s="429">
        <v>7.7479280000000017</v>
      </c>
    </row>
    <row r="8417" spans="1:6" x14ac:dyDescent="0.3">
      <c r="A8417" s="336">
        <v>29708</v>
      </c>
      <c r="B8417" s="2" t="s">
        <v>293</v>
      </c>
      <c r="C8417" s="429">
        <v>6.4479920000000002</v>
      </c>
      <c r="D8417" s="429">
        <v>3.764694</v>
      </c>
      <c r="E8417" s="429">
        <v>2.6832980000000002</v>
      </c>
      <c r="F8417" s="429">
        <v>7.8028650000000042</v>
      </c>
    </row>
    <row r="8418" spans="1:6" x14ac:dyDescent="0.3">
      <c r="A8418" s="336">
        <v>29709</v>
      </c>
      <c r="B8418" s="2" t="s">
        <v>296</v>
      </c>
      <c r="C8418" s="429">
        <v>5.2607229999999996</v>
      </c>
      <c r="D8418" s="429">
        <v>2.7992699999999999</v>
      </c>
      <c r="E8418" s="429">
        <v>2.4614529999999997</v>
      </c>
      <c r="F8418" s="429">
        <v>6.2580750000000052</v>
      </c>
    </row>
    <row r="8419" spans="1:6" x14ac:dyDescent="0.3">
      <c r="A8419" s="336">
        <v>29710</v>
      </c>
      <c r="B8419" s="2" t="s">
        <v>295</v>
      </c>
      <c r="C8419" s="429">
        <v>6.4142080000000004</v>
      </c>
      <c r="D8419" s="429">
        <v>3.8435890000000001</v>
      </c>
      <c r="E8419" s="429">
        <v>2.5706190000000002</v>
      </c>
      <c r="F8419" s="429">
        <v>6.6680330000000012</v>
      </c>
    </row>
    <row r="8420" spans="1:6" x14ac:dyDescent="0.3">
      <c r="A8420" s="336">
        <v>29712</v>
      </c>
      <c r="B8420" s="2" t="s">
        <v>293</v>
      </c>
      <c r="C8420" s="429">
        <v>6.442653</v>
      </c>
      <c r="D8420" s="429">
        <v>3.7951950000000001</v>
      </c>
      <c r="E8420" s="429">
        <v>2.6474579999999999</v>
      </c>
      <c r="F8420" s="429">
        <v>7.8314449999999951</v>
      </c>
    </row>
    <row r="8421" spans="1:6" x14ac:dyDescent="0.3">
      <c r="A8421" s="336">
        <v>29714</v>
      </c>
      <c r="B8421" s="2" t="s">
        <v>293</v>
      </c>
      <c r="C8421" s="429">
        <v>6.4270110000000003</v>
      </c>
      <c r="D8421" s="429">
        <v>3.7742079999999998</v>
      </c>
      <c r="E8421" s="429">
        <v>2.6528030000000005</v>
      </c>
      <c r="F8421" s="429">
        <v>7.9788679999999914</v>
      </c>
    </row>
    <row r="8422" spans="1:6" x14ac:dyDescent="0.3">
      <c r="A8422" s="336">
        <v>29715</v>
      </c>
      <c r="B8422" s="2" t="s">
        <v>293</v>
      </c>
      <c r="C8422" s="429">
        <v>6.4462409999999997</v>
      </c>
      <c r="D8422" s="429">
        <v>3.7339229999999999</v>
      </c>
      <c r="E8422" s="429">
        <v>2.7123179999999998</v>
      </c>
      <c r="F8422" s="429">
        <v>7.8686459999999983</v>
      </c>
    </row>
    <row r="8423" spans="1:6" x14ac:dyDescent="0.3">
      <c r="A8423" s="336">
        <v>29717</v>
      </c>
      <c r="B8423" s="2" t="s">
        <v>295</v>
      </c>
      <c r="C8423" s="429">
        <v>6.4145969999999997</v>
      </c>
      <c r="D8423" s="429">
        <v>3.8623029999999998</v>
      </c>
      <c r="E8423" s="429">
        <v>2.5522939999999998</v>
      </c>
      <c r="F8423" s="429">
        <v>6.8498579999999905</v>
      </c>
    </row>
    <row r="8424" spans="1:6" x14ac:dyDescent="0.3">
      <c r="A8424" s="336">
        <v>29718</v>
      </c>
      <c r="B8424" s="2" t="s">
        <v>294</v>
      </c>
      <c r="C8424" s="429">
        <v>5.7652929999999998</v>
      </c>
      <c r="D8424" s="429">
        <v>3.3520449999999999</v>
      </c>
      <c r="E8424" s="429">
        <v>2.4132479999999998</v>
      </c>
      <c r="F8424" s="429">
        <v>6.314079999999997</v>
      </c>
    </row>
    <row r="8425" spans="1:6" x14ac:dyDescent="0.3">
      <c r="A8425" s="336">
        <v>29720</v>
      </c>
      <c r="B8425" s="2" t="s">
        <v>293</v>
      </c>
      <c r="C8425" s="429">
        <v>6.3874570000000004</v>
      </c>
      <c r="D8425" s="429">
        <v>3.7752349999999999</v>
      </c>
      <c r="E8425" s="429">
        <v>2.6122220000000005</v>
      </c>
      <c r="F8425" s="429">
        <v>7.1356469999999987</v>
      </c>
    </row>
    <row r="8426" spans="1:6" x14ac:dyDescent="0.3">
      <c r="A8426" s="336">
        <v>29726</v>
      </c>
      <c r="B8426" s="2" t="s">
        <v>293</v>
      </c>
      <c r="C8426" s="429">
        <v>6.4457209999999998</v>
      </c>
      <c r="D8426" s="429">
        <v>3.8716490000000001</v>
      </c>
      <c r="E8426" s="429">
        <v>2.5740719999999997</v>
      </c>
      <c r="F8426" s="429">
        <v>7.4975669999999965</v>
      </c>
    </row>
    <row r="8427" spans="1:6" x14ac:dyDescent="0.3">
      <c r="A8427" s="336">
        <v>29727</v>
      </c>
      <c r="B8427" s="2" t="s">
        <v>296</v>
      </c>
      <c r="C8427" s="429">
        <v>5.2268330000000001</v>
      </c>
      <c r="D8427" s="429">
        <v>2.8548439999999999</v>
      </c>
      <c r="E8427" s="429">
        <v>2.3719890000000001</v>
      </c>
      <c r="F8427" s="429">
        <v>5.9080630000000127</v>
      </c>
    </row>
    <row r="8428" spans="1:6" x14ac:dyDescent="0.3">
      <c r="A8428" s="336">
        <v>29728</v>
      </c>
      <c r="B8428" s="2" t="s">
        <v>296</v>
      </c>
      <c r="C8428" s="429">
        <v>5.2370979999999996</v>
      </c>
      <c r="D8428" s="429">
        <v>2.8883369999999999</v>
      </c>
      <c r="E8428" s="429">
        <v>2.3487609999999997</v>
      </c>
      <c r="F8428" s="429">
        <v>5.7283240000000006</v>
      </c>
    </row>
    <row r="8429" spans="1:6" x14ac:dyDescent="0.3">
      <c r="A8429" s="336">
        <v>29729</v>
      </c>
      <c r="B8429" s="2" t="s">
        <v>293</v>
      </c>
      <c r="C8429" s="429">
        <v>6.4324899999999996</v>
      </c>
      <c r="D8429" s="429">
        <v>3.7835640000000001</v>
      </c>
      <c r="E8429" s="429">
        <v>2.6489259999999994</v>
      </c>
      <c r="F8429" s="429">
        <v>8.2642769999999928</v>
      </c>
    </row>
    <row r="8430" spans="1:6" x14ac:dyDescent="0.3">
      <c r="A8430" s="336">
        <v>29730</v>
      </c>
      <c r="B8430" s="2" t="s">
        <v>293</v>
      </c>
      <c r="C8430" s="429">
        <v>6.4538979999999997</v>
      </c>
      <c r="D8430" s="429">
        <v>3.8191899999999999</v>
      </c>
      <c r="E8430" s="429">
        <v>2.6347079999999998</v>
      </c>
      <c r="F8430" s="429">
        <v>7.6922980000000081</v>
      </c>
    </row>
    <row r="8431" spans="1:6" x14ac:dyDescent="0.3">
      <c r="A8431" s="336">
        <v>29732</v>
      </c>
      <c r="B8431" s="2" t="s">
        <v>293</v>
      </c>
      <c r="C8431" s="429">
        <v>6.4565619999999999</v>
      </c>
      <c r="D8431" s="429">
        <v>3.8489209999999998</v>
      </c>
      <c r="E8431" s="429">
        <v>2.6076410000000001</v>
      </c>
      <c r="F8431" s="429">
        <v>7.5470140000000043</v>
      </c>
    </row>
    <row r="8432" spans="1:6" x14ac:dyDescent="0.3">
      <c r="A8432" s="336">
        <v>29741</v>
      </c>
      <c r="B8432" s="2" t="s">
        <v>296</v>
      </c>
      <c r="C8432" s="429">
        <v>5.2357279999999999</v>
      </c>
      <c r="D8432" s="429">
        <v>2.835064</v>
      </c>
      <c r="E8432" s="429">
        <v>2.4006639999999999</v>
      </c>
      <c r="F8432" s="429">
        <v>6.0485510000000033</v>
      </c>
    </row>
    <row r="8433" spans="1:6" x14ac:dyDescent="0.3">
      <c r="A8433" s="336">
        <v>29742</v>
      </c>
      <c r="B8433" s="2" t="s">
        <v>293</v>
      </c>
      <c r="C8433" s="429">
        <v>6.4436980000000004</v>
      </c>
      <c r="D8433" s="429">
        <v>3.8851589999999998</v>
      </c>
      <c r="E8433" s="429">
        <v>2.5585390000000006</v>
      </c>
      <c r="F8433" s="429">
        <v>7.3774220000000099</v>
      </c>
    </row>
    <row r="8434" spans="1:6" x14ac:dyDescent="0.3">
      <c r="A8434" s="336">
        <v>29743</v>
      </c>
      <c r="B8434" s="2" t="s">
        <v>295</v>
      </c>
      <c r="C8434" s="429">
        <v>6.4027289999999999</v>
      </c>
      <c r="D8434" s="429">
        <v>3.859801</v>
      </c>
      <c r="E8434" s="429">
        <v>2.5429279999999999</v>
      </c>
      <c r="F8434" s="429">
        <v>6.340914000000005</v>
      </c>
    </row>
    <row r="8435" spans="1:6" x14ac:dyDescent="0.3">
      <c r="A8435" s="336">
        <v>29745</v>
      </c>
      <c r="B8435" s="2" t="s">
        <v>295</v>
      </c>
      <c r="C8435" s="429">
        <v>6.4328139999999996</v>
      </c>
      <c r="D8435" s="429">
        <v>3.8871410000000002</v>
      </c>
      <c r="E8435" s="429">
        <v>2.5456729999999994</v>
      </c>
      <c r="F8435" s="429">
        <v>7.0886350000000036</v>
      </c>
    </row>
    <row r="8436" spans="1:6" x14ac:dyDescent="0.3">
      <c r="A8436" s="336">
        <v>29801</v>
      </c>
      <c r="B8436" s="2" t="s">
        <v>294</v>
      </c>
      <c r="C8436" s="429">
        <v>5.8837789999999996</v>
      </c>
      <c r="D8436" s="429">
        <v>3.616574</v>
      </c>
      <c r="E8436" s="429">
        <v>2.2672049999999997</v>
      </c>
      <c r="F8436" s="429">
        <v>6.4761210000000133</v>
      </c>
    </row>
    <row r="8437" spans="1:6" x14ac:dyDescent="0.3">
      <c r="A8437" s="336">
        <v>29803</v>
      </c>
      <c r="B8437" s="2" t="s">
        <v>294</v>
      </c>
      <c r="C8437" s="429">
        <v>5.8582289999999997</v>
      </c>
      <c r="D8437" s="429">
        <v>3.6173030000000002</v>
      </c>
      <c r="E8437" s="429">
        <v>2.2409259999999995</v>
      </c>
      <c r="F8437" s="429">
        <v>7.5375319999999846</v>
      </c>
    </row>
    <row r="8438" spans="1:6" x14ac:dyDescent="0.3">
      <c r="A8438" s="336">
        <v>29805</v>
      </c>
      <c r="B8438" s="2" t="s">
        <v>294</v>
      </c>
      <c r="C8438" s="429">
        <v>5.9068059999999996</v>
      </c>
      <c r="D8438" s="429">
        <v>3.5805750000000001</v>
      </c>
      <c r="E8438" s="429">
        <v>2.3262309999999995</v>
      </c>
      <c r="F8438" s="429">
        <v>6.4258109999999959</v>
      </c>
    </row>
    <row r="8439" spans="1:6" x14ac:dyDescent="0.3">
      <c r="A8439" s="336">
        <v>29808</v>
      </c>
      <c r="B8439" s="2" t="s">
        <v>296</v>
      </c>
      <c r="C8439" s="429">
        <v>5.3950519999999997</v>
      </c>
      <c r="D8439" s="429">
        <v>2.9125040000000002</v>
      </c>
      <c r="E8439" s="429">
        <v>2.4825479999999995</v>
      </c>
      <c r="F8439" s="429">
        <v>9.3223989999999901</v>
      </c>
    </row>
    <row r="8440" spans="1:6" x14ac:dyDescent="0.3">
      <c r="A8440" s="336">
        <v>29809</v>
      </c>
      <c r="B8440" s="2" t="s">
        <v>296</v>
      </c>
      <c r="C8440" s="429">
        <v>5.3514889999999999</v>
      </c>
      <c r="D8440" s="429">
        <v>3.0756269999999999</v>
      </c>
      <c r="E8440" s="429">
        <v>2.2758620000000001</v>
      </c>
      <c r="F8440" s="429">
        <v>7.8230520000000041</v>
      </c>
    </row>
    <row r="8441" spans="1:6" x14ac:dyDescent="0.3">
      <c r="A8441" s="336">
        <v>29810</v>
      </c>
      <c r="B8441" s="2" t="s">
        <v>296</v>
      </c>
      <c r="C8441" s="429">
        <v>5.43527</v>
      </c>
      <c r="D8441" s="429">
        <v>2.798559</v>
      </c>
      <c r="E8441" s="429">
        <v>2.636711</v>
      </c>
      <c r="F8441" s="429">
        <v>9.6297059999999988</v>
      </c>
    </row>
    <row r="8442" spans="1:6" x14ac:dyDescent="0.3">
      <c r="A8442" s="336">
        <v>29812</v>
      </c>
      <c r="B8442" s="2" t="s">
        <v>296</v>
      </c>
      <c r="C8442" s="429">
        <v>5.463489</v>
      </c>
      <c r="D8442" s="429">
        <v>2.8087909999999998</v>
      </c>
      <c r="E8442" s="429">
        <v>2.6546980000000002</v>
      </c>
      <c r="F8442" s="429">
        <v>9.7058830000000142</v>
      </c>
    </row>
    <row r="8443" spans="1:6" x14ac:dyDescent="0.3">
      <c r="A8443" s="336">
        <v>29817</v>
      </c>
      <c r="B8443" s="2" t="s">
        <v>296</v>
      </c>
      <c r="C8443" s="429">
        <v>5.4720319999999996</v>
      </c>
      <c r="D8443" s="429">
        <v>2.819693</v>
      </c>
      <c r="E8443" s="429">
        <v>2.6523389999999996</v>
      </c>
      <c r="F8443" s="429">
        <v>9.8017089999999953</v>
      </c>
    </row>
    <row r="8444" spans="1:6" x14ac:dyDescent="0.3">
      <c r="A8444" s="336">
        <v>29819</v>
      </c>
      <c r="B8444" s="2" t="s">
        <v>293</v>
      </c>
      <c r="C8444" s="429">
        <v>6.3059440000000002</v>
      </c>
      <c r="D8444" s="429">
        <v>3.379257</v>
      </c>
      <c r="E8444" s="429">
        <v>2.9266870000000003</v>
      </c>
      <c r="F8444" s="429">
        <v>6.997054999999996</v>
      </c>
    </row>
    <row r="8445" spans="1:6" x14ac:dyDescent="0.3">
      <c r="A8445" s="336">
        <v>29821</v>
      </c>
      <c r="B8445" s="2" t="s">
        <v>293</v>
      </c>
      <c r="C8445" s="429">
        <v>6.3709439999999997</v>
      </c>
      <c r="D8445" s="429">
        <v>3.7093289999999999</v>
      </c>
      <c r="E8445" s="429">
        <v>2.6616149999999998</v>
      </c>
      <c r="F8445" s="429">
        <v>8.2082890000000077</v>
      </c>
    </row>
    <row r="8446" spans="1:6" x14ac:dyDescent="0.3">
      <c r="A8446" s="336">
        <v>29824</v>
      </c>
      <c r="B8446" s="2" t="s">
        <v>293</v>
      </c>
      <c r="C8446" s="429">
        <v>6.3709189999999998</v>
      </c>
      <c r="D8446" s="429">
        <v>3.7075360000000002</v>
      </c>
      <c r="E8446" s="429">
        <v>2.6633829999999996</v>
      </c>
      <c r="F8446" s="429">
        <v>7.2529970000000006</v>
      </c>
    </row>
    <row r="8447" spans="1:6" x14ac:dyDescent="0.3">
      <c r="A8447" s="336">
        <v>29827</v>
      </c>
      <c r="B8447" s="2" t="s">
        <v>296</v>
      </c>
      <c r="C8447" s="429">
        <v>5.4583380000000004</v>
      </c>
      <c r="D8447" s="429">
        <v>2.7948249999999999</v>
      </c>
      <c r="E8447" s="429">
        <v>2.6635130000000005</v>
      </c>
      <c r="F8447" s="429">
        <v>9.4422769999999971</v>
      </c>
    </row>
    <row r="8448" spans="1:6" x14ac:dyDescent="0.3">
      <c r="A8448" s="336">
        <v>29828</v>
      </c>
      <c r="B8448" s="2" t="s">
        <v>294</v>
      </c>
      <c r="C8448" s="429">
        <v>5.7964789999999997</v>
      </c>
      <c r="D8448" s="429">
        <v>3.565188</v>
      </c>
      <c r="E8448" s="429">
        <v>2.2312909999999997</v>
      </c>
      <c r="F8448" s="429">
        <v>7.2110920000000007</v>
      </c>
    </row>
    <row r="8449" spans="1:6" x14ac:dyDescent="0.3">
      <c r="A8449" s="336">
        <v>29829</v>
      </c>
      <c r="B8449" s="2" t="s">
        <v>293</v>
      </c>
      <c r="C8449" s="429">
        <v>6.4115070000000003</v>
      </c>
      <c r="D8449" s="429">
        <v>4.1773129999999998</v>
      </c>
      <c r="E8449" s="429">
        <v>2.2341940000000005</v>
      </c>
      <c r="F8449" s="429">
        <v>6.8277599999999978</v>
      </c>
    </row>
    <row r="8450" spans="1:6" x14ac:dyDescent="0.3">
      <c r="A8450" s="336">
        <v>29831</v>
      </c>
      <c r="B8450" s="2" t="s">
        <v>294</v>
      </c>
      <c r="C8450" s="429">
        <v>5.8279009999999998</v>
      </c>
      <c r="D8450" s="429">
        <v>3.51309</v>
      </c>
      <c r="E8450" s="429">
        <v>2.3148109999999997</v>
      </c>
      <c r="F8450" s="429">
        <v>9.4566500000000104</v>
      </c>
    </row>
    <row r="8451" spans="1:6" x14ac:dyDescent="0.3">
      <c r="A8451" s="336">
        <v>29832</v>
      </c>
      <c r="B8451" s="2" t="s">
        <v>293</v>
      </c>
      <c r="C8451" s="429">
        <v>6.3905529999999997</v>
      </c>
      <c r="D8451" s="429">
        <v>4.0184090000000001</v>
      </c>
      <c r="E8451" s="429">
        <v>2.3721439999999996</v>
      </c>
      <c r="F8451" s="429">
        <v>6.216973000000003</v>
      </c>
    </row>
    <row r="8452" spans="1:6" x14ac:dyDescent="0.3">
      <c r="A8452" s="336">
        <v>29835</v>
      </c>
      <c r="B8452" s="2" t="s">
        <v>293</v>
      </c>
      <c r="C8452" s="429">
        <v>6.3264279999999999</v>
      </c>
      <c r="D8452" s="429">
        <v>3.4609209999999999</v>
      </c>
      <c r="E8452" s="429">
        <v>2.865507</v>
      </c>
      <c r="F8452" s="429">
        <v>7.3757149999999996</v>
      </c>
    </row>
    <row r="8453" spans="1:6" x14ac:dyDescent="0.3">
      <c r="A8453" s="336">
        <v>29836</v>
      </c>
      <c r="B8453" s="2" t="s">
        <v>296</v>
      </c>
      <c r="C8453" s="429">
        <v>5.4175789999999999</v>
      </c>
      <c r="D8453" s="429">
        <v>2.8132079999999999</v>
      </c>
      <c r="E8453" s="429">
        <v>2.604371</v>
      </c>
      <c r="F8453" s="429">
        <v>9.8934830000000034</v>
      </c>
    </row>
    <row r="8454" spans="1:6" x14ac:dyDescent="0.3">
      <c r="A8454" s="336">
        <v>29838</v>
      </c>
      <c r="B8454" s="2" t="s">
        <v>293</v>
      </c>
      <c r="C8454" s="429">
        <v>6.3641230000000002</v>
      </c>
      <c r="D8454" s="429">
        <v>3.596962</v>
      </c>
      <c r="E8454" s="429">
        <v>2.7671610000000002</v>
      </c>
      <c r="F8454" s="429">
        <v>8.0617069999999984</v>
      </c>
    </row>
    <row r="8455" spans="1:6" x14ac:dyDescent="0.3">
      <c r="A8455" s="336">
        <v>29840</v>
      </c>
      <c r="B8455" s="2" t="s">
        <v>293</v>
      </c>
      <c r="C8455" s="429">
        <v>6.3353320000000002</v>
      </c>
      <c r="D8455" s="429">
        <v>3.4153120000000001</v>
      </c>
      <c r="E8455" s="429">
        <v>2.9200200000000001</v>
      </c>
      <c r="F8455" s="429">
        <v>7.5691200000000052</v>
      </c>
    </row>
    <row r="8456" spans="1:6" x14ac:dyDescent="0.3">
      <c r="A8456" s="336">
        <v>29841</v>
      </c>
      <c r="B8456" s="2" t="s">
        <v>293</v>
      </c>
      <c r="C8456" s="429">
        <v>6.4005979999999996</v>
      </c>
      <c r="D8456" s="429">
        <v>4.0087710000000003</v>
      </c>
      <c r="E8456" s="429">
        <v>2.3918269999999993</v>
      </c>
      <c r="F8456" s="429">
        <v>7.904902000000007</v>
      </c>
    </row>
    <row r="8457" spans="1:6" x14ac:dyDescent="0.3">
      <c r="A8457" s="336">
        <v>29842</v>
      </c>
      <c r="B8457" s="2" t="s">
        <v>293</v>
      </c>
      <c r="C8457" s="429">
        <v>6.4465070000000004</v>
      </c>
      <c r="D8457" s="429">
        <v>4.1461540000000001</v>
      </c>
      <c r="E8457" s="429">
        <v>2.3003530000000003</v>
      </c>
      <c r="F8457" s="429">
        <v>8.5122320000000045</v>
      </c>
    </row>
    <row r="8458" spans="1:6" x14ac:dyDescent="0.3">
      <c r="A8458" s="336">
        <v>29843</v>
      </c>
      <c r="B8458" s="2" t="s">
        <v>296</v>
      </c>
      <c r="C8458" s="429">
        <v>5.457795</v>
      </c>
      <c r="D8458" s="429">
        <v>2.7704949999999999</v>
      </c>
      <c r="E8458" s="429">
        <v>2.6873</v>
      </c>
      <c r="F8458" s="429">
        <v>9.4952240000000074</v>
      </c>
    </row>
    <row r="8459" spans="1:6" x14ac:dyDescent="0.3">
      <c r="A8459" s="336">
        <v>29845</v>
      </c>
      <c r="B8459" s="2" t="s">
        <v>293</v>
      </c>
      <c r="C8459" s="429">
        <v>6.3452159999999997</v>
      </c>
      <c r="D8459" s="429">
        <v>3.524966</v>
      </c>
      <c r="E8459" s="429">
        <v>2.8202499999999997</v>
      </c>
      <c r="F8459" s="429">
        <v>7.637149000000008</v>
      </c>
    </row>
    <row r="8460" spans="1:6" x14ac:dyDescent="0.3">
      <c r="A8460" s="336">
        <v>29847</v>
      </c>
      <c r="B8460" s="2" t="s">
        <v>293</v>
      </c>
      <c r="C8460" s="429">
        <v>6.3859899999999996</v>
      </c>
      <c r="D8460" s="429">
        <v>4.0669789999999999</v>
      </c>
      <c r="E8460" s="429">
        <v>2.3190109999999997</v>
      </c>
      <c r="F8460" s="429">
        <v>6.375388000000008</v>
      </c>
    </row>
    <row r="8461" spans="1:6" x14ac:dyDescent="0.3">
      <c r="A8461" s="336">
        <v>29848</v>
      </c>
      <c r="B8461" s="2" t="s">
        <v>293</v>
      </c>
      <c r="C8461" s="429">
        <v>6.3252750000000004</v>
      </c>
      <c r="D8461" s="429">
        <v>3.4563280000000001</v>
      </c>
      <c r="E8461" s="429">
        <v>2.8689470000000004</v>
      </c>
      <c r="F8461" s="429">
        <v>7.0704550000000026</v>
      </c>
    </row>
    <row r="8462" spans="1:6" x14ac:dyDescent="0.3">
      <c r="A8462" s="336">
        <v>29849</v>
      </c>
      <c r="B8462" s="2" t="s">
        <v>296</v>
      </c>
      <c r="C8462" s="429">
        <v>5.4510560000000003</v>
      </c>
      <c r="D8462" s="429">
        <v>2.7882639999999999</v>
      </c>
      <c r="E8462" s="429">
        <v>2.6627920000000005</v>
      </c>
      <c r="F8462" s="429">
        <v>9.2859760000000051</v>
      </c>
    </row>
    <row r="8463" spans="1:6" x14ac:dyDescent="0.3">
      <c r="A8463" s="336">
        <v>29851</v>
      </c>
      <c r="B8463" s="2" t="s">
        <v>294</v>
      </c>
      <c r="C8463" s="429">
        <v>5.8025799999999998</v>
      </c>
      <c r="D8463" s="429">
        <v>3.5720589999999999</v>
      </c>
      <c r="E8463" s="429">
        <v>2.230521</v>
      </c>
      <c r="F8463" s="429">
        <v>7.2944110000000038</v>
      </c>
    </row>
    <row r="8464" spans="1:6" x14ac:dyDescent="0.3">
      <c r="A8464" s="336">
        <v>29853</v>
      </c>
      <c r="B8464" s="2" t="s">
        <v>296</v>
      </c>
      <c r="C8464" s="429">
        <v>5.4421689999999998</v>
      </c>
      <c r="D8464" s="429">
        <v>2.9081739999999998</v>
      </c>
      <c r="E8464" s="429">
        <v>2.533995</v>
      </c>
      <c r="F8464" s="429">
        <v>9.1238800000000069</v>
      </c>
    </row>
    <row r="8465" spans="1:6" x14ac:dyDescent="0.3">
      <c r="A8465" s="336">
        <v>29856</v>
      </c>
      <c r="B8465" s="2" t="s">
        <v>296</v>
      </c>
      <c r="C8465" s="429">
        <v>5.4112309999999999</v>
      </c>
      <c r="D8465" s="429">
        <v>3.0287039999999998</v>
      </c>
      <c r="E8465" s="429">
        <v>2.3825270000000001</v>
      </c>
      <c r="F8465" s="429">
        <v>8.0537520000000029</v>
      </c>
    </row>
    <row r="8466" spans="1:6" x14ac:dyDescent="0.3">
      <c r="A8466" s="336">
        <v>29860</v>
      </c>
      <c r="B8466" s="2" t="s">
        <v>293</v>
      </c>
      <c r="C8466" s="429">
        <v>6.3794820000000003</v>
      </c>
      <c r="D8466" s="429">
        <v>3.9228869999999998</v>
      </c>
      <c r="E8466" s="429">
        <v>2.4565950000000005</v>
      </c>
      <c r="F8466" s="429">
        <v>7.4856249999999918</v>
      </c>
    </row>
    <row r="8467" spans="1:6" x14ac:dyDescent="0.3">
      <c r="A8467" s="336">
        <v>29902</v>
      </c>
      <c r="B8467" s="2" t="s">
        <v>296</v>
      </c>
      <c r="C8467" s="429">
        <v>5.4151220000000002</v>
      </c>
      <c r="D8467" s="429">
        <v>2.5175670000000001</v>
      </c>
      <c r="E8467" s="429">
        <v>2.8975550000000001</v>
      </c>
      <c r="F8467" s="429">
        <v>7.9059160000000048</v>
      </c>
    </row>
    <row r="8468" spans="1:6" x14ac:dyDescent="0.3">
      <c r="A8468" s="336">
        <v>29906</v>
      </c>
      <c r="B8468" s="2" t="s">
        <v>296</v>
      </c>
      <c r="C8468" s="429">
        <v>5.4216420000000003</v>
      </c>
      <c r="D8468" s="429">
        <v>2.5817920000000001</v>
      </c>
      <c r="E8468" s="429">
        <v>2.8398500000000002</v>
      </c>
      <c r="F8468" s="429">
        <v>7.8235399999999942</v>
      </c>
    </row>
    <row r="8469" spans="1:6" x14ac:dyDescent="0.3">
      <c r="A8469" s="336">
        <v>29907</v>
      </c>
      <c r="B8469" s="2" t="s">
        <v>296</v>
      </c>
      <c r="C8469" s="429">
        <v>5.404426</v>
      </c>
      <c r="D8469" s="429">
        <v>2.5350030000000001</v>
      </c>
      <c r="E8469" s="429">
        <v>2.8694229999999998</v>
      </c>
      <c r="F8469" s="429">
        <v>7.9678880000000021</v>
      </c>
    </row>
    <row r="8470" spans="1:6" x14ac:dyDescent="0.3">
      <c r="A8470" s="336">
        <v>29909</v>
      </c>
      <c r="B8470" s="2" t="s">
        <v>296</v>
      </c>
      <c r="C8470" s="429">
        <v>5.4519979999999997</v>
      </c>
      <c r="D8470" s="429">
        <v>2.6017429999999999</v>
      </c>
      <c r="E8470" s="429">
        <v>2.8502549999999998</v>
      </c>
      <c r="F8470" s="429">
        <v>7.9705189999999959</v>
      </c>
    </row>
    <row r="8471" spans="1:6" x14ac:dyDescent="0.3">
      <c r="A8471" s="336">
        <v>29910</v>
      </c>
      <c r="B8471" s="2" t="s">
        <v>296</v>
      </c>
      <c r="C8471" s="429">
        <v>5.4716940000000003</v>
      </c>
      <c r="D8471" s="429">
        <v>2.5552869999999999</v>
      </c>
      <c r="E8471" s="429">
        <v>2.9164070000000004</v>
      </c>
      <c r="F8471" s="429">
        <v>8.1730110000000025</v>
      </c>
    </row>
    <row r="8472" spans="1:6" x14ac:dyDescent="0.3">
      <c r="A8472" s="336">
        <v>29911</v>
      </c>
      <c r="B8472" s="2" t="s">
        <v>296</v>
      </c>
      <c r="C8472" s="429">
        <v>5.4539580000000001</v>
      </c>
      <c r="D8472" s="429">
        <v>2.7964329999999999</v>
      </c>
      <c r="E8472" s="429">
        <v>2.6575250000000001</v>
      </c>
      <c r="F8472" s="429">
        <v>8.8534519999999972</v>
      </c>
    </row>
    <row r="8473" spans="1:6" x14ac:dyDescent="0.3">
      <c r="A8473" s="336">
        <v>29915</v>
      </c>
      <c r="B8473" s="2" t="s">
        <v>296</v>
      </c>
      <c r="C8473" s="429">
        <v>5.5120050000000003</v>
      </c>
      <c r="D8473" s="429">
        <v>2.4671099999999999</v>
      </c>
      <c r="E8473" s="429">
        <v>3.0448950000000004</v>
      </c>
      <c r="F8473" s="429">
        <v>8.6079989999999995</v>
      </c>
    </row>
    <row r="8474" spans="1:6" x14ac:dyDescent="0.3">
      <c r="A8474" s="336">
        <v>29916</v>
      </c>
      <c r="B8474" s="2" t="s">
        <v>296</v>
      </c>
      <c r="C8474" s="429">
        <v>5.4244719999999997</v>
      </c>
      <c r="D8474" s="429">
        <v>2.815598</v>
      </c>
      <c r="E8474" s="429">
        <v>2.6088739999999997</v>
      </c>
      <c r="F8474" s="429">
        <v>7.4880980000000008</v>
      </c>
    </row>
    <row r="8475" spans="1:6" x14ac:dyDescent="0.3">
      <c r="A8475" s="336">
        <v>29918</v>
      </c>
      <c r="B8475" s="2" t="s">
        <v>296</v>
      </c>
      <c r="C8475" s="429">
        <v>5.4867970000000001</v>
      </c>
      <c r="D8475" s="429">
        <v>2.8090549999999999</v>
      </c>
      <c r="E8475" s="429">
        <v>2.6777420000000003</v>
      </c>
      <c r="F8475" s="429">
        <v>9.0011550000000042</v>
      </c>
    </row>
    <row r="8476" spans="1:6" x14ac:dyDescent="0.3">
      <c r="A8476" s="336">
        <v>29920</v>
      </c>
      <c r="B8476" s="2" t="s">
        <v>296</v>
      </c>
      <c r="C8476" s="429">
        <v>5.3935420000000001</v>
      </c>
      <c r="D8476" s="429">
        <v>2.4730479999999999</v>
      </c>
      <c r="E8476" s="429">
        <v>2.9204940000000001</v>
      </c>
      <c r="F8476" s="429">
        <v>7.9937260000000094</v>
      </c>
    </row>
    <row r="8477" spans="1:6" x14ac:dyDescent="0.3">
      <c r="A8477" s="336">
        <v>29922</v>
      </c>
      <c r="B8477" s="2" t="s">
        <v>296</v>
      </c>
      <c r="C8477" s="429">
        <v>5.499638</v>
      </c>
      <c r="D8477" s="429">
        <v>2.8066010000000001</v>
      </c>
      <c r="E8477" s="429">
        <v>2.6930369999999999</v>
      </c>
      <c r="F8477" s="429">
        <v>9.1292899999999975</v>
      </c>
    </row>
    <row r="8478" spans="1:6" x14ac:dyDescent="0.3">
      <c r="A8478" s="336">
        <v>29924</v>
      </c>
      <c r="B8478" s="2" t="s">
        <v>296</v>
      </c>
      <c r="C8478" s="429">
        <v>5.4578600000000002</v>
      </c>
      <c r="D8478" s="429">
        <v>2.801892</v>
      </c>
      <c r="E8478" s="429">
        <v>2.6559680000000001</v>
      </c>
      <c r="F8478" s="429">
        <v>8.5462320000000034</v>
      </c>
    </row>
    <row r="8479" spans="1:6" x14ac:dyDescent="0.3">
      <c r="A8479" s="336">
        <v>29926</v>
      </c>
      <c r="B8479" s="2" t="s">
        <v>296</v>
      </c>
      <c r="C8479" s="429">
        <v>5.4431770000000004</v>
      </c>
      <c r="D8479" s="429">
        <v>2.491533</v>
      </c>
      <c r="E8479" s="429">
        <v>2.9516440000000004</v>
      </c>
      <c r="F8479" s="429">
        <v>7.8162610000000043</v>
      </c>
    </row>
    <row r="8480" spans="1:6" x14ac:dyDescent="0.3">
      <c r="A8480" s="336">
        <v>29927</v>
      </c>
      <c r="B8480" s="2" t="s">
        <v>296</v>
      </c>
      <c r="C8480" s="429">
        <v>5.5003609999999998</v>
      </c>
      <c r="D8480" s="429">
        <v>2.6465190000000001</v>
      </c>
      <c r="E8480" s="429">
        <v>2.8538419999999998</v>
      </c>
      <c r="F8480" s="429">
        <v>8.706791999999993</v>
      </c>
    </row>
    <row r="8481" spans="1:6" x14ac:dyDescent="0.3">
      <c r="A8481" s="336">
        <v>29928</v>
      </c>
      <c r="B8481" s="2" t="s">
        <v>296</v>
      </c>
      <c r="C8481" s="429">
        <v>5.4435219999999997</v>
      </c>
      <c r="D8481" s="429">
        <v>2.4878110000000002</v>
      </c>
      <c r="E8481" s="429">
        <v>2.9557109999999995</v>
      </c>
      <c r="F8481" s="429">
        <v>7.8017419999999973</v>
      </c>
    </row>
    <row r="8482" spans="1:6" x14ac:dyDescent="0.3">
      <c r="A8482" s="336">
        <v>29929</v>
      </c>
      <c r="B8482" s="2" t="s">
        <v>296</v>
      </c>
      <c r="C8482" s="429">
        <v>5.4510370000000004</v>
      </c>
      <c r="D8482" s="429">
        <v>2.7868059999999999</v>
      </c>
      <c r="E8482" s="429">
        <v>2.6642310000000005</v>
      </c>
      <c r="F8482" s="429">
        <v>8.0978270000000094</v>
      </c>
    </row>
    <row r="8483" spans="1:6" x14ac:dyDescent="0.3">
      <c r="A8483" s="336">
        <v>29932</v>
      </c>
      <c r="B8483" s="2" t="s">
        <v>296</v>
      </c>
      <c r="C8483" s="429">
        <v>5.4672159999999996</v>
      </c>
      <c r="D8483" s="429">
        <v>2.8073990000000002</v>
      </c>
      <c r="E8483" s="429">
        <v>2.6598169999999994</v>
      </c>
      <c r="F8483" s="429">
        <v>9.0345300000000108</v>
      </c>
    </row>
    <row r="8484" spans="1:6" x14ac:dyDescent="0.3">
      <c r="A8484" s="336">
        <v>29934</v>
      </c>
      <c r="B8484" s="2" t="s">
        <v>296</v>
      </c>
      <c r="C8484" s="429">
        <v>5.4859390000000001</v>
      </c>
      <c r="D8484" s="429">
        <v>2.805469</v>
      </c>
      <c r="E8484" s="429">
        <v>2.6804700000000001</v>
      </c>
      <c r="F8484" s="429">
        <v>8.4009040000000041</v>
      </c>
    </row>
    <row r="8485" spans="1:6" x14ac:dyDescent="0.3">
      <c r="A8485" s="336">
        <v>29935</v>
      </c>
      <c r="B8485" s="2" t="s">
        <v>296</v>
      </c>
      <c r="C8485" s="429">
        <v>5.4118519999999997</v>
      </c>
      <c r="D8485" s="429">
        <v>2.516953</v>
      </c>
      <c r="E8485" s="429">
        <v>2.8948989999999997</v>
      </c>
      <c r="F8485" s="429">
        <v>7.9240749999999949</v>
      </c>
    </row>
    <row r="8486" spans="1:6" x14ac:dyDescent="0.3">
      <c r="A8486" s="336">
        <v>29936</v>
      </c>
      <c r="B8486" s="2" t="s">
        <v>296</v>
      </c>
      <c r="C8486" s="429">
        <v>5.4346290000000002</v>
      </c>
      <c r="D8486" s="429">
        <v>2.7242350000000002</v>
      </c>
      <c r="E8486" s="429">
        <v>2.710394</v>
      </c>
      <c r="F8486" s="429">
        <v>7.6359139999999996</v>
      </c>
    </row>
    <row r="8487" spans="1:6" x14ac:dyDescent="0.3">
      <c r="A8487" s="336">
        <v>29940</v>
      </c>
      <c r="B8487" s="2" t="s">
        <v>296</v>
      </c>
      <c r="C8487" s="429">
        <v>5.4206810000000001</v>
      </c>
      <c r="D8487" s="429">
        <v>2.6530200000000002</v>
      </c>
      <c r="E8487" s="429">
        <v>2.7676609999999999</v>
      </c>
      <c r="F8487" s="429">
        <v>7.716001999999996</v>
      </c>
    </row>
    <row r="8488" spans="1:6" x14ac:dyDescent="0.3">
      <c r="A8488" s="336">
        <v>29941</v>
      </c>
      <c r="B8488" s="2" t="s">
        <v>296</v>
      </c>
      <c r="C8488" s="429">
        <v>5.4186810000000003</v>
      </c>
      <c r="D8488" s="429">
        <v>2.7125360000000001</v>
      </c>
      <c r="E8488" s="429">
        <v>2.7061450000000002</v>
      </c>
      <c r="F8488" s="429">
        <v>7.516052000000002</v>
      </c>
    </row>
    <row r="8489" spans="1:6" x14ac:dyDescent="0.3">
      <c r="A8489" s="336">
        <v>29943</v>
      </c>
      <c r="B8489" s="2" t="s">
        <v>296</v>
      </c>
      <c r="C8489" s="429">
        <v>5.4811750000000004</v>
      </c>
      <c r="D8489" s="429">
        <v>2.7764129999999998</v>
      </c>
      <c r="E8489" s="429">
        <v>2.7047620000000006</v>
      </c>
      <c r="F8489" s="429">
        <v>8.3486940000000018</v>
      </c>
    </row>
    <row r="8490" spans="1:6" x14ac:dyDescent="0.3">
      <c r="A8490" s="336">
        <v>29944</v>
      </c>
      <c r="B8490" s="2" t="s">
        <v>296</v>
      </c>
      <c r="C8490" s="429">
        <v>5.4466330000000003</v>
      </c>
      <c r="D8490" s="429">
        <v>2.811423</v>
      </c>
      <c r="E8490" s="429">
        <v>2.6352100000000003</v>
      </c>
      <c r="F8490" s="429">
        <v>7.9838990000000081</v>
      </c>
    </row>
    <row r="8491" spans="1:6" x14ac:dyDescent="0.3">
      <c r="A8491" s="336">
        <v>29945</v>
      </c>
      <c r="B8491" s="2" t="s">
        <v>296</v>
      </c>
      <c r="C8491" s="429">
        <v>5.4075430000000004</v>
      </c>
      <c r="D8491" s="429">
        <v>2.7323539999999999</v>
      </c>
      <c r="E8491" s="429">
        <v>2.6751890000000005</v>
      </c>
      <c r="F8491" s="429">
        <v>7.2984229999999926</v>
      </c>
    </row>
    <row r="8492" spans="1:6" x14ac:dyDescent="0.3">
      <c r="A8492" s="336">
        <v>30002</v>
      </c>
      <c r="B8492" s="2" t="s">
        <v>293</v>
      </c>
      <c r="C8492" s="429">
        <v>6.3880629999999998</v>
      </c>
      <c r="D8492" s="429">
        <v>3.318127</v>
      </c>
      <c r="E8492" s="429">
        <v>3.0699359999999998</v>
      </c>
      <c r="F8492" s="429">
        <v>4.4921099999999825</v>
      </c>
    </row>
    <row r="8493" spans="1:6" x14ac:dyDescent="0.3">
      <c r="A8493" s="336">
        <v>30004</v>
      </c>
      <c r="B8493" s="2" t="s">
        <v>293</v>
      </c>
      <c r="C8493" s="429">
        <v>6.1770870000000002</v>
      </c>
      <c r="D8493" s="429">
        <v>3.405891</v>
      </c>
      <c r="E8493" s="429">
        <v>2.7711960000000002</v>
      </c>
      <c r="F8493" s="429">
        <v>-1.1369820000000033</v>
      </c>
    </row>
    <row r="8494" spans="1:6" x14ac:dyDescent="0.3">
      <c r="A8494" s="336">
        <v>30005</v>
      </c>
      <c r="B8494" s="2" t="s">
        <v>293</v>
      </c>
      <c r="C8494" s="429">
        <v>6.2000310000000001</v>
      </c>
      <c r="D8494" s="429">
        <v>3.3921790000000001</v>
      </c>
      <c r="E8494" s="429">
        <v>2.807852</v>
      </c>
      <c r="F8494" s="429">
        <v>-0.37806199999999279</v>
      </c>
    </row>
    <row r="8495" spans="1:6" x14ac:dyDescent="0.3">
      <c r="A8495" s="336">
        <v>30008</v>
      </c>
      <c r="B8495" s="2" t="s">
        <v>293</v>
      </c>
      <c r="C8495" s="429">
        <v>6.3253680000000001</v>
      </c>
      <c r="D8495" s="429">
        <v>3.3302269999999998</v>
      </c>
      <c r="E8495" s="429">
        <v>2.9951410000000003</v>
      </c>
      <c r="F8495" s="429">
        <v>3.0731190000000055</v>
      </c>
    </row>
    <row r="8496" spans="1:6" x14ac:dyDescent="0.3">
      <c r="A8496" s="336">
        <v>30009</v>
      </c>
      <c r="B8496" s="2" t="s">
        <v>293</v>
      </c>
      <c r="C8496" s="429">
        <v>6.2229850000000004</v>
      </c>
      <c r="D8496" s="429">
        <v>3.3676879999999998</v>
      </c>
      <c r="E8496" s="429">
        <v>2.8552970000000006</v>
      </c>
      <c r="F8496" s="429">
        <v>0.16124699999999592</v>
      </c>
    </row>
    <row r="8497" spans="1:6" x14ac:dyDescent="0.3">
      <c r="A8497" s="336">
        <v>30011</v>
      </c>
      <c r="B8497" s="2" t="s">
        <v>293</v>
      </c>
      <c r="C8497" s="429">
        <v>6.2110560000000001</v>
      </c>
      <c r="D8497" s="429">
        <v>3.465471</v>
      </c>
      <c r="E8497" s="429">
        <v>2.7455850000000002</v>
      </c>
      <c r="F8497" s="429">
        <v>0.60611300000000057</v>
      </c>
    </row>
    <row r="8498" spans="1:6" x14ac:dyDescent="0.3">
      <c r="A8498" s="336">
        <v>30012</v>
      </c>
      <c r="B8498" s="2" t="s">
        <v>293</v>
      </c>
      <c r="C8498" s="429">
        <v>6.373837</v>
      </c>
      <c r="D8498" s="429">
        <v>3.3706119999999999</v>
      </c>
      <c r="E8498" s="429">
        <v>3.003225</v>
      </c>
      <c r="F8498" s="429">
        <v>4.7008560000000017</v>
      </c>
    </row>
    <row r="8499" spans="1:6" x14ac:dyDescent="0.3">
      <c r="A8499" s="336">
        <v>30013</v>
      </c>
      <c r="B8499" s="2" t="s">
        <v>293</v>
      </c>
      <c r="C8499" s="429">
        <v>6.4063340000000002</v>
      </c>
      <c r="D8499" s="429">
        <v>3.37154</v>
      </c>
      <c r="E8499" s="429">
        <v>3.0347940000000002</v>
      </c>
      <c r="F8499" s="429">
        <v>5.4320039999999992</v>
      </c>
    </row>
    <row r="8500" spans="1:6" x14ac:dyDescent="0.3">
      <c r="A8500" s="336">
        <v>30014</v>
      </c>
      <c r="B8500" s="2" t="s">
        <v>293</v>
      </c>
      <c r="C8500" s="429">
        <v>6.4000959999999996</v>
      </c>
      <c r="D8500" s="429">
        <v>3.387391</v>
      </c>
      <c r="E8500" s="429">
        <v>3.0127049999999995</v>
      </c>
      <c r="F8500" s="429">
        <v>5.8209999999999908</v>
      </c>
    </row>
    <row r="8501" spans="1:6" x14ac:dyDescent="0.3">
      <c r="A8501" s="336">
        <v>30016</v>
      </c>
      <c r="B8501" s="2" t="s">
        <v>293</v>
      </c>
      <c r="C8501" s="429">
        <v>6.4693399999999999</v>
      </c>
      <c r="D8501" s="429">
        <v>3.3681860000000001</v>
      </c>
      <c r="E8501" s="429">
        <v>3.1011539999999997</v>
      </c>
      <c r="F8501" s="429">
        <v>6.5778869999999969</v>
      </c>
    </row>
    <row r="8502" spans="1:6" x14ac:dyDescent="0.3">
      <c r="A8502" s="336">
        <v>30017</v>
      </c>
      <c r="B8502" s="2" t="s">
        <v>293</v>
      </c>
      <c r="C8502" s="429">
        <v>6.2740989999999996</v>
      </c>
      <c r="D8502" s="429">
        <v>3.410663</v>
      </c>
      <c r="E8502" s="429">
        <v>2.8634359999999996</v>
      </c>
      <c r="F8502" s="429">
        <v>2.2469860000000068</v>
      </c>
    </row>
    <row r="8503" spans="1:6" x14ac:dyDescent="0.3">
      <c r="A8503" s="336">
        <v>30019</v>
      </c>
      <c r="B8503" s="2" t="s">
        <v>293</v>
      </c>
      <c r="C8503" s="429">
        <v>6.2231990000000001</v>
      </c>
      <c r="D8503" s="429">
        <v>3.454205</v>
      </c>
      <c r="E8503" s="429">
        <v>2.7689940000000002</v>
      </c>
      <c r="F8503" s="429">
        <v>0.99482400000000126</v>
      </c>
    </row>
    <row r="8504" spans="1:6" x14ac:dyDescent="0.3">
      <c r="A8504" s="336">
        <v>30021</v>
      </c>
      <c r="B8504" s="2" t="s">
        <v>293</v>
      </c>
      <c r="C8504" s="429">
        <v>6.3634849999999998</v>
      </c>
      <c r="D8504" s="429">
        <v>3.3235359999999998</v>
      </c>
      <c r="E8504" s="429">
        <v>3.039949</v>
      </c>
      <c r="F8504" s="429">
        <v>3.9941760000000102</v>
      </c>
    </row>
    <row r="8505" spans="1:6" x14ac:dyDescent="0.3">
      <c r="A8505" s="336">
        <v>30022</v>
      </c>
      <c r="B8505" s="2" t="s">
        <v>293</v>
      </c>
      <c r="C8505" s="429">
        <v>6.2424109999999997</v>
      </c>
      <c r="D8505" s="429">
        <v>3.3622049999999999</v>
      </c>
      <c r="E8505" s="429">
        <v>2.8802059999999998</v>
      </c>
      <c r="F8505" s="429">
        <v>0.76237600000000327</v>
      </c>
    </row>
    <row r="8506" spans="1:6" x14ac:dyDescent="0.3">
      <c r="A8506" s="336">
        <v>30024</v>
      </c>
      <c r="B8506" s="2" t="s">
        <v>293</v>
      </c>
      <c r="C8506" s="429">
        <v>6.2067160000000001</v>
      </c>
      <c r="D8506" s="429">
        <v>3.4181370000000002</v>
      </c>
      <c r="E8506" s="429">
        <v>2.7885789999999999</v>
      </c>
      <c r="F8506" s="429">
        <v>-0.27588900000000649</v>
      </c>
    </row>
    <row r="8507" spans="1:6" x14ac:dyDescent="0.3">
      <c r="A8507" s="336">
        <v>30025</v>
      </c>
      <c r="B8507" s="2" t="s">
        <v>293</v>
      </c>
      <c r="C8507" s="429">
        <v>6.3629769999999999</v>
      </c>
      <c r="D8507" s="429">
        <v>3.4014479999999998</v>
      </c>
      <c r="E8507" s="429">
        <v>2.9615290000000001</v>
      </c>
      <c r="F8507" s="429">
        <v>5.2407620000000108</v>
      </c>
    </row>
    <row r="8508" spans="1:6" x14ac:dyDescent="0.3">
      <c r="A8508" s="336">
        <v>30028</v>
      </c>
      <c r="B8508" s="2" t="s">
        <v>293</v>
      </c>
      <c r="C8508" s="429">
        <v>6.0570789999999999</v>
      </c>
      <c r="D8508" s="429">
        <v>3.5457700000000001</v>
      </c>
      <c r="E8508" s="429">
        <v>2.5113089999999998</v>
      </c>
      <c r="F8508" s="429">
        <v>-5.2404690000000116</v>
      </c>
    </row>
    <row r="8509" spans="1:6" x14ac:dyDescent="0.3">
      <c r="A8509" s="336">
        <v>30030</v>
      </c>
      <c r="B8509" s="2" t="s">
        <v>293</v>
      </c>
      <c r="C8509" s="429">
        <v>6.4040369999999998</v>
      </c>
      <c r="D8509" s="429">
        <v>3.3111730000000001</v>
      </c>
      <c r="E8509" s="429">
        <v>3.0928639999999996</v>
      </c>
      <c r="F8509" s="429">
        <v>4.6164930000000055</v>
      </c>
    </row>
    <row r="8510" spans="1:6" x14ac:dyDescent="0.3">
      <c r="A8510" s="336">
        <v>30032</v>
      </c>
      <c r="B8510" s="2" t="s">
        <v>293</v>
      </c>
      <c r="C8510" s="429">
        <v>6.409071</v>
      </c>
      <c r="D8510" s="429">
        <v>3.3212670000000002</v>
      </c>
      <c r="E8510" s="429">
        <v>3.0878039999999998</v>
      </c>
      <c r="F8510" s="429">
        <v>4.826554999999999</v>
      </c>
    </row>
    <row r="8511" spans="1:6" x14ac:dyDescent="0.3">
      <c r="A8511" s="336">
        <v>30033</v>
      </c>
      <c r="B8511" s="2" t="s">
        <v>293</v>
      </c>
      <c r="C8511" s="429">
        <v>6.3787539999999998</v>
      </c>
      <c r="D8511" s="429">
        <v>3.3111660000000001</v>
      </c>
      <c r="E8511" s="429">
        <v>3.0675879999999998</v>
      </c>
      <c r="F8511" s="429">
        <v>4.128038999999994</v>
      </c>
    </row>
    <row r="8512" spans="1:6" x14ac:dyDescent="0.3">
      <c r="A8512" s="336">
        <v>30034</v>
      </c>
      <c r="B8512" s="2" t="s">
        <v>293</v>
      </c>
      <c r="C8512" s="429">
        <v>6.4444179999999998</v>
      </c>
      <c r="D8512" s="429">
        <v>3.3310059999999999</v>
      </c>
      <c r="E8512" s="429">
        <v>3.1134119999999998</v>
      </c>
      <c r="F8512" s="429">
        <v>5.2518389999999897</v>
      </c>
    </row>
    <row r="8513" spans="1:6" x14ac:dyDescent="0.3">
      <c r="A8513" s="336">
        <v>30035</v>
      </c>
      <c r="B8513" s="2" t="s">
        <v>293</v>
      </c>
      <c r="C8513" s="429">
        <v>6.4053899999999997</v>
      </c>
      <c r="D8513" s="429">
        <v>3.3325610000000001</v>
      </c>
      <c r="E8513" s="429">
        <v>3.0728289999999996</v>
      </c>
      <c r="F8513" s="429">
        <v>4.8790190000000138</v>
      </c>
    </row>
    <row r="8514" spans="1:6" x14ac:dyDescent="0.3">
      <c r="A8514" s="336">
        <v>30038</v>
      </c>
      <c r="B8514" s="2" t="s">
        <v>293</v>
      </c>
      <c r="C8514" s="429">
        <v>6.4460699999999997</v>
      </c>
      <c r="D8514" s="429">
        <v>3.3450160000000002</v>
      </c>
      <c r="E8514" s="429">
        <v>3.1010539999999995</v>
      </c>
      <c r="F8514" s="429">
        <v>5.3987979999999993</v>
      </c>
    </row>
    <row r="8515" spans="1:6" x14ac:dyDescent="0.3">
      <c r="A8515" s="336">
        <v>30039</v>
      </c>
      <c r="B8515" s="2" t="s">
        <v>293</v>
      </c>
      <c r="C8515" s="429">
        <v>6.337574</v>
      </c>
      <c r="D8515" s="429">
        <v>3.3710469999999999</v>
      </c>
      <c r="E8515" s="429">
        <v>2.9665270000000001</v>
      </c>
      <c r="F8515" s="429">
        <v>3.7455610000000092</v>
      </c>
    </row>
    <row r="8516" spans="1:6" x14ac:dyDescent="0.3">
      <c r="A8516" s="336">
        <v>30040</v>
      </c>
      <c r="B8516" s="2" t="s">
        <v>293</v>
      </c>
      <c r="C8516" s="429">
        <v>6.1066799999999999</v>
      </c>
      <c r="D8516" s="429">
        <v>3.4815740000000002</v>
      </c>
      <c r="E8516" s="429">
        <v>2.6251059999999997</v>
      </c>
      <c r="F8516" s="429">
        <v>-3.3287370000000038</v>
      </c>
    </row>
    <row r="8517" spans="1:6" x14ac:dyDescent="0.3">
      <c r="A8517" s="336">
        <v>30041</v>
      </c>
      <c r="B8517" s="2" t="s">
        <v>293</v>
      </c>
      <c r="C8517" s="429">
        <v>6.1041629999999998</v>
      </c>
      <c r="D8517" s="429">
        <v>3.497649</v>
      </c>
      <c r="E8517" s="429">
        <v>2.6065139999999998</v>
      </c>
      <c r="F8517" s="429">
        <v>-3.4046169999999947</v>
      </c>
    </row>
    <row r="8518" spans="1:6" x14ac:dyDescent="0.3">
      <c r="A8518" s="336">
        <v>30043</v>
      </c>
      <c r="B8518" s="2" t="s">
        <v>293</v>
      </c>
      <c r="C8518" s="429">
        <v>6.2268429999999997</v>
      </c>
      <c r="D8518" s="429">
        <v>3.4260950000000001</v>
      </c>
      <c r="E8518" s="429">
        <v>2.8007479999999996</v>
      </c>
      <c r="F8518" s="429">
        <v>0.61515999999999593</v>
      </c>
    </row>
    <row r="8519" spans="1:6" x14ac:dyDescent="0.3">
      <c r="A8519" s="336">
        <v>30044</v>
      </c>
      <c r="B8519" s="2" t="s">
        <v>293</v>
      </c>
      <c r="C8519" s="429">
        <v>6.2831919999999997</v>
      </c>
      <c r="D8519" s="429">
        <v>3.3787370000000001</v>
      </c>
      <c r="E8519" s="429">
        <v>2.9044549999999996</v>
      </c>
      <c r="F8519" s="429">
        <v>2.0524930000000126</v>
      </c>
    </row>
    <row r="8520" spans="1:6" x14ac:dyDescent="0.3">
      <c r="A8520" s="336">
        <v>30045</v>
      </c>
      <c r="B8520" s="2" t="s">
        <v>293</v>
      </c>
      <c r="C8520" s="429">
        <v>6.2493699999999999</v>
      </c>
      <c r="D8520" s="429">
        <v>3.4242759999999999</v>
      </c>
      <c r="E8520" s="429">
        <v>2.825094</v>
      </c>
      <c r="F8520" s="429">
        <v>1.5230809999999906</v>
      </c>
    </row>
    <row r="8521" spans="1:6" x14ac:dyDescent="0.3">
      <c r="A8521" s="336">
        <v>30047</v>
      </c>
      <c r="B8521" s="2" t="s">
        <v>293</v>
      </c>
      <c r="C8521" s="429">
        <v>6.3182</v>
      </c>
      <c r="D8521" s="429">
        <v>3.3570790000000001</v>
      </c>
      <c r="E8521" s="429">
        <v>2.9611209999999999</v>
      </c>
      <c r="F8521" s="429">
        <v>2.9315670000000154</v>
      </c>
    </row>
    <row r="8522" spans="1:6" x14ac:dyDescent="0.3">
      <c r="A8522" s="336">
        <v>30052</v>
      </c>
      <c r="B8522" s="2" t="s">
        <v>293</v>
      </c>
      <c r="C8522" s="429">
        <v>6.3023850000000001</v>
      </c>
      <c r="D8522" s="429">
        <v>3.4092880000000001</v>
      </c>
      <c r="E8522" s="429">
        <v>2.893097</v>
      </c>
      <c r="F8522" s="429">
        <v>3.2627549999999985</v>
      </c>
    </row>
    <row r="8523" spans="1:6" x14ac:dyDescent="0.3">
      <c r="A8523" s="336">
        <v>30054</v>
      </c>
      <c r="B8523" s="2" t="s">
        <v>293</v>
      </c>
      <c r="C8523" s="429">
        <v>6.3602509999999999</v>
      </c>
      <c r="D8523" s="429">
        <v>3.389961</v>
      </c>
      <c r="E8523" s="429">
        <v>2.9702899999999999</v>
      </c>
      <c r="F8523" s="429">
        <v>4.93022899999999</v>
      </c>
    </row>
    <row r="8524" spans="1:6" x14ac:dyDescent="0.3">
      <c r="A8524" s="336">
        <v>30055</v>
      </c>
      <c r="B8524" s="2" t="s">
        <v>293</v>
      </c>
      <c r="C8524" s="429">
        <v>6.4225190000000003</v>
      </c>
      <c r="D8524" s="429">
        <v>3.3813209999999998</v>
      </c>
      <c r="E8524" s="429">
        <v>3.0411980000000005</v>
      </c>
      <c r="F8524" s="429">
        <v>6.6037500000000051</v>
      </c>
    </row>
    <row r="8525" spans="1:6" x14ac:dyDescent="0.3">
      <c r="A8525" s="336">
        <v>30056</v>
      </c>
      <c r="B8525" s="2" t="s">
        <v>293</v>
      </c>
      <c r="C8525" s="429">
        <v>6.4264150000000004</v>
      </c>
      <c r="D8525" s="429">
        <v>3.3693909999999998</v>
      </c>
      <c r="E8525" s="429">
        <v>3.0570240000000006</v>
      </c>
      <c r="F8525" s="429">
        <v>6.8316840000000028</v>
      </c>
    </row>
    <row r="8526" spans="1:6" x14ac:dyDescent="0.3">
      <c r="A8526" s="336">
        <v>30058</v>
      </c>
      <c r="B8526" s="2" t="s">
        <v>293</v>
      </c>
      <c r="C8526" s="429">
        <v>6.3864939999999999</v>
      </c>
      <c r="D8526" s="429">
        <v>3.3490630000000001</v>
      </c>
      <c r="E8526" s="429">
        <v>3.0374309999999998</v>
      </c>
      <c r="F8526" s="429">
        <v>4.6711510000000018</v>
      </c>
    </row>
    <row r="8527" spans="1:6" x14ac:dyDescent="0.3">
      <c r="A8527" s="336">
        <v>30060</v>
      </c>
      <c r="B8527" s="2" t="s">
        <v>293</v>
      </c>
      <c r="C8527" s="429">
        <v>6.3205869999999997</v>
      </c>
      <c r="D8527" s="429">
        <v>3.3129499999999998</v>
      </c>
      <c r="E8527" s="429">
        <v>3.0076369999999999</v>
      </c>
      <c r="F8527" s="429">
        <v>3.0274100000000033</v>
      </c>
    </row>
    <row r="8528" spans="1:6" x14ac:dyDescent="0.3">
      <c r="A8528" s="336">
        <v>30062</v>
      </c>
      <c r="B8528" s="2" t="s">
        <v>293</v>
      </c>
      <c r="C8528" s="429">
        <v>6.2946410000000004</v>
      </c>
      <c r="D8528" s="429">
        <v>3.3142559999999999</v>
      </c>
      <c r="E8528" s="429">
        <v>2.9803850000000005</v>
      </c>
      <c r="F8528" s="429">
        <v>2.1290649999999971</v>
      </c>
    </row>
    <row r="8529" spans="1:6" x14ac:dyDescent="0.3">
      <c r="A8529" s="336">
        <v>30064</v>
      </c>
      <c r="B8529" s="2" t="s">
        <v>293</v>
      </c>
      <c r="C8529" s="429">
        <v>6.3016170000000002</v>
      </c>
      <c r="D8529" s="429">
        <v>3.3578839999999999</v>
      </c>
      <c r="E8529" s="429">
        <v>2.9437330000000004</v>
      </c>
      <c r="F8529" s="429">
        <v>2.3831400000000116</v>
      </c>
    </row>
    <row r="8530" spans="1:6" x14ac:dyDescent="0.3">
      <c r="A8530" s="336">
        <v>30066</v>
      </c>
      <c r="B8530" s="2" t="s">
        <v>293</v>
      </c>
      <c r="C8530" s="429">
        <v>6.2824439999999999</v>
      </c>
      <c r="D8530" s="429">
        <v>3.3365649999999998</v>
      </c>
      <c r="E8530" s="429">
        <v>2.9458790000000001</v>
      </c>
      <c r="F8530" s="429">
        <v>1.5851340000000178</v>
      </c>
    </row>
    <row r="8531" spans="1:6" x14ac:dyDescent="0.3">
      <c r="A8531" s="336">
        <v>30067</v>
      </c>
      <c r="B8531" s="2" t="s">
        <v>293</v>
      </c>
      <c r="C8531" s="429">
        <v>6.3236140000000001</v>
      </c>
      <c r="D8531" s="429">
        <v>3.2833100000000002</v>
      </c>
      <c r="E8531" s="429">
        <v>3.0403039999999999</v>
      </c>
      <c r="F8531" s="429">
        <v>3.253187000000004</v>
      </c>
    </row>
    <row r="8532" spans="1:6" x14ac:dyDescent="0.3">
      <c r="A8532" s="336">
        <v>30068</v>
      </c>
      <c r="B8532" s="2" t="s">
        <v>293</v>
      </c>
      <c r="C8532" s="429">
        <v>6.3091229999999996</v>
      </c>
      <c r="D8532" s="429">
        <v>3.294613</v>
      </c>
      <c r="E8532" s="429">
        <v>3.0145099999999996</v>
      </c>
      <c r="F8532" s="429">
        <v>2.6822099999999978</v>
      </c>
    </row>
    <row r="8533" spans="1:6" x14ac:dyDescent="0.3">
      <c r="A8533" s="336">
        <v>30069</v>
      </c>
      <c r="B8533" s="2" t="s">
        <v>293</v>
      </c>
      <c r="C8533" s="429">
        <v>6.3225300000000004</v>
      </c>
      <c r="D8533" s="429">
        <v>3.2965620000000002</v>
      </c>
      <c r="E8533" s="429">
        <v>3.0259680000000002</v>
      </c>
      <c r="F8533" s="429">
        <v>3.2758479999999963</v>
      </c>
    </row>
    <row r="8534" spans="1:6" x14ac:dyDescent="0.3">
      <c r="A8534" s="336">
        <v>30071</v>
      </c>
      <c r="B8534" s="2" t="s">
        <v>293</v>
      </c>
      <c r="C8534" s="429">
        <v>6.2969340000000003</v>
      </c>
      <c r="D8534" s="429">
        <v>3.341402</v>
      </c>
      <c r="E8534" s="429">
        <v>2.9555320000000003</v>
      </c>
      <c r="F8534" s="429">
        <v>2.190105999999993</v>
      </c>
    </row>
    <row r="8535" spans="1:6" x14ac:dyDescent="0.3">
      <c r="A8535" s="336">
        <v>30075</v>
      </c>
      <c r="B8535" s="2" t="s">
        <v>293</v>
      </c>
      <c r="C8535" s="429">
        <v>6.2622980000000004</v>
      </c>
      <c r="D8535" s="429">
        <v>3.3352529999999998</v>
      </c>
      <c r="E8535" s="429">
        <v>2.9270450000000006</v>
      </c>
      <c r="F8535" s="429">
        <v>1.0899889999999957</v>
      </c>
    </row>
    <row r="8536" spans="1:6" x14ac:dyDescent="0.3">
      <c r="A8536" s="336">
        <v>30076</v>
      </c>
      <c r="B8536" s="2" t="s">
        <v>293</v>
      </c>
      <c r="C8536" s="429">
        <v>6.2587000000000002</v>
      </c>
      <c r="D8536" s="429">
        <v>3.3427069999999999</v>
      </c>
      <c r="E8536" s="429">
        <v>2.9159930000000003</v>
      </c>
      <c r="F8536" s="429">
        <v>1.1307410000000004</v>
      </c>
    </row>
    <row r="8537" spans="1:6" x14ac:dyDescent="0.3">
      <c r="A8537" s="336">
        <v>30078</v>
      </c>
      <c r="B8537" s="2" t="s">
        <v>293</v>
      </c>
      <c r="C8537" s="429">
        <v>6.3017289999999999</v>
      </c>
      <c r="D8537" s="429">
        <v>3.3863279999999998</v>
      </c>
      <c r="E8537" s="429">
        <v>2.9154010000000001</v>
      </c>
      <c r="F8537" s="429">
        <v>2.8087220000000102</v>
      </c>
    </row>
    <row r="8538" spans="1:6" x14ac:dyDescent="0.3">
      <c r="A8538" s="336">
        <v>30079</v>
      </c>
      <c r="B8538" s="2" t="s">
        <v>293</v>
      </c>
      <c r="C8538" s="429">
        <v>6.3758169999999996</v>
      </c>
      <c r="D8538" s="429">
        <v>3.3187730000000002</v>
      </c>
      <c r="E8538" s="429">
        <v>3.0570439999999994</v>
      </c>
      <c r="F8538" s="429">
        <v>4.2278269999999978</v>
      </c>
    </row>
    <row r="8539" spans="1:6" x14ac:dyDescent="0.3">
      <c r="A8539" s="336">
        <v>30080</v>
      </c>
      <c r="B8539" s="2" t="s">
        <v>293</v>
      </c>
      <c r="C8539" s="429">
        <v>6.3691050000000002</v>
      </c>
      <c r="D8539" s="429">
        <v>3.2938459999999998</v>
      </c>
      <c r="E8539" s="429">
        <v>3.0752590000000004</v>
      </c>
      <c r="F8539" s="429">
        <v>3.865846000000019</v>
      </c>
    </row>
    <row r="8540" spans="1:6" x14ac:dyDescent="0.3">
      <c r="A8540" s="336">
        <v>30082</v>
      </c>
      <c r="B8540" s="2" t="s">
        <v>293</v>
      </c>
      <c r="C8540" s="429">
        <v>6.3787190000000002</v>
      </c>
      <c r="D8540" s="429">
        <v>3.3084129999999998</v>
      </c>
      <c r="E8540" s="429">
        <v>3.0703060000000004</v>
      </c>
      <c r="F8540" s="429">
        <v>3.8748440000000031</v>
      </c>
    </row>
    <row r="8541" spans="1:6" x14ac:dyDescent="0.3">
      <c r="A8541" s="336">
        <v>30083</v>
      </c>
      <c r="B8541" s="2" t="s">
        <v>293</v>
      </c>
      <c r="C8541" s="429">
        <v>6.3648999999999996</v>
      </c>
      <c r="D8541" s="429">
        <v>3.3317960000000002</v>
      </c>
      <c r="E8541" s="429">
        <v>3.0331039999999994</v>
      </c>
      <c r="F8541" s="429">
        <v>4.0978339999999989</v>
      </c>
    </row>
    <row r="8542" spans="1:6" x14ac:dyDescent="0.3">
      <c r="A8542" s="336">
        <v>30084</v>
      </c>
      <c r="B8542" s="2" t="s">
        <v>293</v>
      </c>
      <c r="C8542" s="429">
        <v>6.34091</v>
      </c>
      <c r="D8542" s="429">
        <v>3.328916</v>
      </c>
      <c r="E8542" s="429">
        <v>3.0119940000000001</v>
      </c>
      <c r="F8542" s="429">
        <v>3.3906709999999975</v>
      </c>
    </row>
    <row r="8543" spans="1:6" x14ac:dyDescent="0.3">
      <c r="A8543" s="336">
        <v>30087</v>
      </c>
      <c r="B8543" s="2" t="s">
        <v>293</v>
      </c>
      <c r="C8543" s="429">
        <v>6.3498760000000001</v>
      </c>
      <c r="D8543" s="429">
        <v>3.3470909999999998</v>
      </c>
      <c r="E8543" s="429">
        <v>3.0027850000000003</v>
      </c>
      <c r="F8543" s="429">
        <v>3.7791830000000033</v>
      </c>
    </row>
    <row r="8544" spans="1:6" x14ac:dyDescent="0.3">
      <c r="A8544" s="336">
        <v>30088</v>
      </c>
      <c r="B8544" s="2" t="s">
        <v>293</v>
      </c>
      <c r="C8544" s="429">
        <v>6.3790810000000002</v>
      </c>
      <c r="D8544" s="429">
        <v>3.335782</v>
      </c>
      <c r="E8544" s="429">
        <v>3.0432990000000002</v>
      </c>
      <c r="F8544" s="429">
        <v>4.4889219999999952</v>
      </c>
    </row>
    <row r="8545" spans="1:6" x14ac:dyDescent="0.3">
      <c r="A8545" s="336">
        <v>30092</v>
      </c>
      <c r="B8545" s="2" t="s">
        <v>293</v>
      </c>
      <c r="C8545" s="429">
        <v>6.2788700000000004</v>
      </c>
      <c r="D8545" s="429">
        <v>3.3447619999999998</v>
      </c>
      <c r="E8545" s="429">
        <v>2.9341080000000006</v>
      </c>
      <c r="F8545" s="429">
        <v>1.7052319999999952</v>
      </c>
    </row>
    <row r="8546" spans="1:6" x14ac:dyDescent="0.3">
      <c r="A8546" s="336">
        <v>30093</v>
      </c>
      <c r="B8546" s="2" t="s">
        <v>293</v>
      </c>
      <c r="C8546" s="429">
        <v>6.3096009999999998</v>
      </c>
      <c r="D8546" s="429">
        <v>3.342625</v>
      </c>
      <c r="E8546" s="429">
        <v>2.9669759999999998</v>
      </c>
      <c r="F8546" s="429">
        <v>2.576268000000006</v>
      </c>
    </row>
    <row r="8547" spans="1:6" x14ac:dyDescent="0.3">
      <c r="A8547" s="336">
        <v>30094</v>
      </c>
      <c r="B8547" s="2" t="s">
        <v>293</v>
      </c>
      <c r="C8547" s="429">
        <v>6.4684160000000004</v>
      </c>
      <c r="D8547" s="429">
        <v>3.3559909999999999</v>
      </c>
      <c r="E8547" s="429">
        <v>3.1124250000000004</v>
      </c>
      <c r="F8547" s="429">
        <v>5.9050520000000049</v>
      </c>
    </row>
    <row r="8548" spans="1:6" x14ac:dyDescent="0.3">
      <c r="A8548" s="336">
        <v>30096</v>
      </c>
      <c r="B8548" s="2" t="s">
        <v>293</v>
      </c>
      <c r="C8548" s="429">
        <v>6.2647019999999998</v>
      </c>
      <c r="D8548" s="429">
        <v>3.37079</v>
      </c>
      <c r="E8548" s="429">
        <v>2.8939119999999998</v>
      </c>
      <c r="F8548" s="429">
        <v>1.3628879999999981</v>
      </c>
    </row>
    <row r="8549" spans="1:6" x14ac:dyDescent="0.3">
      <c r="A8549" s="336">
        <v>30097</v>
      </c>
      <c r="B8549" s="2" t="s">
        <v>293</v>
      </c>
      <c r="C8549" s="429">
        <v>6.2337360000000004</v>
      </c>
      <c r="D8549" s="429">
        <v>3.3882889999999999</v>
      </c>
      <c r="E8549" s="429">
        <v>2.8454470000000005</v>
      </c>
      <c r="F8549" s="429">
        <v>0.49158099999998939</v>
      </c>
    </row>
    <row r="8550" spans="1:6" x14ac:dyDescent="0.3">
      <c r="A8550" s="336">
        <v>30101</v>
      </c>
      <c r="B8550" s="2" t="s">
        <v>293</v>
      </c>
      <c r="C8550" s="429">
        <v>6.2818560000000003</v>
      </c>
      <c r="D8550" s="429">
        <v>3.4315289999999998</v>
      </c>
      <c r="E8550" s="429">
        <v>2.8503270000000005</v>
      </c>
      <c r="F8550" s="429">
        <v>1.0838750000000061</v>
      </c>
    </row>
    <row r="8551" spans="1:6" x14ac:dyDescent="0.3">
      <c r="A8551" s="336">
        <v>30102</v>
      </c>
      <c r="B8551" s="2" t="s">
        <v>293</v>
      </c>
      <c r="C8551" s="429">
        <v>6.2557859999999996</v>
      </c>
      <c r="D8551" s="429">
        <v>3.4059339999999998</v>
      </c>
      <c r="E8551" s="429">
        <v>2.8498519999999998</v>
      </c>
      <c r="F8551" s="429">
        <v>0.55654200000000031</v>
      </c>
    </row>
    <row r="8552" spans="1:6" x14ac:dyDescent="0.3">
      <c r="A8552" s="336">
        <v>30103</v>
      </c>
      <c r="B8552" s="2" t="s">
        <v>293</v>
      </c>
      <c r="C8552" s="429">
        <v>6.1654359999999997</v>
      </c>
      <c r="D8552" s="429">
        <v>3.5062199999999999</v>
      </c>
      <c r="E8552" s="429">
        <v>2.6592159999999998</v>
      </c>
      <c r="F8552" s="429">
        <v>-2.0485310000000041</v>
      </c>
    </row>
    <row r="8553" spans="1:6" x14ac:dyDescent="0.3">
      <c r="A8553" s="336">
        <v>30104</v>
      </c>
      <c r="B8553" s="2" t="s">
        <v>293</v>
      </c>
      <c r="C8553" s="429">
        <v>6.2073359999999997</v>
      </c>
      <c r="D8553" s="429">
        <v>3.7011150000000002</v>
      </c>
      <c r="E8553" s="429">
        <v>2.5062209999999996</v>
      </c>
      <c r="F8553" s="429">
        <v>-1.7225459999999941</v>
      </c>
    </row>
    <row r="8554" spans="1:6" x14ac:dyDescent="0.3">
      <c r="A8554" s="336">
        <v>30105</v>
      </c>
      <c r="B8554" s="2" t="s">
        <v>293</v>
      </c>
      <c r="C8554" s="429">
        <v>6.11503</v>
      </c>
      <c r="D8554" s="429">
        <v>3.5217329999999998</v>
      </c>
      <c r="E8554" s="429">
        <v>2.5932970000000002</v>
      </c>
      <c r="F8554" s="429">
        <v>-3.7308530000000033</v>
      </c>
    </row>
    <row r="8555" spans="1:6" x14ac:dyDescent="0.3">
      <c r="A8555" s="336">
        <v>30106</v>
      </c>
      <c r="B8555" s="2" t="s">
        <v>293</v>
      </c>
      <c r="C8555" s="429">
        <v>6.3693549999999997</v>
      </c>
      <c r="D8555" s="429">
        <v>3.3710610000000001</v>
      </c>
      <c r="E8555" s="429">
        <v>2.9982939999999996</v>
      </c>
      <c r="F8555" s="429">
        <v>3.3405700000000138</v>
      </c>
    </row>
    <row r="8556" spans="1:6" x14ac:dyDescent="0.3">
      <c r="A8556" s="336">
        <v>30107</v>
      </c>
      <c r="B8556" s="2" t="s">
        <v>293</v>
      </c>
      <c r="C8556" s="429">
        <v>6.0536529999999997</v>
      </c>
      <c r="D8556" s="429">
        <v>3.5748760000000002</v>
      </c>
      <c r="E8556" s="429">
        <v>2.4787769999999996</v>
      </c>
      <c r="F8556" s="429">
        <v>-5.4021649999999966</v>
      </c>
    </row>
    <row r="8557" spans="1:6" x14ac:dyDescent="0.3">
      <c r="A8557" s="336">
        <v>30108</v>
      </c>
      <c r="B8557" s="2" t="s">
        <v>293</v>
      </c>
      <c r="C8557" s="429">
        <v>6.2807690000000003</v>
      </c>
      <c r="D8557" s="429">
        <v>3.7248320000000001</v>
      </c>
      <c r="E8557" s="429">
        <v>2.5559370000000001</v>
      </c>
      <c r="F8557" s="429">
        <v>-0.9310830000000152</v>
      </c>
    </row>
    <row r="8558" spans="1:6" x14ac:dyDescent="0.3">
      <c r="A8558" s="336">
        <v>30110</v>
      </c>
      <c r="B8558" s="2" t="s">
        <v>293</v>
      </c>
      <c r="C8558" s="429">
        <v>6.2418889999999996</v>
      </c>
      <c r="D8558" s="429">
        <v>3.7655599999999998</v>
      </c>
      <c r="E8558" s="429">
        <v>2.4763289999999998</v>
      </c>
      <c r="F8558" s="429">
        <v>-1.7007310000000118</v>
      </c>
    </row>
    <row r="8559" spans="1:6" x14ac:dyDescent="0.3">
      <c r="A8559" s="336">
        <v>30113</v>
      </c>
      <c r="B8559" s="2" t="s">
        <v>293</v>
      </c>
      <c r="C8559" s="429">
        <v>6.223071</v>
      </c>
      <c r="D8559" s="429">
        <v>3.780751</v>
      </c>
      <c r="E8559" s="429">
        <v>2.44232</v>
      </c>
      <c r="F8559" s="429">
        <v>-2.1684799999999953</v>
      </c>
    </row>
    <row r="8560" spans="1:6" x14ac:dyDescent="0.3">
      <c r="A8560" s="336">
        <v>30114</v>
      </c>
      <c r="B8560" s="2" t="s">
        <v>293</v>
      </c>
      <c r="C8560" s="429">
        <v>6.1264409999999998</v>
      </c>
      <c r="D8560" s="429">
        <v>3.4772980000000002</v>
      </c>
      <c r="E8560" s="429">
        <v>2.6491429999999996</v>
      </c>
      <c r="F8560" s="429">
        <v>-2.3510890000000018</v>
      </c>
    </row>
    <row r="8561" spans="1:6" x14ac:dyDescent="0.3">
      <c r="A8561" s="336">
        <v>30115</v>
      </c>
      <c r="B8561" s="2" t="s">
        <v>293</v>
      </c>
      <c r="C8561" s="429">
        <v>6.1496810000000002</v>
      </c>
      <c r="D8561" s="429">
        <v>3.4304999999999999</v>
      </c>
      <c r="E8561" s="429">
        <v>2.7191810000000003</v>
      </c>
      <c r="F8561" s="429">
        <v>-1.8310630000000074</v>
      </c>
    </row>
    <row r="8562" spans="1:6" x14ac:dyDescent="0.3">
      <c r="A8562" s="336">
        <v>30116</v>
      </c>
      <c r="B8562" s="2" t="s">
        <v>293</v>
      </c>
      <c r="C8562" s="429">
        <v>6.3354350000000004</v>
      </c>
      <c r="D8562" s="429">
        <v>3.647176</v>
      </c>
      <c r="E8562" s="429">
        <v>2.6882590000000004</v>
      </c>
      <c r="F8562" s="429">
        <v>0.89528200000000169</v>
      </c>
    </row>
    <row r="8563" spans="1:6" x14ac:dyDescent="0.3">
      <c r="A8563" s="336">
        <v>30117</v>
      </c>
      <c r="B8563" s="2" t="s">
        <v>293</v>
      </c>
      <c r="C8563" s="429">
        <v>6.2845789999999999</v>
      </c>
      <c r="D8563" s="429">
        <v>3.7062270000000002</v>
      </c>
      <c r="E8563" s="429">
        <v>2.5783519999999998</v>
      </c>
      <c r="F8563" s="429">
        <v>-0.4225890000000021</v>
      </c>
    </row>
    <row r="8564" spans="1:6" x14ac:dyDescent="0.3">
      <c r="A8564" s="336">
        <v>30118</v>
      </c>
      <c r="B8564" s="2" t="s">
        <v>293</v>
      </c>
      <c r="C8564" s="429">
        <v>6.2890009999999998</v>
      </c>
      <c r="D8564" s="429">
        <v>3.6930519999999998</v>
      </c>
      <c r="E8564" s="429">
        <v>2.5959490000000001</v>
      </c>
      <c r="F8564" s="429">
        <v>-9.1211999999998739E-2</v>
      </c>
    </row>
    <row r="8565" spans="1:6" x14ac:dyDescent="0.3">
      <c r="A8565" s="336">
        <v>30120</v>
      </c>
      <c r="B8565" s="2" t="s">
        <v>293</v>
      </c>
      <c r="C8565" s="429">
        <v>6.2086829999999997</v>
      </c>
      <c r="D8565" s="429">
        <v>3.5293700000000001</v>
      </c>
      <c r="E8565" s="429">
        <v>2.6793129999999996</v>
      </c>
      <c r="F8565" s="429">
        <v>-0.74963699999998568</v>
      </c>
    </row>
    <row r="8566" spans="1:6" x14ac:dyDescent="0.3">
      <c r="A8566" s="336">
        <v>30121</v>
      </c>
      <c r="B8566" s="2" t="s">
        <v>293</v>
      </c>
      <c r="C8566" s="429">
        <v>6.1879309999999998</v>
      </c>
      <c r="D8566" s="429">
        <v>3.4929899999999998</v>
      </c>
      <c r="E8566" s="429">
        <v>2.694941</v>
      </c>
      <c r="F8566" s="429">
        <v>-1.0007000000000019</v>
      </c>
    </row>
    <row r="8567" spans="1:6" x14ac:dyDescent="0.3">
      <c r="A8567" s="336">
        <v>30122</v>
      </c>
      <c r="B8567" s="2" t="s">
        <v>293</v>
      </c>
      <c r="C8567" s="429">
        <v>6.4241640000000002</v>
      </c>
      <c r="D8567" s="429">
        <v>3.3919920000000001</v>
      </c>
      <c r="E8567" s="429">
        <v>3.0321720000000001</v>
      </c>
      <c r="F8567" s="429">
        <v>3.922079999999994</v>
      </c>
    </row>
    <row r="8568" spans="1:6" x14ac:dyDescent="0.3">
      <c r="A8568" s="336">
        <v>30124</v>
      </c>
      <c r="B8568" s="2" t="s">
        <v>293</v>
      </c>
      <c r="C8568" s="429">
        <v>6.1872490000000004</v>
      </c>
      <c r="D8568" s="429">
        <v>3.7671220000000001</v>
      </c>
      <c r="E8568" s="429">
        <v>2.4201270000000004</v>
      </c>
      <c r="F8568" s="429">
        <v>-3.0465760000000017</v>
      </c>
    </row>
    <row r="8569" spans="1:6" x14ac:dyDescent="0.3">
      <c r="A8569" s="336">
        <v>30125</v>
      </c>
      <c r="B8569" s="2" t="s">
        <v>293</v>
      </c>
      <c r="C8569" s="429">
        <v>6.2075060000000004</v>
      </c>
      <c r="D8569" s="429">
        <v>3.788049</v>
      </c>
      <c r="E8569" s="429">
        <v>2.4194570000000004</v>
      </c>
      <c r="F8569" s="429">
        <v>-2.6732219999999955</v>
      </c>
    </row>
    <row r="8570" spans="1:6" x14ac:dyDescent="0.3">
      <c r="A8570" s="336">
        <v>30126</v>
      </c>
      <c r="B8570" s="2" t="s">
        <v>293</v>
      </c>
      <c r="C8570" s="429">
        <v>6.419289</v>
      </c>
      <c r="D8570" s="429">
        <v>3.3184520000000002</v>
      </c>
      <c r="E8570" s="429">
        <v>3.1008369999999998</v>
      </c>
      <c r="F8570" s="429">
        <v>4.2751059999999868</v>
      </c>
    </row>
    <row r="8571" spans="1:6" x14ac:dyDescent="0.3">
      <c r="A8571" s="336">
        <v>30127</v>
      </c>
      <c r="B8571" s="2" t="s">
        <v>293</v>
      </c>
      <c r="C8571" s="429">
        <v>6.3180420000000002</v>
      </c>
      <c r="D8571" s="429">
        <v>3.4313799999999999</v>
      </c>
      <c r="E8571" s="429">
        <v>2.8866620000000003</v>
      </c>
      <c r="F8571" s="429">
        <v>2.2193159999999992</v>
      </c>
    </row>
    <row r="8572" spans="1:6" x14ac:dyDescent="0.3">
      <c r="A8572" s="336">
        <v>30132</v>
      </c>
      <c r="B8572" s="2" t="s">
        <v>293</v>
      </c>
      <c r="C8572" s="429">
        <v>6.2591010000000002</v>
      </c>
      <c r="D8572" s="429">
        <v>3.5593599999999999</v>
      </c>
      <c r="E8572" s="429">
        <v>2.6997410000000004</v>
      </c>
      <c r="F8572" s="429">
        <v>8.1359999999989441E-2</v>
      </c>
    </row>
    <row r="8573" spans="1:6" x14ac:dyDescent="0.3">
      <c r="A8573" s="336">
        <v>30134</v>
      </c>
      <c r="B8573" s="2" t="s">
        <v>293</v>
      </c>
      <c r="C8573" s="429">
        <v>6.3233980000000001</v>
      </c>
      <c r="D8573" s="429">
        <v>3.5257640000000001</v>
      </c>
      <c r="E8573" s="429">
        <v>2.797634</v>
      </c>
      <c r="F8573" s="429">
        <v>1.8252660000000063</v>
      </c>
    </row>
    <row r="8574" spans="1:6" x14ac:dyDescent="0.3">
      <c r="A8574" s="336">
        <v>30135</v>
      </c>
      <c r="B8574" s="2" t="s">
        <v>293</v>
      </c>
      <c r="C8574" s="429">
        <v>6.4128869999999996</v>
      </c>
      <c r="D8574" s="429">
        <v>3.5029080000000001</v>
      </c>
      <c r="E8574" s="429">
        <v>2.9099789999999994</v>
      </c>
      <c r="F8574" s="429">
        <v>3.1303159999999863</v>
      </c>
    </row>
    <row r="8575" spans="1:6" x14ac:dyDescent="0.3">
      <c r="A8575" s="336">
        <v>30137</v>
      </c>
      <c r="B8575" s="2" t="s">
        <v>293</v>
      </c>
      <c r="C8575" s="429">
        <v>6.2448290000000002</v>
      </c>
      <c r="D8575" s="429">
        <v>3.4649640000000002</v>
      </c>
      <c r="E8575" s="429">
        <v>2.779865</v>
      </c>
      <c r="F8575" s="429">
        <v>0.18321799999999655</v>
      </c>
    </row>
    <row r="8576" spans="1:6" x14ac:dyDescent="0.3">
      <c r="A8576" s="336">
        <v>30139</v>
      </c>
      <c r="B8576" s="2" t="s">
        <v>293</v>
      </c>
      <c r="C8576" s="429">
        <v>6.1238549999999998</v>
      </c>
      <c r="D8576" s="429">
        <v>3.5004230000000001</v>
      </c>
      <c r="E8576" s="429">
        <v>2.6234319999999998</v>
      </c>
      <c r="F8576" s="429">
        <v>-3.111606000000009</v>
      </c>
    </row>
    <row r="8577" spans="1:6" x14ac:dyDescent="0.3">
      <c r="A8577" s="336">
        <v>30141</v>
      </c>
      <c r="B8577" s="2" t="s">
        <v>293</v>
      </c>
      <c r="C8577" s="429">
        <v>6.3004709999999999</v>
      </c>
      <c r="D8577" s="429">
        <v>3.5048729999999999</v>
      </c>
      <c r="E8577" s="429">
        <v>2.795598</v>
      </c>
      <c r="F8577" s="429">
        <v>1.4423629999999932</v>
      </c>
    </row>
    <row r="8578" spans="1:6" x14ac:dyDescent="0.3">
      <c r="A8578" s="336">
        <v>30143</v>
      </c>
      <c r="B8578" s="2" t="s">
        <v>293</v>
      </c>
      <c r="C8578" s="429">
        <v>5.9682760000000004</v>
      </c>
      <c r="D8578" s="429">
        <v>3.741711</v>
      </c>
      <c r="E8578" s="429">
        <v>2.2265650000000003</v>
      </c>
      <c r="F8578" s="429">
        <v>-8.1756209999999854</v>
      </c>
    </row>
    <row r="8579" spans="1:6" x14ac:dyDescent="0.3">
      <c r="A8579" s="336">
        <v>30144</v>
      </c>
      <c r="B8579" s="2" t="s">
        <v>293</v>
      </c>
      <c r="C8579" s="429">
        <v>6.2845420000000001</v>
      </c>
      <c r="D8579" s="429">
        <v>3.3609270000000002</v>
      </c>
      <c r="E8579" s="429">
        <v>2.9236149999999999</v>
      </c>
      <c r="F8579" s="429">
        <v>1.4983279999999937</v>
      </c>
    </row>
    <row r="8580" spans="1:6" x14ac:dyDescent="0.3">
      <c r="A8580" s="336">
        <v>30145</v>
      </c>
      <c r="B8580" s="2" t="s">
        <v>293</v>
      </c>
      <c r="C8580" s="429">
        <v>6.1691760000000002</v>
      </c>
      <c r="D8580" s="429">
        <v>3.5946340000000001</v>
      </c>
      <c r="E8580" s="429">
        <v>2.5745420000000001</v>
      </c>
      <c r="F8580" s="429">
        <v>-1.7691520000000125</v>
      </c>
    </row>
    <row r="8581" spans="1:6" x14ac:dyDescent="0.3">
      <c r="A8581" s="336">
        <v>30147</v>
      </c>
      <c r="B8581" s="2" t="s">
        <v>293</v>
      </c>
      <c r="C8581" s="429">
        <v>6.1948489999999996</v>
      </c>
      <c r="D8581" s="429">
        <v>3.7499120000000001</v>
      </c>
      <c r="E8581" s="429">
        <v>2.4449369999999995</v>
      </c>
      <c r="F8581" s="429">
        <v>-2.5915730000000039</v>
      </c>
    </row>
    <row r="8582" spans="1:6" x14ac:dyDescent="0.3">
      <c r="A8582" s="336">
        <v>30148</v>
      </c>
      <c r="B8582" s="2" t="s">
        <v>293</v>
      </c>
      <c r="C8582" s="429">
        <v>5.9241460000000004</v>
      </c>
      <c r="D8582" s="429">
        <v>3.8418389999999998</v>
      </c>
      <c r="E8582" s="429">
        <v>2.0823070000000006</v>
      </c>
      <c r="F8582" s="429">
        <v>-10.590452000000013</v>
      </c>
    </row>
    <row r="8583" spans="1:6" x14ac:dyDescent="0.3">
      <c r="A8583" s="336">
        <v>30149</v>
      </c>
      <c r="B8583" s="2" t="s">
        <v>293</v>
      </c>
      <c r="C8583" s="429">
        <v>6.152139</v>
      </c>
      <c r="D8583" s="429">
        <v>3.6549580000000002</v>
      </c>
      <c r="E8583" s="429">
        <v>2.4971809999999999</v>
      </c>
      <c r="F8583" s="429">
        <v>-2.7232409999999945</v>
      </c>
    </row>
    <row r="8584" spans="1:6" x14ac:dyDescent="0.3">
      <c r="A8584" s="336">
        <v>30152</v>
      </c>
      <c r="B8584" s="2" t="s">
        <v>293</v>
      </c>
      <c r="C8584" s="429">
        <v>6.2904260000000001</v>
      </c>
      <c r="D8584" s="429">
        <v>3.386215</v>
      </c>
      <c r="E8584" s="429">
        <v>2.9042110000000001</v>
      </c>
      <c r="F8584" s="429">
        <v>1.714605000000013</v>
      </c>
    </row>
    <row r="8585" spans="1:6" x14ac:dyDescent="0.3">
      <c r="A8585" s="336">
        <v>30153</v>
      </c>
      <c r="B8585" s="2" t="s">
        <v>293</v>
      </c>
      <c r="C8585" s="429">
        <v>6.2217739999999999</v>
      </c>
      <c r="D8585" s="429">
        <v>3.708234</v>
      </c>
      <c r="E8585" s="429">
        <v>2.5135399999999999</v>
      </c>
      <c r="F8585" s="429">
        <v>-1.5589789999999937</v>
      </c>
    </row>
    <row r="8586" spans="1:6" x14ac:dyDescent="0.3">
      <c r="A8586" s="336">
        <v>30157</v>
      </c>
      <c r="B8586" s="2" t="s">
        <v>293</v>
      </c>
      <c r="C8586" s="429">
        <v>6.2693789999999998</v>
      </c>
      <c r="D8586" s="429">
        <v>3.5956380000000001</v>
      </c>
      <c r="E8586" s="429">
        <v>2.6737409999999997</v>
      </c>
      <c r="F8586" s="429">
        <v>0.1214999999999975</v>
      </c>
    </row>
    <row r="8587" spans="1:6" x14ac:dyDescent="0.3">
      <c r="A8587" s="336">
        <v>30161</v>
      </c>
      <c r="B8587" s="2" t="s">
        <v>293</v>
      </c>
      <c r="C8587" s="429">
        <v>6.1625839999999998</v>
      </c>
      <c r="D8587" s="429">
        <v>3.6736330000000001</v>
      </c>
      <c r="E8587" s="429">
        <v>2.4889509999999997</v>
      </c>
      <c r="F8587" s="429">
        <v>-2.5009629999999987</v>
      </c>
    </row>
    <row r="8588" spans="1:6" x14ac:dyDescent="0.3">
      <c r="A8588" s="336">
        <v>30165</v>
      </c>
      <c r="B8588" s="2" t="s">
        <v>293</v>
      </c>
      <c r="C8588" s="429">
        <v>6.1413120000000001</v>
      </c>
      <c r="D8588" s="429">
        <v>3.6585200000000002</v>
      </c>
      <c r="E8588" s="429">
        <v>2.4827919999999999</v>
      </c>
      <c r="F8588" s="429">
        <v>-3.2078939999999889</v>
      </c>
    </row>
    <row r="8589" spans="1:6" x14ac:dyDescent="0.3">
      <c r="A8589" s="336">
        <v>30168</v>
      </c>
      <c r="B8589" s="2" t="s">
        <v>293</v>
      </c>
      <c r="C8589" s="429">
        <v>6.441935</v>
      </c>
      <c r="D8589" s="429">
        <v>3.3421630000000002</v>
      </c>
      <c r="E8589" s="429">
        <v>3.0997719999999997</v>
      </c>
      <c r="F8589" s="429">
        <v>4.3886120000000091</v>
      </c>
    </row>
    <row r="8590" spans="1:6" x14ac:dyDescent="0.3">
      <c r="A8590" s="336">
        <v>30170</v>
      </c>
      <c r="B8590" s="2" t="s">
        <v>293</v>
      </c>
      <c r="C8590" s="429">
        <v>6.3312210000000002</v>
      </c>
      <c r="D8590" s="429">
        <v>3.652936</v>
      </c>
      <c r="E8590" s="429">
        <v>2.6782850000000002</v>
      </c>
      <c r="F8590" s="429">
        <v>0.34693099999999077</v>
      </c>
    </row>
    <row r="8591" spans="1:6" x14ac:dyDescent="0.3">
      <c r="A8591" s="336">
        <v>30171</v>
      </c>
      <c r="B8591" s="2" t="s">
        <v>293</v>
      </c>
      <c r="C8591" s="429">
        <v>6.1414200000000001</v>
      </c>
      <c r="D8591" s="429">
        <v>3.4887510000000002</v>
      </c>
      <c r="E8591" s="429">
        <v>2.6526689999999999</v>
      </c>
      <c r="F8591" s="429">
        <v>-2.3658669999999944</v>
      </c>
    </row>
    <row r="8592" spans="1:6" x14ac:dyDescent="0.3">
      <c r="A8592" s="336">
        <v>30173</v>
      </c>
      <c r="B8592" s="2" t="s">
        <v>293</v>
      </c>
      <c r="C8592" s="429">
        <v>6.192672</v>
      </c>
      <c r="D8592" s="429">
        <v>3.7264919999999999</v>
      </c>
      <c r="E8592" s="429">
        <v>2.46618</v>
      </c>
      <c r="F8592" s="429">
        <v>-2.2404679999999999</v>
      </c>
    </row>
    <row r="8593" spans="1:6" x14ac:dyDescent="0.3">
      <c r="A8593" s="336">
        <v>30175</v>
      </c>
      <c r="B8593" s="2" t="s">
        <v>293</v>
      </c>
      <c r="C8593" s="429">
        <v>5.9674659999999999</v>
      </c>
      <c r="D8593" s="429">
        <v>3.743808</v>
      </c>
      <c r="E8593" s="429">
        <v>2.2236579999999999</v>
      </c>
      <c r="F8593" s="429">
        <v>-7.9173839999999913</v>
      </c>
    </row>
    <row r="8594" spans="1:6" x14ac:dyDescent="0.3">
      <c r="A8594" s="336">
        <v>30176</v>
      </c>
      <c r="B8594" s="2" t="s">
        <v>293</v>
      </c>
      <c r="C8594" s="429">
        <v>6.2260619999999998</v>
      </c>
      <c r="D8594" s="429">
        <v>3.791668</v>
      </c>
      <c r="E8594" s="429">
        <v>2.4343939999999997</v>
      </c>
      <c r="F8594" s="429">
        <v>-2.1885150000000095</v>
      </c>
    </row>
    <row r="8595" spans="1:6" x14ac:dyDescent="0.3">
      <c r="A8595" s="336">
        <v>30177</v>
      </c>
      <c r="B8595" s="2" t="s">
        <v>293</v>
      </c>
      <c r="C8595" s="429">
        <v>5.9988080000000004</v>
      </c>
      <c r="D8595" s="429">
        <v>3.681327</v>
      </c>
      <c r="E8595" s="429">
        <v>2.3174810000000003</v>
      </c>
      <c r="F8595" s="429">
        <v>-7.5240680000000069</v>
      </c>
    </row>
    <row r="8596" spans="1:6" x14ac:dyDescent="0.3">
      <c r="A8596" s="336">
        <v>30178</v>
      </c>
      <c r="B8596" s="2" t="s">
        <v>293</v>
      </c>
      <c r="C8596" s="429">
        <v>6.2147439999999996</v>
      </c>
      <c r="D8596" s="429">
        <v>3.6172049999999998</v>
      </c>
      <c r="E8596" s="429">
        <v>2.5975389999999998</v>
      </c>
      <c r="F8596" s="429">
        <v>-1.0244199999999992</v>
      </c>
    </row>
    <row r="8597" spans="1:6" x14ac:dyDescent="0.3">
      <c r="A8597" s="336">
        <v>30179</v>
      </c>
      <c r="B8597" s="2" t="s">
        <v>293</v>
      </c>
      <c r="C8597" s="429">
        <v>6.2521750000000003</v>
      </c>
      <c r="D8597" s="429">
        <v>3.7168770000000002</v>
      </c>
      <c r="E8597" s="429">
        <v>2.5352980000000001</v>
      </c>
      <c r="F8597" s="429">
        <v>-1.0684089999999884</v>
      </c>
    </row>
    <row r="8598" spans="1:6" x14ac:dyDescent="0.3">
      <c r="A8598" s="336">
        <v>30180</v>
      </c>
      <c r="B8598" s="2" t="s">
        <v>293</v>
      </c>
      <c r="C8598" s="429">
        <v>6.2990219999999999</v>
      </c>
      <c r="D8598" s="429">
        <v>3.6431849999999999</v>
      </c>
      <c r="E8598" s="429">
        <v>2.655837</v>
      </c>
      <c r="F8598" s="429">
        <v>0.41515100000000871</v>
      </c>
    </row>
    <row r="8599" spans="1:6" x14ac:dyDescent="0.3">
      <c r="A8599" s="336">
        <v>30182</v>
      </c>
      <c r="B8599" s="2" t="s">
        <v>293</v>
      </c>
      <c r="C8599" s="429">
        <v>6.2536180000000003</v>
      </c>
      <c r="D8599" s="429">
        <v>3.7607729999999999</v>
      </c>
      <c r="E8599" s="429">
        <v>2.4928450000000004</v>
      </c>
      <c r="F8599" s="429">
        <v>-1.5133920000000103</v>
      </c>
    </row>
    <row r="8600" spans="1:6" x14ac:dyDescent="0.3">
      <c r="A8600" s="336">
        <v>30183</v>
      </c>
      <c r="B8600" s="2" t="s">
        <v>293</v>
      </c>
      <c r="C8600" s="429">
        <v>6.086627</v>
      </c>
      <c r="D8600" s="429">
        <v>3.541776</v>
      </c>
      <c r="E8600" s="429">
        <v>2.544851</v>
      </c>
      <c r="F8600" s="429">
        <v>-3.7129170000000045</v>
      </c>
    </row>
    <row r="8601" spans="1:6" x14ac:dyDescent="0.3">
      <c r="A8601" s="336">
        <v>30184</v>
      </c>
      <c r="B8601" s="2" t="s">
        <v>293</v>
      </c>
      <c r="C8601" s="429">
        <v>6.1528770000000002</v>
      </c>
      <c r="D8601" s="429">
        <v>3.487768</v>
      </c>
      <c r="E8601" s="429">
        <v>2.6651090000000002</v>
      </c>
      <c r="F8601" s="429">
        <v>-1.7053639999999959</v>
      </c>
    </row>
    <row r="8602" spans="1:6" x14ac:dyDescent="0.3">
      <c r="A8602" s="336">
        <v>30185</v>
      </c>
      <c r="B8602" s="2" t="s">
        <v>293</v>
      </c>
      <c r="C8602" s="429">
        <v>6.4145659999999998</v>
      </c>
      <c r="D8602" s="429">
        <v>3.5987840000000002</v>
      </c>
      <c r="E8602" s="429">
        <v>2.8157819999999996</v>
      </c>
      <c r="F8602" s="429">
        <v>2.2935149999999993</v>
      </c>
    </row>
    <row r="8603" spans="1:6" x14ac:dyDescent="0.3">
      <c r="A8603" s="336">
        <v>30187</v>
      </c>
      <c r="B8603" s="2" t="s">
        <v>293</v>
      </c>
      <c r="C8603" s="429">
        <v>6.352074</v>
      </c>
      <c r="D8603" s="429">
        <v>3.5883829999999999</v>
      </c>
      <c r="E8603" s="429">
        <v>2.7636910000000001</v>
      </c>
      <c r="F8603" s="429">
        <v>1.7090549999999922</v>
      </c>
    </row>
    <row r="8604" spans="1:6" x14ac:dyDescent="0.3">
      <c r="A8604" s="336">
        <v>30188</v>
      </c>
      <c r="B8604" s="2" t="s">
        <v>293</v>
      </c>
      <c r="C8604" s="429">
        <v>6.228567</v>
      </c>
      <c r="D8604" s="429">
        <v>3.373373</v>
      </c>
      <c r="E8604" s="429">
        <v>2.855194</v>
      </c>
      <c r="F8604" s="429">
        <v>5.3785999999995227E-2</v>
      </c>
    </row>
    <row r="8605" spans="1:6" x14ac:dyDescent="0.3">
      <c r="A8605" s="336">
        <v>30189</v>
      </c>
      <c r="B8605" s="2" t="s">
        <v>293</v>
      </c>
      <c r="C8605" s="429">
        <v>6.2300019999999998</v>
      </c>
      <c r="D8605" s="429">
        <v>3.3971849999999999</v>
      </c>
      <c r="E8605" s="429">
        <v>2.8328169999999999</v>
      </c>
      <c r="F8605" s="429">
        <v>9.3161000000002048E-2</v>
      </c>
    </row>
    <row r="8606" spans="1:6" x14ac:dyDescent="0.3">
      <c r="A8606" s="336">
        <v>30204</v>
      </c>
      <c r="B8606" s="2" t="s">
        <v>293</v>
      </c>
      <c r="C8606" s="429">
        <v>6.6318710000000003</v>
      </c>
      <c r="D8606" s="429">
        <v>3.524289</v>
      </c>
      <c r="E8606" s="429">
        <v>3.1075820000000003</v>
      </c>
      <c r="F8606" s="429">
        <v>7.4853030000000089</v>
      </c>
    </row>
    <row r="8607" spans="1:6" x14ac:dyDescent="0.3">
      <c r="A8607" s="336">
        <v>30205</v>
      </c>
      <c r="B8607" s="2" t="s">
        <v>293</v>
      </c>
      <c r="C8607" s="429">
        <v>6.6061019999999999</v>
      </c>
      <c r="D8607" s="429">
        <v>3.5230139999999999</v>
      </c>
      <c r="E8607" s="429">
        <v>3.0830880000000001</v>
      </c>
      <c r="F8607" s="429">
        <v>5.7567300000000046</v>
      </c>
    </row>
    <row r="8608" spans="1:6" x14ac:dyDescent="0.3">
      <c r="A8608" s="336">
        <v>30206</v>
      </c>
      <c r="B8608" s="2" t="s">
        <v>293</v>
      </c>
      <c r="C8608" s="429">
        <v>6.6183690000000004</v>
      </c>
      <c r="D8608" s="429">
        <v>3.5841310000000002</v>
      </c>
      <c r="E8608" s="429">
        <v>3.0342380000000002</v>
      </c>
      <c r="F8608" s="429">
        <v>5.6341820000000027</v>
      </c>
    </row>
    <row r="8609" spans="1:6" x14ac:dyDescent="0.3">
      <c r="A8609" s="336">
        <v>30213</v>
      </c>
      <c r="B8609" s="2" t="s">
        <v>293</v>
      </c>
      <c r="C8609" s="429">
        <v>6.5177430000000003</v>
      </c>
      <c r="D8609" s="429">
        <v>3.459965</v>
      </c>
      <c r="E8609" s="429">
        <v>3.0577780000000003</v>
      </c>
      <c r="F8609" s="429">
        <v>4.7418809999999993</v>
      </c>
    </row>
    <row r="8610" spans="1:6" x14ac:dyDescent="0.3">
      <c r="A8610" s="336">
        <v>30214</v>
      </c>
      <c r="B8610" s="2" t="s">
        <v>293</v>
      </c>
      <c r="C8610" s="429">
        <v>6.552664</v>
      </c>
      <c r="D8610" s="429">
        <v>3.4549379999999998</v>
      </c>
      <c r="E8610" s="429">
        <v>3.0977260000000002</v>
      </c>
      <c r="F8610" s="429">
        <v>5.4973900000000029</v>
      </c>
    </row>
    <row r="8611" spans="1:6" x14ac:dyDescent="0.3">
      <c r="A8611" s="336">
        <v>30215</v>
      </c>
      <c r="B8611" s="2" t="s">
        <v>293</v>
      </c>
      <c r="C8611" s="429">
        <v>6.5738899999999996</v>
      </c>
      <c r="D8611" s="429">
        <v>3.4826990000000002</v>
      </c>
      <c r="E8611" s="429">
        <v>3.0911909999999994</v>
      </c>
      <c r="F8611" s="429">
        <v>5.710528999999994</v>
      </c>
    </row>
    <row r="8612" spans="1:6" x14ac:dyDescent="0.3">
      <c r="A8612" s="336">
        <v>30216</v>
      </c>
      <c r="B8612" s="2" t="s">
        <v>293</v>
      </c>
      <c r="C8612" s="429">
        <v>6.6000490000000003</v>
      </c>
      <c r="D8612" s="429">
        <v>3.372719</v>
      </c>
      <c r="E8612" s="429">
        <v>3.2273300000000003</v>
      </c>
      <c r="F8612" s="429">
        <v>8.5545580000000072</v>
      </c>
    </row>
    <row r="8613" spans="1:6" x14ac:dyDescent="0.3">
      <c r="A8613" s="336">
        <v>30217</v>
      </c>
      <c r="B8613" s="2" t="s">
        <v>293</v>
      </c>
      <c r="C8613" s="429">
        <v>6.4375799999999996</v>
      </c>
      <c r="D8613" s="429">
        <v>3.5333269999999999</v>
      </c>
      <c r="E8613" s="429">
        <v>2.9042529999999998</v>
      </c>
      <c r="F8613" s="429">
        <v>1.9631800000000013</v>
      </c>
    </row>
    <row r="8614" spans="1:6" x14ac:dyDescent="0.3">
      <c r="A8614" s="336">
        <v>30218</v>
      </c>
      <c r="B8614" s="2" t="s">
        <v>293</v>
      </c>
      <c r="C8614" s="429">
        <v>6.6005510000000003</v>
      </c>
      <c r="D8614" s="429">
        <v>3.5698989999999999</v>
      </c>
      <c r="E8614" s="429">
        <v>3.0306520000000003</v>
      </c>
      <c r="F8614" s="429">
        <v>5.1519399999999962</v>
      </c>
    </row>
    <row r="8615" spans="1:6" x14ac:dyDescent="0.3">
      <c r="A8615" s="336">
        <v>30220</v>
      </c>
      <c r="B8615" s="2" t="s">
        <v>293</v>
      </c>
      <c r="C8615" s="429">
        <v>6.5406649999999997</v>
      </c>
      <c r="D8615" s="429">
        <v>3.5486360000000001</v>
      </c>
      <c r="E8615" s="429">
        <v>2.9920289999999996</v>
      </c>
      <c r="F8615" s="429">
        <v>3.9679019999999952</v>
      </c>
    </row>
    <row r="8616" spans="1:6" x14ac:dyDescent="0.3">
      <c r="A8616" s="336">
        <v>30222</v>
      </c>
      <c r="B8616" s="2" t="s">
        <v>293</v>
      </c>
      <c r="C8616" s="429">
        <v>6.5641129999999999</v>
      </c>
      <c r="D8616" s="429">
        <v>3.5773280000000001</v>
      </c>
      <c r="E8616" s="429">
        <v>2.9867849999999998</v>
      </c>
      <c r="F8616" s="429">
        <v>3.8781219999999905</v>
      </c>
    </row>
    <row r="8617" spans="1:6" x14ac:dyDescent="0.3">
      <c r="A8617" s="336">
        <v>30223</v>
      </c>
      <c r="B8617" s="2" t="s">
        <v>293</v>
      </c>
      <c r="C8617" s="429">
        <v>6.5937840000000003</v>
      </c>
      <c r="D8617" s="429">
        <v>3.486958</v>
      </c>
      <c r="E8617" s="429">
        <v>3.1068260000000003</v>
      </c>
      <c r="F8617" s="429">
        <v>6.3149229999999932</v>
      </c>
    </row>
    <row r="8618" spans="1:6" x14ac:dyDescent="0.3">
      <c r="A8618" s="336">
        <v>30224</v>
      </c>
      <c r="B8618" s="2" t="s">
        <v>293</v>
      </c>
      <c r="C8618" s="429">
        <v>6.6087290000000003</v>
      </c>
      <c r="D8618" s="429">
        <v>3.5105050000000002</v>
      </c>
      <c r="E8618" s="429">
        <v>3.0982240000000001</v>
      </c>
      <c r="F8618" s="429">
        <v>6.5013850000000133</v>
      </c>
    </row>
    <row r="8619" spans="1:6" x14ac:dyDescent="0.3">
      <c r="A8619" s="336">
        <v>30228</v>
      </c>
      <c r="B8619" s="2" t="s">
        <v>293</v>
      </c>
      <c r="C8619" s="429">
        <v>6.5641109999999996</v>
      </c>
      <c r="D8619" s="429">
        <v>3.448817</v>
      </c>
      <c r="E8619" s="429">
        <v>3.1152939999999996</v>
      </c>
      <c r="F8619" s="429">
        <v>6.138735000000004</v>
      </c>
    </row>
    <row r="8620" spans="1:6" x14ac:dyDescent="0.3">
      <c r="A8620" s="336">
        <v>30230</v>
      </c>
      <c r="B8620" s="2" t="s">
        <v>293</v>
      </c>
      <c r="C8620" s="429">
        <v>6.5467610000000001</v>
      </c>
      <c r="D8620" s="429">
        <v>3.4936560000000001</v>
      </c>
      <c r="E8620" s="429">
        <v>3.053105</v>
      </c>
      <c r="F8620" s="429">
        <v>3.6941640000000078</v>
      </c>
    </row>
    <row r="8621" spans="1:6" x14ac:dyDescent="0.3">
      <c r="A8621" s="336">
        <v>30233</v>
      </c>
      <c r="B8621" s="2" t="s">
        <v>293</v>
      </c>
      <c r="C8621" s="429">
        <v>6.5950639999999998</v>
      </c>
      <c r="D8621" s="429">
        <v>3.3961570000000001</v>
      </c>
      <c r="E8621" s="429">
        <v>3.1989069999999997</v>
      </c>
      <c r="F8621" s="429">
        <v>7.8546590000000052</v>
      </c>
    </row>
    <row r="8622" spans="1:6" x14ac:dyDescent="0.3">
      <c r="A8622" s="336">
        <v>30234</v>
      </c>
      <c r="B8622" s="2" t="s">
        <v>293</v>
      </c>
      <c r="C8622" s="429">
        <v>6.5871639999999996</v>
      </c>
      <c r="D8622" s="429">
        <v>3.3999809999999999</v>
      </c>
      <c r="E8622" s="429">
        <v>3.1871829999999997</v>
      </c>
      <c r="F8622" s="429">
        <v>7.527167999999989</v>
      </c>
    </row>
    <row r="8623" spans="1:6" x14ac:dyDescent="0.3">
      <c r="A8623" s="336">
        <v>30236</v>
      </c>
      <c r="B8623" s="2" t="s">
        <v>293</v>
      </c>
      <c r="C8623" s="429">
        <v>6.5486829999999996</v>
      </c>
      <c r="D8623" s="429">
        <v>3.3946700000000001</v>
      </c>
      <c r="E8623" s="429">
        <v>3.1540129999999995</v>
      </c>
      <c r="F8623" s="429">
        <v>6.0909349999999947</v>
      </c>
    </row>
    <row r="8624" spans="1:6" x14ac:dyDescent="0.3">
      <c r="A8624" s="336">
        <v>30238</v>
      </c>
      <c r="B8624" s="2" t="s">
        <v>293</v>
      </c>
      <c r="C8624" s="429">
        <v>6.5555770000000004</v>
      </c>
      <c r="D8624" s="429">
        <v>3.4161250000000001</v>
      </c>
      <c r="E8624" s="429">
        <v>3.1394520000000004</v>
      </c>
      <c r="F8624" s="429">
        <v>5.9658349999999913</v>
      </c>
    </row>
    <row r="8625" spans="1:6" x14ac:dyDescent="0.3">
      <c r="A8625" s="336">
        <v>30240</v>
      </c>
      <c r="B8625" s="2" t="s">
        <v>293</v>
      </c>
      <c r="C8625" s="429">
        <v>6.5139509999999996</v>
      </c>
      <c r="D8625" s="429">
        <v>3.363966</v>
      </c>
      <c r="E8625" s="429">
        <v>3.1499849999999996</v>
      </c>
      <c r="F8625" s="429">
        <v>3.2620430000000127</v>
      </c>
    </row>
    <row r="8626" spans="1:6" x14ac:dyDescent="0.3">
      <c r="A8626" s="336">
        <v>30241</v>
      </c>
      <c r="B8626" s="2" t="s">
        <v>293</v>
      </c>
      <c r="C8626" s="429">
        <v>6.560181</v>
      </c>
      <c r="D8626" s="429">
        <v>3.4505650000000001</v>
      </c>
      <c r="E8626" s="429">
        <v>3.1096159999999999</v>
      </c>
      <c r="F8626" s="429">
        <v>3.5912419999999941</v>
      </c>
    </row>
    <row r="8627" spans="1:6" x14ac:dyDescent="0.3">
      <c r="A8627" s="336">
        <v>30248</v>
      </c>
      <c r="B8627" s="2" t="s">
        <v>293</v>
      </c>
      <c r="C8627" s="429">
        <v>6.5750060000000001</v>
      </c>
      <c r="D8627" s="429">
        <v>3.4215010000000001</v>
      </c>
      <c r="E8627" s="429">
        <v>3.153505</v>
      </c>
      <c r="F8627" s="429">
        <v>6.9834100000000063</v>
      </c>
    </row>
    <row r="8628" spans="1:6" x14ac:dyDescent="0.3">
      <c r="A8628" s="336">
        <v>30251</v>
      </c>
      <c r="B8628" s="2" t="s">
        <v>293</v>
      </c>
      <c r="C8628" s="429">
        <v>6.5622259999999999</v>
      </c>
      <c r="D8628" s="429">
        <v>3.5759319999999999</v>
      </c>
      <c r="E8628" s="429">
        <v>2.986294</v>
      </c>
      <c r="F8628" s="429">
        <v>4.3692790000000059</v>
      </c>
    </row>
    <row r="8629" spans="1:6" x14ac:dyDescent="0.3">
      <c r="A8629" s="336">
        <v>30252</v>
      </c>
      <c r="B8629" s="2" t="s">
        <v>293</v>
      </c>
      <c r="C8629" s="429">
        <v>6.5360009999999997</v>
      </c>
      <c r="D8629" s="429">
        <v>3.380703</v>
      </c>
      <c r="E8629" s="429">
        <v>3.1552979999999997</v>
      </c>
      <c r="F8629" s="429">
        <v>6.7119599999999906</v>
      </c>
    </row>
    <row r="8630" spans="1:6" x14ac:dyDescent="0.3">
      <c r="A8630" s="336">
        <v>30253</v>
      </c>
      <c r="B8630" s="2" t="s">
        <v>293</v>
      </c>
      <c r="C8630" s="429">
        <v>6.5486149999999999</v>
      </c>
      <c r="D8630" s="429">
        <v>3.4095040000000001</v>
      </c>
      <c r="E8630" s="429">
        <v>3.1391109999999998</v>
      </c>
      <c r="F8630" s="429">
        <v>6.4107770000000031</v>
      </c>
    </row>
    <row r="8631" spans="1:6" x14ac:dyDescent="0.3">
      <c r="A8631" s="336">
        <v>30256</v>
      </c>
      <c r="B8631" s="2" t="s">
        <v>293</v>
      </c>
      <c r="C8631" s="429">
        <v>6.6311450000000001</v>
      </c>
      <c r="D8631" s="429">
        <v>3.5990820000000001</v>
      </c>
      <c r="E8631" s="429">
        <v>3.032063</v>
      </c>
      <c r="F8631" s="429">
        <v>6.2490090000000009</v>
      </c>
    </row>
    <row r="8632" spans="1:6" x14ac:dyDescent="0.3">
      <c r="A8632" s="336">
        <v>30257</v>
      </c>
      <c r="B8632" s="2" t="s">
        <v>293</v>
      </c>
      <c r="C8632" s="429">
        <v>6.6178150000000002</v>
      </c>
      <c r="D8632" s="429">
        <v>3.513471</v>
      </c>
      <c r="E8632" s="429">
        <v>3.1043440000000002</v>
      </c>
      <c r="F8632" s="429">
        <v>6.9643650000000008</v>
      </c>
    </row>
    <row r="8633" spans="1:6" x14ac:dyDescent="0.3">
      <c r="A8633" s="336">
        <v>30258</v>
      </c>
      <c r="B8633" s="2" t="s">
        <v>293</v>
      </c>
      <c r="C8633" s="429">
        <v>6.6096729999999999</v>
      </c>
      <c r="D8633" s="429">
        <v>3.6319110000000001</v>
      </c>
      <c r="E8633" s="429">
        <v>2.9777619999999998</v>
      </c>
      <c r="F8633" s="429">
        <v>5.2616130000000041</v>
      </c>
    </row>
    <row r="8634" spans="1:6" x14ac:dyDescent="0.3">
      <c r="A8634" s="336">
        <v>30259</v>
      </c>
      <c r="B8634" s="2" t="s">
        <v>293</v>
      </c>
      <c r="C8634" s="429">
        <v>6.5439210000000001</v>
      </c>
      <c r="D8634" s="429">
        <v>3.5794929999999998</v>
      </c>
      <c r="E8634" s="429">
        <v>2.9644280000000003</v>
      </c>
      <c r="F8634" s="429">
        <v>4.2065360000000069</v>
      </c>
    </row>
    <row r="8635" spans="1:6" x14ac:dyDescent="0.3">
      <c r="A8635" s="336">
        <v>30260</v>
      </c>
      <c r="B8635" s="2" t="s">
        <v>293</v>
      </c>
      <c r="C8635" s="429">
        <v>6.537674</v>
      </c>
      <c r="D8635" s="429">
        <v>3.3643960000000002</v>
      </c>
      <c r="E8635" s="429">
        <v>3.1732779999999998</v>
      </c>
      <c r="F8635" s="429">
        <v>6.0050809999999899</v>
      </c>
    </row>
    <row r="8636" spans="1:6" x14ac:dyDescent="0.3">
      <c r="A8636" s="336">
        <v>30263</v>
      </c>
      <c r="B8636" s="2" t="s">
        <v>293</v>
      </c>
      <c r="C8636" s="429">
        <v>6.510624</v>
      </c>
      <c r="D8636" s="429">
        <v>3.5633110000000001</v>
      </c>
      <c r="E8636" s="429">
        <v>2.9473129999999998</v>
      </c>
      <c r="F8636" s="429">
        <v>3.5978689999999958</v>
      </c>
    </row>
    <row r="8637" spans="1:6" x14ac:dyDescent="0.3">
      <c r="A8637" s="336">
        <v>30265</v>
      </c>
      <c r="B8637" s="2" t="s">
        <v>293</v>
      </c>
      <c r="C8637" s="429">
        <v>6.5277839999999996</v>
      </c>
      <c r="D8637" s="429">
        <v>3.5790769999999998</v>
      </c>
      <c r="E8637" s="429">
        <v>2.9487069999999997</v>
      </c>
      <c r="F8637" s="429">
        <v>4.1543630000000036</v>
      </c>
    </row>
    <row r="8638" spans="1:6" x14ac:dyDescent="0.3">
      <c r="A8638" s="336">
        <v>30268</v>
      </c>
      <c r="B8638" s="2" t="s">
        <v>293</v>
      </c>
      <c r="C8638" s="429">
        <v>6.5037440000000002</v>
      </c>
      <c r="D8638" s="429">
        <v>3.5230779999999999</v>
      </c>
      <c r="E8638" s="429">
        <v>2.9806660000000003</v>
      </c>
      <c r="F8638" s="429">
        <v>4.0957740000000058</v>
      </c>
    </row>
    <row r="8639" spans="1:6" x14ac:dyDescent="0.3">
      <c r="A8639" s="336">
        <v>30269</v>
      </c>
      <c r="B8639" s="2" t="s">
        <v>293</v>
      </c>
      <c r="C8639" s="429">
        <v>6.5566519999999997</v>
      </c>
      <c r="D8639" s="429">
        <v>3.5213580000000002</v>
      </c>
      <c r="E8639" s="429">
        <v>3.0352939999999995</v>
      </c>
      <c r="F8639" s="429">
        <v>5.0190780000000075</v>
      </c>
    </row>
    <row r="8640" spans="1:6" x14ac:dyDescent="0.3">
      <c r="A8640" s="336">
        <v>30273</v>
      </c>
      <c r="B8640" s="2" t="s">
        <v>293</v>
      </c>
      <c r="C8640" s="429">
        <v>6.5365339999999996</v>
      </c>
      <c r="D8640" s="429">
        <v>3.3532709999999999</v>
      </c>
      <c r="E8640" s="429">
        <v>3.1832629999999997</v>
      </c>
      <c r="F8640" s="429">
        <v>6.1634030000000166</v>
      </c>
    </row>
    <row r="8641" spans="1:6" x14ac:dyDescent="0.3">
      <c r="A8641" s="336">
        <v>30274</v>
      </c>
      <c r="B8641" s="2" t="s">
        <v>293</v>
      </c>
      <c r="C8641" s="429">
        <v>6.5458210000000001</v>
      </c>
      <c r="D8641" s="429">
        <v>3.3895200000000001</v>
      </c>
      <c r="E8641" s="429">
        <v>3.156301</v>
      </c>
      <c r="F8641" s="429">
        <v>5.8736959999999954</v>
      </c>
    </row>
    <row r="8642" spans="1:6" x14ac:dyDescent="0.3">
      <c r="A8642" s="336">
        <v>30276</v>
      </c>
      <c r="B8642" s="2" t="s">
        <v>293</v>
      </c>
      <c r="C8642" s="429">
        <v>6.5883209999999996</v>
      </c>
      <c r="D8642" s="429">
        <v>3.5478610000000002</v>
      </c>
      <c r="E8642" s="429">
        <v>3.0404599999999995</v>
      </c>
      <c r="F8642" s="429">
        <v>5.1421080000000003</v>
      </c>
    </row>
    <row r="8643" spans="1:6" x14ac:dyDescent="0.3">
      <c r="A8643" s="336">
        <v>30277</v>
      </c>
      <c r="B8643" s="2" t="s">
        <v>293</v>
      </c>
      <c r="C8643" s="429">
        <v>6.5456700000000003</v>
      </c>
      <c r="D8643" s="429">
        <v>3.5554399999999999</v>
      </c>
      <c r="E8643" s="429">
        <v>2.9902300000000004</v>
      </c>
      <c r="F8643" s="429">
        <v>4.5607189999999989</v>
      </c>
    </row>
    <row r="8644" spans="1:6" x14ac:dyDescent="0.3">
      <c r="A8644" s="336">
        <v>30281</v>
      </c>
      <c r="B8644" s="2" t="s">
        <v>293</v>
      </c>
      <c r="C8644" s="429">
        <v>6.5264220000000002</v>
      </c>
      <c r="D8644" s="429">
        <v>3.3610180000000001</v>
      </c>
      <c r="E8644" s="429">
        <v>3.1654040000000001</v>
      </c>
      <c r="F8644" s="429">
        <v>6.2147210000000044</v>
      </c>
    </row>
    <row r="8645" spans="1:6" x14ac:dyDescent="0.3">
      <c r="A8645" s="336">
        <v>30285</v>
      </c>
      <c r="B8645" s="2" t="s">
        <v>293</v>
      </c>
      <c r="C8645" s="429">
        <v>6.6489690000000001</v>
      </c>
      <c r="D8645" s="429">
        <v>3.5873900000000001</v>
      </c>
      <c r="E8645" s="429">
        <v>3.0615790000000001</v>
      </c>
      <c r="F8645" s="429">
        <v>6.8124629999999868</v>
      </c>
    </row>
    <row r="8646" spans="1:6" x14ac:dyDescent="0.3">
      <c r="A8646" s="336">
        <v>30286</v>
      </c>
      <c r="B8646" s="2" t="s">
        <v>293</v>
      </c>
      <c r="C8646" s="429">
        <v>6.644018</v>
      </c>
      <c r="D8646" s="429">
        <v>3.6336970000000002</v>
      </c>
      <c r="E8646" s="429">
        <v>3.0103209999999998</v>
      </c>
      <c r="F8646" s="429">
        <v>6.5152450000000002</v>
      </c>
    </row>
    <row r="8647" spans="1:6" x14ac:dyDescent="0.3">
      <c r="A8647" s="336">
        <v>30288</v>
      </c>
      <c r="B8647" s="2" t="s">
        <v>293</v>
      </c>
      <c r="C8647" s="429">
        <v>6.4979779999999998</v>
      </c>
      <c r="D8647" s="429">
        <v>3.3371140000000001</v>
      </c>
      <c r="E8647" s="429">
        <v>3.1608639999999997</v>
      </c>
      <c r="F8647" s="429">
        <v>5.616182000000002</v>
      </c>
    </row>
    <row r="8648" spans="1:6" x14ac:dyDescent="0.3">
      <c r="A8648" s="336">
        <v>30290</v>
      </c>
      <c r="B8648" s="2" t="s">
        <v>293</v>
      </c>
      <c r="C8648" s="429">
        <v>6.5417540000000001</v>
      </c>
      <c r="D8648" s="429">
        <v>3.497465</v>
      </c>
      <c r="E8648" s="429">
        <v>3.044289</v>
      </c>
      <c r="F8648" s="429">
        <v>4.9144170000000003</v>
      </c>
    </row>
    <row r="8649" spans="1:6" x14ac:dyDescent="0.3">
      <c r="A8649" s="336">
        <v>30291</v>
      </c>
      <c r="B8649" s="2" t="s">
        <v>293</v>
      </c>
      <c r="C8649" s="429">
        <v>6.5380099999999999</v>
      </c>
      <c r="D8649" s="429">
        <v>3.4331640000000001</v>
      </c>
      <c r="E8649" s="429">
        <v>3.1048459999999998</v>
      </c>
      <c r="F8649" s="429">
        <v>5.2348129999999955</v>
      </c>
    </row>
    <row r="8650" spans="1:6" x14ac:dyDescent="0.3">
      <c r="A8650" s="336">
        <v>30292</v>
      </c>
      <c r="B8650" s="2" t="s">
        <v>293</v>
      </c>
      <c r="C8650" s="429">
        <v>6.6189369999999998</v>
      </c>
      <c r="D8650" s="429">
        <v>3.553906</v>
      </c>
      <c r="E8650" s="429">
        <v>3.0650309999999998</v>
      </c>
      <c r="F8650" s="429">
        <v>5.9682049999999904</v>
      </c>
    </row>
    <row r="8651" spans="1:6" x14ac:dyDescent="0.3">
      <c r="A8651" s="336">
        <v>30293</v>
      </c>
      <c r="B8651" s="2" t="s">
        <v>293</v>
      </c>
      <c r="C8651" s="429">
        <v>6.5899799999999997</v>
      </c>
      <c r="D8651" s="429">
        <v>3.6346949999999998</v>
      </c>
      <c r="E8651" s="429">
        <v>2.9552849999999999</v>
      </c>
      <c r="F8651" s="429">
        <v>4.4517049999999969</v>
      </c>
    </row>
    <row r="8652" spans="1:6" x14ac:dyDescent="0.3">
      <c r="A8652" s="336">
        <v>30294</v>
      </c>
      <c r="B8652" s="2" t="s">
        <v>293</v>
      </c>
      <c r="C8652" s="429">
        <v>6.493258</v>
      </c>
      <c r="D8652" s="429">
        <v>3.3405360000000002</v>
      </c>
      <c r="E8652" s="429">
        <v>3.1527219999999998</v>
      </c>
      <c r="F8652" s="429">
        <v>5.7338650000000015</v>
      </c>
    </row>
    <row r="8653" spans="1:6" x14ac:dyDescent="0.3">
      <c r="A8653" s="336">
        <v>30295</v>
      </c>
      <c r="B8653" s="2" t="s">
        <v>293</v>
      </c>
      <c r="C8653" s="429">
        <v>6.6207909999999996</v>
      </c>
      <c r="D8653" s="429">
        <v>3.5689350000000002</v>
      </c>
      <c r="E8653" s="429">
        <v>3.0518559999999995</v>
      </c>
      <c r="F8653" s="429">
        <v>6.2664530000000056</v>
      </c>
    </row>
    <row r="8654" spans="1:6" x14ac:dyDescent="0.3">
      <c r="A8654" s="336">
        <v>30296</v>
      </c>
      <c r="B8654" s="2" t="s">
        <v>293</v>
      </c>
      <c r="C8654" s="429">
        <v>6.5446260000000001</v>
      </c>
      <c r="D8654" s="429">
        <v>3.402396</v>
      </c>
      <c r="E8654" s="429">
        <v>3.1422300000000001</v>
      </c>
      <c r="F8654" s="429">
        <v>5.7028110000000041</v>
      </c>
    </row>
    <row r="8655" spans="1:6" x14ac:dyDescent="0.3">
      <c r="A8655" s="336">
        <v>30297</v>
      </c>
      <c r="B8655" s="2" t="s">
        <v>293</v>
      </c>
      <c r="C8655" s="429">
        <v>6.5263929999999997</v>
      </c>
      <c r="D8655" s="429">
        <v>3.356233</v>
      </c>
      <c r="E8655" s="429">
        <v>3.1701599999999996</v>
      </c>
      <c r="F8655" s="429">
        <v>5.802699000000004</v>
      </c>
    </row>
    <row r="8656" spans="1:6" x14ac:dyDescent="0.3">
      <c r="A8656" s="336">
        <v>30303</v>
      </c>
      <c r="B8656" s="2" t="s">
        <v>293</v>
      </c>
      <c r="C8656" s="429">
        <v>6.4793349999999998</v>
      </c>
      <c r="D8656" s="429">
        <v>3.2885230000000001</v>
      </c>
      <c r="E8656" s="429">
        <v>3.1908119999999998</v>
      </c>
      <c r="F8656" s="429">
        <v>5.2777189999999976</v>
      </c>
    </row>
    <row r="8657" spans="1:6" x14ac:dyDescent="0.3">
      <c r="A8657" s="336">
        <v>30305</v>
      </c>
      <c r="B8657" s="2" t="s">
        <v>293</v>
      </c>
      <c r="C8657" s="429">
        <v>6.4079759999999997</v>
      </c>
      <c r="D8657" s="429">
        <v>3.2778049999999999</v>
      </c>
      <c r="E8657" s="429">
        <v>3.1301709999999998</v>
      </c>
      <c r="F8657" s="429">
        <v>4.4571930000000037</v>
      </c>
    </row>
    <row r="8658" spans="1:6" x14ac:dyDescent="0.3">
      <c r="A8658" s="336">
        <v>30306</v>
      </c>
      <c r="B8658" s="2" t="s">
        <v>293</v>
      </c>
      <c r="C8658" s="429">
        <v>6.4287400000000003</v>
      </c>
      <c r="D8658" s="429">
        <v>3.2940740000000002</v>
      </c>
      <c r="E8658" s="429">
        <v>3.1346660000000002</v>
      </c>
      <c r="F8658" s="429">
        <v>4.7433780000000141</v>
      </c>
    </row>
    <row r="8659" spans="1:6" x14ac:dyDescent="0.3">
      <c r="A8659" s="336">
        <v>30307</v>
      </c>
      <c r="B8659" s="2" t="s">
        <v>293</v>
      </c>
      <c r="C8659" s="429">
        <v>6.4311689999999997</v>
      </c>
      <c r="D8659" s="429">
        <v>3.3004280000000001</v>
      </c>
      <c r="E8659" s="429">
        <v>3.1307409999999996</v>
      </c>
      <c r="F8659" s="429">
        <v>4.8391550000000194</v>
      </c>
    </row>
    <row r="8660" spans="1:6" x14ac:dyDescent="0.3">
      <c r="A8660" s="336">
        <v>30308</v>
      </c>
      <c r="B8660" s="2" t="s">
        <v>293</v>
      </c>
      <c r="C8660" s="429">
        <v>6.4577739999999997</v>
      </c>
      <c r="D8660" s="429">
        <v>3.2888030000000001</v>
      </c>
      <c r="E8660" s="429">
        <v>3.1689709999999995</v>
      </c>
      <c r="F8660" s="429">
        <v>5.0546020000000027</v>
      </c>
    </row>
    <row r="8661" spans="1:6" x14ac:dyDescent="0.3">
      <c r="A8661" s="336">
        <v>30309</v>
      </c>
      <c r="B8661" s="2" t="s">
        <v>293</v>
      </c>
      <c r="C8661" s="429">
        <v>6.439146</v>
      </c>
      <c r="D8661" s="429">
        <v>3.2826780000000002</v>
      </c>
      <c r="E8661" s="429">
        <v>3.1564679999999998</v>
      </c>
      <c r="F8661" s="429">
        <v>4.8203930000000028</v>
      </c>
    </row>
    <row r="8662" spans="1:6" x14ac:dyDescent="0.3">
      <c r="A8662" s="336">
        <v>30310</v>
      </c>
      <c r="B8662" s="2" t="s">
        <v>293</v>
      </c>
      <c r="C8662" s="429">
        <v>6.5037459999999996</v>
      </c>
      <c r="D8662" s="429">
        <v>3.299855</v>
      </c>
      <c r="E8662" s="429">
        <v>3.2038909999999996</v>
      </c>
      <c r="F8662" s="429">
        <v>5.4450510000000136</v>
      </c>
    </row>
    <row r="8663" spans="1:6" x14ac:dyDescent="0.3">
      <c r="A8663" s="336">
        <v>30311</v>
      </c>
      <c r="B8663" s="2" t="s">
        <v>293</v>
      </c>
      <c r="C8663" s="429">
        <v>6.5033620000000001</v>
      </c>
      <c r="D8663" s="429">
        <v>3.3173439999999998</v>
      </c>
      <c r="E8663" s="429">
        <v>3.1860180000000002</v>
      </c>
      <c r="F8663" s="429">
        <v>5.3232980000000012</v>
      </c>
    </row>
    <row r="8664" spans="1:6" x14ac:dyDescent="0.3">
      <c r="A8664" s="336">
        <v>30312</v>
      </c>
      <c r="B8664" s="2" t="s">
        <v>293</v>
      </c>
      <c r="C8664" s="429">
        <v>6.475905</v>
      </c>
      <c r="D8664" s="429">
        <v>3.2958229999999999</v>
      </c>
      <c r="E8664" s="429">
        <v>3.1800820000000001</v>
      </c>
      <c r="F8664" s="429">
        <v>5.278687000000005</v>
      </c>
    </row>
    <row r="8665" spans="1:6" x14ac:dyDescent="0.3">
      <c r="A8665" s="336">
        <v>30313</v>
      </c>
      <c r="B8665" s="2" t="s">
        <v>293</v>
      </c>
      <c r="C8665" s="429">
        <v>6.472874</v>
      </c>
      <c r="D8665" s="429">
        <v>3.2852540000000001</v>
      </c>
      <c r="E8665" s="429">
        <v>3.1876199999999999</v>
      </c>
      <c r="F8665" s="429">
        <v>5.1837340000000012</v>
      </c>
    </row>
    <row r="8666" spans="1:6" x14ac:dyDescent="0.3">
      <c r="A8666" s="336">
        <v>30314</v>
      </c>
      <c r="B8666" s="2" t="s">
        <v>293</v>
      </c>
      <c r="C8666" s="429">
        <v>6.4906569999999997</v>
      </c>
      <c r="D8666" s="429">
        <v>3.2880780000000001</v>
      </c>
      <c r="E8666" s="429">
        <v>3.2025789999999996</v>
      </c>
      <c r="F8666" s="429">
        <v>5.3103939999999952</v>
      </c>
    </row>
    <row r="8667" spans="1:6" x14ac:dyDescent="0.3">
      <c r="A8667" s="336">
        <v>30315</v>
      </c>
      <c r="B8667" s="2" t="s">
        <v>293</v>
      </c>
      <c r="C8667" s="429">
        <v>6.4959740000000004</v>
      </c>
      <c r="D8667" s="429">
        <v>3.3140640000000001</v>
      </c>
      <c r="E8667" s="429">
        <v>3.1819100000000002</v>
      </c>
      <c r="F8667" s="429">
        <v>5.4658850000000001</v>
      </c>
    </row>
    <row r="8668" spans="1:6" x14ac:dyDescent="0.3">
      <c r="A8668" s="336">
        <v>30316</v>
      </c>
      <c r="B8668" s="2" t="s">
        <v>293</v>
      </c>
      <c r="C8668" s="429">
        <v>6.466119</v>
      </c>
      <c r="D8668" s="429">
        <v>3.3154409999999999</v>
      </c>
      <c r="E8668" s="429">
        <v>3.1506780000000001</v>
      </c>
      <c r="F8668" s="429">
        <v>5.284596999999998</v>
      </c>
    </row>
    <row r="8669" spans="1:6" x14ac:dyDescent="0.3">
      <c r="A8669" s="336">
        <v>30317</v>
      </c>
      <c r="B8669" s="2" t="s">
        <v>293</v>
      </c>
      <c r="C8669" s="429">
        <v>6.4338790000000001</v>
      </c>
      <c r="D8669" s="429">
        <v>3.3071570000000001</v>
      </c>
      <c r="E8669" s="429">
        <v>3.126722</v>
      </c>
      <c r="F8669" s="429">
        <v>4.9860690000000005</v>
      </c>
    </row>
    <row r="8670" spans="1:6" x14ac:dyDescent="0.3">
      <c r="A8670" s="336">
        <v>30318</v>
      </c>
      <c r="B8670" s="2" t="s">
        <v>293</v>
      </c>
      <c r="C8670" s="429">
        <v>6.454993</v>
      </c>
      <c r="D8670" s="429">
        <v>3.2880150000000001</v>
      </c>
      <c r="E8670" s="429">
        <v>3.1669779999999998</v>
      </c>
      <c r="F8670" s="429">
        <v>4.8991259999999954</v>
      </c>
    </row>
    <row r="8671" spans="1:6" x14ac:dyDescent="0.3">
      <c r="A8671" s="336">
        <v>30319</v>
      </c>
      <c r="B8671" s="2" t="s">
        <v>293</v>
      </c>
      <c r="C8671" s="429">
        <v>6.3566580000000004</v>
      </c>
      <c r="D8671" s="429">
        <v>3.2903319999999998</v>
      </c>
      <c r="E8671" s="429">
        <v>3.0663260000000006</v>
      </c>
      <c r="F8671" s="429">
        <v>3.6958070000000021</v>
      </c>
    </row>
    <row r="8672" spans="1:6" x14ac:dyDescent="0.3">
      <c r="A8672" s="336">
        <v>30322</v>
      </c>
      <c r="B8672" s="2" t="s">
        <v>293</v>
      </c>
      <c r="C8672" s="429">
        <v>6.4111089999999997</v>
      </c>
      <c r="D8672" s="429">
        <v>3.300224</v>
      </c>
      <c r="E8672" s="429">
        <v>3.1108849999999997</v>
      </c>
      <c r="F8672" s="429">
        <v>4.5706340000000054</v>
      </c>
    </row>
    <row r="8673" spans="1:6" x14ac:dyDescent="0.3">
      <c r="A8673" s="336">
        <v>30324</v>
      </c>
      <c r="B8673" s="2" t="s">
        <v>293</v>
      </c>
      <c r="C8673" s="429">
        <v>6.4074819999999999</v>
      </c>
      <c r="D8673" s="429">
        <v>3.28972</v>
      </c>
      <c r="E8673" s="429">
        <v>3.1177619999999999</v>
      </c>
      <c r="F8673" s="429">
        <v>4.4413320000000027</v>
      </c>
    </row>
    <row r="8674" spans="1:6" x14ac:dyDescent="0.3">
      <c r="A8674" s="336">
        <v>30326</v>
      </c>
      <c r="B8674" s="2" t="s">
        <v>293</v>
      </c>
      <c r="C8674" s="429">
        <v>6.3861660000000002</v>
      </c>
      <c r="D8674" s="429">
        <v>3.2838690000000001</v>
      </c>
      <c r="E8674" s="429">
        <v>3.1022970000000001</v>
      </c>
      <c r="F8674" s="429">
        <v>4.16202100000001</v>
      </c>
    </row>
    <row r="8675" spans="1:6" x14ac:dyDescent="0.3">
      <c r="A8675" s="336">
        <v>30327</v>
      </c>
      <c r="B8675" s="2" t="s">
        <v>293</v>
      </c>
      <c r="C8675" s="429">
        <v>6.383667</v>
      </c>
      <c r="D8675" s="429">
        <v>3.270343</v>
      </c>
      <c r="E8675" s="429">
        <v>3.113324</v>
      </c>
      <c r="F8675" s="429">
        <v>4.1968069999999926</v>
      </c>
    </row>
    <row r="8676" spans="1:6" x14ac:dyDescent="0.3">
      <c r="A8676" s="336">
        <v>30328</v>
      </c>
      <c r="B8676" s="2" t="s">
        <v>293</v>
      </c>
      <c r="C8676" s="429">
        <v>6.3267429999999996</v>
      </c>
      <c r="D8676" s="429">
        <v>3.2791440000000001</v>
      </c>
      <c r="E8676" s="429">
        <v>3.0475989999999995</v>
      </c>
      <c r="F8676" s="429">
        <v>3.2559030000000035</v>
      </c>
    </row>
    <row r="8677" spans="1:6" x14ac:dyDescent="0.3">
      <c r="A8677" s="336">
        <v>30329</v>
      </c>
      <c r="B8677" s="2" t="s">
        <v>293</v>
      </c>
      <c r="C8677" s="429">
        <v>6.3885820000000004</v>
      </c>
      <c r="D8677" s="429">
        <v>3.2989299999999999</v>
      </c>
      <c r="E8677" s="429">
        <v>3.0896520000000005</v>
      </c>
      <c r="F8677" s="429">
        <v>4.1981100000000069</v>
      </c>
    </row>
    <row r="8678" spans="1:6" x14ac:dyDescent="0.3">
      <c r="A8678" s="336">
        <v>30330</v>
      </c>
      <c r="B8678" s="2" t="s">
        <v>293</v>
      </c>
      <c r="C8678" s="429">
        <v>6.5099049999999998</v>
      </c>
      <c r="D8678" s="429">
        <v>3.3151579999999998</v>
      </c>
      <c r="E8678" s="429">
        <v>3.194747</v>
      </c>
      <c r="F8678" s="429">
        <v>5.4697139999999962</v>
      </c>
    </row>
    <row r="8679" spans="1:6" x14ac:dyDescent="0.3">
      <c r="A8679" s="336">
        <v>30331</v>
      </c>
      <c r="B8679" s="2" t="s">
        <v>293</v>
      </c>
      <c r="C8679" s="429">
        <v>6.4984840000000004</v>
      </c>
      <c r="D8679" s="429">
        <v>3.3580420000000002</v>
      </c>
      <c r="E8679" s="429">
        <v>3.1404420000000002</v>
      </c>
      <c r="F8679" s="429">
        <v>5.0266869999999884</v>
      </c>
    </row>
    <row r="8680" spans="1:6" x14ac:dyDescent="0.3">
      <c r="A8680" s="336">
        <v>30334</v>
      </c>
      <c r="B8680" s="2" t="s">
        <v>293</v>
      </c>
      <c r="C8680" s="429">
        <v>6.4781690000000003</v>
      </c>
      <c r="D8680" s="429">
        <v>3.2909449999999998</v>
      </c>
      <c r="E8680" s="429">
        <v>3.1872240000000005</v>
      </c>
      <c r="F8680" s="429">
        <v>5.2889680000000041</v>
      </c>
    </row>
    <row r="8681" spans="1:6" x14ac:dyDescent="0.3">
      <c r="A8681" s="336">
        <v>30336</v>
      </c>
      <c r="B8681" s="2" t="s">
        <v>293</v>
      </c>
      <c r="C8681" s="429">
        <v>6.4837920000000002</v>
      </c>
      <c r="D8681" s="429">
        <v>3.3449610000000001</v>
      </c>
      <c r="E8681" s="429">
        <v>3.1388310000000001</v>
      </c>
      <c r="F8681" s="429">
        <v>4.8838609999999818</v>
      </c>
    </row>
    <row r="8682" spans="1:6" x14ac:dyDescent="0.3">
      <c r="A8682" s="336">
        <v>30337</v>
      </c>
      <c r="B8682" s="2" t="s">
        <v>293</v>
      </c>
      <c r="C8682" s="429">
        <v>6.5259090000000004</v>
      </c>
      <c r="D8682" s="429">
        <v>3.3607459999999998</v>
      </c>
      <c r="E8682" s="429">
        <v>3.1651630000000006</v>
      </c>
      <c r="F8682" s="429">
        <v>5.5392940000000053</v>
      </c>
    </row>
    <row r="8683" spans="1:6" x14ac:dyDescent="0.3">
      <c r="A8683" s="336">
        <v>30338</v>
      </c>
      <c r="B8683" s="2" t="s">
        <v>293</v>
      </c>
      <c r="C8683" s="429">
        <v>6.3112469999999998</v>
      </c>
      <c r="D8683" s="429">
        <v>3.306082</v>
      </c>
      <c r="E8683" s="429">
        <v>3.0051649999999999</v>
      </c>
      <c r="F8683" s="429">
        <v>2.6735900000000115</v>
      </c>
    </row>
    <row r="8684" spans="1:6" x14ac:dyDescent="0.3">
      <c r="A8684" s="336">
        <v>30339</v>
      </c>
      <c r="B8684" s="2" t="s">
        <v>293</v>
      </c>
      <c r="C8684" s="429">
        <v>6.3678759999999999</v>
      </c>
      <c r="D8684" s="429">
        <v>3.2799100000000001</v>
      </c>
      <c r="E8684" s="429">
        <v>3.0879659999999998</v>
      </c>
      <c r="F8684" s="429">
        <v>3.9514120000000048</v>
      </c>
    </row>
    <row r="8685" spans="1:6" x14ac:dyDescent="0.3">
      <c r="A8685" s="336">
        <v>30340</v>
      </c>
      <c r="B8685" s="2" t="s">
        <v>293</v>
      </c>
      <c r="C8685" s="429">
        <v>6.3282980000000002</v>
      </c>
      <c r="D8685" s="429">
        <v>3.3187280000000001</v>
      </c>
      <c r="E8685" s="429">
        <v>3.0095700000000001</v>
      </c>
      <c r="F8685" s="429">
        <v>2.9983270000000033</v>
      </c>
    </row>
    <row r="8686" spans="1:6" x14ac:dyDescent="0.3">
      <c r="A8686" s="336">
        <v>30341</v>
      </c>
      <c r="B8686" s="2" t="s">
        <v>293</v>
      </c>
      <c r="C8686" s="429">
        <v>6.3404100000000003</v>
      </c>
      <c r="D8686" s="429">
        <v>3.3051720000000002</v>
      </c>
      <c r="E8686" s="429">
        <v>3.0352380000000001</v>
      </c>
      <c r="F8686" s="429">
        <v>3.3349440000000001</v>
      </c>
    </row>
    <row r="8687" spans="1:6" x14ac:dyDescent="0.3">
      <c r="A8687" s="336">
        <v>30342</v>
      </c>
      <c r="B8687" s="2" t="s">
        <v>293</v>
      </c>
      <c r="C8687" s="429">
        <v>6.3628109999999998</v>
      </c>
      <c r="D8687" s="429">
        <v>3.2763879999999999</v>
      </c>
      <c r="E8687" s="429">
        <v>3.0864229999999999</v>
      </c>
      <c r="F8687" s="429">
        <v>3.8833859999999945</v>
      </c>
    </row>
    <row r="8688" spans="1:6" x14ac:dyDescent="0.3">
      <c r="A8688" s="336">
        <v>30344</v>
      </c>
      <c r="B8688" s="2" t="s">
        <v>293</v>
      </c>
      <c r="C8688" s="429">
        <v>6.5171380000000001</v>
      </c>
      <c r="D8688" s="429">
        <v>3.344195</v>
      </c>
      <c r="E8688" s="429">
        <v>3.1729430000000001</v>
      </c>
      <c r="F8688" s="429">
        <v>5.4409999999999954</v>
      </c>
    </row>
    <row r="8689" spans="1:6" x14ac:dyDescent="0.3">
      <c r="A8689" s="336">
        <v>30345</v>
      </c>
      <c r="B8689" s="2" t="s">
        <v>293</v>
      </c>
      <c r="C8689" s="429">
        <v>6.3591850000000001</v>
      </c>
      <c r="D8689" s="429">
        <v>3.309507</v>
      </c>
      <c r="E8689" s="429">
        <v>3.0496780000000001</v>
      </c>
      <c r="F8689" s="429">
        <v>3.7114130000000074</v>
      </c>
    </row>
    <row r="8690" spans="1:6" x14ac:dyDescent="0.3">
      <c r="A8690" s="336">
        <v>30346</v>
      </c>
      <c r="B8690" s="2" t="s">
        <v>293</v>
      </c>
      <c r="C8690" s="429">
        <v>6.3262640000000001</v>
      </c>
      <c r="D8690" s="429">
        <v>3.2910810000000001</v>
      </c>
      <c r="E8690" s="429">
        <v>3.035183</v>
      </c>
      <c r="F8690" s="429">
        <v>3.1460459999999983</v>
      </c>
    </row>
    <row r="8691" spans="1:6" x14ac:dyDescent="0.3">
      <c r="A8691" s="336">
        <v>30349</v>
      </c>
      <c r="B8691" s="2" t="s">
        <v>293</v>
      </c>
      <c r="C8691" s="429">
        <v>6.5249600000000001</v>
      </c>
      <c r="D8691" s="429">
        <v>3.3986019999999999</v>
      </c>
      <c r="E8691" s="429">
        <v>3.1263580000000002</v>
      </c>
      <c r="F8691" s="429">
        <v>5.2566240000000022</v>
      </c>
    </row>
    <row r="8692" spans="1:6" x14ac:dyDescent="0.3">
      <c r="A8692" s="336">
        <v>30350</v>
      </c>
      <c r="B8692" s="2" t="s">
        <v>293</v>
      </c>
      <c r="C8692" s="429">
        <v>6.2918370000000001</v>
      </c>
      <c r="D8692" s="429">
        <v>3.3169390000000001</v>
      </c>
      <c r="E8692" s="429">
        <v>2.974898</v>
      </c>
      <c r="F8692" s="429">
        <v>2.108663</v>
      </c>
    </row>
    <row r="8693" spans="1:6" x14ac:dyDescent="0.3">
      <c r="A8693" s="336">
        <v>30354</v>
      </c>
      <c r="B8693" s="2" t="s">
        <v>293</v>
      </c>
      <c r="C8693" s="429">
        <v>6.5140539999999998</v>
      </c>
      <c r="D8693" s="429">
        <v>3.3363290000000001</v>
      </c>
      <c r="E8693" s="429">
        <v>3.1777249999999997</v>
      </c>
      <c r="F8693" s="429">
        <v>5.6235740000000121</v>
      </c>
    </row>
    <row r="8694" spans="1:6" x14ac:dyDescent="0.3">
      <c r="A8694" s="336">
        <v>30360</v>
      </c>
      <c r="B8694" s="2" t="s">
        <v>293</v>
      </c>
      <c r="C8694" s="429">
        <v>6.3106949999999999</v>
      </c>
      <c r="D8694" s="429">
        <v>3.3186079999999998</v>
      </c>
      <c r="E8694" s="429">
        <v>2.9920870000000002</v>
      </c>
      <c r="F8694" s="429">
        <v>2.5684359999999842</v>
      </c>
    </row>
    <row r="8695" spans="1:6" x14ac:dyDescent="0.3">
      <c r="A8695" s="336">
        <v>30363</v>
      </c>
      <c r="B8695" s="2" t="s">
        <v>293</v>
      </c>
      <c r="C8695" s="429">
        <v>6.449344</v>
      </c>
      <c r="D8695" s="429">
        <v>3.2830149999999998</v>
      </c>
      <c r="E8695" s="429">
        <v>3.1663290000000002</v>
      </c>
      <c r="F8695" s="429">
        <v>4.9309809999999956</v>
      </c>
    </row>
    <row r="8696" spans="1:6" x14ac:dyDescent="0.3">
      <c r="A8696" s="336">
        <v>30401</v>
      </c>
      <c r="B8696" s="2" t="s">
        <v>294</v>
      </c>
      <c r="C8696" s="429">
        <v>6.0187850000000003</v>
      </c>
      <c r="D8696" s="429">
        <v>3.3327300000000002</v>
      </c>
      <c r="E8696" s="429">
        <v>2.6860550000000001</v>
      </c>
      <c r="F8696" s="429">
        <v>10.953855000000004</v>
      </c>
    </row>
    <row r="8697" spans="1:6" x14ac:dyDescent="0.3">
      <c r="A8697" s="336">
        <v>30410</v>
      </c>
      <c r="B8697" s="2" t="s">
        <v>294</v>
      </c>
      <c r="C8697" s="429">
        <v>6.1516739999999999</v>
      </c>
      <c r="D8697" s="429">
        <v>3.1910090000000002</v>
      </c>
      <c r="E8697" s="429">
        <v>2.9606649999999997</v>
      </c>
      <c r="F8697" s="429">
        <v>11.543093999999989</v>
      </c>
    </row>
    <row r="8698" spans="1:6" x14ac:dyDescent="0.3">
      <c r="A8698" s="336">
        <v>30411</v>
      </c>
      <c r="B8698" s="2" t="s">
        <v>294</v>
      </c>
      <c r="C8698" s="429">
        <v>6.1954989999999999</v>
      </c>
      <c r="D8698" s="429">
        <v>3.0993439999999999</v>
      </c>
      <c r="E8698" s="429">
        <v>3.096155</v>
      </c>
      <c r="F8698" s="429">
        <v>11.884669000000017</v>
      </c>
    </row>
    <row r="8699" spans="1:6" x14ac:dyDescent="0.3">
      <c r="A8699" s="336">
        <v>30413</v>
      </c>
      <c r="B8699" s="2" t="s">
        <v>293</v>
      </c>
      <c r="C8699" s="429">
        <v>6.4560899999999997</v>
      </c>
      <c r="D8699" s="429">
        <v>3.6563370000000002</v>
      </c>
      <c r="E8699" s="429">
        <v>2.7997529999999995</v>
      </c>
      <c r="F8699" s="429">
        <v>10.236085000000003</v>
      </c>
    </row>
    <row r="8700" spans="1:6" x14ac:dyDescent="0.3">
      <c r="A8700" s="336">
        <v>30415</v>
      </c>
      <c r="B8700" s="2" t="s">
        <v>296</v>
      </c>
      <c r="C8700" s="429">
        <v>5.508991</v>
      </c>
      <c r="D8700" s="429">
        <v>2.788313</v>
      </c>
      <c r="E8700" s="429">
        <v>2.7206779999999999</v>
      </c>
      <c r="F8700" s="429">
        <v>10.177827999999991</v>
      </c>
    </row>
    <row r="8701" spans="1:6" x14ac:dyDescent="0.3">
      <c r="A8701" s="336">
        <v>30417</v>
      </c>
      <c r="B8701" s="2" t="s">
        <v>294</v>
      </c>
      <c r="C8701" s="429">
        <v>6.1694589999999998</v>
      </c>
      <c r="D8701" s="429">
        <v>3.3416769999999998</v>
      </c>
      <c r="E8701" s="429">
        <v>2.827782</v>
      </c>
      <c r="F8701" s="429">
        <v>10.897490999999988</v>
      </c>
    </row>
    <row r="8702" spans="1:6" x14ac:dyDescent="0.3">
      <c r="A8702" s="336">
        <v>30420</v>
      </c>
      <c r="B8702" s="2" t="s">
        <v>294</v>
      </c>
      <c r="C8702" s="429">
        <v>6.1147879999999999</v>
      </c>
      <c r="D8702" s="429">
        <v>3.3052839999999999</v>
      </c>
      <c r="E8702" s="429">
        <v>2.809504</v>
      </c>
      <c r="F8702" s="429">
        <v>11.152424000000011</v>
      </c>
    </row>
    <row r="8703" spans="1:6" x14ac:dyDescent="0.3">
      <c r="A8703" s="336">
        <v>30421</v>
      </c>
      <c r="B8703" s="2" t="s">
        <v>294</v>
      </c>
      <c r="C8703" s="429">
        <v>6.1392249999999997</v>
      </c>
      <c r="D8703" s="429">
        <v>3.2964229999999999</v>
      </c>
      <c r="E8703" s="429">
        <v>2.8428019999999998</v>
      </c>
      <c r="F8703" s="429">
        <v>11.159521000000005</v>
      </c>
    </row>
    <row r="8704" spans="1:6" x14ac:dyDescent="0.3">
      <c r="A8704" s="336">
        <v>30425</v>
      </c>
      <c r="B8704" s="2" t="s">
        <v>296</v>
      </c>
      <c r="C8704" s="429">
        <v>5.4216920000000002</v>
      </c>
      <c r="D8704" s="429">
        <v>2.795722</v>
      </c>
      <c r="E8704" s="429">
        <v>2.6259700000000001</v>
      </c>
      <c r="F8704" s="429">
        <v>10.726559000000002</v>
      </c>
    </row>
    <row r="8705" spans="1:6" x14ac:dyDescent="0.3">
      <c r="A8705" s="336">
        <v>30426</v>
      </c>
      <c r="B8705" s="2" t="s">
        <v>296</v>
      </c>
      <c r="C8705" s="429">
        <v>5.3828069999999997</v>
      </c>
      <c r="D8705" s="429">
        <v>2.8231280000000001</v>
      </c>
      <c r="E8705" s="429">
        <v>2.5596789999999996</v>
      </c>
      <c r="F8705" s="429">
        <v>10.093174999999995</v>
      </c>
    </row>
    <row r="8706" spans="1:6" x14ac:dyDescent="0.3">
      <c r="A8706" s="336">
        <v>30427</v>
      </c>
      <c r="B8706" s="2" t="s">
        <v>294</v>
      </c>
      <c r="C8706" s="429">
        <v>6.1646000000000001</v>
      </c>
      <c r="D8706" s="429">
        <v>3.2492130000000001</v>
      </c>
      <c r="E8706" s="429">
        <v>2.915387</v>
      </c>
      <c r="F8706" s="429">
        <v>11.222232000000005</v>
      </c>
    </row>
    <row r="8707" spans="1:6" x14ac:dyDescent="0.3">
      <c r="A8707" s="336">
        <v>30428</v>
      </c>
      <c r="B8707" s="2" t="s">
        <v>294</v>
      </c>
      <c r="C8707" s="429">
        <v>6.1801029999999999</v>
      </c>
      <c r="D8707" s="429">
        <v>3.1336680000000001</v>
      </c>
      <c r="E8707" s="429">
        <v>3.0464349999999998</v>
      </c>
      <c r="F8707" s="429">
        <v>11.821315000000006</v>
      </c>
    </row>
    <row r="8708" spans="1:6" x14ac:dyDescent="0.3">
      <c r="A8708" s="336">
        <v>30434</v>
      </c>
      <c r="B8708" s="2" t="s">
        <v>293</v>
      </c>
      <c r="C8708" s="429">
        <v>6.4401700000000002</v>
      </c>
      <c r="D8708" s="429">
        <v>3.6852269999999998</v>
      </c>
      <c r="E8708" s="429">
        <v>2.7549430000000004</v>
      </c>
      <c r="F8708" s="429">
        <v>9.8300479999999908</v>
      </c>
    </row>
    <row r="8709" spans="1:6" x14ac:dyDescent="0.3">
      <c r="A8709" s="336">
        <v>30436</v>
      </c>
      <c r="B8709" s="2" t="s">
        <v>294</v>
      </c>
      <c r="C8709" s="429">
        <v>6.1418489999999997</v>
      </c>
      <c r="D8709" s="429">
        <v>3.234769</v>
      </c>
      <c r="E8709" s="429">
        <v>2.9070799999999997</v>
      </c>
      <c r="F8709" s="429">
        <v>11.395142</v>
      </c>
    </row>
    <row r="8710" spans="1:6" x14ac:dyDescent="0.3">
      <c r="A8710" s="336">
        <v>30438</v>
      </c>
      <c r="B8710" s="2" t="s">
        <v>294</v>
      </c>
      <c r="C8710" s="429">
        <v>6.1667310000000004</v>
      </c>
      <c r="D8710" s="429">
        <v>3.278959</v>
      </c>
      <c r="E8710" s="429">
        <v>2.8877720000000004</v>
      </c>
      <c r="F8710" s="429">
        <v>11.181210999999998</v>
      </c>
    </row>
    <row r="8711" spans="1:6" x14ac:dyDescent="0.3">
      <c r="A8711" s="336">
        <v>30439</v>
      </c>
      <c r="B8711" s="2" t="s">
        <v>294</v>
      </c>
      <c r="C8711" s="429">
        <v>6.0766520000000002</v>
      </c>
      <c r="D8711" s="429">
        <v>3.3731559999999998</v>
      </c>
      <c r="E8711" s="429">
        <v>2.7034960000000003</v>
      </c>
      <c r="F8711" s="429">
        <v>10.94137700000001</v>
      </c>
    </row>
    <row r="8712" spans="1:6" x14ac:dyDescent="0.3">
      <c r="A8712" s="336">
        <v>30441</v>
      </c>
      <c r="B8712" s="2" t="s">
        <v>294</v>
      </c>
      <c r="C8712" s="429">
        <v>5.9428780000000003</v>
      </c>
      <c r="D8712" s="429">
        <v>3.409268</v>
      </c>
      <c r="E8712" s="429">
        <v>2.5336100000000004</v>
      </c>
      <c r="F8712" s="429">
        <v>10.686834999999995</v>
      </c>
    </row>
    <row r="8713" spans="1:6" x14ac:dyDescent="0.3">
      <c r="A8713" s="336">
        <v>30442</v>
      </c>
      <c r="B8713" s="2" t="s">
        <v>296</v>
      </c>
      <c r="C8713" s="429">
        <v>5.3826520000000002</v>
      </c>
      <c r="D8713" s="429">
        <v>2.7751320000000002</v>
      </c>
      <c r="E8713" s="429">
        <v>2.6075200000000001</v>
      </c>
      <c r="F8713" s="429">
        <v>10.715949000000009</v>
      </c>
    </row>
    <row r="8714" spans="1:6" x14ac:dyDescent="0.3">
      <c r="A8714" s="336">
        <v>30445</v>
      </c>
      <c r="B8714" s="2" t="s">
        <v>294</v>
      </c>
      <c r="C8714" s="429">
        <v>6.1563920000000003</v>
      </c>
      <c r="D8714" s="429">
        <v>3.1586460000000001</v>
      </c>
      <c r="E8714" s="429">
        <v>2.9977460000000002</v>
      </c>
      <c r="F8714" s="429">
        <v>11.742689000000006</v>
      </c>
    </row>
    <row r="8715" spans="1:6" x14ac:dyDescent="0.3">
      <c r="A8715" s="336">
        <v>30446</v>
      </c>
      <c r="B8715" s="2" t="s">
        <v>296</v>
      </c>
      <c r="C8715" s="429">
        <v>5.5050429999999997</v>
      </c>
      <c r="D8715" s="429">
        <v>2.8032270000000001</v>
      </c>
      <c r="E8715" s="429">
        <v>2.7018159999999996</v>
      </c>
      <c r="F8715" s="429">
        <v>9.8178380000000089</v>
      </c>
    </row>
    <row r="8716" spans="1:6" x14ac:dyDescent="0.3">
      <c r="A8716" s="336">
        <v>30450</v>
      </c>
      <c r="B8716" s="2" t="s">
        <v>296</v>
      </c>
      <c r="C8716" s="429">
        <v>5.4416840000000004</v>
      </c>
      <c r="D8716" s="429">
        <v>2.799919</v>
      </c>
      <c r="E8716" s="429">
        <v>2.6417650000000004</v>
      </c>
      <c r="F8716" s="429">
        <v>10.560369000000016</v>
      </c>
    </row>
    <row r="8717" spans="1:6" x14ac:dyDescent="0.3">
      <c r="A8717" s="336">
        <v>30452</v>
      </c>
      <c r="B8717" s="2" t="s">
        <v>294</v>
      </c>
      <c r="C8717" s="429">
        <v>6.1133870000000003</v>
      </c>
      <c r="D8717" s="429">
        <v>3.4058199999999998</v>
      </c>
      <c r="E8717" s="429">
        <v>2.7075670000000005</v>
      </c>
      <c r="F8717" s="429">
        <v>10.745526999999996</v>
      </c>
    </row>
    <row r="8718" spans="1:6" x14ac:dyDescent="0.3">
      <c r="A8718" s="336">
        <v>30453</v>
      </c>
      <c r="B8718" s="2" t="s">
        <v>294</v>
      </c>
      <c r="C8718" s="429">
        <v>6.1623929999999998</v>
      </c>
      <c r="D8718" s="429">
        <v>3.2326890000000001</v>
      </c>
      <c r="E8718" s="429">
        <v>2.9297039999999996</v>
      </c>
      <c r="F8718" s="429">
        <v>11.406824999999991</v>
      </c>
    </row>
    <row r="8719" spans="1:6" x14ac:dyDescent="0.3">
      <c r="A8719" s="336">
        <v>30454</v>
      </c>
      <c r="B8719" s="2" t="s">
        <v>294</v>
      </c>
      <c r="C8719" s="429">
        <v>6.0900280000000002</v>
      </c>
      <c r="D8719" s="429">
        <v>3.158353</v>
      </c>
      <c r="E8719" s="429">
        <v>2.9316750000000003</v>
      </c>
      <c r="F8719" s="429">
        <v>11.748190000000001</v>
      </c>
    </row>
    <row r="8720" spans="1:6" x14ac:dyDescent="0.3">
      <c r="A8720" s="336">
        <v>30455</v>
      </c>
      <c r="B8720" s="2" t="s">
        <v>296</v>
      </c>
      <c r="C8720" s="429">
        <v>5.4446479999999999</v>
      </c>
      <c r="D8720" s="429">
        <v>2.7784170000000001</v>
      </c>
      <c r="E8720" s="429">
        <v>2.6662309999999998</v>
      </c>
      <c r="F8720" s="429">
        <v>10.488941999999994</v>
      </c>
    </row>
    <row r="8721" spans="1:6" x14ac:dyDescent="0.3">
      <c r="A8721" s="336">
        <v>30456</v>
      </c>
      <c r="B8721" s="2" t="s">
        <v>296</v>
      </c>
      <c r="C8721" s="429">
        <v>5.367292</v>
      </c>
      <c r="D8721" s="429">
        <v>2.8114650000000001</v>
      </c>
      <c r="E8721" s="429">
        <v>2.5558269999999998</v>
      </c>
      <c r="F8721" s="429">
        <v>10.126434999999994</v>
      </c>
    </row>
    <row r="8722" spans="1:6" x14ac:dyDescent="0.3">
      <c r="A8722" s="336">
        <v>30457</v>
      </c>
      <c r="B8722" s="2" t="s">
        <v>294</v>
      </c>
      <c r="C8722" s="429">
        <v>6.0910019999999996</v>
      </c>
      <c r="D8722" s="429">
        <v>3.2145999999999999</v>
      </c>
      <c r="E8722" s="429">
        <v>2.8764019999999997</v>
      </c>
      <c r="F8722" s="429">
        <v>11.422691000000007</v>
      </c>
    </row>
    <row r="8723" spans="1:6" x14ac:dyDescent="0.3">
      <c r="A8723" s="336">
        <v>30458</v>
      </c>
      <c r="B8723" s="2" t="s">
        <v>296</v>
      </c>
      <c r="C8723" s="429">
        <v>5.4492880000000001</v>
      </c>
      <c r="D8723" s="429">
        <v>2.8046350000000002</v>
      </c>
      <c r="E8723" s="429">
        <v>2.6446529999999999</v>
      </c>
      <c r="F8723" s="429">
        <v>10.457172000000007</v>
      </c>
    </row>
    <row r="8724" spans="1:6" x14ac:dyDescent="0.3">
      <c r="A8724" s="336">
        <v>30461</v>
      </c>
      <c r="B8724" s="2" t="s">
        <v>296</v>
      </c>
      <c r="C8724" s="429">
        <v>5.481115</v>
      </c>
      <c r="D8724" s="429">
        <v>2.7975810000000001</v>
      </c>
      <c r="E8724" s="429">
        <v>2.6835339999999999</v>
      </c>
      <c r="F8724" s="429">
        <v>10.286850999999992</v>
      </c>
    </row>
    <row r="8725" spans="1:6" x14ac:dyDescent="0.3">
      <c r="A8725" s="336">
        <v>30467</v>
      </c>
      <c r="B8725" s="2" t="s">
        <v>296</v>
      </c>
      <c r="C8725" s="429">
        <v>5.4485859999999997</v>
      </c>
      <c r="D8725" s="429">
        <v>2.7931900000000001</v>
      </c>
      <c r="E8725" s="429">
        <v>2.6553959999999996</v>
      </c>
      <c r="F8725" s="429">
        <v>10.105937999999995</v>
      </c>
    </row>
    <row r="8726" spans="1:6" x14ac:dyDescent="0.3">
      <c r="A8726" s="336">
        <v>30470</v>
      </c>
      <c r="B8726" s="2" t="s">
        <v>294</v>
      </c>
      <c r="C8726" s="429">
        <v>6.1148400000000001</v>
      </c>
      <c r="D8726" s="429">
        <v>3.2003309999999998</v>
      </c>
      <c r="E8726" s="429">
        <v>2.9145090000000002</v>
      </c>
      <c r="F8726" s="429">
        <v>11.510001999999993</v>
      </c>
    </row>
    <row r="8727" spans="1:6" x14ac:dyDescent="0.3">
      <c r="A8727" s="336">
        <v>30471</v>
      </c>
      <c r="B8727" s="2" t="s">
        <v>294</v>
      </c>
      <c r="C8727" s="429">
        <v>6.0379449999999997</v>
      </c>
      <c r="D8727" s="429">
        <v>3.3801770000000002</v>
      </c>
      <c r="E8727" s="429">
        <v>2.6577679999999995</v>
      </c>
      <c r="F8727" s="429">
        <v>10.932098000000003</v>
      </c>
    </row>
    <row r="8728" spans="1:6" x14ac:dyDescent="0.3">
      <c r="A8728" s="336">
        <v>30473</v>
      </c>
      <c r="B8728" s="2" t="s">
        <v>294</v>
      </c>
      <c r="C8728" s="429">
        <v>6.1865949999999996</v>
      </c>
      <c r="D8728" s="429">
        <v>3.1752720000000001</v>
      </c>
      <c r="E8728" s="429">
        <v>3.0113229999999995</v>
      </c>
      <c r="F8728" s="429">
        <v>11.569229999999997</v>
      </c>
    </row>
    <row r="8729" spans="1:6" x14ac:dyDescent="0.3">
      <c r="A8729" s="336">
        <v>30474</v>
      </c>
      <c r="B8729" s="2" t="s">
        <v>294</v>
      </c>
      <c r="C8729" s="429">
        <v>6.1378969999999997</v>
      </c>
      <c r="D8729" s="429">
        <v>3.2282449999999998</v>
      </c>
      <c r="E8729" s="429">
        <v>2.9096519999999999</v>
      </c>
      <c r="F8729" s="429">
        <v>11.343487999999994</v>
      </c>
    </row>
    <row r="8730" spans="1:6" x14ac:dyDescent="0.3">
      <c r="A8730" s="336">
        <v>30477</v>
      </c>
      <c r="B8730" s="2" t="s">
        <v>293</v>
      </c>
      <c r="C8730" s="429">
        <v>6.4584760000000001</v>
      </c>
      <c r="D8730" s="429">
        <v>3.7596470000000002</v>
      </c>
      <c r="E8730" s="429">
        <v>2.6988289999999999</v>
      </c>
      <c r="F8730" s="429">
        <v>10.483896000000001</v>
      </c>
    </row>
    <row r="8731" spans="1:6" x14ac:dyDescent="0.3">
      <c r="A8731" s="336">
        <v>30501</v>
      </c>
      <c r="B8731" s="2" t="s">
        <v>293</v>
      </c>
      <c r="C8731" s="429">
        <v>6.0175429999999999</v>
      </c>
      <c r="D8731" s="429">
        <v>3.666957</v>
      </c>
      <c r="E8731" s="429">
        <v>2.3505859999999998</v>
      </c>
      <c r="F8731" s="429">
        <v>-5.5941550000000078</v>
      </c>
    </row>
    <row r="8732" spans="1:6" x14ac:dyDescent="0.3">
      <c r="A8732" s="336">
        <v>30504</v>
      </c>
      <c r="B8732" s="2" t="s">
        <v>293</v>
      </c>
      <c r="C8732" s="429">
        <v>6.0363870000000004</v>
      </c>
      <c r="D8732" s="429">
        <v>3.582735</v>
      </c>
      <c r="E8732" s="429">
        <v>2.4536520000000004</v>
      </c>
      <c r="F8732" s="429">
        <v>-4.4869899999999987</v>
      </c>
    </row>
    <row r="8733" spans="1:6" x14ac:dyDescent="0.3">
      <c r="A8733" s="336">
        <v>30506</v>
      </c>
      <c r="B8733" s="2" t="s">
        <v>293</v>
      </c>
      <c r="C8733" s="429">
        <v>5.9973380000000001</v>
      </c>
      <c r="D8733" s="429">
        <v>3.673327</v>
      </c>
      <c r="E8733" s="429">
        <v>2.324011</v>
      </c>
      <c r="F8733" s="429">
        <v>-6.8799379999999957</v>
      </c>
    </row>
    <row r="8734" spans="1:6" x14ac:dyDescent="0.3">
      <c r="A8734" s="336">
        <v>30507</v>
      </c>
      <c r="B8734" s="2" t="s">
        <v>293</v>
      </c>
      <c r="C8734" s="429">
        <v>6.0626629999999997</v>
      </c>
      <c r="D8734" s="429">
        <v>3.619977</v>
      </c>
      <c r="E8734" s="429">
        <v>2.4426859999999997</v>
      </c>
      <c r="F8734" s="429">
        <v>-3.6649219999999971</v>
      </c>
    </row>
    <row r="8735" spans="1:6" x14ac:dyDescent="0.3">
      <c r="A8735" s="336">
        <v>30510</v>
      </c>
      <c r="B8735" s="2" t="s">
        <v>293</v>
      </c>
      <c r="C8735" s="429">
        <v>5.9775809999999998</v>
      </c>
      <c r="D8735" s="429">
        <v>3.9515609999999999</v>
      </c>
      <c r="E8735" s="429">
        <v>2.0260199999999999</v>
      </c>
      <c r="F8735" s="429">
        <v>-8.0289069999999967</v>
      </c>
    </row>
    <row r="8736" spans="1:6" x14ac:dyDescent="0.3">
      <c r="A8736" s="336">
        <v>30511</v>
      </c>
      <c r="B8736" s="2" t="s">
        <v>293</v>
      </c>
      <c r="C8736" s="429">
        <v>6.0242149999999999</v>
      </c>
      <c r="D8736" s="429">
        <v>3.9543550000000001</v>
      </c>
      <c r="E8736" s="429">
        <v>2.0698599999999998</v>
      </c>
      <c r="F8736" s="429">
        <v>-6.8367809999999949</v>
      </c>
    </row>
    <row r="8737" spans="1:6" x14ac:dyDescent="0.3">
      <c r="A8737" s="336">
        <v>30512</v>
      </c>
      <c r="B8737" s="2" t="s">
        <v>293</v>
      </c>
      <c r="C8737" s="429">
        <v>5.5759499999999997</v>
      </c>
      <c r="D8737" s="429">
        <v>4.6888030000000001</v>
      </c>
      <c r="E8737" s="429">
        <v>0.88714699999999969</v>
      </c>
      <c r="F8737" s="429">
        <v>-20.298105999999997</v>
      </c>
    </row>
    <row r="8738" spans="1:6" x14ac:dyDescent="0.3">
      <c r="A8738" s="336">
        <v>30513</v>
      </c>
      <c r="B8738" s="2" t="s">
        <v>293</v>
      </c>
      <c r="C8738" s="429">
        <v>5.6868980000000002</v>
      </c>
      <c r="D8738" s="429">
        <v>4.3455709999999996</v>
      </c>
      <c r="E8738" s="429">
        <v>1.3413270000000006</v>
      </c>
      <c r="F8738" s="429">
        <v>-16.041961000000008</v>
      </c>
    </row>
    <row r="8739" spans="1:6" x14ac:dyDescent="0.3">
      <c r="A8739" s="336">
        <v>30516</v>
      </c>
      <c r="B8739" s="2" t="s">
        <v>293</v>
      </c>
      <c r="C8739" s="429">
        <v>6.1979090000000001</v>
      </c>
      <c r="D8739" s="429">
        <v>3.6589079999999998</v>
      </c>
      <c r="E8739" s="429">
        <v>2.5390010000000003</v>
      </c>
      <c r="F8739" s="429">
        <v>6.6561000000000092E-2</v>
      </c>
    </row>
    <row r="8740" spans="1:6" x14ac:dyDescent="0.3">
      <c r="A8740" s="336">
        <v>30517</v>
      </c>
      <c r="B8740" s="2" t="s">
        <v>293</v>
      </c>
      <c r="C8740" s="429">
        <v>6.1603640000000004</v>
      </c>
      <c r="D8740" s="429">
        <v>3.5062280000000001</v>
      </c>
      <c r="E8740" s="429">
        <v>2.6541360000000003</v>
      </c>
      <c r="F8740" s="429">
        <v>-0.82865699999999975</v>
      </c>
    </row>
    <row r="8741" spans="1:6" x14ac:dyDescent="0.3">
      <c r="A8741" s="336">
        <v>30518</v>
      </c>
      <c r="B8741" s="2" t="s">
        <v>293</v>
      </c>
      <c r="C8741" s="429">
        <v>6.1484920000000001</v>
      </c>
      <c r="D8741" s="429">
        <v>3.473195</v>
      </c>
      <c r="E8741" s="429">
        <v>2.675297</v>
      </c>
      <c r="F8741" s="429">
        <v>-1.799945000000001</v>
      </c>
    </row>
    <row r="8742" spans="1:6" x14ac:dyDescent="0.3">
      <c r="A8742" s="336">
        <v>30519</v>
      </c>
      <c r="B8742" s="2" t="s">
        <v>293</v>
      </c>
      <c r="C8742" s="429">
        <v>6.168183</v>
      </c>
      <c r="D8742" s="429">
        <v>3.4779450000000001</v>
      </c>
      <c r="E8742" s="429">
        <v>2.6902379999999999</v>
      </c>
      <c r="F8742" s="429">
        <v>-0.83587800000000811</v>
      </c>
    </row>
    <row r="8743" spans="1:6" x14ac:dyDescent="0.3">
      <c r="A8743" s="336">
        <v>30520</v>
      </c>
      <c r="B8743" s="2" t="s">
        <v>293</v>
      </c>
      <c r="C8743" s="429">
        <v>6.197082</v>
      </c>
      <c r="D8743" s="429">
        <v>3.6652830000000001</v>
      </c>
      <c r="E8743" s="429">
        <v>2.5317989999999999</v>
      </c>
      <c r="F8743" s="429">
        <v>4.2189000000007582E-2</v>
      </c>
    </row>
    <row r="8744" spans="1:6" x14ac:dyDescent="0.3">
      <c r="A8744" s="336">
        <v>30521</v>
      </c>
      <c r="B8744" s="2" t="s">
        <v>293</v>
      </c>
      <c r="C8744" s="429">
        <v>6.1600239999999999</v>
      </c>
      <c r="D8744" s="429">
        <v>3.7399969999999998</v>
      </c>
      <c r="E8744" s="429">
        <v>2.4200270000000002</v>
      </c>
      <c r="F8744" s="429">
        <v>-1.9684880000000078</v>
      </c>
    </row>
    <row r="8745" spans="1:6" x14ac:dyDescent="0.3">
      <c r="A8745" s="336">
        <v>30522</v>
      </c>
      <c r="B8745" s="2" t="s">
        <v>293</v>
      </c>
      <c r="C8745" s="429">
        <v>5.7046760000000001</v>
      </c>
      <c r="D8745" s="429">
        <v>4.2736970000000003</v>
      </c>
      <c r="E8745" s="429">
        <v>1.4309789999999998</v>
      </c>
      <c r="F8745" s="429">
        <v>-15.179442999999999</v>
      </c>
    </row>
    <row r="8746" spans="1:6" x14ac:dyDescent="0.3">
      <c r="A8746" s="336">
        <v>30523</v>
      </c>
      <c r="B8746" s="2" t="s">
        <v>293</v>
      </c>
      <c r="C8746" s="429">
        <v>5.6963100000000004</v>
      </c>
      <c r="D8746" s="429">
        <v>4.7182230000000001</v>
      </c>
      <c r="E8746" s="429">
        <v>0.97808700000000037</v>
      </c>
      <c r="F8746" s="429">
        <v>-18.487702999999996</v>
      </c>
    </row>
    <row r="8747" spans="1:6" x14ac:dyDescent="0.3">
      <c r="A8747" s="336">
        <v>30525</v>
      </c>
      <c r="B8747" s="2" t="s">
        <v>293</v>
      </c>
      <c r="C8747" s="429">
        <v>5.4336399999999996</v>
      </c>
      <c r="D8747" s="429">
        <v>5.2805600000000004</v>
      </c>
      <c r="E8747" s="429">
        <v>0.15307999999999922</v>
      </c>
      <c r="F8747" s="429">
        <v>-24.742472999999983</v>
      </c>
    </row>
    <row r="8748" spans="1:6" x14ac:dyDescent="0.3">
      <c r="A8748" s="336">
        <v>30527</v>
      </c>
      <c r="B8748" s="2" t="s">
        <v>293</v>
      </c>
      <c r="C8748" s="429">
        <v>5.8950469999999999</v>
      </c>
      <c r="D8748" s="429">
        <v>3.9650699999999999</v>
      </c>
      <c r="E8748" s="429">
        <v>1.9299770000000001</v>
      </c>
      <c r="F8748" s="429">
        <v>-11.173467999999993</v>
      </c>
    </row>
    <row r="8749" spans="1:6" x14ac:dyDescent="0.3">
      <c r="A8749" s="336">
        <v>30528</v>
      </c>
      <c r="B8749" s="2" t="s">
        <v>293</v>
      </c>
      <c r="C8749" s="429">
        <v>5.7420429999999998</v>
      </c>
      <c r="D8749" s="429">
        <v>4.3536900000000003</v>
      </c>
      <c r="E8749" s="429">
        <v>1.3883529999999995</v>
      </c>
      <c r="F8749" s="429">
        <v>-16.540915000000005</v>
      </c>
    </row>
    <row r="8750" spans="1:6" x14ac:dyDescent="0.3">
      <c r="A8750" s="336">
        <v>30529</v>
      </c>
      <c r="B8750" s="2" t="s">
        <v>293</v>
      </c>
      <c r="C8750" s="429">
        <v>6.1801719999999998</v>
      </c>
      <c r="D8750" s="429">
        <v>3.6058370000000002</v>
      </c>
      <c r="E8750" s="429">
        <v>2.5743349999999996</v>
      </c>
      <c r="F8750" s="429">
        <v>-0.63113500000000755</v>
      </c>
    </row>
    <row r="8751" spans="1:6" x14ac:dyDescent="0.3">
      <c r="A8751" s="336">
        <v>30530</v>
      </c>
      <c r="B8751" s="2" t="s">
        <v>293</v>
      </c>
      <c r="C8751" s="429">
        <v>6.2024609999999996</v>
      </c>
      <c r="D8751" s="429">
        <v>3.6173570000000002</v>
      </c>
      <c r="E8751" s="429">
        <v>2.5851039999999994</v>
      </c>
      <c r="F8751" s="429">
        <v>-0.11840900000001398</v>
      </c>
    </row>
    <row r="8752" spans="1:6" x14ac:dyDescent="0.3">
      <c r="A8752" s="336">
        <v>30531</v>
      </c>
      <c r="B8752" s="2" t="s">
        <v>293</v>
      </c>
      <c r="C8752" s="429">
        <v>5.9026509999999996</v>
      </c>
      <c r="D8752" s="429">
        <v>4.121467</v>
      </c>
      <c r="E8752" s="429">
        <v>1.7811839999999997</v>
      </c>
      <c r="F8752" s="429">
        <v>-10.794018000000008</v>
      </c>
    </row>
    <row r="8753" spans="1:6" x14ac:dyDescent="0.3">
      <c r="A8753" s="336">
        <v>30533</v>
      </c>
      <c r="B8753" s="2" t="s">
        <v>293</v>
      </c>
      <c r="C8753" s="429">
        <v>5.7729720000000002</v>
      </c>
      <c r="D8753" s="429">
        <v>4.1425140000000003</v>
      </c>
      <c r="E8753" s="429">
        <v>1.630458</v>
      </c>
      <c r="F8753" s="429">
        <v>-15.752180000000003</v>
      </c>
    </row>
    <row r="8754" spans="1:6" x14ac:dyDescent="0.3">
      <c r="A8754" s="336">
        <v>30534</v>
      </c>
      <c r="B8754" s="2" t="s">
        <v>293</v>
      </c>
      <c r="C8754" s="429">
        <v>5.9212980000000002</v>
      </c>
      <c r="D8754" s="429">
        <v>3.8056519999999998</v>
      </c>
      <c r="E8754" s="429">
        <v>2.1156460000000004</v>
      </c>
      <c r="F8754" s="429">
        <v>-10.444040000000008</v>
      </c>
    </row>
    <row r="8755" spans="1:6" x14ac:dyDescent="0.3">
      <c r="A8755" s="336">
        <v>30535</v>
      </c>
      <c r="B8755" s="2" t="s">
        <v>293</v>
      </c>
      <c r="C8755" s="429">
        <v>5.829237</v>
      </c>
      <c r="D8755" s="429">
        <v>4.3041479999999996</v>
      </c>
      <c r="E8755" s="429">
        <v>1.5250890000000004</v>
      </c>
      <c r="F8755" s="429">
        <v>-13.493203999999999</v>
      </c>
    </row>
    <row r="8756" spans="1:6" x14ac:dyDescent="0.3">
      <c r="A8756" s="336">
        <v>30536</v>
      </c>
      <c r="B8756" s="2" t="s">
        <v>293</v>
      </c>
      <c r="C8756" s="429">
        <v>5.748615</v>
      </c>
      <c r="D8756" s="429">
        <v>4.1712389999999999</v>
      </c>
      <c r="E8756" s="429">
        <v>1.5773760000000001</v>
      </c>
      <c r="F8756" s="429">
        <v>-14.531258000000008</v>
      </c>
    </row>
    <row r="8757" spans="1:6" x14ac:dyDescent="0.3">
      <c r="A8757" s="336">
        <v>30537</v>
      </c>
      <c r="B8757" s="2" t="s">
        <v>293</v>
      </c>
      <c r="C8757" s="429">
        <v>5.3404720000000001</v>
      </c>
      <c r="D8757" s="429">
        <v>5.4739399999999998</v>
      </c>
      <c r="E8757" s="429">
        <v>-0.1334679999999997</v>
      </c>
      <c r="F8757" s="429">
        <v>-26.794060000000016</v>
      </c>
    </row>
    <row r="8758" spans="1:6" x14ac:dyDescent="0.3">
      <c r="A8758" s="336">
        <v>30538</v>
      </c>
      <c r="B8758" s="2" t="s">
        <v>293</v>
      </c>
      <c r="C8758" s="429">
        <v>6.0839150000000002</v>
      </c>
      <c r="D8758" s="429">
        <v>3.9100229999999998</v>
      </c>
      <c r="E8758" s="429">
        <v>2.1738920000000004</v>
      </c>
      <c r="F8758" s="429">
        <v>-4.5306549999999888</v>
      </c>
    </row>
    <row r="8759" spans="1:6" x14ac:dyDescent="0.3">
      <c r="A8759" s="336">
        <v>30539</v>
      </c>
      <c r="B8759" s="2" t="s">
        <v>293</v>
      </c>
      <c r="C8759" s="429">
        <v>5.8017849999999997</v>
      </c>
      <c r="D8759" s="429">
        <v>4.0277799999999999</v>
      </c>
      <c r="E8759" s="429">
        <v>1.7740049999999998</v>
      </c>
      <c r="F8759" s="429">
        <v>-12.112339999999996</v>
      </c>
    </row>
    <row r="8760" spans="1:6" x14ac:dyDescent="0.3">
      <c r="A8760" s="336">
        <v>30540</v>
      </c>
      <c r="B8760" s="2" t="s">
        <v>293</v>
      </c>
      <c r="C8760" s="429">
        <v>5.824039</v>
      </c>
      <c r="D8760" s="429">
        <v>3.974288</v>
      </c>
      <c r="E8760" s="429">
        <v>1.8497509999999999</v>
      </c>
      <c r="F8760" s="429">
        <v>-11.064125000000004</v>
      </c>
    </row>
    <row r="8761" spans="1:6" x14ac:dyDescent="0.3">
      <c r="A8761" s="336">
        <v>30541</v>
      </c>
      <c r="B8761" s="2" t="s">
        <v>293</v>
      </c>
      <c r="C8761" s="429">
        <v>5.7093970000000001</v>
      </c>
      <c r="D8761" s="429">
        <v>4.2016790000000004</v>
      </c>
      <c r="E8761" s="429">
        <v>1.5077179999999997</v>
      </c>
      <c r="F8761" s="429">
        <v>-13.837477000000021</v>
      </c>
    </row>
    <row r="8762" spans="1:6" x14ac:dyDescent="0.3">
      <c r="A8762" s="336">
        <v>30542</v>
      </c>
      <c r="B8762" s="2" t="s">
        <v>293</v>
      </c>
      <c r="C8762" s="429">
        <v>6.1022109999999996</v>
      </c>
      <c r="D8762" s="429">
        <v>3.5251350000000001</v>
      </c>
      <c r="E8762" s="429">
        <v>2.5770759999999995</v>
      </c>
      <c r="F8762" s="429">
        <v>-2.5097379999999987</v>
      </c>
    </row>
    <row r="8763" spans="1:6" x14ac:dyDescent="0.3">
      <c r="A8763" s="336">
        <v>30543</v>
      </c>
      <c r="B8763" s="2" t="s">
        <v>293</v>
      </c>
      <c r="C8763" s="429">
        <v>6.0701869999999998</v>
      </c>
      <c r="D8763" s="429">
        <v>3.6796150000000001</v>
      </c>
      <c r="E8763" s="429">
        <v>2.3905719999999997</v>
      </c>
      <c r="F8763" s="429">
        <v>-3.7489070000000027</v>
      </c>
    </row>
    <row r="8764" spans="1:6" x14ac:dyDescent="0.3">
      <c r="A8764" s="336">
        <v>30545</v>
      </c>
      <c r="B8764" s="2" t="s">
        <v>293</v>
      </c>
      <c r="C8764" s="429">
        <v>5.5447870000000004</v>
      </c>
      <c r="D8764" s="429">
        <v>4.9084659999999998</v>
      </c>
      <c r="E8764" s="429">
        <v>0.63632100000000058</v>
      </c>
      <c r="F8764" s="429">
        <v>-22.938766000000008</v>
      </c>
    </row>
    <row r="8765" spans="1:6" x14ac:dyDescent="0.3">
      <c r="A8765" s="336">
        <v>30546</v>
      </c>
      <c r="B8765" s="2" t="s">
        <v>293</v>
      </c>
      <c r="C8765" s="429">
        <v>5.4518769999999996</v>
      </c>
      <c r="D8765" s="429">
        <v>5.182277</v>
      </c>
      <c r="E8765" s="429">
        <v>0.26959999999999962</v>
      </c>
      <c r="F8765" s="429">
        <v>-25.188667000000002</v>
      </c>
    </row>
    <row r="8766" spans="1:6" x14ac:dyDescent="0.3">
      <c r="A8766" s="336">
        <v>30547</v>
      </c>
      <c r="B8766" s="2" t="s">
        <v>293</v>
      </c>
      <c r="C8766" s="429">
        <v>6.1116999999999999</v>
      </c>
      <c r="D8766" s="429">
        <v>3.7674880000000002</v>
      </c>
      <c r="E8766" s="429">
        <v>2.3442119999999997</v>
      </c>
      <c r="F8766" s="429">
        <v>-3.5533690000000036</v>
      </c>
    </row>
    <row r="8767" spans="1:6" x14ac:dyDescent="0.3">
      <c r="A8767" s="336">
        <v>30548</v>
      </c>
      <c r="B8767" s="2" t="s">
        <v>293</v>
      </c>
      <c r="C8767" s="429">
        <v>6.19869</v>
      </c>
      <c r="D8767" s="429">
        <v>3.4842080000000002</v>
      </c>
      <c r="E8767" s="429">
        <v>2.7144819999999998</v>
      </c>
      <c r="F8767" s="429">
        <v>0.17541500000000099</v>
      </c>
    </row>
    <row r="8768" spans="1:6" x14ac:dyDescent="0.3">
      <c r="A8768" s="336">
        <v>30549</v>
      </c>
      <c r="B8768" s="2" t="s">
        <v>293</v>
      </c>
      <c r="C8768" s="429">
        <v>6.2226809999999997</v>
      </c>
      <c r="D8768" s="429">
        <v>3.5081129999999998</v>
      </c>
      <c r="E8768" s="429">
        <v>2.7145679999999999</v>
      </c>
      <c r="F8768" s="429">
        <v>0.91018200000000604</v>
      </c>
    </row>
    <row r="8769" spans="1:6" x14ac:dyDescent="0.3">
      <c r="A8769" s="336">
        <v>30552</v>
      </c>
      <c r="B8769" s="2" t="s">
        <v>293</v>
      </c>
      <c r="C8769" s="429">
        <v>5.6409180000000001</v>
      </c>
      <c r="D8769" s="429">
        <v>4.9291790000000004</v>
      </c>
      <c r="E8769" s="429">
        <v>0.71173899999999968</v>
      </c>
      <c r="F8769" s="429">
        <v>-20.587762000000005</v>
      </c>
    </row>
    <row r="8770" spans="1:6" x14ac:dyDescent="0.3">
      <c r="A8770" s="336">
        <v>30553</v>
      </c>
      <c r="B8770" s="2" t="s">
        <v>293</v>
      </c>
      <c r="C8770" s="429">
        <v>6.1610129999999996</v>
      </c>
      <c r="D8770" s="429">
        <v>3.7419389999999999</v>
      </c>
      <c r="E8770" s="429">
        <v>2.4190739999999997</v>
      </c>
      <c r="F8770" s="429">
        <v>-1.4889459999999985</v>
      </c>
    </row>
    <row r="8771" spans="1:6" x14ac:dyDescent="0.3">
      <c r="A8771" s="336">
        <v>30554</v>
      </c>
      <c r="B8771" s="2" t="s">
        <v>293</v>
      </c>
      <c r="C8771" s="429">
        <v>5.9929589999999999</v>
      </c>
      <c r="D8771" s="429">
        <v>3.853459</v>
      </c>
      <c r="E8771" s="429">
        <v>2.1395</v>
      </c>
      <c r="F8771" s="429">
        <v>-7.2348550000000031</v>
      </c>
    </row>
    <row r="8772" spans="1:6" x14ac:dyDescent="0.3">
      <c r="A8772" s="336">
        <v>30555</v>
      </c>
      <c r="B8772" s="2" t="s">
        <v>293</v>
      </c>
      <c r="C8772" s="429">
        <v>5.7348109999999997</v>
      </c>
      <c r="D8772" s="429">
        <v>4.2097670000000003</v>
      </c>
      <c r="E8772" s="429">
        <v>1.5250439999999994</v>
      </c>
      <c r="F8772" s="429">
        <v>-13.177008000000001</v>
      </c>
    </row>
    <row r="8773" spans="1:6" x14ac:dyDescent="0.3">
      <c r="A8773" s="336">
        <v>30557</v>
      </c>
      <c r="B8773" s="2" t="s">
        <v>293</v>
      </c>
      <c r="C8773" s="429">
        <v>6.1115120000000003</v>
      </c>
      <c r="D8773" s="429">
        <v>3.8515459999999999</v>
      </c>
      <c r="E8773" s="429">
        <v>2.2599660000000004</v>
      </c>
      <c r="F8773" s="429">
        <v>-3.3605760000000089</v>
      </c>
    </row>
    <row r="8774" spans="1:6" x14ac:dyDescent="0.3">
      <c r="A8774" s="336">
        <v>30558</v>
      </c>
      <c r="B8774" s="2" t="s">
        <v>293</v>
      </c>
      <c r="C8774" s="429">
        <v>6.1169739999999999</v>
      </c>
      <c r="D8774" s="429">
        <v>3.6563370000000002</v>
      </c>
      <c r="E8774" s="429">
        <v>2.4606369999999997</v>
      </c>
      <c r="F8774" s="429">
        <v>-2.4103019999999944</v>
      </c>
    </row>
    <row r="8775" spans="1:6" x14ac:dyDescent="0.3">
      <c r="A8775" s="336">
        <v>30559</v>
      </c>
      <c r="B8775" s="2" t="s">
        <v>293</v>
      </c>
      <c r="C8775" s="429">
        <v>5.7234999999999996</v>
      </c>
      <c r="D8775" s="429">
        <v>4.3086880000000001</v>
      </c>
      <c r="E8775" s="429">
        <v>1.4148119999999995</v>
      </c>
      <c r="F8775" s="429">
        <v>-14.305281999999991</v>
      </c>
    </row>
    <row r="8776" spans="1:6" x14ac:dyDescent="0.3">
      <c r="A8776" s="336">
        <v>30560</v>
      </c>
      <c r="B8776" s="2" t="s">
        <v>293</v>
      </c>
      <c r="C8776" s="429">
        <v>5.6834709999999999</v>
      </c>
      <c r="D8776" s="429">
        <v>4.4005580000000002</v>
      </c>
      <c r="E8776" s="429">
        <v>1.2829129999999997</v>
      </c>
      <c r="F8776" s="429">
        <v>-16.235452000000002</v>
      </c>
    </row>
    <row r="8777" spans="1:6" x14ac:dyDescent="0.3">
      <c r="A8777" s="336">
        <v>30563</v>
      </c>
      <c r="B8777" s="2" t="s">
        <v>293</v>
      </c>
      <c r="C8777" s="429">
        <v>5.8933049999999998</v>
      </c>
      <c r="D8777" s="429">
        <v>4.2559329999999997</v>
      </c>
      <c r="E8777" s="429">
        <v>1.637372</v>
      </c>
      <c r="F8777" s="429">
        <v>-11.427690999999989</v>
      </c>
    </row>
    <row r="8778" spans="1:6" x14ac:dyDescent="0.3">
      <c r="A8778" s="336">
        <v>30564</v>
      </c>
      <c r="B8778" s="2" t="s">
        <v>293</v>
      </c>
      <c r="C8778" s="429">
        <v>5.9055179999999998</v>
      </c>
      <c r="D8778" s="429">
        <v>3.8569089999999999</v>
      </c>
      <c r="E8778" s="429">
        <v>2.0486089999999999</v>
      </c>
      <c r="F8778" s="429">
        <v>-11.032763999999993</v>
      </c>
    </row>
    <row r="8779" spans="1:6" x14ac:dyDescent="0.3">
      <c r="A8779" s="336">
        <v>30565</v>
      </c>
      <c r="B8779" s="2" t="s">
        <v>293</v>
      </c>
      <c r="C8779" s="429">
        <v>6.2603809999999998</v>
      </c>
      <c r="D8779" s="429">
        <v>3.5237790000000002</v>
      </c>
      <c r="E8779" s="429">
        <v>2.7366019999999995</v>
      </c>
      <c r="F8779" s="429">
        <v>1.8359879999999933</v>
      </c>
    </row>
    <row r="8780" spans="1:6" x14ac:dyDescent="0.3">
      <c r="A8780" s="336">
        <v>30566</v>
      </c>
      <c r="B8780" s="2" t="s">
        <v>293</v>
      </c>
      <c r="C8780" s="429">
        <v>6.0525729999999998</v>
      </c>
      <c r="D8780" s="429">
        <v>3.5584519999999999</v>
      </c>
      <c r="E8780" s="429">
        <v>2.4941209999999998</v>
      </c>
      <c r="F8780" s="429">
        <v>-3.7394069999999928</v>
      </c>
    </row>
    <row r="8781" spans="1:6" x14ac:dyDescent="0.3">
      <c r="A8781" s="336">
        <v>30567</v>
      </c>
      <c r="B8781" s="2" t="s">
        <v>293</v>
      </c>
      <c r="C8781" s="429">
        <v>6.1463270000000003</v>
      </c>
      <c r="D8781" s="429">
        <v>3.5532520000000001</v>
      </c>
      <c r="E8781" s="429">
        <v>2.5930750000000002</v>
      </c>
      <c r="F8781" s="429">
        <v>-1.1203349999999972</v>
      </c>
    </row>
    <row r="8782" spans="1:6" x14ac:dyDescent="0.3">
      <c r="A8782" s="336">
        <v>30568</v>
      </c>
      <c r="B8782" s="2" t="s">
        <v>293</v>
      </c>
      <c r="C8782" s="429">
        <v>5.3649199999999997</v>
      </c>
      <c r="D8782" s="429">
        <v>5.4276679999999997</v>
      </c>
      <c r="E8782" s="429">
        <v>-6.2748000000000026E-2</v>
      </c>
      <c r="F8782" s="429">
        <v>-26.713811000000007</v>
      </c>
    </row>
    <row r="8783" spans="1:6" x14ac:dyDescent="0.3">
      <c r="A8783" s="336">
        <v>30571</v>
      </c>
      <c r="B8783" s="2" t="s">
        <v>293</v>
      </c>
      <c r="C8783" s="429">
        <v>5.6095940000000004</v>
      </c>
      <c r="D8783" s="429">
        <v>4.8067989999999998</v>
      </c>
      <c r="E8783" s="429">
        <v>0.80279500000000059</v>
      </c>
      <c r="F8783" s="429">
        <v>-21.16817099999998</v>
      </c>
    </row>
    <row r="8784" spans="1:6" x14ac:dyDescent="0.3">
      <c r="A8784" s="336">
        <v>30572</v>
      </c>
      <c r="B8784" s="2" t="s">
        <v>293</v>
      </c>
      <c r="C8784" s="429">
        <v>5.5812920000000004</v>
      </c>
      <c r="D8784" s="429">
        <v>4.5994510000000002</v>
      </c>
      <c r="E8784" s="429">
        <v>0.98184100000000019</v>
      </c>
      <c r="F8784" s="429">
        <v>-20.319970000000005</v>
      </c>
    </row>
    <row r="8785" spans="1:6" x14ac:dyDescent="0.3">
      <c r="A8785" s="336">
        <v>30575</v>
      </c>
      <c r="B8785" s="2" t="s">
        <v>293</v>
      </c>
      <c r="C8785" s="429">
        <v>6.1214940000000002</v>
      </c>
      <c r="D8785" s="429">
        <v>3.561121</v>
      </c>
      <c r="E8785" s="429">
        <v>2.5603730000000002</v>
      </c>
      <c r="F8785" s="429">
        <v>-1.7120220000000046</v>
      </c>
    </row>
    <row r="8786" spans="1:6" x14ac:dyDescent="0.3">
      <c r="A8786" s="336">
        <v>30576</v>
      </c>
      <c r="B8786" s="2" t="s">
        <v>293</v>
      </c>
      <c r="C8786" s="429">
        <v>5.5420980000000002</v>
      </c>
      <c r="D8786" s="429">
        <v>5.1120840000000003</v>
      </c>
      <c r="E8786" s="429">
        <v>0.4300139999999999</v>
      </c>
      <c r="F8786" s="429">
        <v>-22.995922999999998</v>
      </c>
    </row>
    <row r="8787" spans="1:6" x14ac:dyDescent="0.3">
      <c r="A8787" s="336">
        <v>30577</v>
      </c>
      <c r="B8787" s="2" t="s">
        <v>293</v>
      </c>
      <c r="C8787" s="429">
        <v>5.9756340000000003</v>
      </c>
      <c r="D8787" s="429">
        <v>4.1276229999999998</v>
      </c>
      <c r="E8787" s="429">
        <v>1.8480110000000005</v>
      </c>
      <c r="F8787" s="429">
        <v>-8.2730889999999917</v>
      </c>
    </row>
    <row r="8788" spans="1:6" x14ac:dyDescent="0.3">
      <c r="A8788" s="336">
        <v>30582</v>
      </c>
      <c r="B8788" s="2" t="s">
        <v>293</v>
      </c>
      <c r="C8788" s="429">
        <v>5.5571970000000004</v>
      </c>
      <c r="D8788" s="429">
        <v>4.7964609999999999</v>
      </c>
      <c r="E8788" s="429">
        <v>0.76073600000000052</v>
      </c>
      <c r="F8788" s="429">
        <v>-20.983686999999989</v>
      </c>
    </row>
    <row r="8789" spans="1:6" x14ac:dyDescent="0.3">
      <c r="A8789" s="336">
        <v>30601</v>
      </c>
      <c r="B8789" s="2" t="s">
        <v>293</v>
      </c>
      <c r="C8789" s="429">
        <v>6.2956209999999997</v>
      </c>
      <c r="D8789" s="429">
        <v>3.4841220000000002</v>
      </c>
      <c r="E8789" s="429">
        <v>2.8114989999999995</v>
      </c>
      <c r="F8789" s="429">
        <v>3.2751269999999835</v>
      </c>
    </row>
    <row r="8790" spans="1:6" x14ac:dyDescent="0.3">
      <c r="A8790" s="336">
        <v>30602</v>
      </c>
      <c r="B8790" s="2" t="s">
        <v>293</v>
      </c>
      <c r="C8790" s="429">
        <v>6.2989949999999997</v>
      </c>
      <c r="D8790" s="429">
        <v>3.4527540000000001</v>
      </c>
      <c r="E8790" s="429">
        <v>2.8462409999999996</v>
      </c>
      <c r="F8790" s="429">
        <v>3.8759329999999963</v>
      </c>
    </row>
    <row r="8791" spans="1:6" x14ac:dyDescent="0.3">
      <c r="A8791" s="336">
        <v>30605</v>
      </c>
      <c r="B8791" s="2" t="s">
        <v>293</v>
      </c>
      <c r="C8791" s="429">
        <v>6.3189989999999998</v>
      </c>
      <c r="D8791" s="429">
        <v>3.4458259999999998</v>
      </c>
      <c r="E8791" s="429">
        <v>2.873173</v>
      </c>
      <c r="F8791" s="429">
        <v>4.3966360000000009</v>
      </c>
    </row>
    <row r="8792" spans="1:6" x14ac:dyDescent="0.3">
      <c r="A8792" s="336">
        <v>30606</v>
      </c>
      <c r="B8792" s="2" t="s">
        <v>293</v>
      </c>
      <c r="C8792" s="429">
        <v>6.2894430000000003</v>
      </c>
      <c r="D8792" s="429">
        <v>3.444293</v>
      </c>
      <c r="E8792" s="429">
        <v>2.8451500000000003</v>
      </c>
      <c r="F8792" s="429">
        <v>3.7488639999999975</v>
      </c>
    </row>
    <row r="8793" spans="1:6" x14ac:dyDescent="0.3">
      <c r="A8793" s="336">
        <v>30607</v>
      </c>
      <c r="B8793" s="2" t="s">
        <v>293</v>
      </c>
      <c r="C8793" s="429">
        <v>6.2718749999999996</v>
      </c>
      <c r="D8793" s="429">
        <v>3.4829330000000001</v>
      </c>
      <c r="E8793" s="429">
        <v>2.7889419999999996</v>
      </c>
      <c r="F8793" s="429">
        <v>2.6329320000000251</v>
      </c>
    </row>
    <row r="8794" spans="1:6" x14ac:dyDescent="0.3">
      <c r="A8794" s="336">
        <v>30609</v>
      </c>
      <c r="B8794" s="2" t="s">
        <v>293</v>
      </c>
      <c r="C8794" s="429">
        <v>6.3097500000000002</v>
      </c>
      <c r="D8794" s="429">
        <v>3.4313370000000001</v>
      </c>
      <c r="E8794" s="429">
        <v>2.8784130000000001</v>
      </c>
      <c r="F8794" s="429">
        <v>4.4354879999999994</v>
      </c>
    </row>
    <row r="8795" spans="1:6" x14ac:dyDescent="0.3">
      <c r="A8795" s="336">
        <v>30619</v>
      </c>
      <c r="B8795" s="2" t="s">
        <v>293</v>
      </c>
      <c r="C8795" s="429">
        <v>6.3410010000000003</v>
      </c>
      <c r="D8795" s="429">
        <v>3.4455490000000002</v>
      </c>
      <c r="E8795" s="429">
        <v>2.8954520000000001</v>
      </c>
      <c r="F8795" s="429">
        <v>4.9589879999999908</v>
      </c>
    </row>
    <row r="8796" spans="1:6" x14ac:dyDescent="0.3">
      <c r="A8796" s="336">
        <v>30620</v>
      </c>
      <c r="B8796" s="2" t="s">
        <v>293</v>
      </c>
      <c r="C8796" s="429">
        <v>6.2507669999999997</v>
      </c>
      <c r="D8796" s="429">
        <v>3.4488099999999999</v>
      </c>
      <c r="E8796" s="429">
        <v>2.8019569999999998</v>
      </c>
      <c r="F8796" s="429">
        <v>2.0880329999999958</v>
      </c>
    </row>
    <row r="8797" spans="1:6" x14ac:dyDescent="0.3">
      <c r="A8797" s="336">
        <v>30621</v>
      </c>
      <c r="B8797" s="2" t="s">
        <v>293</v>
      </c>
      <c r="C8797" s="429">
        <v>6.3219849999999997</v>
      </c>
      <c r="D8797" s="429">
        <v>3.4106380000000001</v>
      </c>
      <c r="E8797" s="429">
        <v>2.9113469999999997</v>
      </c>
      <c r="F8797" s="429">
        <v>4.7879140000000007</v>
      </c>
    </row>
    <row r="8798" spans="1:6" x14ac:dyDescent="0.3">
      <c r="A8798" s="336">
        <v>30622</v>
      </c>
      <c r="B8798" s="2" t="s">
        <v>293</v>
      </c>
      <c r="C8798" s="429">
        <v>6.2825730000000002</v>
      </c>
      <c r="D8798" s="429">
        <v>3.4444279999999998</v>
      </c>
      <c r="E8798" s="429">
        <v>2.8381450000000004</v>
      </c>
      <c r="F8798" s="429">
        <v>3.3987809999999996</v>
      </c>
    </row>
    <row r="8799" spans="1:6" x14ac:dyDescent="0.3">
      <c r="A8799" s="336">
        <v>30624</v>
      </c>
      <c r="B8799" s="2" t="s">
        <v>293</v>
      </c>
      <c r="C8799" s="429">
        <v>6.2697529999999997</v>
      </c>
      <c r="D8799" s="429">
        <v>3.5453459999999999</v>
      </c>
      <c r="E8799" s="429">
        <v>2.7244069999999998</v>
      </c>
      <c r="F8799" s="429">
        <v>2.828440999999998</v>
      </c>
    </row>
    <row r="8800" spans="1:6" x14ac:dyDescent="0.3">
      <c r="A8800" s="336">
        <v>30625</v>
      </c>
      <c r="B8800" s="2" t="s">
        <v>293</v>
      </c>
      <c r="C8800" s="429">
        <v>6.4210839999999996</v>
      </c>
      <c r="D8800" s="429">
        <v>3.3538969999999999</v>
      </c>
      <c r="E8800" s="429">
        <v>3.0671869999999997</v>
      </c>
      <c r="F8800" s="429">
        <v>7.170659999999998</v>
      </c>
    </row>
    <row r="8801" spans="1:6" x14ac:dyDescent="0.3">
      <c r="A8801" s="336">
        <v>30627</v>
      </c>
      <c r="B8801" s="2" t="s">
        <v>293</v>
      </c>
      <c r="C8801" s="429">
        <v>6.3276909999999997</v>
      </c>
      <c r="D8801" s="429">
        <v>3.4923359999999999</v>
      </c>
      <c r="E8801" s="429">
        <v>2.8353549999999998</v>
      </c>
      <c r="F8801" s="429">
        <v>5.0636660000000049</v>
      </c>
    </row>
    <row r="8802" spans="1:6" x14ac:dyDescent="0.3">
      <c r="A8802" s="336">
        <v>30628</v>
      </c>
      <c r="B8802" s="2" t="s">
        <v>293</v>
      </c>
      <c r="C8802" s="429">
        <v>6.3139710000000004</v>
      </c>
      <c r="D8802" s="429">
        <v>3.5096039999999999</v>
      </c>
      <c r="E8802" s="429">
        <v>2.8043670000000005</v>
      </c>
      <c r="F8802" s="429">
        <v>3.4626079999999888</v>
      </c>
    </row>
    <row r="8803" spans="1:6" x14ac:dyDescent="0.3">
      <c r="A8803" s="336">
        <v>30629</v>
      </c>
      <c r="B8803" s="2" t="s">
        <v>293</v>
      </c>
      <c r="C8803" s="429">
        <v>6.3072359999999996</v>
      </c>
      <c r="D8803" s="429">
        <v>3.5168170000000001</v>
      </c>
      <c r="E8803" s="429">
        <v>2.7904189999999995</v>
      </c>
      <c r="F8803" s="429">
        <v>3.4701490000000064</v>
      </c>
    </row>
    <row r="8804" spans="1:6" x14ac:dyDescent="0.3">
      <c r="A8804" s="336">
        <v>30630</v>
      </c>
      <c r="B8804" s="2" t="s">
        <v>293</v>
      </c>
      <c r="C8804" s="429">
        <v>6.3286730000000002</v>
      </c>
      <c r="D8804" s="429">
        <v>3.4722650000000002</v>
      </c>
      <c r="E8804" s="429">
        <v>2.8564080000000001</v>
      </c>
      <c r="F8804" s="429">
        <v>4.7187670000000068</v>
      </c>
    </row>
    <row r="8805" spans="1:6" x14ac:dyDescent="0.3">
      <c r="A8805" s="336">
        <v>30631</v>
      </c>
      <c r="B8805" s="2" t="s">
        <v>293</v>
      </c>
      <c r="C8805" s="429">
        <v>6.3199620000000003</v>
      </c>
      <c r="D8805" s="429">
        <v>3.459689</v>
      </c>
      <c r="E8805" s="429">
        <v>2.8602730000000003</v>
      </c>
      <c r="F8805" s="429">
        <v>5.9593109999999925</v>
      </c>
    </row>
    <row r="8806" spans="1:6" x14ac:dyDescent="0.3">
      <c r="A8806" s="336">
        <v>30633</v>
      </c>
      <c r="B8806" s="2" t="s">
        <v>293</v>
      </c>
      <c r="C8806" s="429">
        <v>6.2409670000000004</v>
      </c>
      <c r="D8806" s="429">
        <v>3.5857070000000002</v>
      </c>
      <c r="E8806" s="429">
        <v>2.6552600000000002</v>
      </c>
      <c r="F8806" s="429">
        <v>1.3421289999999928</v>
      </c>
    </row>
    <row r="8807" spans="1:6" x14ac:dyDescent="0.3">
      <c r="A8807" s="336">
        <v>30634</v>
      </c>
      <c r="B8807" s="2" t="s">
        <v>293</v>
      </c>
      <c r="C8807" s="429">
        <v>6.2673730000000001</v>
      </c>
      <c r="D8807" s="429">
        <v>3.5168200000000001</v>
      </c>
      <c r="E8807" s="429">
        <v>2.750553</v>
      </c>
      <c r="F8807" s="429">
        <v>3.3006560000000036</v>
      </c>
    </row>
    <row r="8808" spans="1:6" x14ac:dyDescent="0.3">
      <c r="A8808" s="336">
        <v>30635</v>
      </c>
      <c r="B8808" s="2" t="s">
        <v>293</v>
      </c>
      <c r="C8808" s="429">
        <v>6.3372339999999996</v>
      </c>
      <c r="D8808" s="429">
        <v>3.4660299999999999</v>
      </c>
      <c r="E8808" s="429">
        <v>2.8712039999999996</v>
      </c>
      <c r="F8808" s="429">
        <v>5.5912889999999891</v>
      </c>
    </row>
    <row r="8809" spans="1:6" x14ac:dyDescent="0.3">
      <c r="A8809" s="336">
        <v>30641</v>
      </c>
      <c r="B8809" s="2" t="s">
        <v>293</v>
      </c>
      <c r="C8809" s="429">
        <v>6.3217739999999996</v>
      </c>
      <c r="D8809" s="429">
        <v>3.4143690000000002</v>
      </c>
      <c r="E8809" s="429">
        <v>2.9074049999999994</v>
      </c>
      <c r="F8809" s="429">
        <v>4.6574669999999969</v>
      </c>
    </row>
    <row r="8810" spans="1:6" x14ac:dyDescent="0.3">
      <c r="A8810" s="336">
        <v>30642</v>
      </c>
      <c r="B8810" s="2" t="s">
        <v>293</v>
      </c>
      <c r="C8810" s="429">
        <v>6.38192</v>
      </c>
      <c r="D8810" s="429">
        <v>3.3907820000000002</v>
      </c>
      <c r="E8810" s="429">
        <v>2.9911379999999999</v>
      </c>
      <c r="F8810" s="429">
        <v>6.5959059999999994</v>
      </c>
    </row>
    <row r="8811" spans="1:6" x14ac:dyDescent="0.3">
      <c r="A8811" s="336">
        <v>30643</v>
      </c>
      <c r="B8811" s="2" t="s">
        <v>293</v>
      </c>
      <c r="C8811" s="429">
        <v>6.2544550000000001</v>
      </c>
      <c r="D8811" s="429">
        <v>3.517055</v>
      </c>
      <c r="E8811" s="429">
        <v>2.7374000000000001</v>
      </c>
      <c r="F8811" s="429">
        <v>2.5098310000000055</v>
      </c>
    </row>
    <row r="8812" spans="1:6" x14ac:dyDescent="0.3">
      <c r="A8812" s="336">
        <v>30646</v>
      </c>
      <c r="B8812" s="2" t="s">
        <v>293</v>
      </c>
      <c r="C8812" s="429">
        <v>6.2825810000000004</v>
      </c>
      <c r="D8812" s="429">
        <v>3.5314679999999998</v>
      </c>
      <c r="E8812" s="429">
        <v>2.7511130000000006</v>
      </c>
      <c r="F8812" s="429">
        <v>2.348774000000013</v>
      </c>
    </row>
    <row r="8813" spans="1:6" x14ac:dyDescent="0.3">
      <c r="A8813" s="336">
        <v>30648</v>
      </c>
      <c r="B8813" s="2" t="s">
        <v>293</v>
      </c>
      <c r="C8813" s="429">
        <v>6.3203810000000002</v>
      </c>
      <c r="D8813" s="429">
        <v>3.4875370000000001</v>
      </c>
      <c r="E8813" s="429">
        <v>2.8328440000000001</v>
      </c>
      <c r="F8813" s="429">
        <v>4.9298090000000059</v>
      </c>
    </row>
    <row r="8814" spans="1:6" x14ac:dyDescent="0.3">
      <c r="A8814" s="336">
        <v>30650</v>
      </c>
      <c r="B8814" s="2" t="s">
        <v>293</v>
      </c>
      <c r="C8814" s="429">
        <v>6.4019349999999999</v>
      </c>
      <c r="D8814" s="429">
        <v>3.3677000000000001</v>
      </c>
      <c r="E8814" s="429">
        <v>3.0342349999999998</v>
      </c>
      <c r="F8814" s="429">
        <v>6.5714930000000038</v>
      </c>
    </row>
    <row r="8815" spans="1:6" x14ac:dyDescent="0.3">
      <c r="A8815" s="336">
        <v>30655</v>
      </c>
      <c r="B8815" s="2" t="s">
        <v>293</v>
      </c>
      <c r="C8815" s="429">
        <v>6.3247949999999999</v>
      </c>
      <c r="D8815" s="429">
        <v>3.4190339999999999</v>
      </c>
      <c r="E8815" s="429">
        <v>2.905761</v>
      </c>
      <c r="F8815" s="429">
        <v>4.0883759999999967</v>
      </c>
    </row>
    <row r="8816" spans="1:6" x14ac:dyDescent="0.3">
      <c r="A8816" s="336">
        <v>30656</v>
      </c>
      <c r="B8816" s="2" t="s">
        <v>293</v>
      </c>
      <c r="C8816" s="429">
        <v>6.28498</v>
      </c>
      <c r="D8816" s="429">
        <v>3.436426</v>
      </c>
      <c r="E8816" s="429">
        <v>2.848554</v>
      </c>
      <c r="F8816" s="429">
        <v>3.029676000000002</v>
      </c>
    </row>
    <row r="8817" spans="1:6" x14ac:dyDescent="0.3">
      <c r="A8817" s="336">
        <v>30660</v>
      </c>
      <c r="B8817" s="2" t="s">
        <v>293</v>
      </c>
      <c r="C8817" s="429">
        <v>6.3050069999999998</v>
      </c>
      <c r="D8817" s="429">
        <v>3.5082420000000001</v>
      </c>
      <c r="E8817" s="429">
        <v>2.7967649999999997</v>
      </c>
      <c r="F8817" s="429">
        <v>5.2214889999999983</v>
      </c>
    </row>
    <row r="8818" spans="1:6" x14ac:dyDescent="0.3">
      <c r="A8818" s="336">
        <v>30662</v>
      </c>
      <c r="B8818" s="2" t="s">
        <v>293</v>
      </c>
      <c r="C8818" s="429">
        <v>6.2098399999999998</v>
      </c>
      <c r="D8818" s="429">
        <v>3.6270530000000001</v>
      </c>
      <c r="E8818" s="429">
        <v>2.5827869999999997</v>
      </c>
      <c r="F8818" s="429">
        <v>0.74860799999999728</v>
      </c>
    </row>
    <row r="8819" spans="1:6" x14ac:dyDescent="0.3">
      <c r="A8819" s="336">
        <v>30663</v>
      </c>
      <c r="B8819" s="2" t="s">
        <v>293</v>
      </c>
      <c r="C8819" s="429">
        <v>6.3867960000000004</v>
      </c>
      <c r="D8819" s="429">
        <v>3.3845459999999998</v>
      </c>
      <c r="E8819" s="429">
        <v>3.0022500000000005</v>
      </c>
      <c r="F8819" s="429">
        <v>5.9618420000000043</v>
      </c>
    </row>
    <row r="8820" spans="1:6" x14ac:dyDescent="0.3">
      <c r="A8820" s="336">
        <v>30666</v>
      </c>
      <c r="B8820" s="2" t="s">
        <v>293</v>
      </c>
      <c r="C8820" s="429">
        <v>6.2655500000000002</v>
      </c>
      <c r="D8820" s="429">
        <v>3.4577339999999999</v>
      </c>
      <c r="E8820" s="429">
        <v>2.8078160000000003</v>
      </c>
      <c r="F8820" s="429">
        <v>2.6207889999999949</v>
      </c>
    </row>
    <row r="8821" spans="1:6" x14ac:dyDescent="0.3">
      <c r="A8821" s="336">
        <v>30667</v>
      </c>
      <c r="B8821" s="2" t="s">
        <v>293</v>
      </c>
      <c r="C8821" s="429">
        <v>6.3366319999999998</v>
      </c>
      <c r="D8821" s="429">
        <v>3.444391</v>
      </c>
      <c r="E8821" s="429">
        <v>2.8922409999999998</v>
      </c>
      <c r="F8821" s="429">
        <v>5.4231840000000062</v>
      </c>
    </row>
    <row r="8822" spans="1:6" x14ac:dyDescent="0.3">
      <c r="A8822" s="336">
        <v>30668</v>
      </c>
      <c r="B8822" s="2" t="s">
        <v>293</v>
      </c>
      <c r="C8822" s="429">
        <v>6.3195170000000003</v>
      </c>
      <c r="D8822" s="429">
        <v>3.503895</v>
      </c>
      <c r="E8822" s="429">
        <v>2.8156220000000003</v>
      </c>
      <c r="F8822" s="429">
        <v>6.4223620000000068</v>
      </c>
    </row>
    <row r="8823" spans="1:6" x14ac:dyDescent="0.3">
      <c r="A8823" s="336">
        <v>30669</v>
      </c>
      <c r="B8823" s="2" t="s">
        <v>293</v>
      </c>
      <c r="C8823" s="429">
        <v>6.3345549999999999</v>
      </c>
      <c r="D8823" s="429">
        <v>3.447435</v>
      </c>
      <c r="E8823" s="429">
        <v>2.8871199999999999</v>
      </c>
      <c r="F8823" s="429">
        <v>5.6638599999999997</v>
      </c>
    </row>
    <row r="8824" spans="1:6" x14ac:dyDescent="0.3">
      <c r="A8824" s="336">
        <v>30673</v>
      </c>
      <c r="B8824" s="2" t="s">
        <v>293</v>
      </c>
      <c r="C8824" s="429">
        <v>6.2963579999999997</v>
      </c>
      <c r="D8824" s="429">
        <v>3.5386500000000001</v>
      </c>
      <c r="E8824" s="429">
        <v>2.7577079999999996</v>
      </c>
      <c r="F8824" s="429">
        <v>5.7724679999999964</v>
      </c>
    </row>
    <row r="8825" spans="1:6" x14ac:dyDescent="0.3">
      <c r="A8825" s="336">
        <v>30677</v>
      </c>
      <c r="B8825" s="2" t="s">
        <v>293</v>
      </c>
      <c r="C8825" s="429">
        <v>6.3387849999999997</v>
      </c>
      <c r="D8825" s="429">
        <v>3.4053330000000002</v>
      </c>
      <c r="E8825" s="429">
        <v>2.9334519999999995</v>
      </c>
      <c r="F8825" s="429">
        <v>5.2487760000000065</v>
      </c>
    </row>
    <row r="8826" spans="1:6" x14ac:dyDescent="0.3">
      <c r="A8826" s="336">
        <v>30678</v>
      </c>
      <c r="B8826" s="2" t="s">
        <v>293</v>
      </c>
      <c r="C8826" s="429">
        <v>6.3731350000000004</v>
      </c>
      <c r="D8826" s="429">
        <v>3.4017050000000002</v>
      </c>
      <c r="E8826" s="429">
        <v>2.9714300000000002</v>
      </c>
      <c r="F8826" s="429">
        <v>6.7161310000000043</v>
      </c>
    </row>
    <row r="8827" spans="1:6" x14ac:dyDescent="0.3">
      <c r="A8827" s="336">
        <v>30680</v>
      </c>
      <c r="B8827" s="2" t="s">
        <v>293</v>
      </c>
      <c r="C8827" s="429">
        <v>6.2409119999999998</v>
      </c>
      <c r="D8827" s="429">
        <v>3.4610180000000001</v>
      </c>
      <c r="E8827" s="429">
        <v>2.7798939999999996</v>
      </c>
      <c r="F8827" s="429">
        <v>1.6476159999999993</v>
      </c>
    </row>
    <row r="8828" spans="1:6" x14ac:dyDescent="0.3">
      <c r="A8828" s="336">
        <v>30683</v>
      </c>
      <c r="B8828" s="2" t="s">
        <v>293</v>
      </c>
      <c r="C8828" s="429">
        <v>6.3249649999999997</v>
      </c>
      <c r="D8828" s="429">
        <v>3.4728439999999998</v>
      </c>
      <c r="E8828" s="429">
        <v>2.8521209999999999</v>
      </c>
      <c r="F8828" s="429">
        <v>4.1443269999999899</v>
      </c>
    </row>
    <row r="8829" spans="1:6" x14ac:dyDescent="0.3">
      <c r="A8829" s="336">
        <v>30701</v>
      </c>
      <c r="B8829" s="2" t="s">
        <v>293</v>
      </c>
      <c r="C8829" s="429">
        <v>6.1486720000000004</v>
      </c>
      <c r="D8829" s="429">
        <v>3.4598770000000001</v>
      </c>
      <c r="E8829" s="429">
        <v>2.6887950000000003</v>
      </c>
      <c r="F8829" s="429">
        <v>-2.6922549999999887</v>
      </c>
    </row>
    <row r="8830" spans="1:6" x14ac:dyDescent="0.3">
      <c r="A8830" s="336">
        <v>30705</v>
      </c>
      <c r="B8830" s="2" t="s">
        <v>293</v>
      </c>
      <c r="C8830" s="429">
        <v>6.0228590000000004</v>
      </c>
      <c r="D8830" s="429">
        <v>3.5471089999999998</v>
      </c>
      <c r="E8830" s="429">
        <v>2.4757500000000006</v>
      </c>
      <c r="F8830" s="429">
        <v>-5.083521999999995</v>
      </c>
    </row>
    <row r="8831" spans="1:6" x14ac:dyDescent="0.3">
      <c r="A8831" s="336">
        <v>30707</v>
      </c>
      <c r="B8831" s="2" t="s">
        <v>293</v>
      </c>
      <c r="C8831" s="429">
        <v>6.0054590000000001</v>
      </c>
      <c r="D8831" s="429">
        <v>3.631637</v>
      </c>
      <c r="E8831" s="429">
        <v>2.3738220000000001</v>
      </c>
      <c r="F8831" s="429">
        <v>-7.7806729999999931</v>
      </c>
    </row>
    <row r="8832" spans="1:6" x14ac:dyDescent="0.3">
      <c r="A8832" s="336">
        <v>30708</v>
      </c>
      <c r="B8832" s="2" t="s">
        <v>293</v>
      </c>
      <c r="C8832" s="429">
        <v>5.843242</v>
      </c>
      <c r="D8832" s="429">
        <v>3.8625470000000002</v>
      </c>
      <c r="E8832" s="429">
        <v>1.9806949999999999</v>
      </c>
      <c r="F8832" s="429">
        <v>-9.565045000000012</v>
      </c>
    </row>
    <row r="8833" spans="1:6" x14ac:dyDescent="0.3">
      <c r="A8833" s="336">
        <v>30710</v>
      </c>
      <c r="B8833" s="2" t="s">
        <v>293</v>
      </c>
      <c r="C8833" s="429">
        <v>6.0470920000000001</v>
      </c>
      <c r="D8833" s="429">
        <v>3.3951760000000002</v>
      </c>
      <c r="E8833" s="429">
        <v>2.6519159999999999</v>
      </c>
      <c r="F8833" s="429">
        <v>-4.2301360000000017</v>
      </c>
    </row>
    <row r="8834" spans="1:6" x14ac:dyDescent="0.3">
      <c r="A8834" s="336">
        <v>30711</v>
      </c>
      <c r="B8834" s="2" t="s">
        <v>293</v>
      </c>
      <c r="C8834" s="429">
        <v>5.9825689999999998</v>
      </c>
      <c r="D8834" s="429">
        <v>3.5498820000000002</v>
      </c>
      <c r="E8834" s="429">
        <v>2.4326869999999996</v>
      </c>
      <c r="F8834" s="429">
        <v>-5.4468189999999979</v>
      </c>
    </row>
    <row r="8835" spans="1:6" x14ac:dyDescent="0.3">
      <c r="A8835" s="336">
        <v>30720</v>
      </c>
      <c r="B8835" s="2" t="s">
        <v>293</v>
      </c>
      <c r="C8835" s="429">
        <v>6.0779579999999997</v>
      </c>
      <c r="D8835" s="429">
        <v>3.426123</v>
      </c>
      <c r="E8835" s="429">
        <v>2.6518349999999997</v>
      </c>
      <c r="F8835" s="429">
        <v>-4.2419550000000044</v>
      </c>
    </row>
    <row r="8836" spans="1:6" x14ac:dyDescent="0.3">
      <c r="A8836" s="336">
        <v>30721</v>
      </c>
      <c r="B8836" s="2" t="s">
        <v>293</v>
      </c>
      <c r="C8836" s="429">
        <v>6.085788</v>
      </c>
      <c r="D8836" s="429">
        <v>3.4097550000000001</v>
      </c>
      <c r="E8836" s="429">
        <v>2.6760329999999999</v>
      </c>
      <c r="F8836" s="429">
        <v>-3.7664469999999923</v>
      </c>
    </row>
    <row r="8837" spans="1:6" x14ac:dyDescent="0.3">
      <c r="A8837" s="336">
        <v>30725</v>
      </c>
      <c r="B8837" s="2" t="s">
        <v>293</v>
      </c>
      <c r="C8837" s="429">
        <v>6.0006329999999997</v>
      </c>
      <c r="D8837" s="429">
        <v>3.5101599999999999</v>
      </c>
      <c r="E8837" s="429">
        <v>2.4904729999999997</v>
      </c>
      <c r="F8837" s="429">
        <v>-6.7713129999999921</v>
      </c>
    </row>
    <row r="8838" spans="1:6" x14ac:dyDescent="0.3">
      <c r="A8838" s="336">
        <v>30728</v>
      </c>
      <c r="B8838" s="2" t="s">
        <v>293</v>
      </c>
      <c r="C8838" s="429">
        <v>6.0617450000000002</v>
      </c>
      <c r="D8838" s="429">
        <v>3.541191</v>
      </c>
      <c r="E8838" s="429">
        <v>2.5205540000000002</v>
      </c>
      <c r="F8838" s="429">
        <v>-5.9307869999999951</v>
      </c>
    </row>
    <row r="8839" spans="1:6" x14ac:dyDescent="0.3">
      <c r="A8839" s="336">
        <v>30730</v>
      </c>
      <c r="B8839" s="2" t="s">
        <v>293</v>
      </c>
      <c r="C8839" s="429">
        <v>6.0956299999999999</v>
      </c>
      <c r="D8839" s="429">
        <v>3.712704</v>
      </c>
      <c r="E8839" s="429">
        <v>2.3829259999999999</v>
      </c>
      <c r="F8839" s="429">
        <v>-4.9026719999999955</v>
      </c>
    </row>
    <row r="8840" spans="1:6" x14ac:dyDescent="0.3">
      <c r="A8840" s="336">
        <v>30731</v>
      </c>
      <c r="B8840" s="2" t="s">
        <v>293</v>
      </c>
      <c r="C8840" s="429">
        <v>5.9680770000000001</v>
      </c>
      <c r="D8840" s="429">
        <v>3.846889</v>
      </c>
      <c r="E8840" s="429">
        <v>2.1211880000000001</v>
      </c>
      <c r="F8840" s="429">
        <v>-9.4247399999999928</v>
      </c>
    </row>
    <row r="8841" spans="1:6" x14ac:dyDescent="0.3">
      <c r="A8841" s="336">
        <v>30733</v>
      </c>
      <c r="B8841" s="2" t="s">
        <v>293</v>
      </c>
      <c r="C8841" s="429">
        <v>6.1580959999999996</v>
      </c>
      <c r="D8841" s="429">
        <v>3.4766119999999998</v>
      </c>
      <c r="E8841" s="429">
        <v>2.6814839999999998</v>
      </c>
      <c r="F8841" s="429">
        <v>-2.2466930000000005</v>
      </c>
    </row>
    <row r="8842" spans="1:6" x14ac:dyDescent="0.3">
      <c r="A8842" s="336">
        <v>30734</v>
      </c>
      <c r="B8842" s="2" t="s">
        <v>293</v>
      </c>
      <c r="C8842" s="429">
        <v>6.1045170000000004</v>
      </c>
      <c r="D8842" s="429">
        <v>3.509153</v>
      </c>
      <c r="E8842" s="429">
        <v>2.5953640000000004</v>
      </c>
      <c r="F8842" s="429">
        <v>-3.7598440000000011</v>
      </c>
    </row>
    <row r="8843" spans="1:6" x14ac:dyDescent="0.3">
      <c r="A8843" s="336">
        <v>30735</v>
      </c>
      <c r="B8843" s="2" t="s">
        <v>293</v>
      </c>
      <c r="C8843" s="429">
        <v>6.1362300000000003</v>
      </c>
      <c r="D8843" s="429">
        <v>3.4310170000000002</v>
      </c>
      <c r="E8843" s="429">
        <v>2.7052130000000001</v>
      </c>
      <c r="F8843" s="429">
        <v>-2.9824890000000082</v>
      </c>
    </row>
    <row r="8844" spans="1:6" x14ac:dyDescent="0.3">
      <c r="A8844" s="336">
        <v>30736</v>
      </c>
      <c r="B8844" s="2" t="s">
        <v>293</v>
      </c>
      <c r="C8844" s="429">
        <v>6.071936</v>
      </c>
      <c r="D8844" s="429">
        <v>3.3542369999999999</v>
      </c>
      <c r="E8844" s="429">
        <v>2.7176990000000001</v>
      </c>
      <c r="F8844" s="429">
        <v>-4.5680589999999981</v>
      </c>
    </row>
    <row r="8845" spans="1:6" x14ac:dyDescent="0.3">
      <c r="A8845" s="336">
        <v>30738</v>
      </c>
      <c r="B8845" s="2" t="s">
        <v>293</v>
      </c>
      <c r="C8845" s="429">
        <v>5.9556459999999998</v>
      </c>
      <c r="D8845" s="429">
        <v>3.7588819999999998</v>
      </c>
      <c r="E8845" s="429">
        <v>2.1967639999999999</v>
      </c>
      <c r="F8845" s="429">
        <v>-9.4636820000000057</v>
      </c>
    </row>
    <row r="8846" spans="1:6" x14ac:dyDescent="0.3">
      <c r="A8846" s="336">
        <v>30739</v>
      </c>
      <c r="B8846" s="2" t="s">
        <v>293</v>
      </c>
      <c r="C8846" s="429">
        <v>6.081423</v>
      </c>
      <c r="D8846" s="429">
        <v>3.4281609999999998</v>
      </c>
      <c r="E8846" s="429">
        <v>2.6532620000000002</v>
      </c>
      <c r="F8846" s="429">
        <v>-5.2108810000000005</v>
      </c>
    </row>
    <row r="8847" spans="1:6" x14ac:dyDescent="0.3">
      <c r="A8847" s="336">
        <v>30740</v>
      </c>
      <c r="B8847" s="2" t="s">
        <v>293</v>
      </c>
      <c r="C8847" s="429">
        <v>6.0455699999999997</v>
      </c>
      <c r="D8847" s="429">
        <v>3.4514710000000002</v>
      </c>
      <c r="E8847" s="429">
        <v>2.5940989999999995</v>
      </c>
      <c r="F8847" s="429">
        <v>-5.0664470000000037</v>
      </c>
    </row>
    <row r="8848" spans="1:6" x14ac:dyDescent="0.3">
      <c r="A8848" s="336">
        <v>30741</v>
      </c>
      <c r="B8848" s="2" t="s">
        <v>293</v>
      </c>
      <c r="C8848" s="429">
        <v>6.0589589999999998</v>
      </c>
      <c r="D8848" s="429">
        <v>3.378984</v>
      </c>
      <c r="E8848" s="429">
        <v>2.6799749999999998</v>
      </c>
      <c r="F8848" s="429">
        <v>-5.1822829999999982</v>
      </c>
    </row>
    <row r="8849" spans="1:6" x14ac:dyDescent="0.3">
      <c r="A8849" s="336">
        <v>30742</v>
      </c>
      <c r="B8849" s="2" t="s">
        <v>293</v>
      </c>
      <c r="C8849" s="429">
        <v>6.0916860000000002</v>
      </c>
      <c r="D8849" s="429">
        <v>3.315677</v>
      </c>
      <c r="E8849" s="429">
        <v>2.7760090000000002</v>
      </c>
      <c r="F8849" s="429">
        <v>-4.3685649999999825</v>
      </c>
    </row>
    <row r="8850" spans="1:6" x14ac:dyDescent="0.3">
      <c r="A8850" s="336">
        <v>30746</v>
      </c>
      <c r="B8850" s="2" t="s">
        <v>293</v>
      </c>
      <c r="C8850" s="429">
        <v>6.1042509999999996</v>
      </c>
      <c r="D8850" s="429">
        <v>3.484019</v>
      </c>
      <c r="E8850" s="429">
        <v>2.6202319999999997</v>
      </c>
      <c r="F8850" s="429">
        <v>-4.0610660000000181</v>
      </c>
    </row>
    <row r="8851" spans="1:6" x14ac:dyDescent="0.3">
      <c r="A8851" s="336">
        <v>30747</v>
      </c>
      <c r="B8851" s="2" t="s">
        <v>293</v>
      </c>
      <c r="C8851" s="429">
        <v>6.0754380000000001</v>
      </c>
      <c r="D8851" s="429">
        <v>3.6146099999999999</v>
      </c>
      <c r="E8851" s="429">
        <v>2.4608280000000002</v>
      </c>
      <c r="F8851" s="429">
        <v>-5.3535559999999975</v>
      </c>
    </row>
    <row r="8852" spans="1:6" x14ac:dyDescent="0.3">
      <c r="A8852" s="336">
        <v>30750</v>
      </c>
      <c r="B8852" s="2" t="s">
        <v>293</v>
      </c>
      <c r="C8852" s="429">
        <v>5.9652580000000004</v>
      </c>
      <c r="D8852" s="429">
        <v>3.582516</v>
      </c>
      <c r="E8852" s="429">
        <v>2.3827420000000004</v>
      </c>
      <c r="F8852" s="429">
        <v>-7.6792469999999966</v>
      </c>
    </row>
    <row r="8853" spans="1:6" x14ac:dyDescent="0.3">
      <c r="A8853" s="336">
        <v>30751</v>
      </c>
      <c r="B8853" s="2" t="s">
        <v>293</v>
      </c>
      <c r="C8853" s="429">
        <v>5.942164</v>
      </c>
      <c r="D8853" s="429">
        <v>3.642728</v>
      </c>
      <c r="E8853" s="429">
        <v>2.299436</v>
      </c>
      <c r="F8853" s="429">
        <v>-6.4962219999999959</v>
      </c>
    </row>
    <row r="8854" spans="1:6" x14ac:dyDescent="0.3">
      <c r="A8854" s="336">
        <v>30752</v>
      </c>
      <c r="B8854" s="2" t="s">
        <v>293</v>
      </c>
      <c r="C8854" s="429">
        <v>5.9730619999999996</v>
      </c>
      <c r="D8854" s="429">
        <v>3.709549</v>
      </c>
      <c r="E8854" s="429">
        <v>2.2635129999999997</v>
      </c>
      <c r="F8854" s="429">
        <v>-8.8566360000000017</v>
      </c>
    </row>
    <row r="8855" spans="1:6" x14ac:dyDescent="0.3">
      <c r="A8855" s="336">
        <v>30753</v>
      </c>
      <c r="B8855" s="2" t="s">
        <v>293</v>
      </c>
      <c r="C8855" s="429">
        <v>6.0638719999999999</v>
      </c>
      <c r="D8855" s="429">
        <v>3.6033050000000002</v>
      </c>
      <c r="E8855" s="429">
        <v>2.4605669999999997</v>
      </c>
      <c r="F8855" s="429">
        <v>-6.0209880000000098</v>
      </c>
    </row>
    <row r="8856" spans="1:6" x14ac:dyDescent="0.3">
      <c r="A8856" s="336">
        <v>30755</v>
      </c>
      <c r="B8856" s="2" t="s">
        <v>293</v>
      </c>
      <c r="C8856" s="429">
        <v>6.0569519999999999</v>
      </c>
      <c r="D8856" s="429">
        <v>3.3805700000000001</v>
      </c>
      <c r="E8856" s="429">
        <v>2.6763819999999998</v>
      </c>
      <c r="F8856" s="429">
        <v>-4.5491760000000028</v>
      </c>
    </row>
    <row r="8857" spans="1:6" x14ac:dyDescent="0.3">
      <c r="A8857" s="336">
        <v>30757</v>
      </c>
      <c r="B8857" s="2" t="s">
        <v>293</v>
      </c>
      <c r="C8857" s="429">
        <v>5.952121</v>
      </c>
      <c r="D8857" s="429">
        <v>3.6270099999999998</v>
      </c>
      <c r="E8857" s="429">
        <v>2.3251110000000001</v>
      </c>
      <c r="F8857" s="429">
        <v>-8.1811300000000031</v>
      </c>
    </row>
    <row r="8858" spans="1:6" x14ac:dyDescent="0.3">
      <c r="A8858" s="336">
        <v>30802</v>
      </c>
      <c r="B8858" s="2" t="s">
        <v>293</v>
      </c>
      <c r="C8858" s="429">
        <v>6.3399000000000001</v>
      </c>
      <c r="D8858" s="429">
        <v>3.5458810000000001</v>
      </c>
      <c r="E8858" s="429">
        <v>2.794019</v>
      </c>
      <c r="F8858" s="429">
        <v>8.0317040000000048</v>
      </c>
    </row>
    <row r="8859" spans="1:6" x14ac:dyDescent="0.3">
      <c r="A8859" s="336">
        <v>30803</v>
      </c>
      <c r="B8859" s="2" t="s">
        <v>293</v>
      </c>
      <c r="C8859" s="429">
        <v>6.4361160000000002</v>
      </c>
      <c r="D8859" s="429">
        <v>3.5104709999999999</v>
      </c>
      <c r="E8859" s="429">
        <v>2.9256450000000003</v>
      </c>
      <c r="F8859" s="429">
        <v>9.2099969999999942</v>
      </c>
    </row>
    <row r="8860" spans="1:6" x14ac:dyDescent="0.3">
      <c r="A8860" s="336">
        <v>30805</v>
      </c>
      <c r="B8860" s="2" t="s">
        <v>293</v>
      </c>
      <c r="C8860" s="429">
        <v>6.3752969999999998</v>
      </c>
      <c r="D8860" s="429">
        <v>3.773317</v>
      </c>
      <c r="E8860" s="429">
        <v>2.6019799999999997</v>
      </c>
      <c r="F8860" s="429">
        <v>8.9382670000000033</v>
      </c>
    </row>
    <row r="8861" spans="1:6" x14ac:dyDescent="0.3">
      <c r="A8861" s="336">
        <v>30807</v>
      </c>
      <c r="B8861" s="2" t="s">
        <v>293</v>
      </c>
      <c r="C8861" s="429">
        <v>6.3197200000000002</v>
      </c>
      <c r="D8861" s="429">
        <v>3.3947780000000001</v>
      </c>
      <c r="E8861" s="429">
        <v>2.9249420000000002</v>
      </c>
      <c r="F8861" s="429">
        <v>7.0719100000000097</v>
      </c>
    </row>
    <row r="8862" spans="1:6" x14ac:dyDescent="0.3">
      <c r="A8862" s="336">
        <v>30808</v>
      </c>
      <c r="B8862" s="2" t="s">
        <v>293</v>
      </c>
      <c r="C8862" s="429">
        <v>6.3425830000000003</v>
      </c>
      <c r="D8862" s="429">
        <v>3.5429179999999998</v>
      </c>
      <c r="E8862" s="429">
        <v>2.7996650000000005</v>
      </c>
      <c r="F8862" s="429">
        <v>8.1718180000000018</v>
      </c>
    </row>
    <row r="8863" spans="1:6" x14ac:dyDescent="0.3">
      <c r="A8863" s="336">
        <v>30809</v>
      </c>
      <c r="B8863" s="2" t="s">
        <v>293</v>
      </c>
      <c r="C8863" s="429">
        <v>6.3570989999999998</v>
      </c>
      <c r="D8863" s="429">
        <v>3.6765759999999998</v>
      </c>
      <c r="E8863" s="429">
        <v>2.680523</v>
      </c>
      <c r="F8863" s="429">
        <v>8.4231429999999889</v>
      </c>
    </row>
    <row r="8864" spans="1:6" x14ac:dyDescent="0.3">
      <c r="A8864" s="336">
        <v>30810</v>
      </c>
      <c r="B8864" s="2" t="s">
        <v>293</v>
      </c>
      <c r="C8864" s="429">
        <v>6.3846230000000004</v>
      </c>
      <c r="D8864" s="429">
        <v>3.4370120000000002</v>
      </c>
      <c r="E8864" s="429">
        <v>2.9476110000000002</v>
      </c>
      <c r="F8864" s="429">
        <v>8.5839279999999931</v>
      </c>
    </row>
    <row r="8865" spans="1:6" x14ac:dyDescent="0.3">
      <c r="A8865" s="336">
        <v>30813</v>
      </c>
      <c r="B8865" s="2" t="s">
        <v>293</v>
      </c>
      <c r="C8865" s="429">
        <v>6.3381970000000001</v>
      </c>
      <c r="D8865" s="429">
        <v>3.667068</v>
      </c>
      <c r="E8865" s="429">
        <v>2.6711290000000001</v>
      </c>
      <c r="F8865" s="429">
        <v>8.2580829999999992</v>
      </c>
    </row>
    <row r="8866" spans="1:6" x14ac:dyDescent="0.3">
      <c r="A8866" s="336">
        <v>30814</v>
      </c>
      <c r="B8866" s="2" t="s">
        <v>293</v>
      </c>
      <c r="C8866" s="429">
        <v>6.3338369999999999</v>
      </c>
      <c r="D8866" s="429">
        <v>3.5994470000000001</v>
      </c>
      <c r="E8866" s="429">
        <v>2.7343899999999999</v>
      </c>
      <c r="F8866" s="429">
        <v>8.0937379999999948</v>
      </c>
    </row>
    <row r="8867" spans="1:6" x14ac:dyDescent="0.3">
      <c r="A8867" s="336">
        <v>30815</v>
      </c>
      <c r="B8867" s="2" t="s">
        <v>293</v>
      </c>
      <c r="C8867" s="429">
        <v>6.3844810000000001</v>
      </c>
      <c r="D8867" s="429">
        <v>3.87906</v>
      </c>
      <c r="E8867" s="429">
        <v>2.5054210000000001</v>
      </c>
      <c r="F8867" s="429">
        <v>9.2105900000000105</v>
      </c>
    </row>
    <row r="8868" spans="1:6" x14ac:dyDescent="0.3">
      <c r="A8868" s="336">
        <v>30816</v>
      </c>
      <c r="B8868" s="2" t="s">
        <v>293</v>
      </c>
      <c r="C8868" s="429">
        <v>6.3827239999999996</v>
      </c>
      <c r="D8868" s="429">
        <v>3.8456139999999999</v>
      </c>
      <c r="E8868" s="429">
        <v>2.5371099999999998</v>
      </c>
      <c r="F8868" s="429">
        <v>9.3650960000000012</v>
      </c>
    </row>
    <row r="8869" spans="1:6" x14ac:dyDescent="0.3">
      <c r="A8869" s="336">
        <v>30817</v>
      </c>
      <c r="B8869" s="2" t="s">
        <v>293</v>
      </c>
      <c r="C8869" s="429">
        <v>6.3248309999999996</v>
      </c>
      <c r="D8869" s="429">
        <v>3.4873880000000002</v>
      </c>
      <c r="E8869" s="429">
        <v>2.8374429999999995</v>
      </c>
      <c r="F8869" s="429">
        <v>7.3431149999999974</v>
      </c>
    </row>
    <row r="8870" spans="1:6" x14ac:dyDescent="0.3">
      <c r="A8870" s="336">
        <v>30818</v>
      </c>
      <c r="B8870" s="2" t="s">
        <v>293</v>
      </c>
      <c r="C8870" s="429">
        <v>6.380897</v>
      </c>
      <c r="D8870" s="429">
        <v>3.6730079999999998</v>
      </c>
      <c r="E8870" s="429">
        <v>2.7078890000000002</v>
      </c>
      <c r="F8870" s="429">
        <v>8.8929119999999884</v>
      </c>
    </row>
    <row r="8871" spans="1:6" x14ac:dyDescent="0.3">
      <c r="A8871" s="336">
        <v>30820</v>
      </c>
      <c r="B8871" s="2" t="s">
        <v>293</v>
      </c>
      <c r="C8871" s="429">
        <v>6.3943060000000003</v>
      </c>
      <c r="D8871" s="429">
        <v>3.3988</v>
      </c>
      <c r="E8871" s="429">
        <v>2.9955060000000002</v>
      </c>
      <c r="F8871" s="429">
        <v>8.5155189999999905</v>
      </c>
    </row>
    <row r="8872" spans="1:6" x14ac:dyDescent="0.3">
      <c r="A8872" s="336">
        <v>30821</v>
      </c>
      <c r="B8872" s="2" t="s">
        <v>293</v>
      </c>
      <c r="C8872" s="429">
        <v>6.3218639999999997</v>
      </c>
      <c r="D8872" s="429">
        <v>3.4156520000000001</v>
      </c>
      <c r="E8872" s="429">
        <v>2.9062119999999996</v>
      </c>
      <c r="F8872" s="429">
        <v>6.6198180000000022</v>
      </c>
    </row>
    <row r="8873" spans="1:6" x14ac:dyDescent="0.3">
      <c r="A8873" s="336">
        <v>30822</v>
      </c>
      <c r="B8873" s="2" t="s">
        <v>296</v>
      </c>
      <c r="C8873" s="429">
        <v>5.3627599999999997</v>
      </c>
      <c r="D8873" s="429">
        <v>2.7857479999999999</v>
      </c>
      <c r="E8873" s="429">
        <v>2.5770119999999999</v>
      </c>
      <c r="F8873" s="429">
        <v>10.276172999999993</v>
      </c>
    </row>
    <row r="8874" spans="1:6" x14ac:dyDescent="0.3">
      <c r="A8874" s="336">
        <v>30823</v>
      </c>
      <c r="B8874" s="2" t="s">
        <v>293</v>
      </c>
      <c r="C8874" s="429">
        <v>6.3767659999999999</v>
      </c>
      <c r="D8874" s="429">
        <v>3.5272990000000002</v>
      </c>
      <c r="E8874" s="429">
        <v>2.8494669999999998</v>
      </c>
      <c r="F8874" s="429">
        <v>8.7090969999999928</v>
      </c>
    </row>
    <row r="8875" spans="1:6" x14ac:dyDescent="0.3">
      <c r="A8875" s="336">
        <v>30824</v>
      </c>
      <c r="B8875" s="2" t="s">
        <v>293</v>
      </c>
      <c r="C8875" s="429">
        <v>6.3265950000000002</v>
      </c>
      <c r="D8875" s="429">
        <v>3.4521609999999998</v>
      </c>
      <c r="E8875" s="429">
        <v>2.8744340000000004</v>
      </c>
      <c r="F8875" s="429">
        <v>7.4857420000000019</v>
      </c>
    </row>
    <row r="8876" spans="1:6" x14ac:dyDescent="0.3">
      <c r="A8876" s="336">
        <v>30828</v>
      </c>
      <c r="B8876" s="2" t="s">
        <v>293</v>
      </c>
      <c r="C8876" s="429">
        <v>6.3364330000000004</v>
      </c>
      <c r="D8876" s="429">
        <v>3.3792309999999999</v>
      </c>
      <c r="E8876" s="429">
        <v>2.9572020000000006</v>
      </c>
      <c r="F8876" s="429">
        <v>7.6133570000000006</v>
      </c>
    </row>
    <row r="8877" spans="1:6" x14ac:dyDescent="0.3">
      <c r="A8877" s="336">
        <v>30830</v>
      </c>
      <c r="B8877" s="2" t="s">
        <v>296</v>
      </c>
      <c r="C8877" s="429">
        <v>5.2663650000000004</v>
      </c>
      <c r="D8877" s="429">
        <v>2.8702809999999999</v>
      </c>
      <c r="E8877" s="429">
        <v>2.3960840000000005</v>
      </c>
      <c r="F8877" s="429">
        <v>9.9344320000000081</v>
      </c>
    </row>
    <row r="8878" spans="1:6" x14ac:dyDescent="0.3">
      <c r="A8878" s="336">
        <v>30833</v>
      </c>
      <c r="B8878" s="2" t="s">
        <v>293</v>
      </c>
      <c r="C8878" s="429">
        <v>6.3834299999999997</v>
      </c>
      <c r="D8878" s="429">
        <v>3.6383000000000001</v>
      </c>
      <c r="E8878" s="429">
        <v>2.7451299999999996</v>
      </c>
      <c r="F8878" s="429">
        <v>8.9949129999999897</v>
      </c>
    </row>
    <row r="8879" spans="1:6" x14ac:dyDescent="0.3">
      <c r="A8879" s="336">
        <v>30901</v>
      </c>
      <c r="B8879" s="2" t="s">
        <v>293</v>
      </c>
      <c r="C8879" s="429">
        <v>6.4254980000000002</v>
      </c>
      <c r="D8879" s="429">
        <v>3.9715319999999998</v>
      </c>
      <c r="E8879" s="429">
        <v>2.4539660000000003</v>
      </c>
      <c r="F8879" s="429">
        <v>8.999939999999981</v>
      </c>
    </row>
    <row r="8880" spans="1:6" x14ac:dyDescent="0.3">
      <c r="A8880" s="336">
        <v>30904</v>
      </c>
      <c r="B8880" s="2" t="s">
        <v>293</v>
      </c>
      <c r="C8880" s="429">
        <v>6.3940859999999997</v>
      </c>
      <c r="D8880" s="429">
        <v>3.8895650000000002</v>
      </c>
      <c r="E8880" s="429">
        <v>2.5045209999999996</v>
      </c>
      <c r="F8880" s="429">
        <v>8.5428789999999992</v>
      </c>
    </row>
    <row r="8881" spans="1:6" x14ac:dyDescent="0.3">
      <c r="A8881" s="336">
        <v>30905</v>
      </c>
      <c r="B8881" s="2" t="s">
        <v>293</v>
      </c>
      <c r="C8881" s="429">
        <v>6.354787</v>
      </c>
      <c r="D8881" s="429">
        <v>3.7163569999999999</v>
      </c>
      <c r="E8881" s="429">
        <v>2.6384300000000001</v>
      </c>
      <c r="F8881" s="429">
        <v>8.4914580000000086</v>
      </c>
    </row>
    <row r="8882" spans="1:6" x14ac:dyDescent="0.3">
      <c r="A8882" s="336">
        <v>30906</v>
      </c>
      <c r="B8882" s="2" t="s">
        <v>293</v>
      </c>
      <c r="C8882" s="429">
        <v>6.4197110000000004</v>
      </c>
      <c r="D8882" s="429">
        <v>3.9834640000000001</v>
      </c>
      <c r="E8882" s="429">
        <v>2.4362470000000003</v>
      </c>
      <c r="F8882" s="429">
        <v>9.3439199999999971</v>
      </c>
    </row>
    <row r="8883" spans="1:6" x14ac:dyDescent="0.3">
      <c r="A8883" s="336">
        <v>30907</v>
      </c>
      <c r="B8883" s="2" t="s">
        <v>293</v>
      </c>
      <c r="C8883" s="429">
        <v>6.3714259999999996</v>
      </c>
      <c r="D8883" s="429">
        <v>3.7722380000000002</v>
      </c>
      <c r="E8883" s="429">
        <v>2.5991879999999994</v>
      </c>
      <c r="F8883" s="429">
        <v>8.4430739999999957</v>
      </c>
    </row>
    <row r="8884" spans="1:6" x14ac:dyDescent="0.3">
      <c r="A8884" s="336">
        <v>30909</v>
      </c>
      <c r="B8884" s="2" t="s">
        <v>293</v>
      </c>
      <c r="C8884" s="429">
        <v>6.3723179999999999</v>
      </c>
      <c r="D8884" s="429">
        <v>3.8004560000000001</v>
      </c>
      <c r="E8884" s="429">
        <v>2.5718619999999999</v>
      </c>
      <c r="F8884" s="429">
        <v>8.5062419999999932</v>
      </c>
    </row>
    <row r="8885" spans="1:6" x14ac:dyDescent="0.3">
      <c r="A8885" s="336">
        <v>30912</v>
      </c>
      <c r="B8885" s="2" t="s">
        <v>293</v>
      </c>
      <c r="C8885" s="429">
        <v>6.403848</v>
      </c>
      <c r="D8885" s="429">
        <v>3.9258280000000001</v>
      </c>
      <c r="E8885" s="429">
        <v>2.4780199999999999</v>
      </c>
      <c r="F8885" s="429">
        <v>8.6063000000000045</v>
      </c>
    </row>
    <row r="8886" spans="1:6" x14ac:dyDescent="0.3">
      <c r="A8886" s="336">
        <v>31001</v>
      </c>
      <c r="B8886" s="2" t="s">
        <v>294</v>
      </c>
      <c r="C8886" s="429">
        <v>6.2633660000000004</v>
      </c>
      <c r="D8886" s="429">
        <v>3.0515500000000002</v>
      </c>
      <c r="E8886" s="429">
        <v>3.2118160000000002</v>
      </c>
      <c r="F8886" s="429">
        <v>12.265771000000008</v>
      </c>
    </row>
    <row r="8887" spans="1:6" x14ac:dyDescent="0.3">
      <c r="A8887" s="336">
        <v>31002</v>
      </c>
      <c r="B8887" s="2" t="s">
        <v>294</v>
      </c>
      <c r="C8887" s="429">
        <v>6.0290340000000002</v>
      </c>
      <c r="D8887" s="429">
        <v>3.2541929999999999</v>
      </c>
      <c r="E8887" s="429">
        <v>2.7748410000000003</v>
      </c>
      <c r="F8887" s="429">
        <v>11.127361000000001</v>
      </c>
    </row>
    <row r="8888" spans="1:6" x14ac:dyDescent="0.3">
      <c r="A8888" s="336">
        <v>31003</v>
      </c>
      <c r="B8888" s="2" t="s">
        <v>293</v>
      </c>
      <c r="C8888" s="429">
        <v>6.6401079999999997</v>
      </c>
      <c r="D8888" s="429">
        <v>3.4714149999999999</v>
      </c>
      <c r="E8888" s="429">
        <v>3.1686929999999998</v>
      </c>
      <c r="F8888" s="429">
        <v>11.617736999999991</v>
      </c>
    </row>
    <row r="8889" spans="1:6" x14ac:dyDescent="0.3">
      <c r="A8889" s="336">
        <v>31005</v>
      </c>
      <c r="B8889" s="2" t="s">
        <v>293</v>
      </c>
      <c r="C8889" s="429">
        <v>6.7595419999999997</v>
      </c>
      <c r="D8889" s="429">
        <v>3.4321250000000001</v>
      </c>
      <c r="E8889" s="429">
        <v>3.3274169999999996</v>
      </c>
      <c r="F8889" s="429">
        <v>13.650031999999996</v>
      </c>
    </row>
    <row r="8890" spans="1:6" x14ac:dyDescent="0.3">
      <c r="A8890" s="336">
        <v>31006</v>
      </c>
      <c r="B8890" s="2" t="s">
        <v>293</v>
      </c>
      <c r="C8890" s="429">
        <v>6.6722080000000004</v>
      </c>
      <c r="D8890" s="429">
        <v>3.644936</v>
      </c>
      <c r="E8890" s="429">
        <v>3.0272720000000004</v>
      </c>
      <c r="F8890" s="429">
        <v>8.729383999999996</v>
      </c>
    </row>
    <row r="8891" spans="1:6" x14ac:dyDescent="0.3">
      <c r="A8891" s="336">
        <v>31007</v>
      </c>
      <c r="B8891" s="2" t="s">
        <v>293</v>
      </c>
      <c r="C8891" s="429">
        <v>6.7174209999999999</v>
      </c>
      <c r="D8891" s="429">
        <v>3.6789849999999999</v>
      </c>
      <c r="E8891" s="429">
        <v>3.0384359999999999</v>
      </c>
      <c r="F8891" s="429">
        <v>11.517623</v>
      </c>
    </row>
    <row r="8892" spans="1:6" x14ac:dyDescent="0.3">
      <c r="A8892" s="336">
        <v>31008</v>
      </c>
      <c r="B8892" s="2" t="s">
        <v>293</v>
      </c>
      <c r="C8892" s="429">
        <v>6.7636710000000004</v>
      </c>
      <c r="D8892" s="429">
        <v>3.4343309999999998</v>
      </c>
      <c r="E8892" s="429">
        <v>3.3293400000000006</v>
      </c>
      <c r="F8892" s="429">
        <v>12.462539000000007</v>
      </c>
    </row>
    <row r="8893" spans="1:6" x14ac:dyDescent="0.3">
      <c r="A8893" s="336">
        <v>31009</v>
      </c>
      <c r="B8893" s="2" t="s">
        <v>294</v>
      </c>
      <c r="C8893" s="429">
        <v>6.1900360000000001</v>
      </c>
      <c r="D8893" s="429">
        <v>3.0560670000000001</v>
      </c>
      <c r="E8893" s="429">
        <v>3.133969</v>
      </c>
      <c r="F8893" s="429">
        <v>11.848827000000007</v>
      </c>
    </row>
    <row r="8894" spans="1:6" x14ac:dyDescent="0.3">
      <c r="A8894" s="336">
        <v>31011</v>
      </c>
      <c r="B8894" s="2" t="s">
        <v>294</v>
      </c>
      <c r="C8894" s="429">
        <v>6.2323009999999996</v>
      </c>
      <c r="D8894" s="429">
        <v>3.0402879999999999</v>
      </c>
      <c r="E8894" s="429">
        <v>3.1920129999999998</v>
      </c>
      <c r="F8894" s="429">
        <v>11.847077000000006</v>
      </c>
    </row>
    <row r="8895" spans="1:6" x14ac:dyDescent="0.3">
      <c r="A8895" s="336">
        <v>31012</v>
      </c>
      <c r="B8895" s="2" t="s">
        <v>294</v>
      </c>
      <c r="C8895" s="429">
        <v>6.180339</v>
      </c>
      <c r="D8895" s="429">
        <v>3.0521129999999999</v>
      </c>
      <c r="E8895" s="429">
        <v>3.1282260000000002</v>
      </c>
      <c r="F8895" s="429">
        <v>11.955069000000009</v>
      </c>
    </row>
    <row r="8896" spans="1:6" x14ac:dyDescent="0.3">
      <c r="A8896" s="336">
        <v>31014</v>
      </c>
      <c r="B8896" s="2" t="s">
        <v>294</v>
      </c>
      <c r="C8896" s="429">
        <v>6.1947279999999996</v>
      </c>
      <c r="D8896" s="429">
        <v>3.0577230000000002</v>
      </c>
      <c r="E8896" s="429">
        <v>3.1370049999999994</v>
      </c>
      <c r="F8896" s="429">
        <v>12.304700000000004</v>
      </c>
    </row>
    <row r="8897" spans="1:6" x14ac:dyDescent="0.3">
      <c r="A8897" s="336">
        <v>31015</v>
      </c>
      <c r="B8897" s="2" t="s">
        <v>294</v>
      </c>
      <c r="C8897" s="429">
        <v>6.2729629999999998</v>
      </c>
      <c r="D8897" s="429">
        <v>3.266632</v>
      </c>
      <c r="E8897" s="429">
        <v>3.0063309999999999</v>
      </c>
      <c r="F8897" s="429">
        <v>11.39420299999999</v>
      </c>
    </row>
    <row r="8898" spans="1:6" x14ac:dyDescent="0.3">
      <c r="A8898" s="336">
        <v>31016</v>
      </c>
      <c r="B8898" s="2" t="s">
        <v>293</v>
      </c>
      <c r="C8898" s="429">
        <v>6.6511529999999999</v>
      </c>
      <c r="D8898" s="429">
        <v>3.5498500000000002</v>
      </c>
      <c r="E8898" s="429">
        <v>3.1013029999999997</v>
      </c>
      <c r="F8898" s="429">
        <v>8.6641189999999924</v>
      </c>
    </row>
    <row r="8899" spans="1:6" x14ac:dyDescent="0.3">
      <c r="A8899" s="336">
        <v>31017</v>
      </c>
      <c r="B8899" s="2" t="s">
        <v>293</v>
      </c>
      <c r="C8899" s="429">
        <v>6.6347630000000004</v>
      </c>
      <c r="D8899" s="429">
        <v>3.5075699999999999</v>
      </c>
      <c r="E8899" s="429">
        <v>3.1271930000000006</v>
      </c>
      <c r="F8899" s="429">
        <v>11.678255</v>
      </c>
    </row>
    <row r="8900" spans="1:6" x14ac:dyDescent="0.3">
      <c r="A8900" s="336">
        <v>31018</v>
      </c>
      <c r="B8900" s="2" t="s">
        <v>293</v>
      </c>
      <c r="C8900" s="429">
        <v>6.4560620000000002</v>
      </c>
      <c r="D8900" s="429">
        <v>3.5507070000000001</v>
      </c>
      <c r="E8900" s="429">
        <v>2.9053550000000001</v>
      </c>
      <c r="F8900" s="429">
        <v>9.7402669999999887</v>
      </c>
    </row>
    <row r="8901" spans="1:6" x14ac:dyDescent="0.3">
      <c r="A8901" s="336">
        <v>31019</v>
      </c>
      <c r="B8901" s="2" t="s">
        <v>294</v>
      </c>
      <c r="C8901" s="429">
        <v>6.145143</v>
      </c>
      <c r="D8901" s="429">
        <v>3.0792820000000001</v>
      </c>
      <c r="E8901" s="429">
        <v>3.0658609999999999</v>
      </c>
      <c r="F8901" s="429">
        <v>11.926728000000004</v>
      </c>
    </row>
    <row r="8902" spans="1:6" x14ac:dyDescent="0.3">
      <c r="A8902" s="336">
        <v>31020</v>
      </c>
      <c r="B8902" s="2" t="s">
        <v>293</v>
      </c>
      <c r="C8902" s="429">
        <v>6.7322009999999999</v>
      </c>
      <c r="D8902" s="429">
        <v>3.4141819999999998</v>
      </c>
      <c r="E8902" s="429">
        <v>3.3180190000000001</v>
      </c>
      <c r="F8902" s="429">
        <v>12.959372999999999</v>
      </c>
    </row>
    <row r="8903" spans="1:6" x14ac:dyDescent="0.3">
      <c r="A8903" s="336">
        <v>31021</v>
      </c>
      <c r="B8903" s="2" t="s">
        <v>294</v>
      </c>
      <c r="C8903" s="429">
        <v>6.0968299999999997</v>
      </c>
      <c r="D8903" s="429">
        <v>3.1267230000000001</v>
      </c>
      <c r="E8903" s="429">
        <v>2.9701069999999996</v>
      </c>
      <c r="F8903" s="429">
        <v>11.849755000000002</v>
      </c>
    </row>
    <row r="8904" spans="1:6" x14ac:dyDescent="0.3">
      <c r="A8904" s="336">
        <v>31022</v>
      </c>
      <c r="B8904" s="2" t="s">
        <v>293</v>
      </c>
      <c r="C8904" s="429">
        <v>6.6406660000000004</v>
      </c>
      <c r="D8904" s="429">
        <v>3.6189149999999999</v>
      </c>
      <c r="E8904" s="429">
        <v>3.0217510000000005</v>
      </c>
      <c r="F8904" s="429">
        <v>11.726473999999996</v>
      </c>
    </row>
    <row r="8905" spans="1:6" x14ac:dyDescent="0.3">
      <c r="A8905" s="336">
        <v>31023</v>
      </c>
      <c r="B8905" s="2" t="s">
        <v>294</v>
      </c>
      <c r="C8905" s="429">
        <v>6.2314049999999996</v>
      </c>
      <c r="D8905" s="429">
        <v>3.0054349999999999</v>
      </c>
      <c r="E8905" s="429">
        <v>3.2259699999999998</v>
      </c>
      <c r="F8905" s="429">
        <v>12.065125000000009</v>
      </c>
    </row>
    <row r="8906" spans="1:6" x14ac:dyDescent="0.3">
      <c r="A8906" s="336">
        <v>31024</v>
      </c>
      <c r="B8906" s="2" t="s">
        <v>293</v>
      </c>
      <c r="C8906" s="429">
        <v>6.4859499999999999</v>
      </c>
      <c r="D8906" s="429">
        <v>3.3315359999999998</v>
      </c>
      <c r="E8906" s="429">
        <v>3.1544140000000001</v>
      </c>
      <c r="F8906" s="429">
        <v>8.3984510000000014</v>
      </c>
    </row>
    <row r="8907" spans="1:6" x14ac:dyDescent="0.3">
      <c r="A8907" s="336">
        <v>31025</v>
      </c>
      <c r="B8907" s="2" t="s">
        <v>293</v>
      </c>
      <c r="C8907" s="429">
        <v>6.739547</v>
      </c>
      <c r="D8907" s="429">
        <v>3.5506639999999998</v>
      </c>
      <c r="E8907" s="429">
        <v>3.1888830000000001</v>
      </c>
      <c r="F8907" s="429">
        <v>12.336746999999988</v>
      </c>
    </row>
    <row r="8908" spans="1:6" x14ac:dyDescent="0.3">
      <c r="A8908" s="336">
        <v>31027</v>
      </c>
      <c r="B8908" s="2" t="s">
        <v>293</v>
      </c>
      <c r="C8908" s="429">
        <v>6.5826289999999998</v>
      </c>
      <c r="D8908" s="429">
        <v>3.6698569999999999</v>
      </c>
      <c r="E8908" s="429">
        <v>2.9127719999999999</v>
      </c>
      <c r="F8908" s="429">
        <v>11.514594999999993</v>
      </c>
    </row>
    <row r="8909" spans="1:6" x14ac:dyDescent="0.3">
      <c r="A8909" s="336">
        <v>31028</v>
      </c>
      <c r="B8909" s="2" t="s">
        <v>293</v>
      </c>
      <c r="C8909" s="429">
        <v>6.7731269999999997</v>
      </c>
      <c r="D8909" s="429">
        <v>3.4031099999999999</v>
      </c>
      <c r="E8909" s="429">
        <v>3.3700169999999998</v>
      </c>
      <c r="F8909" s="429">
        <v>13.340612999999998</v>
      </c>
    </row>
    <row r="8910" spans="1:6" x14ac:dyDescent="0.3">
      <c r="A8910" s="336">
        <v>31029</v>
      </c>
      <c r="B8910" s="2" t="s">
        <v>293</v>
      </c>
      <c r="C8910" s="429">
        <v>6.6327769999999999</v>
      </c>
      <c r="D8910" s="429">
        <v>3.4249040000000002</v>
      </c>
      <c r="E8910" s="429">
        <v>3.2078729999999998</v>
      </c>
      <c r="F8910" s="429">
        <v>9.2981000000000051</v>
      </c>
    </row>
    <row r="8911" spans="1:6" x14ac:dyDescent="0.3">
      <c r="A8911" s="336">
        <v>31030</v>
      </c>
      <c r="B8911" s="2" t="s">
        <v>293</v>
      </c>
      <c r="C8911" s="429">
        <v>6.7433189999999996</v>
      </c>
      <c r="D8911" s="429">
        <v>3.5120360000000002</v>
      </c>
      <c r="E8911" s="429">
        <v>3.2312829999999995</v>
      </c>
      <c r="F8911" s="429">
        <v>11.588737999999999</v>
      </c>
    </row>
    <row r="8912" spans="1:6" x14ac:dyDescent="0.3">
      <c r="A8912" s="336">
        <v>31031</v>
      </c>
      <c r="B8912" s="2" t="s">
        <v>293</v>
      </c>
      <c r="C8912" s="429">
        <v>6.6247629999999997</v>
      </c>
      <c r="D8912" s="429">
        <v>3.370279</v>
      </c>
      <c r="E8912" s="429">
        <v>3.2544839999999997</v>
      </c>
      <c r="F8912" s="429">
        <v>11.055880999999992</v>
      </c>
    </row>
    <row r="8913" spans="1:6" x14ac:dyDescent="0.3">
      <c r="A8913" s="336">
        <v>31032</v>
      </c>
      <c r="B8913" s="2" t="s">
        <v>293</v>
      </c>
      <c r="C8913" s="429">
        <v>6.6165269999999996</v>
      </c>
      <c r="D8913" s="429">
        <v>3.3523939999999999</v>
      </c>
      <c r="E8913" s="429">
        <v>3.2641329999999997</v>
      </c>
      <c r="F8913" s="429">
        <v>10.365127999999991</v>
      </c>
    </row>
    <row r="8914" spans="1:6" x14ac:dyDescent="0.3">
      <c r="A8914" s="336">
        <v>31033</v>
      </c>
      <c r="B8914" s="2" t="s">
        <v>293</v>
      </c>
      <c r="C8914" s="429">
        <v>6.5654269999999997</v>
      </c>
      <c r="D8914" s="429">
        <v>3.3390309999999999</v>
      </c>
      <c r="E8914" s="429">
        <v>3.2263959999999998</v>
      </c>
      <c r="F8914" s="429">
        <v>9.7327320000000057</v>
      </c>
    </row>
    <row r="8915" spans="1:6" x14ac:dyDescent="0.3">
      <c r="A8915" s="336">
        <v>31035</v>
      </c>
      <c r="B8915" s="2" t="s">
        <v>293</v>
      </c>
      <c r="C8915" s="429">
        <v>6.4743009999999996</v>
      </c>
      <c r="D8915" s="429">
        <v>3.5959409999999998</v>
      </c>
      <c r="E8915" s="429">
        <v>2.8783599999999998</v>
      </c>
      <c r="F8915" s="429">
        <v>10.065621</v>
      </c>
    </row>
    <row r="8916" spans="1:6" x14ac:dyDescent="0.3">
      <c r="A8916" s="336">
        <v>31036</v>
      </c>
      <c r="B8916" s="2" t="s">
        <v>294</v>
      </c>
      <c r="C8916" s="429">
        <v>6.246855</v>
      </c>
      <c r="D8916" s="429">
        <v>3.0127790000000001</v>
      </c>
      <c r="E8916" s="429">
        <v>3.234076</v>
      </c>
      <c r="F8916" s="429">
        <v>12.722331000000011</v>
      </c>
    </row>
    <row r="8917" spans="1:6" x14ac:dyDescent="0.3">
      <c r="A8917" s="336">
        <v>31037</v>
      </c>
      <c r="B8917" s="2" t="s">
        <v>294</v>
      </c>
      <c r="C8917" s="429">
        <v>6.2115140000000002</v>
      </c>
      <c r="D8917" s="429">
        <v>3.0660050000000001</v>
      </c>
      <c r="E8917" s="429">
        <v>3.1455090000000001</v>
      </c>
      <c r="F8917" s="429">
        <v>11.858398000000001</v>
      </c>
    </row>
    <row r="8918" spans="1:6" x14ac:dyDescent="0.3">
      <c r="A8918" s="336">
        <v>31038</v>
      </c>
      <c r="B8918" s="2" t="s">
        <v>293</v>
      </c>
      <c r="C8918" s="429">
        <v>6.5681989999999999</v>
      </c>
      <c r="D8918" s="429">
        <v>3.3465889999999998</v>
      </c>
      <c r="E8918" s="429">
        <v>3.2216100000000001</v>
      </c>
      <c r="F8918" s="429">
        <v>9.4103200000000058</v>
      </c>
    </row>
    <row r="8919" spans="1:6" x14ac:dyDescent="0.3">
      <c r="A8919" s="336">
        <v>31041</v>
      </c>
      <c r="B8919" s="2" t="s">
        <v>293</v>
      </c>
      <c r="C8919" s="429">
        <v>6.7375990000000003</v>
      </c>
      <c r="D8919" s="429">
        <v>3.6798570000000002</v>
      </c>
      <c r="E8919" s="429">
        <v>3.0577420000000002</v>
      </c>
      <c r="F8919" s="429">
        <v>10.096426999999998</v>
      </c>
    </row>
    <row r="8920" spans="1:6" x14ac:dyDescent="0.3">
      <c r="A8920" s="336">
        <v>31042</v>
      </c>
      <c r="B8920" s="2" t="s">
        <v>293</v>
      </c>
      <c r="C8920" s="429">
        <v>6.6399470000000003</v>
      </c>
      <c r="D8920" s="429">
        <v>3.4461430000000002</v>
      </c>
      <c r="E8920" s="429">
        <v>3.1938040000000001</v>
      </c>
      <c r="F8920" s="429">
        <v>11.538666999999997</v>
      </c>
    </row>
    <row r="8921" spans="1:6" x14ac:dyDescent="0.3">
      <c r="A8921" s="336">
        <v>31044</v>
      </c>
      <c r="B8921" s="2" t="s">
        <v>293</v>
      </c>
      <c r="C8921" s="429">
        <v>6.6866300000000001</v>
      </c>
      <c r="D8921" s="429">
        <v>3.437093</v>
      </c>
      <c r="E8921" s="429">
        <v>3.2495370000000001</v>
      </c>
      <c r="F8921" s="429">
        <v>12.101850999999996</v>
      </c>
    </row>
    <row r="8922" spans="1:6" x14ac:dyDescent="0.3">
      <c r="A8922" s="336">
        <v>31045</v>
      </c>
      <c r="B8922" s="2" t="s">
        <v>293</v>
      </c>
      <c r="C8922" s="429">
        <v>6.351788</v>
      </c>
      <c r="D8922" s="429">
        <v>3.376312</v>
      </c>
      <c r="E8922" s="429">
        <v>2.975476</v>
      </c>
      <c r="F8922" s="429">
        <v>7.4735910000000061</v>
      </c>
    </row>
    <row r="8923" spans="1:6" x14ac:dyDescent="0.3">
      <c r="A8923" s="336">
        <v>31046</v>
      </c>
      <c r="B8923" s="2" t="s">
        <v>293</v>
      </c>
      <c r="C8923" s="429">
        <v>6.629785</v>
      </c>
      <c r="D8923" s="429">
        <v>3.357942</v>
      </c>
      <c r="E8923" s="429">
        <v>3.2718430000000001</v>
      </c>
      <c r="F8923" s="429">
        <v>10.315106999999983</v>
      </c>
    </row>
    <row r="8924" spans="1:6" x14ac:dyDescent="0.3">
      <c r="A8924" s="336">
        <v>31047</v>
      </c>
      <c r="B8924" s="2" t="s">
        <v>293</v>
      </c>
      <c r="C8924" s="429">
        <v>6.7547100000000002</v>
      </c>
      <c r="D8924" s="429">
        <v>3.4587270000000001</v>
      </c>
      <c r="E8924" s="429">
        <v>3.2959830000000001</v>
      </c>
      <c r="F8924" s="429">
        <v>13.355414000000003</v>
      </c>
    </row>
    <row r="8925" spans="1:6" x14ac:dyDescent="0.3">
      <c r="A8925" s="336">
        <v>31049</v>
      </c>
      <c r="B8925" s="2" t="s">
        <v>293</v>
      </c>
      <c r="C8925" s="429">
        <v>6.5053280000000004</v>
      </c>
      <c r="D8925" s="429">
        <v>3.7657569999999998</v>
      </c>
      <c r="E8925" s="429">
        <v>2.7395710000000006</v>
      </c>
      <c r="F8925" s="429">
        <v>10.69028800000001</v>
      </c>
    </row>
    <row r="8926" spans="1:6" x14ac:dyDescent="0.3">
      <c r="A8926" s="336">
        <v>31050</v>
      </c>
      <c r="B8926" s="2" t="s">
        <v>293</v>
      </c>
      <c r="C8926" s="429">
        <v>6.7321010000000001</v>
      </c>
      <c r="D8926" s="429">
        <v>3.4864830000000002</v>
      </c>
      <c r="E8926" s="429">
        <v>3.2456179999999999</v>
      </c>
      <c r="F8926" s="429">
        <v>10.995960999999987</v>
      </c>
    </row>
    <row r="8927" spans="1:6" x14ac:dyDescent="0.3">
      <c r="A8927" s="336">
        <v>31052</v>
      </c>
      <c r="B8927" s="2" t="s">
        <v>293</v>
      </c>
      <c r="C8927" s="429">
        <v>6.7432470000000002</v>
      </c>
      <c r="D8927" s="429">
        <v>3.4257</v>
      </c>
      <c r="E8927" s="429">
        <v>3.3175470000000002</v>
      </c>
      <c r="F8927" s="429">
        <v>11.631037999999997</v>
      </c>
    </row>
    <row r="8928" spans="1:6" x14ac:dyDescent="0.3">
      <c r="A8928" s="336">
        <v>31054</v>
      </c>
      <c r="B8928" s="2" t="s">
        <v>293</v>
      </c>
      <c r="C8928" s="429">
        <v>6.6055149999999996</v>
      </c>
      <c r="D8928" s="429">
        <v>3.3648380000000002</v>
      </c>
      <c r="E8928" s="429">
        <v>3.2406769999999994</v>
      </c>
      <c r="F8928" s="429">
        <v>10.963234</v>
      </c>
    </row>
    <row r="8929" spans="1:6" x14ac:dyDescent="0.3">
      <c r="A8929" s="336">
        <v>31055</v>
      </c>
      <c r="B8929" s="2" t="s">
        <v>294</v>
      </c>
      <c r="C8929" s="429">
        <v>6.2416669999999996</v>
      </c>
      <c r="D8929" s="429">
        <v>3.096425</v>
      </c>
      <c r="E8929" s="429">
        <v>3.1452419999999996</v>
      </c>
      <c r="F8929" s="429">
        <v>11.825685</v>
      </c>
    </row>
    <row r="8930" spans="1:6" x14ac:dyDescent="0.3">
      <c r="A8930" s="336">
        <v>31057</v>
      </c>
      <c r="B8930" s="2" t="s">
        <v>293</v>
      </c>
      <c r="C8930" s="429">
        <v>6.7504119999999999</v>
      </c>
      <c r="D8930" s="429">
        <v>3.566255</v>
      </c>
      <c r="E8930" s="429">
        <v>3.1841569999999999</v>
      </c>
      <c r="F8930" s="429">
        <v>11.516470999999989</v>
      </c>
    </row>
    <row r="8931" spans="1:6" x14ac:dyDescent="0.3">
      <c r="A8931" s="336">
        <v>31058</v>
      </c>
      <c r="B8931" s="2" t="s">
        <v>293</v>
      </c>
      <c r="C8931" s="429">
        <v>6.6707159999999996</v>
      </c>
      <c r="D8931" s="429">
        <v>3.7201179999999998</v>
      </c>
      <c r="E8931" s="429">
        <v>2.9505979999999998</v>
      </c>
      <c r="F8931" s="429">
        <v>7.7478899999999982</v>
      </c>
    </row>
    <row r="8932" spans="1:6" x14ac:dyDescent="0.3">
      <c r="A8932" s="336">
        <v>31060</v>
      </c>
      <c r="B8932" s="2" t="s">
        <v>294</v>
      </c>
      <c r="C8932" s="429">
        <v>6.2615350000000003</v>
      </c>
      <c r="D8932" s="429">
        <v>3.074506</v>
      </c>
      <c r="E8932" s="429">
        <v>3.1870290000000003</v>
      </c>
      <c r="F8932" s="429">
        <v>11.910964000000007</v>
      </c>
    </row>
    <row r="8933" spans="1:6" x14ac:dyDescent="0.3">
      <c r="A8933" s="336">
        <v>31061</v>
      </c>
      <c r="B8933" s="2" t="s">
        <v>293</v>
      </c>
      <c r="C8933" s="429">
        <v>6.5360110000000002</v>
      </c>
      <c r="D8933" s="429">
        <v>3.3302260000000001</v>
      </c>
      <c r="E8933" s="429">
        <v>3.2057850000000001</v>
      </c>
      <c r="F8933" s="429">
        <v>9.6614999999999895</v>
      </c>
    </row>
    <row r="8934" spans="1:6" x14ac:dyDescent="0.3">
      <c r="A8934" s="336">
        <v>31063</v>
      </c>
      <c r="B8934" s="2" t="s">
        <v>293</v>
      </c>
      <c r="C8934" s="429">
        <v>6.7387189999999997</v>
      </c>
      <c r="D8934" s="429">
        <v>3.622967</v>
      </c>
      <c r="E8934" s="429">
        <v>3.1157519999999996</v>
      </c>
      <c r="F8934" s="429">
        <v>11.512214</v>
      </c>
    </row>
    <row r="8935" spans="1:6" x14ac:dyDescent="0.3">
      <c r="A8935" s="336">
        <v>31064</v>
      </c>
      <c r="B8935" s="2" t="s">
        <v>293</v>
      </c>
      <c r="C8935" s="429">
        <v>6.5190890000000001</v>
      </c>
      <c r="D8935" s="429">
        <v>3.3534229999999998</v>
      </c>
      <c r="E8935" s="429">
        <v>3.1656660000000003</v>
      </c>
      <c r="F8935" s="429">
        <v>8.3901409999999927</v>
      </c>
    </row>
    <row r="8936" spans="1:6" x14ac:dyDescent="0.3">
      <c r="A8936" s="336">
        <v>31065</v>
      </c>
      <c r="B8936" s="2" t="s">
        <v>293</v>
      </c>
      <c r="C8936" s="429">
        <v>6.6290149999999999</v>
      </c>
      <c r="D8936" s="429">
        <v>3.5730279999999999</v>
      </c>
      <c r="E8936" s="429">
        <v>3.055987</v>
      </c>
      <c r="F8936" s="429">
        <v>11.618908000000012</v>
      </c>
    </row>
    <row r="8937" spans="1:6" x14ac:dyDescent="0.3">
      <c r="A8937" s="336">
        <v>31066</v>
      </c>
      <c r="B8937" s="2" t="s">
        <v>293</v>
      </c>
      <c r="C8937" s="429">
        <v>6.6870849999999997</v>
      </c>
      <c r="D8937" s="429">
        <v>3.5005480000000002</v>
      </c>
      <c r="E8937" s="429">
        <v>3.1865369999999995</v>
      </c>
      <c r="F8937" s="429">
        <v>9.9175609999999921</v>
      </c>
    </row>
    <row r="8938" spans="1:6" x14ac:dyDescent="0.3">
      <c r="A8938" s="336">
        <v>31068</v>
      </c>
      <c r="B8938" s="2" t="s">
        <v>293</v>
      </c>
      <c r="C8938" s="429">
        <v>6.7539369999999996</v>
      </c>
      <c r="D8938" s="429">
        <v>3.65496</v>
      </c>
      <c r="E8938" s="429">
        <v>3.0989769999999996</v>
      </c>
      <c r="F8938" s="429">
        <v>10.877830000000003</v>
      </c>
    </row>
    <row r="8939" spans="1:6" x14ac:dyDescent="0.3">
      <c r="A8939" s="336">
        <v>31069</v>
      </c>
      <c r="B8939" s="2" t="s">
        <v>293</v>
      </c>
      <c r="C8939" s="429">
        <v>6.7611569999999999</v>
      </c>
      <c r="D8939" s="429">
        <v>3.5019909999999999</v>
      </c>
      <c r="E8939" s="429">
        <v>3.259166</v>
      </c>
      <c r="F8939" s="429">
        <v>12.645136000000008</v>
      </c>
    </row>
    <row r="8940" spans="1:6" x14ac:dyDescent="0.3">
      <c r="A8940" s="336">
        <v>31070</v>
      </c>
      <c r="B8940" s="2" t="s">
        <v>293</v>
      </c>
      <c r="C8940" s="429">
        <v>6.7148669999999999</v>
      </c>
      <c r="D8940" s="429">
        <v>3.643491</v>
      </c>
      <c r="E8940" s="429">
        <v>3.0713759999999999</v>
      </c>
      <c r="F8940" s="429">
        <v>11.81127</v>
      </c>
    </row>
    <row r="8941" spans="1:6" x14ac:dyDescent="0.3">
      <c r="A8941" s="336">
        <v>31071</v>
      </c>
      <c r="B8941" s="2" t="s">
        <v>294</v>
      </c>
      <c r="C8941" s="429">
        <v>6.252707</v>
      </c>
      <c r="D8941" s="429">
        <v>3.0296029999999998</v>
      </c>
      <c r="E8941" s="429">
        <v>3.2231040000000002</v>
      </c>
      <c r="F8941" s="429">
        <v>12.461843999999999</v>
      </c>
    </row>
    <row r="8942" spans="1:6" x14ac:dyDescent="0.3">
      <c r="A8942" s="336">
        <v>31072</v>
      </c>
      <c r="B8942" s="2" t="s">
        <v>294</v>
      </c>
      <c r="C8942" s="429">
        <v>6.2565289999999996</v>
      </c>
      <c r="D8942" s="429">
        <v>3.197892</v>
      </c>
      <c r="E8942" s="429">
        <v>3.0586369999999996</v>
      </c>
      <c r="F8942" s="429">
        <v>11.372572999999996</v>
      </c>
    </row>
    <row r="8943" spans="1:6" x14ac:dyDescent="0.3">
      <c r="A8943" s="336">
        <v>31075</v>
      </c>
      <c r="B8943" s="2" t="s">
        <v>294</v>
      </c>
      <c r="C8943" s="429">
        <v>6.1550799999999999</v>
      </c>
      <c r="D8943" s="429">
        <v>3.0781969999999998</v>
      </c>
      <c r="E8943" s="429">
        <v>3.076883</v>
      </c>
      <c r="F8943" s="429">
        <v>11.970837999999986</v>
      </c>
    </row>
    <row r="8944" spans="1:6" x14ac:dyDescent="0.3">
      <c r="A8944" s="336">
        <v>31076</v>
      </c>
      <c r="B8944" s="2" t="s">
        <v>293</v>
      </c>
      <c r="C8944" s="429">
        <v>6.7250690000000004</v>
      </c>
      <c r="D8944" s="429">
        <v>3.593931</v>
      </c>
      <c r="E8944" s="429">
        <v>3.1311380000000004</v>
      </c>
      <c r="F8944" s="429">
        <v>10.391560999999989</v>
      </c>
    </row>
    <row r="8945" spans="1:6" x14ac:dyDescent="0.3">
      <c r="A8945" s="336">
        <v>31077</v>
      </c>
      <c r="B8945" s="2" t="s">
        <v>294</v>
      </c>
      <c r="C8945" s="429">
        <v>6.2669370000000004</v>
      </c>
      <c r="D8945" s="429">
        <v>3.027323</v>
      </c>
      <c r="E8945" s="429">
        <v>3.2396140000000004</v>
      </c>
      <c r="F8945" s="429">
        <v>12.262992999999994</v>
      </c>
    </row>
    <row r="8946" spans="1:6" x14ac:dyDescent="0.3">
      <c r="A8946" s="336">
        <v>31078</v>
      </c>
      <c r="B8946" s="2" t="s">
        <v>293</v>
      </c>
      <c r="C8946" s="429">
        <v>6.6913390000000001</v>
      </c>
      <c r="D8946" s="429">
        <v>3.540362</v>
      </c>
      <c r="E8946" s="429">
        <v>3.1509770000000001</v>
      </c>
      <c r="F8946" s="429">
        <v>9.9118400000000051</v>
      </c>
    </row>
    <row r="8947" spans="1:6" x14ac:dyDescent="0.3">
      <c r="A8947" s="336">
        <v>31079</v>
      </c>
      <c r="B8947" s="2" t="s">
        <v>294</v>
      </c>
      <c r="C8947" s="429">
        <v>6.251881</v>
      </c>
      <c r="D8947" s="429">
        <v>3.1289340000000001</v>
      </c>
      <c r="E8947" s="429">
        <v>3.1229469999999999</v>
      </c>
      <c r="F8947" s="429">
        <v>11.804318000000002</v>
      </c>
    </row>
    <row r="8948" spans="1:6" x14ac:dyDescent="0.3">
      <c r="A8948" s="336">
        <v>31081</v>
      </c>
      <c r="B8948" s="2" t="s">
        <v>293</v>
      </c>
      <c r="C8948" s="429">
        <v>6.6979639999999998</v>
      </c>
      <c r="D8948" s="429">
        <v>3.7076410000000002</v>
      </c>
      <c r="E8948" s="429">
        <v>2.9903229999999996</v>
      </c>
      <c r="F8948" s="429">
        <v>8.848163999999997</v>
      </c>
    </row>
    <row r="8949" spans="1:6" x14ac:dyDescent="0.3">
      <c r="A8949" s="336">
        <v>31082</v>
      </c>
      <c r="B8949" s="2" t="s">
        <v>293</v>
      </c>
      <c r="C8949" s="429">
        <v>6.5197929999999999</v>
      </c>
      <c r="D8949" s="429">
        <v>3.426396</v>
      </c>
      <c r="E8949" s="429">
        <v>3.093397</v>
      </c>
      <c r="F8949" s="429">
        <v>9.8541469999999975</v>
      </c>
    </row>
    <row r="8950" spans="1:6" x14ac:dyDescent="0.3">
      <c r="A8950" s="336">
        <v>31085</v>
      </c>
      <c r="B8950" s="2" t="s">
        <v>293</v>
      </c>
      <c r="C8950" s="429">
        <v>6.4535010000000002</v>
      </c>
      <c r="D8950" s="429">
        <v>3.356284</v>
      </c>
      <c r="E8950" s="429">
        <v>3.0972170000000001</v>
      </c>
      <c r="F8950" s="429">
        <v>7.4274879999999968</v>
      </c>
    </row>
    <row r="8951" spans="1:6" x14ac:dyDescent="0.3">
      <c r="A8951" s="336">
        <v>31087</v>
      </c>
      <c r="B8951" s="2" t="s">
        <v>293</v>
      </c>
      <c r="C8951" s="429">
        <v>6.4196</v>
      </c>
      <c r="D8951" s="429">
        <v>3.373443</v>
      </c>
      <c r="E8951" s="429">
        <v>3.046157</v>
      </c>
      <c r="F8951" s="429">
        <v>7.9059930000000023</v>
      </c>
    </row>
    <row r="8952" spans="1:6" x14ac:dyDescent="0.3">
      <c r="A8952" s="336">
        <v>31088</v>
      </c>
      <c r="B8952" s="2" t="s">
        <v>293</v>
      </c>
      <c r="C8952" s="429">
        <v>6.7731779999999997</v>
      </c>
      <c r="D8952" s="429">
        <v>3.4118710000000001</v>
      </c>
      <c r="E8952" s="429">
        <v>3.3613069999999996</v>
      </c>
      <c r="F8952" s="429">
        <v>13.616948000000001</v>
      </c>
    </row>
    <row r="8953" spans="1:6" x14ac:dyDescent="0.3">
      <c r="A8953" s="336">
        <v>31089</v>
      </c>
      <c r="B8953" s="2" t="s">
        <v>293</v>
      </c>
      <c r="C8953" s="429">
        <v>6.5259200000000002</v>
      </c>
      <c r="D8953" s="429">
        <v>3.4979619999999998</v>
      </c>
      <c r="E8953" s="429">
        <v>3.0279580000000004</v>
      </c>
      <c r="F8953" s="429">
        <v>10.451021999999988</v>
      </c>
    </row>
    <row r="8954" spans="1:6" x14ac:dyDescent="0.3">
      <c r="A8954" s="336">
        <v>31090</v>
      </c>
      <c r="B8954" s="2" t="s">
        <v>293</v>
      </c>
      <c r="C8954" s="429">
        <v>6.6047529999999997</v>
      </c>
      <c r="D8954" s="429">
        <v>3.4452729999999998</v>
      </c>
      <c r="E8954" s="429">
        <v>3.1594799999999998</v>
      </c>
      <c r="F8954" s="429">
        <v>11.321739000000001</v>
      </c>
    </row>
    <row r="8955" spans="1:6" x14ac:dyDescent="0.3">
      <c r="A8955" s="336">
        <v>31091</v>
      </c>
      <c r="B8955" s="2" t="s">
        <v>293</v>
      </c>
      <c r="C8955" s="429">
        <v>6.7204420000000002</v>
      </c>
      <c r="D8955" s="429">
        <v>3.5969859999999998</v>
      </c>
      <c r="E8955" s="429">
        <v>3.1234560000000005</v>
      </c>
      <c r="F8955" s="429">
        <v>12.111292000000006</v>
      </c>
    </row>
    <row r="8956" spans="1:6" x14ac:dyDescent="0.3">
      <c r="A8956" s="336">
        <v>31092</v>
      </c>
      <c r="B8956" s="2" t="s">
        <v>294</v>
      </c>
      <c r="C8956" s="429">
        <v>6.2548839999999997</v>
      </c>
      <c r="D8956" s="429">
        <v>3.2073230000000001</v>
      </c>
      <c r="E8956" s="429">
        <v>3.0475609999999995</v>
      </c>
      <c r="F8956" s="429">
        <v>11.744805000000014</v>
      </c>
    </row>
    <row r="8957" spans="1:6" x14ac:dyDescent="0.3">
      <c r="A8957" s="336">
        <v>31093</v>
      </c>
      <c r="B8957" s="2" t="s">
        <v>293</v>
      </c>
      <c r="C8957" s="429">
        <v>6.7733410000000003</v>
      </c>
      <c r="D8957" s="429">
        <v>3.3862760000000001</v>
      </c>
      <c r="E8957" s="429">
        <v>3.3870650000000002</v>
      </c>
      <c r="F8957" s="429">
        <v>13.511763999999999</v>
      </c>
    </row>
    <row r="8958" spans="1:6" x14ac:dyDescent="0.3">
      <c r="A8958" s="336">
        <v>31094</v>
      </c>
      <c r="B8958" s="2" t="s">
        <v>293</v>
      </c>
      <c r="C8958" s="429">
        <v>6.4565010000000003</v>
      </c>
      <c r="D8958" s="429">
        <v>3.4144260000000002</v>
      </c>
      <c r="E8958" s="429">
        <v>3.0420750000000001</v>
      </c>
      <c r="F8958" s="429">
        <v>8.9998030000000071</v>
      </c>
    </row>
    <row r="8959" spans="1:6" x14ac:dyDescent="0.3">
      <c r="A8959" s="336">
        <v>31096</v>
      </c>
      <c r="B8959" s="2" t="s">
        <v>293</v>
      </c>
      <c r="C8959" s="429">
        <v>6.5198700000000001</v>
      </c>
      <c r="D8959" s="429">
        <v>3.635885</v>
      </c>
      <c r="E8959" s="429">
        <v>2.883985</v>
      </c>
      <c r="F8959" s="429">
        <v>10.731122000000006</v>
      </c>
    </row>
    <row r="8960" spans="1:6" x14ac:dyDescent="0.3">
      <c r="A8960" s="336">
        <v>31097</v>
      </c>
      <c r="B8960" s="2" t="s">
        <v>293</v>
      </c>
      <c r="C8960" s="429">
        <v>6.6499940000000004</v>
      </c>
      <c r="D8960" s="429">
        <v>3.568012</v>
      </c>
      <c r="E8960" s="429">
        <v>3.0819820000000004</v>
      </c>
      <c r="F8960" s="429">
        <v>7.8742280000000093</v>
      </c>
    </row>
    <row r="8961" spans="1:6" x14ac:dyDescent="0.3">
      <c r="A8961" s="336">
        <v>31098</v>
      </c>
      <c r="B8961" s="2" t="s">
        <v>293</v>
      </c>
      <c r="C8961" s="429">
        <v>6.7713679999999998</v>
      </c>
      <c r="D8961" s="429">
        <v>3.3774060000000001</v>
      </c>
      <c r="E8961" s="429">
        <v>3.3939619999999997</v>
      </c>
      <c r="F8961" s="429">
        <v>14.001127999999994</v>
      </c>
    </row>
    <row r="8962" spans="1:6" x14ac:dyDescent="0.3">
      <c r="A8962" s="336">
        <v>31201</v>
      </c>
      <c r="B8962" s="2" t="s">
        <v>293</v>
      </c>
      <c r="C8962" s="429">
        <v>6.7254440000000004</v>
      </c>
      <c r="D8962" s="429">
        <v>3.3495720000000002</v>
      </c>
      <c r="E8962" s="429">
        <v>3.3758720000000002</v>
      </c>
      <c r="F8962" s="429">
        <v>12.463001999999996</v>
      </c>
    </row>
    <row r="8963" spans="1:6" x14ac:dyDescent="0.3">
      <c r="A8963" s="336">
        <v>31204</v>
      </c>
      <c r="B8963" s="2" t="s">
        <v>293</v>
      </c>
      <c r="C8963" s="429">
        <v>6.716202</v>
      </c>
      <c r="D8963" s="429">
        <v>3.3582179999999999</v>
      </c>
      <c r="E8963" s="429">
        <v>3.3579840000000001</v>
      </c>
      <c r="F8963" s="429">
        <v>12.076251999999997</v>
      </c>
    </row>
    <row r="8964" spans="1:6" x14ac:dyDescent="0.3">
      <c r="A8964" s="336">
        <v>31206</v>
      </c>
      <c r="B8964" s="2" t="s">
        <v>293</v>
      </c>
      <c r="C8964" s="429">
        <v>6.7473280000000004</v>
      </c>
      <c r="D8964" s="429">
        <v>3.354619</v>
      </c>
      <c r="E8964" s="429">
        <v>3.3927090000000004</v>
      </c>
      <c r="F8964" s="429">
        <v>12.715215000000001</v>
      </c>
    </row>
    <row r="8965" spans="1:6" x14ac:dyDescent="0.3">
      <c r="A8965" s="336">
        <v>31210</v>
      </c>
      <c r="B8965" s="2" t="s">
        <v>293</v>
      </c>
      <c r="C8965" s="429">
        <v>6.690131</v>
      </c>
      <c r="D8965" s="429">
        <v>3.365294</v>
      </c>
      <c r="E8965" s="429">
        <v>3.324837</v>
      </c>
      <c r="F8965" s="429">
        <v>11.415585000000007</v>
      </c>
    </row>
    <row r="8966" spans="1:6" x14ac:dyDescent="0.3">
      <c r="A8966" s="336">
        <v>31211</v>
      </c>
      <c r="B8966" s="2" t="s">
        <v>293</v>
      </c>
      <c r="C8966" s="429">
        <v>6.6712069999999999</v>
      </c>
      <c r="D8966" s="429">
        <v>3.3569830000000001</v>
      </c>
      <c r="E8966" s="429">
        <v>3.3142239999999998</v>
      </c>
      <c r="F8966" s="429">
        <v>11.368726999999993</v>
      </c>
    </row>
    <row r="8967" spans="1:6" x14ac:dyDescent="0.3">
      <c r="A8967" s="336">
        <v>31216</v>
      </c>
      <c r="B8967" s="2" t="s">
        <v>293</v>
      </c>
      <c r="C8967" s="429">
        <v>6.7686710000000003</v>
      </c>
      <c r="D8967" s="429">
        <v>3.3649659999999999</v>
      </c>
      <c r="E8967" s="429">
        <v>3.4037050000000004</v>
      </c>
      <c r="F8967" s="429">
        <v>13.112953000000005</v>
      </c>
    </row>
    <row r="8968" spans="1:6" x14ac:dyDescent="0.3">
      <c r="A8968" s="336">
        <v>31217</v>
      </c>
      <c r="B8968" s="2" t="s">
        <v>293</v>
      </c>
      <c r="C8968" s="429">
        <v>6.698493</v>
      </c>
      <c r="D8968" s="429">
        <v>3.3586299999999998</v>
      </c>
      <c r="E8968" s="429">
        <v>3.3398630000000002</v>
      </c>
      <c r="F8968" s="429">
        <v>12.173047999999994</v>
      </c>
    </row>
    <row r="8969" spans="1:6" x14ac:dyDescent="0.3">
      <c r="A8969" s="336">
        <v>31220</v>
      </c>
      <c r="B8969" s="2" t="s">
        <v>293</v>
      </c>
      <c r="C8969" s="429">
        <v>6.700259</v>
      </c>
      <c r="D8969" s="429">
        <v>3.3977400000000002</v>
      </c>
      <c r="E8969" s="429">
        <v>3.3025189999999998</v>
      </c>
      <c r="F8969" s="429">
        <v>11.142637999999991</v>
      </c>
    </row>
    <row r="8970" spans="1:6" x14ac:dyDescent="0.3">
      <c r="A8970" s="336">
        <v>31301</v>
      </c>
      <c r="B8970" s="2" t="s">
        <v>296</v>
      </c>
      <c r="C8970" s="429">
        <v>5.5232169999999998</v>
      </c>
      <c r="D8970" s="429">
        <v>2.5772390000000001</v>
      </c>
      <c r="E8970" s="429">
        <v>2.9459779999999998</v>
      </c>
      <c r="F8970" s="429">
        <v>9.7747390000000038</v>
      </c>
    </row>
    <row r="8971" spans="1:6" x14ac:dyDescent="0.3">
      <c r="A8971" s="336">
        <v>31302</v>
      </c>
      <c r="B8971" s="2" t="s">
        <v>296</v>
      </c>
      <c r="C8971" s="429">
        <v>5.5722959999999997</v>
      </c>
      <c r="D8971" s="429">
        <v>2.7092160000000001</v>
      </c>
      <c r="E8971" s="429">
        <v>2.8630799999999996</v>
      </c>
      <c r="F8971" s="429">
        <v>9.9859720000000038</v>
      </c>
    </row>
    <row r="8972" spans="1:6" x14ac:dyDescent="0.3">
      <c r="A8972" s="336">
        <v>31303</v>
      </c>
      <c r="B8972" s="2" t="s">
        <v>296</v>
      </c>
      <c r="C8972" s="429">
        <v>5.5225660000000003</v>
      </c>
      <c r="D8972" s="429">
        <v>2.8018480000000001</v>
      </c>
      <c r="E8972" s="429">
        <v>2.7207180000000002</v>
      </c>
      <c r="F8972" s="429">
        <v>9.2841700000000031</v>
      </c>
    </row>
    <row r="8973" spans="1:6" x14ac:dyDescent="0.3">
      <c r="A8973" s="336">
        <v>31304</v>
      </c>
      <c r="B8973" s="2" t="s">
        <v>296</v>
      </c>
      <c r="C8973" s="429">
        <v>5.5322129999999996</v>
      </c>
      <c r="D8973" s="429">
        <v>2.2896779999999999</v>
      </c>
      <c r="E8973" s="429">
        <v>3.2425349999999997</v>
      </c>
      <c r="F8973" s="429">
        <v>8.914402999999993</v>
      </c>
    </row>
    <row r="8974" spans="1:6" x14ac:dyDescent="0.3">
      <c r="A8974" s="336">
        <v>31305</v>
      </c>
      <c r="B8974" s="2" t="s">
        <v>296</v>
      </c>
      <c r="C8974" s="429">
        <v>5.5515619999999997</v>
      </c>
      <c r="D8974" s="429">
        <v>2.325294</v>
      </c>
      <c r="E8974" s="429">
        <v>3.2262679999999997</v>
      </c>
      <c r="F8974" s="429">
        <v>8.5678979999999925</v>
      </c>
    </row>
    <row r="8975" spans="1:6" x14ac:dyDescent="0.3">
      <c r="A8975" s="336">
        <v>31308</v>
      </c>
      <c r="B8975" s="2" t="s">
        <v>296</v>
      </c>
      <c r="C8975" s="429">
        <v>5.5555399999999997</v>
      </c>
      <c r="D8975" s="429">
        <v>2.7435640000000001</v>
      </c>
      <c r="E8975" s="429">
        <v>2.8119759999999996</v>
      </c>
      <c r="F8975" s="429">
        <v>10.150393000000015</v>
      </c>
    </row>
    <row r="8976" spans="1:6" x14ac:dyDescent="0.3">
      <c r="A8976" s="336">
        <v>31309</v>
      </c>
      <c r="B8976" s="2" t="s">
        <v>296</v>
      </c>
      <c r="C8976" s="429">
        <v>5.5635079999999997</v>
      </c>
      <c r="D8976" s="429">
        <v>2.5785629999999999</v>
      </c>
      <c r="E8976" s="429">
        <v>2.9849449999999997</v>
      </c>
      <c r="F8976" s="429">
        <v>10.007396999999997</v>
      </c>
    </row>
    <row r="8977" spans="1:6" x14ac:dyDescent="0.3">
      <c r="A8977" s="336">
        <v>31312</v>
      </c>
      <c r="B8977" s="2" t="s">
        <v>296</v>
      </c>
      <c r="C8977" s="429">
        <v>5.5623860000000001</v>
      </c>
      <c r="D8977" s="429">
        <v>2.7850709999999999</v>
      </c>
      <c r="E8977" s="429">
        <v>2.7773150000000002</v>
      </c>
      <c r="F8977" s="429">
        <v>9.7351350000000068</v>
      </c>
    </row>
    <row r="8978" spans="1:6" x14ac:dyDescent="0.3">
      <c r="A8978" s="336">
        <v>31313</v>
      </c>
      <c r="B8978" s="2" t="s">
        <v>296</v>
      </c>
      <c r="C8978" s="429">
        <v>5.545674</v>
      </c>
      <c r="D8978" s="429">
        <v>2.6211090000000001</v>
      </c>
      <c r="E8978" s="429">
        <v>2.9245649999999999</v>
      </c>
      <c r="F8978" s="429">
        <v>10.040357999999998</v>
      </c>
    </row>
    <row r="8979" spans="1:6" x14ac:dyDescent="0.3">
      <c r="A8979" s="336">
        <v>31314</v>
      </c>
      <c r="B8979" s="2" t="s">
        <v>296</v>
      </c>
      <c r="C8979" s="429">
        <v>5.5577759999999996</v>
      </c>
      <c r="D8979" s="429">
        <v>2.6920799999999998</v>
      </c>
      <c r="E8979" s="429">
        <v>2.8656959999999998</v>
      </c>
      <c r="F8979" s="429">
        <v>10.441303999999995</v>
      </c>
    </row>
    <row r="8980" spans="1:6" x14ac:dyDescent="0.3">
      <c r="A8980" s="336">
        <v>31315</v>
      </c>
      <c r="B8980" s="2" t="s">
        <v>296</v>
      </c>
      <c r="C8980" s="429">
        <v>5.5619730000000001</v>
      </c>
      <c r="D8980" s="429">
        <v>2.644577</v>
      </c>
      <c r="E8980" s="429">
        <v>2.9173960000000001</v>
      </c>
      <c r="F8980" s="429">
        <v>10.133958999999997</v>
      </c>
    </row>
    <row r="8981" spans="1:6" x14ac:dyDescent="0.3">
      <c r="A8981" s="336">
        <v>31316</v>
      </c>
      <c r="B8981" s="2" t="s">
        <v>296</v>
      </c>
      <c r="C8981" s="429">
        <v>5.5347059999999999</v>
      </c>
      <c r="D8981" s="429">
        <v>2.6058180000000002</v>
      </c>
      <c r="E8981" s="429">
        <v>2.9288879999999997</v>
      </c>
      <c r="F8981" s="429">
        <v>10.050969000000002</v>
      </c>
    </row>
    <row r="8982" spans="1:6" x14ac:dyDescent="0.3">
      <c r="A8982" s="336">
        <v>31319</v>
      </c>
      <c r="B8982" s="2" t="s">
        <v>296</v>
      </c>
      <c r="C8982" s="429">
        <v>5.5479539999999998</v>
      </c>
      <c r="D8982" s="429">
        <v>2.2908789999999999</v>
      </c>
      <c r="E8982" s="429">
        <v>3.2570749999999999</v>
      </c>
      <c r="F8982" s="429">
        <v>8.6905730000000077</v>
      </c>
    </row>
    <row r="8983" spans="1:6" x14ac:dyDescent="0.3">
      <c r="A8983" s="336">
        <v>31320</v>
      </c>
      <c r="B8983" s="2" t="s">
        <v>296</v>
      </c>
      <c r="C8983" s="429">
        <v>5.5250349999999999</v>
      </c>
      <c r="D8983" s="429">
        <v>2.4477229999999999</v>
      </c>
      <c r="E8983" s="429">
        <v>3.077312</v>
      </c>
      <c r="F8983" s="429">
        <v>9.5282230000000041</v>
      </c>
    </row>
    <row r="8984" spans="1:6" x14ac:dyDescent="0.3">
      <c r="A8984" s="336">
        <v>31321</v>
      </c>
      <c r="B8984" s="2" t="s">
        <v>296</v>
      </c>
      <c r="C8984" s="429">
        <v>5.5133760000000001</v>
      </c>
      <c r="D8984" s="429">
        <v>2.7616149999999999</v>
      </c>
      <c r="E8984" s="429">
        <v>2.7517610000000001</v>
      </c>
      <c r="F8984" s="429">
        <v>10.530057999999997</v>
      </c>
    </row>
    <row r="8985" spans="1:6" x14ac:dyDescent="0.3">
      <c r="A8985" s="336">
        <v>31322</v>
      </c>
      <c r="B8985" s="2" t="s">
        <v>296</v>
      </c>
      <c r="C8985" s="429">
        <v>5.5585149999999999</v>
      </c>
      <c r="D8985" s="429">
        <v>2.6703709999999998</v>
      </c>
      <c r="E8985" s="429">
        <v>2.888144</v>
      </c>
      <c r="F8985" s="429">
        <v>9.9193020000000018</v>
      </c>
    </row>
    <row r="8986" spans="1:6" x14ac:dyDescent="0.3">
      <c r="A8986" s="336">
        <v>31323</v>
      </c>
      <c r="B8986" s="2" t="s">
        <v>296</v>
      </c>
      <c r="C8986" s="429">
        <v>5.5220000000000002</v>
      </c>
      <c r="D8986" s="429">
        <v>2.4795880000000001</v>
      </c>
      <c r="E8986" s="429">
        <v>3.0424120000000001</v>
      </c>
      <c r="F8986" s="429">
        <v>9.4815649999999962</v>
      </c>
    </row>
    <row r="8987" spans="1:6" x14ac:dyDescent="0.3">
      <c r="A8987" s="336">
        <v>31324</v>
      </c>
      <c r="B8987" s="2" t="s">
        <v>296</v>
      </c>
      <c r="C8987" s="429">
        <v>5.5450290000000004</v>
      </c>
      <c r="D8987" s="429">
        <v>2.4816829999999999</v>
      </c>
      <c r="E8987" s="429">
        <v>3.0633460000000006</v>
      </c>
      <c r="F8987" s="429">
        <v>9.7019279999999952</v>
      </c>
    </row>
    <row r="8988" spans="1:6" x14ac:dyDescent="0.3">
      <c r="A8988" s="336">
        <v>31326</v>
      </c>
      <c r="B8988" s="2" t="s">
        <v>296</v>
      </c>
      <c r="C8988" s="429">
        <v>5.5530049999999997</v>
      </c>
      <c r="D8988" s="429">
        <v>2.7645970000000002</v>
      </c>
      <c r="E8988" s="429">
        <v>2.7884079999999996</v>
      </c>
      <c r="F8988" s="429">
        <v>9.1555440000000061</v>
      </c>
    </row>
    <row r="8989" spans="1:6" x14ac:dyDescent="0.3">
      <c r="A8989" s="336">
        <v>31328</v>
      </c>
      <c r="B8989" s="2" t="s">
        <v>296</v>
      </c>
      <c r="C8989" s="429">
        <v>5.512562</v>
      </c>
      <c r="D8989" s="429">
        <v>2.465179</v>
      </c>
      <c r="E8989" s="429">
        <v>3.047383</v>
      </c>
      <c r="F8989" s="429">
        <v>8.6162109999999927</v>
      </c>
    </row>
    <row r="8990" spans="1:6" x14ac:dyDescent="0.3">
      <c r="A8990" s="336">
        <v>31329</v>
      </c>
      <c r="B8990" s="2" t="s">
        <v>296</v>
      </c>
      <c r="C8990" s="429">
        <v>5.5375319999999997</v>
      </c>
      <c r="D8990" s="429">
        <v>2.7996289999999999</v>
      </c>
      <c r="E8990" s="429">
        <v>2.7379029999999998</v>
      </c>
      <c r="F8990" s="429">
        <v>9.3589789999999979</v>
      </c>
    </row>
    <row r="8991" spans="1:6" x14ac:dyDescent="0.3">
      <c r="A8991" s="336">
        <v>31331</v>
      </c>
      <c r="B8991" s="2" t="s">
        <v>296</v>
      </c>
      <c r="C8991" s="429">
        <v>5.5445849999999997</v>
      </c>
      <c r="D8991" s="429">
        <v>2.4002289999999999</v>
      </c>
      <c r="E8991" s="429">
        <v>3.1443559999999997</v>
      </c>
      <c r="F8991" s="429">
        <v>9.070927999999995</v>
      </c>
    </row>
    <row r="8992" spans="1:6" x14ac:dyDescent="0.3">
      <c r="A8992" s="336">
        <v>31401</v>
      </c>
      <c r="B8992" s="2" t="s">
        <v>296</v>
      </c>
      <c r="C8992" s="429">
        <v>5.5540070000000004</v>
      </c>
      <c r="D8992" s="429">
        <v>2.5383650000000002</v>
      </c>
      <c r="E8992" s="429">
        <v>3.0156420000000002</v>
      </c>
      <c r="F8992" s="429">
        <v>9.5162279999999981</v>
      </c>
    </row>
    <row r="8993" spans="1:6" x14ac:dyDescent="0.3">
      <c r="A8993" s="336">
        <v>31404</v>
      </c>
      <c r="B8993" s="2" t="s">
        <v>296</v>
      </c>
      <c r="C8993" s="429">
        <v>5.5489620000000004</v>
      </c>
      <c r="D8993" s="429">
        <v>2.5034890000000001</v>
      </c>
      <c r="E8993" s="429">
        <v>3.0454730000000003</v>
      </c>
      <c r="F8993" s="429">
        <v>9.3671720000000107</v>
      </c>
    </row>
    <row r="8994" spans="1:6" x14ac:dyDescent="0.3">
      <c r="A8994" s="336">
        <v>31405</v>
      </c>
      <c r="B8994" s="2" t="s">
        <v>296</v>
      </c>
      <c r="C8994" s="429">
        <v>5.5553999999999997</v>
      </c>
      <c r="D8994" s="429">
        <v>2.573013</v>
      </c>
      <c r="E8994" s="429">
        <v>2.9823869999999997</v>
      </c>
      <c r="F8994" s="429">
        <v>9.7475650000000016</v>
      </c>
    </row>
    <row r="8995" spans="1:6" x14ac:dyDescent="0.3">
      <c r="A8995" s="336">
        <v>31406</v>
      </c>
      <c r="B8995" s="2" t="s">
        <v>296</v>
      </c>
      <c r="C8995" s="429">
        <v>5.5556609999999997</v>
      </c>
      <c r="D8995" s="429">
        <v>2.4633120000000002</v>
      </c>
      <c r="E8995" s="429">
        <v>3.0923489999999996</v>
      </c>
      <c r="F8995" s="429">
        <v>9.4830650000000034</v>
      </c>
    </row>
    <row r="8996" spans="1:6" x14ac:dyDescent="0.3">
      <c r="A8996" s="336">
        <v>31407</v>
      </c>
      <c r="B8996" s="2" t="s">
        <v>296</v>
      </c>
      <c r="C8996" s="429">
        <v>5.5568840000000002</v>
      </c>
      <c r="D8996" s="429">
        <v>2.6954289999999999</v>
      </c>
      <c r="E8996" s="429">
        <v>2.8614550000000003</v>
      </c>
      <c r="F8996" s="429">
        <v>9.4483120000000085</v>
      </c>
    </row>
    <row r="8997" spans="1:6" x14ac:dyDescent="0.3">
      <c r="A8997" s="336">
        <v>31408</v>
      </c>
      <c r="B8997" s="2" t="s">
        <v>296</v>
      </c>
      <c r="C8997" s="429">
        <v>5.555714</v>
      </c>
      <c r="D8997" s="429">
        <v>2.6428199999999999</v>
      </c>
      <c r="E8997" s="429">
        <v>2.9128940000000001</v>
      </c>
      <c r="F8997" s="429">
        <v>9.6789989999999975</v>
      </c>
    </row>
    <row r="8998" spans="1:6" x14ac:dyDescent="0.3">
      <c r="A8998" s="336">
        <v>31409</v>
      </c>
      <c r="B8998" s="2" t="s">
        <v>296</v>
      </c>
      <c r="C8998" s="429">
        <v>5.5562120000000004</v>
      </c>
      <c r="D8998" s="429">
        <v>2.5316800000000002</v>
      </c>
      <c r="E8998" s="429">
        <v>3.0245320000000002</v>
      </c>
      <c r="F8998" s="429">
        <v>9.6650839999999931</v>
      </c>
    </row>
    <row r="8999" spans="1:6" x14ac:dyDescent="0.3">
      <c r="A8999" s="336">
        <v>31410</v>
      </c>
      <c r="B8999" s="2" t="s">
        <v>296</v>
      </c>
      <c r="C8999" s="429">
        <v>5.5343819999999999</v>
      </c>
      <c r="D8999" s="429">
        <v>2.4391820000000002</v>
      </c>
      <c r="E8999" s="429">
        <v>3.0951999999999997</v>
      </c>
      <c r="F8999" s="429">
        <v>9.0051739999999967</v>
      </c>
    </row>
    <row r="9000" spans="1:6" x14ac:dyDescent="0.3">
      <c r="A9000" s="336">
        <v>31411</v>
      </c>
      <c r="B9000" s="2" t="s">
        <v>296</v>
      </c>
      <c r="C9000" s="429">
        <v>5.552155</v>
      </c>
      <c r="D9000" s="429">
        <v>2.4053949999999999</v>
      </c>
      <c r="E9000" s="429">
        <v>3.14676</v>
      </c>
      <c r="F9000" s="429">
        <v>9.3275239999999897</v>
      </c>
    </row>
    <row r="9001" spans="1:6" x14ac:dyDescent="0.3">
      <c r="A9001" s="336">
        <v>31415</v>
      </c>
      <c r="B9001" s="2" t="s">
        <v>296</v>
      </c>
      <c r="C9001" s="429">
        <v>5.5539389999999997</v>
      </c>
      <c r="D9001" s="429">
        <v>2.5714229999999998</v>
      </c>
      <c r="E9001" s="429">
        <v>2.9825159999999999</v>
      </c>
      <c r="F9001" s="429">
        <v>9.617442000000004</v>
      </c>
    </row>
    <row r="9002" spans="1:6" x14ac:dyDescent="0.3">
      <c r="A9002" s="336">
        <v>31419</v>
      </c>
      <c r="B9002" s="2" t="s">
        <v>296</v>
      </c>
      <c r="C9002" s="429">
        <v>5.5476279999999996</v>
      </c>
      <c r="D9002" s="429">
        <v>2.4844300000000001</v>
      </c>
      <c r="E9002" s="429">
        <v>3.0631979999999994</v>
      </c>
      <c r="F9002" s="429">
        <v>9.6812660000000079</v>
      </c>
    </row>
    <row r="9003" spans="1:6" x14ac:dyDescent="0.3">
      <c r="A9003" s="336">
        <v>31501</v>
      </c>
      <c r="B9003" s="2" t="s">
        <v>294</v>
      </c>
      <c r="C9003" s="429">
        <v>6.2433110000000003</v>
      </c>
      <c r="D9003" s="429">
        <v>3.2976190000000001</v>
      </c>
      <c r="E9003" s="429">
        <v>2.9456920000000002</v>
      </c>
      <c r="F9003" s="429">
        <v>9.2673060000000049</v>
      </c>
    </row>
    <row r="9004" spans="1:6" x14ac:dyDescent="0.3">
      <c r="A9004" s="336">
        <v>31503</v>
      </c>
      <c r="B9004" s="2" t="s">
        <v>294</v>
      </c>
      <c r="C9004" s="429">
        <v>6.2450510000000001</v>
      </c>
      <c r="D9004" s="429">
        <v>3.290127</v>
      </c>
      <c r="E9004" s="429">
        <v>2.9549240000000001</v>
      </c>
      <c r="F9004" s="429">
        <v>8.9926690000000065</v>
      </c>
    </row>
    <row r="9005" spans="1:6" x14ac:dyDescent="0.3">
      <c r="A9005" s="336">
        <v>31510</v>
      </c>
      <c r="B9005" s="2" t="s">
        <v>294</v>
      </c>
      <c r="C9005" s="429">
        <v>6.2024049999999997</v>
      </c>
      <c r="D9005" s="429">
        <v>3.2519999999999998</v>
      </c>
      <c r="E9005" s="429">
        <v>2.9504049999999999</v>
      </c>
      <c r="F9005" s="429">
        <v>10.251758000000009</v>
      </c>
    </row>
    <row r="9006" spans="1:6" x14ac:dyDescent="0.3">
      <c r="A9006" s="336">
        <v>31512</v>
      </c>
      <c r="B9006" s="2" t="s">
        <v>294</v>
      </c>
      <c r="C9006" s="429">
        <v>6.2525120000000003</v>
      </c>
      <c r="D9006" s="429">
        <v>3.213867</v>
      </c>
      <c r="E9006" s="429">
        <v>3.0386450000000003</v>
      </c>
      <c r="F9006" s="429">
        <v>10.668382999999999</v>
      </c>
    </row>
    <row r="9007" spans="1:6" x14ac:dyDescent="0.3">
      <c r="A9007" s="336">
        <v>31513</v>
      </c>
      <c r="B9007" s="2" t="s">
        <v>294</v>
      </c>
      <c r="C9007" s="429">
        <v>6.1693119999999997</v>
      </c>
      <c r="D9007" s="429">
        <v>3.2191589999999999</v>
      </c>
      <c r="E9007" s="429">
        <v>2.9501529999999998</v>
      </c>
      <c r="F9007" s="429">
        <v>10.930121999999997</v>
      </c>
    </row>
    <row r="9008" spans="1:6" x14ac:dyDescent="0.3">
      <c r="A9008" s="336">
        <v>31516</v>
      </c>
      <c r="B9008" s="2" t="s">
        <v>294</v>
      </c>
      <c r="C9008" s="429">
        <v>6.2434479999999999</v>
      </c>
      <c r="D9008" s="429">
        <v>3.286476</v>
      </c>
      <c r="E9008" s="429">
        <v>2.9569719999999999</v>
      </c>
      <c r="F9008" s="429">
        <v>9.4172650000000004</v>
      </c>
    </row>
    <row r="9009" spans="1:6" x14ac:dyDescent="0.3">
      <c r="A9009" s="336">
        <v>31518</v>
      </c>
      <c r="B9009" s="2" t="s">
        <v>294</v>
      </c>
      <c r="C9009" s="429">
        <v>6.2075509999999996</v>
      </c>
      <c r="D9009" s="429">
        <v>3.2665289999999998</v>
      </c>
      <c r="E9009" s="429">
        <v>2.9410219999999998</v>
      </c>
      <c r="F9009" s="429">
        <v>9.9643799999999985</v>
      </c>
    </row>
    <row r="9010" spans="1:6" x14ac:dyDescent="0.3">
      <c r="A9010" s="336">
        <v>31519</v>
      </c>
      <c r="B9010" s="2" t="s">
        <v>294</v>
      </c>
      <c r="C9010" s="429">
        <v>6.2251380000000003</v>
      </c>
      <c r="D9010" s="429">
        <v>3.1781630000000001</v>
      </c>
      <c r="E9010" s="429">
        <v>3.0469750000000002</v>
      </c>
      <c r="F9010" s="429">
        <v>11.020212000000015</v>
      </c>
    </row>
    <row r="9011" spans="1:6" x14ac:dyDescent="0.3">
      <c r="A9011" s="336">
        <v>31520</v>
      </c>
      <c r="B9011" s="2" t="s">
        <v>296</v>
      </c>
      <c r="C9011" s="429">
        <v>5.5044170000000001</v>
      </c>
      <c r="D9011" s="429">
        <v>2.308443</v>
      </c>
      <c r="E9011" s="429">
        <v>3.1959740000000001</v>
      </c>
      <c r="F9011" s="429">
        <v>8.1177049999999937</v>
      </c>
    </row>
    <row r="9012" spans="1:6" x14ac:dyDescent="0.3">
      <c r="A9012" s="336">
        <v>31522</v>
      </c>
      <c r="B9012" s="2" t="s">
        <v>296</v>
      </c>
      <c r="C9012" s="429">
        <v>5.489128</v>
      </c>
      <c r="D9012" s="429">
        <v>2.2302909999999998</v>
      </c>
      <c r="E9012" s="429">
        <v>3.2588370000000002</v>
      </c>
      <c r="F9012" s="429">
        <v>8.0117270000000076</v>
      </c>
    </row>
    <row r="9013" spans="1:6" x14ac:dyDescent="0.3">
      <c r="A9013" s="336">
        <v>31523</v>
      </c>
      <c r="B9013" s="2" t="s">
        <v>296</v>
      </c>
      <c r="C9013" s="429">
        <v>5.5287689999999996</v>
      </c>
      <c r="D9013" s="429">
        <v>2.4473310000000001</v>
      </c>
      <c r="E9013" s="429">
        <v>3.0814379999999995</v>
      </c>
      <c r="F9013" s="429">
        <v>8.1609219999999851</v>
      </c>
    </row>
    <row r="9014" spans="1:6" x14ac:dyDescent="0.3">
      <c r="A9014" s="336">
        <v>31525</v>
      </c>
      <c r="B9014" s="2" t="s">
        <v>296</v>
      </c>
      <c r="C9014" s="429">
        <v>5.5324450000000001</v>
      </c>
      <c r="D9014" s="429">
        <v>2.3525309999999999</v>
      </c>
      <c r="E9014" s="429">
        <v>3.1799140000000001</v>
      </c>
      <c r="F9014" s="429">
        <v>8.2361030000000071</v>
      </c>
    </row>
    <row r="9015" spans="1:6" x14ac:dyDescent="0.3">
      <c r="A9015" s="336">
        <v>31527</v>
      </c>
      <c r="B9015" s="2" t="s">
        <v>296</v>
      </c>
      <c r="C9015" s="429">
        <v>5.4865599999999999</v>
      </c>
      <c r="D9015" s="429">
        <v>2.2538149999999999</v>
      </c>
      <c r="E9015" s="429">
        <v>3.232745</v>
      </c>
      <c r="F9015" s="429">
        <v>8.3233209999999929</v>
      </c>
    </row>
    <row r="9016" spans="1:6" x14ac:dyDescent="0.3">
      <c r="A9016" s="336">
        <v>31532</v>
      </c>
      <c r="B9016" s="2" t="s">
        <v>294</v>
      </c>
      <c r="C9016" s="429">
        <v>6.1988370000000002</v>
      </c>
      <c r="D9016" s="429">
        <v>3.1957689999999999</v>
      </c>
      <c r="E9016" s="429">
        <v>3.0030680000000003</v>
      </c>
      <c r="F9016" s="429">
        <v>10.821636000000012</v>
      </c>
    </row>
    <row r="9017" spans="1:6" x14ac:dyDescent="0.3">
      <c r="A9017" s="336">
        <v>31533</v>
      </c>
      <c r="B9017" s="2" t="s">
        <v>294</v>
      </c>
      <c r="C9017" s="429">
        <v>6.2393229999999997</v>
      </c>
      <c r="D9017" s="429">
        <v>3.217689</v>
      </c>
      <c r="E9017" s="429">
        <v>3.0216339999999997</v>
      </c>
      <c r="F9017" s="429">
        <v>10.521667000000001</v>
      </c>
    </row>
    <row r="9018" spans="1:6" x14ac:dyDescent="0.3">
      <c r="A9018" s="336">
        <v>31535</v>
      </c>
      <c r="B9018" s="2" t="s">
        <v>294</v>
      </c>
      <c r="C9018" s="429">
        <v>6.2623259999999998</v>
      </c>
      <c r="D9018" s="429">
        <v>3.219614</v>
      </c>
      <c r="E9018" s="429">
        <v>3.0427119999999999</v>
      </c>
      <c r="F9018" s="429">
        <v>10.396231999999983</v>
      </c>
    </row>
    <row r="9019" spans="1:6" x14ac:dyDescent="0.3">
      <c r="A9019" s="336">
        <v>31537</v>
      </c>
      <c r="B9019" s="2" t="s">
        <v>294</v>
      </c>
      <c r="C9019" s="429">
        <v>6.2100239999999998</v>
      </c>
      <c r="D9019" s="429">
        <v>3.234645</v>
      </c>
      <c r="E9019" s="429">
        <v>2.9753789999999998</v>
      </c>
      <c r="F9019" s="429">
        <v>7.7393150000000048</v>
      </c>
    </row>
    <row r="9020" spans="1:6" x14ac:dyDescent="0.3">
      <c r="A9020" s="336">
        <v>31539</v>
      </c>
      <c r="B9020" s="2" t="s">
        <v>294</v>
      </c>
      <c r="C9020" s="429">
        <v>6.1978280000000003</v>
      </c>
      <c r="D9020" s="429">
        <v>3.1835589999999998</v>
      </c>
      <c r="E9020" s="429">
        <v>3.0142690000000005</v>
      </c>
      <c r="F9020" s="429">
        <v>11.161644999999993</v>
      </c>
    </row>
    <row r="9021" spans="1:6" x14ac:dyDescent="0.3">
      <c r="A9021" s="336">
        <v>31542</v>
      </c>
      <c r="B9021" s="2" t="s">
        <v>296</v>
      </c>
      <c r="C9021" s="429">
        <v>5.5407869999999999</v>
      </c>
      <c r="D9021" s="429">
        <v>2.5861640000000001</v>
      </c>
      <c r="E9021" s="429">
        <v>2.9546229999999998</v>
      </c>
      <c r="F9021" s="429">
        <v>8.5585880000000003</v>
      </c>
    </row>
    <row r="9022" spans="1:6" x14ac:dyDescent="0.3">
      <c r="A9022" s="336">
        <v>31543</v>
      </c>
      <c r="B9022" s="2" t="s">
        <v>296</v>
      </c>
      <c r="C9022" s="429">
        <v>5.509722</v>
      </c>
      <c r="D9022" s="429">
        <v>2.5334409999999998</v>
      </c>
      <c r="E9022" s="429">
        <v>2.9762810000000002</v>
      </c>
      <c r="F9022" s="429">
        <v>8.8423990000000074</v>
      </c>
    </row>
    <row r="9023" spans="1:6" x14ac:dyDescent="0.3">
      <c r="A9023" s="336">
        <v>31544</v>
      </c>
      <c r="B9023" s="2" t="s">
        <v>294</v>
      </c>
      <c r="C9023" s="429">
        <v>6.2523200000000001</v>
      </c>
      <c r="D9023" s="429">
        <v>3.1214209999999998</v>
      </c>
      <c r="E9023" s="429">
        <v>3.1308990000000003</v>
      </c>
      <c r="F9023" s="429">
        <v>11.624699999999997</v>
      </c>
    </row>
    <row r="9024" spans="1:6" x14ac:dyDescent="0.3">
      <c r="A9024" s="336">
        <v>31545</v>
      </c>
      <c r="B9024" s="2" t="s">
        <v>294</v>
      </c>
      <c r="C9024" s="429">
        <v>6.1998300000000004</v>
      </c>
      <c r="D9024" s="429">
        <v>3.2759109999999998</v>
      </c>
      <c r="E9024" s="429">
        <v>2.9239190000000006</v>
      </c>
      <c r="F9024" s="429">
        <v>10.036462000000007</v>
      </c>
    </row>
    <row r="9025" spans="1:6" x14ac:dyDescent="0.3">
      <c r="A9025" s="336">
        <v>31546</v>
      </c>
      <c r="B9025" s="2" t="s">
        <v>296</v>
      </c>
      <c r="C9025" s="429">
        <v>5.5190109999999999</v>
      </c>
      <c r="D9025" s="429">
        <v>2.5543840000000002</v>
      </c>
      <c r="E9025" s="429">
        <v>2.9646269999999997</v>
      </c>
      <c r="F9025" s="429">
        <v>9.2405239999999935</v>
      </c>
    </row>
    <row r="9026" spans="1:6" x14ac:dyDescent="0.3">
      <c r="A9026" s="336">
        <v>31547</v>
      </c>
      <c r="B9026" s="2" t="s">
        <v>294</v>
      </c>
      <c r="C9026" s="429">
        <v>6.1396230000000003</v>
      </c>
      <c r="D9026" s="429">
        <v>2.8912179999999998</v>
      </c>
      <c r="E9026" s="429">
        <v>3.2484050000000004</v>
      </c>
      <c r="F9026" s="429">
        <v>8.0131680000000145</v>
      </c>
    </row>
    <row r="9027" spans="1:6" x14ac:dyDescent="0.3">
      <c r="A9027" s="336">
        <v>31548</v>
      </c>
      <c r="B9027" s="2" t="s">
        <v>294</v>
      </c>
      <c r="C9027" s="429">
        <v>6.1822080000000001</v>
      </c>
      <c r="D9027" s="429">
        <v>3.0010309999999998</v>
      </c>
      <c r="E9027" s="429">
        <v>3.1811770000000004</v>
      </c>
      <c r="F9027" s="429">
        <v>7.7810720000000089</v>
      </c>
    </row>
    <row r="9028" spans="1:6" x14ac:dyDescent="0.3">
      <c r="A9028" s="336">
        <v>31549</v>
      </c>
      <c r="B9028" s="2" t="s">
        <v>294</v>
      </c>
      <c r="C9028" s="429">
        <v>6.2421110000000004</v>
      </c>
      <c r="D9028" s="429">
        <v>3.1236640000000002</v>
      </c>
      <c r="E9028" s="429">
        <v>3.1184470000000002</v>
      </c>
      <c r="F9028" s="429">
        <v>11.674212999999995</v>
      </c>
    </row>
    <row r="9029" spans="1:6" x14ac:dyDescent="0.3">
      <c r="A9029" s="336">
        <v>31550</v>
      </c>
      <c r="B9029" s="2" t="s">
        <v>294</v>
      </c>
      <c r="C9029" s="429">
        <v>6.2647050000000002</v>
      </c>
      <c r="D9029" s="429">
        <v>3.293126</v>
      </c>
      <c r="E9029" s="429">
        <v>2.9715790000000002</v>
      </c>
      <c r="F9029" s="429">
        <v>7.8602380000000025</v>
      </c>
    </row>
    <row r="9030" spans="1:6" x14ac:dyDescent="0.3">
      <c r="A9030" s="336">
        <v>31551</v>
      </c>
      <c r="B9030" s="2" t="s">
        <v>294</v>
      </c>
      <c r="C9030" s="429">
        <v>6.2126359999999998</v>
      </c>
      <c r="D9030" s="429">
        <v>3.271585</v>
      </c>
      <c r="E9030" s="429">
        <v>2.9410509999999999</v>
      </c>
      <c r="F9030" s="429">
        <v>9.9039569999999983</v>
      </c>
    </row>
    <row r="9031" spans="1:6" x14ac:dyDescent="0.3">
      <c r="A9031" s="336">
        <v>31552</v>
      </c>
      <c r="B9031" s="2" t="s">
        <v>294</v>
      </c>
      <c r="C9031" s="429">
        <v>6.2650420000000002</v>
      </c>
      <c r="D9031" s="429">
        <v>3.25752</v>
      </c>
      <c r="E9031" s="429">
        <v>3.0075220000000003</v>
      </c>
      <c r="F9031" s="429">
        <v>9.737441000000004</v>
      </c>
    </row>
    <row r="9032" spans="1:6" x14ac:dyDescent="0.3">
      <c r="A9032" s="336">
        <v>31553</v>
      </c>
      <c r="B9032" s="2" t="s">
        <v>296</v>
      </c>
      <c r="C9032" s="429">
        <v>5.5356930000000002</v>
      </c>
      <c r="D9032" s="429">
        <v>2.555803</v>
      </c>
      <c r="E9032" s="429">
        <v>2.9798900000000001</v>
      </c>
      <c r="F9032" s="429">
        <v>8.4540689999999898</v>
      </c>
    </row>
    <row r="9033" spans="1:6" x14ac:dyDescent="0.3">
      <c r="A9033" s="336">
        <v>31554</v>
      </c>
      <c r="B9033" s="2" t="s">
        <v>294</v>
      </c>
      <c r="C9033" s="429">
        <v>6.2339549999999999</v>
      </c>
      <c r="D9033" s="429">
        <v>3.2400380000000002</v>
      </c>
      <c r="E9033" s="429">
        <v>2.9939169999999997</v>
      </c>
      <c r="F9033" s="429">
        <v>10.203794000000009</v>
      </c>
    </row>
    <row r="9034" spans="1:6" x14ac:dyDescent="0.3">
      <c r="A9034" s="336">
        <v>31555</v>
      </c>
      <c r="B9034" s="2" t="s">
        <v>294</v>
      </c>
      <c r="C9034" s="429">
        <v>6.1877170000000001</v>
      </c>
      <c r="D9034" s="429">
        <v>3.2506159999999999</v>
      </c>
      <c r="E9034" s="429">
        <v>2.9371010000000002</v>
      </c>
      <c r="F9034" s="429">
        <v>10.566815999999996</v>
      </c>
    </row>
    <row r="9035" spans="1:6" x14ac:dyDescent="0.3">
      <c r="A9035" s="336">
        <v>31557</v>
      </c>
      <c r="B9035" s="2" t="s">
        <v>294</v>
      </c>
      <c r="C9035" s="429">
        <v>6.2300690000000003</v>
      </c>
      <c r="D9035" s="429">
        <v>3.2648009999999998</v>
      </c>
      <c r="E9035" s="429">
        <v>2.9652680000000005</v>
      </c>
      <c r="F9035" s="429">
        <v>9.4440859999999915</v>
      </c>
    </row>
    <row r="9036" spans="1:6" x14ac:dyDescent="0.3">
      <c r="A9036" s="336">
        <v>31558</v>
      </c>
      <c r="B9036" s="2" t="s">
        <v>294</v>
      </c>
      <c r="C9036" s="429">
        <v>6.1303210000000004</v>
      </c>
      <c r="D9036" s="429">
        <v>2.8874900000000001</v>
      </c>
      <c r="E9036" s="429">
        <v>3.2428310000000002</v>
      </c>
      <c r="F9036" s="429">
        <v>8.0813350000000099</v>
      </c>
    </row>
    <row r="9037" spans="1:6" x14ac:dyDescent="0.3">
      <c r="A9037" s="336">
        <v>31560</v>
      </c>
      <c r="B9037" s="2" t="s">
        <v>294</v>
      </c>
      <c r="C9037" s="429">
        <v>6.2170820000000004</v>
      </c>
      <c r="D9037" s="429">
        <v>3.2673329999999998</v>
      </c>
      <c r="E9037" s="429">
        <v>2.9497490000000006</v>
      </c>
      <c r="F9037" s="429">
        <v>9.6958350000000095</v>
      </c>
    </row>
    <row r="9038" spans="1:6" x14ac:dyDescent="0.3">
      <c r="A9038" s="336">
        <v>31561</v>
      </c>
      <c r="B9038" s="2" t="s">
        <v>296</v>
      </c>
      <c r="C9038" s="429">
        <v>5.4889989999999997</v>
      </c>
      <c r="D9038" s="429">
        <v>2.2283059999999999</v>
      </c>
      <c r="E9038" s="429">
        <v>3.2606929999999998</v>
      </c>
      <c r="F9038" s="429">
        <v>7.9739550000000108</v>
      </c>
    </row>
    <row r="9039" spans="1:6" x14ac:dyDescent="0.3">
      <c r="A9039" s="336">
        <v>31562</v>
      </c>
      <c r="B9039" s="2" t="s">
        <v>296</v>
      </c>
      <c r="C9039" s="429">
        <v>5.5941859999999997</v>
      </c>
      <c r="D9039" s="429">
        <v>2.568651</v>
      </c>
      <c r="E9039" s="429">
        <v>3.0255349999999996</v>
      </c>
      <c r="F9039" s="429">
        <v>7.2005909999999957</v>
      </c>
    </row>
    <row r="9040" spans="1:6" x14ac:dyDescent="0.3">
      <c r="A9040" s="336">
        <v>31563</v>
      </c>
      <c r="B9040" s="2" t="s">
        <v>294</v>
      </c>
      <c r="C9040" s="429">
        <v>6.1810289999999997</v>
      </c>
      <c r="D9040" s="429">
        <v>3.238712</v>
      </c>
      <c r="E9040" s="429">
        <v>2.9423169999999996</v>
      </c>
      <c r="F9040" s="429">
        <v>10.737283999999988</v>
      </c>
    </row>
    <row r="9041" spans="1:6" x14ac:dyDescent="0.3">
      <c r="A9041" s="336">
        <v>31565</v>
      </c>
      <c r="B9041" s="2" t="s">
        <v>294</v>
      </c>
      <c r="C9041" s="429">
        <v>6.1381350000000001</v>
      </c>
      <c r="D9041" s="429">
        <v>3.045191</v>
      </c>
      <c r="E9041" s="429">
        <v>3.0929440000000001</v>
      </c>
      <c r="F9041" s="429">
        <v>7.9433250000000086</v>
      </c>
    </row>
    <row r="9042" spans="1:6" x14ac:dyDescent="0.3">
      <c r="A9042" s="336">
        <v>31566</v>
      </c>
      <c r="B9042" s="2" t="s">
        <v>296</v>
      </c>
      <c r="C9042" s="429">
        <v>5.5219060000000004</v>
      </c>
      <c r="D9042" s="429">
        <v>2.5295529999999999</v>
      </c>
      <c r="E9042" s="429">
        <v>2.9923530000000005</v>
      </c>
      <c r="F9042" s="429">
        <v>8.3459179999999975</v>
      </c>
    </row>
    <row r="9043" spans="1:6" x14ac:dyDescent="0.3">
      <c r="A9043" s="336">
        <v>31567</v>
      </c>
      <c r="B9043" s="2" t="s">
        <v>294</v>
      </c>
      <c r="C9043" s="429">
        <v>6.210877</v>
      </c>
      <c r="D9043" s="429">
        <v>3.2183039999999998</v>
      </c>
      <c r="E9043" s="429">
        <v>2.9925730000000001</v>
      </c>
      <c r="F9043" s="429">
        <v>10.578853999999993</v>
      </c>
    </row>
    <row r="9044" spans="1:6" x14ac:dyDescent="0.3">
      <c r="A9044" s="336">
        <v>31568</v>
      </c>
      <c r="B9044" s="2" t="s">
        <v>294</v>
      </c>
      <c r="C9044" s="429">
        <v>6.171373</v>
      </c>
      <c r="D9044" s="429">
        <v>3.1079840000000001</v>
      </c>
      <c r="E9044" s="429">
        <v>3.0633889999999999</v>
      </c>
      <c r="F9044" s="429">
        <v>7.8692419999999927</v>
      </c>
    </row>
    <row r="9045" spans="1:6" x14ac:dyDescent="0.3">
      <c r="A9045" s="336">
        <v>31569</v>
      </c>
      <c r="B9045" s="2" t="s">
        <v>294</v>
      </c>
      <c r="C9045" s="429">
        <v>6.1499259999999998</v>
      </c>
      <c r="D9045" s="429">
        <v>2.9911509999999999</v>
      </c>
      <c r="E9045" s="429">
        <v>3.1587749999999999</v>
      </c>
      <c r="F9045" s="429">
        <v>7.8049609999999845</v>
      </c>
    </row>
    <row r="9046" spans="1:6" x14ac:dyDescent="0.3">
      <c r="A9046" s="336">
        <v>31601</v>
      </c>
      <c r="B9046" s="2" t="s">
        <v>294</v>
      </c>
      <c r="C9046" s="429">
        <v>6.3889690000000003</v>
      </c>
      <c r="D9046" s="429">
        <v>3.057709</v>
      </c>
      <c r="E9046" s="429">
        <v>3.3312600000000003</v>
      </c>
      <c r="F9046" s="429">
        <v>7.9409869999999927</v>
      </c>
    </row>
    <row r="9047" spans="1:6" x14ac:dyDescent="0.3">
      <c r="A9047" s="336">
        <v>31602</v>
      </c>
      <c r="B9047" s="2" t="s">
        <v>294</v>
      </c>
      <c r="C9047" s="429">
        <v>6.3620869999999998</v>
      </c>
      <c r="D9047" s="429">
        <v>3.099961</v>
      </c>
      <c r="E9047" s="429">
        <v>3.2621259999999999</v>
      </c>
      <c r="F9047" s="429">
        <v>8.1095849999999956</v>
      </c>
    </row>
    <row r="9048" spans="1:6" x14ac:dyDescent="0.3">
      <c r="A9048" s="336">
        <v>31605</v>
      </c>
      <c r="B9048" s="2" t="s">
        <v>294</v>
      </c>
      <c r="C9048" s="429">
        <v>6.332986</v>
      </c>
      <c r="D9048" s="429">
        <v>3.1478199999999998</v>
      </c>
      <c r="E9048" s="429">
        <v>3.1851660000000002</v>
      </c>
      <c r="F9048" s="429">
        <v>8.5291669999999939</v>
      </c>
    </row>
    <row r="9049" spans="1:6" x14ac:dyDescent="0.3">
      <c r="A9049" s="336">
        <v>31606</v>
      </c>
      <c r="B9049" s="2" t="s">
        <v>294</v>
      </c>
      <c r="C9049" s="429">
        <v>6.3677089999999996</v>
      </c>
      <c r="D9049" s="429">
        <v>3.1295579999999998</v>
      </c>
      <c r="E9049" s="429">
        <v>3.2381509999999998</v>
      </c>
      <c r="F9049" s="429">
        <v>8.2082219999999921</v>
      </c>
    </row>
    <row r="9050" spans="1:6" x14ac:dyDescent="0.3">
      <c r="A9050" s="336">
        <v>31620</v>
      </c>
      <c r="B9050" s="2" t="s">
        <v>294</v>
      </c>
      <c r="C9050" s="429">
        <v>6.2965650000000002</v>
      </c>
      <c r="D9050" s="429">
        <v>3.219957</v>
      </c>
      <c r="E9050" s="429">
        <v>3.0766080000000002</v>
      </c>
      <c r="F9050" s="429">
        <v>8.9417139999999975</v>
      </c>
    </row>
    <row r="9051" spans="1:6" x14ac:dyDescent="0.3">
      <c r="A9051" s="336">
        <v>31622</v>
      </c>
      <c r="B9051" s="2" t="s">
        <v>294</v>
      </c>
      <c r="C9051" s="429">
        <v>6.2697960000000004</v>
      </c>
      <c r="D9051" s="429">
        <v>3.2566039999999998</v>
      </c>
      <c r="E9051" s="429">
        <v>3.0131920000000005</v>
      </c>
      <c r="F9051" s="429">
        <v>10.215502000000008</v>
      </c>
    </row>
    <row r="9052" spans="1:6" x14ac:dyDescent="0.3">
      <c r="A9052" s="336">
        <v>31623</v>
      </c>
      <c r="B9052" s="2" t="s">
        <v>294</v>
      </c>
      <c r="C9052" s="429">
        <v>6.2903089999999997</v>
      </c>
      <c r="D9052" s="429">
        <v>3.2717580000000002</v>
      </c>
      <c r="E9052" s="429">
        <v>3.0185509999999995</v>
      </c>
      <c r="F9052" s="429">
        <v>9.0357099999999946</v>
      </c>
    </row>
    <row r="9053" spans="1:6" x14ac:dyDescent="0.3">
      <c r="A9053" s="336">
        <v>31624</v>
      </c>
      <c r="B9053" s="2" t="s">
        <v>294</v>
      </c>
      <c r="C9053" s="429">
        <v>6.2714049999999997</v>
      </c>
      <c r="D9053" s="429">
        <v>3.243233</v>
      </c>
      <c r="E9053" s="429">
        <v>3.0281719999999996</v>
      </c>
      <c r="F9053" s="429">
        <v>9.8543310000000019</v>
      </c>
    </row>
    <row r="9054" spans="1:6" x14ac:dyDescent="0.3">
      <c r="A9054" s="336">
        <v>31625</v>
      </c>
      <c r="B9054" s="2" t="s">
        <v>294</v>
      </c>
      <c r="C9054" s="429">
        <v>6.3257709999999996</v>
      </c>
      <c r="D9054" s="429">
        <v>3.1892489999999998</v>
      </c>
      <c r="E9054" s="429">
        <v>3.1365219999999998</v>
      </c>
      <c r="F9054" s="429">
        <v>8.0586979999999997</v>
      </c>
    </row>
    <row r="9055" spans="1:6" x14ac:dyDescent="0.3">
      <c r="A9055" s="336">
        <v>31626</v>
      </c>
      <c r="B9055" s="2" t="s">
        <v>294</v>
      </c>
      <c r="C9055" s="429">
        <v>6.3333820000000003</v>
      </c>
      <c r="D9055" s="429">
        <v>3.3417270000000001</v>
      </c>
      <c r="E9055" s="429">
        <v>2.9916550000000002</v>
      </c>
      <c r="F9055" s="429">
        <v>5.7783949999999962</v>
      </c>
    </row>
    <row r="9056" spans="1:6" x14ac:dyDescent="0.3">
      <c r="A9056" s="336">
        <v>31629</v>
      </c>
      <c r="B9056" s="2" t="s">
        <v>294</v>
      </c>
      <c r="C9056" s="429">
        <v>6.3483080000000003</v>
      </c>
      <c r="D9056" s="429">
        <v>3.2228979999999998</v>
      </c>
      <c r="E9056" s="429">
        <v>3.1254100000000005</v>
      </c>
      <c r="F9056" s="429">
        <v>6.4005610000000033</v>
      </c>
    </row>
    <row r="9057" spans="1:6" x14ac:dyDescent="0.3">
      <c r="A9057" s="336">
        <v>31630</v>
      </c>
      <c r="B9057" s="2" t="s">
        <v>294</v>
      </c>
      <c r="C9057" s="429">
        <v>6.3296060000000001</v>
      </c>
      <c r="D9057" s="429">
        <v>3.2345579999999998</v>
      </c>
      <c r="E9057" s="429">
        <v>3.0950480000000002</v>
      </c>
      <c r="F9057" s="429">
        <v>8.5754340000000013</v>
      </c>
    </row>
    <row r="9058" spans="1:6" x14ac:dyDescent="0.3">
      <c r="A9058" s="336">
        <v>31631</v>
      </c>
      <c r="B9058" s="2" t="s">
        <v>294</v>
      </c>
      <c r="C9058" s="429">
        <v>6.2731830000000004</v>
      </c>
      <c r="D9058" s="429">
        <v>3.2953619999999999</v>
      </c>
      <c r="E9058" s="429">
        <v>2.9778210000000005</v>
      </c>
      <c r="F9058" s="429">
        <v>7.8593330000000066</v>
      </c>
    </row>
    <row r="9059" spans="1:6" x14ac:dyDescent="0.3">
      <c r="A9059" s="336">
        <v>31632</v>
      </c>
      <c r="B9059" s="2" t="s">
        <v>294</v>
      </c>
      <c r="C9059" s="429">
        <v>6.3323460000000003</v>
      </c>
      <c r="D9059" s="429">
        <v>3.1458650000000001</v>
      </c>
      <c r="E9059" s="429">
        <v>3.1864810000000001</v>
      </c>
      <c r="F9059" s="429">
        <v>8.454775000000005</v>
      </c>
    </row>
    <row r="9060" spans="1:6" x14ac:dyDescent="0.3">
      <c r="A9060" s="336">
        <v>31634</v>
      </c>
      <c r="B9060" s="2" t="s">
        <v>294</v>
      </c>
      <c r="C9060" s="429">
        <v>6.2947050000000004</v>
      </c>
      <c r="D9060" s="429">
        <v>3.2565219999999999</v>
      </c>
      <c r="E9060" s="429">
        <v>3.0381830000000005</v>
      </c>
      <c r="F9060" s="429">
        <v>9.010538000000011</v>
      </c>
    </row>
    <row r="9061" spans="1:6" x14ac:dyDescent="0.3">
      <c r="A9061" s="336">
        <v>31635</v>
      </c>
      <c r="B9061" s="2" t="s">
        <v>294</v>
      </c>
      <c r="C9061" s="429">
        <v>6.3295859999999999</v>
      </c>
      <c r="D9061" s="429">
        <v>3.1866910000000002</v>
      </c>
      <c r="E9061" s="429">
        <v>3.1428949999999998</v>
      </c>
      <c r="F9061" s="429">
        <v>9.1249429999999947</v>
      </c>
    </row>
    <row r="9062" spans="1:6" x14ac:dyDescent="0.3">
      <c r="A9062" s="336">
        <v>31636</v>
      </c>
      <c r="B9062" s="2" t="s">
        <v>294</v>
      </c>
      <c r="C9062" s="429">
        <v>6.3686160000000003</v>
      </c>
      <c r="D9062" s="429">
        <v>3.1471789999999999</v>
      </c>
      <c r="E9062" s="429">
        <v>3.2214370000000003</v>
      </c>
      <c r="F9062" s="429">
        <v>8.1041390000000035</v>
      </c>
    </row>
    <row r="9063" spans="1:6" x14ac:dyDescent="0.3">
      <c r="A9063" s="336">
        <v>31637</v>
      </c>
      <c r="B9063" s="2" t="s">
        <v>294</v>
      </c>
      <c r="C9063" s="429">
        <v>6.2642939999999996</v>
      </c>
      <c r="D9063" s="429">
        <v>3.3056719999999999</v>
      </c>
      <c r="E9063" s="429">
        <v>2.9586219999999996</v>
      </c>
      <c r="F9063" s="429">
        <v>9.5484379999999973</v>
      </c>
    </row>
    <row r="9064" spans="1:6" x14ac:dyDescent="0.3">
      <c r="A9064" s="336">
        <v>31638</v>
      </c>
      <c r="B9064" s="2" t="s">
        <v>294</v>
      </c>
      <c r="C9064" s="429">
        <v>6.3474409999999999</v>
      </c>
      <c r="D9064" s="429">
        <v>3.1386349999999998</v>
      </c>
      <c r="E9064" s="429">
        <v>3.208806</v>
      </c>
      <c r="F9064" s="429">
        <v>7.6411130000000043</v>
      </c>
    </row>
    <row r="9065" spans="1:6" x14ac:dyDescent="0.3">
      <c r="A9065" s="336">
        <v>31639</v>
      </c>
      <c r="B9065" s="2" t="s">
        <v>294</v>
      </c>
      <c r="C9065" s="429">
        <v>6.2953809999999999</v>
      </c>
      <c r="D9065" s="429">
        <v>3.227922</v>
      </c>
      <c r="E9065" s="429">
        <v>3.0674589999999999</v>
      </c>
      <c r="F9065" s="429">
        <v>9.7453790000000069</v>
      </c>
    </row>
    <row r="9066" spans="1:6" x14ac:dyDescent="0.3">
      <c r="A9066" s="336">
        <v>31641</v>
      </c>
      <c r="B9066" s="2" t="s">
        <v>294</v>
      </c>
      <c r="C9066" s="429">
        <v>6.3560400000000001</v>
      </c>
      <c r="D9066" s="429">
        <v>3.1738339999999998</v>
      </c>
      <c r="E9066" s="429">
        <v>3.1822060000000003</v>
      </c>
      <c r="F9066" s="429">
        <v>8.488755999999988</v>
      </c>
    </row>
    <row r="9067" spans="1:6" x14ac:dyDescent="0.3">
      <c r="A9067" s="336">
        <v>31642</v>
      </c>
      <c r="B9067" s="2" t="s">
        <v>294</v>
      </c>
      <c r="C9067" s="429">
        <v>6.2815289999999999</v>
      </c>
      <c r="D9067" s="429">
        <v>3.2313399999999999</v>
      </c>
      <c r="E9067" s="429">
        <v>3.050189</v>
      </c>
      <c r="F9067" s="429">
        <v>9.8870889999999889</v>
      </c>
    </row>
    <row r="9068" spans="1:6" x14ac:dyDescent="0.3">
      <c r="A9068" s="336">
        <v>31643</v>
      </c>
      <c r="B9068" s="2" t="s">
        <v>294</v>
      </c>
      <c r="C9068" s="429">
        <v>6.3651809999999998</v>
      </c>
      <c r="D9068" s="429">
        <v>3.1075349999999999</v>
      </c>
      <c r="E9068" s="429">
        <v>3.2576459999999998</v>
      </c>
      <c r="F9068" s="429">
        <v>7.1327490000000111</v>
      </c>
    </row>
    <row r="9069" spans="1:6" x14ac:dyDescent="0.3">
      <c r="A9069" s="336">
        <v>31645</v>
      </c>
      <c r="B9069" s="2" t="s">
        <v>294</v>
      </c>
      <c r="C9069" s="429">
        <v>6.307715</v>
      </c>
      <c r="D9069" s="429">
        <v>3.1871040000000002</v>
      </c>
      <c r="E9069" s="429">
        <v>3.1206109999999998</v>
      </c>
      <c r="F9069" s="429">
        <v>9.0963640000000012</v>
      </c>
    </row>
    <row r="9070" spans="1:6" x14ac:dyDescent="0.3">
      <c r="A9070" s="336">
        <v>31647</v>
      </c>
      <c r="B9070" s="2" t="s">
        <v>294</v>
      </c>
      <c r="C9070" s="429">
        <v>6.275436</v>
      </c>
      <c r="D9070" s="429">
        <v>3.2735219999999998</v>
      </c>
      <c r="E9070" s="429">
        <v>3.0019140000000002</v>
      </c>
      <c r="F9070" s="429">
        <v>9.2483410000000106</v>
      </c>
    </row>
    <row r="9071" spans="1:6" x14ac:dyDescent="0.3">
      <c r="A9071" s="336">
        <v>31648</v>
      </c>
      <c r="B9071" s="2" t="s">
        <v>294</v>
      </c>
      <c r="C9071" s="429">
        <v>6.3059209999999997</v>
      </c>
      <c r="D9071" s="429">
        <v>3.2572950000000001</v>
      </c>
      <c r="E9071" s="429">
        <v>3.0486259999999996</v>
      </c>
      <c r="F9071" s="429">
        <v>7.7029849999999982</v>
      </c>
    </row>
    <row r="9072" spans="1:6" x14ac:dyDescent="0.3">
      <c r="A9072" s="336">
        <v>31649</v>
      </c>
      <c r="B9072" s="2" t="s">
        <v>294</v>
      </c>
      <c r="C9072" s="429">
        <v>6.3330359999999999</v>
      </c>
      <c r="D9072" s="429">
        <v>3.2063630000000001</v>
      </c>
      <c r="E9072" s="429">
        <v>3.1266729999999998</v>
      </c>
      <c r="F9072" s="429">
        <v>9.0398879999999977</v>
      </c>
    </row>
    <row r="9073" spans="1:6" x14ac:dyDescent="0.3">
      <c r="A9073" s="336">
        <v>31650</v>
      </c>
      <c r="B9073" s="2" t="s">
        <v>294</v>
      </c>
      <c r="C9073" s="429">
        <v>6.2798559999999997</v>
      </c>
      <c r="D9073" s="429">
        <v>3.223808</v>
      </c>
      <c r="E9073" s="429">
        <v>3.0560479999999997</v>
      </c>
      <c r="F9073" s="429">
        <v>10.210400999999997</v>
      </c>
    </row>
    <row r="9074" spans="1:6" x14ac:dyDescent="0.3">
      <c r="A9074" s="336">
        <v>31698</v>
      </c>
      <c r="B9074" s="2" t="s">
        <v>294</v>
      </c>
      <c r="C9074" s="429">
        <v>6.3522239999999996</v>
      </c>
      <c r="D9074" s="429">
        <v>3.116222</v>
      </c>
      <c r="E9074" s="429">
        <v>3.2360019999999996</v>
      </c>
      <c r="F9074" s="429">
        <v>8.2299560000000085</v>
      </c>
    </row>
    <row r="9075" spans="1:6" x14ac:dyDescent="0.3">
      <c r="A9075" s="336">
        <v>31699</v>
      </c>
      <c r="B9075" s="2" t="s">
        <v>294</v>
      </c>
      <c r="C9075" s="429">
        <v>6.3300710000000002</v>
      </c>
      <c r="D9075" s="429">
        <v>3.1628759999999998</v>
      </c>
      <c r="E9075" s="429">
        <v>3.1671950000000004</v>
      </c>
      <c r="F9075" s="429">
        <v>8.698529999999991</v>
      </c>
    </row>
    <row r="9076" spans="1:6" x14ac:dyDescent="0.3">
      <c r="A9076" s="336">
        <v>31701</v>
      </c>
      <c r="B9076" s="2" t="s">
        <v>294</v>
      </c>
      <c r="C9076" s="429">
        <v>6.2371499999999997</v>
      </c>
      <c r="D9076" s="429">
        <v>3.5652680000000001</v>
      </c>
      <c r="E9076" s="429">
        <v>2.6718819999999996</v>
      </c>
      <c r="F9076" s="429">
        <v>8.6141089999999991</v>
      </c>
    </row>
    <row r="9077" spans="1:6" x14ac:dyDescent="0.3">
      <c r="A9077" s="336">
        <v>31704</v>
      </c>
      <c r="B9077" s="2" t="s">
        <v>294</v>
      </c>
      <c r="C9077" s="429">
        <v>6.2430880000000002</v>
      </c>
      <c r="D9077" s="429">
        <v>3.5653440000000001</v>
      </c>
      <c r="E9077" s="429">
        <v>2.6777440000000001</v>
      </c>
      <c r="F9077" s="429">
        <v>8.9967110000000048</v>
      </c>
    </row>
    <row r="9078" spans="1:6" x14ac:dyDescent="0.3">
      <c r="A9078" s="336">
        <v>31705</v>
      </c>
      <c r="B9078" s="2" t="s">
        <v>294</v>
      </c>
      <c r="C9078" s="429">
        <v>6.2390619999999997</v>
      </c>
      <c r="D9078" s="429">
        <v>3.5759859999999999</v>
      </c>
      <c r="E9078" s="429">
        <v>2.6630759999999998</v>
      </c>
      <c r="F9078" s="429">
        <v>8.5276780000000088</v>
      </c>
    </row>
    <row r="9079" spans="1:6" x14ac:dyDescent="0.3">
      <c r="A9079" s="336">
        <v>31707</v>
      </c>
      <c r="B9079" s="2" t="s">
        <v>294</v>
      </c>
      <c r="C9079" s="429">
        <v>6.2307499999999996</v>
      </c>
      <c r="D9079" s="429">
        <v>3.5690029999999999</v>
      </c>
      <c r="E9079" s="429">
        <v>2.6617469999999996</v>
      </c>
      <c r="F9079" s="429">
        <v>8.2941230000000061</v>
      </c>
    </row>
    <row r="9080" spans="1:6" x14ac:dyDescent="0.3">
      <c r="A9080" s="336">
        <v>31709</v>
      </c>
      <c r="B9080" s="2" t="s">
        <v>293</v>
      </c>
      <c r="C9080" s="429">
        <v>6.7064060000000003</v>
      </c>
      <c r="D9080" s="429">
        <v>3.8497180000000002</v>
      </c>
      <c r="E9080" s="429">
        <v>2.8566880000000001</v>
      </c>
      <c r="F9080" s="429">
        <v>10.26496800000001</v>
      </c>
    </row>
    <row r="9081" spans="1:6" x14ac:dyDescent="0.3">
      <c r="A9081" s="336">
        <v>31711</v>
      </c>
      <c r="B9081" s="2" t="s">
        <v>293</v>
      </c>
      <c r="C9081" s="429">
        <v>6.7320250000000001</v>
      </c>
      <c r="D9081" s="429">
        <v>3.754324</v>
      </c>
      <c r="E9081" s="429">
        <v>2.9777010000000002</v>
      </c>
      <c r="F9081" s="429">
        <v>10.522273999999996</v>
      </c>
    </row>
    <row r="9082" spans="1:6" x14ac:dyDescent="0.3">
      <c r="A9082" s="336">
        <v>31712</v>
      </c>
      <c r="B9082" s="2" t="s">
        <v>294</v>
      </c>
      <c r="C9082" s="429">
        <v>6.2757990000000001</v>
      </c>
      <c r="D9082" s="429">
        <v>3.3110409999999999</v>
      </c>
      <c r="E9082" s="429">
        <v>2.9647580000000002</v>
      </c>
      <c r="F9082" s="429">
        <v>11.023641999999995</v>
      </c>
    </row>
    <row r="9083" spans="1:6" x14ac:dyDescent="0.3">
      <c r="A9083" s="336">
        <v>31714</v>
      </c>
      <c r="B9083" s="2" t="s">
        <v>294</v>
      </c>
      <c r="C9083" s="429">
        <v>6.2764530000000001</v>
      </c>
      <c r="D9083" s="429">
        <v>3.364255</v>
      </c>
      <c r="E9083" s="429">
        <v>2.9121980000000001</v>
      </c>
      <c r="F9083" s="429">
        <v>10.721493000000002</v>
      </c>
    </row>
    <row r="9084" spans="1:6" x14ac:dyDescent="0.3">
      <c r="A9084" s="336">
        <v>31716</v>
      </c>
      <c r="B9084" s="2" t="s">
        <v>294</v>
      </c>
      <c r="C9084" s="429">
        <v>6.2376019999999999</v>
      </c>
      <c r="D9084" s="429">
        <v>3.6303160000000001</v>
      </c>
      <c r="E9084" s="429">
        <v>2.6072859999999998</v>
      </c>
      <c r="F9084" s="429">
        <v>7.0343309999999946</v>
      </c>
    </row>
    <row r="9085" spans="1:6" x14ac:dyDescent="0.3">
      <c r="A9085" s="336">
        <v>31719</v>
      </c>
      <c r="B9085" s="2" t="s">
        <v>293</v>
      </c>
      <c r="C9085" s="429">
        <v>6.6922490000000003</v>
      </c>
      <c r="D9085" s="429">
        <v>3.865192</v>
      </c>
      <c r="E9085" s="429">
        <v>2.8270570000000004</v>
      </c>
      <c r="F9085" s="429">
        <v>9.415508999999993</v>
      </c>
    </row>
    <row r="9086" spans="1:6" x14ac:dyDescent="0.3">
      <c r="A9086" s="336">
        <v>31721</v>
      </c>
      <c r="B9086" s="2" t="s">
        <v>294</v>
      </c>
      <c r="C9086" s="429">
        <v>6.224361</v>
      </c>
      <c r="D9086" s="429">
        <v>3.6005050000000001</v>
      </c>
      <c r="E9086" s="429">
        <v>2.623856</v>
      </c>
      <c r="F9086" s="429">
        <v>7.4093750000000185</v>
      </c>
    </row>
    <row r="9087" spans="1:6" x14ac:dyDescent="0.3">
      <c r="A9087" s="336">
        <v>31730</v>
      </c>
      <c r="B9087" s="2" t="s">
        <v>294</v>
      </c>
      <c r="C9087" s="429">
        <v>6.2651490000000001</v>
      </c>
      <c r="D9087" s="429">
        <v>3.6613540000000002</v>
      </c>
      <c r="E9087" s="429">
        <v>2.6037949999999999</v>
      </c>
      <c r="F9087" s="429">
        <v>5.9951059999999998</v>
      </c>
    </row>
    <row r="9088" spans="1:6" x14ac:dyDescent="0.3">
      <c r="A9088" s="336">
        <v>31733</v>
      </c>
      <c r="B9088" s="2" t="s">
        <v>294</v>
      </c>
      <c r="C9088" s="429">
        <v>6.2337939999999996</v>
      </c>
      <c r="D9088" s="429">
        <v>3.343518</v>
      </c>
      <c r="E9088" s="429">
        <v>2.8902759999999996</v>
      </c>
      <c r="F9088" s="429">
        <v>10.915106999999999</v>
      </c>
    </row>
    <row r="9089" spans="1:6" x14ac:dyDescent="0.3">
      <c r="A9089" s="336">
        <v>31735</v>
      </c>
      <c r="B9089" s="2" t="s">
        <v>294</v>
      </c>
      <c r="C9089" s="429">
        <v>6.2744119999999999</v>
      </c>
      <c r="D9089" s="429">
        <v>3.3158729999999998</v>
      </c>
      <c r="E9089" s="429">
        <v>2.958539</v>
      </c>
      <c r="F9089" s="429">
        <v>11.279339999999998</v>
      </c>
    </row>
    <row r="9090" spans="1:6" x14ac:dyDescent="0.3">
      <c r="A9090" s="336">
        <v>31738</v>
      </c>
      <c r="B9090" s="2" t="s">
        <v>294</v>
      </c>
      <c r="C9090" s="429">
        <v>6.2944040000000001</v>
      </c>
      <c r="D9090" s="429">
        <v>3.4698169999999999</v>
      </c>
      <c r="E9090" s="429">
        <v>2.8245870000000002</v>
      </c>
      <c r="F9090" s="429">
        <v>6.7433830000000015</v>
      </c>
    </row>
    <row r="9091" spans="1:6" x14ac:dyDescent="0.3">
      <c r="A9091" s="336">
        <v>31743</v>
      </c>
      <c r="B9091" s="2" t="s">
        <v>294</v>
      </c>
      <c r="C9091" s="429">
        <v>6.2782260000000001</v>
      </c>
      <c r="D9091" s="429">
        <v>3.3596910000000002</v>
      </c>
      <c r="E9091" s="429">
        <v>2.9185349999999999</v>
      </c>
      <c r="F9091" s="429">
        <v>10.948890000000006</v>
      </c>
    </row>
    <row r="9092" spans="1:6" x14ac:dyDescent="0.3">
      <c r="A9092" s="336">
        <v>31744</v>
      </c>
      <c r="B9092" s="2" t="s">
        <v>294</v>
      </c>
      <c r="C9092" s="429">
        <v>6.2255940000000001</v>
      </c>
      <c r="D9092" s="429">
        <v>3.5833119999999998</v>
      </c>
      <c r="E9092" s="429">
        <v>2.6422820000000002</v>
      </c>
      <c r="F9092" s="429">
        <v>7.4229120000000108</v>
      </c>
    </row>
    <row r="9093" spans="1:6" x14ac:dyDescent="0.3">
      <c r="A9093" s="336">
        <v>31749</v>
      </c>
      <c r="B9093" s="2" t="s">
        <v>294</v>
      </c>
      <c r="C9093" s="429">
        <v>6.2605399999999998</v>
      </c>
      <c r="D9093" s="429">
        <v>3.3035809999999999</v>
      </c>
      <c r="E9093" s="429">
        <v>2.9569589999999999</v>
      </c>
      <c r="F9093" s="429">
        <v>9.9988879999999867</v>
      </c>
    </row>
    <row r="9094" spans="1:6" x14ac:dyDescent="0.3">
      <c r="A9094" s="336">
        <v>31750</v>
      </c>
      <c r="B9094" s="2" t="s">
        <v>294</v>
      </c>
      <c r="C9094" s="429">
        <v>6.265803</v>
      </c>
      <c r="D9094" s="429">
        <v>3.1827990000000002</v>
      </c>
      <c r="E9094" s="429">
        <v>3.0830039999999999</v>
      </c>
      <c r="F9094" s="429">
        <v>11.389326999999994</v>
      </c>
    </row>
    <row r="9095" spans="1:6" x14ac:dyDescent="0.3">
      <c r="A9095" s="336">
        <v>31756</v>
      </c>
      <c r="B9095" s="2" t="s">
        <v>294</v>
      </c>
      <c r="C9095" s="429">
        <v>6.2515700000000001</v>
      </c>
      <c r="D9095" s="429">
        <v>3.5790199999999999</v>
      </c>
      <c r="E9095" s="429">
        <v>2.6725500000000002</v>
      </c>
      <c r="F9095" s="429">
        <v>6.6937789999999922</v>
      </c>
    </row>
    <row r="9096" spans="1:6" x14ac:dyDescent="0.3">
      <c r="A9096" s="336">
        <v>31757</v>
      </c>
      <c r="B9096" s="2" t="s">
        <v>294</v>
      </c>
      <c r="C9096" s="429">
        <v>6.3101960000000004</v>
      </c>
      <c r="D9096" s="429">
        <v>3.4606520000000001</v>
      </c>
      <c r="E9096" s="429">
        <v>2.8495440000000003</v>
      </c>
      <c r="F9096" s="429">
        <v>5.878165000000017</v>
      </c>
    </row>
    <row r="9097" spans="1:6" x14ac:dyDescent="0.3">
      <c r="A9097" s="336">
        <v>31760</v>
      </c>
      <c r="B9097" s="2" t="s">
        <v>294</v>
      </c>
      <c r="C9097" s="429">
        <v>6.2435200000000002</v>
      </c>
      <c r="D9097" s="429">
        <v>3.3006639999999998</v>
      </c>
      <c r="E9097" s="429">
        <v>2.9428560000000004</v>
      </c>
      <c r="F9097" s="429">
        <v>11.079684</v>
      </c>
    </row>
    <row r="9098" spans="1:6" x14ac:dyDescent="0.3">
      <c r="A9098" s="336">
        <v>31763</v>
      </c>
      <c r="B9098" s="2" t="s">
        <v>294</v>
      </c>
      <c r="C9098" s="429">
        <v>6.2730699999999997</v>
      </c>
      <c r="D9098" s="429">
        <v>3.4889299999999999</v>
      </c>
      <c r="E9098" s="429">
        <v>2.7841399999999998</v>
      </c>
      <c r="F9098" s="429">
        <v>9.6485260000000039</v>
      </c>
    </row>
    <row r="9099" spans="1:6" x14ac:dyDescent="0.3">
      <c r="A9099" s="336">
        <v>31764</v>
      </c>
      <c r="B9099" s="2" t="s">
        <v>294</v>
      </c>
      <c r="C9099" s="429">
        <v>6.254785</v>
      </c>
      <c r="D9099" s="429">
        <v>3.376036</v>
      </c>
      <c r="E9099" s="429">
        <v>2.878749</v>
      </c>
      <c r="F9099" s="429">
        <v>10.595119000000011</v>
      </c>
    </row>
    <row r="9100" spans="1:6" x14ac:dyDescent="0.3">
      <c r="A9100" s="336">
        <v>31765</v>
      </c>
      <c r="B9100" s="2" t="s">
        <v>294</v>
      </c>
      <c r="C9100" s="429">
        <v>6.2595029999999996</v>
      </c>
      <c r="D9100" s="429">
        <v>3.6096900000000001</v>
      </c>
      <c r="E9100" s="429">
        <v>2.6498129999999995</v>
      </c>
      <c r="F9100" s="429">
        <v>5.8804470000000038</v>
      </c>
    </row>
    <row r="9101" spans="1:6" x14ac:dyDescent="0.3">
      <c r="A9101" s="336">
        <v>31768</v>
      </c>
      <c r="B9101" s="2" t="s">
        <v>294</v>
      </c>
      <c r="C9101" s="429">
        <v>6.2536310000000004</v>
      </c>
      <c r="D9101" s="429">
        <v>3.4991020000000002</v>
      </c>
      <c r="E9101" s="429">
        <v>2.7545290000000002</v>
      </c>
      <c r="F9101" s="429">
        <v>7.5284139999999979</v>
      </c>
    </row>
    <row r="9102" spans="1:6" x14ac:dyDescent="0.3">
      <c r="A9102" s="336">
        <v>31771</v>
      </c>
      <c r="B9102" s="2" t="s">
        <v>294</v>
      </c>
      <c r="C9102" s="429">
        <v>6.2612769999999998</v>
      </c>
      <c r="D9102" s="429">
        <v>3.3744519999999998</v>
      </c>
      <c r="E9102" s="429">
        <v>2.886825</v>
      </c>
      <c r="F9102" s="429">
        <v>8.8266840000000002</v>
      </c>
    </row>
    <row r="9103" spans="1:6" x14ac:dyDescent="0.3">
      <c r="A9103" s="336">
        <v>31772</v>
      </c>
      <c r="B9103" s="2" t="s">
        <v>294</v>
      </c>
      <c r="C9103" s="429">
        <v>6.288176</v>
      </c>
      <c r="D9103" s="429">
        <v>3.4439479999999998</v>
      </c>
      <c r="E9103" s="429">
        <v>2.8442280000000002</v>
      </c>
      <c r="F9103" s="429">
        <v>10.339168000000001</v>
      </c>
    </row>
    <row r="9104" spans="1:6" x14ac:dyDescent="0.3">
      <c r="A9104" s="336">
        <v>31773</v>
      </c>
      <c r="B9104" s="2" t="s">
        <v>294</v>
      </c>
      <c r="C9104" s="429">
        <v>6.2736609999999997</v>
      </c>
      <c r="D9104" s="429">
        <v>3.6048990000000001</v>
      </c>
      <c r="E9104" s="429">
        <v>2.6687619999999996</v>
      </c>
      <c r="F9104" s="429">
        <v>5.2696499999999986</v>
      </c>
    </row>
    <row r="9105" spans="1:6" x14ac:dyDescent="0.3">
      <c r="A9105" s="336">
        <v>31774</v>
      </c>
      <c r="B9105" s="2" t="s">
        <v>294</v>
      </c>
      <c r="C9105" s="429">
        <v>6.2272980000000002</v>
      </c>
      <c r="D9105" s="429">
        <v>3.2792110000000001</v>
      </c>
      <c r="E9105" s="429">
        <v>2.9480870000000001</v>
      </c>
      <c r="F9105" s="429">
        <v>10.606107000000002</v>
      </c>
    </row>
    <row r="9106" spans="1:6" x14ac:dyDescent="0.3">
      <c r="A9106" s="336">
        <v>31775</v>
      </c>
      <c r="B9106" s="2" t="s">
        <v>294</v>
      </c>
      <c r="C9106" s="429">
        <v>6.2528519999999999</v>
      </c>
      <c r="D9106" s="429">
        <v>3.3740960000000002</v>
      </c>
      <c r="E9106" s="429">
        <v>2.8787559999999996</v>
      </c>
      <c r="F9106" s="429">
        <v>9.5378350000000083</v>
      </c>
    </row>
    <row r="9107" spans="1:6" x14ac:dyDescent="0.3">
      <c r="A9107" s="336">
        <v>31778</v>
      </c>
      <c r="B9107" s="2" t="s">
        <v>294</v>
      </c>
      <c r="C9107" s="429">
        <v>6.3174590000000004</v>
      </c>
      <c r="D9107" s="429">
        <v>3.296465</v>
      </c>
      <c r="E9107" s="429">
        <v>3.0209940000000004</v>
      </c>
      <c r="F9107" s="429">
        <v>7.1581570000000028</v>
      </c>
    </row>
    <row r="9108" spans="1:6" x14ac:dyDescent="0.3">
      <c r="A9108" s="336">
        <v>31779</v>
      </c>
      <c r="B9108" s="2" t="s">
        <v>294</v>
      </c>
      <c r="C9108" s="429">
        <v>6.2584160000000004</v>
      </c>
      <c r="D9108" s="429">
        <v>3.6725120000000002</v>
      </c>
      <c r="E9108" s="429">
        <v>2.5859040000000002</v>
      </c>
      <c r="F9108" s="429">
        <v>5.3826129999999992</v>
      </c>
    </row>
    <row r="9109" spans="1:6" x14ac:dyDescent="0.3">
      <c r="A9109" s="336">
        <v>31780</v>
      </c>
      <c r="B9109" s="2" t="s">
        <v>293</v>
      </c>
      <c r="C9109" s="429">
        <v>6.676361</v>
      </c>
      <c r="D9109" s="429">
        <v>3.90821</v>
      </c>
      <c r="E9109" s="429">
        <v>2.768151</v>
      </c>
      <c r="F9109" s="429">
        <v>9.0329679999999897</v>
      </c>
    </row>
    <row r="9110" spans="1:6" x14ac:dyDescent="0.3">
      <c r="A9110" s="336">
        <v>31781</v>
      </c>
      <c r="B9110" s="2" t="s">
        <v>294</v>
      </c>
      <c r="C9110" s="429">
        <v>6.2677820000000004</v>
      </c>
      <c r="D9110" s="429">
        <v>3.475835</v>
      </c>
      <c r="E9110" s="429">
        <v>2.7919470000000004</v>
      </c>
      <c r="F9110" s="429">
        <v>9.6737909999999943</v>
      </c>
    </row>
    <row r="9111" spans="1:6" x14ac:dyDescent="0.3">
      <c r="A9111" s="336">
        <v>31783</v>
      </c>
      <c r="B9111" s="2" t="s">
        <v>294</v>
      </c>
      <c r="C9111" s="429">
        <v>6.2692920000000001</v>
      </c>
      <c r="D9111" s="429">
        <v>3.255026</v>
      </c>
      <c r="E9111" s="429">
        <v>3.0142660000000001</v>
      </c>
      <c r="F9111" s="429">
        <v>11.268217999999997</v>
      </c>
    </row>
    <row r="9112" spans="1:6" x14ac:dyDescent="0.3">
      <c r="A9112" s="336">
        <v>31784</v>
      </c>
      <c r="B9112" s="2" t="s">
        <v>294</v>
      </c>
      <c r="C9112" s="429">
        <v>6.2553089999999996</v>
      </c>
      <c r="D9112" s="429">
        <v>3.6289530000000001</v>
      </c>
      <c r="E9112" s="429">
        <v>2.6263559999999995</v>
      </c>
      <c r="F9112" s="429">
        <v>6.4959600000000037</v>
      </c>
    </row>
    <row r="9113" spans="1:6" x14ac:dyDescent="0.3">
      <c r="A9113" s="336">
        <v>31787</v>
      </c>
      <c r="B9113" s="2" t="s">
        <v>294</v>
      </c>
      <c r="C9113" s="429">
        <v>6.2494100000000001</v>
      </c>
      <c r="D9113" s="429">
        <v>3.4553880000000001</v>
      </c>
      <c r="E9113" s="429">
        <v>2.794022</v>
      </c>
      <c r="F9113" s="429">
        <v>9.7318289999999976</v>
      </c>
    </row>
    <row r="9114" spans="1:6" x14ac:dyDescent="0.3">
      <c r="A9114" s="336">
        <v>31788</v>
      </c>
      <c r="B9114" s="2" t="s">
        <v>294</v>
      </c>
      <c r="C9114" s="429">
        <v>6.2884339999999996</v>
      </c>
      <c r="D9114" s="429">
        <v>3.3468460000000002</v>
      </c>
      <c r="E9114" s="429">
        <v>2.9415879999999994</v>
      </c>
      <c r="F9114" s="429">
        <v>8.1087629999999962</v>
      </c>
    </row>
    <row r="9115" spans="1:6" x14ac:dyDescent="0.3">
      <c r="A9115" s="336">
        <v>31789</v>
      </c>
      <c r="B9115" s="2" t="s">
        <v>294</v>
      </c>
      <c r="C9115" s="429">
        <v>6.2520110000000004</v>
      </c>
      <c r="D9115" s="429">
        <v>3.4489160000000001</v>
      </c>
      <c r="E9115" s="429">
        <v>2.8030950000000003</v>
      </c>
      <c r="F9115" s="429">
        <v>9.6691849999999917</v>
      </c>
    </row>
    <row r="9116" spans="1:6" x14ac:dyDescent="0.3">
      <c r="A9116" s="336">
        <v>31790</v>
      </c>
      <c r="B9116" s="2" t="s">
        <v>294</v>
      </c>
      <c r="C9116" s="429">
        <v>6.2555449999999997</v>
      </c>
      <c r="D9116" s="429">
        <v>3.337548</v>
      </c>
      <c r="E9116" s="429">
        <v>2.9179969999999997</v>
      </c>
      <c r="F9116" s="429">
        <v>11.002710999999998</v>
      </c>
    </row>
    <row r="9117" spans="1:6" x14ac:dyDescent="0.3">
      <c r="A9117" s="336">
        <v>31791</v>
      </c>
      <c r="B9117" s="2" t="s">
        <v>294</v>
      </c>
      <c r="C9117" s="429">
        <v>6.2580410000000004</v>
      </c>
      <c r="D9117" s="429">
        <v>3.5179990000000001</v>
      </c>
      <c r="E9117" s="429">
        <v>2.7400420000000003</v>
      </c>
      <c r="F9117" s="429">
        <v>9.1635670000000147</v>
      </c>
    </row>
    <row r="9118" spans="1:6" x14ac:dyDescent="0.3">
      <c r="A9118" s="336">
        <v>31792</v>
      </c>
      <c r="B9118" s="2" t="s">
        <v>294</v>
      </c>
      <c r="C9118" s="429">
        <v>6.3022109999999998</v>
      </c>
      <c r="D9118" s="429">
        <v>3.6050300000000002</v>
      </c>
      <c r="E9118" s="429">
        <v>2.6971809999999996</v>
      </c>
      <c r="F9118" s="429">
        <v>3.7691039999999987</v>
      </c>
    </row>
    <row r="9119" spans="1:6" x14ac:dyDescent="0.3">
      <c r="A9119" s="336">
        <v>31793</v>
      </c>
      <c r="B9119" s="2" t="s">
        <v>294</v>
      </c>
      <c r="C9119" s="429">
        <v>6.2442840000000004</v>
      </c>
      <c r="D9119" s="429">
        <v>3.3771040000000001</v>
      </c>
      <c r="E9119" s="429">
        <v>2.8671800000000003</v>
      </c>
      <c r="F9119" s="429">
        <v>10.320984999999993</v>
      </c>
    </row>
    <row r="9120" spans="1:6" x14ac:dyDescent="0.3">
      <c r="A9120" s="336">
        <v>31794</v>
      </c>
      <c r="B9120" s="2" t="s">
        <v>294</v>
      </c>
      <c r="C9120" s="429">
        <v>6.2454450000000001</v>
      </c>
      <c r="D9120" s="429">
        <v>3.3481649999999998</v>
      </c>
      <c r="E9120" s="429">
        <v>2.8972800000000003</v>
      </c>
      <c r="F9120" s="429">
        <v>10.308566999999989</v>
      </c>
    </row>
    <row r="9121" spans="1:6" x14ac:dyDescent="0.3">
      <c r="A9121" s="336">
        <v>31795</v>
      </c>
      <c r="B9121" s="2" t="s">
        <v>294</v>
      </c>
      <c r="C9121" s="429">
        <v>6.2425139999999999</v>
      </c>
      <c r="D9121" s="429">
        <v>3.4193790000000002</v>
      </c>
      <c r="E9121" s="429">
        <v>2.8231349999999997</v>
      </c>
      <c r="F9121" s="429">
        <v>9.9268400000000128</v>
      </c>
    </row>
    <row r="9122" spans="1:6" x14ac:dyDescent="0.3">
      <c r="A9122" s="336">
        <v>31796</v>
      </c>
      <c r="B9122" s="2" t="s">
        <v>294</v>
      </c>
      <c r="C9122" s="429">
        <v>6.287833</v>
      </c>
      <c r="D9122" s="429">
        <v>3.39506</v>
      </c>
      <c r="E9122" s="429">
        <v>2.892773</v>
      </c>
      <c r="F9122" s="429">
        <v>10.705411000000005</v>
      </c>
    </row>
    <row r="9123" spans="1:6" x14ac:dyDescent="0.3">
      <c r="A9123" s="336">
        <v>31798</v>
      </c>
      <c r="B9123" s="2" t="s">
        <v>294</v>
      </c>
      <c r="C9123" s="429">
        <v>6.2526140000000003</v>
      </c>
      <c r="D9123" s="429">
        <v>3.206296</v>
      </c>
      <c r="E9123" s="429">
        <v>3.0463180000000003</v>
      </c>
      <c r="F9123" s="429">
        <v>10.904761000000001</v>
      </c>
    </row>
    <row r="9124" spans="1:6" x14ac:dyDescent="0.3">
      <c r="A9124" s="336">
        <v>31801</v>
      </c>
      <c r="B9124" s="2" t="s">
        <v>293</v>
      </c>
      <c r="C9124" s="429">
        <v>6.7070049999999997</v>
      </c>
      <c r="D9124" s="429">
        <v>3.6789510000000001</v>
      </c>
      <c r="E9124" s="429">
        <v>3.0280539999999996</v>
      </c>
      <c r="F9124" s="429">
        <v>7.4187830000000048</v>
      </c>
    </row>
    <row r="9125" spans="1:6" x14ac:dyDescent="0.3">
      <c r="A9125" s="336">
        <v>31803</v>
      </c>
      <c r="B9125" s="2" t="s">
        <v>293</v>
      </c>
      <c r="C9125" s="429">
        <v>6.6978289999999996</v>
      </c>
      <c r="D9125" s="429">
        <v>3.7592400000000001</v>
      </c>
      <c r="E9125" s="429">
        <v>2.9385889999999995</v>
      </c>
      <c r="F9125" s="429">
        <v>8.2093179999999961</v>
      </c>
    </row>
    <row r="9126" spans="1:6" x14ac:dyDescent="0.3">
      <c r="A9126" s="336">
        <v>31804</v>
      </c>
      <c r="B9126" s="2" t="s">
        <v>293</v>
      </c>
      <c r="C9126" s="429">
        <v>6.7034380000000002</v>
      </c>
      <c r="D9126" s="429">
        <v>3.5866750000000001</v>
      </c>
      <c r="E9126" s="429">
        <v>3.1167630000000002</v>
      </c>
      <c r="F9126" s="429">
        <v>5.5664460000000062</v>
      </c>
    </row>
    <row r="9127" spans="1:6" x14ac:dyDescent="0.3">
      <c r="A9127" s="336">
        <v>31805</v>
      </c>
      <c r="B9127" s="2" t="s">
        <v>293</v>
      </c>
      <c r="C9127" s="429">
        <v>6.7087329999999996</v>
      </c>
      <c r="D9127" s="429">
        <v>3.6442220000000001</v>
      </c>
      <c r="E9127" s="429">
        <v>3.0645109999999995</v>
      </c>
      <c r="F9127" s="429">
        <v>9.2451619999999934</v>
      </c>
    </row>
    <row r="9128" spans="1:6" x14ac:dyDescent="0.3">
      <c r="A9128" s="336">
        <v>31806</v>
      </c>
      <c r="B9128" s="2" t="s">
        <v>293</v>
      </c>
      <c r="C9128" s="429">
        <v>6.7119049999999998</v>
      </c>
      <c r="D9128" s="429">
        <v>3.769177</v>
      </c>
      <c r="E9128" s="429">
        <v>2.9427279999999998</v>
      </c>
      <c r="F9128" s="429">
        <v>9.1582300000000174</v>
      </c>
    </row>
    <row r="9129" spans="1:6" x14ac:dyDescent="0.3">
      <c r="A9129" s="336">
        <v>31807</v>
      </c>
      <c r="B9129" s="2" t="s">
        <v>293</v>
      </c>
      <c r="C9129" s="429">
        <v>6.7045190000000003</v>
      </c>
      <c r="D9129" s="429">
        <v>3.6234850000000001</v>
      </c>
      <c r="E9129" s="429">
        <v>3.0810340000000003</v>
      </c>
      <c r="F9129" s="429">
        <v>5.9296590000000009</v>
      </c>
    </row>
    <row r="9130" spans="1:6" x14ac:dyDescent="0.3">
      <c r="A9130" s="336">
        <v>31808</v>
      </c>
      <c r="B9130" s="2" t="s">
        <v>293</v>
      </c>
      <c r="C9130" s="429">
        <v>6.7053940000000001</v>
      </c>
      <c r="D9130" s="429">
        <v>3.5111300000000001</v>
      </c>
      <c r="E9130" s="429">
        <v>3.194264</v>
      </c>
      <c r="F9130" s="429">
        <v>5.9341229999999996</v>
      </c>
    </row>
    <row r="9131" spans="1:6" x14ac:dyDescent="0.3">
      <c r="A9131" s="336">
        <v>31811</v>
      </c>
      <c r="B9131" s="2" t="s">
        <v>293</v>
      </c>
      <c r="C9131" s="429">
        <v>6.6422790000000003</v>
      </c>
      <c r="D9131" s="429">
        <v>3.5200719999999999</v>
      </c>
      <c r="E9131" s="429">
        <v>3.1222070000000004</v>
      </c>
      <c r="F9131" s="429">
        <v>4.6141020000000026</v>
      </c>
    </row>
    <row r="9132" spans="1:6" x14ac:dyDescent="0.3">
      <c r="A9132" s="336">
        <v>31812</v>
      </c>
      <c r="B9132" s="2" t="s">
        <v>293</v>
      </c>
      <c r="C9132" s="429">
        <v>6.6667370000000004</v>
      </c>
      <c r="D9132" s="429">
        <v>3.7072219999999998</v>
      </c>
      <c r="E9132" s="429">
        <v>2.9595150000000006</v>
      </c>
      <c r="F9132" s="429">
        <v>7.067222000000001</v>
      </c>
    </row>
    <row r="9133" spans="1:6" x14ac:dyDescent="0.3">
      <c r="A9133" s="336">
        <v>31815</v>
      </c>
      <c r="B9133" s="2" t="s">
        <v>293</v>
      </c>
      <c r="C9133" s="429">
        <v>6.6874820000000001</v>
      </c>
      <c r="D9133" s="429">
        <v>3.8129110000000002</v>
      </c>
      <c r="E9133" s="429">
        <v>2.874571</v>
      </c>
      <c r="F9133" s="429">
        <v>8.6090949999999893</v>
      </c>
    </row>
    <row r="9134" spans="1:6" x14ac:dyDescent="0.3">
      <c r="A9134" s="336">
        <v>31816</v>
      </c>
      <c r="B9134" s="2" t="s">
        <v>293</v>
      </c>
      <c r="C9134" s="429">
        <v>6.5972030000000004</v>
      </c>
      <c r="D9134" s="429">
        <v>3.680898</v>
      </c>
      <c r="E9134" s="429">
        <v>2.9163050000000004</v>
      </c>
      <c r="F9134" s="429">
        <v>4.3769189999999938</v>
      </c>
    </row>
    <row r="9135" spans="1:6" x14ac:dyDescent="0.3">
      <c r="A9135" s="336">
        <v>31820</v>
      </c>
      <c r="B9135" s="2" t="s">
        <v>293</v>
      </c>
      <c r="C9135" s="429">
        <v>6.7479139999999997</v>
      </c>
      <c r="D9135" s="429">
        <v>3.6102919999999998</v>
      </c>
      <c r="E9135" s="429">
        <v>3.1376219999999999</v>
      </c>
      <c r="F9135" s="429">
        <v>6.8888509999999883</v>
      </c>
    </row>
    <row r="9136" spans="1:6" x14ac:dyDescent="0.3">
      <c r="A9136" s="336">
        <v>31821</v>
      </c>
      <c r="B9136" s="2" t="s">
        <v>293</v>
      </c>
      <c r="C9136" s="429">
        <v>6.7232479999999999</v>
      </c>
      <c r="D9136" s="429">
        <v>3.6625450000000002</v>
      </c>
      <c r="E9136" s="429">
        <v>3.0607029999999997</v>
      </c>
      <c r="F9136" s="429">
        <v>9.6725160000000017</v>
      </c>
    </row>
    <row r="9137" spans="1:6" x14ac:dyDescent="0.3">
      <c r="A9137" s="336">
        <v>31822</v>
      </c>
      <c r="B9137" s="2" t="s">
        <v>293</v>
      </c>
      <c r="C9137" s="429">
        <v>6.5905829999999996</v>
      </c>
      <c r="D9137" s="429">
        <v>3.5034689999999999</v>
      </c>
      <c r="E9137" s="429">
        <v>3.0871139999999997</v>
      </c>
      <c r="F9137" s="429">
        <v>3.7999179999999981</v>
      </c>
    </row>
    <row r="9138" spans="1:6" x14ac:dyDescent="0.3">
      <c r="A9138" s="336">
        <v>31823</v>
      </c>
      <c r="B9138" s="2" t="s">
        <v>293</v>
      </c>
      <c r="C9138" s="429">
        <v>6.6177510000000002</v>
      </c>
      <c r="D9138" s="429">
        <v>3.6058080000000001</v>
      </c>
      <c r="E9138" s="429">
        <v>3.011943</v>
      </c>
      <c r="F9138" s="429">
        <v>4.0332090000000065</v>
      </c>
    </row>
    <row r="9139" spans="1:6" x14ac:dyDescent="0.3">
      <c r="A9139" s="336">
        <v>31824</v>
      </c>
      <c r="B9139" s="2" t="s">
        <v>293</v>
      </c>
      <c r="C9139" s="429">
        <v>6.6895129999999998</v>
      </c>
      <c r="D9139" s="429">
        <v>3.860071</v>
      </c>
      <c r="E9139" s="429">
        <v>2.8294419999999998</v>
      </c>
      <c r="F9139" s="429">
        <v>8.5750339999999952</v>
      </c>
    </row>
    <row r="9140" spans="1:6" x14ac:dyDescent="0.3">
      <c r="A9140" s="336">
        <v>31825</v>
      </c>
      <c r="B9140" s="2" t="s">
        <v>293</v>
      </c>
      <c r="C9140" s="429">
        <v>6.6954039999999999</v>
      </c>
      <c r="D9140" s="429">
        <v>3.8209740000000001</v>
      </c>
      <c r="E9140" s="429">
        <v>2.8744299999999998</v>
      </c>
      <c r="F9140" s="429">
        <v>8.4948629999999952</v>
      </c>
    </row>
    <row r="9141" spans="1:6" x14ac:dyDescent="0.3">
      <c r="A9141" s="336">
        <v>31826</v>
      </c>
      <c r="B9141" s="2" t="s">
        <v>293</v>
      </c>
      <c r="C9141" s="429">
        <v>6.6199060000000003</v>
      </c>
      <c r="D9141" s="429">
        <v>3.6615880000000001</v>
      </c>
      <c r="E9141" s="429">
        <v>2.9583180000000002</v>
      </c>
      <c r="F9141" s="429">
        <v>4.2632390000000058</v>
      </c>
    </row>
    <row r="9142" spans="1:6" x14ac:dyDescent="0.3">
      <c r="A9142" s="336">
        <v>31827</v>
      </c>
      <c r="B9142" s="2" t="s">
        <v>293</v>
      </c>
      <c r="C9142" s="429">
        <v>6.6720410000000001</v>
      </c>
      <c r="D9142" s="429">
        <v>3.6803940000000002</v>
      </c>
      <c r="E9142" s="429">
        <v>2.9916469999999999</v>
      </c>
      <c r="F9142" s="429">
        <v>6.5995130000000088</v>
      </c>
    </row>
    <row r="9143" spans="1:6" x14ac:dyDescent="0.3">
      <c r="A9143" s="336">
        <v>31829</v>
      </c>
      <c r="B9143" s="2" t="s">
        <v>293</v>
      </c>
      <c r="C9143" s="429">
        <v>6.7334240000000003</v>
      </c>
      <c r="D9143" s="429">
        <v>3.6325980000000002</v>
      </c>
      <c r="E9143" s="429">
        <v>3.1008260000000001</v>
      </c>
      <c r="F9143" s="429">
        <v>7.3021110000000107</v>
      </c>
    </row>
    <row r="9144" spans="1:6" x14ac:dyDescent="0.3">
      <c r="A9144" s="336">
        <v>31830</v>
      </c>
      <c r="B9144" s="2" t="s">
        <v>293</v>
      </c>
      <c r="C9144" s="429">
        <v>6.5729819999999997</v>
      </c>
      <c r="D9144" s="429">
        <v>3.6284709999999998</v>
      </c>
      <c r="E9144" s="429">
        <v>2.9445109999999999</v>
      </c>
      <c r="F9144" s="429">
        <v>3.538002000000013</v>
      </c>
    </row>
    <row r="9145" spans="1:6" x14ac:dyDescent="0.3">
      <c r="A9145" s="336">
        <v>31831</v>
      </c>
      <c r="B9145" s="2" t="s">
        <v>293</v>
      </c>
      <c r="C9145" s="429">
        <v>6.6867359999999998</v>
      </c>
      <c r="D9145" s="429">
        <v>3.647516</v>
      </c>
      <c r="E9145" s="429">
        <v>3.0392199999999998</v>
      </c>
      <c r="F9145" s="429">
        <v>5.7527569999999955</v>
      </c>
    </row>
    <row r="9146" spans="1:6" x14ac:dyDescent="0.3">
      <c r="A9146" s="336">
        <v>31832</v>
      </c>
      <c r="B9146" s="2" t="s">
        <v>293</v>
      </c>
      <c r="C9146" s="429">
        <v>6.6650679999999998</v>
      </c>
      <c r="D9146" s="429">
        <v>3.9460489999999999</v>
      </c>
      <c r="E9146" s="429">
        <v>2.7190189999999999</v>
      </c>
      <c r="F9146" s="429">
        <v>8.3597730000000041</v>
      </c>
    </row>
    <row r="9147" spans="1:6" x14ac:dyDescent="0.3">
      <c r="A9147" s="336">
        <v>31833</v>
      </c>
      <c r="B9147" s="2" t="s">
        <v>293</v>
      </c>
      <c r="C9147" s="429">
        <v>6.5707550000000001</v>
      </c>
      <c r="D9147" s="429">
        <v>3.3428979999999999</v>
      </c>
      <c r="E9147" s="429">
        <v>3.2278570000000002</v>
      </c>
      <c r="F9147" s="429">
        <v>4.0818480000000079</v>
      </c>
    </row>
    <row r="9148" spans="1:6" x14ac:dyDescent="0.3">
      <c r="A9148" s="336">
        <v>31836</v>
      </c>
      <c r="B9148" s="2" t="s">
        <v>293</v>
      </c>
      <c r="C9148" s="429">
        <v>6.6303029999999996</v>
      </c>
      <c r="D9148" s="429">
        <v>3.6893060000000002</v>
      </c>
      <c r="E9148" s="429">
        <v>2.9409969999999994</v>
      </c>
      <c r="F9148" s="429">
        <v>5.200571999999994</v>
      </c>
    </row>
    <row r="9149" spans="1:6" x14ac:dyDescent="0.3">
      <c r="A9149" s="336">
        <v>31901</v>
      </c>
      <c r="B9149" s="2" t="s">
        <v>293</v>
      </c>
      <c r="C9149" s="429">
        <v>6.7636560000000001</v>
      </c>
      <c r="D9149" s="429">
        <v>3.4933299999999998</v>
      </c>
      <c r="E9149" s="429">
        <v>3.2703260000000003</v>
      </c>
      <c r="F9149" s="429">
        <v>8.9202259999999924</v>
      </c>
    </row>
    <row r="9150" spans="1:6" x14ac:dyDescent="0.3">
      <c r="A9150" s="336">
        <v>31903</v>
      </c>
      <c r="B9150" s="2" t="s">
        <v>293</v>
      </c>
      <c r="C9150" s="429">
        <v>6.7835539999999996</v>
      </c>
      <c r="D9150" s="429">
        <v>3.4782660000000001</v>
      </c>
      <c r="E9150" s="429">
        <v>3.3052879999999996</v>
      </c>
      <c r="F9150" s="429">
        <v>9.8637429999999995</v>
      </c>
    </row>
    <row r="9151" spans="1:6" x14ac:dyDescent="0.3">
      <c r="A9151" s="336">
        <v>31904</v>
      </c>
      <c r="B9151" s="2" t="s">
        <v>293</v>
      </c>
      <c r="C9151" s="429">
        <v>6.7435390000000002</v>
      </c>
      <c r="D9151" s="429">
        <v>3.523107</v>
      </c>
      <c r="E9151" s="429">
        <v>3.2204320000000002</v>
      </c>
      <c r="F9151" s="429">
        <v>7.1962620000000186</v>
      </c>
    </row>
    <row r="9152" spans="1:6" x14ac:dyDescent="0.3">
      <c r="A9152" s="336">
        <v>31905</v>
      </c>
      <c r="B9152" s="2" t="s">
        <v>293</v>
      </c>
      <c r="C9152" s="429">
        <v>6.7474550000000004</v>
      </c>
      <c r="D9152" s="429">
        <v>3.5679949999999998</v>
      </c>
      <c r="E9152" s="429">
        <v>3.1794600000000006</v>
      </c>
      <c r="F9152" s="429">
        <v>9.4826309999999978</v>
      </c>
    </row>
    <row r="9153" spans="1:6" x14ac:dyDescent="0.3">
      <c r="A9153" s="336">
        <v>31906</v>
      </c>
      <c r="B9153" s="2" t="s">
        <v>293</v>
      </c>
      <c r="C9153" s="429">
        <v>6.7807089999999999</v>
      </c>
      <c r="D9153" s="429">
        <v>3.50482</v>
      </c>
      <c r="E9153" s="429">
        <v>3.2758889999999998</v>
      </c>
      <c r="F9153" s="429">
        <v>8.944931000000004</v>
      </c>
    </row>
    <row r="9154" spans="1:6" x14ac:dyDescent="0.3">
      <c r="A9154" s="336">
        <v>31907</v>
      </c>
      <c r="B9154" s="2" t="s">
        <v>293</v>
      </c>
      <c r="C9154" s="429">
        <v>6.7645590000000002</v>
      </c>
      <c r="D9154" s="429">
        <v>3.570141</v>
      </c>
      <c r="E9154" s="429">
        <v>3.1944180000000002</v>
      </c>
      <c r="F9154" s="429">
        <v>8.499424999999988</v>
      </c>
    </row>
    <row r="9155" spans="1:6" x14ac:dyDescent="0.3">
      <c r="A9155" s="336">
        <v>31909</v>
      </c>
      <c r="B9155" s="2" t="s">
        <v>293</v>
      </c>
      <c r="C9155" s="429">
        <v>6.7711249999999996</v>
      </c>
      <c r="D9155" s="429">
        <v>3.56826</v>
      </c>
      <c r="E9155" s="429">
        <v>3.2028649999999996</v>
      </c>
      <c r="F9155" s="429">
        <v>7.3420950000000005</v>
      </c>
    </row>
    <row r="9156" spans="1:6" x14ac:dyDescent="0.3">
      <c r="A9156" s="336">
        <v>32003</v>
      </c>
      <c r="B9156" s="2" t="s">
        <v>296</v>
      </c>
      <c r="C9156" s="429">
        <v>5.6874079999999996</v>
      </c>
      <c r="D9156" s="429">
        <v>2.1862710000000001</v>
      </c>
      <c r="E9156" s="429">
        <v>3.5011369999999995</v>
      </c>
      <c r="F9156" s="429">
        <v>10.675744000000002</v>
      </c>
    </row>
    <row r="9157" spans="1:6" x14ac:dyDescent="0.3">
      <c r="A9157" s="336">
        <v>32008</v>
      </c>
      <c r="B9157" s="2" t="s">
        <v>296</v>
      </c>
      <c r="C9157" s="429">
        <v>5.7035939999999998</v>
      </c>
      <c r="D9157" s="429">
        <v>2.3736799999999998</v>
      </c>
      <c r="E9157" s="429">
        <v>3.329914</v>
      </c>
      <c r="F9157" s="429">
        <v>6.4671920000000043</v>
      </c>
    </row>
    <row r="9158" spans="1:6" x14ac:dyDescent="0.3">
      <c r="A9158" s="336">
        <v>32009</v>
      </c>
      <c r="B9158" s="2" t="s">
        <v>294</v>
      </c>
      <c r="C9158" s="429">
        <v>6.297714</v>
      </c>
      <c r="D9158" s="429">
        <v>3.1800009999999999</v>
      </c>
      <c r="E9158" s="429">
        <v>3.1177130000000002</v>
      </c>
      <c r="F9158" s="429">
        <v>7.474694999999997</v>
      </c>
    </row>
    <row r="9159" spans="1:6" x14ac:dyDescent="0.3">
      <c r="A9159" s="336">
        <v>32011</v>
      </c>
      <c r="B9159" s="2" t="s">
        <v>294</v>
      </c>
      <c r="C9159" s="429">
        <v>6.210051</v>
      </c>
      <c r="D9159" s="429">
        <v>3.0290759999999999</v>
      </c>
      <c r="E9159" s="429">
        <v>3.1809750000000001</v>
      </c>
      <c r="F9159" s="429">
        <v>7.8167309999999972</v>
      </c>
    </row>
    <row r="9160" spans="1:6" x14ac:dyDescent="0.3">
      <c r="A9160" s="336">
        <v>32013</v>
      </c>
      <c r="B9160" s="2" t="s">
        <v>294</v>
      </c>
      <c r="C9160" s="429">
        <v>6.4122240000000001</v>
      </c>
      <c r="D9160" s="429">
        <v>3.1180460000000001</v>
      </c>
      <c r="E9160" s="429">
        <v>3.2941780000000001</v>
      </c>
      <c r="F9160" s="429">
        <v>6.5088550000000183</v>
      </c>
    </row>
    <row r="9161" spans="1:6" x14ac:dyDescent="0.3">
      <c r="A9161" s="336">
        <v>32024</v>
      </c>
      <c r="B9161" s="2" t="s">
        <v>296</v>
      </c>
      <c r="C9161" s="429">
        <v>5.6785949999999996</v>
      </c>
      <c r="D9161" s="429">
        <v>2.482901</v>
      </c>
      <c r="E9161" s="429">
        <v>3.1956939999999996</v>
      </c>
      <c r="F9161" s="429">
        <v>6.1998039999999932</v>
      </c>
    </row>
    <row r="9162" spans="1:6" x14ac:dyDescent="0.3">
      <c r="A9162" s="336">
        <v>32025</v>
      </c>
      <c r="B9162" s="2" t="s">
        <v>296</v>
      </c>
      <c r="C9162" s="429">
        <v>5.6686680000000003</v>
      </c>
      <c r="D9162" s="429">
        <v>2.5043929999999999</v>
      </c>
      <c r="E9162" s="429">
        <v>3.1642750000000004</v>
      </c>
      <c r="F9162" s="429">
        <v>6.0708190000000073</v>
      </c>
    </row>
    <row r="9163" spans="1:6" x14ac:dyDescent="0.3">
      <c r="A9163" s="336">
        <v>32033</v>
      </c>
      <c r="B9163" s="2" t="s">
        <v>296</v>
      </c>
      <c r="C9163" s="429">
        <v>5.7900109999999998</v>
      </c>
      <c r="D9163" s="429">
        <v>2.0100639999999999</v>
      </c>
      <c r="E9163" s="429">
        <v>3.7799469999999999</v>
      </c>
      <c r="F9163" s="429">
        <v>10.033642999999998</v>
      </c>
    </row>
    <row r="9164" spans="1:6" x14ac:dyDescent="0.3">
      <c r="A9164" s="336">
        <v>32034</v>
      </c>
      <c r="B9164" s="2" t="s">
        <v>294</v>
      </c>
      <c r="C9164" s="429">
        <v>6.1117489999999997</v>
      </c>
      <c r="D9164" s="429">
        <v>2.7165490000000001</v>
      </c>
      <c r="E9164" s="429">
        <v>3.3951999999999996</v>
      </c>
      <c r="F9164" s="429">
        <v>9.4119630000000072</v>
      </c>
    </row>
    <row r="9165" spans="1:6" x14ac:dyDescent="0.3">
      <c r="A9165" s="336">
        <v>32038</v>
      </c>
      <c r="B9165" s="2" t="s">
        <v>296</v>
      </c>
      <c r="C9165" s="429">
        <v>5.7063350000000002</v>
      </c>
      <c r="D9165" s="429">
        <v>2.3544520000000002</v>
      </c>
      <c r="E9165" s="429">
        <v>3.3518829999999999</v>
      </c>
      <c r="F9165" s="429">
        <v>6.566036000000004</v>
      </c>
    </row>
    <row r="9166" spans="1:6" x14ac:dyDescent="0.3">
      <c r="A9166" s="336">
        <v>32040</v>
      </c>
      <c r="B9166" s="2" t="s">
        <v>296</v>
      </c>
      <c r="C9166" s="429">
        <v>5.6749000000000001</v>
      </c>
      <c r="D9166" s="429">
        <v>2.4851839999999998</v>
      </c>
      <c r="E9166" s="429">
        <v>3.1897160000000002</v>
      </c>
      <c r="F9166" s="429">
        <v>6.8386420000000001</v>
      </c>
    </row>
    <row r="9167" spans="1:6" x14ac:dyDescent="0.3">
      <c r="A9167" s="336">
        <v>32043</v>
      </c>
      <c r="B9167" s="2" t="s">
        <v>296</v>
      </c>
      <c r="C9167" s="429">
        <v>5.7652380000000001</v>
      </c>
      <c r="D9167" s="429">
        <v>2.1562929999999998</v>
      </c>
      <c r="E9167" s="429">
        <v>3.6089450000000003</v>
      </c>
      <c r="F9167" s="429">
        <v>9.4593580000000088</v>
      </c>
    </row>
    <row r="9168" spans="1:6" x14ac:dyDescent="0.3">
      <c r="A9168" s="336">
        <v>32044</v>
      </c>
      <c r="B9168" s="2" t="s">
        <v>296</v>
      </c>
      <c r="C9168" s="429">
        <v>5.733244</v>
      </c>
      <c r="D9168" s="429">
        <v>2.2017289999999998</v>
      </c>
      <c r="E9168" s="429">
        <v>3.5315150000000002</v>
      </c>
      <c r="F9168" s="429">
        <v>7.6116810000000115</v>
      </c>
    </row>
    <row r="9169" spans="1:6" x14ac:dyDescent="0.3">
      <c r="A9169" s="336">
        <v>32046</v>
      </c>
      <c r="B9169" s="2" t="s">
        <v>294</v>
      </c>
      <c r="C9169" s="429">
        <v>6.2190479999999999</v>
      </c>
      <c r="D9169" s="429">
        <v>3.1062120000000002</v>
      </c>
      <c r="E9169" s="429">
        <v>3.1128359999999997</v>
      </c>
      <c r="F9169" s="429">
        <v>7.6154520000000048</v>
      </c>
    </row>
    <row r="9170" spans="1:6" x14ac:dyDescent="0.3">
      <c r="A9170" s="336">
        <v>32052</v>
      </c>
      <c r="B9170" s="2" t="s">
        <v>294</v>
      </c>
      <c r="C9170" s="429">
        <v>6.3309110000000004</v>
      </c>
      <c r="D9170" s="429">
        <v>3.2527889999999999</v>
      </c>
      <c r="E9170" s="429">
        <v>3.0781220000000005</v>
      </c>
      <c r="F9170" s="429">
        <v>7.2760590000000036</v>
      </c>
    </row>
    <row r="9171" spans="1:6" x14ac:dyDescent="0.3">
      <c r="A9171" s="336">
        <v>32053</v>
      </c>
      <c r="B9171" s="2" t="s">
        <v>294</v>
      </c>
      <c r="C9171" s="429">
        <v>6.3765809999999998</v>
      </c>
      <c r="D9171" s="429">
        <v>3.10703</v>
      </c>
      <c r="E9171" s="429">
        <v>3.2695509999999999</v>
      </c>
      <c r="F9171" s="429">
        <v>7.9261240000000086</v>
      </c>
    </row>
    <row r="9172" spans="1:6" x14ac:dyDescent="0.3">
      <c r="A9172" s="336">
        <v>32054</v>
      </c>
      <c r="B9172" s="2" t="s">
        <v>296</v>
      </c>
      <c r="C9172" s="429">
        <v>5.7017100000000003</v>
      </c>
      <c r="D9172" s="429">
        <v>2.3804470000000002</v>
      </c>
      <c r="E9172" s="429">
        <v>3.3212630000000001</v>
      </c>
      <c r="F9172" s="429">
        <v>6.6425500000000071</v>
      </c>
    </row>
    <row r="9173" spans="1:6" x14ac:dyDescent="0.3">
      <c r="A9173" s="336">
        <v>32055</v>
      </c>
      <c r="B9173" s="2" t="s">
        <v>296</v>
      </c>
      <c r="C9173" s="429">
        <v>5.6187420000000001</v>
      </c>
      <c r="D9173" s="429">
        <v>2.6549589999999998</v>
      </c>
      <c r="E9173" s="429">
        <v>2.9637830000000003</v>
      </c>
      <c r="F9173" s="429">
        <v>6.4357110000000048</v>
      </c>
    </row>
    <row r="9174" spans="1:6" x14ac:dyDescent="0.3">
      <c r="A9174" s="336">
        <v>32058</v>
      </c>
      <c r="B9174" s="2" t="s">
        <v>296</v>
      </c>
      <c r="C9174" s="429">
        <v>5.7133789999999998</v>
      </c>
      <c r="D9174" s="429">
        <v>2.3667690000000001</v>
      </c>
      <c r="E9174" s="429">
        <v>3.3466099999999996</v>
      </c>
      <c r="F9174" s="429">
        <v>7.3878010000000032</v>
      </c>
    </row>
    <row r="9175" spans="1:6" x14ac:dyDescent="0.3">
      <c r="A9175" s="336">
        <v>32059</v>
      </c>
      <c r="B9175" s="2" t="s">
        <v>294</v>
      </c>
      <c r="C9175" s="429">
        <v>6.4113350000000002</v>
      </c>
      <c r="D9175" s="429">
        <v>3.0811389999999999</v>
      </c>
      <c r="E9175" s="429">
        <v>3.3301960000000004</v>
      </c>
      <c r="F9175" s="429">
        <v>7.5181699999999978</v>
      </c>
    </row>
    <row r="9176" spans="1:6" x14ac:dyDescent="0.3">
      <c r="A9176" s="336">
        <v>32060</v>
      </c>
      <c r="B9176" s="2" t="s">
        <v>294</v>
      </c>
      <c r="C9176" s="429">
        <v>6.3762749999999997</v>
      </c>
      <c r="D9176" s="429">
        <v>3.2116169999999999</v>
      </c>
      <c r="E9176" s="429">
        <v>3.1646579999999997</v>
      </c>
      <c r="F9176" s="429">
        <v>6.855027000000014</v>
      </c>
    </row>
    <row r="9177" spans="1:6" x14ac:dyDescent="0.3">
      <c r="A9177" s="336">
        <v>32061</v>
      </c>
      <c r="B9177" s="2" t="s">
        <v>296</v>
      </c>
      <c r="C9177" s="429">
        <v>5.6825929999999998</v>
      </c>
      <c r="D9177" s="429">
        <v>2.4569839999999998</v>
      </c>
      <c r="E9177" s="429">
        <v>3.2256089999999999</v>
      </c>
      <c r="F9177" s="429">
        <v>6.1652199999999979</v>
      </c>
    </row>
    <row r="9178" spans="1:6" x14ac:dyDescent="0.3">
      <c r="A9178" s="336">
        <v>32062</v>
      </c>
      <c r="B9178" s="2" t="s">
        <v>296</v>
      </c>
      <c r="C9178" s="429">
        <v>5.6912209999999996</v>
      </c>
      <c r="D9178" s="429">
        <v>2.5528650000000002</v>
      </c>
      <c r="E9178" s="429">
        <v>3.1383559999999995</v>
      </c>
      <c r="F9178" s="429">
        <v>6.4795989999999932</v>
      </c>
    </row>
    <row r="9179" spans="1:6" x14ac:dyDescent="0.3">
      <c r="A9179" s="336">
        <v>32063</v>
      </c>
      <c r="B9179" s="2" t="s">
        <v>296</v>
      </c>
      <c r="C9179" s="429">
        <v>5.6815579999999999</v>
      </c>
      <c r="D9179" s="429">
        <v>2.4884650000000001</v>
      </c>
      <c r="E9179" s="429">
        <v>3.1930929999999997</v>
      </c>
      <c r="F9179" s="429">
        <v>7.1375659999999925</v>
      </c>
    </row>
    <row r="9180" spans="1:6" x14ac:dyDescent="0.3">
      <c r="A9180" s="336">
        <v>32064</v>
      </c>
      <c r="B9180" s="2" t="s">
        <v>294</v>
      </c>
      <c r="C9180" s="429">
        <v>6.3579030000000003</v>
      </c>
      <c r="D9180" s="429">
        <v>3.2540450000000001</v>
      </c>
      <c r="E9180" s="429">
        <v>3.1038580000000002</v>
      </c>
      <c r="F9180" s="429">
        <v>6.7094950000000111</v>
      </c>
    </row>
    <row r="9181" spans="1:6" x14ac:dyDescent="0.3">
      <c r="A9181" s="336">
        <v>32065</v>
      </c>
      <c r="B9181" s="2" t="s">
        <v>296</v>
      </c>
      <c r="C9181" s="429">
        <v>5.6702579999999996</v>
      </c>
      <c r="D9181" s="429">
        <v>2.2857219999999998</v>
      </c>
      <c r="E9181" s="429">
        <v>3.3845359999999998</v>
      </c>
      <c r="F9181" s="429">
        <v>9.5927909999999912</v>
      </c>
    </row>
    <row r="9182" spans="1:6" x14ac:dyDescent="0.3">
      <c r="A9182" s="336">
        <v>32066</v>
      </c>
      <c r="B9182" s="2" t="s">
        <v>294</v>
      </c>
      <c r="C9182" s="429">
        <v>6.412083</v>
      </c>
      <c r="D9182" s="429">
        <v>3.142531</v>
      </c>
      <c r="E9182" s="429">
        <v>3.269552</v>
      </c>
      <c r="F9182" s="429">
        <v>6.1705090000000027</v>
      </c>
    </row>
    <row r="9183" spans="1:6" x14ac:dyDescent="0.3">
      <c r="A9183" s="336">
        <v>32068</v>
      </c>
      <c r="B9183" s="2" t="s">
        <v>296</v>
      </c>
      <c r="C9183" s="429">
        <v>5.6843570000000003</v>
      </c>
      <c r="D9183" s="429">
        <v>2.3016649999999998</v>
      </c>
      <c r="E9183" s="429">
        <v>3.3826920000000005</v>
      </c>
      <c r="F9183" s="429">
        <v>8.811593000000002</v>
      </c>
    </row>
    <row r="9184" spans="1:6" x14ac:dyDescent="0.3">
      <c r="A9184" s="336">
        <v>32071</v>
      </c>
      <c r="B9184" s="2" t="s">
        <v>296</v>
      </c>
      <c r="C9184" s="429">
        <v>5.6989590000000003</v>
      </c>
      <c r="D9184" s="429">
        <v>2.4810020000000002</v>
      </c>
      <c r="E9184" s="429">
        <v>3.2179570000000002</v>
      </c>
      <c r="F9184" s="429">
        <v>6.4092860000000087</v>
      </c>
    </row>
    <row r="9185" spans="1:6" x14ac:dyDescent="0.3">
      <c r="A9185" s="336">
        <v>32073</v>
      </c>
      <c r="B9185" s="2" t="s">
        <v>296</v>
      </c>
      <c r="C9185" s="429">
        <v>5.6639299999999997</v>
      </c>
      <c r="D9185" s="429">
        <v>2.2545739999999999</v>
      </c>
      <c r="E9185" s="429">
        <v>3.4093559999999998</v>
      </c>
      <c r="F9185" s="429">
        <v>10.154854000000014</v>
      </c>
    </row>
    <row r="9186" spans="1:6" x14ac:dyDescent="0.3">
      <c r="A9186" s="336">
        <v>32080</v>
      </c>
      <c r="B9186" s="2" t="s">
        <v>296</v>
      </c>
      <c r="C9186" s="429">
        <v>5.7729439999999999</v>
      </c>
      <c r="D9186" s="429">
        <v>1.9665520000000001</v>
      </c>
      <c r="E9186" s="429">
        <v>3.8063919999999998</v>
      </c>
      <c r="F9186" s="429">
        <v>11.633165000000005</v>
      </c>
    </row>
    <row r="9187" spans="1:6" x14ac:dyDescent="0.3">
      <c r="A9187" s="336">
        <v>32081</v>
      </c>
      <c r="B9187" s="2" t="s">
        <v>296</v>
      </c>
      <c r="C9187" s="429">
        <v>5.7090540000000001</v>
      </c>
      <c r="D9187" s="429">
        <v>1.9595750000000001</v>
      </c>
      <c r="E9187" s="429">
        <v>3.749479</v>
      </c>
      <c r="F9187" s="429">
        <v>12.928685000000009</v>
      </c>
    </row>
    <row r="9188" spans="1:6" x14ac:dyDescent="0.3">
      <c r="A9188" s="336">
        <v>32082</v>
      </c>
      <c r="B9188" s="2" t="s">
        <v>296</v>
      </c>
      <c r="C9188" s="429">
        <v>5.7022459999999997</v>
      </c>
      <c r="D9188" s="429">
        <v>1.9445699999999999</v>
      </c>
      <c r="E9188" s="429">
        <v>3.757676</v>
      </c>
      <c r="F9188" s="429">
        <v>13.365563999999999</v>
      </c>
    </row>
    <row r="9189" spans="1:6" x14ac:dyDescent="0.3">
      <c r="A9189" s="336">
        <v>32083</v>
      </c>
      <c r="B9189" s="2" t="s">
        <v>296</v>
      </c>
      <c r="C9189" s="429">
        <v>5.7018930000000001</v>
      </c>
      <c r="D9189" s="429">
        <v>2.3909880000000001</v>
      </c>
      <c r="E9189" s="429">
        <v>3.310905</v>
      </c>
      <c r="F9189" s="429">
        <v>7.0818140000000085</v>
      </c>
    </row>
    <row r="9190" spans="1:6" x14ac:dyDescent="0.3">
      <c r="A9190" s="336">
        <v>32084</v>
      </c>
      <c r="B9190" s="2" t="s">
        <v>296</v>
      </c>
      <c r="C9190" s="429">
        <v>5.7666120000000003</v>
      </c>
      <c r="D9190" s="429">
        <v>1.9683090000000001</v>
      </c>
      <c r="E9190" s="429">
        <v>3.7983030000000002</v>
      </c>
      <c r="F9190" s="429">
        <v>11.369167999999995</v>
      </c>
    </row>
    <row r="9191" spans="1:6" x14ac:dyDescent="0.3">
      <c r="A9191" s="336">
        <v>32086</v>
      </c>
      <c r="B9191" s="2" t="s">
        <v>296</v>
      </c>
      <c r="C9191" s="429">
        <v>5.7805869999999997</v>
      </c>
      <c r="D9191" s="429">
        <v>1.9933810000000001</v>
      </c>
      <c r="E9191" s="429">
        <v>3.7872059999999994</v>
      </c>
      <c r="F9191" s="429">
        <v>11.10115900000001</v>
      </c>
    </row>
    <row r="9192" spans="1:6" x14ac:dyDescent="0.3">
      <c r="A9192" s="336">
        <v>32087</v>
      </c>
      <c r="B9192" s="2" t="s">
        <v>296</v>
      </c>
      <c r="C9192" s="429">
        <v>5.6282949999999996</v>
      </c>
      <c r="D9192" s="429">
        <v>2.5882369999999999</v>
      </c>
      <c r="E9192" s="429">
        <v>3.0400579999999997</v>
      </c>
      <c r="F9192" s="429">
        <v>6.5070970000000088</v>
      </c>
    </row>
    <row r="9193" spans="1:6" x14ac:dyDescent="0.3">
      <c r="A9193" s="336">
        <v>32091</v>
      </c>
      <c r="B9193" s="2" t="s">
        <v>296</v>
      </c>
      <c r="C9193" s="429">
        <v>5.7282539999999997</v>
      </c>
      <c r="D9193" s="429">
        <v>2.2652399999999999</v>
      </c>
      <c r="E9193" s="429">
        <v>3.4630139999999998</v>
      </c>
      <c r="F9193" s="429">
        <v>7.735818000000009</v>
      </c>
    </row>
    <row r="9194" spans="1:6" x14ac:dyDescent="0.3">
      <c r="A9194" s="336">
        <v>32092</v>
      </c>
      <c r="B9194" s="2" t="s">
        <v>296</v>
      </c>
      <c r="C9194" s="429">
        <v>5.7593160000000001</v>
      </c>
      <c r="D9194" s="429">
        <v>2.018389</v>
      </c>
      <c r="E9194" s="429">
        <v>3.7409270000000001</v>
      </c>
      <c r="F9194" s="429">
        <v>10.864622000000004</v>
      </c>
    </row>
    <row r="9195" spans="1:6" x14ac:dyDescent="0.3">
      <c r="A9195" s="336">
        <v>32094</v>
      </c>
      <c r="B9195" s="2" t="s">
        <v>296</v>
      </c>
      <c r="C9195" s="429">
        <v>5.6648259999999997</v>
      </c>
      <c r="D9195" s="429">
        <v>2.5933670000000002</v>
      </c>
      <c r="E9195" s="429">
        <v>3.0714589999999995</v>
      </c>
      <c r="F9195" s="429">
        <v>6.1756910000000005</v>
      </c>
    </row>
    <row r="9196" spans="1:6" x14ac:dyDescent="0.3">
      <c r="A9196" s="336">
        <v>32095</v>
      </c>
      <c r="B9196" s="2" t="s">
        <v>296</v>
      </c>
      <c r="C9196" s="429">
        <v>5.7352069999999999</v>
      </c>
      <c r="D9196" s="429">
        <v>1.975295</v>
      </c>
      <c r="E9196" s="429">
        <v>3.7599119999999999</v>
      </c>
      <c r="F9196" s="429">
        <v>11.986074000000016</v>
      </c>
    </row>
    <row r="9197" spans="1:6" x14ac:dyDescent="0.3">
      <c r="A9197" s="336">
        <v>32096</v>
      </c>
      <c r="B9197" s="2" t="s">
        <v>296</v>
      </c>
      <c r="C9197" s="429">
        <v>5.636965</v>
      </c>
      <c r="D9197" s="429">
        <v>2.6814879999999999</v>
      </c>
      <c r="E9197" s="429">
        <v>2.9554770000000001</v>
      </c>
      <c r="F9197" s="429">
        <v>6.4966520000000045</v>
      </c>
    </row>
    <row r="9198" spans="1:6" x14ac:dyDescent="0.3">
      <c r="A9198" s="336">
        <v>32097</v>
      </c>
      <c r="B9198" s="2" t="s">
        <v>294</v>
      </c>
      <c r="C9198" s="429">
        <v>6.143135</v>
      </c>
      <c r="D9198" s="429">
        <v>2.8693650000000002</v>
      </c>
      <c r="E9198" s="429">
        <v>3.2737699999999998</v>
      </c>
      <c r="F9198" s="429">
        <v>8.3260739999999984</v>
      </c>
    </row>
    <row r="9199" spans="1:6" x14ac:dyDescent="0.3">
      <c r="A9199" s="336">
        <v>32102</v>
      </c>
      <c r="B9199" s="2" t="s">
        <v>296</v>
      </c>
      <c r="C9199" s="429">
        <v>5.8385490000000004</v>
      </c>
      <c r="D9199" s="429">
        <v>2.2064550000000001</v>
      </c>
      <c r="E9199" s="429">
        <v>3.6320940000000004</v>
      </c>
      <c r="F9199" s="429">
        <v>10.929361000000007</v>
      </c>
    </row>
    <row r="9200" spans="1:6" x14ac:dyDescent="0.3">
      <c r="A9200" s="336">
        <v>32110</v>
      </c>
      <c r="B9200" s="2" t="s">
        <v>296</v>
      </c>
      <c r="C9200" s="429">
        <v>5.7965200000000001</v>
      </c>
      <c r="D9200" s="429">
        <v>2.1446049999999999</v>
      </c>
      <c r="E9200" s="429">
        <v>3.6519150000000002</v>
      </c>
      <c r="F9200" s="429">
        <v>10.844081000000003</v>
      </c>
    </row>
    <row r="9201" spans="1:6" x14ac:dyDescent="0.3">
      <c r="A9201" s="336">
        <v>32112</v>
      </c>
      <c r="B9201" s="2" t="s">
        <v>296</v>
      </c>
      <c r="C9201" s="429">
        <v>5.8220999999999998</v>
      </c>
      <c r="D9201" s="429">
        <v>2.2129599999999998</v>
      </c>
      <c r="E9201" s="429">
        <v>3.60914</v>
      </c>
      <c r="F9201" s="429">
        <v>9.5981420000000028</v>
      </c>
    </row>
    <row r="9202" spans="1:6" x14ac:dyDescent="0.3">
      <c r="A9202" s="336">
        <v>32113</v>
      </c>
      <c r="B9202" s="2" t="s">
        <v>296</v>
      </c>
      <c r="C9202" s="429">
        <v>5.8075919999999996</v>
      </c>
      <c r="D9202" s="429">
        <v>2.1590980000000002</v>
      </c>
      <c r="E9202" s="429">
        <v>3.6484939999999995</v>
      </c>
      <c r="F9202" s="429">
        <v>8.8794809999999984</v>
      </c>
    </row>
    <row r="9203" spans="1:6" x14ac:dyDescent="0.3">
      <c r="A9203" s="336">
        <v>32114</v>
      </c>
      <c r="B9203" s="2" t="s">
        <v>296</v>
      </c>
      <c r="C9203" s="429">
        <v>5.7584379999999999</v>
      </c>
      <c r="D9203" s="429">
        <v>2.045636</v>
      </c>
      <c r="E9203" s="429">
        <v>3.7128019999999999</v>
      </c>
      <c r="F9203" s="429">
        <v>13.906762000000001</v>
      </c>
    </row>
    <row r="9204" spans="1:6" x14ac:dyDescent="0.3">
      <c r="A9204" s="336">
        <v>32117</v>
      </c>
      <c r="B9204" s="2" t="s">
        <v>296</v>
      </c>
      <c r="C9204" s="429">
        <v>5.7582269999999998</v>
      </c>
      <c r="D9204" s="429">
        <v>2.0433699999999999</v>
      </c>
      <c r="E9204" s="429">
        <v>3.7148569999999999</v>
      </c>
      <c r="F9204" s="429">
        <v>13.92032900000001</v>
      </c>
    </row>
    <row r="9205" spans="1:6" x14ac:dyDescent="0.3">
      <c r="A9205" s="336">
        <v>32118</v>
      </c>
      <c r="B9205" s="2" t="s">
        <v>296</v>
      </c>
      <c r="C9205" s="429">
        <v>5.7584289999999996</v>
      </c>
      <c r="D9205" s="429">
        <v>2.0481180000000001</v>
      </c>
      <c r="E9205" s="429">
        <v>3.7103109999999995</v>
      </c>
      <c r="F9205" s="429">
        <v>13.826468000000006</v>
      </c>
    </row>
    <row r="9206" spans="1:6" x14ac:dyDescent="0.3">
      <c r="A9206" s="336">
        <v>32119</v>
      </c>
      <c r="B9206" s="2" t="s">
        <v>296</v>
      </c>
      <c r="C9206" s="429">
        <v>5.7600559999999996</v>
      </c>
      <c r="D9206" s="429">
        <v>2.0707659999999999</v>
      </c>
      <c r="E9206" s="429">
        <v>3.6892899999999997</v>
      </c>
      <c r="F9206" s="429">
        <v>13.741430999999999</v>
      </c>
    </row>
    <row r="9207" spans="1:6" x14ac:dyDescent="0.3">
      <c r="A9207" s="336">
        <v>32124</v>
      </c>
      <c r="B9207" s="2" t="s">
        <v>296</v>
      </c>
      <c r="C9207" s="429">
        <v>5.7766130000000002</v>
      </c>
      <c r="D9207" s="429">
        <v>2.0881799999999999</v>
      </c>
      <c r="E9207" s="429">
        <v>3.6884330000000003</v>
      </c>
      <c r="F9207" s="429">
        <v>13.393648999999996</v>
      </c>
    </row>
    <row r="9208" spans="1:6" x14ac:dyDescent="0.3">
      <c r="A9208" s="336">
        <v>32127</v>
      </c>
      <c r="B9208" s="2" t="s">
        <v>296</v>
      </c>
      <c r="C9208" s="429">
        <v>5.7607540000000004</v>
      </c>
      <c r="D9208" s="429">
        <v>2.0771609999999998</v>
      </c>
      <c r="E9208" s="429">
        <v>3.6835930000000006</v>
      </c>
      <c r="F9208" s="429">
        <v>13.474698000000018</v>
      </c>
    </row>
    <row r="9209" spans="1:6" x14ac:dyDescent="0.3">
      <c r="A9209" s="336">
        <v>32128</v>
      </c>
      <c r="B9209" s="2" t="s">
        <v>296</v>
      </c>
      <c r="C9209" s="429">
        <v>5.7649860000000004</v>
      </c>
      <c r="D9209" s="429">
        <v>2.0834079999999999</v>
      </c>
      <c r="E9209" s="429">
        <v>3.6815780000000005</v>
      </c>
      <c r="F9209" s="429">
        <v>13.622586000000005</v>
      </c>
    </row>
    <row r="9210" spans="1:6" x14ac:dyDescent="0.3">
      <c r="A9210" s="336">
        <v>32129</v>
      </c>
      <c r="B9210" s="2" t="s">
        <v>296</v>
      </c>
      <c r="C9210" s="429">
        <v>5.7608670000000002</v>
      </c>
      <c r="D9210" s="429">
        <v>2.082201</v>
      </c>
      <c r="E9210" s="429">
        <v>3.6786660000000002</v>
      </c>
      <c r="F9210" s="429">
        <v>13.651816000000004</v>
      </c>
    </row>
    <row r="9211" spans="1:6" x14ac:dyDescent="0.3">
      <c r="A9211" s="336">
        <v>32130</v>
      </c>
      <c r="B9211" s="2" t="s">
        <v>296</v>
      </c>
      <c r="C9211" s="429">
        <v>5.801507</v>
      </c>
      <c r="D9211" s="429">
        <v>2.1486990000000001</v>
      </c>
      <c r="E9211" s="429">
        <v>3.6528079999999998</v>
      </c>
      <c r="F9211" s="429">
        <v>12.228643999999996</v>
      </c>
    </row>
    <row r="9212" spans="1:6" x14ac:dyDescent="0.3">
      <c r="A9212" s="336">
        <v>32131</v>
      </c>
      <c r="B9212" s="2" t="s">
        <v>296</v>
      </c>
      <c r="C9212" s="429">
        <v>5.8149189999999997</v>
      </c>
      <c r="D9212" s="429">
        <v>2.089429</v>
      </c>
      <c r="E9212" s="429">
        <v>3.7254899999999997</v>
      </c>
      <c r="F9212" s="429">
        <v>8.9545170000000098</v>
      </c>
    </row>
    <row r="9213" spans="1:6" x14ac:dyDescent="0.3">
      <c r="A9213" s="336">
        <v>32132</v>
      </c>
      <c r="B9213" s="2" t="s">
        <v>296</v>
      </c>
      <c r="C9213" s="429">
        <v>5.8361939999999999</v>
      </c>
      <c r="D9213" s="429">
        <v>2.1376680000000001</v>
      </c>
      <c r="E9213" s="429">
        <v>3.6985259999999998</v>
      </c>
      <c r="F9213" s="429">
        <v>12.688595999999997</v>
      </c>
    </row>
    <row r="9214" spans="1:6" x14ac:dyDescent="0.3">
      <c r="A9214" s="336">
        <v>32134</v>
      </c>
      <c r="B9214" s="2" t="s">
        <v>296</v>
      </c>
      <c r="C9214" s="429">
        <v>5.8260290000000001</v>
      </c>
      <c r="D9214" s="429">
        <v>2.2102369999999998</v>
      </c>
      <c r="E9214" s="429">
        <v>3.6157920000000003</v>
      </c>
      <c r="F9214" s="429">
        <v>9.3689350000000005</v>
      </c>
    </row>
    <row r="9215" spans="1:6" x14ac:dyDescent="0.3">
      <c r="A9215" s="336">
        <v>32136</v>
      </c>
      <c r="B9215" s="2" t="s">
        <v>296</v>
      </c>
      <c r="C9215" s="429">
        <v>5.7537419999999999</v>
      </c>
      <c r="D9215" s="429">
        <v>2.0429750000000002</v>
      </c>
      <c r="E9215" s="429">
        <v>3.7107669999999997</v>
      </c>
      <c r="F9215" s="429">
        <v>12.877913999999997</v>
      </c>
    </row>
    <row r="9216" spans="1:6" x14ac:dyDescent="0.3">
      <c r="A9216" s="336">
        <v>32137</v>
      </c>
      <c r="B9216" s="2" t="s">
        <v>296</v>
      </c>
      <c r="C9216" s="429">
        <v>5.7891719999999998</v>
      </c>
      <c r="D9216" s="429">
        <v>2.0661779999999998</v>
      </c>
      <c r="E9216" s="429">
        <v>3.7229939999999999</v>
      </c>
      <c r="F9216" s="429">
        <v>10.955192000000004</v>
      </c>
    </row>
    <row r="9217" spans="1:6" x14ac:dyDescent="0.3">
      <c r="A9217" s="336">
        <v>32139</v>
      </c>
      <c r="B9217" s="2" t="s">
        <v>296</v>
      </c>
      <c r="C9217" s="429">
        <v>5.8273359999999998</v>
      </c>
      <c r="D9217" s="429">
        <v>2.2326359999999998</v>
      </c>
      <c r="E9217" s="429">
        <v>3.5947</v>
      </c>
      <c r="F9217" s="429">
        <v>9.7350480000000061</v>
      </c>
    </row>
    <row r="9218" spans="1:6" x14ac:dyDescent="0.3">
      <c r="A9218" s="336">
        <v>32140</v>
      </c>
      <c r="B9218" s="2" t="s">
        <v>296</v>
      </c>
      <c r="C9218" s="429">
        <v>5.7863939999999996</v>
      </c>
      <c r="D9218" s="429">
        <v>2.1584240000000001</v>
      </c>
      <c r="E9218" s="429">
        <v>3.6279699999999995</v>
      </c>
      <c r="F9218" s="429">
        <v>8.4085099999999997</v>
      </c>
    </row>
    <row r="9219" spans="1:6" x14ac:dyDescent="0.3">
      <c r="A9219" s="336">
        <v>32141</v>
      </c>
      <c r="B9219" s="2" t="s">
        <v>296</v>
      </c>
      <c r="C9219" s="429">
        <v>5.8607440000000004</v>
      </c>
      <c r="D9219" s="429">
        <v>2.1615220000000002</v>
      </c>
      <c r="E9219" s="429">
        <v>3.6992220000000002</v>
      </c>
      <c r="F9219" s="429">
        <v>12.401909999999994</v>
      </c>
    </row>
    <row r="9220" spans="1:6" x14ac:dyDescent="0.3">
      <c r="A9220" s="336">
        <v>32145</v>
      </c>
      <c r="B9220" s="2" t="s">
        <v>296</v>
      </c>
      <c r="C9220" s="429">
        <v>5.7994370000000002</v>
      </c>
      <c r="D9220" s="429">
        <v>2.0511240000000002</v>
      </c>
      <c r="E9220" s="429">
        <v>3.748313</v>
      </c>
      <c r="F9220" s="429">
        <v>9.8752780000000016</v>
      </c>
    </row>
    <row r="9221" spans="1:6" x14ac:dyDescent="0.3">
      <c r="A9221" s="336">
        <v>32148</v>
      </c>
      <c r="B9221" s="2" t="s">
        <v>296</v>
      </c>
      <c r="C9221" s="429">
        <v>5.8056479999999997</v>
      </c>
      <c r="D9221" s="429">
        <v>2.1597949999999999</v>
      </c>
      <c r="E9221" s="429">
        <v>3.6458529999999998</v>
      </c>
      <c r="F9221" s="429">
        <v>8.6921159999999915</v>
      </c>
    </row>
    <row r="9222" spans="1:6" x14ac:dyDescent="0.3">
      <c r="A9222" s="336">
        <v>32159</v>
      </c>
      <c r="B9222" s="2" t="s">
        <v>296</v>
      </c>
      <c r="C9222" s="429">
        <v>5.901656</v>
      </c>
      <c r="D9222" s="429">
        <v>2.145937</v>
      </c>
      <c r="E9222" s="429">
        <v>3.755719</v>
      </c>
      <c r="F9222" s="429">
        <v>10.41433099999999</v>
      </c>
    </row>
    <row r="9223" spans="1:6" x14ac:dyDescent="0.3">
      <c r="A9223" s="336">
        <v>32162</v>
      </c>
      <c r="B9223" s="2" t="s">
        <v>296</v>
      </c>
      <c r="C9223" s="429">
        <v>5.9069940000000001</v>
      </c>
      <c r="D9223" s="429">
        <v>2.1416300000000001</v>
      </c>
      <c r="E9223" s="429">
        <v>3.7653639999999999</v>
      </c>
      <c r="F9223" s="429">
        <v>10.013694999999998</v>
      </c>
    </row>
    <row r="9224" spans="1:6" x14ac:dyDescent="0.3">
      <c r="A9224" s="336">
        <v>32164</v>
      </c>
      <c r="B9224" s="2" t="s">
        <v>296</v>
      </c>
      <c r="C9224" s="429">
        <v>5.7762370000000001</v>
      </c>
      <c r="D9224" s="429">
        <v>2.0847899999999999</v>
      </c>
      <c r="E9224" s="429">
        <v>3.6914470000000001</v>
      </c>
      <c r="F9224" s="429">
        <v>11.613931999999991</v>
      </c>
    </row>
    <row r="9225" spans="1:6" x14ac:dyDescent="0.3">
      <c r="A9225" s="336">
        <v>32168</v>
      </c>
      <c r="B9225" s="2" t="s">
        <v>296</v>
      </c>
      <c r="C9225" s="429">
        <v>5.8327</v>
      </c>
      <c r="D9225" s="429">
        <v>2.1077859999999999</v>
      </c>
      <c r="E9225" s="429">
        <v>3.7249140000000001</v>
      </c>
      <c r="F9225" s="429">
        <v>13.233489000000006</v>
      </c>
    </row>
    <row r="9226" spans="1:6" x14ac:dyDescent="0.3">
      <c r="A9226" s="336">
        <v>32169</v>
      </c>
      <c r="B9226" s="2" t="s">
        <v>296</v>
      </c>
      <c r="C9226" s="429">
        <v>5.7900729999999996</v>
      </c>
      <c r="D9226" s="429">
        <v>2.1000329999999998</v>
      </c>
      <c r="E9226" s="429">
        <v>3.6900399999999998</v>
      </c>
      <c r="F9226" s="429">
        <v>13.085961000000005</v>
      </c>
    </row>
    <row r="9227" spans="1:6" x14ac:dyDescent="0.3">
      <c r="A9227" s="336">
        <v>32174</v>
      </c>
      <c r="B9227" s="2" t="s">
        <v>296</v>
      </c>
      <c r="C9227" s="429">
        <v>5.7743409999999997</v>
      </c>
      <c r="D9227" s="429">
        <v>2.0836679999999999</v>
      </c>
      <c r="E9227" s="429">
        <v>3.6906729999999999</v>
      </c>
      <c r="F9227" s="429">
        <v>12.932587000000005</v>
      </c>
    </row>
    <row r="9228" spans="1:6" x14ac:dyDescent="0.3">
      <c r="A9228" s="336">
        <v>32176</v>
      </c>
      <c r="B9228" s="2" t="s">
        <v>296</v>
      </c>
      <c r="C9228" s="429">
        <v>5.755681</v>
      </c>
      <c r="D9228" s="429">
        <v>2.0404279999999999</v>
      </c>
      <c r="E9228" s="429">
        <v>3.7152530000000001</v>
      </c>
      <c r="F9228" s="429">
        <v>13.536414000000001</v>
      </c>
    </row>
    <row r="9229" spans="1:6" x14ac:dyDescent="0.3">
      <c r="A9229" s="336">
        <v>32177</v>
      </c>
      <c r="B9229" s="2" t="s">
        <v>296</v>
      </c>
      <c r="C9229" s="429">
        <v>5.8107639999999998</v>
      </c>
      <c r="D9229" s="429">
        <v>2.126976</v>
      </c>
      <c r="E9229" s="429">
        <v>3.6837879999999998</v>
      </c>
      <c r="F9229" s="429">
        <v>8.8048140000000075</v>
      </c>
    </row>
    <row r="9230" spans="1:6" x14ac:dyDescent="0.3">
      <c r="A9230" s="336">
        <v>32179</v>
      </c>
      <c r="B9230" s="2" t="s">
        <v>296</v>
      </c>
      <c r="C9230" s="429">
        <v>5.8666200000000002</v>
      </c>
      <c r="D9230" s="429">
        <v>2.202121</v>
      </c>
      <c r="E9230" s="429">
        <v>3.6644990000000002</v>
      </c>
      <c r="F9230" s="429">
        <v>9.897281999999997</v>
      </c>
    </row>
    <row r="9231" spans="1:6" x14ac:dyDescent="0.3">
      <c r="A9231" s="336">
        <v>32180</v>
      </c>
      <c r="B9231" s="2" t="s">
        <v>296</v>
      </c>
      <c r="C9231" s="429">
        <v>5.809126</v>
      </c>
      <c r="D9231" s="429">
        <v>2.1908370000000001</v>
      </c>
      <c r="E9231" s="429">
        <v>3.6182889999999999</v>
      </c>
      <c r="F9231" s="429">
        <v>11.320138</v>
      </c>
    </row>
    <row r="9232" spans="1:6" x14ac:dyDescent="0.3">
      <c r="A9232" s="336">
        <v>32181</v>
      </c>
      <c r="B9232" s="2" t="s">
        <v>296</v>
      </c>
      <c r="C9232" s="429">
        <v>5.8228960000000001</v>
      </c>
      <c r="D9232" s="429">
        <v>2.1841810000000002</v>
      </c>
      <c r="E9232" s="429">
        <v>3.6387149999999999</v>
      </c>
      <c r="F9232" s="429">
        <v>9.2008570000000063</v>
      </c>
    </row>
    <row r="9233" spans="1:6" x14ac:dyDescent="0.3">
      <c r="A9233" s="336">
        <v>32187</v>
      </c>
      <c r="B9233" s="2" t="s">
        <v>296</v>
      </c>
      <c r="C9233" s="429">
        <v>5.818511</v>
      </c>
      <c r="D9233" s="429">
        <v>2.1439629999999998</v>
      </c>
      <c r="E9233" s="429">
        <v>3.6745480000000001</v>
      </c>
      <c r="F9233" s="429">
        <v>9.1228540000000038</v>
      </c>
    </row>
    <row r="9234" spans="1:6" x14ac:dyDescent="0.3">
      <c r="A9234" s="336">
        <v>32189</v>
      </c>
      <c r="B9234" s="2" t="s">
        <v>296</v>
      </c>
      <c r="C9234" s="429">
        <v>5.8199480000000001</v>
      </c>
      <c r="D9234" s="429">
        <v>2.163252</v>
      </c>
      <c r="E9234" s="429">
        <v>3.6566960000000002</v>
      </c>
      <c r="F9234" s="429">
        <v>9.0158400000000043</v>
      </c>
    </row>
    <row r="9235" spans="1:6" x14ac:dyDescent="0.3">
      <c r="A9235" s="336">
        <v>32190</v>
      </c>
      <c r="B9235" s="2" t="s">
        <v>296</v>
      </c>
      <c r="C9235" s="429">
        <v>5.8151590000000004</v>
      </c>
      <c r="D9235" s="429">
        <v>2.2126450000000002</v>
      </c>
      <c r="E9235" s="429">
        <v>3.6025140000000002</v>
      </c>
      <c r="F9235" s="429">
        <v>10.476177</v>
      </c>
    </row>
    <row r="9236" spans="1:6" x14ac:dyDescent="0.3">
      <c r="A9236" s="336">
        <v>32193</v>
      </c>
      <c r="B9236" s="2" t="s">
        <v>296</v>
      </c>
      <c r="C9236" s="429">
        <v>5.8220789999999996</v>
      </c>
      <c r="D9236" s="429">
        <v>2.195649</v>
      </c>
      <c r="E9236" s="429">
        <v>3.6264299999999996</v>
      </c>
      <c r="F9236" s="429">
        <v>9.2265340000000009</v>
      </c>
    </row>
    <row r="9237" spans="1:6" x14ac:dyDescent="0.3">
      <c r="A9237" s="336">
        <v>32195</v>
      </c>
      <c r="B9237" s="2" t="s">
        <v>296</v>
      </c>
      <c r="C9237" s="429">
        <v>5.8879349999999997</v>
      </c>
      <c r="D9237" s="429">
        <v>2.1673740000000001</v>
      </c>
      <c r="E9237" s="429">
        <v>3.7205609999999996</v>
      </c>
      <c r="F9237" s="429">
        <v>10.26587</v>
      </c>
    </row>
    <row r="9238" spans="1:6" x14ac:dyDescent="0.3">
      <c r="A9238" s="336">
        <v>32202</v>
      </c>
      <c r="B9238" s="2" t="s">
        <v>294</v>
      </c>
      <c r="C9238" s="429">
        <v>6.1954330000000004</v>
      </c>
      <c r="D9238" s="429">
        <v>2.7792180000000002</v>
      </c>
      <c r="E9238" s="429">
        <v>3.4162150000000002</v>
      </c>
      <c r="F9238" s="429">
        <v>10.90358599999999</v>
      </c>
    </row>
    <row r="9239" spans="1:6" x14ac:dyDescent="0.3">
      <c r="A9239" s="336">
        <v>32204</v>
      </c>
      <c r="B9239" s="2" t="s">
        <v>294</v>
      </c>
      <c r="C9239" s="429">
        <v>6.2058169999999997</v>
      </c>
      <c r="D9239" s="429">
        <v>2.8379629999999998</v>
      </c>
      <c r="E9239" s="429">
        <v>3.3678539999999999</v>
      </c>
      <c r="F9239" s="429">
        <v>10.373577999999995</v>
      </c>
    </row>
    <row r="9240" spans="1:6" x14ac:dyDescent="0.3">
      <c r="A9240" s="336">
        <v>32205</v>
      </c>
      <c r="B9240" s="2" t="s">
        <v>294</v>
      </c>
      <c r="C9240" s="429">
        <v>6.226445</v>
      </c>
      <c r="D9240" s="429">
        <v>2.9197030000000002</v>
      </c>
      <c r="E9240" s="429">
        <v>3.3067419999999998</v>
      </c>
      <c r="F9240" s="429">
        <v>9.7854399999999799</v>
      </c>
    </row>
    <row r="9241" spans="1:6" x14ac:dyDescent="0.3">
      <c r="A9241" s="336">
        <v>32206</v>
      </c>
      <c r="B9241" s="2" t="s">
        <v>294</v>
      </c>
      <c r="C9241" s="429">
        <v>6.1866649999999996</v>
      </c>
      <c r="D9241" s="429">
        <v>2.7567590000000002</v>
      </c>
      <c r="E9241" s="429">
        <v>3.4299059999999995</v>
      </c>
      <c r="F9241" s="429">
        <v>10.798173999999996</v>
      </c>
    </row>
    <row r="9242" spans="1:6" x14ac:dyDescent="0.3">
      <c r="A9242" s="336">
        <v>32207</v>
      </c>
      <c r="B9242" s="2" t="s">
        <v>294</v>
      </c>
      <c r="C9242" s="429">
        <v>6.2001530000000002</v>
      </c>
      <c r="D9242" s="429">
        <v>2.7685659999999999</v>
      </c>
      <c r="E9242" s="429">
        <v>3.4315870000000004</v>
      </c>
      <c r="F9242" s="429">
        <v>11.455908000000015</v>
      </c>
    </row>
    <row r="9243" spans="1:6" x14ac:dyDescent="0.3">
      <c r="A9243" s="336">
        <v>32208</v>
      </c>
      <c r="B9243" s="2" t="s">
        <v>294</v>
      </c>
      <c r="C9243" s="429">
        <v>6.1793120000000004</v>
      </c>
      <c r="D9243" s="429">
        <v>2.8076310000000002</v>
      </c>
      <c r="E9243" s="429">
        <v>3.3716810000000002</v>
      </c>
      <c r="F9243" s="429">
        <v>9.8110049999999944</v>
      </c>
    </row>
    <row r="9244" spans="1:6" x14ac:dyDescent="0.3">
      <c r="A9244" s="336">
        <v>32209</v>
      </c>
      <c r="B9244" s="2" t="s">
        <v>294</v>
      </c>
      <c r="C9244" s="429">
        <v>6.1940629999999999</v>
      </c>
      <c r="D9244" s="429">
        <v>2.843801</v>
      </c>
      <c r="E9244" s="429">
        <v>3.3502619999999999</v>
      </c>
      <c r="F9244" s="429">
        <v>9.864750000000015</v>
      </c>
    </row>
    <row r="9245" spans="1:6" x14ac:dyDescent="0.3">
      <c r="A9245" s="336">
        <v>32210</v>
      </c>
      <c r="B9245" s="2" t="s">
        <v>296</v>
      </c>
      <c r="C9245" s="429">
        <v>5.6291200000000003</v>
      </c>
      <c r="D9245" s="429">
        <v>2.3206349999999998</v>
      </c>
      <c r="E9245" s="429">
        <v>3.3084850000000006</v>
      </c>
      <c r="F9245" s="429">
        <v>9.6468910000000108</v>
      </c>
    </row>
    <row r="9246" spans="1:6" x14ac:dyDescent="0.3">
      <c r="A9246" s="336">
        <v>32211</v>
      </c>
      <c r="B9246" s="2" t="s">
        <v>294</v>
      </c>
      <c r="C9246" s="429">
        <v>6.1791229999999997</v>
      </c>
      <c r="D9246" s="429">
        <v>2.6638600000000001</v>
      </c>
      <c r="E9246" s="429">
        <v>3.5152629999999996</v>
      </c>
      <c r="F9246" s="429">
        <v>11.932355000000008</v>
      </c>
    </row>
    <row r="9247" spans="1:6" x14ac:dyDescent="0.3">
      <c r="A9247" s="336">
        <v>32212</v>
      </c>
      <c r="B9247" s="2" t="s">
        <v>296</v>
      </c>
      <c r="C9247" s="429">
        <v>5.640377</v>
      </c>
      <c r="D9247" s="429">
        <v>2.2181169999999999</v>
      </c>
      <c r="E9247" s="429">
        <v>3.4222600000000001</v>
      </c>
      <c r="F9247" s="429">
        <v>10.92663499999999</v>
      </c>
    </row>
    <row r="9248" spans="1:6" x14ac:dyDescent="0.3">
      <c r="A9248" s="336">
        <v>32214</v>
      </c>
      <c r="B9248" s="2" t="s">
        <v>296</v>
      </c>
      <c r="C9248" s="429">
        <v>5.6420250000000003</v>
      </c>
      <c r="D9248" s="429">
        <v>2.219767</v>
      </c>
      <c r="E9248" s="429">
        <v>3.4222580000000002</v>
      </c>
      <c r="F9248" s="429">
        <v>10.881965000000001</v>
      </c>
    </row>
    <row r="9249" spans="1:6" x14ac:dyDescent="0.3">
      <c r="A9249" s="336">
        <v>32215</v>
      </c>
      <c r="B9249" s="2" t="s">
        <v>296</v>
      </c>
      <c r="C9249" s="429">
        <v>5.6571470000000001</v>
      </c>
      <c r="D9249" s="429">
        <v>2.3841540000000001</v>
      </c>
      <c r="E9249" s="429">
        <v>3.272993</v>
      </c>
      <c r="F9249" s="429">
        <v>8.4743560000000073</v>
      </c>
    </row>
    <row r="9250" spans="1:6" x14ac:dyDescent="0.3">
      <c r="A9250" s="336">
        <v>32216</v>
      </c>
      <c r="B9250" s="2" t="s">
        <v>294</v>
      </c>
      <c r="C9250" s="429">
        <v>6.188625</v>
      </c>
      <c r="D9250" s="429">
        <v>2.696482</v>
      </c>
      <c r="E9250" s="429">
        <v>3.492143</v>
      </c>
      <c r="F9250" s="429">
        <v>12.325628000000002</v>
      </c>
    </row>
    <row r="9251" spans="1:6" x14ac:dyDescent="0.3">
      <c r="A9251" s="336">
        <v>32217</v>
      </c>
      <c r="B9251" s="2" t="s">
        <v>296</v>
      </c>
      <c r="C9251" s="429">
        <v>5.6240509999999997</v>
      </c>
      <c r="D9251" s="429">
        <v>2.1476470000000001</v>
      </c>
      <c r="E9251" s="429">
        <v>3.4764039999999996</v>
      </c>
      <c r="F9251" s="429">
        <v>11.979026999999995</v>
      </c>
    </row>
    <row r="9252" spans="1:6" x14ac:dyDescent="0.3">
      <c r="A9252" s="336">
        <v>32218</v>
      </c>
      <c r="B9252" s="2" t="s">
        <v>294</v>
      </c>
      <c r="C9252" s="429">
        <v>6.1503949999999996</v>
      </c>
      <c r="D9252" s="429">
        <v>2.8050700000000002</v>
      </c>
      <c r="E9252" s="429">
        <v>3.3453249999999994</v>
      </c>
      <c r="F9252" s="429">
        <v>9.2987390000000119</v>
      </c>
    </row>
    <row r="9253" spans="1:6" x14ac:dyDescent="0.3">
      <c r="A9253" s="336">
        <v>32219</v>
      </c>
      <c r="B9253" s="2" t="s">
        <v>294</v>
      </c>
      <c r="C9253" s="429">
        <v>6.2219530000000001</v>
      </c>
      <c r="D9253" s="429">
        <v>2.9972850000000002</v>
      </c>
      <c r="E9253" s="429">
        <v>3.2246679999999999</v>
      </c>
      <c r="F9253" s="429">
        <v>8.2686569999999975</v>
      </c>
    </row>
    <row r="9254" spans="1:6" x14ac:dyDescent="0.3">
      <c r="A9254" s="336">
        <v>32220</v>
      </c>
      <c r="B9254" s="2" t="s">
        <v>294</v>
      </c>
      <c r="C9254" s="429">
        <v>6.2934200000000002</v>
      </c>
      <c r="D9254" s="429">
        <v>3.1040100000000002</v>
      </c>
      <c r="E9254" s="429">
        <v>3.1894100000000001</v>
      </c>
      <c r="F9254" s="429">
        <v>8.1915460000000095</v>
      </c>
    </row>
    <row r="9255" spans="1:6" x14ac:dyDescent="0.3">
      <c r="A9255" s="336">
        <v>32221</v>
      </c>
      <c r="B9255" s="2" t="s">
        <v>296</v>
      </c>
      <c r="C9255" s="429">
        <v>5.6382979999999998</v>
      </c>
      <c r="D9255" s="429">
        <v>2.4062429999999999</v>
      </c>
      <c r="E9255" s="429">
        <v>3.2320549999999999</v>
      </c>
      <c r="F9255" s="429">
        <v>8.424517999999992</v>
      </c>
    </row>
    <row r="9256" spans="1:6" x14ac:dyDescent="0.3">
      <c r="A9256" s="336">
        <v>32222</v>
      </c>
      <c r="B9256" s="2" t="s">
        <v>296</v>
      </c>
      <c r="C9256" s="429">
        <v>5.6521119999999998</v>
      </c>
      <c r="D9256" s="429">
        <v>2.3551000000000002</v>
      </c>
      <c r="E9256" s="429">
        <v>3.2970119999999996</v>
      </c>
      <c r="F9256" s="429">
        <v>9.0223990000000001</v>
      </c>
    </row>
    <row r="9257" spans="1:6" x14ac:dyDescent="0.3">
      <c r="A9257" s="336">
        <v>32223</v>
      </c>
      <c r="B9257" s="2" t="s">
        <v>296</v>
      </c>
      <c r="C9257" s="429">
        <v>5.6581440000000001</v>
      </c>
      <c r="D9257" s="429">
        <v>2.131599</v>
      </c>
      <c r="E9257" s="429">
        <v>3.526545</v>
      </c>
      <c r="F9257" s="429">
        <v>11.645046000000008</v>
      </c>
    </row>
    <row r="9258" spans="1:6" x14ac:dyDescent="0.3">
      <c r="A9258" s="336">
        <v>32224</v>
      </c>
      <c r="B9258" s="2" t="s">
        <v>294</v>
      </c>
      <c r="C9258" s="429">
        <v>6.1946849999999998</v>
      </c>
      <c r="D9258" s="429">
        <v>2.5199919999999998</v>
      </c>
      <c r="E9258" s="429">
        <v>3.674693</v>
      </c>
      <c r="F9258" s="429">
        <v>13.659168000000001</v>
      </c>
    </row>
    <row r="9259" spans="1:6" x14ac:dyDescent="0.3">
      <c r="A9259" s="336">
        <v>32225</v>
      </c>
      <c r="B9259" s="2" t="s">
        <v>294</v>
      </c>
      <c r="C9259" s="429">
        <v>6.173222</v>
      </c>
      <c r="D9259" s="429">
        <v>2.4840420000000001</v>
      </c>
      <c r="E9259" s="429">
        <v>3.6891799999999999</v>
      </c>
      <c r="F9259" s="429">
        <v>13.262351999999993</v>
      </c>
    </row>
    <row r="9260" spans="1:6" x14ac:dyDescent="0.3">
      <c r="A9260" s="336">
        <v>32226</v>
      </c>
      <c r="B9260" s="2" t="s">
        <v>294</v>
      </c>
      <c r="C9260" s="429">
        <v>6.140288</v>
      </c>
      <c r="D9260" s="429">
        <v>2.5269900000000001</v>
      </c>
      <c r="E9260" s="429">
        <v>3.6132979999999999</v>
      </c>
      <c r="F9260" s="429">
        <v>11.857518000000006</v>
      </c>
    </row>
    <row r="9261" spans="1:6" x14ac:dyDescent="0.3">
      <c r="A9261" s="336">
        <v>32227</v>
      </c>
      <c r="B9261" s="2" t="s">
        <v>294</v>
      </c>
      <c r="C9261" s="429">
        <v>6.1516719999999996</v>
      </c>
      <c r="D9261" s="429">
        <v>2.2574380000000001</v>
      </c>
      <c r="E9261" s="429">
        <v>3.8942339999999995</v>
      </c>
      <c r="F9261" s="429">
        <v>14.737422000000009</v>
      </c>
    </row>
    <row r="9262" spans="1:6" x14ac:dyDescent="0.3">
      <c r="A9262" s="336">
        <v>32233</v>
      </c>
      <c r="B9262" s="2" t="s">
        <v>294</v>
      </c>
      <c r="C9262" s="429">
        <v>6.1669470000000004</v>
      </c>
      <c r="D9262" s="429">
        <v>2.3239619999999999</v>
      </c>
      <c r="E9262" s="429">
        <v>3.8429850000000005</v>
      </c>
      <c r="F9262" s="429">
        <v>14.501187999999999</v>
      </c>
    </row>
    <row r="9263" spans="1:6" x14ac:dyDescent="0.3">
      <c r="A9263" s="336">
        <v>32234</v>
      </c>
      <c r="B9263" s="2" t="s">
        <v>296</v>
      </c>
      <c r="C9263" s="429">
        <v>5.6722130000000002</v>
      </c>
      <c r="D9263" s="429">
        <v>2.4311259999999999</v>
      </c>
      <c r="E9263" s="429">
        <v>3.2410870000000003</v>
      </c>
      <c r="F9263" s="429">
        <v>7.6868450000000124</v>
      </c>
    </row>
    <row r="9264" spans="1:6" x14ac:dyDescent="0.3">
      <c r="A9264" s="336">
        <v>32244</v>
      </c>
      <c r="B9264" s="2" t="s">
        <v>296</v>
      </c>
      <c r="C9264" s="429">
        <v>5.6478409999999997</v>
      </c>
      <c r="D9264" s="429">
        <v>2.288967</v>
      </c>
      <c r="E9264" s="429">
        <v>3.3588739999999997</v>
      </c>
      <c r="F9264" s="429">
        <v>9.9649700000000081</v>
      </c>
    </row>
    <row r="9265" spans="1:6" x14ac:dyDescent="0.3">
      <c r="A9265" s="336">
        <v>32246</v>
      </c>
      <c r="B9265" s="2" t="s">
        <v>294</v>
      </c>
      <c r="C9265" s="429">
        <v>6.1866830000000004</v>
      </c>
      <c r="D9265" s="429">
        <v>2.5800200000000002</v>
      </c>
      <c r="E9265" s="429">
        <v>3.6066630000000002</v>
      </c>
      <c r="F9265" s="429">
        <v>13.059797000000003</v>
      </c>
    </row>
    <row r="9266" spans="1:6" x14ac:dyDescent="0.3">
      <c r="A9266" s="336">
        <v>32250</v>
      </c>
      <c r="B9266" s="2" t="s">
        <v>296</v>
      </c>
      <c r="C9266" s="429">
        <v>5.678598</v>
      </c>
      <c r="D9266" s="429">
        <v>1.932347</v>
      </c>
      <c r="E9266" s="429">
        <v>3.746251</v>
      </c>
      <c r="F9266" s="429">
        <v>14.106729999999992</v>
      </c>
    </row>
    <row r="9267" spans="1:6" x14ac:dyDescent="0.3">
      <c r="A9267" s="336">
        <v>32254</v>
      </c>
      <c r="B9267" s="2" t="s">
        <v>294</v>
      </c>
      <c r="C9267" s="429">
        <v>6.2127249999999998</v>
      </c>
      <c r="D9267" s="429">
        <v>2.9191799999999999</v>
      </c>
      <c r="E9267" s="429">
        <v>3.2935449999999999</v>
      </c>
      <c r="F9267" s="429">
        <v>9.3851839999999882</v>
      </c>
    </row>
    <row r="9268" spans="1:6" x14ac:dyDescent="0.3">
      <c r="A9268" s="336">
        <v>32256</v>
      </c>
      <c r="B9268" s="2" t="s">
        <v>296</v>
      </c>
      <c r="C9268" s="429">
        <v>5.6654260000000001</v>
      </c>
      <c r="D9268" s="429">
        <v>2.0166710000000001</v>
      </c>
      <c r="E9268" s="429">
        <v>3.648755</v>
      </c>
      <c r="F9268" s="429">
        <v>13.019682999999986</v>
      </c>
    </row>
    <row r="9269" spans="1:6" x14ac:dyDescent="0.3">
      <c r="A9269" s="336">
        <v>32257</v>
      </c>
      <c r="B9269" s="2" t="s">
        <v>296</v>
      </c>
      <c r="C9269" s="429">
        <v>5.6405479999999999</v>
      </c>
      <c r="D9269" s="429">
        <v>2.1122589999999999</v>
      </c>
      <c r="E9269" s="429">
        <v>3.528289</v>
      </c>
      <c r="F9269" s="429">
        <v>12.137014000000008</v>
      </c>
    </row>
    <row r="9270" spans="1:6" x14ac:dyDescent="0.3">
      <c r="A9270" s="336">
        <v>32258</v>
      </c>
      <c r="B9270" s="2" t="s">
        <v>296</v>
      </c>
      <c r="C9270" s="429">
        <v>5.6674300000000004</v>
      </c>
      <c r="D9270" s="429">
        <v>2.051183</v>
      </c>
      <c r="E9270" s="429">
        <v>3.6162470000000004</v>
      </c>
      <c r="F9270" s="429">
        <v>12.423325999999989</v>
      </c>
    </row>
    <row r="9271" spans="1:6" x14ac:dyDescent="0.3">
      <c r="A9271" s="336">
        <v>32259</v>
      </c>
      <c r="B9271" s="2" t="s">
        <v>296</v>
      </c>
      <c r="C9271" s="429">
        <v>5.6919550000000001</v>
      </c>
      <c r="D9271" s="429">
        <v>2.0657320000000001</v>
      </c>
      <c r="E9271" s="429">
        <v>3.626223</v>
      </c>
      <c r="F9271" s="429">
        <v>11.807533000000006</v>
      </c>
    </row>
    <row r="9272" spans="1:6" x14ac:dyDescent="0.3">
      <c r="A9272" s="336">
        <v>32266</v>
      </c>
      <c r="B9272" s="2" t="s">
        <v>294</v>
      </c>
      <c r="C9272" s="429">
        <v>6.2018319999999996</v>
      </c>
      <c r="D9272" s="429">
        <v>2.4535770000000001</v>
      </c>
      <c r="E9272" s="429">
        <v>3.7482549999999994</v>
      </c>
      <c r="F9272" s="429">
        <v>14.174720999999998</v>
      </c>
    </row>
    <row r="9273" spans="1:6" x14ac:dyDescent="0.3">
      <c r="A9273" s="336">
        <v>32277</v>
      </c>
      <c r="B9273" s="2" t="s">
        <v>294</v>
      </c>
      <c r="C9273" s="429">
        <v>6.1740640000000004</v>
      </c>
      <c r="D9273" s="429">
        <v>2.6589260000000001</v>
      </c>
      <c r="E9273" s="429">
        <v>3.5151380000000003</v>
      </c>
      <c r="F9273" s="429">
        <v>11.552990000000001</v>
      </c>
    </row>
    <row r="9274" spans="1:6" x14ac:dyDescent="0.3">
      <c r="A9274" s="336">
        <v>32301</v>
      </c>
      <c r="B9274" s="2" t="s">
        <v>294</v>
      </c>
      <c r="C9274" s="429">
        <v>6.2927020000000002</v>
      </c>
      <c r="D9274" s="429">
        <v>3.9056600000000001</v>
      </c>
      <c r="E9274" s="429">
        <v>2.3870420000000001</v>
      </c>
      <c r="F9274" s="429">
        <v>-1.939711999999993</v>
      </c>
    </row>
    <row r="9275" spans="1:6" x14ac:dyDescent="0.3">
      <c r="A9275" s="336">
        <v>32303</v>
      </c>
      <c r="B9275" s="2" t="s">
        <v>294</v>
      </c>
      <c r="C9275" s="429">
        <v>6.2839770000000001</v>
      </c>
      <c r="D9275" s="429">
        <v>3.9342890000000001</v>
      </c>
      <c r="E9275" s="429">
        <v>2.349688</v>
      </c>
      <c r="F9275" s="429">
        <v>-1.2310410000000047</v>
      </c>
    </row>
    <row r="9276" spans="1:6" x14ac:dyDescent="0.3">
      <c r="A9276" s="336">
        <v>32304</v>
      </c>
      <c r="B9276" s="2" t="s">
        <v>294</v>
      </c>
      <c r="C9276" s="429">
        <v>6.2883829999999996</v>
      </c>
      <c r="D9276" s="429">
        <v>3.9680909999999998</v>
      </c>
      <c r="E9276" s="429">
        <v>2.3202919999999998</v>
      </c>
      <c r="F9276" s="429">
        <v>-2.2112920000000003</v>
      </c>
    </row>
    <row r="9277" spans="1:6" x14ac:dyDescent="0.3">
      <c r="A9277" s="336">
        <v>32305</v>
      </c>
      <c r="B9277" s="2" t="s">
        <v>294</v>
      </c>
      <c r="C9277" s="429">
        <v>6.3154269999999997</v>
      </c>
      <c r="D9277" s="429">
        <v>3.82708</v>
      </c>
      <c r="E9277" s="429">
        <v>2.4883469999999996</v>
      </c>
      <c r="F9277" s="429">
        <v>-1.8721870000000109</v>
      </c>
    </row>
    <row r="9278" spans="1:6" x14ac:dyDescent="0.3">
      <c r="A9278" s="336">
        <v>32306</v>
      </c>
      <c r="B9278" s="2" t="s">
        <v>294</v>
      </c>
      <c r="C9278" s="429">
        <v>6.290387</v>
      </c>
      <c r="D9278" s="429">
        <v>3.9388779999999999</v>
      </c>
      <c r="E9278" s="429">
        <v>2.3515090000000001</v>
      </c>
      <c r="F9278" s="429">
        <v>-2.1112009999999941</v>
      </c>
    </row>
    <row r="9279" spans="1:6" x14ac:dyDescent="0.3">
      <c r="A9279" s="336">
        <v>32308</v>
      </c>
      <c r="B9279" s="2" t="s">
        <v>294</v>
      </c>
      <c r="C9279" s="429">
        <v>6.2918190000000003</v>
      </c>
      <c r="D9279" s="429">
        <v>3.8536220000000001</v>
      </c>
      <c r="E9279" s="429">
        <v>2.4381970000000002</v>
      </c>
      <c r="F9279" s="429">
        <v>-0.92438400000000343</v>
      </c>
    </row>
    <row r="9280" spans="1:6" x14ac:dyDescent="0.3">
      <c r="A9280" s="336">
        <v>32309</v>
      </c>
      <c r="B9280" s="2" t="s">
        <v>294</v>
      </c>
      <c r="C9280" s="429">
        <v>6.3014029999999996</v>
      </c>
      <c r="D9280" s="429">
        <v>3.6881170000000001</v>
      </c>
      <c r="E9280" s="429">
        <v>2.6132859999999996</v>
      </c>
      <c r="F9280" s="429">
        <v>1.480052999999991</v>
      </c>
    </row>
    <row r="9281" spans="1:6" x14ac:dyDescent="0.3">
      <c r="A9281" s="336">
        <v>32310</v>
      </c>
      <c r="B9281" s="2" t="s">
        <v>294</v>
      </c>
      <c r="C9281" s="429">
        <v>6.2891880000000002</v>
      </c>
      <c r="D9281" s="429">
        <v>3.8819509999999999</v>
      </c>
      <c r="E9281" s="429">
        <v>2.4072370000000003</v>
      </c>
      <c r="F9281" s="429">
        <v>-1.7635089999999991</v>
      </c>
    </row>
    <row r="9282" spans="1:6" x14ac:dyDescent="0.3">
      <c r="A9282" s="336">
        <v>32311</v>
      </c>
      <c r="B9282" s="2" t="s">
        <v>294</v>
      </c>
      <c r="C9282" s="429">
        <v>6.3163929999999997</v>
      </c>
      <c r="D9282" s="429">
        <v>3.7308530000000002</v>
      </c>
      <c r="E9282" s="429">
        <v>2.5855399999999995</v>
      </c>
      <c r="F9282" s="429">
        <v>-0.59920500000000487</v>
      </c>
    </row>
    <row r="9283" spans="1:6" x14ac:dyDescent="0.3">
      <c r="A9283" s="336">
        <v>32312</v>
      </c>
      <c r="B9283" s="2" t="s">
        <v>294</v>
      </c>
      <c r="C9283" s="429">
        <v>6.2788329999999997</v>
      </c>
      <c r="D9283" s="429">
        <v>3.828783</v>
      </c>
      <c r="E9283" s="429">
        <v>2.4500499999999996</v>
      </c>
      <c r="F9283" s="429">
        <v>0.49564699999999107</v>
      </c>
    </row>
    <row r="9284" spans="1:6" x14ac:dyDescent="0.3">
      <c r="A9284" s="336">
        <v>32317</v>
      </c>
      <c r="B9284" s="2" t="s">
        <v>294</v>
      </c>
      <c r="C9284" s="429">
        <v>6.305434</v>
      </c>
      <c r="D9284" s="429">
        <v>3.7093829999999999</v>
      </c>
      <c r="E9284" s="429">
        <v>2.5960510000000001</v>
      </c>
      <c r="F9284" s="429">
        <v>0.33741899999998992</v>
      </c>
    </row>
    <row r="9285" spans="1:6" x14ac:dyDescent="0.3">
      <c r="A9285" s="336">
        <v>32320</v>
      </c>
      <c r="B9285" s="2" t="s">
        <v>294</v>
      </c>
      <c r="C9285" s="429">
        <v>6.3272300000000001</v>
      </c>
      <c r="D9285" s="429">
        <v>2.1683539999999999</v>
      </c>
      <c r="E9285" s="429">
        <v>4.1588760000000002</v>
      </c>
      <c r="F9285" s="429">
        <v>6.2480460000000022</v>
      </c>
    </row>
    <row r="9286" spans="1:6" x14ac:dyDescent="0.3">
      <c r="A9286" s="336">
        <v>32321</v>
      </c>
      <c r="B9286" s="2" t="s">
        <v>294</v>
      </c>
      <c r="C9286" s="429">
        <v>6.2755789999999996</v>
      </c>
      <c r="D9286" s="429">
        <v>3.3910979999999999</v>
      </c>
      <c r="E9286" s="429">
        <v>2.8844809999999996</v>
      </c>
      <c r="F9286" s="429">
        <v>3.0035669999999968</v>
      </c>
    </row>
    <row r="9287" spans="1:6" x14ac:dyDescent="0.3">
      <c r="A9287" s="336">
        <v>32322</v>
      </c>
      <c r="B9287" s="2" t="s">
        <v>294</v>
      </c>
      <c r="C9287" s="429">
        <v>6.3323859999999996</v>
      </c>
      <c r="D9287" s="429">
        <v>2.998049</v>
      </c>
      <c r="E9287" s="429">
        <v>3.3343369999999997</v>
      </c>
      <c r="F9287" s="429">
        <v>2.3394139999999837</v>
      </c>
    </row>
    <row r="9288" spans="1:6" x14ac:dyDescent="0.3">
      <c r="A9288" s="336">
        <v>32324</v>
      </c>
      <c r="B9288" s="2" t="s">
        <v>294</v>
      </c>
      <c r="C9288" s="429">
        <v>6.2395019999999999</v>
      </c>
      <c r="D9288" s="429">
        <v>3.7788759999999999</v>
      </c>
      <c r="E9288" s="429">
        <v>2.460626</v>
      </c>
      <c r="F9288" s="429">
        <v>2.3532870000000088</v>
      </c>
    </row>
    <row r="9289" spans="1:6" x14ac:dyDescent="0.3">
      <c r="A9289" s="336">
        <v>32327</v>
      </c>
      <c r="B9289" s="2" t="s">
        <v>294</v>
      </c>
      <c r="C9289" s="429">
        <v>6.343375</v>
      </c>
      <c r="D9289" s="429">
        <v>3.6338919999999999</v>
      </c>
      <c r="E9289" s="429">
        <v>2.7094830000000001</v>
      </c>
      <c r="F9289" s="429">
        <v>-0.98155699999999513</v>
      </c>
    </row>
    <row r="9290" spans="1:6" x14ac:dyDescent="0.3">
      <c r="A9290" s="336">
        <v>32328</v>
      </c>
      <c r="B9290" s="2" t="s">
        <v>294</v>
      </c>
      <c r="C9290" s="429">
        <v>6.3297910000000002</v>
      </c>
      <c r="D9290" s="429">
        <v>2.677584</v>
      </c>
      <c r="E9290" s="429">
        <v>3.6522070000000002</v>
      </c>
      <c r="F9290" s="429">
        <v>4.2654269999999954</v>
      </c>
    </row>
    <row r="9291" spans="1:6" x14ac:dyDescent="0.3">
      <c r="A9291" s="336">
        <v>32331</v>
      </c>
      <c r="B9291" s="2" t="s">
        <v>294</v>
      </c>
      <c r="C9291" s="429">
        <v>6.3831239999999996</v>
      </c>
      <c r="D9291" s="429">
        <v>3.1451259999999999</v>
      </c>
      <c r="E9291" s="429">
        <v>3.2379979999999997</v>
      </c>
      <c r="F9291" s="429">
        <v>5.7303149999999761</v>
      </c>
    </row>
    <row r="9292" spans="1:6" x14ac:dyDescent="0.3">
      <c r="A9292" s="336">
        <v>32332</v>
      </c>
      <c r="B9292" s="2" t="s">
        <v>294</v>
      </c>
      <c r="C9292" s="429">
        <v>6.2423719999999996</v>
      </c>
      <c r="D9292" s="429">
        <v>3.84707</v>
      </c>
      <c r="E9292" s="429">
        <v>2.3953019999999996</v>
      </c>
      <c r="F9292" s="429">
        <v>1.154299000000016</v>
      </c>
    </row>
    <row r="9293" spans="1:6" x14ac:dyDescent="0.3">
      <c r="A9293" s="336">
        <v>32333</v>
      </c>
      <c r="B9293" s="2" t="s">
        <v>294</v>
      </c>
      <c r="C9293" s="429">
        <v>6.2638559999999996</v>
      </c>
      <c r="D9293" s="429">
        <v>3.9118650000000001</v>
      </c>
      <c r="E9293" s="429">
        <v>2.3519909999999995</v>
      </c>
      <c r="F9293" s="429">
        <v>-0.10470500000000271</v>
      </c>
    </row>
    <row r="9294" spans="1:6" x14ac:dyDescent="0.3">
      <c r="A9294" s="336">
        <v>32334</v>
      </c>
      <c r="B9294" s="2" t="s">
        <v>294</v>
      </c>
      <c r="C9294" s="429">
        <v>6.2952389999999996</v>
      </c>
      <c r="D9294" s="429">
        <v>3.4270230000000002</v>
      </c>
      <c r="E9294" s="429">
        <v>2.8682159999999994</v>
      </c>
      <c r="F9294" s="429">
        <v>1.6842899999999972</v>
      </c>
    </row>
    <row r="9295" spans="1:6" x14ac:dyDescent="0.3">
      <c r="A9295" s="336">
        <v>32336</v>
      </c>
      <c r="B9295" s="2" t="s">
        <v>294</v>
      </c>
      <c r="C9295" s="429">
        <v>6.367019</v>
      </c>
      <c r="D9295" s="429">
        <v>3.4056929999999999</v>
      </c>
      <c r="E9295" s="429">
        <v>2.9613260000000001</v>
      </c>
      <c r="F9295" s="429">
        <v>2.222836000000008</v>
      </c>
    </row>
    <row r="9296" spans="1:6" x14ac:dyDescent="0.3">
      <c r="A9296" s="336">
        <v>32340</v>
      </c>
      <c r="B9296" s="2" t="s">
        <v>294</v>
      </c>
      <c r="C9296" s="429">
        <v>6.4051429999999998</v>
      </c>
      <c r="D9296" s="429">
        <v>3.0422220000000002</v>
      </c>
      <c r="E9296" s="429">
        <v>3.3629209999999996</v>
      </c>
      <c r="F9296" s="429">
        <v>7.3548550000000006</v>
      </c>
    </row>
    <row r="9297" spans="1:6" x14ac:dyDescent="0.3">
      <c r="A9297" s="336">
        <v>32343</v>
      </c>
      <c r="B9297" s="2" t="s">
        <v>294</v>
      </c>
      <c r="C9297" s="429">
        <v>6.2785960000000003</v>
      </c>
      <c r="D9297" s="429">
        <v>3.9644170000000001</v>
      </c>
      <c r="E9297" s="429">
        <v>2.3141790000000002</v>
      </c>
      <c r="F9297" s="429">
        <v>-1.5540899999999951</v>
      </c>
    </row>
    <row r="9298" spans="1:6" x14ac:dyDescent="0.3">
      <c r="A9298" s="336">
        <v>32344</v>
      </c>
      <c r="B9298" s="2" t="s">
        <v>294</v>
      </c>
      <c r="C9298" s="429">
        <v>6.3337960000000004</v>
      </c>
      <c r="D9298" s="429">
        <v>3.4211130000000001</v>
      </c>
      <c r="E9298" s="429">
        <v>2.9126830000000004</v>
      </c>
      <c r="F9298" s="429">
        <v>3.5058380000000042</v>
      </c>
    </row>
    <row r="9299" spans="1:6" x14ac:dyDescent="0.3">
      <c r="A9299" s="336">
        <v>32346</v>
      </c>
      <c r="B9299" s="2" t="s">
        <v>294</v>
      </c>
      <c r="C9299" s="429">
        <v>6.351083</v>
      </c>
      <c r="D9299" s="429">
        <v>3.2471969999999999</v>
      </c>
      <c r="E9299" s="429">
        <v>3.1038860000000001</v>
      </c>
      <c r="F9299" s="429">
        <v>0.88573899999997963</v>
      </c>
    </row>
    <row r="9300" spans="1:6" x14ac:dyDescent="0.3">
      <c r="A9300" s="336">
        <v>32347</v>
      </c>
      <c r="B9300" s="2" t="s">
        <v>294</v>
      </c>
      <c r="C9300" s="429">
        <v>6.4075879999999996</v>
      </c>
      <c r="D9300" s="429">
        <v>3.1986140000000001</v>
      </c>
      <c r="E9300" s="429">
        <v>3.2089739999999995</v>
      </c>
      <c r="F9300" s="429">
        <v>4.2867729999999966</v>
      </c>
    </row>
    <row r="9301" spans="1:6" x14ac:dyDescent="0.3">
      <c r="A9301" s="336">
        <v>32348</v>
      </c>
      <c r="B9301" s="2" t="s">
        <v>294</v>
      </c>
      <c r="C9301" s="429">
        <v>6.4322600000000003</v>
      </c>
      <c r="D9301" s="429">
        <v>3.0996610000000002</v>
      </c>
      <c r="E9301" s="429">
        <v>3.3325990000000001</v>
      </c>
      <c r="F9301" s="429">
        <v>5.1065540000000027</v>
      </c>
    </row>
    <row r="9302" spans="1:6" x14ac:dyDescent="0.3">
      <c r="A9302" s="336">
        <v>32350</v>
      </c>
      <c r="B9302" s="2" t="s">
        <v>294</v>
      </c>
      <c r="C9302" s="429">
        <v>6.4010249999999997</v>
      </c>
      <c r="D9302" s="429">
        <v>3.0028359999999998</v>
      </c>
      <c r="E9302" s="429">
        <v>3.3981889999999999</v>
      </c>
      <c r="F9302" s="429">
        <v>8.1684309999999911</v>
      </c>
    </row>
    <row r="9303" spans="1:6" x14ac:dyDescent="0.3">
      <c r="A9303" s="336">
        <v>32351</v>
      </c>
      <c r="B9303" s="2" t="s">
        <v>294</v>
      </c>
      <c r="C9303" s="429">
        <v>6.2557840000000002</v>
      </c>
      <c r="D9303" s="429">
        <v>3.858476</v>
      </c>
      <c r="E9303" s="429">
        <v>2.3973080000000002</v>
      </c>
      <c r="F9303" s="429">
        <v>0.32403200000000254</v>
      </c>
    </row>
    <row r="9304" spans="1:6" x14ac:dyDescent="0.3">
      <c r="A9304" s="336">
        <v>32352</v>
      </c>
      <c r="B9304" s="2" t="s">
        <v>294</v>
      </c>
      <c r="C9304" s="429">
        <v>6.2421199999999999</v>
      </c>
      <c r="D9304" s="429">
        <v>3.8505340000000001</v>
      </c>
      <c r="E9304" s="429">
        <v>2.3915859999999998</v>
      </c>
      <c r="F9304" s="429">
        <v>1.1784600000000083</v>
      </c>
    </row>
    <row r="9305" spans="1:6" x14ac:dyDescent="0.3">
      <c r="A9305" s="336">
        <v>32355</v>
      </c>
      <c r="B9305" s="2" t="s">
        <v>294</v>
      </c>
      <c r="C9305" s="429">
        <v>6.3574279999999996</v>
      </c>
      <c r="D9305" s="429">
        <v>3.5715499999999998</v>
      </c>
      <c r="E9305" s="429">
        <v>2.7858779999999999</v>
      </c>
      <c r="F9305" s="429">
        <v>-0.53186099999999215</v>
      </c>
    </row>
    <row r="9306" spans="1:6" x14ac:dyDescent="0.3">
      <c r="A9306" s="336">
        <v>32356</v>
      </c>
      <c r="B9306" s="2" t="s">
        <v>294</v>
      </c>
      <c r="C9306" s="429">
        <v>6.431972</v>
      </c>
      <c r="D9306" s="429">
        <v>3.0683989999999999</v>
      </c>
      <c r="E9306" s="429">
        <v>3.3635730000000001</v>
      </c>
      <c r="F9306" s="429">
        <v>5.5459000000000103</v>
      </c>
    </row>
    <row r="9307" spans="1:6" x14ac:dyDescent="0.3">
      <c r="A9307" s="336">
        <v>32358</v>
      </c>
      <c r="B9307" s="2" t="s">
        <v>294</v>
      </c>
      <c r="C9307" s="429">
        <v>6.3221249999999998</v>
      </c>
      <c r="D9307" s="429">
        <v>3.510383</v>
      </c>
      <c r="E9307" s="429">
        <v>2.8117419999999997</v>
      </c>
      <c r="F9307" s="429">
        <v>-0.17952900000000227</v>
      </c>
    </row>
    <row r="9308" spans="1:6" x14ac:dyDescent="0.3">
      <c r="A9308" s="336">
        <v>32359</v>
      </c>
      <c r="B9308" s="2" t="s">
        <v>294</v>
      </c>
      <c r="C9308" s="429">
        <v>6.4464309999999996</v>
      </c>
      <c r="D9308" s="429">
        <v>3.0102950000000002</v>
      </c>
      <c r="E9308" s="429">
        <v>3.4361359999999994</v>
      </c>
      <c r="F9308" s="429">
        <v>5.855006000000003</v>
      </c>
    </row>
    <row r="9309" spans="1:6" x14ac:dyDescent="0.3">
      <c r="A9309" s="336">
        <v>32399</v>
      </c>
      <c r="B9309" s="2" t="s">
        <v>294</v>
      </c>
      <c r="C9309" s="429">
        <v>6.2907999999999999</v>
      </c>
      <c r="D9309" s="429">
        <v>3.9241470000000001</v>
      </c>
      <c r="E9309" s="429">
        <v>2.3666529999999999</v>
      </c>
      <c r="F9309" s="429">
        <v>-1.9832090000000093</v>
      </c>
    </row>
    <row r="9310" spans="1:6" x14ac:dyDescent="0.3">
      <c r="A9310" s="336">
        <v>32401</v>
      </c>
      <c r="B9310" s="2" t="s">
        <v>294</v>
      </c>
      <c r="C9310" s="429">
        <v>6.2811490000000001</v>
      </c>
      <c r="D9310" s="429">
        <v>2.266575</v>
      </c>
      <c r="E9310" s="429">
        <v>4.0145739999999996</v>
      </c>
      <c r="F9310" s="429">
        <v>6.0604809999999958</v>
      </c>
    </row>
    <row r="9311" spans="1:6" x14ac:dyDescent="0.3">
      <c r="A9311" s="336">
        <v>32403</v>
      </c>
      <c r="B9311" s="2" t="s">
        <v>294</v>
      </c>
      <c r="C9311" s="429">
        <v>6.296214</v>
      </c>
      <c r="D9311" s="429">
        <v>2.1660740000000001</v>
      </c>
      <c r="E9311" s="429">
        <v>4.1301399999999999</v>
      </c>
      <c r="F9311" s="429">
        <v>6.7064970000000059</v>
      </c>
    </row>
    <row r="9312" spans="1:6" x14ac:dyDescent="0.3">
      <c r="A9312" s="336">
        <v>32404</v>
      </c>
      <c r="B9312" s="2" t="s">
        <v>294</v>
      </c>
      <c r="C9312" s="429">
        <v>6.2763669999999996</v>
      </c>
      <c r="D9312" s="429">
        <v>2.5474209999999999</v>
      </c>
      <c r="E9312" s="429">
        <v>3.7289459999999996</v>
      </c>
      <c r="F9312" s="429">
        <v>5.379205000000006</v>
      </c>
    </row>
    <row r="9313" spans="1:6" x14ac:dyDescent="0.3">
      <c r="A9313" s="336">
        <v>32405</v>
      </c>
      <c r="B9313" s="2" t="s">
        <v>294</v>
      </c>
      <c r="C9313" s="429">
        <v>6.2672350000000003</v>
      </c>
      <c r="D9313" s="429">
        <v>2.5164149999999998</v>
      </c>
      <c r="E9313" s="429">
        <v>3.7508200000000005</v>
      </c>
      <c r="F9313" s="429">
        <v>4.85584699999999</v>
      </c>
    </row>
    <row r="9314" spans="1:6" x14ac:dyDescent="0.3">
      <c r="A9314" s="336">
        <v>32407</v>
      </c>
      <c r="B9314" s="2" t="s">
        <v>294</v>
      </c>
      <c r="C9314" s="429">
        <v>6.2791269999999999</v>
      </c>
      <c r="D9314" s="429">
        <v>2.4953460000000001</v>
      </c>
      <c r="E9314" s="429">
        <v>3.7837809999999998</v>
      </c>
      <c r="F9314" s="429">
        <v>4.4849869999999896</v>
      </c>
    </row>
    <row r="9315" spans="1:6" x14ac:dyDescent="0.3">
      <c r="A9315" s="336">
        <v>32408</v>
      </c>
      <c r="B9315" s="2" t="s">
        <v>294</v>
      </c>
      <c r="C9315" s="429">
        <v>6.2798410000000002</v>
      </c>
      <c r="D9315" s="429">
        <v>2.4903300000000002</v>
      </c>
      <c r="E9315" s="429">
        <v>3.7895110000000001</v>
      </c>
      <c r="F9315" s="429">
        <v>4.5822809999999876</v>
      </c>
    </row>
    <row r="9316" spans="1:6" x14ac:dyDescent="0.3">
      <c r="A9316" s="336">
        <v>32409</v>
      </c>
      <c r="B9316" s="2" t="s">
        <v>294</v>
      </c>
      <c r="C9316" s="429">
        <v>6.246391</v>
      </c>
      <c r="D9316" s="429">
        <v>2.7555360000000002</v>
      </c>
      <c r="E9316" s="429">
        <v>3.4908549999999998</v>
      </c>
      <c r="F9316" s="429">
        <v>3.5425749999999852</v>
      </c>
    </row>
    <row r="9317" spans="1:6" x14ac:dyDescent="0.3">
      <c r="A9317" s="336">
        <v>32413</v>
      </c>
      <c r="B9317" s="2" t="s">
        <v>294</v>
      </c>
      <c r="C9317" s="429">
        <v>6.259417</v>
      </c>
      <c r="D9317" s="429">
        <v>2.6401409999999998</v>
      </c>
      <c r="E9317" s="429">
        <v>3.6192760000000002</v>
      </c>
      <c r="F9317" s="429">
        <v>3.3240940000000165</v>
      </c>
    </row>
    <row r="9318" spans="1:6" x14ac:dyDescent="0.3">
      <c r="A9318" s="336">
        <v>32420</v>
      </c>
      <c r="B9318" s="2" t="s">
        <v>294</v>
      </c>
      <c r="C9318" s="429">
        <v>6.2004580000000002</v>
      </c>
      <c r="D9318" s="429">
        <v>3.446685</v>
      </c>
      <c r="E9318" s="429">
        <v>2.7537730000000002</v>
      </c>
      <c r="F9318" s="429">
        <v>2.5518539999999987</v>
      </c>
    </row>
    <row r="9319" spans="1:6" x14ac:dyDescent="0.3">
      <c r="A9319" s="336">
        <v>32421</v>
      </c>
      <c r="B9319" s="2" t="s">
        <v>294</v>
      </c>
      <c r="C9319" s="429">
        <v>6.2353699999999996</v>
      </c>
      <c r="D9319" s="429">
        <v>3.5703559999999999</v>
      </c>
      <c r="E9319" s="429">
        <v>2.6650139999999998</v>
      </c>
      <c r="F9319" s="429">
        <v>2.8162300000000045</v>
      </c>
    </row>
    <row r="9320" spans="1:6" x14ac:dyDescent="0.3">
      <c r="A9320" s="336">
        <v>32423</v>
      </c>
      <c r="B9320" s="2" t="s">
        <v>294</v>
      </c>
      <c r="C9320" s="429">
        <v>6.212237</v>
      </c>
      <c r="D9320" s="429">
        <v>3.6448269999999998</v>
      </c>
      <c r="E9320" s="429">
        <v>2.5674100000000002</v>
      </c>
      <c r="F9320" s="429">
        <v>4.1516950000000037</v>
      </c>
    </row>
    <row r="9321" spans="1:6" x14ac:dyDescent="0.3">
      <c r="A9321" s="336">
        <v>32424</v>
      </c>
      <c r="B9321" s="2" t="s">
        <v>294</v>
      </c>
      <c r="C9321" s="429">
        <v>6.2580289999999996</v>
      </c>
      <c r="D9321" s="429">
        <v>3.5907689999999999</v>
      </c>
      <c r="E9321" s="429">
        <v>2.6672599999999997</v>
      </c>
      <c r="F9321" s="429">
        <v>2.9919229999999999</v>
      </c>
    </row>
    <row r="9322" spans="1:6" x14ac:dyDescent="0.3">
      <c r="A9322" s="336">
        <v>32425</v>
      </c>
      <c r="B9322" s="2" t="s">
        <v>294</v>
      </c>
      <c r="C9322" s="429">
        <v>6.1597489999999997</v>
      </c>
      <c r="D9322" s="429">
        <v>3.3781650000000001</v>
      </c>
      <c r="E9322" s="429">
        <v>2.7815839999999996</v>
      </c>
      <c r="F9322" s="429">
        <v>1.6878109999999964</v>
      </c>
    </row>
    <row r="9323" spans="1:6" x14ac:dyDescent="0.3">
      <c r="A9323" s="336">
        <v>32426</v>
      </c>
      <c r="B9323" s="2" t="s">
        <v>294</v>
      </c>
      <c r="C9323" s="429">
        <v>6.1699599999999997</v>
      </c>
      <c r="D9323" s="429">
        <v>3.4657680000000002</v>
      </c>
      <c r="E9323" s="429">
        <v>2.7041919999999995</v>
      </c>
      <c r="F9323" s="429">
        <v>3.7908070000000009</v>
      </c>
    </row>
    <row r="9324" spans="1:6" x14ac:dyDescent="0.3">
      <c r="A9324" s="336">
        <v>32427</v>
      </c>
      <c r="B9324" s="2" t="s">
        <v>294</v>
      </c>
      <c r="C9324" s="429">
        <v>6.1947229999999998</v>
      </c>
      <c r="D9324" s="429">
        <v>3.3526250000000002</v>
      </c>
      <c r="E9324" s="429">
        <v>2.8420979999999996</v>
      </c>
      <c r="F9324" s="429">
        <v>0.76468799999999959</v>
      </c>
    </row>
    <row r="9325" spans="1:6" x14ac:dyDescent="0.3">
      <c r="A9325" s="336">
        <v>32428</v>
      </c>
      <c r="B9325" s="2" t="s">
        <v>294</v>
      </c>
      <c r="C9325" s="429">
        <v>6.2065380000000001</v>
      </c>
      <c r="D9325" s="429">
        <v>3.2444899999999999</v>
      </c>
      <c r="E9325" s="429">
        <v>2.9620480000000002</v>
      </c>
      <c r="F9325" s="429">
        <v>2.4798630000000088</v>
      </c>
    </row>
    <row r="9326" spans="1:6" x14ac:dyDescent="0.3">
      <c r="A9326" s="336">
        <v>32430</v>
      </c>
      <c r="B9326" s="2" t="s">
        <v>294</v>
      </c>
      <c r="C9326" s="429">
        <v>6.248094</v>
      </c>
      <c r="D9326" s="429">
        <v>3.361637</v>
      </c>
      <c r="E9326" s="429">
        <v>2.8864570000000001</v>
      </c>
      <c r="F9326" s="429">
        <v>3.3051099999999991</v>
      </c>
    </row>
    <row r="9327" spans="1:6" x14ac:dyDescent="0.3">
      <c r="A9327" s="336">
        <v>32431</v>
      </c>
      <c r="B9327" s="2" t="s">
        <v>294</v>
      </c>
      <c r="C9327" s="429">
        <v>6.1878440000000001</v>
      </c>
      <c r="D9327" s="429">
        <v>3.446539</v>
      </c>
      <c r="E9327" s="429">
        <v>2.7413050000000001</v>
      </c>
      <c r="F9327" s="429">
        <v>3.025295000000007</v>
      </c>
    </row>
    <row r="9328" spans="1:6" x14ac:dyDescent="0.3">
      <c r="A9328" s="336">
        <v>32433</v>
      </c>
      <c r="B9328" s="2" t="s">
        <v>294</v>
      </c>
      <c r="C9328" s="429">
        <v>6.1165010000000004</v>
      </c>
      <c r="D9328" s="429">
        <v>3.7008719999999999</v>
      </c>
      <c r="E9328" s="429">
        <v>2.4156290000000005</v>
      </c>
      <c r="F9328" s="429">
        <v>-2.492397000000004</v>
      </c>
    </row>
    <row r="9329" spans="1:6" x14ac:dyDescent="0.3">
      <c r="A9329" s="336">
        <v>32435</v>
      </c>
      <c r="B9329" s="2" t="s">
        <v>294</v>
      </c>
      <c r="C9329" s="429">
        <v>6.1745890000000001</v>
      </c>
      <c r="D9329" s="429">
        <v>3.3728259999999999</v>
      </c>
      <c r="E9329" s="429">
        <v>2.8017630000000002</v>
      </c>
      <c r="F9329" s="429">
        <v>-1.2704810000000037</v>
      </c>
    </row>
    <row r="9330" spans="1:6" x14ac:dyDescent="0.3">
      <c r="A9330" s="336">
        <v>32437</v>
      </c>
      <c r="B9330" s="2" t="s">
        <v>294</v>
      </c>
      <c r="C9330" s="429">
        <v>6.2259190000000002</v>
      </c>
      <c r="D9330" s="429">
        <v>2.904407</v>
      </c>
      <c r="E9330" s="429">
        <v>3.3215120000000002</v>
      </c>
      <c r="F9330" s="429">
        <v>2.0164250000000052</v>
      </c>
    </row>
    <row r="9331" spans="1:6" x14ac:dyDescent="0.3">
      <c r="A9331" s="336">
        <v>32438</v>
      </c>
      <c r="B9331" s="2" t="s">
        <v>294</v>
      </c>
      <c r="C9331" s="429">
        <v>6.2214600000000004</v>
      </c>
      <c r="D9331" s="429">
        <v>3.2725789999999999</v>
      </c>
      <c r="E9331" s="429">
        <v>2.9488810000000005</v>
      </c>
      <c r="F9331" s="429">
        <v>2.7601779999999962</v>
      </c>
    </row>
    <row r="9332" spans="1:6" x14ac:dyDescent="0.3">
      <c r="A9332" s="336">
        <v>32439</v>
      </c>
      <c r="B9332" s="2" t="s">
        <v>294</v>
      </c>
      <c r="C9332" s="429">
        <v>6.2183349999999997</v>
      </c>
      <c r="D9332" s="429">
        <v>3.067116</v>
      </c>
      <c r="E9332" s="429">
        <v>3.1512189999999998</v>
      </c>
      <c r="F9332" s="429">
        <v>0.49554099999998158</v>
      </c>
    </row>
    <row r="9333" spans="1:6" x14ac:dyDescent="0.3">
      <c r="A9333" s="336">
        <v>32440</v>
      </c>
      <c r="B9333" s="2" t="s">
        <v>294</v>
      </c>
      <c r="C9333" s="429">
        <v>6.1578499999999998</v>
      </c>
      <c r="D9333" s="429">
        <v>3.3901729999999999</v>
      </c>
      <c r="E9333" s="429">
        <v>2.7676769999999999</v>
      </c>
      <c r="F9333" s="429">
        <v>3.0863980000000026</v>
      </c>
    </row>
    <row r="9334" spans="1:6" x14ac:dyDescent="0.3">
      <c r="A9334" s="336">
        <v>32442</v>
      </c>
      <c r="B9334" s="2" t="s">
        <v>294</v>
      </c>
      <c r="C9334" s="429">
        <v>6.2413160000000003</v>
      </c>
      <c r="D9334" s="429">
        <v>3.7201330000000001</v>
      </c>
      <c r="E9334" s="429">
        <v>2.5211830000000002</v>
      </c>
      <c r="F9334" s="429">
        <v>3.153445000000012</v>
      </c>
    </row>
    <row r="9335" spans="1:6" x14ac:dyDescent="0.3">
      <c r="A9335" s="336">
        <v>32443</v>
      </c>
      <c r="B9335" s="2" t="s">
        <v>294</v>
      </c>
      <c r="C9335" s="429">
        <v>6.2141890000000002</v>
      </c>
      <c r="D9335" s="429">
        <v>3.6233689999999998</v>
      </c>
      <c r="E9335" s="429">
        <v>2.5908200000000003</v>
      </c>
      <c r="F9335" s="429">
        <v>3.8732299999999995</v>
      </c>
    </row>
    <row r="9336" spans="1:6" x14ac:dyDescent="0.3">
      <c r="A9336" s="336">
        <v>32444</v>
      </c>
      <c r="B9336" s="2" t="s">
        <v>294</v>
      </c>
      <c r="C9336" s="429">
        <v>6.2627030000000001</v>
      </c>
      <c r="D9336" s="429">
        <v>2.5268980000000001</v>
      </c>
      <c r="E9336" s="429">
        <v>3.735805</v>
      </c>
      <c r="F9336" s="429">
        <v>4.9434400000000025</v>
      </c>
    </row>
    <row r="9337" spans="1:6" x14ac:dyDescent="0.3">
      <c r="A9337" s="336">
        <v>32445</v>
      </c>
      <c r="B9337" s="2" t="s">
        <v>294</v>
      </c>
      <c r="C9337" s="429">
        <v>6.2144539999999999</v>
      </c>
      <c r="D9337" s="429">
        <v>3.5732889999999999</v>
      </c>
      <c r="E9337" s="429">
        <v>2.641165</v>
      </c>
      <c r="F9337" s="429">
        <v>4.1925479999999808</v>
      </c>
    </row>
    <row r="9338" spans="1:6" x14ac:dyDescent="0.3">
      <c r="A9338" s="336">
        <v>32446</v>
      </c>
      <c r="B9338" s="2" t="s">
        <v>294</v>
      </c>
      <c r="C9338" s="429">
        <v>6.2102909999999998</v>
      </c>
      <c r="D9338" s="429">
        <v>3.5642909999999999</v>
      </c>
      <c r="E9338" s="429">
        <v>2.6459999999999999</v>
      </c>
      <c r="F9338" s="429">
        <v>3.6831850000000088</v>
      </c>
    </row>
    <row r="9339" spans="1:6" x14ac:dyDescent="0.3">
      <c r="A9339" s="336">
        <v>32448</v>
      </c>
      <c r="B9339" s="2" t="s">
        <v>294</v>
      </c>
      <c r="C9339" s="429">
        <v>6.2258180000000003</v>
      </c>
      <c r="D9339" s="429">
        <v>3.6034670000000002</v>
      </c>
      <c r="E9339" s="429">
        <v>2.6223510000000001</v>
      </c>
      <c r="F9339" s="429">
        <v>3.0057399999999959</v>
      </c>
    </row>
    <row r="9340" spans="1:6" x14ac:dyDescent="0.3">
      <c r="A9340" s="336">
        <v>32449</v>
      </c>
      <c r="B9340" s="2" t="s">
        <v>294</v>
      </c>
      <c r="C9340" s="429">
        <v>6.2677579999999997</v>
      </c>
      <c r="D9340" s="429">
        <v>3.0610409999999999</v>
      </c>
      <c r="E9340" s="429">
        <v>3.2067169999999998</v>
      </c>
      <c r="F9340" s="429">
        <v>4.1688880000000026</v>
      </c>
    </row>
    <row r="9341" spans="1:6" x14ac:dyDescent="0.3">
      <c r="A9341" s="336">
        <v>32455</v>
      </c>
      <c r="B9341" s="2" t="s">
        <v>294</v>
      </c>
      <c r="C9341" s="429">
        <v>6.1921160000000004</v>
      </c>
      <c r="D9341" s="429">
        <v>3.377802</v>
      </c>
      <c r="E9341" s="429">
        <v>2.8143140000000004</v>
      </c>
      <c r="F9341" s="429">
        <v>-0.53865799999999098</v>
      </c>
    </row>
    <row r="9342" spans="1:6" x14ac:dyDescent="0.3">
      <c r="A9342" s="336">
        <v>32456</v>
      </c>
      <c r="B9342" s="2" t="s">
        <v>294</v>
      </c>
      <c r="C9342" s="429">
        <v>6.3309660000000001</v>
      </c>
      <c r="D9342" s="429">
        <v>2.210779</v>
      </c>
      <c r="E9342" s="429">
        <v>4.1201869999999996</v>
      </c>
      <c r="F9342" s="429">
        <v>6.3649369999999905</v>
      </c>
    </row>
    <row r="9343" spans="1:6" x14ac:dyDescent="0.3">
      <c r="A9343" s="336">
        <v>32459</v>
      </c>
      <c r="B9343" s="2" t="s">
        <v>294</v>
      </c>
      <c r="C9343" s="429">
        <v>6.2191809999999998</v>
      </c>
      <c r="D9343" s="429">
        <v>2.8095850000000002</v>
      </c>
      <c r="E9343" s="429">
        <v>3.4095959999999996</v>
      </c>
      <c r="F9343" s="429">
        <v>1.8752720000000096</v>
      </c>
    </row>
    <row r="9344" spans="1:6" x14ac:dyDescent="0.3">
      <c r="A9344" s="336">
        <v>32460</v>
      </c>
      <c r="B9344" s="2" t="s">
        <v>294</v>
      </c>
      <c r="C9344" s="429">
        <v>6.2354589999999996</v>
      </c>
      <c r="D9344" s="429">
        <v>3.7050230000000002</v>
      </c>
      <c r="E9344" s="429">
        <v>2.5304359999999995</v>
      </c>
      <c r="F9344" s="429">
        <v>3.6078859999999864</v>
      </c>
    </row>
    <row r="9345" spans="1:6" x14ac:dyDescent="0.3">
      <c r="A9345" s="336">
        <v>32462</v>
      </c>
      <c r="B9345" s="2" t="s">
        <v>294</v>
      </c>
      <c r="C9345" s="429">
        <v>6.2148469999999998</v>
      </c>
      <c r="D9345" s="429">
        <v>3.129394</v>
      </c>
      <c r="E9345" s="429">
        <v>3.0854529999999998</v>
      </c>
      <c r="F9345" s="429">
        <v>1.4894139999999965</v>
      </c>
    </row>
    <row r="9346" spans="1:6" x14ac:dyDescent="0.3">
      <c r="A9346" s="336">
        <v>32464</v>
      </c>
      <c r="B9346" s="2" t="s">
        <v>294</v>
      </c>
      <c r="C9346" s="429">
        <v>6.1414309999999999</v>
      </c>
      <c r="D9346" s="429">
        <v>3.5456970000000001</v>
      </c>
      <c r="E9346" s="429">
        <v>2.5957339999999998</v>
      </c>
      <c r="F9346" s="429">
        <v>-0.43001200000000495</v>
      </c>
    </row>
    <row r="9347" spans="1:6" x14ac:dyDescent="0.3">
      <c r="A9347" s="336">
        <v>32465</v>
      </c>
      <c r="B9347" s="2" t="s">
        <v>294</v>
      </c>
      <c r="C9347" s="429">
        <v>6.3085820000000004</v>
      </c>
      <c r="D9347" s="429">
        <v>2.5872999999999999</v>
      </c>
      <c r="E9347" s="429">
        <v>3.7212820000000004</v>
      </c>
      <c r="F9347" s="429">
        <v>5.4292170000000013</v>
      </c>
    </row>
    <row r="9348" spans="1:6" x14ac:dyDescent="0.3">
      <c r="A9348" s="336">
        <v>32466</v>
      </c>
      <c r="B9348" s="2" t="s">
        <v>294</v>
      </c>
      <c r="C9348" s="429">
        <v>6.2456500000000004</v>
      </c>
      <c r="D9348" s="429">
        <v>2.950796</v>
      </c>
      <c r="E9348" s="429">
        <v>3.2948540000000004</v>
      </c>
      <c r="F9348" s="429">
        <v>3.700331999999996</v>
      </c>
    </row>
    <row r="9349" spans="1:6" x14ac:dyDescent="0.3">
      <c r="A9349" s="336">
        <v>32501</v>
      </c>
      <c r="B9349" s="2" t="s">
        <v>294</v>
      </c>
      <c r="C9349" s="429">
        <v>6.0798420000000002</v>
      </c>
      <c r="D9349" s="429">
        <v>3.4380519999999999</v>
      </c>
      <c r="E9349" s="429">
        <v>2.6417900000000003</v>
      </c>
      <c r="F9349" s="429">
        <v>0.62145799999998985</v>
      </c>
    </row>
    <row r="9350" spans="1:6" x14ac:dyDescent="0.3">
      <c r="A9350" s="336">
        <v>32502</v>
      </c>
      <c r="B9350" s="2" t="s">
        <v>294</v>
      </c>
      <c r="C9350" s="429">
        <v>6.0797999999999996</v>
      </c>
      <c r="D9350" s="429">
        <v>3.424328</v>
      </c>
      <c r="E9350" s="429">
        <v>2.6554719999999996</v>
      </c>
      <c r="F9350" s="429">
        <v>0.76924700000000001</v>
      </c>
    </row>
    <row r="9351" spans="1:6" x14ac:dyDescent="0.3">
      <c r="A9351" s="336">
        <v>32503</v>
      </c>
      <c r="B9351" s="2" t="s">
        <v>294</v>
      </c>
      <c r="C9351" s="429">
        <v>6.0724179999999999</v>
      </c>
      <c r="D9351" s="429">
        <v>3.5113340000000002</v>
      </c>
      <c r="E9351" s="429">
        <v>2.5610839999999997</v>
      </c>
      <c r="F9351" s="429">
        <v>0.19402399999999176</v>
      </c>
    </row>
    <row r="9352" spans="1:6" x14ac:dyDescent="0.3">
      <c r="A9352" s="336">
        <v>32504</v>
      </c>
      <c r="B9352" s="2" t="s">
        <v>294</v>
      </c>
      <c r="C9352" s="429">
        <v>6.0683179999999997</v>
      </c>
      <c r="D9352" s="429">
        <v>3.5518730000000001</v>
      </c>
      <c r="E9352" s="429">
        <v>2.5164449999999996</v>
      </c>
      <c r="F9352" s="429">
        <v>-9.4476000000000226E-2</v>
      </c>
    </row>
    <row r="9353" spans="1:6" x14ac:dyDescent="0.3">
      <c r="A9353" s="336">
        <v>32505</v>
      </c>
      <c r="B9353" s="2" t="s">
        <v>294</v>
      </c>
      <c r="C9353" s="429">
        <v>6.0656480000000004</v>
      </c>
      <c r="D9353" s="429">
        <v>3.5377610000000002</v>
      </c>
      <c r="E9353" s="429">
        <v>2.5278870000000002</v>
      </c>
      <c r="F9353" s="429">
        <v>0.20984200000000897</v>
      </c>
    </row>
    <row r="9354" spans="1:6" x14ac:dyDescent="0.3">
      <c r="A9354" s="336">
        <v>32506</v>
      </c>
      <c r="B9354" s="2" t="s">
        <v>294</v>
      </c>
      <c r="C9354" s="429">
        <v>6.0252030000000003</v>
      </c>
      <c r="D9354" s="429">
        <v>3.534265</v>
      </c>
      <c r="E9354" s="429">
        <v>2.4909380000000003</v>
      </c>
      <c r="F9354" s="429">
        <v>0.53167200000000037</v>
      </c>
    </row>
    <row r="9355" spans="1:6" x14ac:dyDescent="0.3">
      <c r="A9355" s="336">
        <v>32507</v>
      </c>
      <c r="B9355" s="2" t="s">
        <v>294</v>
      </c>
      <c r="C9355" s="429">
        <v>6.045693</v>
      </c>
      <c r="D9355" s="429">
        <v>3.4910950000000001</v>
      </c>
      <c r="E9355" s="429">
        <v>2.5545979999999999</v>
      </c>
      <c r="F9355" s="429">
        <v>0.64095099999999405</v>
      </c>
    </row>
    <row r="9356" spans="1:6" x14ac:dyDescent="0.3">
      <c r="A9356" s="336">
        <v>32508</v>
      </c>
      <c r="B9356" s="2" t="s">
        <v>294</v>
      </c>
      <c r="C9356" s="429">
        <v>6.0689029999999997</v>
      </c>
      <c r="D9356" s="429">
        <v>3.4491070000000001</v>
      </c>
      <c r="E9356" s="429">
        <v>2.6197959999999996</v>
      </c>
      <c r="F9356" s="429">
        <v>0.73723799999999784</v>
      </c>
    </row>
    <row r="9357" spans="1:6" x14ac:dyDescent="0.3">
      <c r="A9357" s="336">
        <v>32511</v>
      </c>
      <c r="B9357" s="2" t="s">
        <v>294</v>
      </c>
      <c r="C9357" s="429">
        <v>6.0791740000000001</v>
      </c>
      <c r="D9357" s="429">
        <v>3.4284319999999999</v>
      </c>
      <c r="E9357" s="429">
        <v>2.6507420000000002</v>
      </c>
      <c r="F9357" s="429">
        <v>0.77730200000001304</v>
      </c>
    </row>
    <row r="9358" spans="1:6" x14ac:dyDescent="0.3">
      <c r="A9358" s="336">
        <v>32514</v>
      </c>
      <c r="B9358" s="2" t="s">
        <v>294</v>
      </c>
      <c r="C9358" s="429">
        <v>6.0515809999999997</v>
      </c>
      <c r="D9358" s="429">
        <v>3.7003349999999999</v>
      </c>
      <c r="E9358" s="429">
        <v>2.3512459999999997</v>
      </c>
      <c r="F9358" s="429">
        <v>-0.78016399999999209</v>
      </c>
    </row>
    <row r="9359" spans="1:6" x14ac:dyDescent="0.3">
      <c r="A9359" s="336">
        <v>32526</v>
      </c>
      <c r="B9359" s="2" t="s">
        <v>294</v>
      </c>
      <c r="C9359" s="429">
        <v>6.0447699999999998</v>
      </c>
      <c r="D9359" s="429">
        <v>3.7201110000000002</v>
      </c>
      <c r="E9359" s="429">
        <v>2.3246589999999996</v>
      </c>
      <c r="F9359" s="429">
        <v>-0.58711999999999165</v>
      </c>
    </row>
    <row r="9360" spans="1:6" x14ac:dyDescent="0.3">
      <c r="A9360" s="336">
        <v>32531</v>
      </c>
      <c r="B9360" s="2" t="s">
        <v>294</v>
      </c>
      <c r="C9360" s="429">
        <v>6.0181829999999996</v>
      </c>
      <c r="D9360" s="429">
        <v>3.7526790000000001</v>
      </c>
      <c r="E9360" s="429">
        <v>2.2655039999999995</v>
      </c>
      <c r="F9360" s="429">
        <v>-2.2683689999999999</v>
      </c>
    </row>
    <row r="9361" spans="1:6" x14ac:dyDescent="0.3">
      <c r="A9361" s="336">
        <v>32533</v>
      </c>
      <c r="B9361" s="2" t="s">
        <v>294</v>
      </c>
      <c r="C9361" s="429">
        <v>6.0400530000000003</v>
      </c>
      <c r="D9361" s="429">
        <v>3.9437600000000002</v>
      </c>
      <c r="E9361" s="429">
        <v>2.0962930000000002</v>
      </c>
      <c r="F9361" s="429">
        <v>-1.9567580000000007</v>
      </c>
    </row>
    <row r="9362" spans="1:6" x14ac:dyDescent="0.3">
      <c r="A9362" s="336">
        <v>32534</v>
      </c>
      <c r="B9362" s="2" t="s">
        <v>294</v>
      </c>
      <c r="C9362" s="429">
        <v>6.0483520000000004</v>
      </c>
      <c r="D9362" s="429">
        <v>3.7498490000000002</v>
      </c>
      <c r="E9362" s="429">
        <v>2.2985030000000002</v>
      </c>
      <c r="F9362" s="429">
        <v>-0.91177100000000877</v>
      </c>
    </row>
    <row r="9363" spans="1:6" x14ac:dyDescent="0.3">
      <c r="A9363" s="336">
        <v>32535</v>
      </c>
      <c r="B9363" s="2" t="s">
        <v>297</v>
      </c>
      <c r="C9363" s="429">
        <v>3.9507289999999999</v>
      </c>
      <c r="D9363" s="429">
        <v>2.402612</v>
      </c>
      <c r="E9363" s="429">
        <v>1.548117</v>
      </c>
      <c r="F9363" s="429">
        <v>-4.8281709999999904</v>
      </c>
    </row>
    <row r="9364" spans="1:6" x14ac:dyDescent="0.3">
      <c r="A9364" s="336">
        <v>32536</v>
      </c>
      <c r="B9364" s="2" t="s">
        <v>294</v>
      </c>
      <c r="C9364" s="429">
        <v>6.0718189999999996</v>
      </c>
      <c r="D9364" s="429">
        <v>3.4556909999999998</v>
      </c>
      <c r="E9364" s="429">
        <v>2.6161279999999998</v>
      </c>
      <c r="F9364" s="429">
        <v>-1.1168600000000026</v>
      </c>
    </row>
    <row r="9365" spans="1:6" x14ac:dyDescent="0.3">
      <c r="A9365" s="336">
        <v>32539</v>
      </c>
      <c r="B9365" s="2" t="s">
        <v>294</v>
      </c>
      <c r="C9365" s="429">
        <v>6.093858</v>
      </c>
      <c r="D9365" s="429">
        <v>3.4838939999999998</v>
      </c>
      <c r="E9365" s="429">
        <v>2.6099640000000002</v>
      </c>
      <c r="F9365" s="429">
        <v>-1.3573810000000037</v>
      </c>
    </row>
    <row r="9366" spans="1:6" x14ac:dyDescent="0.3">
      <c r="A9366" s="336">
        <v>32541</v>
      </c>
      <c r="B9366" s="2" t="s">
        <v>294</v>
      </c>
      <c r="C9366" s="429">
        <v>6.1812100000000001</v>
      </c>
      <c r="D9366" s="429">
        <v>2.5954139999999999</v>
      </c>
      <c r="E9366" s="429">
        <v>3.5857960000000002</v>
      </c>
      <c r="F9366" s="429">
        <v>2.8528130000000118</v>
      </c>
    </row>
    <row r="9367" spans="1:6" x14ac:dyDescent="0.3">
      <c r="A9367" s="336">
        <v>32542</v>
      </c>
      <c r="B9367" s="2" t="s">
        <v>294</v>
      </c>
      <c r="C9367" s="429">
        <v>6.0934549999999996</v>
      </c>
      <c r="D9367" s="429">
        <v>3.0844480000000001</v>
      </c>
      <c r="E9367" s="429">
        <v>3.0090069999999995</v>
      </c>
      <c r="F9367" s="429">
        <v>0.33242299999999858</v>
      </c>
    </row>
    <row r="9368" spans="1:6" x14ac:dyDescent="0.3">
      <c r="A9368" s="336">
        <v>32544</v>
      </c>
      <c r="B9368" s="2" t="s">
        <v>294</v>
      </c>
      <c r="C9368" s="429">
        <v>6.0945280000000004</v>
      </c>
      <c r="D9368" s="429">
        <v>2.6878039999999999</v>
      </c>
      <c r="E9368" s="429">
        <v>3.4067240000000005</v>
      </c>
      <c r="F9368" s="429">
        <v>1.4891740000000055</v>
      </c>
    </row>
    <row r="9369" spans="1:6" x14ac:dyDescent="0.3">
      <c r="A9369" s="336">
        <v>32547</v>
      </c>
      <c r="B9369" s="2" t="s">
        <v>294</v>
      </c>
      <c r="C9369" s="429">
        <v>6.0992629999999997</v>
      </c>
      <c r="D9369" s="429">
        <v>2.7226870000000001</v>
      </c>
      <c r="E9369" s="429">
        <v>3.3765759999999996</v>
      </c>
      <c r="F9369" s="429">
        <v>1.5553549999999987</v>
      </c>
    </row>
    <row r="9370" spans="1:6" x14ac:dyDescent="0.3">
      <c r="A9370" s="336">
        <v>32548</v>
      </c>
      <c r="B9370" s="2" t="s">
        <v>294</v>
      </c>
      <c r="C9370" s="429">
        <v>6.0999650000000001</v>
      </c>
      <c r="D9370" s="429">
        <v>2.6003639999999999</v>
      </c>
      <c r="E9370" s="429">
        <v>3.4996010000000002</v>
      </c>
      <c r="F9370" s="429">
        <v>2.0282020000000003</v>
      </c>
    </row>
    <row r="9371" spans="1:6" x14ac:dyDescent="0.3">
      <c r="A9371" s="336">
        <v>32550</v>
      </c>
      <c r="B9371" s="2" t="s">
        <v>294</v>
      </c>
      <c r="C9371" s="429">
        <v>6.1958140000000004</v>
      </c>
      <c r="D9371" s="429">
        <v>2.6649470000000002</v>
      </c>
      <c r="E9371" s="429">
        <v>3.5308670000000002</v>
      </c>
      <c r="F9371" s="429">
        <v>2.5814099999999982</v>
      </c>
    </row>
    <row r="9372" spans="1:6" x14ac:dyDescent="0.3">
      <c r="A9372" s="336">
        <v>32561</v>
      </c>
      <c r="B9372" s="2" t="s">
        <v>294</v>
      </c>
      <c r="C9372" s="429">
        <v>6.1019730000000001</v>
      </c>
      <c r="D9372" s="429">
        <v>3.2703720000000001</v>
      </c>
      <c r="E9372" s="429">
        <v>2.831601</v>
      </c>
      <c r="F9372" s="429">
        <v>0.90104500000001053</v>
      </c>
    </row>
    <row r="9373" spans="1:6" x14ac:dyDescent="0.3">
      <c r="A9373" s="336">
        <v>32563</v>
      </c>
      <c r="B9373" s="2" t="s">
        <v>294</v>
      </c>
      <c r="C9373" s="429">
        <v>6.1092469999999999</v>
      </c>
      <c r="D9373" s="429">
        <v>3.1986659999999998</v>
      </c>
      <c r="E9373" s="429">
        <v>2.9105810000000001</v>
      </c>
      <c r="F9373" s="429">
        <v>0.94122799999999529</v>
      </c>
    </row>
    <row r="9374" spans="1:6" x14ac:dyDescent="0.3">
      <c r="A9374" s="336">
        <v>32564</v>
      </c>
      <c r="B9374" s="2" t="s">
        <v>294</v>
      </c>
      <c r="C9374" s="429">
        <v>6.0531980000000001</v>
      </c>
      <c r="D9374" s="429">
        <v>3.6052580000000001</v>
      </c>
      <c r="E9374" s="429">
        <v>2.44794</v>
      </c>
      <c r="F9374" s="429">
        <v>-1.5573970000000017</v>
      </c>
    </row>
    <row r="9375" spans="1:6" x14ac:dyDescent="0.3">
      <c r="A9375" s="336">
        <v>32565</v>
      </c>
      <c r="B9375" s="2" t="s">
        <v>294</v>
      </c>
      <c r="C9375" s="429">
        <v>5.9433150000000001</v>
      </c>
      <c r="D9375" s="429">
        <v>4.2538869999999998</v>
      </c>
      <c r="E9375" s="429">
        <v>1.6894280000000004</v>
      </c>
      <c r="F9375" s="429">
        <v>-4.326036000000002</v>
      </c>
    </row>
    <row r="9376" spans="1:6" x14ac:dyDescent="0.3">
      <c r="A9376" s="336">
        <v>32566</v>
      </c>
      <c r="B9376" s="2" t="s">
        <v>294</v>
      </c>
      <c r="C9376" s="429">
        <v>6.1041869999999996</v>
      </c>
      <c r="D9376" s="429">
        <v>3.0219809999999998</v>
      </c>
      <c r="E9376" s="429">
        <v>3.0822059999999998</v>
      </c>
      <c r="F9376" s="429">
        <v>0.93720000000000425</v>
      </c>
    </row>
    <row r="9377" spans="1:6" x14ac:dyDescent="0.3">
      <c r="A9377" s="336">
        <v>32567</v>
      </c>
      <c r="B9377" s="2" t="s">
        <v>294</v>
      </c>
      <c r="C9377" s="429">
        <v>6.0532789999999999</v>
      </c>
      <c r="D9377" s="429">
        <v>3.705104</v>
      </c>
      <c r="E9377" s="429">
        <v>2.3481749999999999</v>
      </c>
      <c r="F9377" s="429">
        <v>-2.1064509999999999</v>
      </c>
    </row>
    <row r="9378" spans="1:6" x14ac:dyDescent="0.3">
      <c r="A9378" s="336">
        <v>32568</v>
      </c>
      <c r="B9378" s="2" t="s">
        <v>294</v>
      </c>
      <c r="C9378" s="429">
        <v>5.9338509999999998</v>
      </c>
      <c r="D9378" s="429">
        <v>4.3232119999999998</v>
      </c>
      <c r="E9378" s="429">
        <v>1.6106389999999999</v>
      </c>
      <c r="F9378" s="429">
        <v>-4.4110429999999923</v>
      </c>
    </row>
    <row r="9379" spans="1:6" x14ac:dyDescent="0.3">
      <c r="A9379" s="336">
        <v>32569</v>
      </c>
      <c r="B9379" s="2" t="s">
        <v>294</v>
      </c>
      <c r="C9379" s="429">
        <v>6.0954680000000003</v>
      </c>
      <c r="D9379" s="429">
        <v>2.7072929999999999</v>
      </c>
      <c r="E9379" s="429">
        <v>3.3881750000000004</v>
      </c>
      <c r="F9379" s="429">
        <v>1.4366409999999945</v>
      </c>
    </row>
    <row r="9380" spans="1:6" x14ac:dyDescent="0.3">
      <c r="A9380" s="336">
        <v>32570</v>
      </c>
      <c r="B9380" s="2" t="s">
        <v>294</v>
      </c>
      <c r="C9380" s="429">
        <v>5.994313</v>
      </c>
      <c r="D9380" s="429">
        <v>4.0006349999999999</v>
      </c>
      <c r="E9380" s="429">
        <v>1.9936780000000001</v>
      </c>
      <c r="F9380" s="429">
        <v>-2.9697589999999892</v>
      </c>
    </row>
    <row r="9381" spans="1:6" x14ac:dyDescent="0.3">
      <c r="A9381" s="336">
        <v>32571</v>
      </c>
      <c r="B9381" s="2" t="s">
        <v>294</v>
      </c>
      <c r="C9381" s="429">
        <v>6.0264309999999996</v>
      </c>
      <c r="D9381" s="429">
        <v>3.9699010000000001</v>
      </c>
      <c r="E9381" s="429">
        <v>2.0565299999999995</v>
      </c>
      <c r="F9381" s="429">
        <v>-2.282392999999999</v>
      </c>
    </row>
    <row r="9382" spans="1:6" x14ac:dyDescent="0.3">
      <c r="A9382" s="336">
        <v>32577</v>
      </c>
      <c r="B9382" s="2" t="s">
        <v>294</v>
      </c>
      <c r="C9382" s="429">
        <v>6.0019549999999997</v>
      </c>
      <c r="D9382" s="429">
        <v>4.1677780000000002</v>
      </c>
      <c r="E9382" s="429">
        <v>1.8341769999999995</v>
      </c>
      <c r="F9382" s="429">
        <v>-3.2854380000000063</v>
      </c>
    </row>
    <row r="9383" spans="1:6" x14ac:dyDescent="0.3">
      <c r="A9383" s="336">
        <v>32578</v>
      </c>
      <c r="B9383" s="2" t="s">
        <v>294</v>
      </c>
      <c r="C9383" s="429">
        <v>6.1701740000000003</v>
      </c>
      <c r="D9383" s="429">
        <v>2.8728229999999999</v>
      </c>
      <c r="E9383" s="429">
        <v>3.2973510000000004</v>
      </c>
      <c r="F9383" s="429">
        <v>1.3849370000000008</v>
      </c>
    </row>
    <row r="9384" spans="1:6" x14ac:dyDescent="0.3">
      <c r="A9384" s="336">
        <v>32579</v>
      </c>
      <c r="B9384" s="2" t="s">
        <v>294</v>
      </c>
      <c r="C9384" s="429">
        <v>6.1150690000000001</v>
      </c>
      <c r="D9384" s="429">
        <v>2.6192609999999998</v>
      </c>
      <c r="E9384" s="429">
        <v>3.4958080000000002</v>
      </c>
      <c r="F9384" s="429">
        <v>2.158926000000001</v>
      </c>
    </row>
    <row r="9385" spans="1:6" x14ac:dyDescent="0.3">
      <c r="A9385" s="336">
        <v>32580</v>
      </c>
      <c r="B9385" s="2" t="s">
        <v>294</v>
      </c>
      <c r="C9385" s="429">
        <v>6.1450290000000001</v>
      </c>
      <c r="D9385" s="429">
        <v>2.8111130000000002</v>
      </c>
      <c r="E9385" s="429">
        <v>3.3339159999999999</v>
      </c>
      <c r="F9385" s="429">
        <v>1.5101390000000023</v>
      </c>
    </row>
    <row r="9386" spans="1:6" x14ac:dyDescent="0.3">
      <c r="A9386" s="336">
        <v>32583</v>
      </c>
      <c r="B9386" s="2" t="s">
        <v>294</v>
      </c>
      <c r="C9386" s="429">
        <v>6.0465549999999997</v>
      </c>
      <c r="D9386" s="429">
        <v>3.564149</v>
      </c>
      <c r="E9386" s="429">
        <v>2.4824059999999997</v>
      </c>
      <c r="F9386" s="429">
        <v>-0.83176099999999309</v>
      </c>
    </row>
    <row r="9387" spans="1:6" x14ac:dyDescent="0.3">
      <c r="A9387" s="336">
        <v>32601</v>
      </c>
      <c r="B9387" s="2" t="s">
        <v>296</v>
      </c>
      <c r="C9387" s="429">
        <v>5.7695569999999998</v>
      </c>
      <c r="D9387" s="429">
        <v>2.077518</v>
      </c>
      <c r="E9387" s="429">
        <v>3.6920389999999998</v>
      </c>
      <c r="F9387" s="429">
        <v>8.0792529999999942</v>
      </c>
    </row>
    <row r="9388" spans="1:6" x14ac:dyDescent="0.3">
      <c r="A9388" s="336">
        <v>32603</v>
      </c>
      <c r="B9388" s="2" t="s">
        <v>296</v>
      </c>
      <c r="C9388" s="429">
        <v>5.7684790000000001</v>
      </c>
      <c r="D9388" s="429">
        <v>2.085467</v>
      </c>
      <c r="E9388" s="429">
        <v>3.6830120000000002</v>
      </c>
      <c r="F9388" s="429">
        <v>7.978071000000007</v>
      </c>
    </row>
    <row r="9389" spans="1:6" x14ac:dyDescent="0.3">
      <c r="A9389" s="336">
        <v>32605</v>
      </c>
      <c r="B9389" s="2" t="s">
        <v>296</v>
      </c>
      <c r="C9389" s="429">
        <v>5.7618419999999997</v>
      </c>
      <c r="D9389" s="429">
        <v>2.0987900000000002</v>
      </c>
      <c r="E9389" s="429">
        <v>3.6630519999999995</v>
      </c>
      <c r="F9389" s="429">
        <v>7.8044000000000011</v>
      </c>
    </row>
    <row r="9390" spans="1:6" x14ac:dyDescent="0.3">
      <c r="A9390" s="336">
        <v>32606</v>
      </c>
      <c r="B9390" s="2" t="s">
        <v>296</v>
      </c>
      <c r="C9390" s="429">
        <v>5.7614679999999998</v>
      </c>
      <c r="D9390" s="429">
        <v>2.1231990000000001</v>
      </c>
      <c r="E9390" s="429">
        <v>3.6382689999999998</v>
      </c>
      <c r="F9390" s="429">
        <v>7.5687010000000043</v>
      </c>
    </row>
    <row r="9391" spans="1:6" x14ac:dyDescent="0.3">
      <c r="A9391" s="336">
        <v>32607</v>
      </c>
      <c r="B9391" s="2" t="s">
        <v>296</v>
      </c>
      <c r="C9391" s="429">
        <v>5.7695569999999998</v>
      </c>
      <c r="D9391" s="429">
        <v>2.100285</v>
      </c>
      <c r="E9391" s="429">
        <v>3.6692719999999999</v>
      </c>
      <c r="F9391" s="429">
        <v>7.8086230000000043</v>
      </c>
    </row>
    <row r="9392" spans="1:6" x14ac:dyDescent="0.3">
      <c r="A9392" s="336">
        <v>32608</v>
      </c>
      <c r="B9392" s="2" t="s">
        <v>296</v>
      </c>
      <c r="C9392" s="429">
        <v>5.7810750000000004</v>
      </c>
      <c r="D9392" s="429">
        <v>2.077868</v>
      </c>
      <c r="E9392" s="429">
        <v>3.7032070000000004</v>
      </c>
      <c r="F9392" s="429">
        <v>8.0774139999999974</v>
      </c>
    </row>
    <row r="9393" spans="1:6" x14ac:dyDescent="0.3">
      <c r="A9393" s="336">
        <v>32609</v>
      </c>
      <c r="B9393" s="2" t="s">
        <v>296</v>
      </c>
      <c r="C9393" s="429">
        <v>5.7434519999999996</v>
      </c>
      <c r="D9393" s="429">
        <v>2.1198939999999999</v>
      </c>
      <c r="E9393" s="429">
        <v>3.6235579999999996</v>
      </c>
      <c r="F9393" s="429">
        <v>7.7722769999999883</v>
      </c>
    </row>
    <row r="9394" spans="1:6" x14ac:dyDescent="0.3">
      <c r="A9394" s="336">
        <v>32611</v>
      </c>
      <c r="B9394" s="2" t="s">
        <v>296</v>
      </c>
      <c r="C9394" s="429">
        <v>5.7703379999999997</v>
      </c>
      <c r="D9394" s="429">
        <v>2.0818819999999998</v>
      </c>
      <c r="E9394" s="429">
        <v>3.688456</v>
      </c>
      <c r="F9394" s="429">
        <v>8.023822999999993</v>
      </c>
    </row>
    <row r="9395" spans="1:6" x14ac:dyDescent="0.3">
      <c r="A9395" s="336">
        <v>32615</v>
      </c>
      <c r="B9395" s="2" t="s">
        <v>296</v>
      </c>
      <c r="C9395" s="429">
        <v>5.7353389999999997</v>
      </c>
      <c r="D9395" s="429">
        <v>2.2205910000000002</v>
      </c>
      <c r="E9395" s="429">
        <v>3.5147479999999995</v>
      </c>
      <c r="F9395" s="429">
        <v>7.0518479999999855</v>
      </c>
    </row>
    <row r="9396" spans="1:6" x14ac:dyDescent="0.3">
      <c r="A9396" s="336">
        <v>32617</v>
      </c>
      <c r="B9396" s="2" t="s">
        <v>296</v>
      </c>
      <c r="C9396" s="429">
        <v>5.8271319999999998</v>
      </c>
      <c r="D9396" s="429">
        <v>2.1832280000000002</v>
      </c>
      <c r="E9396" s="429">
        <v>3.6439039999999996</v>
      </c>
      <c r="F9396" s="429">
        <v>9.1818610000000049</v>
      </c>
    </row>
    <row r="9397" spans="1:6" x14ac:dyDescent="0.3">
      <c r="A9397" s="336">
        <v>32618</v>
      </c>
      <c r="B9397" s="2" t="s">
        <v>296</v>
      </c>
      <c r="C9397" s="429">
        <v>5.7834329999999996</v>
      </c>
      <c r="D9397" s="429">
        <v>2.0953369999999998</v>
      </c>
      <c r="E9397" s="429">
        <v>3.6880959999999998</v>
      </c>
      <c r="F9397" s="429">
        <v>7.7631339999999938</v>
      </c>
    </row>
    <row r="9398" spans="1:6" x14ac:dyDescent="0.3">
      <c r="A9398" s="336">
        <v>32619</v>
      </c>
      <c r="B9398" s="2" t="s">
        <v>296</v>
      </c>
      <c r="C9398" s="429">
        <v>5.7044589999999999</v>
      </c>
      <c r="D9398" s="429">
        <v>2.2679290000000001</v>
      </c>
      <c r="E9398" s="429">
        <v>3.4365299999999999</v>
      </c>
      <c r="F9398" s="429">
        <v>6.6050379999999933</v>
      </c>
    </row>
    <row r="9399" spans="1:6" x14ac:dyDescent="0.3">
      <c r="A9399" s="336">
        <v>32621</v>
      </c>
      <c r="B9399" s="2" t="s">
        <v>296</v>
      </c>
      <c r="C9399" s="429">
        <v>5.8074139999999996</v>
      </c>
      <c r="D9399" s="429">
        <v>2.0708160000000002</v>
      </c>
      <c r="E9399" s="429">
        <v>3.7365979999999994</v>
      </c>
      <c r="F9399" s="429">
        <v>7.5194959999999895</v>
      </c>
    </row>
    <row r="9400" spans="1:6" x14ac:dyDescent="0.3">
      <c r="A9400" s="336">
        <v>32622</v>
      </c>
      <c r="B9400" s="2" t="s">
        <v>296</v>
      </c>
      <c r="C9400" s="429">
        <v>5.7218220000000004</v>
      </c>
      <c r="D9400" s="429">
        <v>2.2427549999999998</v>
      </c>
      <c r="E9400" s="429">
        <v>3.4790670000000006</v>
      </c>
      <c r="F9400" s="429">
        <v>7.2681519999999864</v>
      </c>
    </row>
    <row r="9401" spans="1:6" x14ac:dyDescent="0.3">
      <c r="A9401" s="336">
        <v>32625</v>
      </c>
      <c r="B9401" s="2" t="s">
        <v>296</v>
      </c>
      <c r="C9401" s="429">
        <v>5.7588910000000002</v>
      </c>
      <c r="D9401" s="429">
        <v>1.9923999999999999</v>
      </c>
      <c r="E9401" s="429">
        <v>3.7664910000000003</v>
      </c>
      <c r="F9401" s="429">
        <v>7.3679289999999966</v>
      </c>
    </row>
    <row r="9402" spans="1:6" x14ac:dyDescent="0.3">
      <c r="A9402" s="336">
        <v>32626</v>
      </c>
      <c r="B9402" s="2" t="s">
        <v>296</v>
      </c>
      <c r="C9402" s="429">
        <v>5.7510199999999996</v>
      </c>
      <c r="D9402" s="429">
        <v>2.076603</v>
      </c>
      <c r="E9402" s="429">
        <v>3.6744169999999996</v>
      </c>
      <c r="F9402" s="429">
        <v>7.1278589999999937</v>
      </c>
    </row>
    <row r="9403" spans="1:6" x14ac:dyDescent="0.3">
      <c r="A9403" s="336">
        <v>32628</v>
      </c>
      <c r="B9403" s="2" t="s">
        <v>296</v>
      </c>
      <c r="C9403" s="429">
        <v>5.6877680000000002</v>
      </c>
      <c r="D9403" s="429">
        <v>2.2228530000000002</v>
      </c>
      <c r="E9403" s="429">
        <v>3.464915</v>
      </c>
      <c r="F9403" s="429">
        <v>6.3364190000000065</v>
      </c>
    </row>
    <row r="9404" spans="1:6" x14ac:dyDescent="0.3">
      <c r="A9404" s="336">
        <v>32631</v>
      </c>
      <c r="B9404" s="2" t="s">
        <v>296</v>
      </c>
      <c r="C9404" s="429">
        <v>5.7604839999999999</v>
      </c>
      <c r="D9404" s="429">
        <v>2.1316510000000002</v>
      </c>
      <c r="E9404" s="429">
        <v>3.6288329999999998</v>
      </c>
      <c r="F9404" s="429">
        <v>8.0617209999999986</v>
      </c>
    </row>
    <row r="9405" spans="1:6" x14ac:dyDescent="0.3">
      <c r="A9405" s="336">
        <v>32640</v>
      </c>
      <c r="B9405" s="2" t="s">
        <v>296</v>
      </c>
      <c r="C9405" s="429">
        <v>5.7828290000000004</v>
      </c>
      <c r="D9405" s="429">
        <v>2.1248230000000001</v>
      </c>
      <c r="E9405" s="429">
        <v>3.6580060000000003</v>
      </c>
      <c r="F9405" s="429">
        <v>8.4971339999999955</v>
      </c>
    </row>
    <row r="9406" spans="1:6" x14ac:dyDescent="0.3">
      <c r="A9406" s="336">
        <v>32641</v>
      </c>
      <c r="B9406" s="2" t="s">
        <v>296</v>
      </c>
      <c r="C9406" s="429">
        <v>5.7709520000000003</v>
      </c>
      <c r="D9406" s="429">
        <v>2.0741869999999998</v>
      </c>
      <c r="E9406" s="429">
        <v>3.6967650000000005</v>
      </c>
      <c r="F9406" s="429">
        <v>8.2912139999999965</v>
      </c>
    </row>
    <row r="9407" spans="1:6" x14ac:dyDescent="0.3">
      <c r="A9407" s="336">
        <v>32643</v>
      </c>
      <c r="B9407" s="2" t="s">
        <v>296</v>
      </c>
      <c r="C9407" s="429">
        <v>5.7288550000000003</v>
      </c>
      <c r="D9407" s="429">
        <v>2.2617219999999998</v>
      </c>
      <c r="E9407" s="429">
        <v>3.4671330000000005</v>
      </c>
      <c r="F9407" s="429">
        <v>6.8295510000000093</v>
      </c>
    </row>
    <row r="9408" spans="1:6" x14ac:dyDescent="0.3">
      <c r="A9408" s="336">
        <v>32648</v>
      </c>
      <c r="B9408" s="2" t="s">
        <v>296</v>
      </c>
      <c r="C9408" s="429">
        <v>5.6960769999999998</v>
      </c>
      <c r="D9408" s="429">
        <v>2.1828970000000001</v>
      </c>
      <c r="E9408" s="429">
        <v>3.5131799999999997</v>
      </c>
      <c r="F9408" s="429">
        <v>6.2347480000000033</v>
      </c>
    </row>
    <row r="9409" spans="1:6" x14ac:dyDescent="0.3">
      <c r="A9409" s="336">
        <v>32653</v>
      </c>
      <c r="B9409" s="2" t="s">
        <v>296</v>
      </c>
      <c r="C9409" s="429">
        <v>5.7471329999999998</v>
      </c>
      <c r="D9409" s="429">
        <v>2.142191</v>
      </c>
      <c r="E9409" s="429">
        <v>3.6049419999999999</v>
      </c>
      <c r="F9409" s="429">
        <v>7.4091509999999872</v>
      </c>
    </row>
    <row r="9410" spans="1:6" x14ac:dyDescent="0.3">
      <c r="A9410" s="336">
        <v>32656</v>
      </c>
      <c r="B9410" s="2" t="s">
        <v>296</v>
      </c>
      <c r="C9410" s="429">
        <v>5.7615369999999997</v>
      </c>
      <c r="D9410" s="429">
        <v>2.1932040000000002</v>
      </c>
      <c r="E9410" s="429">
        <v>3.5683329999999995</v>
      </c>
      <c r="F9410" s="429">
        <v>8.2419479999999936</v>
      </c>
    </row>
    <row r="9411" spans="1:6" x14ac:dyDescent="0.3">
      <c r="A9411" s="336">
        <v>32666</v>
      </c>
      <c r="B9411" s="2" t="s">
        <v>296</v>
      </c>
      <c r="C9411" s="429">
        <v>5.7712060000000003</v>
      </c>
      <c r="D9411" s="429">
        <v>2.1498469999999998</v>
      </c>
      <c r="E9411" s="429">
        <v>3.6213590000000004</v>
      </c>
      <c r="F9411" s="429">
        <v>8.2237749999999963</v>
      </c>
    </row>
    <row r="9412" spans="1:6" x14ac:dyDescent="0.3">
      <c r="A9412" s="336">
        <v>32667</v>
      </c>
      <c r="B9412" s="2" t="s">
        <v>296</v>
      </c>
      <c r="C9412" s="429">
        <v>5.791766</v>
      </c>
      <c r="D9412" s="429">
        <v>2.0827580000000001</v>
      </c>
      <c r="E9412" s="429">
        <v>3.7090079999999999</v>
      </c>
      <c r="F9412" s="429">
        <v>8.3148589999999984</v>
      </c>
    </row>
    <row r="9413" spans="1:6" x14ac:dyDescent="0.3">
      <c r="A9413" s="336">
        <v>32668</v>
      </c>
      <c r="B9413" s="2" t="s">
        <v>296</v>
      </c>
      <c r="C9413" s="429">
        <v>5.8279050000000003</v>
      </c>
      <c r="D9413" s="429">
        <v>2.0701459999999998</v>
      </c>
      <c r="E9413" s="429">
        <v>3.7577590000000005</v>
      </c>
      <c r="F9413" s="429">
        <v>7.9584379999999939</v>
      </c>
    </row>
    <row r="9414" spans="1:6" x14ac:dyDescent="0.3">
      <c r="A9414" s="336">
        <v>32669</v>
      </c>
      <c r="B9414" s="2" t="s">
        <v>296</v>
      </c>
      <c r="C9414" s="429">
        <v>5.770359</v>
      </c>
      <c r="D9414" s="429">
        <v>2.1453709999999999</v>
      </c>
      <c r="E9414" s="429">
        <v>3.6249880000000001</v>
      </c>
      <c r="F9414" s="429">
        <v>7.3670949999999991</v>
      </c>
    </row>
    <row r="9415" spans="1:6" x14ac:dyDescent="0.3">
      <c r="A9415" s="336">
        <v>32680</v>
      </c>
      <c r="B9415" s="2" t="s">
        <v>296</v>
      </c>
      <c r="C9415" s="429">
        <v>5.6936090000000004</v>
      </c>
      <c r="D9415" s="429">
        <v>2.2219169999999999</v>
      </c>
      <c r="E9415" s="429">
        <v>3.4716920000000004</v>
      </c>
      <c r="F9415" s="429">
        <v>6.4012230000000017</v>
      </c>
    </row>
    <row r="9416" spans="1:6" x14ac:dyDescent="0.3">
      <c r="A9416" s="336">
        <v>32686</v>
      </c>
      <c r="B9416" s="2" t="s">
        <v>296</v>
      </c>
      <c r="C9416" s="429">
        <v>5.8082700000000003</v>
      </c>
      <c r="D9416" s="429">
        <v>2.1276730000000001</v>
      </c>
      <c r="E9416" s="429">
        <v>3.6805970000000001</v>
      </c>
      <c r="F9416" s="429">
        <v>8.3544609999999935</v>
      </c>
    </row>
    <row r="9417" spans="1:6" x14ac:dyDescent="0.3">
      <c r="A9417" s="336">
        <v>32693</v>
      </c>
      <c r="B9417" s="2" t="s">
        <v>296</v>
      </c>
      <c r="C9417" s="429">
        <v>5.7374099999999997</v>
      </c>
      <c r="D9417" s="429">
        <v>2.184288</v>
      </c>
      <c r="E9417" s="429">
        <v>3.5531219999999997</v>
      </c>
      <c r="F9417" s="429">
        <v>6.8851689999999834</v>
      </c>
    </row>
    <row r="9418" spans="1:6" x14ac:dyDescent="0.3">
      <c r="A9418" s="336">
        <v>32694</v>
      </c>
      <c r="B9418" s="2" t="s">
        <v>296</v>
      </c>
      <c r="C9418" s="429">
        <v>5.7482259999999998</v>
      </c>
      <c r="D9418" s="429">
        <v>2.143713</v>
      </c>
      <c r="E9418" s="429">
        <v>3.6045129999999999</v>
      </c>
      <c r="F9418" s="429">
        <v>7.8856409999999997</v>
      </c>
    </row>
    <row r="9419" spans="1:6" x14ac:dyDescent="0.3">
      <c r="A9419" s="336">
        <v>32696</v>
      </c>
      <c r="B9419" s="2" t="s">
        <v>296</v>
      </c>
      <c r="C9419" s="429">
        <v>5.7970949999999997</v>
      </c>
      <c r="D9419" s="429">
        <v>2.0859899999999998</v>
      </c>
      <c r="E9419" s="429">
        <v>3.7111049999999999</v>
      </c>
      <c r="F9419" s="429">
        <v>7.9082340000000002</v>
      </c>
    </row>
    <row r="9420" spans="1:6" x14ac:dyDescent="0.3">
      <c r="A9420" s="336">
        <v>32701</v>
      </c>
      <c r="B9420" s="2" t="s">
        <v>296</v>
      </c>
      <c r="C9420" s="429">
        <v>5.9997309999999997</v>
      </c>
      <c r="D9420" s="429">
        <v>2.0005999999999999</v>
      </c>
      <c r="E9420" s="429">
        <v>3.9991309999999998</v>
      </c>
      <c r="F9420" s="429">
        <v>13.859502000000006</v>
      </c>
    </row>
    <row r="9421" spans="1:6" x14ac:dyDescent="0.3">
      <c r="A9421" s="336">
        <v>32702</v>
      </c>
      <c r="B9421" s="2" t="s">
        <v>296</v>
      </c>
      <c r="C9421" s="429">
        <v>5.8722399999999997</v>
      </c>
      <c r="D9421" s="429">
        <v>2.1849020000000001</v>
      </c>
      <c r="E9421" s="429">
        <v>3.6873379999999996</v>
      </c>
      <c r="F9421" s="429">
        <v>11.212828000000009</v>
      </c>
    </row>
    <row r="9422" spans="1:6" x14ac:dyDescent="0.3">
      <c r="A9422" s="336">
        <v>32703</v>
      </c>
      <c r="B9422" s="2" t="s">
        <v>296</v>
      </c>
      <c r="C9422" s="429">
        <v>6.016737</v>
      </c>
      <c r="D9422" s="429">
        <v>1.9758739999999999</v>
      </c>
      <c r="E9422" s="429">
        <v>4.0408629999999999</v>
      </c>
      <c r="F9422" s="429">
        <v>13.38704700000001</v>
      </c>
    </row>
    <row r="9423" spans="1:6" x14ac:dyDescent="0.3">
      <c r="A9423" s="336">
        <v>32707</v>
      </c>
      <c r="B9423" s="2" t="s">
        <v>296</v>
      </c>
      <c r="C9423" s="429">
        <v>5.9906879999999996</v>
      </c>
      <c r="D9423" s="429">
        <v>2.0044</v>
      </c>
      <c r="E9423" s="429">
        <v>3.9862879999999996</v>
      </c>
      <c r="F9423" s="429">
        <v>13.956980000000001</v>
      </c>
    </row>
    <row r="9424" spans="1:6" x14ac:dyDescent="0.3">
      <c r="A9424" s="336">
        <v>32708</v>
      </c>
      <c r="B9424" s="2" t="s">
        <v>296</v>
      </c>
      <c r="C9424" s="429">
        <v>5.9793440000000002</v>
      </c>
      <c r="D9424" s="429">
        <v>2.014831</v>
      </c>
      <c r="E9424" s="429">
        <v>3.9645130000000002</v>
      </c>
      <c r="F9424" s="429">
        <v>14.030108000000006</v>
      </c>
    </row>
    <row r="9425" spans="1:6" x14ac:dyDescent="0.3">
      <c r="A9425" s="336">
        <v>32709</v>
      </c>
      <c r="B9425" s="2" t="s">
        <v>296</v>
      </c>
      <c r="C9425" s="429">
        <v>5.9945360000000001</v>
      </c>
      <c r="D9425" s="429">
        <v>2.0252020000000002</v>
      </c>
      <c r="E9425" s="429">
        <v>3.9693339999999999</v>
      </c>
      <c r="F9425" s="429">
        <v>13.088141999999991</v>
      </c>
    </row>
    <row r="9426" spans="1:6" x14ac:dyDescent="0.3">
      <c r="A9426" s="336">
        <v>32712</v>
      </c>
      <c r="B9426" s="2" t="s">
        <v>296</v>
      </c>
      <c r="C9426" s="429">
        <v>5.9942729999999997</v>
      </c>
      <c r="D9426" s="429">
        <v>2.0354380000000001</v>
      </c>
      <c r="E9426" s="429">
        <v>3.9588349999999997</v>
      </c>
      <c r="F9426" s="429">
        <v>13.114480999999984</v>
      </c>
    </row>
    <row r="9427" spans="1:6" x14ac:dyDescent="0.3">
      <c r="A9427" s="336">
        <v>32713</v>
      </c>
      <c r="B9427" s="2" t="s">
        <v>296</v>
      </c>
      <c r="C9427" s="429">
        <v>5.9436450000000001</v>
      </c>
      <c r="D9427" s="429">
        <v>2.0807169999999999</v>
      </c>
      <c r="E9427" s="429">
        <v>3.8629280000000001</v>
      </c>
      <c r="F9427" s="429">
        <v>13.512570000000011</v>
      </c>
    </row>
    <row r="9428" spans="1:6" x14ac:dyDescent="0.3">
      <c r="A9428" s="336">
        <v>32714</v>
      </c>
      <c r="B9428" s="2" t="s">
        <v>296</v>
      </c>
      <c r="C9428" s="429">
        <v>6.0068799999999998</v>
      </c>
      <c r="D9428" s="429">
        <v>1.995126</v>
      </c>
      <c r="E9428" s="429">
        <v>4.0117539999999998</v>
      </c>
      <c r="F9428" s="429">
        <v>13.782406999999992</v>
      </c>
    </row>
    <row r="9429" spans="1:6" x14ac:dyDescent="0.3">
      <c r="A9429" s="336">
        <v>32720</v>
      </c>
      <c r="B9429" s="2" t="s">
        <v>296</v>
      </c>
      <c r="C9429" s="429">
        <v>5.8698110000000003</v>
      </c>
      <c r="D9429" s="429">
        <v>2.1294059999999999</v>
      </c>
      <c r="E9429" s="429">
        <v>3.7404050000000004</v>
      </c>
      <c r="F9429" s="429">
        <v>12.647534000000007</v>
      </c>
    </row>
    <row r="9430" spans="1:6" x14ac:dyDescent="0.3">
      <c r="A9430" s="336">
        <v>32724</v>
      </c>
      <c r="B9430" s="2" t="s">
        <v>296</v>
      </c>
      <c r="C9430" s="429">
        <v>5.8121669999999996</v>
      </c>
      <c r="D9430" s="429">
        <v>2.1169500000000001</v>
      </c>
      <c r="E9430" s="429">
        <v>3.6952169999999995</v>
      </c>
      <c r="F9430" s="429">
        <v>12.937807999999997</v>
      </c>
    </row>
    <row r="9431" spans="1:6" x14ac:dyDescent="0.3">
      <c r="A9431" s="336">
        <v>32725</v>
      </c>
      <c r="B9431" s="2" t="s">
        <v>296</v>
      </c>
      <c r="C9431" s="429">
        <v>5.9246949999999998</v>
      </c>
      <c r="D9431" s="429">
        <v>2.0770970000000002</v>
      </c>
      <c r="E9431" s="429">
        <v>3.8475979999999996</v>
      </c>
      <c r="F9431" s="429">
        <v>13.63865400000001</v>
      </c>
    </row>
    <row r="9432" spans="1:6" x14ac:dyDescent="0.3">
      <c r="A9432" s="336">
        <v>32726</v>
      </c>
      <c r="B9432" s="2" t="s">
        <v>296</v>
      </c>
      <c r="C9432" s="429">
        <v>5.9441790000000001</v>
      </c>
      <c r="D9432" s="429">
        <v>2.1022219999999998</v>
      </c>
      <c r="E9432" s="429">
        <v>3.8419570000000003</v>
      </c>
      <c r="F9432" s="429">
        <v>11.793436000000007</v>
      </c>
    </row>
    <row r="9433" spans="1:6" x14ac:dyDescent="0.3">
      <c r="A9433" s="336">
        <v>32730</v>
      </c>
      <c r="B9433" s="2" t="s">
        <v>296</v>
      </c>
      <c r="C9433" s="429">
        <v>5.9971230000000002</v>
      </c>
      <c r="D9433" s="429">
        <v>1.997995</v>
      </c>
      <c r="E9433" s="429">
        <v>3.9991280000000002</v>
      </c>
      <c r="F9433" s="429">
        <v>13.908962999999993</v>
      </c>
    </row>
    <row r="9434" spans="1:6" x14ac:dyDescent="0.3">
      <c r="A9434" s="336">
        <v>32732</v>
      </c>
      <c r="B9434" s="2" t="s">
        <v>296</v>
      </c>
      <c r="C9434" s="429">
        <v>5.929589</v>
      </c>
      <c r="D9434" s="429">
        <v>2.109782</v>
      </c>
      <c r="E9434" s="429">
        <v>3.819807</v>
      </c>
      <c r="F9434" s="429">
        <v>13.144688999999993</v>
      </c>
    </row>
    <row r="9435" spans="1:6" x14ac:dyDescent="0.3">
      <c r="A9435" s="336">
        <v>32735</v>
      </c>
      <c r="B9435" s="2" t="s">
        <v>296</v>
      </c>
      <c r="C9435" s="429">
        <v>5.9021619999999997</v>
      </c>
      <c r="D9435" s="429">
        <v>2.1325789999999998</v>
      </c>
      <c r="E9435" s="429">
        <v>3.7695829999999999</v>
      </c>
      <c r="F9435" s="429">
        <v>11.356876000000014</v>
      </c>
    </row>
    <row r="9436" spans="1:6" x14ac:dyDescent="0.3">
      <c r="A9436" s="336">
        <v>32736</v>
      </c>
      <c r="B9436" s="2" t="s">
        <v>296</v>
      </c>
      <c r="C9436" s="429">
        <v>5.9521509999999997</v>
      </c>
      <c r="D9436" s="429">
        <v>2.1091679999999999</v>
      </c>
      <c r="E9436" s="429">
        <v>3.8429829999999998</v>
      </c>
      <c r="F9436" s="429">
        <v>12.586666999999998</v>
      </c>
    </row>
    <row r="9437" spans="1:6" x14ac:dyDescent="0.3">
      <c r="A9437" s="336">
        <v>32738</v>
      </c>
      <c r="B9437" s="2" t="s">
        <v>296</v>
      </c>
      <c r="C9437" s="429">
        <v>5.9009580000000001</v>
      </c>
      <c r="D9437" s="429">
        <v>2.094465</v>
      </c>
      <c r="E9437" s="429">
        <v>3.8064930000000001</v>
      </c>
      <c r="F9437" s="429">
        <v>13.457487999999998</v>
      </c>
    </row>
    <row r="9438" spans="1:6" x14ac:dyDescent="0.3">
      <c r="A9438" s="336">
        <v>32744</v>
      </c>
      <c r="B9438" s="2" t="s">
        <v>296</v>
      </c>
      <c r="C9438" s="429">
        <v>5.861218</v>
      </c>
      <c r="D9438" s="429">
        <v>2.1023999999999998</v>
      </c>
      <c r="E9438" s="429">
        <v>3.7588180000000002</v>
      </c>
      <c r="F9438" s="429">
        <v>13.282365999999989</v>
      </c>
    </row>
    <row r="9439" spans="1:6" x14ac:dyDescent="0.3">
      <c r="A9439" s="336">
        <v>32746</v>
      </c>
      <c r="B9439" s="2" t="s">
        <v>296</v>
      </c>
      <c r="C9439" s="429">
        <v>5.9800399999999998</v>
      </c>
      <c r="D9439" s="429">
        <v>2.0408360000000001</v>
      </c>
      <c r="E9439" s="429">
        <v>3.9392039999999997</v>
      </c>
      <c r="F9439" s="429">
        <v>13.796562999999999</v>
      </c>
    </row>
    <row r="9440" spans="1:6" x14ac:dyDescent="0.3">
      <c r="A9440" s="336">
        <v>32750</v>
      </c>
      <c r="B9440" s="2" t="s">
        <v>296</v>
      </c>
      <c r="C9440" s="429">
        <v>5.9898559999999996</v>
      </c>
      <c r="D9440" s="429">
        <v>2.0188389999999998</v>
      </c>
      <c r="E9440" s="429">
        <v>3.9710169999999998</v>
      </c>
      <c r="F9440" s="429">
        <v>13.873955000000009</v>
      </c>
    </row>
    <row r="9441" spans="1:6" x14ac:dyDescent="0.3">
      <c r="A9441" s="336">
        <v>32751</v>
      </c>
      <c r="B9441" s="2" t="s">
        <v>296</v>
      </c>
      <c r="C9441" s="429">
        <v>6.0034960000000002</v>
      </c>
      <c r="D9441" s="429">
        <v>1.986148</v>
      </c>
      <c r="E9441" s="429">
        <v>4.0173480000000001</v>
      </c>
      <c r="F9441" s="429">
        <v>13.899706000000002</v>
      </c>
    </row>
    <row r="9442" spans="1:6" x14ac:dyDescent="0.3">
      <c r="A9442" s="336">
        <v>32754</v>
      </c>
      <c r="B9442" s="2" t="s">
        <v>296</v>
      </c>
      <c r="C9442" s="429">
        <v>5.9337289999999996</v>
      </c>
      <c r="D9442" s="429">
        <v>2.225797</v>
      </c>
      <c r="E9442" s="429">
        <v>3.7079319999999996</v>
      </c>
      <c r="F9442" s="429">
        <v>11.387642999999997</v>
      </c>
    </row>
    <row r="9443" spans="1:6" x14ac:dyDescent="0.3">
      <c r="A9443" s="336">
        <v>32757</v>
      </c>
      <c r="B9443" s="2" t="s">
        <v>296</v>
      </c>
      <c r="C9443" s="429">
        <v>6.0057400000000003</v>
      </c>
      <c r="D9443" s="429">
        <v>2.0181089999999999</v>
      </c>
      <c r="E9443" s="429">
        <v>3.9876310000000004</v>
      </c>
      <c r="F9443" s="429">
        <v>12.619896000000004</v>
      </c>
    </row>
    <row r="9444" spans="1:6" x14ac:dyDescent="0.3">
      <c r="A9444" s="336">
        <v>32759</v>
      </c>
      <c r="B9444" s="2" t="s">
        <v>296</v>
      </c>
      <c r="C9444" s="429">
        <v>5.8963369999999999</v>
      </c>
      <c r="D9444" s="429">
        <v>2.2142590000000002</v>
      </c>
      <c r="E9444" s="429">
        <v>3.6820779999999997</v>
      </c>
      <c r="F9444" s="429">
        <v>11.563501000000002</v>
      </c>
    </row>
    <row r="9445" spans="1:6" x14ac:dyDescent="0.3">
      <c r="A9445" s="336">
        <v>32763</v>
      </c>
      <c r="B9445" s="2" t="s">
        <v>296</v>
      </c>
      <c r="C9445" s="429">
        <v>5.90951</v>
      </c>
      <c r="D9445" s="429">
        <v>2.0996009999999998</v>
      </c>
      <c r="E9445" s="429">
        <v>3.8099090000000002</v>
      </c>
      <c r="F9445" s="429">
        <v>13.273665999999999</v>
      </c>
    </row>
    <row r="9446" spans="1:6" x14ac:dyDescent="0.3">
      <c r="A9446" s="336">
        <v>32764</v>
      </c>
      <c r="B9446" s="2" t="s">
        <v>296</v>
      </c>
      <c r="C9446" s="429">
        <v>5.8952140000000002</v>
      </c>
      <c r="D9446" s="429">
        <v>2.1368299999999998</v>
      </c>
      <c r="E9446" s="429">
        <v>3.7583840000000004</v>
      </c>
      <c r="F9446" s="429">
        <v>12.848103000000002</v>
      </c>
    </row>
    <row r="9447" spans="1:6" x14ac:dyDescent="0.3">
      <c r="A9447" s="336">
        <v>32765</v>
      </c>
      <c r="B9447" s="2" t="s">
        <v>296</v>
      </c>
      <c r="C9447" s="429">
        <v>5.9675419999999999</v>
      </c>
      <c r="D9447" s="429">
        <v>2.0367489999999999</v>
      </c>
      <c r="E9447" s="429">
        <v>3.930793</v>
      </c>
      <c r="F9447" s="429">
        <v>13.776999999999994</v>
      </c>
    </row>
    <row r="9448" spans="1:6" x14ac:dyDescent="0.3">
      <c r="A9448" s="336">
        <v>32766</v>
      </c>
      <c r="B9448" s="2" t="s">
        <v>296</v>
      </c>
      <c r="C9448" s="429">
        <v>5.9501289999999996</v>
      </c>
      <c r="D9448" s="429">
        <v>2.1039880000000002</v>
      </c>
      <c r="E9448" s="429">
        <v>3.8461409999999994</v>
      </c>
      <c r="F9448" s="429">
        <v>12.868564000000006</v>
      </c>
    </row>
    <row r="9449" spans="1:6" x14ac:dyDescent="0.3">
      <c r="A9449" s="336">
        <v>32767</v>
      </c>
      <c r="B9449" s="2" t="s">
        <v>296</v>
      </c>
      <c r="C9449" s="429">
        <v>5.8821019999999997</v>
      </c>
      <c r="D9449" s="429">
        <v>2.1529769999999999</v>
      </c>
      <c r="E9449" s="429">
        <v>3.7291249999999998</v>
      </c>
      <c r="F9449" s="429">
        <v>12.051012000000007</v>
      </c>
    </row>
    <row r="9450" spans="1:6" x14ac:dyDescent="0.3">
      <c r="A9450" s="336">
        <v>32771</v>
      </c>
      <c r="B9450" s="2" t="s">
        <v>296</v>
      </c>
      <c r="C9450" s="429">
        <v>5.959149</v>
      </c>
      <c r="D9450" s="429">
        <v>2.0586139999999999</v>
      </c>
      <c r="E9450" s="429">
        <v>3.9005350000000001</v>
      </c>
      <c r="F9450" s="429">
        <v>13.718339</v>
      </c>
    </row>
    <row r="9451" spans="1:6" x14ac:dyDescent="0.3">
      <c r="A9451" s="336">
        <v>32773</v>
      </c>
      <c r="B9451" s="2" t="s">
        <v>296</v>
      </c>
      <c r="C9451" s="429">
        <v>5.958342</v>
      </c>
      <c r="D9451" s="429">
        <v>2.0399120000000002</v>
      </c>
      <c r="E9451" s="429">
        <v>3.9184299999999999</v>
      </c>
      <c r="F9451" s="429">
        <v>13.997988999999997</v>
      </c>
    </row>
    <row r="9452" spans="1:6" x14ac:dyDescent="0.3">
      <c r="A9452" s="336">
        <v>32776</v>
      </c>
      <c r="B9452" s="2" t="s">
        <v>296</v>
      </c>
      <c r="C9452" s="429">
        <v>5.9756080000000003</v>
      </c>
      <c r="D9452" s="429">
        <v>2.0738120000000002</v>
      </c>
      <c r="E9452" s="429">
        <v>3.901796</v>
      </c>
      <c r="F9452" s="429">
        <v>12.929418999999996</v>
      </c>
    </row>
    <row r="9453" spans="1:6" x14ac:dyDescent="0.3">
      <c r="A9453" s="336">
        <v>32778</v>
      </c>
      <c r="B9453" s="2" t="s">
        <v>296</v>
      </c>
      <c r="C9453" s="429">
        <v>5.9907859999999999</v>
      </c>
      <c r="D9453" s="429">
        <v>2.0591900000000001</v>
      </c>
      <c r="E9453" s="429">
        <v>3.9315959999999999</v>
      </c>
      <c r="F9453" s="429">
        <v>11.935039000000003</v>
      </c>
    </row>
    <row r="9454" spans="1:6" x14ac:dyDescent="0.3">
      <c r="A9454" s="336">
        <v>32779</v>
      </c>
      <c r="B9454" s="2" t="s">
        <v>296</v>
      </c>
      <c r="C9454" s="429">
        <v>5.9990800000000002</v>
      </c>
      <c r="D9454" s="429">
        <v>2.0249429999999999</v>
      </c>
      <c r="E9454" s="429">
        <v>3.9741370000000003</v>
      </c>
      <c r="F9454" s="429">
        <v>13.669839000000003</v>
      </c>
    </row>
    <row r="9455" spans="1:6" x14ac:dyDescent="0.3">
      <c r="A9455" s="336">
        <v>32780</v>
      </c>
      <c r="B9455" s="2" t="s">
        <v>296</v>
      </c>
      <c r="C9455" s="429">
        <v>5.9658290000000003</v>
      </c>
      <c r="D9455" s="429">
        <v>2.1529389999999999</v>
      </c>
      <c r="E9455" s="429">
        <v>3.8128900000000003</v>
      </c>
      <c r="F9455" s="429">
        <v>11.527080999999995</v>
      </c>
    </row>
    <row r="9456" spans="1:6" x14ac:dyDescent="0.3">
      <c r="A9456" s="336">
        <v>32784</v>
      </c>
      <c r="B9456" s="2" t="s">
        <v>296</v>
      </c>
      <c r="C9456" s="429">
        <v>5.8976369999999996</v>
      </c>
      <c r="D9456" s="429">
        <v>2.1568360000000002</v>
      </c>
      <c r="E9456" s="429">
        <v>3.7408009999999994</v>
      </c>
      <c r="F9456" s="429">
        <v>11.220813</v>
      </c>
    </row>
    <row r="9457" spans="1:6" x14ac:dyDescent="0.3">
      <c r="A9457" s="336">
        <v>32789</v>
      </c>
      <c r="B9457" s="2" t="s">
        <v>296</v>
      </c>
      <c r="C9457" s="429">
        <v>6.006926</v>
      </c>
      <c r="D9457" s="429">
        <v>1.973787</v>
      </c>
      <c r="E9457" s="429">
        <v>4.0331390000000003</v>
      </c>
      <c r="F9457" s="429">
        <v>13.936924999999988</v>
      </c>
    </row>
    <row r="9458" spans="1:6" x14ac:dyDescent="0.3">
      <c r="A9458" s="336">
        <v>32792</v>
      </c>
      <c r="B9458" s="2" t="s">
        <v>296</v>
      </c>
      <c r="C9458" s="429">
        <v>5.9981330000000002</v>
      </c>
      <c r="D9458" s="429">
        <v>1.9891829999999999</v>
      </c>
      <c r="E9458" s="429">
        <v>4.0089500000000005</v>
      </c>
      <c r="F9458" s="429">
        <v>13.961100000000002</v>
      </c>
    </row>
    <row r="9459" spans="1:6" x14ac:dyDescent="0.3">
      <c r="A9459" s="336">
        <v>32796</v>
      </c>
      <c r="B9459" s="2" t="s">
        <v>296</v>
      </c>
      <c r="C9459" s="429">
        <v>5.9565720000000004</v>
      </c>
      <c r="D9459" s="429">
        <v>2.2282760000000001</v>
      </c>
      <c r="E9459" s="429">
        <v>3.7282960000000003</v>
      </c>
      <c r="F9459" s="429">
        <v>10.915945000000008</v>
      </c>
    </row>
    <row r="9460" spans="1:6" x14ac:dyDescent="0.3">
      <c r="A9460" s="336">
        <v>32798</v>
      </c>
      <c r="B9460" s="2" t="s">
        <v>296</v>
      </c>
      <c r="C9460" s="429">
        <v>5.9963160000000002</v>
      </c>
      <c r="D9460" s="429">
        <v>2.0261179999999999</v>
      </c>
      <c r="E9460" s="429">
        <v>3.9701980000000003</v>
      </c>
      <c r="F9460" s="429">
        <v>12.753007999999987</v>
      </c>
    </row>
    <row r="9461" spans="1:6" x14ac:dyDescent="0.3">
      <c r="A9461" s="336">
        <v>32801</v>
      </c>
      <c r="B9461" s="2" t="s">
        <v>296</v>
      </c>
      <c r="C9461" s="429">
        <v>6.0277409999999998</v>
      </c>
      <c r="D9461" s="429">
        <v>1.880879</v>
      </c>
      <c r="E9461" s="429">
        <v>4.1468619999999996</v>
      </c>
      <c r="F9461" s="429">
        <v>14.388970999999991</v>
      </c>
    </row>
    <row r="9462" spans="1:6" x14ac:dyDescent="0.3">
      <c r="A9462" s="336">
        <v>32803</v>
      </c>
      <c r="B9462" s="2" t="s">
        <v>296</v>
      </c>
      <c r="C9462" s="429">
        <v>6.0205840000000004</v>
      </c>
      <c r="D9462" s="429">
        <v>1.9155150000000001</v>
      </c>
      <c r="E9462" s="429">
        <v>4.1050690000000003</v>
      </c>
      <c r="F9462" s="429">
        <v>14.237304999999999</v>
      </c>
    </row>
    <row r="9463" spans="1:6" x14ac:dyDescent="0.3">
      <c r="A9463" s="336">
        <v>32804</v>
      </c>
      <c r="B9463" s="2" t="s">
        <v>296</v>
      </c>
      <c r="C9463" s="429">
        <v>6.016737</v>
      </c>
      <c r="D9463" s="429">
        <v>1.94204</v>
      </c>
      <c r="E9463" s="429">
        <v>4.0746970000000005</v>
      </c>
      <c r="F9463" s="429">
        <v>14.024866999999986</v>
      </c>
    </row>
    <row r="9464" spans="1:6" x14ac:dyDescent="0.3">
      <c r="A9464" s="336">
        <v>32805</v>
      </c>
      <c r="B9464" s="2" t="s">
        <v>296</v>
      </c>
      <c r="C9464" s="429">
        <v>6.0335089999999996</v>
      </c>
      <c r="D9464" s="429">
        <v>1.8473649999999999</v>
      </c>
      <c r="E9464" s="429">
        <v>4.1861439999999996</v>
      </c>
      <c r="F9464" s="429">
        <v>14.526954999999994</v>
      </c>
    </row>
    <row r="9465" spans="1:6" x14ac:dyDescent="0.3">
      <c r="A9465" s="336">
        <v>32806</v>
      </c>
      <c r="B9465" s="2" t="s">
        <v>296</v>
      </c>
      <c r="C9465" s="429">
        <v>6.0405059999999997</v>
      </c>
      <c r="D9465" s="429">
        <v>1.819839</v>
      </c>
      <c r="E9465" s="429">
        <v>4.2206669999999997</v>
      </c>
      <c r="F9465" s="429">
        <v>14.747661000000001</v>
      </c>
    </row>
    <row r="9466" spans="1:6" x14ac:dyDescent="0.3">
      <c r="A9466" s="336">
        <v>32807</v>
      </c>
      <c r="B9466" s="2" t="s">
        <v>296</v>
      </c>
      <c r="C9466" s="429">
        <v>6.0198169999999998</v>
      </c>
      <c r="D9466" s="429">
        <v>1.91764</v>
      </c>
      <c r="E9466" s="429">
        <v>4.1021769999999993</v>
      </c>
      <c r="F9466" s="429">
        <v>14.288056000000005</v>
      </c>
    </row>
    <row r="9467" spans="1:6" x14ac:dyDescent="0.3">
      <c r="A9467" s="336">
        <v>32808</v>
      </c>
      <c r="B9467" s="2" t="s">
        <v>296</v>
      </c>
      <c r="C9467" s="429">
        <v>6.0233980000000003</v>
      </c>
      <c r="D9467" s="429">
        <v>1.931257</v>
      </c>
      <c r="E9467" s="429">
        <v>4.0921409999999998</v>
      </c>
      <c r="F9467" s="429">
        <v>13.961006000000012</v>
      </c>
    </row>
    <row r="9468" spans="1:6" x14ac:dyDescent="0.3">
      <c r="A9468" s="336">
        <v>32809</v>
      </c>
      <c r="B9468" s="2" t="s">
        <v>296</v>
      </c>
      <c r="C9468" s="429">
        <v>6.0591679999999997</v>
      </c>
      <c r="D9468" s="429">
        <v>1.712493</v>
      </c>
      <c r="E9468" s="429">
        <v>4.3466749999999994</v>
      </c>
      <c r="F9468" s="429">
        <v>15.309297999999998</v>
      </c>
    </row>
    <row r="9469" spans="1:6" x14ac:dyDescent="0.3">
      <c r="A9469" s="336">
        <v>32810</v>
      </c>
      <c r="B9469" s="2" t="s">
        <v>296</v>
      </c>
      <c r="C9469" s="429">
        <v>6.0141749999999998</v>
      </c>
      <c r="D9469" s="429">
        <v>1.969819</v>
      </c>
      <c r="E9469" s="429">
        <v>4.0443559999999996</v>
      </c>
      <c r="F9469" s="429">
        <v>13.810604999999995</v>
      </c>
    </row>
    <row r="9470" spans="1:6" x14ac:dyDescent="0.3">
      <c r="A9470" s="336">
        <v>32811</v>
      </c>
      <c r="B9470" s="2" t="s">
        <v>296</v>
      </c>
      <c r="C9470" s="429">
        <v>6.0416319999999999</v>
      </c>
      <c r="D9470" s="429">
        <v>1.8244130000000001</v>
      </c>
      <c r="E9470" s="429">
        <v>4.2172190000000001</v>
      </c>
      <c r="F9470" s="429">
        <v>14.556829999999991</v>
      </c>
    </row>
    <row r="9471" spans="1:6" x14ac:dyDescent="0.3">
      <c r="A9471" s="336">
        <v>32812</v>
      </c>
      <c r="B9471" s="2" t="s">
        <v>296</v>
      </c>
      <c r="C9471" s="429">
        <v>6.0560369999999999</v>
      </c>
      <c r="D9471" s="429">
        <v>1.7618910000000001</v>
      </c>
      <c r="E9471" s="429">
        <v>4.2941459999999996</v>
      </c>
      <c r="F9471" s="429">
        <v>15.107181999999995</v>
      </c>
    </row>
    <row r="9472" spans="1:6" x14ac:dyDescent="0.3">
      <c r="A9472" s="336">
        <v>32814</v>
      </c>
      <c r="B9472" s="2" t="s">
        <v>296</v>
      </c>
      <c r="C9472" s="429">
        <v>6.0141629999999999</v>
      </c>
      <c r="D9472" s="429">
        <v>1.941716</v>
      </c>
      <c r="E9472" s="429">
        <v>4.0724470000000004</v>
      </c>
      <c r="F9472" s="429">
        <v>14.113700000000001</v>
      </c>
    </row>
    <row r="9473" spans="1:6" x14ac:dyDescent="0.3">
      <c r="A9473" s="336">
        <v>32815</v>
      </c>
      <c r="B9473" s="2" t="s">
        <v>296</v>
      </c>
      <c r="C9473" s="429">
        <v>5.9435500000000001</v>
      </c>
      <c r="D9473" s="429">
        <v>2.0784750000000001</v>
      </c>
      <c r="E9473" s="429">
        <v>3.865075</v>
      </c>
      <c r="F9473" s="429">
        <v>11.800340000000006</v>
      </c>
    </row>
    <row r="9474" spans="1:6" x14ac:dyDescent="0.3">
      <c r="A9474" s="336">
        <v>32817</v>
      </c>
      <c r="B9474" s="2" t="s">
        <v>296</v>
      </c>
      <c r="C9474" s="429">
        <v>5.9952750000000004</v>
      </c>
      <c r="D9474" s="429">
        <v>1.9949129999999999</v>
      </c>
      <c r="E9474" s="429">
        <v>4.0003620000000009</v>
      </c>
      <c r="F9474" s="429">
        <v>13.924091999999995</v>
      </c>
    </row>
    <row r="9475" spans="1:6" x14ac:dyDescent="0.3">
      <c r="A9475" s="336">
        <v>32818</v>
      </c>
      <c r="B9475" s="2" t="s">
        <v>296</v>
      </c>
      <c r="C9475" s="429">
        <v>6.0301869999999997</v>
      </c>
      <c r="D9475" s="429">
        <v>1.9273400000000001</v>
      </c>
      <c r="E9475" s="429">
        <v>4.1028469999999997</v>
      </c>
      <c r="F9475" s="429">
        <v>13.812981999999998</v>
      </c>
    </row>
    <row r="9476" spans="1:6" x14ac:dyDescent="0.3">
      <c r="A9476" s="336">
        <v>32819</v>
      </c>
      <c r="B9476" s="2" t="s">
        <v>296</v>
      </c>
      <c r="C9476" s="429">
        <v>6.0637549999999996</v>
      </c>
      <c r="D9476" s="429">
        <v>1.720175</v>
      </c>
      <c r="E9476" s="429">
        <v>4.3435799999999993</v>
      </c>
      <c r="F9476" s="429">
        <v>15.068377999999989</v>
      </c>
    </row>
    <row r="9477" spans="1:6" x14ac:dyDescent="0.3">
      <c r="A9477" s="336">
        <v>32820</v>
      </c>
      <c r="B9477" s="2" t="s">
        <v>296</v>
      </c>
      <c r="C9477" s="429">
        <v>5.9692970000000001</v>
      </c>
      <c r="D9477" s="429">
        <v>2.053118</v>
      </c>
      <c r="E9477" s="429">
        <v>3.9161790000000001</v>
      </c>
      <c r="F9477" s="429">
        <v>13.174230999999999</v>
      </c>
    </row>
    <row r="9478" spans="1:6" x14ac:dyDescent="0.3">
      <c r="A9478" s="336">
        <v>32821</v>
      </c>
      <c r="B9478" s="2" t="s">
        <v>296</v>
      </c>
      <c r="C9478" s="429">
        <v>6.0838029999999996</v>
      </c>
      <c r="D9478" s="429">
        <v>1.6474949999999999</v>
      </c>
      <c r="E9478" s="429">
        <v>4.4363079999999995</v>
      </c>
      <c r="F9478" s="429">
        <v>15.537365999999992</v>
      </c>
    </row>
    <row r="9479" spans="1:6" x14ac:dyDescent="0.3">
      <c r="A9479" s="336">
        <v>32822</v>
      </c>
      <c r="B9479" s="2" t="s">
        <v>296</v>
      </c>
      <c r="C9479" s="429">
        <v>6.0565199999999999</v>
      </c>
      <c r="D9479" s="429">
        <v>1.778818</v>
      </c>
      <c r="E9479" s="429">
        <v>4.2777019999999997</v>
      </c>
      <c r="F9479" s="429">
        <v>15.063275999999995</v>
      </c>
    </row>
    <row r="9480" spans="1:6" x14ac:dyDescent="0.3">
      <c r="A9480" s="336">
        <v>32824</v>
      </c>
      <c r="B9480" s="2" t="s">
        <v>296</v>
      </c>
      <c r="C9480" s="429">
        <v>6.0874759999999997</v>
      </c>
      <c r="D9480" s="429">
        <v>1.610106</v>
      </c>
      <c r="E9480" s="429">
        <v>4.4773699999999996</v>
      </c>
      <c r="F9480" s="429">
        <v>15.980702000000001</v>
      </c>
    </row>
    <row r="9481" spans="1:6" x14ac:dyDescent="0.3">
      <c r="A9481" s="336">
        <v>32825</v>
      </c>
      <c r="B9481" s="2" t="s">
        <v>296</v>
      </c>
      <c r="C9481" s="429">
        <v>6.0281149999999997</v>
      </c>
      <c r="D9481" s="429">
        <v>1.886646</v>
      </c>
      <c r="E9481" s="429">
        <v>4.1414689999999998</v>
      </c>
      <c r="F9481" s="429">
        <v>14.475810999999993</v>
      </c>
    </row>
    <row r="9482" spans="1:6" x14ac:dyDescent="0.3">
      <c r="A9482" s="336">
        <v>32826</v>
      </c>
      <c r="B9482" s="2" t="s">
        <v>296</v>
      </c>
      <c r="C9482" s="429">
        <v>5.982272</v>
      </c>
      <c r="D9482" s="429">
        <v>2.020918</v>
      </c>
      <c r="E9482" s="429">
        <v>3.961354</v>
      </c>
      <c r="F9482" s="429">
        <v>13.633074999999998</v>
      </c>
    </row>
    <row r="9483" spans="1:6" x14ac:dyDescent="0.3">
      <c r="A9483" s="336">
        <v>32827</v>
      </c>
      <c r="B9483" s="2" t="s">
        <v>296</v>
      </c>
      <c r="C9483" s="429">
        <v>6.0956910000000004</v>
      </c>
      <c r="D9483" s="429">
        <v>1.6242479999999999</v>
      </c>
      <c r="E9483" s="429">
        <v>4.4714430000000007</v>
      </c>
      <c r="F9483" s="429">
        <v>15.945623000000005</v>
      </c>
    </row>
    <row r="9484" spans="1:6" x14ac:dyDescent="0.3">
      <c r="A9484" s="336">
        <v>32828</v>
      </c>
      <c r="B9484" s="2" t="s">
        <v>296</v>
      </c>
      <c r="C9484" s="429">
        <v>6.0091619999999999</v>
      </c>
      <c r="D9484" s="429">
        <v>1.935781</v>
      </c>
      <c r="E9484" s="429">
        <v>4.0733809999999995</v>
      </c>
      <c r="F9484" s="429">
        <v>14.061454999999995</v>
      </c>
    </row>
    <row r="9485" spans="1:6" x14ac:dyDescent="0.3">
      <c r="A9485" s="336">
        <v>32829</v>
      </c>
      <c r="B9485" s="2" t="s">
        <v>296</v>
      </c>
      <c r="C9485" s="429">
        <v>6.0606970000000002</v>
      </c>
      <c r="D9485" s="429">
        <v>1.7747539999999999</v>
      </c>
      <c r="E9485" s="429">
        <v>4.2859430000000005</v>
      </c>
      <c r="F9485" s="429">
        <v>15.080075999999998</v>
      </c>
    </row>
    <row r="9486" spans="1:6" x14ac:dyDescent="0.3">
      <c r="A9486" s="336">
        <v>32830</v>
      </c>
      <c r="B9486" s="2" t="s">
        <v>296</v>
      </c>
      <c r="C9486" s="429">
        <v>6.0939569999999996</v>
      </c>
      <c r="D9486" s="429">
        <v>1.7082269999999999</v>
      </c>
      <c r="E9486" s="429">
        <v>4.3857299999999997</v>
      </c>
      <c r="F9486" s="429">
        <v>14.970556999999999</v>
      </c>
    </row>
    <row r="9487" spans="1:6" x14ac:dyDescent="0.3">
      <c r="A9487" s="336">
        <v>32831</v>
      </c>
      <c r="B9487" s="2" t="s">
        <v>296</v>
      </c>
      <c r="C9487" s="429">
        <v>6.0321670000000003</v>
      </c>
      <c r="D9487" s="429">
        <v>1.8601270000000001</v>
      </c>
      <c r="E9487" s="429">
        <v>4.17204</v>
      </c>
      <c r="F9487" s="429">
        <v>14.454358000000013</v>
      </c>
    </row>
    <row r="9488" spans="1:6" x14ac:dyDescent="0.3">
      <c r="A9488" s="336">
        <v>32832</v>
      </c>
      <c r="B9488" s="2" t="s">
        <v>296</v>
      </c>
      <c r="C9488" s="429">
        <v>6.0723050000000001</v>
      </c>
      <c r="D9488" s="429">
        <v>1.7252959999999999</v>
      </c>
      <c r="E9488" s="429">
        <v>4.3470089999999999</v>
      </c>
      <c r="F9488" s="429">
        <v>15.348103000000002</v>
      </c>
    </row>
    <row r="9489" spans="1:6" x14ac:dyDescent="0.3">
      <c r="A9489" s="336">
        <v>32833</v>
      </c>
      <c r="B9489" s="2" t="s">
        <v>296</v>
      </c>
      <c r="C9489" s="429">
        <v>6.0108269999999999</v>
      </c>
      <c r="D9489" s="429">
        <v>1.9344889999999999</v>
      </c>
      <c r="E9489" s="429">
        <v>4.0763379999999998</v>
      </c>
      <c r="F9489" s="429">
        <v>13.893653</v>
      </c>
    </row>
    <row r="9490" spans="1:6" x14ac:dyDescent="0.3">
      <c r="A9490" s="336">
        <v>32835</v>
      </c>
      <c r="B9490" s="2" t="s">
        <v>296</v>
      </c>
      <c r="C9490" s="429">
        <v>6.0465629999999999</v>
      </c>
      <c r="D9490" s="429">
        <v>1.8349580000000001</v>
      </c>
      <c r="E9490" s="429">
        <v>4.2116049999999996</v>
      </c>
      <c r="F9490" s="429">
        <v>14.368109000000004</v>
      </c>
    </row>
    <row r="9491" spans="1:6" x14ac:dyDescent="0.3">
      <c r="A9491" s="336">
        <v>32836</v>
      </c>
      <c r="B9491" s="2" t="s">
        <v>296</v>
      </c>
      <c r="C9491" s="429">
        <v>6.0779269999999999</v>
      </c>
      <c r="D9491" s="429">
        <v>1.695071</v>
      </c>
      <c r="E9491" s="429">
        <v>4.3828560000000003</v>
      </c>
      <c r="F9491" s="429">
        <v>15.123673000000004</v>
      </c>
    </row>
    <row r="9492" spans="1:6" x14ac:dyDescent="0.3">
      <c r="A9492" s="336">
        <v>32837</v>
      </c>
      <c r="B9492" s="2" t="s">
        <v>296</v>
      </c>
      <c r="C9492" s="429">
        <v>6.0815590000000004</v>
      </c>
      <c r="D9492" s="429">
        <v>1.617856</v>
      </c>
      <c r="E9492" s="429">
        <v>4.4637030000000006</v>
      </c>
      <c r="F9492" s="429">
        <v>15.823605000000001</v>
      </c>
    </row>
    <row r="9493" spans="1:6" x14ac:dyDescent="0.3">
      <c r="A9493" s="336">
        <v>32839</v>
      </c>
      <c r="B9493" s="2" t="s">
        <v>296</v>
      </c>
      <c r="C9493" s="429">
        <v>6.0483209999999996</v>
      </c>
      <c r="D9493" s="429">
        <v>1.763714</v>
      </c>
      <c r="E9493" s="429">
        <v>4.2846069999999994</v>
      </c>
      <c r="F9493" s="429">
        <v>14.987159000000005</v>
      </c>
    </row>
    <row r="9494" spans="1:6" x14ac:dyDescent="0.3">
      <c r="A9494" s="336">
        <v>32901</v>
      </c>
      <c r="B9494" s="2" t="s">
        <v>296</v>
      </c>
      <c r="C9494" s="429">
        <v>6.1123380000000003</v>
      </c>
      <c r="D9494" s="429">
        <v>1.7230350000000001</v>
      </c>
      <c r="E9494" s="429">
        <v>4.389303</v>
      </c>
      <c r="F9494" s="429">
        <v>18.516271000000003</v>
      </c>
    </row>
    <row r="9495" spans="1:6" x14ac:dyDescent="0.3">
      <c r="A9495" s="336">
        <v>32903</v>
      </c>
      <c r="B9495" s="2" t="s">
        <v>296</v>
      </c>
      <c r="C9495" s="429">
        <v>6.109826</v>
      </c>
      <c r="D9495" s="429">
        <v>1.7221770000000001</v>
      </c>
      <c r="E9495" s="429">
        <v>4.3876489999999997</v>
      </c>
      <c r="F9495" s="429">
        <v>18.626564999999999</v>
      </c>
    </row>
    <row r="9496" spans="1:6" x14ac:dyDescent="0.3">
      <c r="A9496" s="336">
        <v>32904</v>
      </c>
      <c r="B9496" s="2" t="s">
        <v>296</v>
      </c>
      <c r="C9496" s="429">
        <v>6.1137810000000004</v>
      </c>
      <c r="D9496" s="429">
        <v>1.7279359999999999</v>
      </c>
      <c r="E9496" s="429">
        <v>4.3858450000000007</v>
      </c>
      <c r="F9496" s="429">
        <v>17.742940000000004</v>
      </c>
    </row>
    <row r="9497" spans="1:6" x14ac:dyDescent="0.3">
      <c r="A9497" s="336">
        <v>32905</v>
      </c>
      <c r="B9497" s="2" t="s">
        <v>296</v>
      </c>
      <c r="C9497" s="429">
        <v>6.1202120000000004</v>
      </c>
      <c r="D9497" s="429">
        <v>1.7232019999999999</v>
      </c>
      <c r="E9497" s="429">
        <v>4.3970100000000008</v>
      </c>
      <c r="F9497" s="429">
        <v>18.457345999999994</v>
      </c>
    </row>
    <row r="9498" spans="1:6" x14ac:dyDescent="0.3">
      <c r="A9498" s="336">
        <v>32907</v>
      </c>
      <c r="B9498" s="2" t="s">
        <v>296</v>
      </c>
      <c r="C9498" s="429">
        <v>6.1270280000000001</v>
      </c>
      <c r="D9498" s="429">
        <v>1.7218389999999999</v>
      </c>
      <c r="E9498" s="429">
        <v>4.405189</v>
      </c>
      <c r="F9498" s="429">
        <v>18.120042000000012</v>
      </c>
    </row>
    <row r="9499" spans="1:6" x14ac:dyDescent="0.3">
      <c r="A9499" s="336">
        <v>32908</v>
      </c>
      <c r="B9499" s="2" t="s">
        <v>296</v>
      </c>
      <c r="C9499" s="429">
        <v>6.1443789999999998</v>
      </c>
      <c r="D9499" s="429">
        <v>1.7151670000000001</v>
      </c>
      <c r="E9499" s="429">
        <v>4.4292119999999997</v>
      </c>
      <c r="F9499" s="429">
        <v>18.072594000000002</v>
      </c>
    </row>
    <row r="9500" spans="1:6" x14ac:dyDescent="0.3">
      <c r="A9500" s="336">
        <v>32909</v>
      </c>
      <c r="B9500" s="2" t="s">
        <v>296</v>
      </c>
      <c r="C9500" s="429">
        <v>6.1505530000000004</v>
      </c>
      <c r="D9500" s="429">
        <v>1.7176309999999999</v>
      </c>
      <c r="E9500" s="429">
        <v>4.4329220000000005</v>
      </c>
      <c r="F9500" s="429">
        <v>18.192037000000006</v>
      </c>
    </row>
    <row r="9501" spans="1:6" x14ac:dyDescent="0.3">
      <c r="A9501" s="336">
        <v>32920</v>
      </c>
      <c r="B9501" s="2" t="s">
        <v>296</v>
      </c>
      <c r="C9501" s="429">
        <v>6.0055940000000003</v>
      </c>
      <c r="D9501" s="429">
        <v>1.6891609999999999</v>
      </c>
      <c r="E9501" s="429">
        <v>4.316433</v>
      </c>
      <c r="F9501" s="429">
        <v>15.983631999999993</v>
      </c>
    </row>
    <row r="9502" spans="1:6" x14ac:dyDescent="0.3">
      <c r="A9502" s="336">
        <v>32922</v>
      </c>
      <c r="B9502" s="2" t="s">
        <v>296</v>
      </c>
      <c r="C9502" s="429">
        <v>6.003018</v>
      </c>
      <c r="D9502" s="429">
        <v>1.899694</v>
      </c>
      <c r="E9502" s="429">
        <v>4.1033239999999997</v>
      </c>
      <c r="F9502" s="429">
        <v>14.366850999999997</v>
      </c>
    </row>
    <row r="9503" spans="1:6" x14ac:dyDescent="0.3">
      <c r="A9503" s="336">
        <v>32925</v>
      </c>
      <c r="B9503" s="2" t="s">
        <v>296</v>
      </c>
      <c r="C9503" s="429">
        <v>5.9888219999999999</v>
      </c>
      <c r="D9503" s="429">
        <v>1.7593510000000001</v>
      </c>
      <c r="E9503" s="429">
        <v>4.2294710000000002</v>
      </c>
      <c r="F9503" s="429">
        <v>14.922028999999995</v>
      </c>
    </row>
    <row r="9504" spans="1:6" x14ac:dyDescent="0.3">
      <c r="A9504" s="336">
        <v>32926</v>
      </c>
      <c r="B9504" s="2" t="s">
        <v>296</v>
      </c>
      <c r="C9504" s="429">
        <v>6.0070399999999999</v>
      </c>
      <c r="D9504" s="429">
        <v>1.931419</v>
      </c>
      <c r="E9504" s="429">
        <v>4.0756209999999999</v>
      </c>
      <c r="F9504" s="429">
        <v>14.080763999999995</v>
      </c>
    </row>
    <row r="9505" spans="1:6" x14ac:dyDescent="0.3">
      <c r="A9505" s="336">
        <v>32927</v>
      </c>
      <c r="B9505" s="2" t="s">
        <v>296</v>
      </c>
      <c r="C9505" s="429">
        <v>5.982799</v>
      </c>
      <c r="D9505" s="429">
        <v>2.0265499999999999</v>
      </c>
      <c r="E9505" s="429">
        <v>3.9562490000000001</v>
      </c>
      <c r="F9505" s="429">
        <v>12.863864999999983</v>
      </c>
    </row>
    <row r="9506" spans="1:6" x14ac:dyDescent="0.3">
      <c r="A9506" s="336">
        <v>32931</v>
      </c>
      <c r="B9506" s="2" t="s">
        <v>296</v>
      </c>
      <c r="C9506" s="429">
        <v>6.0064960000000003</v>
      </c>
      <c r="D9506" s="429">
        <v>1.6799839999999999</v>
      </c>
      <c r="E9506" s="429">
        <v>4.3265120000000001</v>
      </c>
      <c r="F9506" s="429">
        <v>16.076061000000003</v>
      </c>
    </row>
    <row r="9507" spans="1:6" x14ac:dyDescent="0.3">
      <c r="A9507" s="336">
        <v>32934</v>
      </c>
      <c r="B9507" s="2" t="s">
        <v>296</v>
      </c>
      <c r="C9507" s="429">
        <v>6.0985420000000001</v>
      </c>
      <c r="D9507" s="429">
        <v>1.7504649999999999</v>
      </c>
      <c r="E9507" s="429">
        <v>4.348077</v>
      </c>
      <c r="F9507" s="429">
        <v>17.472048999999991</v>
      </c>
    </row>
    <row r="9508" spans="1:6" x14ac:dyDescent="0.3">
      <c r="A9508" s="336">
        <v>32935</v>
      </c>
      <c r="B9508" s="2" t="s">
        <v>296</v>
      </c>
      <c r="C9508" s="429">
        <v>6.1088120000000004</v>
      </c>
      <c r="D9508" s="429">
        <v>1.7250019999999999</v>
      </c>
      <c r="E9508" s="429">
        <v>4.3838100000000004</v>
      </c>
      <c r="F9508" s="429">
        <v>18.496013999999995</v>
      </c>
    </row>
    <row r="9509" spans="1:6" x14ac:dyDescent="0.3">
      <c r="A9509" s="336">
        <v>32937</v>
      </c>
      <c r="B9509" s="2" t="s">
        <v>296</v>
      </c>
      <c r="C9509" s="429">
        <v>6.109826</v>
      </c>
      <c r="D9509" s="429">
        <v>1.7221770000000001</v>
      </c>
      <c r="E9509" s="429">
        <v>4.3876489999999997</v>
      </c>
      <c r="F9509" s="429">
        <v>18.626564999999999</v>
      </c>
    </row>
    <row r="9510" spans="1:6" x14ac:dyDescent="0.3">
      <c r="A9510" s="336">
        <v>32940</v>
      </c>
      <c r="B9510" s="2" t="s">
        <v>296</v>
      </c>
      <c r="C9510" s="429">
        <v>6.0809639999999998</v>
      </c>
      <c r="D9510" s="429">
        <v>1.77942</v>
      </c>
      <c r="E9510" s="429">
        <v>4.3015439999999998</v>
      </c>
      <c r="F9510" s="429">
        <v>16.853792999999996</v>
      </c>
    </row>
    <row r="9511" spans="1:6" x14ac:dyDescent="0.3">
      <c r="A9511" s="336">
        <v>32948</v>
      </c>
      <c r="B9511" s="2" t="s">
        <v>296</v>
      </c>
      <c r="C9511" s="429">
        <v>6.1765889999999999</v>
      </c>
      <c r="D9511" s="429">
        <v>1.717584</v>
      </c>
      <c r="E9511" s="429">
        <v>4.4590049999999994</v>
      </c>
      <c r="F9511" s="429">
        <v>17.972687000000008</v>
      </c>
    </row>
    <row r="9512" spans="1:6" x14ac:dyDescent="0.3">
      <c r="A9512" s="336">
        <v>32949</v>
      </c>
      <c r="B9512" s="2" t="s">
        <v>296</v>
      </c>
      <c r="C9512" s="429">
        <v>6.1425809999999998</v>
      </c>
      <c r="D9512" s="429">
        <v>1.726162</v>
      </c>
      <c r="E9512" s="429">
        <v>4.4164189999999994</v>
      </c>
      <c r="F9512" s="429">
        <v>18.362614000000001</v>
      </c>
    </row>
    <row r="9513" spans="1:6" x14ac:dyDescent="0.3">
      <c r="A9513" s="336">
        <v>32950</v>
      </c>
      <c r="B9513" s="2" t="s">
        <v>296</v>
      </c>
      <c r="C9513" s="429">
        <v>6.1357910000000002</v>
      </c>
      <c r="D9513" s="429">
        <v>1.725023</v>
      </c>
      <c r="E9513" s="429">
        <v>4.410768</v>
      </c>
      <c r="F9513" s="429">
        <v>18.406478000000007</v>
      </c>
    </row>
    <row r="9514" spans="1:6" x14ac:dyDescent="0.3">
      <c r="A9514" s="336">
        <v>32951</v>
      </c>
      <c r="B9514" s="2" t="s">
        <v>296</v>
      </c>
      <c r="C9514" s="429">
        <v>6.1245620000000001</v>
      </c>
      <c r="D9514" s="429">
        <v>1.7240770000000001</v>
      </c>
      <c r="E9514" s="429">
        <v>4.4004849999999998</v>
      </c>
      <c r="F9514" s="429">
        <v>18.509688999999995</v>
      </c>
    </row>
    <row r="9515" spans="1:6" x14ac:dyDescent="0.3">
      <c r="A9515" s="336">
        <v>32952</v>
      </c>
      <c r="B9515" s="2" t="s">
        <v>296</v>
      </c>
      <c r="C9515" s="429">
        <v>6.019253</v>
      </c>
      <c r="D9515" s="429">
        <v>1.8390310000000001</v>
      </c>
      <c r="E9515" s="429">
        <v>4.1802219999999997</v>
      </c>
      <c r="F9515" s="429">
        <v>15.170930000000006</v>
      </c>
    </row>
    <row r="9516" spans="1:6" x14ac:dyDescent="0.3">
      <c r="A9516" s="336">
        <v>32953</v>
      </c>
      <c r="B9516" s="2" t="s">
        <v>296</v>
      </c>
      <c r="C9516" s="429">
        <v>5.9849459999999999</v>
      </c>
      <c r="D9516" s="429">
        <v>1.9043049999999999</v>
      </c>
      <c r="E9516" s="429">
        <v>4.080641</v>
      </c>
      <c r="F9516" s="429">
        <v>13.898551000000012</v>
      </c>
    </row>
    <row r="9517" spans="1:6" x14ac:dyDescent="0.3">
      <c r="A9517" s="336">
        <v>32955</v>
      </c>
      <c r="B9517" s="2" t="s">
        <v>296</v>
      </c>
      <c r="C9517" s="429">
        <v>6.0596030000000001</v>
      </c>
      <c r="D9517" s="429">
        <v>1.8126439999999999</v>
      </c>
      <c r="E9517" s="429">
        <v>4.2469590000000004</v>
      </c>
      <c r="F9517" s="429">
        <v>16.096015999999992</v>
      </c>
    </row>
    <row r="9518" spans="1:6" x14ac:dyDescent="0.3">
      <c r="A9518" s="336">
        <v>32958</v>
      </c>
      <c r="B9518" s="2" t="s">
        <v>296</v>
      </c>
      <c r="C9518" s="429">
        <v>6.1648810000000003</v>
      </c>
      <c r="D9518" s="429">
        <v>1.7500830000000001</v>
      </c>
      <c r="E9518" s="429">
        <v>4.4147980000000002</v>
      </c>
      <c r="F9518" s="429">
        <v>17.883418999999996</v>
      </c>
    </row>
    <row r="9519" spans="1:6" x14ac:dyDescent="0.3">
      <c r="A9519" s="336">
        <v>32960</v>
      </c>
      <c r="B9519" s="2" t="s">
        <v>296</v>
      </c>
      <c r="C9519" s="429">
        <v>6.2065609999999998</v>
      </c>
      <c r="D9519" s="429">
        <v>1.6937549999999999</v>
      </c>
      <c r="E9519" s="429">
        <v>4.5128059999999994</v>
      </c>
      <c r="F9519" s="429">
        <v>17.73019200000001</v>
      </c>
    </row>
    <row r="9520" spans="1:6" x14ac:dyDescent="0.3">
      <c r="A9520" s="336">
        <v>32962</v>
      </c>
      <c r="B9520" s="2" t="s">
        <v>296</v>
      </c>
      <c r="C9520" s="429">
        <v>6.2115970000000003</v>
      </c>
      <c r="D9520" s="429">
        <v>1.6861809999999999</v>
      </c>
      <c r="E9520" s="429">
        <v>4.5254159999999999</v>
      </c>
      <c r="F9520" s="429">
        <v>17.71463099999999</v>
      </c>
    </row>
    <row r="9521" spans="1:6" x14ac:dyDescent="0.3">
      <c r="A9521" s="336">
        <v>32963</v>
      </c>
      <c r="B9521" s="2" t="s">
        <v>296</v>
      </c>
      <c r="C9521" s="429">
        <v>6.1774440000000004</v>
      </c>
      <c r="D9521" s="429">
        <v>1.737649</v>
      </c>
      <c r="E9521" s="429">
        <v>4.4397950000000002</v>
      </c>
      <c r="F9521" s="429">
        <v>17.805288000000004</v>
      </c>
    </row>
    <row r="9522" spans="1:6" x14ac:dyDescent="0.3">
      <c r="A9522" s="336">
        <v>32966</v>
      </c>
      <c r="B9522" s="2" t="s">
        <v>296</v>
      </c>
      <c r="C9522" s="429">
        <v>6.2101629999999997</v>
      </c>
      <c r="D9522" s="429">
        <v>1.6876660000000001</v>
      </c>
      <c r="E9522" s="429">
        <v>4.5224969999999995</v>
      </c>
      <c r="F9522" s="429">
        <v>17.763318999999996</v>
      </c>
    </row>
    <row r="9523" spans="1:6" x14ac:dyDescent="0.3">
      <c r="A9523" s="336">
        <v>32967</v>
      </c>
      <c r="B9523" s="2" t="s">
        <v>296</v>
      </c>
      <c r="C9523" s="429">
        <v>6.1750939999999996</v>
      </c>
      <c r="D9523" s="429">
        <v>1.73556</v>
      </c>
      <c r="E9523" s="429">
        <v>4.4395340000000001</v>
      </c>
      <c r="F9523" s="429">
        <v>17.870606999999993</v>
      </c>
    </row>
    <row r="9524" spans="1:6" x14ac:dyDescent="0.3">
      <c r="A9524" s="336">
        <v>32968</v>
      </c>
      <c r="B9524" s="2" t="s">
        <v>296</v>
      </c>
      <c r="C9524" s="429">
        <v>6.2159560000000003</v>
      </c>
      <c r="D9524" s="429">
        <v>1.6853990000000001</v>
      </c>
      <c r="E9524" s="429">
        <v>4.5305569999999999</v>
      </c>
      <c r="F9524" s="429">
        <v>17.791114999999998</v>
      </c>
    </row>
    <row r="9525" spans="1:6" x14ac:dyDescent="0.3">
      <c r="A9525" s="336">
        <v>32976</v>
      </c>
      <c r="B9525" s="2" t="s">
        <v>296</v>
      </c>
      <c r="C9525" s="429">
        <v>6.1490419999999997</v>
      </c>
      <c r="D9525" s="429">
        <v>1.7260230000000001</v>
      </c>
      <c r="E9525" s="429">
        <v>4.423019</v>
      </c>
      <c r="F9525" s="429">
        <v>18.269183000000005</v>
      </c>
    </row>
    <row r="9526" spans="1:6" x14ac:dyDescent="0.3">
      <c r="A9526" s="336">
        <v>33004</v>
      </c>
      <c r="B9526" s="2" t="s">
        <v>296</v>
      </c>
      <c r="C9526" s="429">
        <v>6.5763170000000004</v>
      </c>
      <c r="D9526" s="429">
        <v>2.3974679999999999</v>
      </c>
      <c r="E9526" s="429">
        <v>4.1788490000000005</v>
      </c>
      <c r="F9526" s="429">
        <v>14.054572000000007</v>
      </c>
    </row>
    <row r="9527" spans="1:6" x14ac:dyDescent="0.3">
      <c r="A9527" s="336">
        <v>33009</v>
      </c>
      <c r="B9527" s="2" t="s">
        <v>296</v>
      </c>
      <c r="C9527" s="429">
        <v>6.5989969999999998</v>
      </c>
      <c r="D9527" s="429">
        <v>2.3326129999999998</v>
      </c>
      <c r="E9527" s="429">
        <v>4.2663840000000004</v>
      </c>
      <c r="F9527" s="429">
        <v>15.627093000000009</v>
      </c>
    </row>
    <row r="9528" spans="1:6" x14ac:dyDescent="0.3">
      <c r="A9528" s="336">
        <v>33010</v>
      </c>
      <c r="B9528" s="2" t="s">
        <v>296</v>
      </c>
      <c r="C9528" s="429">
        <v>6.6479710000000001</v>
      </c>
      <c r="D9528" s="429">
        <v>2.170804</v>
      </c>
      <c r="E9528" s="429">
        <v>4.4771669999999997</v>
      </c>
      <c r="F9528" s="429">
        <v>19.04618</v>
      </c>
    </row>
    <row r="9529" spans="1:6" x14ac:dyDescent="0.3">
      <c r="A9529" s="336">
        <v>33012</v>
      </c>
      <c r="B9529" s="2" t="s">
        <v>296</v>
      </c>
      <c r="C9529" s="429">
        <v>6.6457009999999999</v>
      </c>
      <c r="D9529" s="429">
        <v>2.2359290000000001</v>
      </c>
      <c r="E9529" s="429">
        <v>4.4097720000000002</v>
      </c>
      <c r="F9529" s="429">
        <v>17.830615999999999</v>
      </c>
    </row>
    <row r="9530" spans="1:6" x14ac:dyDescent="0.3">
      <c r="A9530" s="336">
        <v>33013</v>
      </c>
      <c r="B9530" s="2" t="s">
        <v>296</v>
      </c>
      <c r="C9530" s="429">
        <v>6.6520400000000004</v>
      </c>
      <c r="D9530" s="429">
        <v>2.2138300000000002</v>
      </c>
      <c r="E9530" s="429">
        <v>4.4382099999999998</v>
      </c>
      <c r="F9530" s="429">
        <v>18.462901000000016</v>
      </c>
    </row>
    <row r="9531" spans="1:6" x14ac:dyDescent="0.3">
      <c r="A9531" s="336">
        <v>33014</v>
      </c>
      <c r="B9531" s="2" t="s">
        <v>296</v>
      </c>
      <c r="C9531" s="429">
        <v>6.6484730000000001</v>
      </c>
      <c r="D9531" s="429">
        <v>2.2949769999999998</v>
      </c>
      <c r="E9531" s="429">
        <v>4.3534959999999998</v>
      </c>
      <c r="F9531" s="429">
        <v>16.945143000000009</v>
      </c>
    </row>
    <row r="9532" spans="1:6" x14ac:dyDescent="0.3">
      <c r="A9532" s="336">
        <v>33015</v>
      </c>
      <c r="B9532" s="2" t="s">
        <v>296</v>
      </c>
      <c r="C9532" s="429">
        <v>6.6360609999999998</v>
      </c>
      <c r="D9532" s="429">
        <v>2.3276970000000001</v>
      </c>
      <c r="E9532" s="429">
        <v>4.3083639999999992</v>
      </c>
      <c r="F9532" s="429">
        <v>16.114553000000001</v>
      </c>
    </row>
    <row r="9533" spans="1:6" x14ac:dyDescent="0.3">
      <c r="A9533" s="336">
        <v>33016</v>
      </c>
      <c r="B9533" s="2" t="s">
        <v>296</v>
      </c>
      <c r="C9533" s="429">
        <v>6.6414920000000004</v>
      </c>
      <c r="D9533" s="429">
        <v>2.28362</v>
      </c>
      <c r="E9533" s="429">
        <v>4.3578720000000004</v>
      </c>
      <c r="F9533" s="429">
        <v>16.864817999999993</v>
      </c>
    </row>
    <row r="9534" spans="1:6" x14ac:dyDescent="0.3">
      <c r="A9534" s="336">
        <v>33018</v>
      </c>
      <c r="B9534" s="2" t="s">
        <v>296</v>
      </c>
      <c r="C9534" s="429">
        <v>6.6272729999999997</v>
      </c>
      <c r="D9534" s="429">
        <v>2.308948</v>
      </c>
      <c r="E9534" s="429">
        <v>4.3183249999999997</v>
      </c>
      <c r="F9534" s="429">
        <v>15.930812000000003</v>
      </c>
    </row>
    <row r="9535" spans="1:6" x14ac:dyDescent="0.3">
      <c r="A9535" s="336">
        <v>33019</v>
      </c>
      <c r="B9535" s="2" t="s">
        <v>296</v>
      </c>
      <c r="C9535" s="429">
        <v>6.5831099999999996</v>
      </c>
      <c r="D9535" s="429">
        <v>2.3587400000000001</v>
      </c>
      <c r="E9535" s="429">
        <v>4.2243699999999995</v>
      </c>
      <c r="F9535" s="429">
        <v>14.879507999999994</v>
      </c>
    </row>
    <row r="9536" spans="1:6" x14ac:dyDescent="0.3">
      <c r="A9536" s="336">
        <v>33020</v>
      </c>
      <c r="B9536" s="2" t="s">
        <v>296</v>
      </c>
      <c r="C9536" s="429">
        <v>6.5895479999999997</v>
      </c>
      <c r="D9536" s="429">
        <v>2.3660100000000002</v>
      </c>
      <c r="E9536" s="429">
        <v>4.2235379999999996</v>
      </c>
      <c r="F9536" s="429">
        <v>14.854134999999992</v>
      </c>
    </row>
    <row r="9537" spans="1:6" x14ac:dyDescent="0.3">
      <c r="A9537" s="336">
        <v>33021</v>
      </c>
      <c r="B9537" s="2" t="s">
        <v>296</v>
      </c>
      <c r="C9537" s="429">
        <v>6.594633</v>
      </c>
      <c r="D9537" s="429">
        <v>2.3846829999999999</v>
      </c>
      <c r="E9537" s="429">
        <v>4.2099500000000001</v>
      </c>
      <c r="F9537" s="429">
        <v>14.598335999999982</v>
      </c>
    </row>
    <row r="9538" spans="1:6" x14ac:dyDescent="0.3">
      <c r="A9538" s="336">
        <v>33023</v>
      </c>
      <c r="B9538" s="2" t="s">
        <v>296</v>
      </c>
      <c r="C9538" s="429">
        <v>6.6149180000000003</v>
      </c>
      <c r="D9538" s="429">
        <v>2.3648570000000002</v>
      </c>
      <c r="E9538" s="429">
        <v>4.2500610000000005</v>
      </c>
      <c r="F9538" s="429">
        <v>15.322898000000009</v>
      </c>
    </row>
    <row r="9539" spans="1:6" x14ac:dyDescent="0.3">
      <c r="A9539" s="336">
        <v>33024</v>
      </c>
      <c r="B9539" s="2" t="s">
        <v>296</v>
      </c>
      <c r="C9539" s="429">
        <v>6.6013289999999998</v>
      </c>
      <c r="D9539" s="429">
        <v>2.406377</v>
      </c>
      <c r="E9539" s="429">
        <v>4.1949519999999998</v>
      </c>
      <c r="F9539" s="429">
        <v>14.286318999999999</v>
      </c>
    </row>
    <row r="9540" spans="1:6" x14ac:dyDescent="0.3">
      <c r="A9540" s="336">
        <v>33025</v>
      </c>
      <c r="B9540" s="2" t="s">
        <v>296</v>
      </c>
      <c r="C9540" s="429">
        <v>6.6203789999999998</v>
      </c>
      <c r="D9540" s="429">
        <v>2.3692350000000002</v>
      </c>
      <c r="E9540" s="429">
        <v>4.251144</v>
      </c>
      <c r="F9540" s="429">
        <v>15.222085</v>
      </c>
    </row>
    <row r="9541" spans="1:6" x14ac:dyDescent="0.3">
      <c r="A9541" s="336">
        <v>33026</v>
      </c>
      <c r="B9541" s="2" t="s">
        <v>296</v>
      </c>
      <c r="C9541" s="429">
        <v>6.6011100000000003</v>
      </c>
      <c r="D9541" s="429">
        <v>2.3966310000000002</v>
      </c>
      <c r="E9541" s="429">
        <v>4.2044790000000001</v>
      </c>
      <c r="F9541" s="429">
        <v>14.327770000000001</v>
      </c>
    </row>
    <row r="9542" spans="1:6" x14ac:dyDescent="0.3">
      <c r="A9542" s="336">
        <v>33027</v>
      </c>
      <c r="B9542" s="2" t="s">
        <v>296</v>
      </c>
      <c r="C9542" s="429">
        <v>6.6155410000000003</v>
      </c>
      <c r="D9542" s="429">
        <v>2.3532389999999999</v>
      </c>
      <c r="E9542" s="429">
        <v>4.262302</v>
      </c>
      <c r="F9542" s="429">
        <v>15.206196999999989</v>
      </c>
    </row>
    <row r="9543" spans="1:6" x14ac:dyDescent="0.3">
      <c r="A9543" s="336">
        <v>33028</v>
      </c>
      <c r="B9543" s="2" t="s">
        <v>296</v>
      </c>
      <c r="C9543" s="429">
        <v>6.6011300000000004</v>
      </c>
      <c r="D9543" s="429">
        <v>2.3769490000000002</v>
      </c>
      <c r="E9543" s="429">
        <v>4.2241809999999997</v>
      </c>
      <c r="F9543" s="429">
        <v>14.535639999999994</v>
      </c>
    </row>
    <row r="9544" spans="1:6" x14ac:dyDescent="0.3">
      <c r="A9544" s="336">
        <v>33029</v>
      </c>
      <c r="B9544" s="2" t="s">
        <v>296</v>
      </c>
      <c r="C9544" s="429">
        <v>6.6043219999999998</v>
      </c>
      <c r="D9544" s="429">
        <v>2.3437830000000002</v>
      </c>
      <c r="E9544" s="429">
        <v>4.2605389999999996</v>
      </c>
      <c r="F9544" s="429">
        <v>14.915718999999996</v>
      </c>
    </row>
    <row r="9545" spans="1:6" x14ac:dyDescent="0.3">
      <c r="A9545" s="336">
        <v>33030</v>
      </c>
      <c r="B9545" s="2" t="s">
        <v>296</v>
      </c>
      <c r="C9545" s="429">
        <v>6.611745</v>
      </c>
      <c r="D9545" s="429">
        <v>1.94191</v>
      </c>
      <c r="E9545" s="429">
        <v>4.669835</v>
      </c>
      <c r="F9545" s="429">
        <v>13.694274000000007</v>
      </c>
    </row>
    <row r="9546" spans="1:6" x14ac:dyDescent="0.3">
      <c r="A9546" s="336">
        <v>33031</v>
      </c>
      <c r="B9546" s="2" t="s">
        <v>296</v>
      </c>
      <c r="C9546" s="429">
        <v>6.6050719999999998</v>
      </c>
      <c r="D9546" s="429">
        <v>2.045839</v>
      </c>
      <c r="E9546" s="429">
        <v>4.5592329999999999</v>
      </c>
      <c r="F9546" s="429">
        <v>13.275552000000005</v>
      </c>
    </row>
    <row r="9547" spans="1:6" x14ac:dyDescent="0.3">
      <c r="A9547" s="336">
        <v>33032</v>
      </c>
      <c r="B9547" s="2" t="s">
        <v>296</v>
      </c>
      <c r="C9547" s="429">
        <v>6.5872210000000004</v>
      </c>
      <c r="D9547" s="429">
        <v>2.1945890000000001</v>
      </c>
      <c r="E9547" s="429">
        <v>4.3926320000000008</v>
      </c>
      <c r="F9547" s="429">
        <v>12.500603999999996</v>
      </c>
    </row>
    <row r="9548" spans="1:6" x14ac:dyDescent="0.3">
      <c r="A9548" s="336">
        <v>33033</v>
      </c>
      <c r="B9548" s="2" t="s">
        <v>296</v>
      </c>
      <c r="C9548" s="429">
        <v>6.6038709999999998</v>
      </c>
      <c r="D9548" s="429">
        <v>1.8837280000000001</v>
      </c>
      <c r="E9548" s="429">
        <v>4.7201430000000002</v>
      </c>
      <c r="F9548" s="429">
        <v>13.563783999999991</v>
      </c>
    </row>
    <row r="9549" spans="1:6" x14ac:dyDescent="0.3">
      <c r="A9549" s="336">
        <v>33034</v>
      </c>
      <c r="B9549" s="2" t="s">
        <v>296</v>
      </c>
      <c r="C9549" s="429">
        <v>6.6106350000000003</v>
      </c>
      <c r="D9549" s="429">
        <v>1.7915049999999999</v>
      </c>
      <c r="E9549" s="429">
        <v>4.8191300000000004</v>
      </c>
      <c r="F9549" s="429">
        <v>15.205799999999982</v>
      </c>
    </row>
    <row r="9550" spans="1:6" x14ac:dyDescent="0.3">
      <c r="A9550" s="336">
        <v>33035</v>
      </c>
      <c r="B9550" s="2" t="s">
        <v>296</v>
      </c>
      <c r="C9550" s="429">
        <v>6.5956770000000002</v>
      </c>
      <c r="D9550" s="429">
        <v>1.7411540000000001</v>
      </c>
      <c r="E9550" s="429">
        <v>4.8545230000000004</v>
      </c>
      <c r="F9550" s="429">
        <v>14.395705</v>
      </c>
    </row>
    <row r="9551" spans="1:6" x14ac:dyDescent="0.3">
      <c r="A9551" s="336">
        <v>33037</v>
      </c>
      <c r="B9551" s="2" t="s">
        <v>296</v>
      </c>
      <c r="C9551" s="429">
        <v>6.5487270000000004</v>
      </c>
      <c r="D9551" s="429">
        <v>1.6207400000000001</v>
      </c>
      <c r="E9551" s="429">
        <v>4.9279869999999999</v>
      </c>
      <c r="F9551" s="429">
        <v>16.086079999999988</v>
      </c>
    </row>
    <row r="9552" spans="1:6" x14ac:dyDescent="0.3">
      <c r="A9552" s="336">
        <v>33039</v>
      </c>
      <c r="B9552" s="2" t="s">
        <v>296</v>
      </c>
      <c r="C9552" s="429">
        <v>6.5990890000000002</v>
      </c>
      <c r="D9552" s="429">
        <v>1.952302</v>
      </c>
      <c r="E9552" s="429">
        <v>4.6467869999999998</v>
      </c>
      <c r="F9552" s="429">
        <v>13.298427000000004</v>
      </c>
    </row>
    <row r="9553" spans="1:6" x14ac:dyDescent="0.3">
      <c r="A9553" s="336">
        <v>33040</v>
      </c>
      <c r="B9553" s="2" t="s">
        <v>296</v>
      </c>
      <c r="C9553" s="429">
        <v>6.7766690000000001</v>
      </c>
      <c r="D9553" s="429">
        <v>1.144992</v>
      </c>
      <c r="E9553" s="429">
        <v>5.6316769999999998</v>
      </c>
      <c r="F9553" s="429">
        <v>34.805451000000005</v>
      </c>
    </row>
    <row r="9554" spans="1:6" x14ac:dyDescent="0.3">
      <c r="A9554" s="336">
        <v>33042</v>
      </c>
      <c r="B9554" s="2" t="s">
        <v>296</v>
      </c>
      <c r="C9554" s="429">
        <v>6.7396859999999998</v>
      </c>
      <c r="D9554" s="429">
        <v>1.1927380000000001</v>
      </c>
      <c r="E9554" s="429">
        <v>5.5469479999999995</v>
      </c>
      <c r="F9554" s="429">
        <v>32.607122999999994</v>
      </c>
    </row>
    <row r="9555" spans="1:6" x14ac:dyDescent="0.3">
      <c r="A9555" s="336">
        <v>33043</v>
      </c>
      <c r="B9555" s="2" t="s">
        <v>296</v>
      </c>
      <c r="C9555" s="429">
        <v>6.7046270000000003</v>
      </c>
      <c r="D9555" s="429">
        <v>1.238003</v>
      </c>
      <c r="E9555" s="429">
        <v>5.4666240000000004</v>
      </c>
      <c r="F9555" s="429">
        <v>30.522995999999999</v>
      </c>
    </row>
    <row r="9556" spans="1:6" x14ac:dyDescent="0.3">
      <c r="A9556" s="336">
        <v>33054</v>
      </c>
      <c r="B9556" s="2" t="s">
        <v>296</v>
      </c>
      <c r="C9556" s="429">
        <v>6.6569909999999997</v>
      </c>
      <c r="D9556" s="429">
        <v>2.293561</v>
      </c>
      <c r="E9556" s="429">
        <v>4.3634299999999993</v>
      </c>
      <c r="F9556" s="429">
        <v>17.306938000000002</v>
      </c>
    </row>
    <row r="9557" spans="1:6" x14ac:dyDescent="0.3">
      <c r="A9557" s="336">
        <v>33055</v>
      </c>
      <c r="B9557" s="2" t="s">
        <v>296</v>
      </c>
      <c r="C9557" s="429">
        <v>6.6398010000000003</v>
      </c>
      <c r="D9557" s="429">
        <v>2.3368090000000001</v>
      </c>
      <c r="E9557" s="429">
        <v>4.3029919999999997</v>
      </c>
      <c r="F9557" s="429">
        <v>16.17707200000001</v>
      </c>
    </row>
    <row r="9558" spans="1:6" x14ac:dyDescent="0.3">
      <c r="A9558" s="336">
        <v>33056</v>
      </c>
      <c r="B9558" s="2" t="s">
        <v>296</v>
      </c>
      <c r="C9558" s="429">
        <v>6.6415030000000002</v>
      </c>
      <c r="D9558" s="429">
        <v>2.3379020000000001</v>
      </c>
      <c r="E9558" s="429">
        <v>4.3036010000000005</v>
      </c>
      <c r="F9558" s="429">
        <v>16.293570000000017</v>
      </c>
    </row>
    <row r="9559" spans="1:6" x14ac:dyDescent="0.3">
      <c r="A9559" s="336">
        <v>33060</v>
      </c>
      <c r="B9559" s="2" t="s">
        <v>296</v>
      </c>
      <c r="C9559" s="429">
        <v>6.5431030000000003</v>
      </c>
      <c r="D9559" s="429">
        <v>2.4343520000000001</v>
      </c>
      <c r="E9559" s="429">
        <v>4.1087509999999998</v>
      </c>
      <c r="F9559" s="429">
        <v>12.756677999999994</v>
      </c>
    </row>
    <row r="9560" spans="1:6" x14ac:dyDescent="0.3">
      <c r="A9560" s="336">
        <v>33062</v>
      </c>
      <c r="B9560" s="2" t="s">
        <v>296</v>
      </c>
      <c r="C9560" s="429">
        <v>6.5413540000000001</v>
      </c>
      <c r="D9560" s="429">
        <v>2.4289610000000001</v>
      </c>
      <c r="E9560" s="429">
        <v>4.112393</v>
      </c>
      <c r="F9560" s="429">
        <v>12.831701000000002</v>
      </c>
    </row>
    <row r="9561" spans="1:6" x14ac:dyDescent="0.3">
      <c r="A9561" s="336">
        <v>33063</v>
      </c>
      <c r="B9561" s="2" t="s">
        <v>296</v>
      </c>
      <c r="C9561" s="429">
        <v>6.5440750000000003</v>
      </c>
      <c r="D9561" s="429">
        <v>2.451279</v>
      </c>
      <c r="E9561" s="429">
        <v>4.0927959999999999</v>
      </c>
      <c r="F9561" s="429">
        <v>12.400260999999986</v>
      </c>
    </row>
    <row r="9562" spans="1:6" x14ac:dyDescent="0.3">
      <c r="A9562" s="336">
        <v>33064</v>
      </c>
      <c r="B9562" s="2" t="s">
        <v>296</v>
      </c>
      <c r="C9562" s="429">
        <v>6.5378059999999998</v>
      </c>
      <c r="D9562" s="429">
        <v>2.4317669999999998</v>
      </c>
      <c r="E9562" s="429">
        <v>4.106039</v>
      </c>
      <c r="F9562" s="429">
        <v>12.657934000000004</v>
      </c>
    </row>
    <row r="9563" spans="1:6" x14ac:dyDescent="0.3">
      <c r="A9563" s="336">
        <v>33065</v>
      </c>
      <c r="B9563" s="2" t="s">
        <v>296</v>
      </c>
      <c r="C9563" s="429">
        <v>6.5418690000000002</v>
      </c>
      <c r="D9563" s="429">
        <v>2.4434999999999998</v>
      </c>
      <c r="E9563" s="429">
        <v>4.0983689999999999</v>
      </c>
      <c r="F9563" s="429">
        <v>12.435564999999983</v>
      </c>
    </row>
    <row r="9564" spans="1:6" x14ac:dyDescent="0.3">
      <c r="A9564" s="336">
        <v>33066</v>
      </c>
      <c r="B9564" s="2" t="s">
        <v>296</v>
      </c>
      <c r="C9564" s="429">
        <v>6.5427229999999996</v>
      </c>
      <c r="D9564" s="429">
        <v>2.4454370000000001</v>
      </c>
      <c r="E9564" s="429">
        <v>4.0972859999999995</v>
      </c>
      <c r="F9564" s="429">
        <v>12.500617999999996</v>
      </c>
    </row>
    <row r="9565" spans="1:6" x14ac:dyDescent="0.3">
      <c r="A9565" s="336">
        <v>33067</v>
      </c>
      <c r="B9565" s="2" t="s">
        <v>296</v>
      </c>
      <c r="C9565" s="429">
        <v>6.5348069999999998</v>
      </c>
      <c r="D9565" s="429">
        <v>2.44014</v>
      </c>
      <c r="E9565" s="429">
        <v>4.0946669999999994</v>
      </c>
      <c r="F9565" s="429">
        <v>12.452113000000004</v>
      </c>
    </row>
    <row r="9566" spans="1:6" x14ac:dyDescent="0.3">
      <c r="A9566" s="336">
        <v>33068</v>
      </c>
      <c r="B9566" s="2" t="s">
        <v>296</v>
      </c>
      <c r="C9566" s="429">
        <v>6.5504600000000002</v>
      </c>
      <c r="D9566" s="429">
        <v>2.45404</v>
      </c>
      <c r="E9566" s="429">
        <v>4.0964200000000002</v>
      </c>
      <c r="F9566" s="429">
        <v>12.469708000000011</v>
      </c>
    </row>
    <row r="9567" spans="1:6" x14ac:dyDescent="0.3">
      <c r="A9567" s="336">
        <v>33069</v>
      </c>
      <c r="B9567" s="2" t="s">
        <v>296</v>
      </c>
      <c r="C9567" s="429">
        <v>6.5448019999999998</v>
      </c>
      <c r="D9567" s="429">
        <v>2.4417849999999999</v>
      </c>
      <c r="E9567" s="429">
        <v>4.1030169999999995</v>
      </c>
      <c r="F9567" s="429">
        <v>12.623899999999992</v>
      </c>
    </row>
    <row r="9568" spans="1:6" x14ac:dyDescent="0.3">
      <c r="A9568" s="336">
        <v>33071</v>
      </c>
      <c r="B9568" s="2" t="s">
        <v>296</v>
      </c>
      <c r="C9568" s="429">
        <v>6.5478120000000004</v>
      </c>
      <c r="D9568" s="429">
        <v>2.4500920000000002</v>
      </c>
      <c r="E9568" s="429">
        <v>4.0977200000000007</v>
      </c>
      <c r="F9568" s="429">
        <v>12.399554999999999</v>
      </c>
    </row>
    <row r="9569" spans="1:6" x14ac:dyDescent="0.3">
      <c r="A9569" s="336">
        <v>33073</v>
      </c>
      <c r="B9569" s="2" t="s">
        <v>296</v>
      </c>
      <c r="C9569" s="429">
        <v>6.536117</v>
      </c>
      <c r="D9569" s="429">
        <v>2.4370949999999998</v>
      </c>
      <c r="E9569" s="429">
        <v>4.0990219999999997</v>
      </c>
      <c r="F9569" s="429">
        <v>12.516117000000008</v>
      </c>
    </row>
    <row r="9570" spans="1:6" x14ac:dyDescent="0.3">
      <c r="A9570" s="336">
        <v>33076</v>
      </c>
      <c r="B9570" s="2" t="s">
        <v>296</v>
      </c>
      <c r="C9570" s="429">
        <v>6.534046</v>
      </c>
      <c r="D9570" s="429">
        <v>2.4275329999999999</v>
      </c>
      <c r="E9570" s="429">
        <v>4.1065129999999996</v>
      </c>
      <c r="F9570" s="429">
        <v>12.584872999999995</v>
      </c>
    </row>
    <row r="9571" spans="1:6" x14ac:dyDescent="0.3">
      <c r="A9571" s="336">
        <v>33122</v>
      </c>
      <c r="B9571" s="2" t="s">
        <v>296</v>
      </c>
      <c r="C9571" s="429">
        <v>6.639392</v>
      </c>
      <c r="D9571" s="429">
        <v>2.1343079999999999</v>
      </c>
      <c r="E9571" s="429">
        <v>4.5050840000000001</v>
      </c>
      <c r="F9571" s="429">
        <v>19.319900000000011</v>
      </c>
    </row>
    <row r="9572" spans="1:6" x14ac:dyDescent="0.3">
      <c r="A9572" s="336">
        <v>33125</v>
      </c>
      <c r="B9572" s="2" t="s">
        <v>296</v>
      </c>
      <c r="C9572" s="429">
        <v>6.6484100000000002</v>
      </c>
      <c r="D9572" s="429">
        <v>2.015018</v>
      </c>
      <c r="E9572" s="429">
        <v>4.6333920000000006</v>
      </c>
      <c r="F9572" s="429">
        <v>21.790286999999992</v>
      </c>
    </row>
    <row r="9573" spans="1:6" x14ac:dyDescent="0.3">
      <c r="A9573" s="336">
        <v>33126</v>
      </c>
      <c r="B9573" s="2" t="s">
        <v>296</v>
      </c>
      <c r="C9573" s="429">
        <v>6.6379849999999996</v>
      </c>
      <c r="D9573" s="429">
        <v>2.1023860000000001</v>
      </c>
      <c r="E9573" s="429">
        <v>4.5355989999999995</v>
      </c>
      <c r="F9573" s="429">
        <v>19.812184000000002</v>
      </c>
    </row>
    <row r="9574" spans="1:6" x14ac:dyDescent="0.3">
      <c r="A9574" s="336">
        <v>33127</v>
      </c>
      <c r="B9574" s="2" t="s">
        <v>296</v>
      </c>
      <c r="C9574" s="429">
        <v>6.6481019999999997</v>
      </c>
      <c r="D9574" s="429">
        <v>1.994767</v>
      </c>
      <c r="E9574" s="429">
        <v>4.6533350000000002</v>
      </c>
      <c r="F9574" s="429">
        <v>22.132490000000004</v>
      </c>
    </row>
    <row r="9575" spans="1:6" x14ac:dyDescent="0.3">
      <c r="A9575" s="336">
        <v>33128</v>
      </c>
      <c r="B9575" s="2" t="s">
        <v>296</v>
      </c>
      <c r="C9575" s="429">
        <v>6.6481019999999997</v>
      </c>
      <c r="D9575" s="429">
        <v>1.994767</v>
      </c>
      <c r="E9575" s="429">
        <v>4.6533350000000002</v>
      </c>
      <c r="F9575" s="429">
        <v>22.132490000000004</v>
      </c>
    </row>
    <row r="9576" spans="1:6" x14ac:dyDescent="0.3">
      <c r="A9576" s="336">
        <v>33129</v>
      </c>
      <c r="B9576" s="2" t="s">
        <v>296</v>
      </c>
      <c r="C9576" s="429">
        <v>6.6481019999999997</v>
      </c>
      <c r="D9576" s="429">
        <v>1.994767</v>
      </c>
      <c r="E9576" s="429">
        <v>4.6533350000000002</v>
      </c>
      <c r="F9576" s="429">
        <v>22.132490000000004</v>
      </c>
    </row>
    <row r="9577" spans="1:6" x14ac:dyDescent="0.3">
      <c r="A9577" s="336">
        <v>33130</v>
      </c>
      <c r="B9577" s="2" t="s">
        <v>296</v>
      </c>
      <c r="C9577" s="429">
        <v>6.6481019999999997</v>
      </c>
      <c r="D9577" s="429">
        <v>1.994767</v>
      </c>
      <c r="E9577" s="429">
        <v>4.6533350000000002</v>
      </c>
      <c r="F9577" s="429">
        <v>22.132490000000004</v>
      </c>
    </row>
    <row r="9578" spans="1:6" x14ac:dyDescent="0.3">
      <c r="A9578" s="336">
        <v>33131</v>
      </c>
      <c r="B9578" s="2" t="s">
        <v>296</v>
      </c>
      <c r="C9578" s="429">
        <v>6.6481019999999997</v>
      </c>
      <c r="D9578" s="429">
        <v>1.994767</v>
      </c>
      <c r="E9578" s="429">
        <v>4.6533350000000002</v>
      </c>
      <c r="F9578" s="429">
        <v>22.132490000000004</v>
      </c>
    </row>
    <row r="9579" spans="1:6" x14ac:dyDescent="0.3">
      <c r="A9579" s="336">
        <v>33132</v>
      </c>
      <c r="B9579" s="2" t="s">
        <v>296</v>
      </c>
      <c r="C9579" s="429">
        <v>6.6481019999999997</v>
      </c>
      <c r="D9579" s="429">
        <v>1.994767</v>
      </c>
      <c r="E9579" s="429">
        <v>4.6533350000000002</v>
      </c>
      <c r="F9579" s="429">
        <v>22.132490000000004</v>
      </c>
    </row>
    <row r="9580" spans="1:6" x14ac:dyDescent="0.3">
      <c r="A9580" s="336">
        <v>33133</v>
      </c>
      <c r="B9580" s="2" t="s">
        <v>296</v>
      </c>
      <c r="C9580" s="429">
        <v>6.6481019999999997</v>
      </c>
      <c r="D9580" s="429">
        <v>1.994767</v>
      </c>
      <c r="E9580" s="429">
        <v>4.6533350000000002</v>
      </c>
      <c r="F9580" s="429">
        <v>22.132490000000004</v>
      </c>
    </row>
    <row r="9581" spans="1:6" x14ac:dyDescent="0.3">
      <c r="A9581" s="336">
        <v>33134</v>
      </c>
      <c r="B9581" s="2" t="s">
        <v>296</v>
      </c>
      <c r="C9581" s="429">
        <v>6.644641</v>
      </c>
      <c r="D9581" s="429">
        <v>2.0283980000000001</v>
      </c>
      <c r="E9581" s="429">
        <v>4.6162429999999999</v>
      </c>
      <c r="F9581" s="429">
        <v>21.383018999999997</v>
      </c>
    </row>
    <row r="9582" spans="1:6" x14ac:dyDescent="0.3">
      <c r="A9582" s="336">
        <v>33135</v>
      </c>
      <c r="B9582" s="2" t="s">
        <v>296</v>
      </c>
      <c r="C9582" s="429">
        <v>6.6480810000000004</v>
      </c>
      <c r="D9582" s="429">
        <v>2.0024489999999999</v>
      </c>
      <c r="E9582" s="429">
        <v>4.6456320000000009</v>
      </c>
      <c r="F9582" s="429">
        <v>21.997460000000011</v>
      </c>
    </row>
    <row r="9583" spans="1:6" x14ac:dyDescent="0.3">
      <c r="A9583" s="336">
        <v>33136</v>
      </c>
      <c r="B9583" s="2" t="s">
        <v>296</v>
      </c>
      <c r="C9583" s="429">
        <v>6.6481019999999997</v>
      </c>
      <c r="D9583" s="429">
        <v>1.994767</v>
      </c>
      <c r="E9583" s="429">
        <v>4.6533350000000002</v>
      </c>
      <c r="F9583" s="429">
        <v>22.132490000000004</v>
      </c>
    </row>
    <row r="9584" spans="1:6" x14ac:dyDescent="0.3">
      <c r="A9584" s="336">
        <v>33137</v>
      </c>
      <c r="B9584" s="2" t="s">
        <v>296</v>
      </c>
      <c r="C9584" s="429">
        <v>6.6481019999999997</v>
      </c>
      <c r="D9584" s="429">
        <v>1.994767</v>
      </c>
      <c r="E9584" s="429">
        <v>4.6533350000000002</v>
      </c>
      <c r="F9584" s="429">
        <v>22.132490000000004</v>
      </c>
    </row>
    <row r="9585" spans="1:6" x14ac:dyDescent="0.3">
      <c r="A9585" s="336">
        <v>33138</v>
      </c>
      <c r="B9585" s="2" t="s">
        <v>296</v>
      </c>
      <c r="C9585" s="429">
        <v>6.659986</v>
      </c>
      <c r="D9585" s="429">
        <v>2.2927620000000002</v>
      </c>
      <c r="E9585" s="429">
        <v>4.3672240000000002</v>
      </c>
      <c r="F9585" s="429">
        <v>17.447524000000008</v>
      </c>
    </row>
    <row r="9586" spans="1:6" x14ac:dyDescent="0.3">
      <c r="A9586" s="336">
        <v>33140</v>
      </c>
      <c r="B9586" s="2" t="s">
        <v>296</v>
      </c>
      <c r="C9586" s="429">
        <v>6.5908600000000002</v>
      </c>
      <c r="D9586" s="429">
        <v>2.2338969999999998</v>
      </c>
      <c r="E9586" s="429">
        <v>4.3569630000000004</v>
      </c>
      <c r="F9586" s="429">
        <v>17.253054999999982</v>
      </c>
    </row>
    <row r="9587" spans="1:6" x14ac:dyDescent="0.3">
      <c r="A9587" s="336">
        <v>33141</v>
      </c>
      <c r="B9587" s="2" t="s">
        <v>296</v>
      </c>
      <c r="C9587" s="429">
        <v>6.5908600000000002</v>
      </c>
      <c r="D9587" s="429">
        <v>2.2338969999999998</v>
      </c>
      <c r="E9587" s="429">
        <v>4.3569630000000004</v>
      </c>
      <c r="F9587" s="429">
        <v>17.253054999999982</v>
      </c>
    </row>
    <row r="9588" spans="1:6" x14ac:dyDescent="0.3">
      <c r="A9588" s="336">
        <v>33142</v>
      </c>
      <c r="B9588" s="2" t="s">
        <v>296</v>
      </c>
      <c r="C9588" s="429">
        <v>6.6490720000000003</v>
      </c>
      <c r="D9588" s="429">
        <v>2.0293739999999998</v>
      </c>
      <c r="E9588" s="429">
        <v>4.6196980000000005</v>
      </c>
      <c r="F9588" s="429">
        <v>21.566551000000011</v>
      </c>
    </row>
    <row r="9589" spans="1:6" x14ac:dyDescent="0.3">
      <c r="A9589" s="336">
        <v>33143</v>
      </c>
      <c r="B9589" s="2" t="s">
        <v>296</v>
      </c>
      <c r="C9589" s="429">
        <v>6.6440299999999999</v>
      </c>
      <c r="D9589" s="429">
        <v>2.0136699999999998</v>
      </c>
      <c r="E9589" s="429">
        <v>4.6303599999999996</v>
      </c>
      <c r="F9589" s="429">
        <v>21.623856999999994</v>
      </c>
    </row>
    <row r="9590" spans="1:6" x14ac:dyDescent="0.3">
      <c r="A9590" s="336">
        <v>33144</v>
      </c>
      <c r="B9590" s="2" t="s">
        <v>296</v>
      </c>
      <c r="C9590" s="429">
        <v>6.6334609999999996</v>
      </c>
      <c r="D9590" s="429">
        <v>2.0922640000000001</v>
      </c>
      <c r="E9590" s="429">
        <v>4.5411969999999995</v>
      </c>
      <c r="F9590" s="429">
        <v>19.790591000000006</v>
      </c>
    </row>
    <row r="9591" spans="1:6" x14ac:dyDescent="0.3">
      <c r="A9591" s="336">
        <v>33145</v>
      </c>
      <c r="B9591" s="2" t="s">
        <v>296</v>
      </c>
      <c r="C9591" s="429">
        <v>6.6479559999999998</v>
      </c>
      <c r="D9591" s="429">
        <v>1.996864</v>
      </c>
      <c r="E9591" s="429">
        <v>4.6510920000000002</v>
      </c>
      <c r="F9591" s="429">
        <v>22.089346000000013</v>
      </c>
    </row>
    <row r="9592" spans="1:6" x14ac:dyDescent="0.3">
      <c r="A9592" s="336">
        <v>33146</v>
      </c>
      <c r="B9592" s="2" t="s">
        <v>296</v>
      </c>
      <c r="C9592" s="429">
        <v>6.6481019999999997</v>
      </c>
      <c r="D9592" s="429">
        <v>1.994767</v>
      </c>
      <c r="E9592" s="429">
        <v>4.6533350000000002</v>
      </c>
      <c r="F9592" s="429">
        <v>22.132490000000004</v>
      </c>
    </row>
    <row r="9593" spans="1:6" x14ac:dyDescent="0.3">
      <c r="A9593" s="336">
        <v>33147</v>
      </c>
      <c r="B9593" s="2" t="s">
        <v>296</v>
      </c>
      <c r="C9593" s="429">
        <v>6.6592830000000003</v>
      </c>
      <c r="D9593" s="429">
        <v>2.2537509999999998</v>
      </c>
      <c r="E9593" s="429">
        <v>4.4055320000000009</v>
      </c>
      <c r="F9593" s="429">
        <v>18.063789</v>
      </c>
    </row>
    <row r="9594" spans="1:6" x14ac:dyDescent="0.3">
      <c r="A9594" s="336">
        <v>33149</v>
      </c>
      <c r="B9594" s="2" t="s">
        <v>296</v>
      </c>
      <c r="C9594" s="429">
        <v>6.6481019999999997</v>
      </c>
      <c r="D9594" s="429">
        <v>1.994767</v>
      </c>
      <c r="E9594" s="429">
        <v>4.6533350000000002</v>
      </c>
      <c r="F9594" s="429">
        <v>22.132490000000004</v>
      </c>
    </row>
    <row r="9595" spans="1:6" x14ac:dyDescent="0.3">
      <c r="A9595" s="336">
        <v>33150</v>
      </c>
      <c r="B9595" s="2" t="s">
        <v>296</v>
      </c>
      <c r="C9595" s="429">
        <v>6.6610379999999996</v>
      </c>
      <c r="D9595" s="429">
        <v>2.2832629999999998</v>
      </c>
      <c r="E9595" s="429">
        <v>4.3777749999999997</v>
      </c>
      <c r="F9595" s="429">
        <v>17.620854000000008</v>
      </c>
    </row>
    <row r="9596" spans="1:6" x14ac:dyDescent="0.3">
      <c r="A9596" s="336">
        <v>33154</v>
      </c>
      <c r="B9596" s="2" t="s">
        <v>296</v>
      </c>
      <c r="C9596" s="429">
        <v>6.5908600000000002</v>
      </c>
      <c r="D9596" s="429">
        <v>2.2338969999999998</v>
      </c>
      <c r="E9596" s="429">
        <v>4.3569630000000004</v>
      </c>
      <c r="F9596" s="429">
        <v>17.253054999999982</v>
      </c>
    </row>
    <row r="9597" spans="1:6" x14ac:dyDescent="0.3">
      <c r="A9597" s="336">
        <v>33155</v>
      </c>
      <c r="B9597" s="2" t="s">
        <v>296</v>
      </c>
      <c r="C9597" s="429">
        <v>6.6389509999999996</v>
      </c>
      <c r="D9597" s="429">
        <v>2.0396299999999998</v>
      </c>
      <c r="E9597" s="429">
        <v>4.5993209999999998</v>
      </c>
      <c r="F9597" s="429">
        <v>20.940769999999993</v>
      </c>
    </row>
    <row r="9598" spans="1:6" x14ac:dyDescent="0.3">
      <c r="A9598" s="336">
        <v>33156</v>
      </c>
      <c r="B9598" s="2" t="s">
        <v>296</v>
      </c>
      <c r="C9598" s="429">
        <v>6.6412279999999999</v>
      </c>
      <c r="D9598" s="429">
        <v>2.023552</v>
      </c>
      <c r="E9598" s="429">
        <v>4.6176759999999994</v>
      </c>
      <c r="F9598" s="429">
        <v>21.169610000000006</v>
      </c>
    </row>
    <row r="9599" spans="1:6" x14ac:dyDescent="0.3">
      <c r="A9599" s="336">
        <v>33157</v>
      </c>
      <c r="B9599" s="2" t="s">
        <v>296</v>
      </c>
      <c r="C9599" s="429">
        <v>6.5849520000000004</v>
      </c>
      <c r="D9599" s="429">
        <v>2.2317119999999999</v>
      </c>
      <c r="E9599" s="429">
        <v>4.3532400000000004</v>
      </c>
      <c r="F9599" s="429">
        <v>12.366629999999994</v>
      </c>
    </row>
    <row r="9600" spans="1:6" x14ac:dyDescent="0.3">
      <c r="A9600" s="336">
        <v>33158</v>
      </c>
      <c r="B9600" s="2" t="s">
        <v>296</v>
      </c>
      <c r="C9600" s="429">
        <v>6.5849520000000004</v>
      </c>
      <c r="D9600" s="429">
        <v>2.2317119999999999</v>
      </c>
      <c r="E9600" s="429">
        <v>4.3532400000000004</v>
      </c>
      <c r="F9600" s="429">
        <v>12.366629999999994</v>
      </c>
    </row>
    <row r="9601" spans="1:6" x14ac:dyDescent="0.3">
      <c r="A9601" s="336">
        <v>33160</v>
      </c>
      <c r="B9601" s="2" t="s">
        <v>296</v>
      </c>
      <c r="C9601" s="429">
        <v>6.6077199999999996</v>
      </c>
      <c r="D9601" s="429">
        <v>2.2754970000000001</v>
      </c>
      <c r="E9601" s="429">
        <v>4.332222999999999</v>
      </c>
      <c r="F9601" s="429">
        <v>16.816091999999998</v>
      </c>
    </row>
    <row r="9602" spans="1:6" x14ac:dyDescent="0.3">
      <c r="A9602" s="336">
        <v>33161</v>
      </c>
      <c r="B9602" s="2" t="s">
        <v>296</v>
      </c>
      <c r="C9602" s="429">
        <v>6.6573140000000004</v>
      </c>
      <c r="D9602" s="429">
        <v>2.302638</v>
      </c>
      <c r="E9602" s="429">
        <v>4.3546760000000004</v>
      </c>
      <c r="F9602" s="429">
        <v>17.237096999999984</v>
      </c>
    </row>
    <row r="9603" spans="1:6" x14ac:dyDescent="0.3">
      <c r="A9603" s="336">
        <v>33162</v>
      </c>
      <c r="B9603" s="2" t="s">
        <v>296</v>
      </c>
      <c r="C9603" s="429">
        <v>6.6275630000000003</v>
      </c>
      <c r="D9603" s="429">
        <v>2.2909929999999998</v>
      </c>
      <c r="E9603" s="429">
        <v>4.33657</v>
      </c>
      <c r="F9603" s="429">
        <v>16.900433000000007</v>
      </c>
    </row>
    <row r="9604" spans="1:6" x14ac:dyDescent="0.3">
      <c r="A9604" s="336">
        <v>33165</v>
      </c>
      <c r="B9604" s="2" t="s">
        <v>296</v>
      </c>
      <c r="C9604" s="429">
        <v>6.6080719999999999</v>
      </c>
      <c r="D9604" s="429">
        <v>2.1795810000000002</v>
      </c>
      <c r="E9604" s="429">
        <v>4.4284909999999993</v>
      </c>
      <c r="F9604" s="429">
        <v>17.163575999999992</v>
      </c>
    </row>
    <row r="9605" spans="1:6" x14ac:dyDescent="0.3">
      <c r="A9605" s="336">
        <v>33166</v>
      </c>
      <c r="B9605" s="2" t="s">
        <v>296</v>
      </c>
      <c r="C9605" s="429">
        <v>6.6397110000000001</v>
      </c>
      <c r="D9605" s="429">
        <v>2.183033</v>
      </c>
      <c r="E9605" s="429">
        <v>4.4566780000000001</v>
      </c>
      <c r="F9605" s="429">
        <v>18.492523000000013</v>
      </c>
    </row>
    <row r="9606" spans="1:6" x14ac:dyDescent="0.3">
      <c r="A9606" s="336">
        <v>33167</v>
      </c>
      <c r="B9606" s="2" t="s">
        <v>296</v>
      </c>
      <c r="C9606" s="429">
        <v>6.6609629999999997</v>
      </c>
      <c r="D9606" s="429">
        <v>2.292046</v>
      </c>
      <c r="E9606" s="429">
        <v>4.3689169999999997</v>
      </c>
      <c r="F9606" s="429">
        <v>17.461052999999993</v>
      </c>
    </row>
    <row r="9607" spans="1:6" x14ac:dyDescent="0.3">
      <c r="A9607" s="336">
        <v>33168</v>
      </c>
      <c r="B9607" s="2" t="s">
        <v>296</v>
      </c>
      <c r="C9607" s="429">
        <v>6.662147</v>
      </c>
      <c r="D9607" s="429">
        <v>2.307992</v>
      </c>
      <c r="E9607" s="429">
        <v>4.3541550000000004</v>
      </c>
      <c r="F9607" s="429">
        <v>17.234140999999994</v>
      </c>
    </row>
    <row r="9608" spans="1:6" x14ac:dyDescent="0.3">
      <c r="A9608" s="336">
        <v>33169</v>
      </c>
      <c r="B9608" s="2" t="s">
        <v>296</v>
      </c>
      <c r="C9608" s="429">
        <v>6.6352840000000004</v>
      </c>
      <c r="D9608" s="429">
        <v>2.3209170000000001</v>
      </c>
      <c r="E9608" s="429">
        <v>4.3143670000000007</v>
      </c>
      <c r="F9608" s="429">
        <v>16.500720000000001</v>
      </c>
    </row>
    <row r="9609" spans="1:6" x14ac:dyDescent="0.3">
      <c r="A9609" s="336">
        <v>33170</v>
      </c>
      <c r="B9609" s="2" t="s">
        <v>296</v>
      </c>
      <c r="C9609" s="429">
        <v>6.5958990000000002</v>
      </c>
      <c r="D9609" s="429">
        <v>2.1477759999999999</v>
      </c>
      <c r="E9609" s="429">
        <v>4.4481230000000007</v>
      </c>
      <c r="F9609" s="429">
        <v>12.817113999999989</v>
      </c>
    </row>
    <row r="9610" spans="1:6" x14ac:dyDescent="0.3">
      <c r="A9610" s="336">
        <v>33172</v>
      </c>
      <c r="B9610" s="2" t="s">
        <v>296</v>
      </c>
      <c r="C9610" s="429">
        <v>6.6233110000000002</v>
      </c>
      <c r="D9610" s="429">
        <v>2.1735329999999999</v>
      </c>
      <c r="E9610" s="429">
        <v>4.4497780000000002</v>
      </c>
      <c r="F9610" s="429">
        <v>17.942039000000008</v>
      </c>
    </row>
    <row r="9611" spans="1:6" x14ac:dyDescent="0.3">
      <c r="A9611" s="336">
        <v>33173</v>
      </c>
      <c r="B9611" s="2" t="s">
        <v>296</v>
      </c>
      <c r="C9611" s="429">
        <v>6.604832</v>
      </c>
      <c r="D9611" s="429">
        <v>2.1956099999999998</v>
      </c>
      <c r="E9611" s="429">
        <v>4.4092219999999998</v>
      </c>
      <c r="F9611" s="429">
        <v>16.72822699999999</v>
      </c>
    </row>
    <row r="9612" spans="1:6" x14ac:dyDescent="0.3">
      <c r="A9612" s="336">
        <v>33174</v>
      </c>
      <c r="B9612" s="2" t="s">
        <v>296</v>
      </c>
      <c r="C9612" s="429">
        <v>6.6218060000000003</v>
      </c>
      <c r="D9612" s="429">
        <v>2.1427350000000001</v>
      </c>
      <c r="E9612" s="429">
        <v>4.4790710000000002</v>
      </c>
      <c r="F9612" s="429">
        <v>18.393150999999996</v>
      </c>
    </row>
    <row r="9613" spans="1:6" x14ac:dyDescent="0.3">
      <c r="A9613" s="336">
        <v>33175</v>
      </c>
      <c r="B9613" s="2" t="s">
        <v>296</v>
      </c>
      <c r="C9613" s="429">
        <v>6.6050839999999997</v>
      </c>
      <c r="D9613" s="429">
        <v>2.1935910000000001</v>
      </c>
      <c r="E9613" s="429">
        <v>4.4114930000000001</v>
      </c>
      <c r="F9613" s="429">
        <v>16.665630999999983</v>
      </c>
    </row>
    <row r="9614" spans="1:6" x14ac:dyDescent="0.3">
      <c r="A9614" s="336">
        <v>33176</v>
      </c>
      <c r="B9614" s="2" t="s">
        <v>296</v>
      </c>
      <c r="C9614" s="429">
        <v>6.5924649999999998</v>
      </c>
      <c r="D9614" s="429">
        <v>2.218067</v>
      </c>
      <c r="E9614" s="429">
        <v>4.3743979999999993</v>
      </c>
      <c r="F9614" s="429">
        <v>14.015107</v>
      </c>
    </row>
    <row r="9615" spans="1:6" x14ac:dyDescent="0.3">
      <c r="A9615" s="336">
        <v>33177</v>
      </c>
      <c r="B9615" s="2" t="s">
        <v>296</v>
      </c>
      <c r="C9615" s="429">
        <v>6.5857140000000003</v>
      </c>
      <c r="D9615" s="429">
        <v>2.2284009999999999</v>
      </c>
      <c r="E9615" s="429">
        <v>4.3573130000000004</v>
      </c>
      <c r="F9615" s="429">
        <v>12.472284000000002</v>
      </c>
    </row>
    <row r="9616" spans="1:6" x14ac:dyDescent="0.3">
      <c r="A9616" s="336">
        <v>33178</v>
      </c>
      <c r="B9616" s="2" t="s">
        <v>296</v>
      </c>
      <c r="C9616" s="429">
        <v>6.6196789999999996</v>
      </c>
      <c r="D9616" s="429">
        <v>2.2499400000000001</v>
      </c>
      <c r="E9616" s="429">
        <v>4.3697389999999992</v>
      </c>
      <c r="F9616" s="429">
        <v>16.260261999999997</v>
      </c>
    </row>
    <row r="9617" spans="1:6" x14ac:dyDescent="0.3">
      <c r="A9617" s="336">
        <v>33179</v>
      </c>
      <c r="B9617" s="2" t="s">
        <v>296</v>
      </c>
      <c r="C9617" s="429">
        <v>6.6172570000000004</v>
      </c>
      <c r="D9617" s="429">
        <v>2.3190029999999999</v>
      </c>
      <c r="E9617" s="429">
        <v>4.298254</v>
      </c>
      <c r="F9617" s="429">
        <v>16.207596999999993</v>
      </c>
    </row>
    <row r="9618" spans="1:6" x14ac:dyDescent="0.3">
      <c r="A9618" s="336">
        <v>33180</v>
      </c>
      <c r="B9618" s="2" t="s">
        <v>296</v>
      </c>
      <c r="C9618" s="429">
        <v>6.6034639999999998</v>
      </c>
      <c r="D9618" s="429">
        <v>2.3059210000000001</v>
      </c>
      <c r="E9618" s="429">
        <v>4.2975429999999992</v>
      </c>
      <c r="F9618" s="429">
        <v>16.193774999999995</v>
      </c>
    </row>
    <row r="9619" spans="1:6" x14ac:dyDescent="0.3">
      <c r="A9619" s="336">
        <v>33181</v>
      </c>
      <c r="B9619" s="2" t="s">
        <v>296</v>
      </c>
      <c r="C9619" s="429">
        <v>6.5908600000000002</v>
      </c>
      <c r="D9619" s="429">
        <v>2.2349510000000001</v>
      </c>
      <c r="E9619" s="429">
        <v>4.3559090000000005</v>
      </c>
      <c r="F9619" s="429">
        <v>17.241787999999985</v>
      </c>
    </row>
    <row r="9620" spans="1:6" x14ac:dyDescent="0.3">
      <c r="A9620" s="336">
        <v>33182</v>
      </c>
      <c r="B9620" s="2" t="s">
        <v>296</v>
      </c>
      <c r="C9620" s="429">
        <v>6.6110509999999998</v>
      </c>
      <c r="D9620" s="429">
        <v>2.2112660000000002</v>
      </c>
      <c r="E9620" s="429">
        <v>4.3997849999999996</v>
      </c>
      <c r="F9620" s="429">
        <v>16.615475000000011</v>
      </c>
    </row>
    <row r="9621" spans="1:6" x14ac:dyDescent="0.3">
      <c r="A9621" s="336">
        <v>33183</v>
      </c>
      <c r="B9621" s="2" t="s">
        <v>296</v>
      </c>
      <c r="C9621" s="429">
        <v>6.603396</v>
      </c>
      <c r="D9621" s="429">
        <v>2.1978200000000001</v>
      </c>
      <c r="E9621" s="429">
        <v>4.4055759999999999</v>
      </c>
      <c r="F9621" s="429">
        <v>16.354146999999998</v>
      </c>
    </row>
    <row r="9622" spans="1:6" x14ac:dyDescent="0.3">
      <c r="A9622" s="336">
        <v>33184</v>
      </c>
      <c r="B9622" s="2" t="s">
        <v>296</v>
      </c>
      <c r="C9622" s="429">
        <v>6.6092979999999999</v>
      </c>
      <c r="D9622" s="429">
        <v>2.1912250000000002</v>
      </c>
      <c r="E9622" s="429">
        <v>4.4180729999999997</v>
      </c>
      <c r="F9622" s="429">
        <v>16.970035000000003</v>
      </c>
    </row>
    <row r="9623" spans="1:6" x14ac:dyDescent="0.3">
      <c r="A9623" s="336">
        <v>33185</v>
      </c>
      <c r="B9623" s="2" t="s">
        <v>296</v>
      </c>
      <c r="C9623" s="429">
        <v>6.60365</v>
      </c>
      <c r="D9623" s="429">
        <v>2.1942620000000002</v>
      </c>
      <c r="E9623" s="429">
        <v>4.4093879999999999</v>
      </c>
      <c r="F9623" s="429">
        <v>15.431248000000004</v>
      </c>
    </row>
    <row r="9624" spans="1:6" x14ac:dyDescent="0.3">
      <c r="A9624" s="336">
        <v>33186</v>
      </c>
      <c r="B9624" s="2" t="s">
        <v>296</v>
      </c>
      <c r="C9624" s="429">
        <v>6.5928250000000004</v>
      </c>
      <c r="D9624" s="429">
        <v>2.2161900000000001</v>
      </c>
      <c r="E9624" s="429">
        <v>4.3766350000000003</v>
      </c>
      <c r="F9624" s="429">
        <v>13.990883000000011</v>
      </c>
    </row>
    <row r="9625" spans="1:6" x14ac:dyDescent="0.3">
      <c r="A9625" s="336">
        <v>33187</v>
      </c>
      <c r="B9625" s="2" t="s">
        <v>296</v>
      </c>
      <c r="C9625" s="429">
        <v>6.599056</v>
      </c>
      <c r="D9625" s="429">
        <v>2.1626650000000001</v>
      </c>
      <c r="E9625" s="429">
        <v>4.4363910000000004</v>
      </c>
      <c r="F9625" s="429">
        <v>13.092562999999991</v>
      </c>
    </row>
    <row r="9626" spans="1:6" x14ac:dyDescent="0.3">
      <c r="A9626" s="336">
        <v>33189</v>
      </c>
      <c r="B9626" s="2" t="s">
        <v>296</v>
      </c>
      <c r="C9626" s="429">
        <v>6.5849520000000004</v>
      </c>
      <c r="D9626" s="429">
        <v>2.2317119999999999</v>
      </c>
      <c r="E9626" s="429">
        <v>4.3532400000000004</v>
      </c>
      <c r="F9626" s="429">
        <v>12.366629999999994</v>
      </c>
    </row>
    <row r="9627" spans="1:6" x14ac:dyDescent="0.3">
      <c r="A9627" s="336">
        <v>33190</v>
      </c>
      <c r="B9627" s="2" t="s">
        <v>296</v>
      </c>
      <c r="C9627" s="429">
        <v>6.5849520000000004</v>
      </c>
      <c r="D9627" s="429">
        <v>2.2317119999999999</v>
      </c>
      <c r="E9627" s="429">
        <v>4.3532400000000004</v>
      </c>
      <c r="F9627" s="429">
        <v>12.366629999999994</v>
      </c>
    </row>
    <row r="9628" spans="1:6" x14ac:dyDescent="0.3">
      <c r="A9628" s="336">
        <v>33193</v>
      </c>
      <c r="B9628" s="2" t="s">
        <v>296</v>
      </c>
      <c r="C9628" s="429">
        <v>6.6007280000000002</v>
      </c>
      <c r="D9628" s="429">
        <v>2.1987190000000001</v>
      </c>
      <c r="E9628" s="429">
        <v>4.4020089999999996</v>
      </c>
      <c r="F9628" s="429">
        <v>15.129640000000002</v>
      </c>
    </row>
    <row r="9629" spans="1:6" x14ac:dyDescent="0.3">
      <c r="A9629" s="336">
        <v>33194</v>
      </c>
      <c r="B9629" s="2" t="s">
        <v>296</v>
      </c>
      <c r="C9629" s="429">
        <v>6.606223</v>
      </c>
      <c r="D9629" s="429">
        <v>2.1981660000000001</v>
      </c>
      <c r="E9629" s="429">
        <v>4.4080569999999994</v>
      </c>
      <c r="F9629" s="429">
        <v>15.754376000000001</v>
      </c>
    </row>
    <row r="9630" spans="1:6" x14ac:dyDescent="0.3">
      <c r="A9630" s="336">
        <v>33196</v>
      </c>
      <c r="B9630" s="2" t="s">
        <v>296</v>
      </c>
      <c r="C9630" s="429">
        <v>6.6051200000000003</v>
      </c>
      <c r="D9630" s="429">
        <v>2.1404860000000001</v>
      </c>
      <c r="E9630" s="429">
        <v>4.4646340000000002</v>
      </c>
      <c r="F9630" s="429">
        <v>14.102578000000001</v>
      </c>
    </row>
    <row r="9631" spans="1:6" x14ac:dyDescent="0.3">
      <c r="A9631" s="336">
        <v>33199</v>
      </c>
      <c r="B9631" s="2" t="s">
        <v>296</v>
      </c>
      <c r="C9631" s="429">
        <v>6.6155270000000002</v>
      </c>
      <c r="D9631" s="429">
        <v>2.1577449999999998</v>
      </c>
      <c r="E9631" s="429">
        <v>4.4577819999999999</v>
      </c>
      <c r="F9631" s="429">
        <v>17.863296999999996</v>
      </c>
    </row>
    <row r="9632" spans="1:6" x14ac:dyDescent="0.3">
      <c r="A9632" s="336">
        <v>33301</v>
      </c>
      <c r="B9632" s="2" t="s">
        <v>296</v>
      </c>
      <c r="C9632" s="429">
        <v>6.5627779999999998</v>
      </c>
      <c r="D9632" s="429">
        <v>2.42069</v>
      </c>
      <c r="E9632" s="429">
        <v>4.1420879999999993</v>
      </c>
      <c r="F9632" s="429">
        <v>13.386422000000003</v>
      </c>
    </row>
    <row r="9633" spans="1:6" x14ac:dyDescent="0.3">
      <c r="A9633" s="336">
        <v>33304</v>
      </c>
      <c r="B9633" s="2" t="s">
        <v>296</v>
      </c>
      <c r="C9633" s="429">
        <v>6.5596750000000004</v>
      </c>
      <c r="D9633" s="429">
        <v>2.421891</v>
      </c>
      <c r="E9633" s="429">
        <v>4.1377839999999999</v>
      </c>
      <c r="F9633" s="429">
        <v>13.306640999999992</v>
      </c>
    </row>
    <row r="9634" spans="1:6" x14ac:dyDescent="0.3">
      <c r="A9634" s="336">
        <v>33305</v>
      </c>
      <c r="B9634" s="2" t="s">
        <v>296</v>
      </c>
      <c r="C9634" s="429">
        <v>6.557226</v>
      </c>
      <c r="D9634" s="429">
        <v>2.424658</v>
      </c>
      <c r="E9634" s="429">
        <v>4.132568</v>
      </c>
      <c r="F9634" s="429">
        <v>13.206821999999995</v>
      </c>
    </row>
    <row r="9635" spans="1:6" x14ac:dyDescent="0.3">
      <c r="A9635" s="336">
        <v>33306</v>
      </c>
      <c r="B9635" s="2" t="s">
        <v>296</v>
      </c>
      <c r="C9635" s="429">
        <v>6.5546660000000001</v>
      </c>
      <c r="D9635" s="429">
        <v>2.4228190000000001</v>
      </c>
      <c r="E9635" s="429">
        <v>4.1318470000000005</v>
      </c>
      <c r="F9635" s="429">
        <v>13.198947000000004</v>
      </c>
    </row>
    <row r="9636" spans="1:6" x14ac:dyDescent="0.3">
      <c r="A9636" s="336">
        <v>33308</v>
      </c>
      <c r="B9636" s="2" t="s">
        <v>296</v>
      </c>
      <c r="C9636" s="429">
        <v>6.5503229999999997</v>
      </c>
      <c r="D9636" s="429">
        <v>2.4255399999999998</v>
      </c>
      <c r="E9636" s="429">
        <v>4.1247829999999999</v>
      </c>
      <c r="F9636" s="429">
        <v>13.066780999999992</v>
      </c>
    </row>
    <row r="9637" spans="1:6" x14ac:dyDescent="0.3">
      <c r="A9637" s="336">
        <v>33309</v>
      </c>
      <c r="B9637" s="2" t="s">
        <v>296</v>
      </c>
      <c r="C9637" s="429">
        <v>6.5533729999999997</v>
      </c>
      <c r="D9637" s="429">
        <v>2.442501</v>
      </c>
      <c r="E9637" s="429">
        <v>4.1108719999999996</v>
      </c>
      <c r="F9637" s="429">
        <v>12.771045999999991</v>
      </c>
    </row>
    <row r="9638" spans="1:6" x14ac:dyDescent="0.3">
      <c r="A9638" s="336">
        <v>33311</v>
      </c>
      <c r="B9638" s="2" t="s">
        <v>296</v>
      </c>
      <c r="C9638" s="429">
        <v>6.5609960000000003</v>
      </c>
      <c r="D9638" s="429">
        <v>2.4390369999999999</v>
      </c>
      <c r="E9638" s="429">
        <v>4.1219590000000004</v>
      </c>
      <c r="F9638" s="429">
        <v>12.986654000000016</v>
      </c>
    </row>
    <row r="9639" spans="1:6" x14ac:dyDescent="0.3">
      <c r="A9639" s="336">
        <v>33312</v>
      </c>
      <c r="B9639" s="2" t="s">
        <v>296</v>
      </c>
      <c r="C9639" s="429">
        <v>6.5722860000000001</v>
      </c>
      <c r="D9639" s="429">
        <v>2.432852</v>
      </c>
      <c r="E9639" s="429">
        <v>4.1394339999999996</v>
      </c>
      <c r="F9639" s="429">
        <v>13.31454500000001</v>
      </c>
    </row>
    <row r="9640" spans="1:6" x14ac:dyDescent="0.3">
      <c r="A9640" s="336">
        <v>33313</v>
      </c>
      <c r="B9640" s="2" t="s">
        <v>296</v>
      </c>
      <c r="C9640" s="429">
        <v>6.5621619999999998</v>
      </c>
      <c r="D9640" s="429">
        <v>2.456067</v>
      </c>
      <c r="E9640" s="429">
        <v>4.1060949999999998</v>
      </c>
      <c r="F9640" s="429">
        <v>12.662407000000002</v>
      </c>
    </row>
    <row r="9641" spans="1:6" x14ac:dyDescent="0.3">
      <c r="A9641" s="336">
        <v>33314</v>
      </c>
      <c r="B9641" s="2" t="s">
        <v>296</v>
      </c>
      <c r="C9641" s="429">
        <v>6.5803589999999996</v>
      </c>
      <c r="D9641" s="429">
        <v>2.4418880000000001</v>
      </c>
      <c r="E9641" s="429">
        <v>4.1384709999999991</v>
      </c>
      <c r="F9641" s="429">
        <v>13.28147700000001</v>
      </c>
    </row>
    <row r="9642" spans="1:6" x14ac:dyDescent="0.3">
      <c r="A9642" s="336">
        <v>33315</v>
      </c>
      <c r="B9642" s="2" t="s">
        <v>296</v>
      </c>
      <c r="C9642" s="429">
        <v>6.5705600000000004</v>
      </c>
      <c r="D9642" s="429">
        <v>2.423651</v>
      </c>
      <c r="E9642" s="429">
        <v>4.1469090000000008</v>
      </c>
      <c r="F9642" s="429">
        <v>13.466554999999993</v>
      </c>
    </row>
    <row r="9643" spans="1:6" x14ac:dyDescent="0.3">
      <c r="A9643" s="336">
        <v>33316</v>
      </c>
      <c r="B9643" s="2" t="s">
        <v>296</v>
      </c>
      <c r="C9643" s="429">
        <v>6.5666469999999997</v>
      </c>
      <c r="D9643" s="429">
        <v>2.417465</v>
      </c>
      <c r="E9643" s="429">
        <v>4.1491819999999997</v>
      </c>
      <c r="F9643" s="429">
        <v>13.521027000000011</v>
      </c>
    </row>
    <row r="9644" spans="1:6" x14ac:dyDescent="0.3">
      <c r="A9644" s="336">
        <v>33317</v>
      </c>
      <c r="B9644" s="2" t="s">
        <v>296</v>
      </c>
      <c r="C9644" s="429">
        <v>6.5683610000000003</v>
      </c>
      <c r="D9644" s="429">
        <v>2.4557259999999999</v>
      </c>
      <c r="E9644" s="429">
        <v>4.1126350000000009</v>
      </c>
      <c r="F9644" s="429">
        <v>12.796419</v>
      </c>
    </row>
    <row r="9645" spans="1:6" x14ac:dyDescent="0.3">
      <c r="A9645" s="336">
        <v>33319</v>
      </c>
      <c r="B9645" s="2" t="s">
        <v>296</v>
      </c>
      <c r="C9645" s="429">
        <v>6.5567200000000003</v>
      </c>
      <c r="D9645" s="429">
        <v>2.4559570000000002</v>
      </c>
      <c r="E9645" s="429">
        <v>4.1007630000000006</v>
      </c>
      <c r="F9645" s="429">
        <v>12.553672999999996</v>
      </c>
    </row>
    <row r="9646" spans="1:6" x14ac:dyDescent="0.3">
      <c r="A9646" s="336">
        <v>33321</v>
      </c>
      <c r="B9646" s="2" t="s">
        <v>296</v>
      </c>
      <c r="C9646" s="429">
        <v>6.553134</v>
      </c>
      <c r="D9646" s="429">
        <v>2.4509159999999999</v>
      </c>
      <c r="E9646" s="429">
        <v>4.1022180000000006</v>
      </c>
      <c r="F9646" s="429">
        <v>12.488575999999995</v>
      </c>
    </row>
    <row r="9647" spans="1:6" x14ac:dyDescent="0.3">
      <c r="A9647" s="336">
        <v>33322</v>
      </c>
      <c r="B9647" s="2" t="s">
        <v>296</v>
      </c>
      <c r="C9647" s="429">
        <v>6.5638170000000002</v>
      </c>
      <c r="D9647" s="429">
        <v>2.4493870000000002</v>
      </c>
      <c r="E9647" s="429">
        <v>4.1144300000000005</v>
      </c>
      <c r="F9647" s="429">
        <v>12.72289</v>
      </c>
    </row>
    <row r="9648" spans="1:6" x14ac:dyDescent="0.3">
      <c r="A9648" s="336">
        <v>33323</v>
      </c>
      <c r="B9648" s="2" t="s">
        <v>296</v>
      </c>
      <c r="C9648" s="429">
        <v>6.5651489999999999</v>
      </c>
      <c r="D9648" s="429">
        <v>2.4264049999999999</v>
      </c>
      <c r="E9648" s="429">
        <v>4.138744</v>
      </c>
      <c r="F9648" s="429">
        <v>13.028002999999998</v>
      </c>
    </row>
    <row r="9649" spans="1:6" x14ac:dyDescent="0.3">
      <c r="A9649" s="336">
        <v>33324</v>
      </c>
      <c r="B9649" s="2" t="s">
        <v>296</v>
      </c>
      <c r="C9649" s="429">
        <v>6.5702389999999999</v>
      </c>
      <c r="D9649" s="429">
        <v>2.4513850000000001</v>
      </c>
      <c r="E9649" s="429">
        <v>4.1188539999999998</v>
      </c>
      <c r="F9649" s="429">
        <v>12.829903000000016</v>
      </c>
    </row>
    <row r="9650" spans="1:6" x14ac:dyDescent="0.3">
      <c r="A9650" s="336">
        <v>33325</v>
      </c>
      <c r="B9650" s="2" t="s">
        <v>296</v>
      </c>
      <c r="C9650" s="429">
        <v>6.5713660000000003</v>
      </c>
      <c r="D9650" s="429">
        <v>2.427721</v>
      </c>
      <c r="E9650" s="429">
        <v>4.1436450000000002</v>
      </c>
      <c r="F9650" s="429">
        <v>13.147963000000018</v>
      </c>
    </row>
    <row r="9651" spans="1:6" x14ac:dyDescent="0.3">
      <c r="A9651" s="336">
        <v>33326</v>
      </c>
      <c r="B9651" s="2" t="s">
        <v>296</v>
      </c>
      <c r="C9651" s="429">
        <v>6.5725040000000003</v>
      </c>
      <c r="D9651" s="429">
        <v>2.4021569999999999</v>
      </c>
      <c r="E9651" s="429">
        <v>4.1703470000000005</v>
      </c>
      <c r="F9651" s="429">
        <v>13.490243</v>
      </c>
    </row>
    <row r="9652" spans="1:6" x14ac:dyDescent="0.3">
      <c r="A9652" s="336">
        <v>33327</v>
      </c>
      <c r="B9652" s="2" t="s">
        <v>296</v>
      </c>
      <c r="C9652" s="429">
        <v>6.572025</v>
      </c>
      <c r="D9652" s="429">
        <v>2.378463</v>
      </c>
      <c r="E9652" s="429">
        <v>4.193562</v>
      </c>
      <c r="F9652" s="429">
        <v>13.74252300000002</v>
      </c>
    </row>
    <row r="9653" spans="1:6" x14ac:dyDescent="0.3">
      <c r="A9653" s="336">
        <v>33328</v>
      </c>
      <c r="B9653" s="2" t="s">
        <v>296</v>
      </c>
      <c r="C9653" s="429">
        <v>6.5828389999999999</v>
      </c>
      <c r="D9653" s="429">
        <v>2.4383650000000001</v>
      </c>
      <c r="E9653" s="429">
        <v>4.1444739999999998</v>
      </c>
      <c r="F9653" s="429">
        <v>13.311028</v>
      </c>
    </row>
    <row r="9654" spans="1:6" x14ac:dyDescent="0.3">
      <c r="A9654" s="336">
        <v>33330</v>
      </c>
      <c r="B9654" s="2" t="s">
        <v>296</v>
      </c>
      <c r="C9654" s="429">
        <v>6.5846739999999997</v>
      </c>
      <c r="D9654" s="429">
        <v>2.412836</v>
      </c>
      <c r="E9654" s="429">
        <v>4.1718379999999993</v>
      </c>
      <c r="F9654" s="429">
        <v>13.667923999999992</v>
      </c>
    </row>
    <row r="9655" spans="1:6" x14ac:dyDescent="0.3">
      <c r="A9655" s="336">
        <v>33331</v>
      </c>
      <c r="B9655" s="2" t="s">
        <v>296</v>
      </c>
      <c r="C9655" s="429">
        <v>6.5848969999999998</v>
      </c>
      <c r="D9655" s="429">
        <v>2.3919260000000002</v>
      </c>
      <c r="E9655" s="429">
        <v>4.192971</v>
      </c>
      <c r="F9655" s="429">
        <v>13.921272999999992</v>
      </c>
    </row>
    <row r="9656" spans="1:6" x14ac:dyDescent="0.3">
      <c r="A9656" s="336">
        <v>33332</v>
      </c>
      <c r="B9656" s="2" t="s">
        <v>296</v>
      </c>
      <c r="C9656" s="429">
        <v>6.5811120000000001</v>
      </c>
      <c r="D9656" s="429">
        <v>2.3692220000000002</v>
      </c>
      <c r="E9656" s="429">
        <v>4.2118900000000004</v>
      </c>
      <c r="F9656" s="429">
        <v>14.050618000000021</v>
      </c>
    </row>
    <row r="9657" spans="1:6" x14ac:dyDescent="0.3">
      <c r="A9657" s="336">
        <v>33334</v>
      </c>
      <c r="B9657" s="2" t="s">
        <v>296</v>
      </c>
      <c r="C9657" s="429">
        <v>6.5526920000000004</v>
      </c>
      <c r="D9657" s="429">
        <v>2.4310749999999999</v>
      </c>
      <c r="E9657" s="429">
        <v>4.1216170000000005</v>
      </c>
      <c r="F9657" s="429">
        <v>12.994360999999984</v>
      </c>
    </row>
    <row r="9658" spans="1:6" x14ac:dyDescent="0.3">
      <c r="A9658" s="336">
        <v>33351</v>
      </c>
      <c r="B9658" s="2" t="s">
        <v>296</v>
      </c>
      <c r="C9658" s="429">
        <v>6.5586330000000004</v>
      </c>
      <c r="D9658" s="429">
        <v>2.4481290000000002</v>
      </c>
      <c r="E9658" s="429">
        <v>4.1105040000000006</v>
      </c>
      <c r="F9658" s="429">
        <v>12.631035999999995</v>
      </c>
    </row>
    <row r="9659" spans="1:6" x14ac:dyDescent="0.3">
      <c r="A9659" s="336">
        <v>33401</v>
      </c>
      <c r="B9659" s="2" t="s">
        <v>296</v>
      </c>
      <c r="C9659" s="429">
        <v>6.4714939999999999</v>
      </c>
      <c r="D9659" s="429">
        <v>2.3027540000000002</v>
      </c>
      <c r="E9659" s="429">
        <v>4.1687399999999997</v>
      </c>
      <c r="F9659" s="429">
        <v>12.945849000000017</v>
      </c>
    </row>
    <row r="9660" spans="1:6" x14ac:dyDescent="0.3">
      <c r="A9660" s="336">
        <v>33403</v>
      </c>
      <c r="B9660" s="2" t="s">
        <v>296</v>
      </c>
      <c r="C9660" s="429">
        <v>6.4647779999999999</v>
      </c>
      <c r="D9660" s="429">
        <v>2.2708210000000002</v>
      </c>
      <c r="E9660" s="429">
        <v>4.1939569999999993</v>
      </c>
      <c r="F9660" s="429">
        <v>13.183191999999998</v>
      </c>
    </row>
    <row r="9661" spans="1:6" x14ac:dyDescent="0.3">
      <c r="A9661" s="336">
        <v>33404</v>
      </c>
      <c r="B9661" s="2" t="s">
        <v>296</v>
      </c>
      <c r="C9661" s="429">
        <v>6.4676980000000004</v>
      </c>
      <c r="D9661" s="429">
        <v>2.2851189999999999</v>
      </c>
      <c r="E9661" s="429">
        <v>4.1825790000000005</v>
      </c>
      <c r="F9661" s="429">
        <v>13.083153000000003</v>
      </c>
    </row>
    <row r="9662" spans="1:6" x14ac:dyDescent="0.3">
      <c r="A9662" s="336">
        <v>33405</v>
      </c>
      <c r="B9662" s="2" t="s">
        <v>296</v>
      </c>
      <c r="C9662" s="429">
        <v>6.4785320000000004</v>
      </c>
      <c r="D9662" s="429">
        <v>2.3389090000000001</v>
      </c>
      <c r="E9662" s="429">
        <v>4.1396230000000003</v>
      </c>
      <c r="F9662" s="429">
        <v>12.742790000000007</v>
      </c>
    </row>
    <row r="9663" spans="1:6" x14ac:dyDescent="0.3">
      <c r="A9663" s="336">
        <v>33406</v>
      </c>
      <c r="B9663" s="2" t="s">
        <v>296</v>
      </c>
      <c r="C9663" s="429">
        <v>6.4805809999999999</v>
      </c>
      <c r="D9663" s="429">
        <v>2.3464330000000002</v>
      </c>
      <c r="E9663" s="429">
        <v>4.1341479999999997</v>
      </c>
      <c r="F9663" s="429">
        <v>12.753479999999996</v>
      </c>
    </row>
    <row r="9664" spans="1:6" x14ac:dyDescent="0.3">
      <c r="A9664" s="336">
        <v>33407</v>
      </c>
      <c r="B9664" s="2" t="s">
        <v>296</v>
      </c>
      <c r="C9664" s="429">
        <v>6.4685800000000002</v>
      </c>
      <c r="D9664" s="429">
        <v>2.2900860000000001</v>
      </c>
      <c r="E9664" s="429">
        <v>4.1784940000000006</v>
      </c>
      <c r="F9664" s="429">
        <v>13.073928000000002</v>
      </c>
    </row>
    <row r="9665" spans="1:6" x14ac:dyDescent="0.3">
      <c r="A9665" s="336">
        <v>33408</v>
      </c>
      <c r="B9665" s="2" t="s">
        <v>296</v>
      </c>
      <c r="C9665" s="429">
        <v>6.449872</v>
      </c>
      <c r="D9665" s="429">
        <v>2.197343</v>
      </c>
      <c r="E9665" s="429">
        <v>4.252529</v>
      </c>
      <c r="F9665" s="429">
        <v>13.717662999999995</v>
      </c>
    </row>
    <row r="9666" spans="1:6" x14ac:dyDescent="0.3">
      <c r="A9666" s="336">
        <v>33409</v>
      </c>
      <c r="B9666" s="2" t="s">
        <v>296</v>
      </c>
      <c r="C9666" s="429">
        <v>6.4734860000000003</v>
      </c>
      <c r="D9666" s="429">
        <v>2.3132410000000001</v>
      </c>
      <c r="E9666" s="429">
        <v>4.1602449999999997</v>
      </c>
      <c r="F9666" s="429">
        <v>12.951433999999999</v>
      </c>
    </row>
    <row r="9667" spans="1:6" x14ac:dyDescent="0.3">
      <c r="A9667" s="336">
        <v>33410</v>
      </c>
      <c r="B9667" s="2" t="s">
        <v>296</v>
      </c>
      <c r="C9667" s="429">
        <v>6.4458380000000002</v>
      </c>
      <c r="D9667" s="429">
        <v>2.1823640000000002</v>
      </c>
      <c r="E9667" s="429">
        <v>4.2634740000000004</v>
      </c>
      <c r="F9667" s="429">
        <v>13.846793999999996</v>
      </c>
    </row>
    <row r="9668" spans="1:6" x14ac:dyDescent="0.3">
      <c r="A9668" s="336">
        <v>33411</v>
      </c>
      <c r="B9668" s="2" t="s">
        <v>296</v>
      </c>
      <c r="C9668" s="429">
        <v>6.46774</v>
      </c>
      <c r="D9668" s="429">
        <v>2.2872279999999998</v>
      </c>
      <c r="E9668" s="429">
        <v>4.1805120000000002</v>
      </c>
      <c r="F9668" s="429">
        <v>13.537160000000007</v>
      </c>
    </row>
    <row r="9669" spans="1:6" x14ac:dyDescent="0.3">
      <c r="A9669" s="336">
        <v>33412</v>
      </c>
      <c r="B9669" s="2" t="s">
        <v>296</v>
      </c>
      <c r="C9669" s="429">
        <v>6.4382659999999996</v>
      </c>
      <c r="D9669" s="429">
        <v>2.1857579999999999</v>
      </c>
      <c r="E9669" s="429">
        <v>4.2525079999999997</v>
      </c>
      <c r="F9669" s="429">
        <v>14.180222000000015</v>
      </c>
    </row>
    <row r="9670" spans="1:6" x14ac:dyDescent="0.3">
      <c r="A9670" s="336">
        <v>33413</v>
      </c>
      <c r="B9670" s="2" t="s">
        <v>296</v>
      </c>
      <c r="C9670" s="429">
        <v>6.4797149999999997</v>
      </c>
      <c r="D9670" s="429">
        <v>2.3319000000000001</v>
      </c>
      <c r="E9670" s="429">
        <v>4.1478149999999996</v>
      </c>
      <c r="F9670" s="429">
        <v>13.085127999999997</v>
      </c>
    </row>
    <row r="9671" spans="1:6" x14ac:dyDescent="0.3">
      <c r="A9671" s="336">
        <v>33414</v>
      </c>
      <c r="B9671" s="2" t="s">
        <v>296</v>
      </c>
      <c r="C9671" s="429">
        <v>6.4813650000000003</v>
      </c>
      <c r="D9671" s="429">
        <v>2.309895</v>
      </c>
      <c r="E9671" s="429">
        <v>4.1714700000000002</v>
      </c>
      <c r="F9671" s="429">
        <v>13.573633000000022</v>
      </c>
    </row>
    <row r="9672" spans="1:6" x14ac:dyDescent="0.3">
      <c r="A9672" s="336">
        <v>33415</v>
      </c>
      <c r="B9672" s="2" t="s">
        <v>296</v>
      </c>
      <c r="C9672" s="429">
        <v>6.4806039999999996</v>
      </c>
      <c r="D9672" s="429">
        <v>2.3405200000000002</v>
      </c>
      <c r="E9672" s="429">
        <v>4.1400839999999999</v>
      </c>
      <c r="F9672" s="429">
        <v>12.924444999999984</v>
      </c>
    </row>
    <row r="9673" spans="1:6" x14ac:dyDescent="0.3">
      <c r="A9673" s="336">
        <v>33417</v>
      </c>
      <c r="B9673" s="2" t="s">
        <v>296</v>
      </c>
      <c r="C9673" s="429">
        <v>6.4713289999999999</v>
      </c>
      <c r="D9673" s="429">
        <v>2.3035860000000001</v>
      </c>
      <c r="E9673" s="429">
        <v>4.1677429999999998</v>
      </c>
      <c r="F9673" s="429">
        <v>13.127128000000006</v>
      </c>
    </row>
    <row r="9674" spans="1:6" x14ac:dyDescent="0.3">
      <c r="A9674" s="336">
        <v>33418</v>
      </c>
      <c r="B9674" s="2" t="s">
        <v>296</v>
      </c>
      <c r="C9674" s="429">
        <v>6.4312820000000004</v>
      </c>
      <c r="D9674" s="429">
        <v>2.153216</v>
      </c>
      <c r="E9674" s="429">
        <v>4.2780660000000008</v>
      </c>
      <c r="F9674" s="429">
        <v>14.221535000000003</v>
      </c>
    </row>
    <row r="9675" spans="1:6" x14ac:dyDescent="0.3">
      <c r="A9675" s="336">
        <v>33426</v>
      </c>
      <c r="B9675" s="2" t="s">
        <v>296</v>
      </c>
      <c r="C9675" s="429">
        <v>6.4980669999999998</v>
      </c>
      <c r="D9675" s="429">
        <v>2.3972120000000001</v>
      </c>
      <c r="E9675" s="429">
        <v>4.1008549999999993</v>
      </c>
      <c r="F9675" s="429">
        <v>12.468204999999998</v>
      </c>
    </row>
    <row r="9676" spans="1:6" x14ac:dyDescent="0.3">
      <c r="A9676" s="336">
        <v>33428</v>
      </c>
      <c r="B9676" s="2" t="s">
        <v>296</v>
      </c>
      <c r="C9676" s="429">
        <v>6.5274770000000002</v>
      </c>
      <c r="D9676" s="429">
        <v>2.428102</v>
      </c>
      <c r="E9676" s="429">
        <v>4.0993750000000002</v>
      </c>
      <c r="F9676" s="429">
        <v>12.548702999999989</v>
      </c>
    </row>
    <row r="9677" spans="1:6" x14ac:dyDescent="0.3">
      <c r="A9677" s="336">
        <v>33430</v>
      </c>
      <c r="B9677" s="2" t="s">
        <v>296</v>
      </c>
      <c r="C9677" s="429">
        <v>6.4361170000000003</v>
      </c>
      <c r="D9677" s="429">
        <v>1.8988259999999999</v>
      </c>
      <c r="E9677" s="429">
        <v>4.5372910000000006</v>
      </c>
      <c r="F9677" s="429">
        <v>16.324557000000013</v>
      </c>
    </row>
    <row r="9678" spans="1:6" x14ac:dyDescent="0.3">
      <c r="A9678" s="336">
        <v>33431</v>
      </c>
      <c r="B9678" s="2" t="s">
        <v>296</v>
      </c>
      <c r="C9678" s="429">
        <v>6.5291329999999999</v>
      </c>
      <c r="D9678" s="429">
        <v>2.4167800000000002</v>
      </c>
      <c r="E9678" s="429">
        <v>4.1123529999999997</v>
      </c>
      <c r="F9678" s="429">
        <v>12.568477000000001</v>
      </c>
    </row>
    <row r="9679" spans="1:6" x14ac:dyDescent="0.3">
      <c r="A9679" s="336">
        <v>33432</v>
      </c>
      <c r="B9679" s="2" t="s">
        <v>296</v>
      </c>
      <c r="C9679" s="429">
        <v>6.5320029999999996</v>
      </c>
      <c r="D9679" s="429">
        <v>2.4191419999999999</v>
      </c>
      <c r="E9679" s="429">
        <v>4.1128609999999997</v>
      </c>
      <c r="F9679" s="429">
        <v>12.600301999999992</v>
      </c>
    </row>
    <row r="9680" spans="1:6" x14ac:dyDescent="0.3">
      <c r="A9680" s="336">
        <v>33433</v>
      </c>
      <c r="B9680" s="2" t="s">
        <v>296</v>
      </c>
      <c r="C9680" s="429">
        <v>6.5299940000000003</v>
      </c>
      <c r="D9680" s="429">
        <v>2.4250539999999998</v>
      </c>
      <c r="E9680" s="429">
        <v>4.1049400000000009</v>
      </c>
      <c r="F9680" s="429">
        <v>12.577380999999995</v>
      </c>
    </row>
    <row r="9681" spans="1:6" x14ac:dyDescent="0.3">
      <c r="A9681" s="336">
        <v>33434</v>
      </c>
      <c r="B9681" s="2" t="s">
        <v>296</v>
      </c>
      <c r="C9681" s="429">
        <v>6.5250320000000004</v>
      </c>
      <c r="D9681" s="429">
        <v>2.4189639999999999</v>
      </c>
      <c r="E9681" s="429">
        <v>4.1060680000000005</v>
      </c>
      <c r="F9681" s="429">
        <v>12.593511000000007</v>
      </c>
    </row>
    <row r="9682" spans="1:6" x14ac:dyDescent="0.3">
      <c r="A9682" s="336">
        <v>33435</v>
      </c>
      <c r="B9682" s="2" t="s">
        <v>296</v>
      </c>
      <c r="C9682" s="429">
        <v>6.4906459999999999</v>
      </c>
      <c r="D9682" s="429">
        <v>2.393783</v>
      </c>
      <c r="E9682" s="429">
        <v>4.0968629999999999</v>
      </c>
      <c r="F9682" s="429">
        <v>12.446929000000011</v>
      </c>
    </row>
    <row r="9683" spans="1:6" x14ac:dyDescent="0.3">
      <c r="A9683" s="336">
        <v>33436</v>
      </c>
      <c r="B9683" s="2" t="s">
        <v>296</v>
      </c>
      <c r="C9683" s="429">
        <v>6.5025820000000003</v>
      </c>
      <c r="D9683" s="429">
        <v>2.3968780000000001</v>
      </c>
      <c r="E9683" s="429">
        <v>4.1057040000000002</v>
      </c>
      <c r="F9683" s="429">
        <v>12.553156000000008</v>
      </c>
    </row>
    <row r="9684" spans="1:6" x14ac:dyDescent="0.3">
      <c r="A9684" s="336">
        <v>33437</v>
      </c>
      <c r="B9684" s="2" t="s">
        <v>296</v>
      </c>
      <c r="C9684" s="429">
        <v>6.5053489999999998</v>
      </c>
      <c r="D9684" s="429">
        <v>2.3944809999999999</v>
      </c>
      <c r="E9684" s="429">
        <v>4.110868</v>
      </c>
      <c r="F9684" s="429">
        <v>12.687517999999997</v>
      </c>
    </row>
    <row r="9685" spans="1:6" x14ac:dyDescent="0.3">
      <c r="A9685" s="336">
        <v>33438</v>
      </c>
      <c r="B9685" s="2" t="s">
        <v>296</v>
      </c>
      <c r="C9685" s="429">
        <v>6.3892499999999997</v>
      </c>
      <c r="D9685" s="429">
        <v>1.7849999999999999</v>
      </c>
      <c r="E9685" s="429">
        <v>4.6042499999999995</v>
      </c>
      <c r="F9685" s="429">
        <v>17.091146999999992</v>
      </c>
    </row>
    <row r="9686" spans="1:6" x14ac:dyDescent="0.3">
      <c r="A9686" s="336">
        <v>33440</v>
      </c>
      <c r="B9686" s="2" t="s">
        <v>296</v>
      </c>
      <c r="C9686" s="429">
        <v>6.4743620000000002</v>
      </c>
      <c r="D9686" s="429">
        <v>1.7219370000000001</v>
      </c>
      <c r="E9686" s="429">
        <v>4.7524250000000006</v>
      </c>
      <c r="F9686" s="429">
        <v>16.114964000000008</v>
      </c>
    </row>
    <row r="9687" spans="1:6" x14ac:dyDescent="0.3">
      <c r="A9687" s="336">
        <v>33441</v>
      </c>
      <c r="B9687" s="2" t="s">
        <v>296</v>
      </c>
      <c r="C9687" s="429">
        <v>6.53512</v>
      </c>
      <c r="D9687" s="429">
        <v>2.4253239999999998</v>
      </c>
      <c r="E9687" s="429">
        <v>4.1097960000000002</v>
      </c>
      <c r="F9687" s="429">
        <v>12.665682000000004</v>
      </c>
    </row>
    <row r="9688" spans="1:6" x14ac:dyDescent="0.3">
      <c r="A9688" s="336">
        <v>33442</v>
      </c>
      <c r="B9688" s="2" t="s">
        <v>296</v>
      </c>
      <c r="C9688" s="429">
        <v>6.5347569999999999</v>
      </c>
      <c r="D9688" s="429">
        <v>2.4304939999999999</v>
      </c>
      <c r="E9688" s="429">
        <v>4.1042629999999996</v>
      </c>
      <c r="F9688" s="429">
        <v>12.586099000000004</v>
      </c>
    </row>
    <row r="9689" spans="1:6" x14ac:dyDescent="0.3">
      <c r="A9689" s="336">
        <v>33444</v>
      </c>
      <c r="B9689" s="2" t="s">
        <v>296</v>
      </c>
      <c r="C9689" s="429">
        <v>6.5233610000000004</v>
      </c>
      <c r="D9689" s="429">
        <v>2.4103020000000002</v>
      </c>
      <c r="E9689" s="429">
        <v>4.1130589999999998</v>
      </c>
      <c r="F9689" s="429">
        <v>12.505596999999995</v>
      </c>
    </row>
    <row r="9690" spans="1:6" x14ac:dyDescent="0.3">
      <c r="A9690" s="336">
        <v>33445</v>
      </c>
      <c r="B9690" s="2" t="s">
        <v>296</v>
      </c>
      <c r="C9690" s="429">
        <v>6.5179640000000001</v>
      </c>
      <c r="D9690" s="429">
        <v>2.4070839999999998</v>
      </c>
      <c r="E9690" s="429">
        <v>4.1108799999999999</v>
      </c>
      <c r="F9690" s="429">
        <v>12.545430999999994</v>
      </c>
    </row>
    <row r="9691" spans="1:6" x14ac:dyDescent="0.3">
      <c r="A9691" s="336">
        <v>33446</v>
      </c>
      <c r="B9691" s="2" t="s">
        <v>296</v>
      </c>
      <c r="C9691" s="429">
        <v>6.5134629999999998</v>
      </c>
      <c r="D9691" s="429">
        <v>2.4033380000000002</v>
      </c>
      <c r="E9691" s="429">
        <v>4.110125</v>
      </c>
      <c r="F9691" s="429">
        <v>12.703435999999996</v>
      </c>
    </row>
    <row r="9692" spans="1:6" x14ac:dyDescent="0.3">
      <c r="A9692" s="336">
        <v>33449</v>
      </c>
      <c r="B9692" s="2" t="s">
        <v>296</v>
      </c>
      <c r="C9692" s="429">
        <v>6.4944829999999998</v>
      </c>
      <c r="D9692" s="429">
        <v>2.3576869999999999</v>
      </c>
      <c r="E9692" s="429">
        <v>4.1367960000000004</v>
      </c>
      <c r="F9692" s="429">
        <v>13.205112</v>
      </c>
    </row>
    <row r="9693" spans="1:6" x14ac:dyDescent="0.3">
      <c r="A9693" s="336">
        <v>33455</v>
      </c>
      <c r="B9693" s="2" t="s">
        <v>296</v>
      </c>
      <c r="C9693" s="429">
        <v>6.3737000000000004</v>
      </c>
      <c r="D9693" s="429">
        <v>1.951449</v>
      </c>
      <c r="E9693" s="429">
        <v>4.4222510000000002</v>
      </c>
      <c r="F9693" s="429">
        <v>15.412539000000002</v>
      </c>
    </row>
    <row r="9694" spans="1:6" x14ac:dyDescent="0.3">
      <c r="A9694" s="336">
        <v>33458</v>
      </c>
      <c r="B9694" s="2" t="s">
        <v>296</v>
      </c>
      <c r="C9694" s="429">
        <v>6.4159249999999997</v>
      </c>
      <c r="D9694" s="429">
        <v>2.0857160000000001</v>
      </c>
      <c r="E9694" s="429">
        <v>4.330209</v>
      </c>
      <c r="F9694" s="429">
        <v>14.569103999999996</v>
      </c>
    </row>
    <row r="9695" spans="1:6" x14ac:dyDescent="0.3">
      <c r="A9695" s="336">
        <v>33460</v>
      </c>
      <c r="B9695" s="2" t="s">
        <v>296</v>
      </c>
      <c r="C9695" s="429">
        <v>6.4890400000000001</v>
      </c>
      <c r="D9695" s="429">
        <v>2.392976</v>
      </c>
      <c r="E9695" s="429">
        <v>4.0960640000000001</v>
      </c>
      <c r="F9695" s="429">
        <v>12.444014999999993</v>
      </c>
    </row>
    <row r="9696" spans="1:6" x14ac:dyDescent="0.3">
      <c r="A9696" s="336">
        <v>33461</v>
      </c>
      <c r="B9696" s="2" t="s">
        <v>296</v>
      </c>
      <c r="C9696" s="429">
        <v>6.4861329999999997</v>
      </c>
      <c r="D9696" s="429">
        <v>2.3740999999999999</v>
      </c>
      <c r="E9696" s="429">
        <v>4.1120330000000003</v>
      </c>
      <c r="F9696" s="429">
        <v>12.592323000000007</v>
      </c>
    </row>
    <row r="9697" spans="1:6" x14ac:dyDescent="0.3">
      <c r="A9697" s="336">
        <v>33462</v>
      </c>
      <c r="B9697" s="2" t="s">
        <v>296</v>
      </c>
      <c r="C9697" s="429">
        <v>6.4892580000000004</v>
      </c>
      <c r="D9697" s="429">
        <v>2.3893430000000002</v>
      </c>
      <c r="E9697" s="429">
        <v>4.0999150000000002</v>
      </c>
      <c r="F9697" s="429">
        <v>12.496836999999985</v>
      </c>
    </row>
    <row r="9698" spans="1:6" x14ac:dyDescent="0.3">
      <c r="A9698" s="336">
        <v>33463</v>
      </c>
      <c r="B9698" s="2" t="s">
        <v>296</v>
      </c>
      <c r="C9698" s="429">
        <v>6.4899420000000001</v>
      </c>
      <c r="D9698" s="429">
        <v>2.3751519999999999</v>
      </c>
      <c r="E9698" s="429">
        <v>4.1147900000000002</v>
      </c>
      <c r="F9698" s="429">
        <v>12.727769999999992</v>
      </c>
    </row>
    <row r="9699" spans="1:6" x14ac:dyDescent="0.3">
      <c r="A9699" s="336">
        <v>33467</v>
      </c>
      <c r="B9699" s="2" t="s">
        <v>296</v>
      </c>
      <c r="C9699" s="429">
        <v>6.4920150000000003</v>
      </c>
      <c r="D9699" s="429">
        <v>2.3677269999999999</v>
      </c>
      <c r="E9699" s="429">
        <v>4.124288</v>
      </c>
      <c r="F9699" s="429">
        <v>12.939854000000011</v>
      </c>
    </row>
    <row r="9700" spans="1:6" x14ac:dyDescent="0.3">
      <c r="A9700" s="336">
        <v>33469</v>
      </c>
      <c r="B9700" s="2" t="s">
        <v>296</v>
      </c>
      <c r="C9700" s="429">
        <v>6.4009910000000003</v>
      </c>
      <c r="D9700" s="429">
        <v>2.0509550000000001</v>
      </c>
      <c r="E9700" s="429">
        <v>4.3500360000000002</v>
      </c>
      <c r="F9700" s="429">
        <v>14.747176999999986</v>
      </c>
    </row>
    <row r="9701" spans="1:6" x14ac:dyDescent="0.3">
      <c r="A9701" s="336">
        <v>33470</v>
      </c>
      <c r="B9701" s="2" t="s">
        <v>296</v>
      </c>
      <c r="C9701" s="429">
        <v>6.4269759999999998</v>
      </c>
      <c r="D9701" s="429">
        <v>2.0045259999999998</v>
      </c>
      <c r="E9701" s="429">
        <v>4.4224499999999995</v>
      </c>
      <c r="F9701" s="429">
        <v>15.784517000000001</v>
      </c>
    </row>
    <row r="9702" spans="1:6" x14ac:dyDescent="0.3">
      <c r="A9702" s="336">
        <v>33471</v>
      </c>
      <c r="B9702" s="2" t="s">
        <v>296</v>
      </c>
      <c r="C9702" s="429">
        <v>6.4071470000000001</v>
      </c>
      <c r="D9702" s="429">
        <v>1.519201</v>
      </c>
      <c r="E9702" s="429">
        <v>4.8879460000000003</v>
      </c>
      <c r="F9702" s="429">
        <v>16.346630999999995</v>
      </c>
    </row>
    <row r="9703" spans="1:6" x14ac:dyDescent="0.3">
      <c r="A9703" s="336">
        <v>33472</v>
      </c>
      <c r="B9703" s="2" t="s">
        <v>296</v>
      </c>
      <c r="C9703" s="429">
        <v>6.5006849999999998</v>
      </c>
      <c r="D9703" s="429">
        <v>2.3839730000000001</v>
      </c>
      <c r="E9703" s="429">
        <v>4.1167119999999997</v>
      </c>
      <c r="F9703" s="429">
        <v>12.863359999999993</v>
      </c>
    </row>
    <row r="9704" spans="1:6" x14ac:dyDescent="0.3">
      <c r="A9704" s="336">
        <v>33473</v>
      </c>
      <c r="B9704" s="2" t="s">
        <v>296</v>
      </c>
      <c r="C9704" s="429">
        <v>6.5059719999999999</v>
      </c>
      <c r="D9704" s="429">
        <v>2.391184</v>
      </c>
      <c r="E9704" s="429">
        <v>4.1147879999999999</v>
      </c>
      <c r="F9704" s="429">
        <v>12.824103000000008</v>
      </c>
    </row>
    <row r="9705" spans="1:6" x14ac:dyDescent="0.3">
      <c r="A9705" s="336">
        <v>33476</v>
      </c>
      <c r="B9705" s="2" t="s">
        <v>296</v>
      </c>
      <c r="C9705" s="429">
        <v>6.4024369999999999</v>
      </c>
      <c r="D9705" s="429">
        <v>1.7998810000000001</v>
      </c>
      <c r="E9705" s="429">
        <v>4.6025559999999999</v>
      </c>
      <c r="F9705" s="429">
        <v>17.104962999999998</v>
      </c>
    </row>
    <row r="9706" spans="1:6" x14ac:dyDescent="0.3">
      <c r="A9706" s="336">
        <v>33477</v>
      </c>
      <c r="B9706" s="2" t="s">
        <v>296</v>
      </c>
      <c r="C9706" s="429">
        <v>6.433033</v>
      </c>
      <c r="D9706" s="429">
        <v>2.123675</v>
      </c>
      <c r="E9706" s="429">
        <v>4.3093579999999996</v>
      </c>
      <c r="F9706" s="429">
        <v>14.261343999999994</v>
      </c>
    </row>
    <row r="9707" spans="1:6" x14ac:dyDescent="0.3">
      <c r="A9707" s="336">
        <v>33478</v>
      </c>
      <c r="B9707" s="2" t="s">
        <v>296</v>
      </c>
      <c r="C9707" s="429">
        <v>6.3957350000000002</v>
      </c>
      <c r="D9707" s="429">
        <v>2.0281199999999999</v>
      </c>
      <c r="E9707" s="429">
        <v>4.3676150000000007</v>
      </c>
      <c r="F9707" s="429">
        <v>15.076834000000012</v>
      </c>
    </row>
    <row r="9708" spans="1:6" x14ac:dyDescent="0.3">
      <c r="A9708" s="336">
        <v>33480</v>
      </c>
      <c r="B9708" s="2" t="s">
        <v>296</v>
      </c>
      <c r="C9708" s="429">
        <v>6.4751659999999998</v>
      </c>
      <c r="D9708" s="429">
        <v>2.3215870000000001</v>
      </c>
      <c r="E9708" s="429">
        <v>4.1535789999999997</v>
      </c>
      <c r="F9708" s="429">
        <v>12.838509000000002</v>
      </c>
    </row>
    <row r="9709" spans="1:6" x14ac:dyDescent="0.3">
      <c r="A9709" s="336">
        <v>33483</v>
      </c>
      <c r="B9709" s="2" t="s">
        <v>296</v>
      </c>
      <c r="C9709" s="429">
        <v>6.5263260000000001</v>
      </c>
      <c r="D9709" s="429">
        <v>2.4118659999999998</v>
      </c>
      <c r="E9709" s="429">
        <v>4.1144600000000002</v>
      </c>
      <c r="F9709" s="429">
        <v>12.505924</v>
      </c>
    </row>
    <row r="9710" spans="1:6" x14ac:dyDescent="0.3">
      <c r="A9710" s="336">
        <v>33484</v>
      </c>
      <c r="B9710" s="2" t="s">
        <v>296</v>
      </c>
      <c r="C9710" s="429">
        <v>6.5164169999999997</v>
      </c>
      <c r="D9710" s="429">
        <v>2.4058130000000002</v>
      </c>
      <c r="E9710" s="429">
        <v>4.1106039999999995</v>
      </c>
      <c r="F9710" s="429">
        <v>12.600750000000005</v>
      </c>
    </row>
    <row r="9711" spans="1:6" x14ac:dyDescent="0.3">
      <c r="A9711" s="336">
        <v>33486</v>
      </c>
      <c r="B9711" s="2" t="s">
        <v>296</v>
      </c>
      <c r="C9711" s="429">
        <v>6.5316419999999997</v>
      </c>
      <c r="D9711" s="429">
        <v>2.4220959999999998</v>
      </c>
      <c r="E9711" s="429">
        <v>4.1095459999999999</v>
      </c>
      <c r="F9711" s="429">
        <v>12.605152000000004</v>
      </c>
    </row>
    <row r="9712" spans="1:6" x14ac:dyDescent="0.3">
      <c r="A9712" s="336">
        <v>33487</v>
      </c>
      <c r="B9712" s="2" t="s">
        <v>296</v>
      </c>
      <c r="C9712" s="429">
        <v>6.5275889999999999</v>
      </c>
      <c r="D9712" s="429">
        <v>2.4134199999999999</v>
      </c>
      <c r="E9712" s="429">
        <v>4.1141690000000004</v>
      </c>
      <c r="F9712" s="429">
        <v>12.534143999999998</v>
      </c>
    </row>
    <row r="9713" spans="1:6" x14ac:dyDescent="0.3">
      <c r="A9713" s="336">
        <v>33493</v>
      </c>
      <c r="B9713" s="2" t="s">
        <v>296</v>
      </c>
      <c r="C9713" s="429">
        <v>6.435079</v>
      </c>
      <c r="D9713" s="429">
        <v>1.81314</v>
      </c>
      <c r="E9713" s="429">
        <v>4.6219390000000002</v>
      </c>
      <c r="F9713" s="429">
        <v>16.419270999999995</v>
      </c>
    </row>
    <row r="9714" spans="1:6" x14ac:dyDescent="0.3">
      <c r="A9714" s="336">
        <v>33496</v>
      </c>
      <c r="B9714" s="2" t="s">
        <v>296</v>
      </c>
      <c r="C9714" s="429">
        <v>6.5218970000000001</v>
      </c>
      <c r="D9714" s="429">
        <v>2.4132370000000001</v>
      </c>
      <c r="E9714" s="429">
        <v>4.1086600000000004</v>
      </c>
      <c r="F9714" s="429">
        <v>12.605224000000014</v>
      </c>
    </row>
    <row r="9715" spans="1:6" x14ac:dyDescent="0.3">
      <c r="A9715" s="336">
        <v>33498</v>
      </c>
      <c r="B9715" s="2" t="s">
        <v>296</v>
      </c>
      <c r="C9715" s="429">
        <v>6.5186849999999996</v>
      </c>
      <c r="D9715" s="429">
        <v>2.4162499999999998</v>
      </c>
      <c r="E9715" s="429">
        <v>4.1024349999999998</v>
      </c>
      <c r="F9715" s="429">
        <v>12.643631000000006</v>
      </c>
    </row>
    <row r="9716" spans="1:6" x14ac:dyDescent="0.3">
      <c r="A9716" s="336">
        <v>33510</v>
      </c>
      <c r="B9716" s="2" t="s">
        <v>296</v>
      </c>
      <c r="C9716" s="429">
        <v>6.1971619999999996</v>
      </c>
      <c r="D9716" s="429">
        <v>1.289129</v>
      </c>
      <c r="E9716" s="429">
        <v>4.9080329999999996</v>
      </c>
      <c r="F9716" s="429">
        <v>18.112141999999999</v>
      </c>
    </row>
    <row r="9717" spans="1:6" x14ac:dyDescent="0.3">
      <c r="A9717" s="336">
        <v>33511</v>
      </c>
      <c r="B9717" s="2" t="s">
        <v>296</v>
      </c>
      <c r="C9717" s="429">
        <v>6.2045630000000003</v>
      </c>
      <c r="D9717" s="429">
        <v>1.3000320000000001</v>
      </c>
      <c r="E9717" s="429">
        <v>4.9045310000000004</v>
      </c>
      <c r="F9717" s="429">
        <v>18.425266999999991</v>
      </c>
    </row>
    <row r="9718" spans="1:6" x14ac:dyDescent="0.3">
      <c r="A9718" s="336">
        <v>33513</v>
      </c>
      <c r="B9718" s="2" t="s">
        <v>296</v>
      </c>
      <c r="C9718" s="429">
        <v>5.9989660000000002</v>
      </c>
      <c r="D9718" s="429">
        <v>1.9588369999999999</v>
      </c>
      <c r="E9718" s="429">
        <v>4.0401290000000003</v>
      </c>
      <c r="F9718" s="429">
        <v>9.9430240000000012</v>
      </c>
    </row>
    <row r="9719" spans="1:6" x14ac:dyDescent="0.3">
      <c r="A9719" s="336">
        <v>33514</v>
      </c>
      <c r="B9719" s="2" t="s">
        <v>296</v>
      </c>
      <c r="C9719" s="429">
        <v>6.0406409999999999</v>
      </c>
      <c r="D9719" s="429">
        <v>1.962197</v>
      </c>
      <c r="E9719" s="429">
        <v>4.0784440000000002</v>
      </c>
      <c r="F9719" s="429">
        <v>11.075097999999997</v>
      </c>
    </row>
    <row r="9720" spans="1:6" x14ac:dyDescent="0.3">
      <c r="A9720" s="336">
        <v>33523</v>
      </c>
      <c r="B9720" s="2" t="s">
        <v>296</v>
      </c>
      <c r="C9720" s="429">
        <v>6.1387999999999998</v>
      </c>
      <c r="D9720" s="429">
        <v>1.7692589999999999</v>
      </c>
      <c r="E9720" s="429">
        <v>4.3695409999999999</v>
      </c>
      <c r="F9720" s="429">
        <v>11.354952999999995</v>
      </c>
    </row>
    <row r="9721" spans="1:6" x14ac:dyDescent="0.3">
      <c r="A9721" s="336">
        <v>33525</v>
      </c>
      <c r="B9721" s="2" t="s">
        <v>296</v>
      </c>
      <c r="C9721" s="429">
        <v>6.1716949999999997</v>
      </c>
      <c r="D9721" s="429">
        <v>1.679881</v>
      </c>
      <c r="E9721" s="429">
        <v>4.4918139999999998</v>
      </c>
      <c r="F9721" s="429">
        <v>12.473999999999997</v>
      </c>
    </row>
    <row r="9722" spans="1:6" x14ac:dyDescent="0.3">
      <c r="A9722" s="336">
        <v>33527</v>
      </c>
      <c r="B9722" s="2" t="s">
        <v>296</v>
      </c>
      <c r="C9722" s="429">
        <v>6.2069580000000002</v>
      </c>
      <c r="D9722" s="429">
        <v>1.3769439999999999</v>
      </c>
      <c r="E9722" s="429">
        <v>4.8300140000000003</v>
      </c>
      <c r="F9722" s="429">
        <v>17.140212000000005</v>
      </c>
    </row>
    <row r="9723" spans="1:6" x14ac:dyDescent="0.3">
      <c r="A9723" s="336">
        <v>33534</v>
      </c>
      <c r="B9723" s="2" t="s">
        <v>296</v>
      </c>
      <c r="C9723" s="429">
        <v>6.1980019999999998</v>
      </c>
      <c r="D9723" s="429">
        <v>1.2750300000000001</v>
      </c>
      <c r="E9723" s="429">
        <v>4.9229719999999997</v>
      </c>
      <c r="F9723" s="429">
        <v>19.11353900000001</v>
      </c>
    </row>
    <row r="9724" spans="1:6" x14ac:dyDescent="0.3">
      <c r="A9724" s="336">
        <v>33538</v>
      </c>
      <c r="B9724" s="2" t="s">
        <v>296</v>
      </c>
      <c r="C9724" s="429">
        <v>5.9187409999999998</v>
      </c>
      <c r="D9724" s="429">
        <v>2.088927</v>
      </c>
      <c r="E9724" s="429">
        <v>3.8298139999999998</v>
      </c>
      <c r="F9724" s="429">
        <v>9.1586440000000096</v>
      </c>
    </row>
    <row r="9725" spans="1:6" x14ac:dyDescent="0.3">
      <c r="A9725" s="336">
        <v>33540</v>
      </c>
      <c r="B9725" s="2" t="s">
        <v>296</v>
      </c>
      <c r="C9725" s="429">
        <v>6.1942079999999997</v>
      </c>
      <c r="D9725" s="429">
        <v>1.560047</v>
      </c>
      <c r="E9725" s="429">
        <v>4.6341609999999998</v>
      </c>
      <c r="F9725" s="429">
        <v>13.969963000000014</v>
      </c>
    </row>
    <row r="9726" spans="1:6" x14ac:dyDescent="0.3">
      <c r="A9726" s="336">
        <v>33541</v>
      </c>
      <c r="B9726" s="2" t="s">
        <v>296</v>
      </c>
      <c r="C9726" s="429">
        <v>6.2076799999999999</v>
      </c>
      <c r="D9726" s="429">
        <v>1.5381130000000001</v>
      </c>
      <c r="E9726" s="429">
        <v>4.6695669999999998</v>
      </c>
      <c r="F9726" s="429">
        <v>13.665999999999983</v>
      </c>
    </row>
    <row r="9727" spans="1:6" x14ac:dyDescent="0.3">
      <c r="A9727" s="336">
        <v>33542</v>
      </c>
      <c r="B9727" s="2" t="s">
        <v>296</v>
      </c>
      <c r="C9727" s="429">
        <v>6.2034130000000003</v>
      </c>
      <c r="D9727" s="429">
        <v>1.567841</v>
      </c>
      <c r="E9727" s="429">
        <v>4.6355719999999998</v>
      </c>
      <c r="F9727" s="429">
        <v>13.56777499999999</v>
      </c>
    </row>
    <row r="9728" spans="1:6" x14ac:dyDescent="0.3">
      <c r="A9728" s="336">
        <v>33543</v>
      </c>
      <c r="B9728" s="2" t="s">
        <v>296</v>
      </c>
      <c r="C9728" s="429">
        <v>6.199166</v>
      </c>
      <c r="D9728" s="429">
        <v>1.438814</v>
      </c>
      <c r="E9728" s="429">
        <v>4.7603520000000001</v>
      </c>
      <c r="F9728" s="429">
        <v>14.243144999999991</v>
      </c>
    </row>
    <row r="9729" spans="1:6" x14ac:dyDescent="0.3">
      <c r="A9729" s="336">
        <v>33544</v>
      </c>
      <c r="B9729" s="2" t="s">
        <v>296</v>
      </c>
      <c r="C9729" s="429">
        <v>6.1838709999999999</v>
      </c>
      <c r="D9729" s="429">
        <v>1.4340630000000001</v>
      </c>
      <c r="E9729" s="429">
        <v>4.7498079999999998</v>
      </c>
      <c r="F9729" s="429">
        <v>13.595160000000007</v>
      </c>
    </row>
    <row r="9730" spans="1:6" x14ac:dyDescent="0.3">
      <c r="A9730" s="336">
        <v>33545</v>
      </c>
      <c r="B9730" s="2" t="s">
        <v>296</v>
      </c>
      <c r="C9730" s="429">
        <v>6.2038859999999998</v>
      </c>
      <c r="D9730" s="429">
        <v>1.542618</v>
      </c>
      <c r="E9730" s="429">
        <v>4.6612679999999997</v>
      </c>
      <c r="F9730" s="429">
        <v>13.018937000000001</v>
      </c>
    </row>
    <row r="9731" spans="1:6" x14ac:dyDescent="0.3">
      <c r="A9731" s="336">
        <v>33547</v>
      </c>
      <c r="B9731" s="2" t="s">
        <v>296</v>
      </c>
      <c r="C9731" s="429">
        <v>6.2248859999999997</v>
      </c>
      <c r="D9731" s="429">
        <v>1.510219</v>
      </c>
      <c r="E9731" s="429">
        <v>4.7146669999999995</v>
      </c>
      <c r="F9731" s="429">
        <v>17.091217</v>
      </c>
    </row>
    <row r="9732" spans="1:6" x14ac:dyDescent="0.3">
      <c r="A9732" s="336">
        <v>33548</v>
      </c>
      <c r="B9732" s="2" t="s">
        <v>296</v>
      </c>
      <c r="C9732" s="429">
        <v>6.159395</v>
      </c>
      <c r="D9732" s="429">
        <v>1.190448</v>
      </c>
      <c r="E9732" s="429">
        <v>4.968947</v>
      </c>
      <c r="F9732" s="429">
        <v>16.036076999999992</v>
      </c>
    </row>
    <row r="9733" spans="1:6" x14ac:dyDescent="0.3">
      <c r="A9733" s="336">
        <v>33549</v>
      </c>
      <c r="B9733" s="2" t="s">
        <v>296</v>
      </c>
      <c r="C9733" s="429">
        <v>6.1654099999999996</v>
      </c>
      <c r="D9733" s="429">
        <v>1.210367</v>
      </c>
      <c r="E9733" s="429">
        <v>4.9550429999999999</v>
      </c>
      <c r="F9733" s="429">
        <v>16.162271000000004</v>
      </c>
    </row>
    <row r="9734" spans="1:6" x14ac:dyDescent="0.3">
      <c r="A9734" s="336">
        <v>33556</v>
      </c>
      <c r="B9734" s="2" t="s">
        <v>296</v>
      </c>
      <c r="C9734" s="429">
        <v>6.1356029999999997</v>
      </c>
      <c r="D9734" s="429">
        <v>1.1358410000000001</v>
      </c>
      <c r="E9734" s="429">
        <v>4.9997619999999996</v>
      </c>
      <c r="F9734" s="429">
        <v>15.404306999999982</v>
      </c>
    </row>
    <row r="9735" spans="1:6" x14ac:dyDescent="0.3">
      <c r="A9735" s="336">
        <v>33558</v>
      </c>
      <c r="B9735" s="2" t="s">
        <v>296</v>
      </c>
      <c r="C9735" s="429">
        <v>6.1519370000000002</v>
      </c>
      <c r="D9735" s="429">
        <v>1.190204</v>
      </c>
      <c r="E9735" s="429">
        <v>4.9617330000000006</v>
      </c>
      <c r="F9735" s="429">
        <v>15.53876600000001</v>
      </c>
    </row>
    <row r="9736" spans="1:6" x14ac:dyDescent="0.3">
      <c r="A9736" s="336">
        <v>33559</v>
      </c>
      <c r="B9736" s="2" t="s">
        <v>296</v>
      </c>
      <c r="C9736" s="429">
        <v>6.1742920000000003</v>
      </c>
      <c r="D9736" s="429">
        <v>1.263469</v>
      </c>
      <c r="E9736" s="429">
        <v>4.9108230000000006</v>
      </c>
      <c r="F9736" s="429">
        <v>15.77849299999999</v>
      </c>
    </row>
    <row r="9737" spans="1:6" x14ac:dyDescent="0.3">
      <c r="A9737" s="336">
        <v>33563</v>
      </c>
      <c r="B9737" s="2" t="s">
        <v>296</v>
      </c>
      <c r="C9737" s="429">
        <v>6.2054470000000004</v>
      </c>
      <c r="D9737" s="429">
        <v>1.4492849999999999</v>
      </c>
      <c r="E9737" s="429">
        <v>4.7561620000000007</v>
      </c>
      <c r="F9737" s="429">
        <v>16.219432000000005</v>
      </c>
    </row>
    <row r="9738" spans="1:6" x14ac:dyDescent="0.3">
      <c r="A9738" s="336">
        <v>33565</v>
      </c>
      <c r="B9738" s="2" t="s">
        <v>296</v>
      </c>
      <c r="C9738" s="429">
        <v>6.192653</v>
      </c>
      <c r="D9738" s="429">
        <v>1.449746</v>
      </c>
      <c r="E9738" s="429">
        <v>4.7429069999999998</v>
      </c>
      <c r="F9738" s="429">
        <v>15.575476999999992</v>
      </c>
    </row>
    <row r="9739" spans="1:6" x14ac:dyDescent="0.3">
      <c r="A9739" s="336">
        <v>33566</v>
      </c>
      <c r="B9739" s="2" t="s">
        <v>296</v>
      </c>
      <c r="C9739" s="429">
        <v>6.2134879999999999</v>
      </c>
      <c r="D9739" s="429">
        <v>1.4672909999999999</v>
      </c>
      <c r="E9739" s="429">
        <v>4.7461970000000004</v>
      </c>
      <c r="F9739" s="429">
        <v>16.33202</v>
      </c>
    </row>
    <row r="9740" spans="1:6" x14ac:dyDescent="0.3">
      <c r="A9740" s="336">
        <v>33567</v>
      </c>
      <c r="B9740" s="2" t="s">
        <v>296</v>
      </c>
      <c r="C9740" s="429">
        <v>6.2270289999999999</v>
      </c>
      <c r="D9740" s="429">
        <v>1.4729589999999999</v>
      </c>
      <c r="E9740" s="429">
        <v>4.7540700000000005</v>
      </c>
      <c r="F9740" s="429">
        <v>16.894033</v>
      </c>
    </row>
    <row r="9741" spans="1:6" x14ac:dyDescent="0.3">
      <c r="A9741" s="336">
        <v>33569</v>
      </c>
      <c r="B9741" s="2" t="s">
        <v>296</v>
      </c>
      <c r="C9741" s="429">
        <v>6.2096299999999998</v>
      </c>
      <c r="D9741" s="429">
        <v>1.333572</v>
      </c>
      <c r="E9741" s="429">
        <v>4.8760579999999996</v>
      </c>
      <c r="F9741" s="429">
        <v>18.392484999999994</v>
      </c>
    </row>
    <row r="9742" spans="1:6" x14ac:dyDescent="0.3">
      <c r="A9742" s="336">
        <v>33570</v>
      </c>
      <c r="B9742" s="2" t="s">
        <v>296</v>
      </c>
      <c r="C9742" s="429">
        <v>6.2107109999999999</v>
      </c>
      <c r="D9742" s="429">
        <v>1.289825</v>
      </c>
      <c r="E9742" s="429">
        <v>4.9208859999999994</v>
      </c>
      <c r="F9742" s="429">
        <v>18.988300999999993</v>
      </c>
    </row>
    <row r="9743" spans="1:6" x14ac:dyDescent="0.3">
      <c r="A9743" s="336">
        <v>33572</v>
      </c>
      <c r="B9743" s="2" t="s">
        <v>296</v>
      </c>
      <c r="C9743" s="429">
        <v>6.2044709999999998</v>
      </c>
      <c r="D9743" s="429">
        <v>1.2906219999999999</v>
      </c>
      <c r="E9743" s="429">
        <v>4.9138489999999999</v>
      </c>
      <c r="F9743" s="429">
        <v>19.250465000000013</v>
      </c>
    </row>
    <row r="9744" spans="1:6" x14ac:dyDescent="0.3">
      <c r="A9744" s="336">
        <v>33573</v>
      </c>
      <c r="B9744" s="2" t="s">
        <v>296</v>
      </c>
      <c r="C9744" s="429">
        <v>6.2129009999999996</v>
      </c>
      <c r="D9744" s="429">
        <v>1.334049</v>
      </c>
      <c r="E9744" s="429">
        <v>4.8788519999999993</v>
      </c>
      <c r="F9744" s="429">
        <v>18.758437000000001</v>
      </c>
    </row>
    <row r="9745" spans="1:6" x14ac:dyDescent="0.3">
      <c r="A9745" s="336">
        <v>33576</v>
      </c>
      <c r="B9745" s="2" t="s">
        <v>296</v>
      </c>
      <c r="C9745" s="429">
        <v>6.1750340000000001</v>
      </c>
      <c r="D9745" s="429">
        <v>1.600338</v>
      </c>
      <c r="E9745" s="429">
        <v>4.5746960000000003</v>
      </c>
      <c r="F9745" s="429">
        <v>12.275737999999997</v>
      </c>
    </row>
    <row r="9746" spans="1:6" x14ac:dyDescent="0.3">
      <c r="A9746" s="336">
        <v>33578</v>
      </c>
      <c r="B9746" s="2" t="s">
        <v>296</v>
      </c>
      <c r="C9746" s="429">
        <v>6.1978600000000004</v>
      </c>
      <c r="D9746" s="429">
        <v>1.276807</v>
      </c>
      <c r="E9746" s="429">
        <v>4.9210530000000006</v>
      </c>
      <c r="F9746" s="429">
        <v>18.889718000000002</v>
      </c>
    </row>
    <row r="9747" spans="1:6" x14ac:dyDescent="0.3">
      <c r="A9747" s="336">
        <v>33579</v>
      </c>
      <c r="B9747" s="2" t="s">
        <v>296</v>
      </c>
      <c r="C9747" s="429">
        <v>6.2131790000000002</v>
      </c>
      <c r="D9747" s="429">
        <v>1.3629180000000001</v>
      </c>
      <c r="E9747" s="429">
        <v>4.8502609999999997</v>
      </c>
      <c r="F9747" s="429">
        <v>18.301510999999998</v>
      </c>
    </row>
    <row r="9748" spans="1:6" x14ac:dyDescent="0.3">
      <c r="A9748" s="336">
        <v>33584</v>
      </c>
      <c r="B9748" s="2" t="s">
        <v>296</v>
      </c>
      <c r="C9748" s="429">
        <v>6.1911069999999997</v>
      </c>
      <c r="D9748" s="429">
        <v>1.3018670000000001</v>
      </c>
      <c r="E9748" s="429">
        <v>4.8892399999999991</v>
      </c>
      <c r="F9748" s="429">
        <v>17.451339999999995</v>
      </c>
    </row>
    <row r="9749" spans="1:6" x14ac:dyDescent="0.3">
      <c r="A9749" s="336">
        <v>33585</v>
      </c>
      <c r="B9749" s="2" t="s">
        <v>296</v>
      </c>
      <c r="C9749" s="429">
        <v>6.0033139999999996</v>
      </c>
      <c r="D9749" s="429">
        <v>2.0251380000000001</v>
      </c>
      <c r="E9749" s="429">
        <v>3.9781759999999995</v>
      </c>
      <c r="F9749" s="429">
        <v>10.50842200000001</v>
      </c>
    </row>
    <row r="9750" spans="1:6" x14ac:dyDescent="0.3">
      <c r="A9750" s="336">
        <v>33592</v>
      </c>
      <c r="B9750" s="2" t="s">
        <v>296</v>
      </c>
      <c r="C9750" s="429">
        <v>6.1856530000000003</v>
      </c>
      <c r="D9750" s="429">
        <v>1.3465009999999999</v>
      </c>
      <c r="E9750" s="429">
        <v>4.8391520000000003</v>
      </c>
      <c r="F9750" s="429">
        <v>16.157882999999998</v>
      </c>
    </row>
    <row r="9751" spans="1:6" x14ac:dyDescent="0.3">
      <c r="A9751" s="336">
        <v>33594</v>
      </c>
      <c r="B9751" s="2" t="s">
        <v>296</v>
      </c>
      <c r="C9751" s="429">
        <v>6.2128129999999997</v>
      </c>
      <c r="D9751" s="429">
        <v>1.3492420000000001</v>
      </c>
      <c r="E9751" s="429">
        <v>4.8635709999999994</v>
      </c>
      <c r="F9751" s="429">
        <v>17.756596000000009</v>
      </c>
    </row>
    <row r="9752" spans="1:6" x14ac:dyDescent="0.3">
      <c r="A9752" s="336">
        <v>33596</v>
      </c>
      <c r="B9752" s="2" t="s">
        <v>296</v>
      </c>
      <c r="C9752" s="429">
        <v>6.2184090000000003</v>
      </c>
      <c r="D9752" s="429">
        <v>1.3689070000000001</v>
      </c>
      <c r="E9752" s="429">
        <v>4.8495020000000002</v>
      </c>
      <c r="F9752" s="429">
        <v>17.918057000000012</v>
      </c>
    </row>
    <row r="9753" spans="1:6" x14ac:dyDescent="0.3">
      <c r="A9753" s="336">
        <v>33597</v>
      </c>
      <c r="B9753" s="2" t="s">
        <v>296</v>
      </c>
      <c r="C9753" s="429">
        <v>6.1028029999999998</v>
      </c>
      <c r="D9753" s="429">
        <v>1.8433280000000001</v>
      </c>
      <c r="E9753" s="429">
        <v>4.2594750000000001</v>
      </c>
      <c r="F9753" s="429">
        <v>11.723798000000002</v>
      </c>
    </row>
    <row r="9754" spans="1:6" x14ac:dyDescent="0.3">
      <c r="A9754" s="336">
        <v>33598</v>
      </c>
      <c r="B9754" s="2" t="s">
        <v>296</v>
      </c>
      <c r="C9754" s="429">
        <v>6.2196490000000004</v>
      </c>
      <c r="D9754" s="429">
        <v>1.395041</v>
      </c>
      <c r="E9754" s="429">
        <v>4.8246080000000005</v>
      </c>
      <c r="F9754" s="429">
        <v>18.006261000000009</v>
      </c>
    </row>
    <row r="9755" spans="1:6" x14ac:dyDescent="0.3">
      <c r="A9755" s="336">
        <v>33602</v>
      </c>
      <c r="B9755" s="2" t="s">
        <v>296</v>
      </c>
      <c r="C9755" s="429">
        <v>6.1646700000000001</v>
      </c>
      <c r="D9755" s="429">
        <v>1.1484989999999999</v>
      </c>
      <c r="E9755" s="429">
        <v>5.0161709999999999</v>
      </c>
      <c r="F9755" s="429">
        <v>19.021223999999997</v>
      </c>
    </row>
    <row r="9756" spans="1:6" x14ac:dyDescent="0.3">
      <c r="A9756" s="336">
        <v>33603</v>
      </c>
      <c r="B9756" s="2" t="s">
        <v>296</v>
      </c>
      <c r="C9756" s="429">
        <v>6.1630770000000004</v>
      </c>
      <c r="D9756" s="429">
        <v>1.140172</v>
      </c>
      <c r="E9756" s="429">
        <v>5.0229050000000006</v>
      </c>
      <c r="F9756" s="429">
        <v>18.609422000000002</v>
      </c>
    </row>
    <row r="9757" spans="1:6" x14ac:dyDescent="0.3">
      <c r="A9757" s="336">
        <v>33604</v>
      </c>
      <c r="B9757" s="2" t="s">
        <v>296</v>
      </c>
      <c r="C9757" s="429">
        <v>6.1630739999999999</v>
      </c>
      <c r="D9757" s="429">
        <v>1.137894</v>
      </c>
      <c r="E9757" s="429">
        <v>5.0251799999999998</v>
      </c>
      <c r="F9757" s="429">
        <v>18.235611000000006</v>
      </c>
    </row>
    <row r="9758" spans="1:6" x14ac:dyDescent="0.3">
      <c r="A9758" s="336">
        <v>33605</v>
      </c>
      <c r="B9758" s="2" t="s">
        <v>296</v>
      </c>
      <c r="C9758" s="429">
        <v>6.1681999999999997</v>
      </c>
      <c r="D9758" s="429">
        <v>1.161027</v>
      </c>
      <c r="E9758" s="429">
        <v>5.0071729999999999</v>
      </c>
      <c r="F9758" s="429">
        <v>19.126131999999998</v>
      </c>
    </row>
    <row r="9759" spans="1:6" x14ac:dyDescent="0.3">
      <c r="A9759" s="336">
        <v>33606</v>
      </c>
      <c r="B9759" s="2" t="s">
        <v>296</v>
      </c>
      <c r="C9759" s="429">
        <v>6.1644540000000001</v>
      </c>
      <c r="D9759" s="429">
        <v>1.1501300000000001</v>
      </c>
      <c r="E9759" s="429">
        <v>5.0143240000000002</v>
      </c>
      <c r="F9759" s="429">
        <v>19.278043000000004</v>
      </c>
    </row>
    <row r="9760" spans="1:6" x14ac:dyDescent="0.3">
      <c r="A9760" s="336">
        <v>33607</v>
      </c>
      <c r="B9760" s="2" t="s">
        <v>296</v>
      </c>
      <c r="C9760" s="429">
        <v>6.1575410000000002</v>
      </c>
      <c r="D9760" s="429">
        <v>1.1225769999999999</v>
      </c>
      <c r="E9760" s="429">
        <v>5.0349640000000004</v>
      </c>
      <c r="F9760" s="429">
        <v>18.652147999999997</v>
      </c>
    </row>
    <row r="9761" spans="1:6" x14ac:dyDescent="0.3">
      <c r="A9761" s="336">
        <v>33609</v>
      </c>
      <c r="B9761" s="2" t="s">
        <v>296</v>
      </c>
      <c r="C9761" s="429">
        <v>6.1588669999999999</v>
      </c>
      <c r="D9761" s="429">
        <v>1.1310560000000001</v>
      </c>
      <c r="E9761" s="429">
        <v>5.0278109999999998</v>
      </c>
      <c r="F9761" s="429">
        <v>19.000827000000001</v>
      </c>
    </row>
    <row r="9762" spans="1:6" x14ac:dyDescent="0.3">
      <c r="A9762" s="336">
        <v>33610</v>
      </c>
      <c r="B9762" s="2" t="s">
        <v>296</v>
      </c>
      <c r="C9762" s="429">
        <v>6.1751310000000004</v>
      </c>
      <c r="D9762" s="429">
        <v>1.2008650000000001</v>
      </c>
      <c r="E9762" s="429">
        <v>4.9742660000000001</v>
      </c>
      <c r="F9762" s="429">
        <v>18.297407</v>
      </c>
    </row>
    <row r="9763" spans="1:6" x14ac:dyDescent="0.3">
      <c r="A9763" s="336">
        <v>33611</v>
      </c>
      <c r="B9763" s="2" t="s">
        <v>296</v>
      </c>
      <c r="C9763" s="429">
        <v>6.1653799999999999</v>
      </c>
      <c r="D9763" s="429">
        <v>1.1570009999999999</v>
      </c>
      <c r="E9763" s="429">
        <v>5.0083789999999997</v>
      </c>
      <c r="F9763" s="429">
        <v>19.34995</v>
      </c>
    </row>
    <row r="9764" spans="1:6" x14ac:dyDescent="0.3">
      <c r="A9764" s="336">
        <v>33612</v>
      </c>
      <c r="B9764" s="2" t="s">
        <v>296</v>
      </c>
      <c r="C9764" s="429">
        <v>6.1626519999999996</v>
      </c>
      <c r="D9764" s="429">
        <v>1.1342319999999999</v>
      </c>
      <c r="E9764" s="429">
        <v>5.0284199999999997</v>
      </c>
      <c r="F9764" s="429">
        <v>17.822269000000006</v>
      </c>
    </row>
    <row r="9765" spans="1:6" x14ac:dyDescent="0.3">
      <c r="A9765" s="336">
        <v>33613</v>
      </c>
      <c r="B9765" s="2" t="s">
        <v>296</v>
      </c>
      <c r="C9765" s="429">
        <v>6.1617620000000004</v>
      </c>
      <c r="D9765" s="429">
        <v>1.1372979999999999</v>
      </c>
      <c r="E9765" s="429">
        <v>5.024464</v>
      </c>
      <c r="F9765" s="429">
        <v>17.323683000000003</v>
      </c>
    </row>
    <row r="9766" spans="1:6" x14ac:dyDescent="0.3">
      <c r="A9766" s="336">
        <v>33614</v>
      </c>
      <c r="B9766" s="2" t="s">
        <v>296</v>
      </c>
      <c r="C9766" s="429">
        <v>6.1580529999999998</v>
      </c>
      <c r="D9766" s="429">
        <v>1.117675</v>
      </c>
      <c r="E9766" s="429">
        <v>5.0403779999999996</v>
      </c>
      <c r="F9766" s="429">
        <v>18.183357999999991</v>
      </c>
    </row>
    <row r="9767" spans="1:6" x14ac:dyDescent="0.3">
      <c r="A9767" s="336">
        <v>33615</v>
      </c>
      <c r="B9767" s="2" t="s">
        <v>296</v>
      </c>
      <c r="C9767" s="429">
        <v>6.1492570000000004</v>
      </c>
      <c r="D9767" s="429">
        <v>1.08846</v>
      </c>
      <c r="E9767" s="429">
        <v>5.0607970000000009</v>
      </c>
      <c r="F9767" s="429">
        <v>17.822654</v>
      </c>
    </row>
    <row r="9768" spans="1:6" x14ac:dyDescent="0.3">
      <c r="A9768" s="336">
        <v>33616</v>
      </c>
      <c r="B9768" s="2" t="s">
        <v>296</v>
      </c>
      <c r="C9768" s="429">
        <v>6.1686820000000004</v>
      </c>
      <c r="D9768" s="429">
        <v>1.168758</v>
      </c>
      <c r="E9768" s="429">
        <v>4.999924</v>
      </c>
      <c r="F9768" s="429">
        <v>19.270977000000009</v>
      </c>
    </row>
    <row r="9769" spans="1:6" x14ac:dyDescent="0.3">
      <c r="A9769" s="336">
        <v>33617</v>
      </c>
      <c r="B9769" s="2" t="s">
        <v>296</v>
      </c>
      <c r="C9769" s="429">
        <v>6.1696039999999996</v>
      </c>
      <c r="D9769" s="429">
        <v>1.1780360000000001</v>
      </c>
      <c r="E9769" s="429">
        <v>4.9915679999999991</v>
      </c>
      <c r="F9769" s="429">
        <v>17.943965000000006</v>
      </c>
    </row>
    <row r="9770" spans="1:6" x14ac:dyDescent="0.3">
      <c r="A9770" s="336">
        <v>33618</v>
      </c>
      <c r="B9770" s="2" t="s">
        <v>296</v>
      </c>
      <c r="C9770" s="429">
        <v>6.1575350000000002</v>
      </c>
      <c r="D9770" s="429">
        <v>1.115113</v>
      </c>
      <c r="E9770" s="429">
        <v>5.0424220000000002</v>
      </c>
      <c r="F9770" s="429">
        <v>17.28894300000001</v>
      </c>
    </row>
    <row r="9771" spans="1:6" x14ac:dyDescent="0.3">
      <c r="A9771" s="336">
        <v>33619</v>
      </c>
      <c r="B9771" s="2" t="s">
        <v>296</v>
      </c>
      <c r="C9771" s="429">
        <v>6.1810739999999997</v>
      </c>
      <c r="D9771" s="429">
        <v>1.2128950000000001</v>
      </c>
      <c r="E9771" s="429">
        <v>4.9681789999999992</v>
      </c>
      <c r="F9771" s="429">
        <v>19.000381000000004</v>
      </c>
    </row>
    <row r="9772" spans="1:6" x14ac:dyDescent="0.3">
      <c r="A9772" s="336">
        <v>33620</v>
      </c>
      <c r="B9772" s="2" t="s">
        <v>296</v>
      </c>
      <c r="C9772" s="429">
        <v>6.1664940000000001</v>
      </c>
      <c r="D9772" s="429">
        <v>1.1571370000000001</v>
      </c>
      <c r="E9772" s="429">
        <v>5.0093569999999996</v>
      </c>
      <c r="F9772" s="429">
        <v>17.794013999999997</v>
      </c>
    </row>
    <row r="9773" spans="1:6" x14ac:dyDescent="0.3">
      <c r="A9773" s="336">
        <v>33621</v>
      </c>
      <c r="B9773" s="2" t="s">
        <v>296</v>
      </c>
      <c r="C9773" s="429">
        <v>6.1774279999999999</v>
      </c>
      <c r="D9773" s="429">
        <v>1.1964330000000001</v>
      </c>
      <c r="E9773" s="429">
        <v>4.9809950000000001</v>
      </c>
      <c r="F9773" s="429">
        <v>19.309049999999999</v>
      </c>
    </row>
    <row r="9774" spans="1:6" x14ac:dyDescent="0.3">
      <c r="A9774" s="336">
        <v>33624</v>
      </c>
      <c r="B9774" s="2" t="s">
        <v>296</v>
      </c>
      <c r="C9774" s="429">
        <v>6.1542690000000002</v>
      </c>
      <c r="D9774" s="429">
        <v>1.1032930000000001</v>
      </c>
      <c r="E9774" s="429">
        <v>5.0509760000000004</v>
      </c>
      <c r="F9774" s="429">
        <v>17.058411000000007</v>
      </c>
    </row>
    <row r="9775" spans="1:6" x14ac:dyDescent="0.3">
      <c r="A9775" s="336">
        <v>33625</v>
      </c>
      <c r="B9775" s="2" t="s">
        <v>296</v>
      </c>
      <c r="C9775" s="429">
        <v>6.1514160000000002</v>
      </c>
      <c r="D9775" s="429">
        <v>1.0788439999999999</v>
      </c>
      <c r="E9775" s="429">
        <v>5.0725720000000001</v>
      </c>
      <c r="F9775" s="429">
        <v>17.136875000000011</v>
      </c>
    </row>
    <row r="9776" spans="1:6" x14ac:dyDescent="0.3">
      <c r="A9776" s="336">
        <v>33626</v>
      </c>
      <c r="B9776" s="2" t="s">
        <v>296</v>
      </c>
      <c r="C9776" s="429">
        <v>6.1433280000000003</v>
      </c>
      <c r="D9776" s="429">
        <v>1.0754379999999999</v>
      </c>
      <c r="E9776" s="429">
        <v>5.0678900000000002</v>
      </c>
      <c r="F9776" s="429">
        <v>16.635418000000008</v>
      </c>
    </row>
    <row r="9777" spans="1:6" x14ac:dyDescent="0.3">
      <c r="A9777" s="336">
        <v>33629</v>
      </c>
      <c r="B9777" s="2" t="s">
        <v>296</v>
      </c>
      <c r="C9777" s="429">
        <v>6.1596039999999999</v>
      </c>
      <c r="D9777" s="429">
        <v>1.1371720000000001</v>
      </c>
      <c r="E9777" s="429">
        <v>5.0224320000000002</v>
      </c>
      <c r="F9777" s="429">
        <v>19.271113999999997</v>
      </c>
    </row>
    <row r="9778" spans="1:6" x14ac:dyDescent="0.3">
      <c r="A9778" s="336">
        <v>33634</v>
      </c>
      <c r="B9778" s="2" t="s">
        <v>296</v>
      </c>
      <c r="C9778" s="429">
        <v>6.1537360000000003</v>
      </c>
      <c r="D9778" s="429">
        <v>1.0991150000000001</v>
      </c>
      <c r="E9778" s="429">
        <v>5.054621</v>
      </c>
      <c r="F9778" s="429">
        <v>17.999047000000004</v>
      </c>
    </row>
    <row r="9779" spans="1:6" x14ac:dyDescent="0.3">
      <c r="A9779" s="336">
        <v>33635</v>
      </c>
      <c r="B9779" s="2" t="s">
        <v>296</v>
      </c>
      <c r="C9779" s="429">
        <v>6.1434709999999999</v>
      </c>
      <c r="D9779" s="429">
        <v>1.0870409999999999</v>
      </c>
      <c r="E9779" s="429">
        <v>5.0564299999999998</v>
      </c>
      <c r="F9779" s="429">
        <v>17.101709999999997</v>
      </c>
    </row>
    <row r="9780" spans="1:6" x14ac:dyDescent="0.3">
      <c r="A9780" s="336">
        <v>33637</v>
      </c>
      <c r="B9780" s="2" t="s">
        <v>296</v>
      </c>
      <c r="C9780" s="429">
        <v>6.1738819999999999</v>
      </c>
      <c r="D9780" s="429">
        <v>1.216731</v>
      </c>
      <c r="E9780" s="429">
        <v>4.9571509999999996</v>
      </c>
      <c r="F9780" s="429">
        <v>17.588829999999987</v>
      </c>
    </row>
    <row r="9781" spans="1:6" x14ac:dyDescent="0.3">
      <c r="A9781" s="336">
        <v>33647</v>
      </c>
      <c r="B9781" s="2" t="s">
        <v>296</v>
      </c>
      <c r="C9781" s="429">
        <v>6.1791609999999997</v>
      </c>
      <c r="D9781" s="429">
        <v>1.2888029999999999</v>
      </c>
      <c r="E9781" s="429">
        <v>4.890358</v>
      </c>
      <c r="F9781" s="429">
        <v>16.057143000000003</v>
      </c>
    </row>
    <row r="9782" spans="1:6" x14ac:dyDescent="0.3">
      <c r="A9782" s="336">
        <v>33701</v>
      </c>
      <c r="B9782" s="2" t="s">
        <v>296</v>
      </c>
      <c r="C9782" s="429">
        <v>6.1785860000000001</v>
      </c>
      <c r="D9782" s="429">
        <v>1.211344</v>
      </c>
      <c r="E9782" s="429">
        <v>4.9672420000000006</v>
      </c>
      <c r="F9782" s="429">
        <v>18.532357999999988</v>
      </c>
    </row>
    <row r="9783" spans="1:6" x14ac:dyDescent="0.3">
      <c r="A9783" s="336">
        <v>33702</v>
      </c>
      <c r="B9783" s="2" t="s">
        <v>296</v>
      </c>
      <c r="C9783" s="429">
        <v>6.1602790000000001</v>
      </c>
      <c r="D9783" s="429">
        <v>1.1629339999999999</v>
      </c>
      <c r="E9783" s="429">
        <v>4.9973450000000001</v>
      </c>
      <c r="F9783" s="429">
        <v>18.445965000000001</v>
      </c>
    </row>
    <row r="9784" spans="1:6" x14ac:dyDescent="0.3">
      <c r="A9784" s="336">
        <v>33703</v>
      </c>
      <c r="B9784" s="2" t="s">
        <v>296</v>
      </c>
      <c r="C9784" s="429">
        <v>6.1686589999999999</v>
      </c>
      <c r="D9784" s="429">
        <v>1.1835800000000001</v>
      </c>
      <c r="E9784" s="429">
        <v>4.9850789999999998</v>
      </c>
      <c r="F9784" s="429">
        <v>18.581705999999997</v>
      </c>
    </row>
    <row r="9785" spans="1:6" x14ac:dyDescent="0.3">
      <c r="A9785" s="336">
        <v>33704</v>
      </c>
      <c r="B9785" s="2" t="s">
        <v>296</v>
      </c>
      <c r="C9785" s="429">
        <v>6.1728180000000004</v>
      </c>
      <c r="D9785" s="429">
        <v>1.1956150000000001</v>
      </c>
      <c r="E9785" s="429">
        <v>4.9772030000000003</v>
      </c>
      <c r="F9785" s="429">
        <v>18.524045999999998</v>
      </c>
    </row>
    <row r="9786" spans="1:6" x14ac:dyDescent="0.3">
      <c r="A9786" s="336">
        <v>33705</v>
      </c>
      <c r="B9786" s="2" t="s">
        <v>296</v>
      </c>
      <c r="C9786" s="429">
        <v>6.1885719999999997</v>
      </c>
      <c r="D9786" s="429">
        <v>1.236664</v>
      </c>
      <c r="E9786" s="429">
        <v>4.9519079999999995</v>
      </c>
      <c r="F9786" s="429">
        <v>18.856005000000003</v>
      </c>
    </row>
    <row r="9787" spans="1:6" x14ac:dyDescent="0.3">
      <c r="A9787" s="336">
        <v>33706</v>
      </c>
      <c r="B9787" s="2" t="s">
        <v>296</v>
      </c>
      <c r="C9787" s="429">
        <v>6.1676200000000003</v>
      </c>
      <c r="D9787" s="429">
        <v>1.1860619999999999</v>
      </c>
      <c r="E9787" s="429">
        <v>4.9815580000000006</v>
      </c>
      <c r="F9787" s="429">
        <v>17.586080000000003</v>
      </c>
    </row>
    <row r="9788" spans="1:6" x14ac:dyDescent="0.3">
      <c r="A9788" s="336">
        <v>33707</v>
      </c>
      <c r="B9788" s="2" t="s">
        <v>296</v>
      </c>
      <c r="C9788" s="429">
        <v>6.1686610000000002</v>
      </c>
      <c r="D9788" s="429">
        <v>1.190061</v>
      </c>
      <c r="E9788" s="429">
        <v>4.9786000000000001</v>
      </c>
      <c r="F9788" s="429">
        <v>17.728493000000007</v>
      </c>
    </row>
    <row r="9789" spans="1:6" x14ac:dyDescent="0.3">
      <c r="A9789" s="336">
        <v>33708</v>
      </c>
      <c r="B9789" s="2" t="s">
        <v>296</v>
      </c>
      <c r="C9789" s="429">
        <v>6.1676200000000003</v>
      </c>
      <c r="D9789" s="429">
        <v>1.1860619999999999</v>
      </c>
      <c r="E9789" s="429">
        <v>4.9815580000000006</v>
      </c>
      <c r="F9789" s="429">
        <v>17.586080000000003</v>
      </c>
    </row>
    <row r="9790" spans="1:6" x14ac:dyDescent="0.3">
      <c r="A9790" s="336">
        <v>33709</v>
      </c>
      <c r="B9790" s="2" t="s">
        <v>296</v>
      </c>
      <c r="C9790" s="429">
        <v>6.1574150000000003</v>
      </c>
      <c r="D9790" s="429">
        <v>1.171494</v>
      </c>
      <c r="E9790" s="429">
        <v>4.9859210000000003</v>
      </c>
      <c r="F9790" s="429">
        <v>17.490383000000008</v>
      </c>
    </row>
    <row r="9791" spans="1:6" x14ac:dyDescent="0.3">
      <c r="A9791" s="336">
        <v>33710</v>
      </c>
      <c r="B9791" s="2" t="s">
        <v>296</v>
      </c>
      <c r="C9791" s="429">
        <v>6.1620710000000001</v>
      </c>
      <c r="D9791" s="429">
        <v>1.179405</v>
      </c>
      <c r="E9791" s="429">
        <v>4.982666</v>
      </c>
      <c r="F9791" s="429">
        <v>17.602424000000006</v>
      </c>
    </row>
    <row r="9792" spans="1:6" x14ac:dyDescent="0.3">
      <c r="A9792" s="336">
        <v>33711</v>
      </c>
      <c r="B9792" s="2" t="s">
        <v>296</v>
      </c>
      <c r="C9792" s="429">
        <v>6.1708100000000004</v>
      </c>
      <c r="D9792" s="429">
        <v>1.1941850000000001</v>
      </c>
      <c r="E9792" s="429">
        <v>4.9766250000000003</v>
      </c>
      <c r="F9792" s="429">
        <v>17.821590000000008</v>
      </c>
    </row>
    <row r="9793" spans="1:6" x14ac:dyDescent="0.3">
      <c r="A9793" s="336">
        <v>33712</v>
      </c>
      <c r="B9793" s="2" t="s">
        <v>296</v>
      </c>
      <c r="C9793" s="429">
        <v>6.1794380000000002</v>
      </c>
      <c r="D9793" s="429">
        <v>1.215244</v>
      </c>
      <c r="E9793" s="429">
        <v>4.964194</v>
      </c>
      <c r="F9793" s="429">
        <v>18.334465000000016</v>
      </c>
    </row>
    <row r="9794" spans="1:6" x14ac:dyDescent="0.3">
      <c r="A9794" s="336">
        <v>33713</v>
      </c>
      <c r="B9794" s="2" t="s">
        <v>296</v>
      </c>
      <c r="C9794" s="429">
        <v>6.1684669999999997</v>
      </c>
      <c r="D9794" s="429">
        <v>1.19042</v>
      </c>
      <c r="E9794" s="429">
        <v>4.9780470000000001</v>
      </c>
      <c r="F9794" s="429">
        <v>18.081933000000014</v>
      </c>
    </row>
    <row r="9795" spans="1:6" x14ac:dyDescent="0.3">
      <c r="A9795" s="336">
        <v>33714</v>
      </c>
      <c r="B9795" s="2" t="s">
        <v>296</v>
      </c>
      <c r="C9795" s="429">
        <v>6.1614199999999997</v>
      </c>
      <c r="D9795" s="429">
        <v>1.175427</v>
      </c>
      <c r="E9795" s="429">
        <v>4.9859929999999997</v>
      </c>
      <c r="F9795" s="429">
        <v>17.993578000000014</v>
      </c>
    </row>
    <row r="9796" spans="1:6" x14ac:dyDescent="0.3">
      <c r="A9796" s="336">
        <v>33715</v>
      </c>
      <c r="B9796" s="2" t="s">
        <v>296</v>
      </c>
      <c r="C9796" s="429">
        <v>6.1676200000000003</v>
      </c>
      <c r="D9796" s="429">
        <v>1.1860619999999999</v>
      </c>
      <c r="E9796" s="429">
        <v>4.9815580000000006</v>
      </c>
      <c r="F9796" s="429">
        <v>17.586080000000003</v>
      </c>
    </row>
    <row r="9797" spans="1:6" x14ac:dyDescent="0.3">
      <c r="A9797" s="336">
        <v>33716</v>
      </c>
      <c r="B9797" s="2" t="s">
        <v>296</v>
      </c>
      <c r="C9797" s="429">
        <v>6.1508070000000004</v>
      </c>
      <c r="D9797" s="429">
        <v>1.1446609999999999</v>
      </c>
      <c r="E9797" s="429">
        <v>5.0061460000000002</v>
      </c>
      <c r="F9797" s="429">
        <v>18.173133999999997</v>
      </c>
    </row>
    <row r="9798" spans="1:6" x14ac:dyDescent="0.3">
      <c r="A9798" s="336">
        <v>33755</v>
      </c>
      <c r="B9798" s="2" t="s">
        <v>296</v>
      </c>
      <c r="C9798" s="429">
        <v>6.1278439999999996</v>
      </c>
      <c r="D9798" s="429">
        <v>1.131084</v>
      </c>
      <c r="E9798" s="429">
        <v>4.9967600000000001</v>
      </c>
      <c r="F9798" s="429">
        <v>16.52881099999999</v>
      </c>
    </row>
    <row r="9799" spans="1:6" x14ac:dyDescent="0.3">
      <c r="A9799" s="336">
        <v>33756</v>
      </c>
      <c r="B9799" s="2" t="s">
        <v>296</v>
      </c>
      <c r="C9799" s="429">
        <v>6.1284479999999997</v>
      </c>
      <c r="D9799" s="429">
        <v>1.1324050000000001</v>
      </c>
      <c r="E9799" s="429">
        <v>4.9960429999999993</v>
      </c>
      <c r="F9799" s="429">
        <v>16.646438000000003</v>
      </c>
    </row>
    <row r="9800" spans="1:6" x14ac:dyDescent="0.3">
      <c r="A9800" s="336">
        <v>33759</v>
      </c>
      <c r="B9800" s="2" t="s">
        <v>296</v>
      </c>
      <c r="C9800" s="429">
        <v>6.1292850000000003</v>
      </c>
      <c r="D9800" s="429">
        <v>1.116746</v>
      </c>
      <c r="E9800" s="429">
        <v>5.0125390000000003</v>
      </c>
      <c r="F9800" s="429">
        <v>16.277112999999993</v>
      </c>
    </row>
    <row r="9801" spans="1:6" x14ac:dyDescent="0.3">
      <c r="A9801" s="336">
        <v>33760</v>
      </c>
      <c r="B9801" s="2" t="s">
        <v>296</v>
      </c>
      <c r="C9801" s="429">
        <v>6.1356619999999999</v>
      </c>
      <c r="D9801" s="429">
        <v>1.1326369999999999</v>
      </c>
      <c r="E9801" s="429">
        <v>5.0030250000000001</v>
      </c>
      <c r="F9801" s="429">
        <v>17.164383999999998</v>
      </c>
    </row>
    <row r="9802" spans="1:6" x14ac:dyDescent="0.3">
      <c r="A9802" s="336">
        <v>33761</v>
      </c>
      <c r="B9802" s="2" t="s">
        <v>296</v>
      </c>
      <c r="C9802" s="429">
        <v>6.1251150000000001</v>
      </c>
      <c r="D9802" s="429">
        <v>1.11002</v>
      </c>
      <c r="E9802" s="429">
        <v>5.0150950000000005</v>
      </c>
      <c r="F9802" s="429">
        <v>15.508175000000001</v>
      </c>
    </row>
    <row r="9803" spans="1:6" x14ac:dyDescent="0.3">
      <c r="A9803" s="336">
        <v>33762</v>
      </c>
      <c r="B9803" s="2" t="s">
        <v>296</v>
      </c>
      <c r="C9803" s="429">
        <v>6.1421520000000003</v>
      </c>
      <c r="D9803" s="429">
        <v>1.1345989999999999</v>
      </c>
      <c r="E9803" s="429">
        <v>5.0075530000000006</v>
      </c>
      <c r="F9803" s="429">
        <v>17.712633000000004</v>
      </c>
    </row>
    <row r="9804" spans="1:6" x14ac:dyDescent="0.3">
      <c r="A9804" s="336">
        <v>33763</v>
      </c>
      <c r="B9804" s="2" t="s">
        <v>296</v>
      </c>
      <c r="C9804" s="429">
        <v>6.1224939999999997</v>
      </c>
      <c r="D9804" s="429">
        <v>1.116096</v>
      </c>
      <c r="E9804" s="429">
        <v>5.0063979999999999</v>
      </c>
      <c r="F9804" s="429">
        <v>15.377319</v>
      </c>
    </row>
    <row r="9805" spans="1:6" x14ac:dyDescent="0.3">
      <c r="A9805" s="336">
        <v>33764</v>
      </c>
      <c r="B9805" s="2" t="s">
        <v>296</v>
      </c>
      <c r="C9805" s="429">
        <v>6.1290579999999997</v>
      </c>
      <c r="D9805" s="429">
        <v>1.1298379999999999</v>
      </c>
      <c r="E9805" s="429">
        <v>4.9992199999999993</v>
      </c>
      <c r="F9805" s="429">
        <v>16.600273999999999</v>
      </c>
    </row>
    <row r="9806" spans="1:6" x14ac:dyDescent="0.3">
      <c r="A9806" s="336">
        <v>33765</v>
      </c>
      <c r="B9806" s="2" t="s">
        <v>296</v>
      </c>
      <c r="C9806" s="429">
        <v>6.1271829999999996</v>
      </c>
      <c r="D9806" s="429">
        <v>1.1270039999999999</v>
      </c>
      <c r="E9806" s="429">
        <v>5.0001789999999993</v>
      </c>
      <c r="F9806" s="429">
        <v>16.315179999999991</v>
      </c>
    </row>
    <row r="9807" spans="1:6" x14ac:dyDescent="0.3">
      <c r="A9807" s="336">
        <v>33767</v>
      </c>
      <c r="B9807" s="2" t="s">
        <v>296</v>
      </c>
      <c r="C9807" s="429">
        <v>6.126868</v>
      </c>
      <c r="D9807" s="429">
        <v>1.1289450000000001</v>
      </c>
      <c r="E9807" s="429">
        <v>4.9979230000000001</v>
      </c>
      <c r="F9807" s="429">
        <v>16.338361999999989</v>
      </c>
    </row>
    <row r="9808" spans="1:6" x14ac:dyDescent="0.3">
      <c r="A9808" s="336">
        <v>33770</v>
      </c>
      <c r="B9808" s="2" t="s">
        <v>296</v>
      </c>
      <c r="C9808" s="429">
        <v>6.1284479999999997</v>
      </c>
      <c r="D9808" s="429">
        <v>1.1324050000000001</v>
      </c>
      <c r="E9808" s="429">
        <v>4.9960429999999993</v>
      </c>
      <c r="F9808" s="429">
        <v>16.646438000000003</v>
      </c>
    </row>
    <row r="9809" spans="1:6" x14ac:dyDescent="0.3">
      <c r="A9809" s="336">
        <v>33771</v>
      </c>
      <c r="B9809" s="2" t="s">
        <v>296</v>
      </c>
      <c r="C9809" s="429">
        <v>6.1294250000000003</v>
      </c>
      <c r="D9809" s="429">
        <v>1.1331629999999999</v>
      </c>
      <c r="E9809" s="429">
        <v>4.9962620000000006</v>
      </c>
      <c r="F9809" s="429">
        <v>16.686645000000006</v>
      </c>
    </row>
    <row r="9810" spans="1:6" x14ac:dyDescent="0.3">
      <c r="A9810" s="336">
        <v>33772</v>
      </c>
      <c r="B9810" s="2" t="s">
        <v>296</v>
      </c>
      <c r="C9810" s="429">
        <v>6.1403980000000002</v>
      </c>
      <c r="D9810" s="429">
        <v>1.1487750000000001</v>
      </c>
      <c r="E9810" s="429">
        <v>4.9916230000000006</v>
      </c>
      <c r="F9810" s="429">
        <v>16.933109999999992</v>
      </c>
    </row>
    <row r="9811" spans="1:6" x14ac:dyDescent="0.3">
      <c r="A9811" s="336">
        <v>33773</v>
      </c>
      <c r="B9811" s="2" t="s">
        <v>296</v>
      </c>
      <c r="C9811" s="429">
        <v>6.1319249999999998</v>
      </c>
      <c r="D9811" s="429">
        <v>1.1359030000000001</v>
      </c>
      <c r="E9811" s="429">
        <v>4.996022</v>
      </c>
      <c r="F9811" s="429">
        <v>16.788681000000011</v>
      </c>
    </row>
    <row r="9812" spans="1:6" x14ac:dyDescent="0.3">
      <c r="A9812" s="336">
        <v>33774</v>
      </c>
      <c r="B9812" s="2" t="s">
        <v>296</v>
      </c>
      <c r="C9812" s="429">
        <v>6.1284479999999997</v>
      </c>
      <c r="D9812" s="429">
        <v>1.1324050000000001</v>
      </c>
      <c r="E9812" s="429">
        <v>4.9960429999999993</v>
      </c>
      <c r="F9812" s="429">
        <v>16.646438000000003</v>
      </c>
    </row>
    <row r="9813" spans="1:6" x14ac:dyDescent="0.3">
      <c r="A9813" s="336">
        <v>33776</v>
      </c>
      <c r="B9813" s="2" t="s">
        <v>296</v>
      </c>
      <c r="C9813" s="429">
        <v>6.1284479999999997</v>
      </c>
      <c r="D9813" s="429">
        <v>1.1324050000000001</v>
      </c>
      <c r="E9813" s="429">
        <v>4.9960429999999993</v>
      </c>
      <c r="F9813" s="429">
        <v>16.646438000000003</v>
      </c>
    </row>
    <row r="9814" spans="1:6" x14ac:dyDescent="0.3">
      <c r="A9814" s="336">
        <v>33777</v>
      </c>
      <c r="B9814" s="2" t="s">
        <v>296</v>
      </c>
      <c r="C9814" s="429">
        <v>6.1344690000000002</v>
      </c>
      <c r="D9814" s="429">
        <v>1.139251</v>
      </c>
      <c r="E9814" s="429">
        <v>4.9952180000000004</v>
      </c>
      <c r="F9814" s="429">
        <v>16.791840000000008</v>
      </c>
    </row>
    <row r="9815" spans="1:6" x14ac:dyDescent="0.3">
      <c r="A9815" s="336">
        <v>33778</v>
      </c>
      <c r="B9815" s="2" t="s">
        <v>296</v>
      </c>
      <c r="C9815" s="429">
        <v>6.1284479999999997</v>
      </c>
      <c r="D9815" s="429">
        <v>1.1324050000000001</v>
      </c>
      <c r="E9815" s="429">
        <v>4.9960429999999993</v>
      </c>
      <c r="F9815" s="429">
        <v>16.646438000000003</v>
      </c>
    </row>
    <row r="9816" spans="1:6" x14ac:dyDescent="0.3">
      <c r="A9816" s="336">
        <v>33781</v>
      </c>
      <c r="B9816" s="2" t="s">
        <v>296</v>
      </c>
      <c r="C9816" s="429">
        <v>6.1510239999999996</v>
      </c>
      <c r="D9816" s="429">
        <v>1.1605319999999999</v>
      </c>
      <c r="E9816" s="429">
        <v>4.9904919999999997</v>
      </c>
      <c r="F9816" s="429">
        <v>17.479720999999991</v>
      </c>
    </row>
    <row r="9817" spans="1:6" x14ac:dyDescent="0.3">
      <c r="A9817" s="336">
        <v>33782</v>
      </c>
      <c r="B9817" s="2" t="s">
        <v>296</v>
      </c>
      <c r="C9817" s="429">
        <v>6.1469050000000003</v>
      </c>
      <c r="D9817" s="429">
        <v>1.152042</v>
      </c>
      <c r="E9817" s="429">
        <v>4.9948630000000005</v>
      </c>
      <c r="F9817" s="429">
        <v>17.464684000000013</v>
      </c>
    </row>
    <row r="9818" spans="1:6" x14ac:dyDescent="0.3">
      <c r="A9818" s="336">
        <v>33801</v>
      </c>
      <c r="B9818" s="2" t="s">
        <v>296</v>
      </c>
      <c r="C9818" s="429">
        <v>6.244561</v>
      </c>
      <c r="D9818" s="429">
        <v>1.608787</v>
      </c>
      <c r="E9818" s="429">
        <v>4.6357739999999996</v>
      </c>
      <c r="F9818" s="429">
        <v>15.591882999999989</v>
      </c>
    </row>
    <row r="9819" spans="1:6" x14ac:dyDescent="0.3">
      <c r="A9819" s="336">
        <v>33803</v>
      </c>
      <c r="B9819" s="2" t="s">
        <v>296</v>
      </c>
      <c r="C9819" s="429">
        <v>6.2452969999999999</v>
      </c>
      <c r="D9819" s="429">
        <v>1.6203879999999999</v>
      </c>
      <c r="E9819" s="429">
        <v>4.6249089999999997</v>
      </c>
      <c r="F9819" s="429">
        <v>15.688361999999998</v>
      </c>
    </row>
    <row r="9820" spans="1:6" x14ac:dyDescent="0.3">
      <c r="A9820" s="336">
        <v>33805</v>
      </c>
      <c r="B9820" s="2" t="s">
        <v>296</v>
      </c>
      <c r="C9820" s="429">
        <v>6.2321470000000003</v>
      </c>
      <c r="D9820" s="429">
        <v>1.536222</v>
      </c>
      <c r="E9820" s="429">
        <v>4.6959250000000008</v>
      </c>
      <c r="F9820" s="429">
        <v>15.503400000000013</v>
      </c>
    </row>
    <row r="9821" spans="1:6" x14ac:dyDescent="0.3">
      <c r="A9821" s="336">
        <v>33809</v>
      </c>
      <c r="B9821" s="2" t="s">
        <v>296</v>
      </c>
      <c r="C9821" s="429">
        <v>6.2186399999999997</v>
      </c>
      <c r="D9821" s="429">
        <v>1.621572</v>
      </c>
      <c r="E9821" s="429">
        <v>4.5970680000000002</v>
      </c>
      <c r="F9821" s="429">
        <v>14.346519000000008</v>
      </c>
    </row>
    <row r="9822" spans="1:6" x14ac:dyDescent="0.3">
      <c r="A9822" s="336">
        <v>33810</v>
      </c>
      <c r="B9822" s="2" t="s">
        <v>296</v>
      </c>
      <c r="C9822" s="429">
        <v>6.2070619999999996</v>
      </c>
      <c r="D9822" s="429">
        <v>1.522856</v>
      </c>
      <c r="E9822" s="429">
        <v>4.6842059999999996</v>
      </c>
      <c r="F9822" s="429">
        <v>15.156328999999999</v>
      </c>
    </row>
    <row r="9823" spans="1:6" x14ac:dyDescent="0.3">
      <c r="A9823" s="336">
        <v>33811</v>
      </c>
      <c r="B9823" s="2" t="s">
        <v>296</v>
      </c>
      <c r="C9823" s="429">
        <v>6.2356699999999998</v>
      </c>
      <c r="D9823" s="429">
        <v>1.575885</v>
      </c>
      <c r="E9823" s="429">
        <v>4.6597849999999994</v>
      </c>
      <c r="F9823" s="429">
        <v>15.976541999999995</v>
      </c>
    </row>
    <row r="9824" spans="1:6" x14ac:dyDescent="0.3">
      <c r="A9824" s="336">
        <v>33812</v>
      </c>
      <c r="B9824" s="2" t="s">
        <v>296</v>
      </c>
      <c r="C9824" s="429">
        <v>6.2613719999999997</v>
      </c>
      <c r="D9824" s="429">
        <v>1.7252400000000001</v>
      </c>
      <c r="E9824" s="429">
        <v>4.5361319999999994</v>
      </c>
      <c r="F9824" s="429">
        <v>15.637356999999994</v>
      </c>
    </row>
    <row r="9825" spans="1:6" x14ac:dyDescent="0.3">
      <c r="A9825" s="336">
        <v>33813</v>
      </c>
      <c r="B9825" s="2" t="s">
        <v>296</v>
      </c>
      <c r="C9825" s="429">
        <v>6.2657080000000001</v>
      </c>
      <c r="D9825" s="429">
        <v>1.734113</v>
      </c>
      <c r="E9825" s="429">
        <v>4.5315950000000003</v>
      </c>
      <c r="F9825" s="429">
        <v>15.772387999999999</v>
      </c>
    </row>
    <row r="9826" spans="1:6" x14ac:dyDescent="0.3">
      <c r="A9826" s="336">
        <v>33815</v>
      </c>
      <c r="B9826" s="2" t="s">
        <v>296</v>
      </c>
      <c r="C9826" s="429">
        <v>6.2256559999999999</v>
      </c>
      <c r="D9826" s="429">
        <v>1.5389459999999999</v>
      </c>
      <c r="E9826" s="429">
        <v>4.6867099999999997</v>
      </c>
      <c r="F9826" s="429">
        <v>15.685072000000005</v>
      </c>
    </row>
    <row r="9827" spans="1:6" x14ac:dyDescent="0.3">
      <c r="A9827" s="336">
        <v>33823</v>
      </c>
      <c r="B9827" s="2" t="s">
        <v>296</v>
      </c>
      <c r="C9827" s="429">
        <v>6.2345280000000001</v>
      </c>
      <c r="D9827" s="429">
        <v>1.6428149999999999</v>
      </c>
      <c r="E9827" s="429">
        <v>4.5917130000000004</v>
      </c>
      <c r="F9827" s="429">
        <v>15.364182999999997</v>
      </c>
    </row>
    <row r="9828" spans="1:6" x14ac:dyDescent="0.3">
      <c r="A9828" s="336">
        <v>33825</v>
      </c>
      <c r="B9828" s="2" t="s">
        <v>296</v>
      </c>
      <c r="C9828" s="429">
        <v>6.273307</v>
      </c>
      <c r="D9828" s="429">
        <v>1.692167</v>
      </c>
      <c r="E9828" s="429">
        <v>4.5811399999999995</v>
      </c>
      <c r="F9828" s="429">
        <v>16.37112800000002</v>
      </c>
    </row>
    <row r="9829" spans="1:6" x14ac:dyDescent="0.3">
      <c r="A9829" s="336">
        <v>33827</v>
      </c>
      <c r="B9829" s="2" t="s">
        <v>296</v>
      </c>
      <c r="C9829" s="429">
        <v>6.2421170000000004</v>
      </c>
      <c r="D9829" s="429">
        <v>1.7970120000000001</v>
      </c>
      <c r="E9829" s="429">
        <v>4.4451049999999999</v>
      </c>
      <c r="F9829" s="429">
        <v>15.891150999999994</v>
      </c>
    </row>
    <row r="9830" spans="1:6" x14ac:dyDescent="0.3">
      <c r="A9830" s="336">
        <v>33830</v>
      </c>
      <c r="B9830" s="2" t="s">
        <v>296</v>
      </c>
      <c r="C9830" s="429">
        <v>6.2687580000000001</v>
      </c>
      <c r="D9830" s="429">
        <v>1.863157</v>
      </c>
      <c r="E9830" s="429">
        <v>4.4056009999999999</v>
      </c>
      <c r="F9830" s="429">
        <v>15.640921999999989</v>
      </c>
    </row>
    <row r="9831" spans="1:6" x14ac:dyDescent="0.3">
      <c r="A9831" s="336">
        <v>33834</v>
      </c>
      <c r="B9831" s="2" t="s">
        <v>296</v>
      </c>
      <c r="C9831" s="429">
        <v>6.2517420000000001</v>
      </c>
      <c r="D9831" s="429">
        <v>1.5747519999999999</v>
      </c>
      <c r="E9831" s="429">
        <v>4.67699</v>
      </c>
      <c r="F9831" s="429">
        <v>16.445466000000003</v>
      </c>
    </row>
    <row r="9832" spans="1:6" x14ac:dyDescent="0.3">
      <c r="A9832" s="336">
        <v>33837</v>
      </c>
      <c r="B9832" s="2" t="s">
        <v>296</v>
      </c>
      <c r="C9832" s="429">
        <v>6.1705909999999999</v>
      </c>
      <c r="D9832" s="429">
        <v>1.6850560000000001</v>
      </c>
      <c r="E9832" s="429">
        <v>4.4855349999999996</v>
      </c>
      <c r="F9832" s="429">
        <v>15.482224000000009</v>
      </c>
    </row>
    <row r="9833" spans="1:6" x14ac:dyDescent="0.3">
      <c r="A9833" s="336">
        <v>33838</v>
      </c>
      <c r="B9833" s="2" t="s">
        <v>296</v>
      </c>
      <c r="C9833" s="429">
        <v>6.2265269999999999</v>
      </c>
      <c r="D9833" s="429">
        <v>1.776373</v>
      </c>
      <c r="E9833" s="429">
        <v>4.4501539999999995</v>
      </c>
      <c r="F9833" s="429">
        <v>15.675649999999997</v>
      </c>
    </row>
    <row r="9834" spans="1:6" x14ac:dyDescent="0.3">
      <c r="A9834" s="336">
        <v>33839</v>
      </c>
      <c r="B9834" s="2" t="s">
        <v>296</v>
      </c>
      <c r="C9834" s="429">
        <v>6.2505629999999996</v>
      </c>
      <c r="D9834" s="429">
        <v>1.844463</v>
      </c>
      <c r="E9834" s="429">
        <v>4.4060999999999995</v>
      </c>
      <c r="F9834" s="429">
        <v>15.442032000000005</v>
      </c>
    </row>
    <row r="9835" spans="1:6" x14ac:dyDescent="0.3">
      <c r="A9835" s="336">
        <v>33841</v>
      </c>
      <c r="B9835" s="2" t="s">
        <v>296</v>
      </c>
      <c r="C9835" s="429">
        <v>6.2758729999999998</v>
      </c>
      <c r="D9835" s="429">
        <v>1.8282039999999999</v>
      </c>
      <c r="E9835" s="429">
        <v>4.4476689999999994</v>
      </c>
      <c r="F9835" s="429">
        <v>15.758124000000009</v>
      </c>
    </row>
    <row r="9836" spans="1:6" x14ac:dyDescent="0.3">
      <c r="A9836" s="336">
        <v>33843</v>
      </c>
      <c r="B9836" s="2" t="s">
        <v>296</v>
      </c>
      <c r="C9836" s="429">
        <v>6.2524709999999999</v>
      </c>
      <c r="D9836" s="429">
        <v>1.7344059999999999</v>
      </c>
      <c r="E9836" s="429">
        <v>4.518065</v>
      </c>
      <c r="F9836" s="429">
        <v>16.324698999999995</v>
      </c>
    </row>
    <row r="9837" spans="1:6" x14ac:dyDescent="0.3">
      <c r="A9837" s="336">
        <v>33844</v>
      </c>
      <c r="B9837" s="2" t="s">
        <v>296</v>
      </c>
      <c r="C9837" s="429">
        <v>6.2064130000000004</v>
      </c>
      <c r="D9837" s="429">
        <v>1.7204120000000001</v>
      </c>
      <c r="E9837" s="429">
        <v>4.4860009999999999</v>
      </c>
      <c r="F9837" s="429">
        <v>15.790458000000001</v>
      </c>
    </row>
    <row r="9838" spans="1:6" x14ac:dyDescent="0.3">
      <c r="A9838" s="336">
        <v>33849</v>
      </c>
      <c r="B9838" s="2" t="s">
        <v>296</v>
      </c>
      <c r="C9838" s="429">
        <v>6.1924599999999996</v>
      </c>
      <c r="D9838" s="429">
        <v>1.58335</v>
      </c>
      <c r="E9838" s="429">
        <v>4.6091099999999994</v>
      </c>
      <c r="F9838" s="429">
        <v>14.191121000000003</v>
      </c>
    </row>
    <row r="9839" spans="1:6" x14ac:dyDescent="0.3">
      <c r="A9839" s="336">
        <v>33850</v>
      </c>
      <c r="B9839" s="2" t="s">
        <v>296</v>
      </c>
      <c r="C9839" s="429">
        <v>6.2144159999999999</v>
      </c>
      <c r="D9839" s="429">
        <v>1.708493</v>
      </c>
      <c r="E9839" s="429">
        <v>4.5059230000000001</v>
      </c>
      <c r="F9839" s="429">
        <v>15.280244000000003</v>
      </c>
    </row>
    <row r="9840" spans="1:6" x14ac:dyDescent="0.3">
      <c r="A9840" s="336">
        <v>33852</v>
      </c>
      <c r="B9840" s="2" t="s">
        <v>296</v>
      </c>
      <c r="C9840" s="429">
        <v>6.3479369999999999</v>
      </c>
      <c r="D9840" s="429">
        <v>1.5734600000000001</v>
      </c>
      <c r="E9840" s="429">
        <v>4.7744770000000001</v>
      </c>
      <c r="F9840" s="429">
        <v>16.221477000000007</v>
      </c>
    </row>
    <row r="9841" spans="1:6" x14ac:dyDescent="0.3">
      <c r="A9841" s="336">
        <v>33853</v>
      </c>
      <c r="B9841" s="2" t="s">
        <v>296</v>
      </c>
      <c r="C9841" s="429">
        <v>6.2378410000000004</v>
      </c>
      <c r="D9841" s="429">
        <v>1.824236</v>
      </c>
      <c r="E9841" s="429">
        <v>4.4136050000000004</v>
      </c>
      <c r="F9841" s="429">
        <v>15.713703999999993</v>
      </c>
    </row>
    <row r="9842" spans="1:6" x14ac:dyDescent="0.3">
      <c r="A9842" s="336">
        <v>33857</v>
      </c>
      <c r="B9842" s="2" t="s">
        <v>296</v>
      </c>
      <c r="C9842" s="429">
        <v>6.3257839999999996</v>
      </c>
      <c r="D9842" s="429">
        <v>1.6163449999999999</v>
      </c>
      <c r="E9842" s="429">
        <v>4.7094389999999997</v>
      </c>
      <c r="F9842" s="429">
        <v>16.857223999999995</v>
      </c>
    </row>
    <row r="9843" spans="1:6" x14ac:dyDescent="0.3">
      <c r="A9843" s="336">
        <v>33859</v>
      </c>
      <c r="B9843" s="2" t="s">
        <v>296</v>
      </c>
      <c r="C9843" s="429">
        <v>6.2453269999999996</v>
      </c>
      <c r="D9843" s="429">
        <v>1.840713</v>
      </c>
      <c r="E9843" s="429">
        <v>4.4046139999999996</v>
      </c>
      <c r="F9843" s="429">
        <v>15.650042000000013</v>
      </c>
    </row>
    <row r="9844" spans="1:6" x14ac:dyDescent="0.3">
      <c r="A9844" s="336">
        <v>33860</v>
      </c>
      <c r="B9844" s="2" t="s">
        <v>296</v>
      </c>
      <c r="C9844" s="429">
        <v>6.2535639999999999</v>
      </c>
      <c r="D9844" s="429">
        <v>1.6749039999999999</v>
      </c>
      <c r="E9844" s="429">
        <v>4.5786600000000002</v>
      </c>
      <c r="F9844" s="429">
        <v>16.275106000000001</v>
      </c>
    </row>
    <row r="9845" spans="1:6" x14ac:dyDescent="0.3">
      <c r="A9845" s="336">
        <v>33865</v>
      </c>
      <c r="B9845" s="2" t="s">
        <v>296</v>
      </c>
      <c r="C9845" s="429">
        <v>6.271509</v>
      </c>
      <c r="D9845" s="429">
        <v>1.5092179999999999</v>
      </c>
      <c r="E9845" s="429">
        <v>4.7622910000000003</v>
      </c>
      <c r="F9845" s="429">
        <v>16.138976</v>
      </c>
    </row>
    <row r="9846" spans="1:6" x14ac:dyDescent="0.3">
      <c r="A9846" s="336">
        <v>33868</v>
      </c>
      <c r="B9846" s="2" t="s">
        <v>296</v>
      </c>
      <c r="C9846" s="429">
        <v>6.2006100000000002</v>
      </c>
      <c r="D9846" s="429">
        <v>1.684218</v>
      </c>
      <c r="E9846" s="429">
        <v>4.5163919999999997</v>
      </c>
      <c r="F9846" s="429">
        <v>14.569457000000014</v>
      </c>
    </row>
    <row r="9847" spans="1:6" x14ac:dyDescent="0.3">
      <c r="A9847" s="336">
        <v>33870</v>
      </c>
      <c r="B9847" s="2" t="s">
        <v>296</v>
      </c>
      <c r="C9847" s="429">
        <v>6.2982360000000002</v>
      </c>
      <c r="D9847" s="429">
        <v>1.656226</v>
      </c>
      <c r="E9847" s="429">
        <v>4.64201</v>
      </c>
      <c r="F9847" s="429">
        <v>16.293514999999992</v>
      </c>
    </row>
    <row r="9848" spans="1:6" x14ac:dyDescent="0.3">
      <c r="A9848" s="336">
        <v>33872</v>
      </c>
      <c r="B9848" s="2" t="s">
        <v>296</v>
      </c>
      <c r="C9848" s="429">
        <v>6.3093620000000001</v>
      </c>
      <c r="D9848" s="429">
        <v>1.6732689999999999</v>
      </c>
      <c r="E9848" s="429">
        <v>4.6360930000000007</v>
      </c>
      <c r="F9848" s="429">
        <v>16.043945999999991</v>
      </c>
    </row>
    <row r="9849" spans="1:6" x14ac:dyDescent="0.3">
      <c r="A9849" s="336">
        <v>33873</v>
      </c>
      <c r="B9849" s="2" t="s">
        <v>296</v>
      </c>
      <c r="C9849" s="429">
        <v>6.2827809999999999</v>
      </c>
      <c r="D9849" s="429">
        <v>1.6809559999999999</v>
      </c>
      <c r="E9849" s="429">
        <v>4.6018249999999998</v>
      </c>
      <c r="F9849" s="429">
        <v>15.954016999999993</v>
      </c>
    </row>
    <row r="9850" spans="1:6" x14ac:dyDescent="0.3">
      <c r="A9850" s="336">
        <v>33875</v>
      </c>
      <c r="B9850" s="2" t="s">
        <v>296</v>
      </c>
      <c r="C9850" s="429">
        <v>6.3326019999999996</v>
      </c>
      <c r="D9850" s="429">
        <v>1.6237090000000001</v>
      </c>
      <c r="E9850" s="429">
        <v>4.7088929999999998</v>
      </c>
      <c r="F9850" s="429">
        <v>16.060923999999993</v>
      </c>
    </row>
    <row r="9851" spans="1:6" x14ac:dyDescent="0.3">
      <c r="A9851" s="336">
        <v>33876</v>
      </c>
      <c r="B9851" s="2" t="s">
        <v>296</v>
      </c>
      <c r="C9851" s="429">
        <v>6.3201599999999996</v>
      </c>
      <c r="D9851" s="429">
        <v>1.626728</v>
      </c>
      <c r="E9851" s="429">
        <v>4.6934319999999996</v>
      </c>
      <c r="F9851" s="429">
        <v>16.353715000000008</v>
      </c>
    </row>
    <row r="9852" spans="1:6" x14ac:dyDescent="0.3">
      <c r="A9852" s="336">
        <v>33880</v>
      </c>
      <c r="B9852" s="2" t="s">
        <v>296</v>
      </c>
      <c r="C9852" s="429">
        <v>6.251474</v>
      </c>
      <c r="D9852" s="429">
        <v>1.8080860000000001</v>
      </c>
      <c r="E9852" s="429">
        <v>4.4433879999999997</v>
      </c>
      <c r="F9852" s="429">
        <v>15.496465999999998</v>
      </c>
    </row>
    <row r="9853" spans="1:6" x14ac:dyDescent="0.3">
      <c r="A9853" s="336">
        <v>33881</v>
      </c>
      <c r="B9853" s="2" t="s">
        <v>296</v>
      </c>
      <c r="C9853" s="429">
        <v>6.2339130000000003</v>
      </c>
      <c r="D9853" s="429">
        <v>1.744478</v>
      </c>
      <c r="E9853" s="429">
        <v>4.4894350000000003</v>
      </c>
      <c r="F9853" s="429">
        <v>15.483068000000003</v>
      </c>
    </row>
    <row r="9854" spans="1:6" x14ac:dyDescent="0.3">
      <c r="A9854" s="336">
        <v>33884</v>
      </c>
      <c r="B9854" s="2" t="s">
        <v>296</v>
      </c>
      <c r="C9854" s="429">
        <v>6.2395880000000004</v>
      </c>
      <c r="D9854" s="429">
        <v>1.8215269999999999</v>
      </c>
      <c r="E9854" s="429">
        <v>4.4180610000000007</v>
      </c>
      <c r="F9854" s="429">
        <v>15.564536000000004</v>
      </c>
    </row>
    <row r="9855" spans="1:6" x14ac:dyDescent="0.3">
      <c r="A9855" s="336">
        <v>33890</v>
      </c>
      <c r="B9855" s="2" t="s">
        <v>296</v>
      </c>
      <c r="C9855" s="429">
        <v>6.2998989999999999</v>
      </c>
      <c r="D9855" s="429">
        <v>1.613067</v>
      </c>
      <c r="E9855" s="429">
        <v>4.6868319999999999</v>
      </c>
      <c r="F9855" s="429">
        <v>15.923656999999999</v>
      </c>
    </row>
    <row r="9856" spans="1:6" x14ac:dyDescent="0.3">
      <c r="A9856" s="336">
        <v>33896</v>
      </c>
      <c r="B9856" s="2" t="s">
        <v>296</v>
      </c>
      <c r="C9856" s="429">
        <v>6.1393380000000004</v>
      </c>
      <c r="D9856" s="429">
        <v>1.670158</v>
      </c>
      <c r="E9856" s="429">
        <v>4.4691800000000006</v>
      </c>
      <c r="F9856" s="429">
        <v>15.376617000000003</v>
      </c>
    </row>
    <row r="9857" spans="1:6" x14ac:dyDescent="0.3">
      <c r="A9857" s="336">
        <v>33897</v>
      </c>
      <c r="B9857" s="2" t="s">
        <v>296</v>
      </c>
      <c r="C9857" s="429">
        <v>6.1496230000000001</v>
      </c>
      <c r="D9857" s="429">
        <v>1.708782</v>
      </c>
      <c r="E9857" s="429">
        <v>4.4408409999999998</v>
      </c>
      <c r="F9857" s="429">
        <v>14.712312000000004</v>
      </c>
    </row>
    <row r="9858" spans="1:6" x14ac:dyDescent="0.3">
      <c r="A9858" s="336">
        <v>33898</v>
      </c>
      <c r="B9858" s="2" t="s">
        <v>296</v>
      </c>
      <c r="C9858" s="429">
        <v>6.2190250000000002</v>
      </c>
      <c r="D9858" s="429">
        <v>1.729749</v>
      </c>
      <c r="E9858" s="429">
        <v>4.4892760000000003</v>
      </c>
      <c r="F9858" s="429">
        <v>16.337972000000001</v>
      </c>
    </row>
    <row r="9859" spans="1:6" x14ac:dyDescent="0.3">
      <c r="A9859" s="336">
        <v>33901</v>
      </c>
      <c r="B9859" s="2" t="s">
        <v>296</v>
      </c>
      <c r="C9859" s="429">
        <v>6.4867929999999996</v>
      </c>
      <c r="D9859" s="429">
        <v>1.104411</v>
      </c>
      <c r="E9859" s="429">
        <v>5.3823819999999998</v>
      </c>
      <c r="F9859" s="429">
        <v>15.894952999999994</v>
      </c>
    </row>
    <row r="9860" spans="1:6" x14ac:dyDescent="0.3">
      <c r="A9860" s="336">
        <v>33903</v>
      </c>
      <c r="B9860" s="2" t="s">
        <v>296</v>
      </c>
      <c r="C9860" s="429">
        <v>6.4698969999999996</v>
      </c>
      <c r="D9860" s="429">
        <v>1.155375</v>
      </c>
      <c r="E9860" s="429">
        <v>5.3145219999999993</v>
      </c>
      <c r="F9860" s="429">
        <v>15.977345</v>
      </c>
    </row>
    <row r="9861" spans="1:6" x14ac:dyDescent="0.3">
      <c r="A9861" s="336">
        <v>33904</v>
      </c>
      <c r="B9861" s="2" t="s">
        <v>296</v>
      </c>
      <c r="C9861" s="429">
        <v>6.4848169999999996</v>
      </c>
      <c r="D9861" s="429">
        <v>1.0562560000000001</v>
      </c>
      <c r="E9861" s="429">
        <v>5.4285609999999993</v>
      </c>
      <c r="F9861" s="429">
        <v>16.039472000000011</v>
      </c>
    </row>
    <row r="9862" spans="1:6" x14ac:dyDescent="0.3">
      <c r="A9862" s="336">
        <v>33905</v>
      </c>
      <c r="B9862" s="2" t="s">
        <v>296</v>
      </c>
      <c r="C9862" s="429">
        <v>6.4719480000000003</v>
      </c>
      <c r="D9862" s="429">
        <v>1.1977180000000001</v>
      </c>
      <c r="E9862" s="429">
        <v>5.2742300000000002</v>
      </c>
      <c r="F9862" s="429">
        <v>15.68929399999999</v>
      </c>
    </row>
    <row r="9863" spans="1:6" x14ac:dyDescent="0.3">
      <c r="A9863" s="336">
        <v>33907</v>
      </c>
      <c r="B9863" s="2" t="s">
        <v>296</v>
      </c>
      <c r="C9863" s="429">
        <v>6.4917210000000001</v>
      </c>
      <c r="D9863" s="429">
        <v>1.0769610000000001</v>
      </c>
      <c r="E9863" s="429">
        <v>5.4147600000000002</v>
      </c>
      <c r="F9863" s="429">
        <v>16.013778000000009</v>
      </c>
    </row>
    <row r="9864" spans="1:6" x14ac:dyDescent="0.3">
      <c r="A9864" s="336">
        <v>33908</v>
      </c>
      <c r="B9864" s="2" t="s">
        <v>296</v>
      </c>
      <c r="C9864" s="429">
        <v>6.4945909999999998</v>
      </c>
      <c r="D9864" s="429">
        <v>1.058468</v>
      </c>
      <c r="E9864" s="429">
        <v>5.4361230000000003</v>
      </c>
      <c r="F9864" s="429">
        <v>16.364469000000007</v>
      </c>
    </row>
    <row r="9865" spans="1:6" x14ac:dyDescent="0.3">
      <c r="A9865" s="336">
        <v>33909</v>
      </c>
      <c r="B9865" s="2" t="s">
        <v>296</v>
      </c>
      <c r="C9865" s="429">
        <v>6.4701810000000002</v>
      </c>
      <c r="D9865" s="429">
        <v>1.1404110000000001</v>
      </c>
      <c r="E9865" s="429">
        <v>5.3297699999999999</v>
      </c>
      <c r="F9865" s="429">
        <v>16.001849000000007</v>
      </c>
    </row>
    <row r="9866" spans="1:6" x14ac:dyDescent="0.3">
      <c r="A9866" s="336">
        <v>33912</v>
      </c>
      <c r="B9866" s="2" t="s">
        <v>296</v>
      </c>
      <c r="C9866" s="429">
        <v>6.4899909999999998</v>
      </c>
      <c r="D9866" s="429">
        <v>1.104495</v>
      </c>
      <c r="E9866" s="429">
        <v>5.3854959999999998</v>
      </c>
      <c r="F9866" s="429">
        <v>16.038844999999981</v>
      </c>
    </row>
    <row r="9867" spans="1:6" x14ac:dyDescent="0.3">
      <c r="A9867" s="336">
        <v>33913</v>
      </c>
      <c r="B9867" s="2" t="s">
        <v>296</v>
      </c>
      <c r="C9867" s="429">
        <v>6.4760450000000001</v>
      </c>
      <c r="D9867" s="429">
        <v>1.19103</v>
      </c>
      <c r="E9867" s="429">
        <v>5.2850149999999996</v>
      </c>
      <c r="F9867" s="429">
        <v>15.936639999999997</v>
      </c>
    </row>
    <row r="9868" spans="1:6" x14ac:dyDescent="0.3">
      <c r="A9868" s="336">
        <v>33914</v>
      </c>
      <c r="B9868" s="2" t="s">
        <v>296</v>
      </c>
      <c r="C9868" s="429">
        <v>6.4307160000000003</v>
      </c>
      <c r="D9868" s="429">
        <v>1.0655239999999999</v>
      </c>
      <c r="E9868" s="429">
        <v>5.3651920000000004</v>
      </c>
      <c r="F9868" s="429">
        <v>16.396713000000005</v>
      </c>
    </row>
    <row r="9869" spans="1:6" x14ac:dyDescent="0.3">
      <c r="A9869" s="336">
        <v>33916</v>
      </c>
      <c r="B9869" s="2" t="s">
        <v>296</v>
      </c>
      <c r="C9869" s="429">
        <v>6.4829670000000004</v>
      </c>
      <c r="D9869" s="429">
        <v>1.13442</v>
      </c>
      <c r="E9869" s="429">
        <v>5.3485469999999999</v>
      </c>
      <c r="F9869" s="429">
        <v>15.827234000000018</v>
      </c>
    </row>
    <row r="9870" spans="1:6" x14ac:dyDescent="0.3">
      <c r="A9870" s="336">
        <v>33917</v>
      </c>
      <c r="B9870" s="2" t="s">
        <v>296</v>
      </c>
      <c r="C9870" s="429">
        <v>6.4695790000000004</v>
      </c>
      <c r="D9870" s="429">
        <v>1.2045760000000001</v>
      </c>
      <c r="E9870" s="429">
        <v>5.2650030000000001</v>
      </c>
      <c r="F9870" s="429">
        <v>15.745616000000005</v>
      </c>
    </row>
    <row r="9871" spans="1:6" x14ac:dyDescent="0.3">
      <c r="A9871" s="336">
        <v>33919</v>
      </c>
      <c r="B9871" s="2" t="s">
        <v>296</v>
      </c>
      <c r="C9871" s="429">
        <v>6.4939920000000004</v>
      </c>
      <c r="D9871" s="429">
        <v>1.0573859999999999</v>
      </c>
      <c r="E9871" s="429">
        <v>5.4366060000000003</v>
      </c>
      <c r="F9871" s="429">
        <v>16.096745000000006</v>
      </c>
    </row>
    <row r="9872" spans="1:6" x14ac:dyDescent="0.3">
      <c r="A9872" s="336">
        <v>33920</v>
      </c>
      <c r="B9872" s="2" t="s">
        <v>296</v>
      </c>
      <c r="C9872" s="429">
        <v>6.4352869999999998</v>
      </c>
      <c r="D9872" s="429">
        <v>1.28335</v>
      </c>
      <c r="E9872" s="429">
        <v>5.1519370000000002</v>
      </c>
      <c r="F9872" s="429">
        <v>15.727044999999997</v>
      </c>
    </row>
    <row r="9873" spans="1:6" x14ac:dyDescent="0.3">
      <c r="A9873" s="336">
        <v>33922</v>
      </c>
      <c r="B9873" s="2" t="s">
        <v>296</v>
      </c>
      <c r="C9873" s="429">
        <v>6.4154999999999998</v>
      </c>
      <c r="D9873" s="429">
        <v>1.1001840000000001</v>
      </c>
      <c r="E9873" s="429">
        <v>5.3153159999999993</v>
      </c>
      <c r="F9873" s="429">
        <v>16.509807000000009</v>
      </c>
    </row>
    <row r="9874" spans="1:6" x14ac:dyDescent="0.3">
      <c r="A9874" s="336">
        <v>33927</v>
      </c>
      <c r="B9874" s="2" t="s">
        <v>296</v>
      </c>
      <c r="C9874" s="429">
        <v>6.383934</v>
      </c>
      <c r="D9874" s="429">
        <v>1.194159</v>
      </c>
      <c r="E9874" s="429">
        <v>5.189775</v>
      </c>
      <c r="F9874" s="429">
        <v>16.80942300000001</v>
      </c>
    </row>
    <row r="9875" spans="1:6" x14ac:dyDescent="0.3">
      <c r="A9875" s="336">
        <v>33928</v>
      </c>
      <c r="B9875" s="2" t="s">
        <v>296</v>
      </c>
      <c r="C9875" s="429">
        <v>6.4811839999999998</v>
      </c>
      <c r="D9875" s="429">
        <v>1.177959</v>
      </c>
      <c r="E9875" s="429">
        <v>5.3032249999999994</v>
      </c>
      <c r="F9875" s="429">
        <v>16.292547999999996</v>
      </c>
    </row>
    <row r="9876" spans="1:6" x14ac:dyDescent="0.3">
      <c r="A9876" s="336">
        <v>33931</v>
      </c>
      <c r="B9876" s="2" t="s">
        <v>296</v>
      </c>
      <c r="C9876" s="429">
        <v>6.502129</v>
      </c>
      <c r="D9876" s="429">
        <v>1.04057</v>
      </c>
      <c r="E9876" s="429">
        <v>5.4615590000000003</v>
      </c>
      <c r="F9876" s="429">
        <v>16.832155999999983</v>
      </c>
    </row>
    <row r="9877" spans="1:6" x14ac:dyDescent="0.3">
      <c r="A9877" s="336">
        <v>33935</v>
      </c>
      <c r="B9877" s="2" t="s">
        <v>296</v>
      </c>
      <c r="C9877" s="429">
        <v>6.4391860000000003</v>
      </c>
      <c r="D9877" s="429">
        <v>1.464612</v>
      </c>
      <c r="E9877" s="429">
        <v>4.9745740000000005</v>
      </c>
      <c r="F9877" s="429">
        <v>16.023128</v>
      </c>
    </row>
    <row r="9878" spans="1:6" x14ac:dyDescent="0.3">
      <c r="A9878" s="336">
        <v>33936</v>
      </c>
      <c r="B9878" s="2" t="s">
        <v>296</v>
      </c>
      <c r="C9878" s="429">
        <v>6.4538330000000004</v>
      </c>
      <c r="D9878" s="429">
        <v>1.265199</v>
      </c>
      <c r="E9878" s="429">
        <v>5.1886340000000004</v>
      </c>
      <c r="F9878" s="429">
        <v>15.694338999999992</v>
      </c>
    </row>
    <row r="9879" spans="1:6" x14ac:dyDescent="0.3">
      <c r="A9879" s="336">
        <v>33946</v>
      </c>
      <c r="B9879" s="2" t="s">
        <v>296</v>
      </c>
      <c r="C9879" s="429">
        <v>6.3996750000000002</v>
      </c>
      <c r="D9879" s="429">
        <v>1.1612960000000001</v>
      </c>
      <c r="E9879" s="429">
        <v>5.2383790000000001</v>
      </c>
      <c r="F9879" s="429">
        <v>16.877720000000004</v>
      </c>
    </row>
    <row r="9880" spans="1:6" x14ac:dyDescent="0.3">
      <c r="A9880" s="336">
        <v>33947</v>
      </c>
      <c r="B9880" s="2" t="s">
        <v>296</v>
      </c>
      <c r="C9880" s="429">
        <v>6.3923370000000004</v>
      </c>
      <c r="D9880" s="429">
        <v>1.1637200000000001</v>
      </c>
      <c r="E9880" s="429">
        <v>5.2286169999999998</v>
      </c>
      <c r="F9880" s="429">
        <v>16.985109000000008</v>
      </c>
    </row>
    <row r="9881" spans="1:6" x14ac:dyDescent="0.3">
      <c r="A9881" s="336">
        <v>33948</v>
      </c>
      <c r="B9881" s="2" t="s">
        <v>296</v>
      </c>
      <c r="C9881" s="429">
        <v>6.390549</v>
      </c>
      <c r="D9881" s="429">
        <v>1.1981999999999999</v>
      </c>
      <c r="E9881" s="429">
        <v>5.1923490000000001</v>
      </c>
      <c r="F9881" s="429">
        <v>16.673462000000008</v>
      </c>
    </row>
    <row r="9882" spans="1:6" x14ac:dyDescent="0.3">
      <c r="A9882" s="336">
        <v>33950</v>
      </c>
      <c r="B9882" s="2" t="s">
        <v>296</v>
      </c>
      <c r="C9882" s="429">
        <v>6.4136369999999996</v>
      </c>
      <c r="D9882" s="429">
        <v>1.2000690000000001</v>
      </c>
      <c r="E9882" s="429">
        <v>5.2135679999999995</v>
      </c>
      <c r="F9882" s="429">
        <v>16.340166999999987</v>
      </c>
    </row>
    <row r="9883" spans="1:6" x14ac:dyDescent="0.3">
      <c r="A9883" s="336">
        <v>33952</v>
      </c>
      <c r="B9883" s="2" t="s">
        <v>296</v>
      </c>
      <c r="C9883" s="429">
        <v>6.3909479999999999</v>
      </c>
      <c r="D9883" s="429">
        <v>1.2141360000000001</v>
      </c>
      <c r="E9883" s="429">
        <v>5.176812</v>
      </c>
      <c r="F9883" s="429">
        <v>16.501405999999996</v>
      </c>
    </row>
    <row r="9884" spans="1:6" x14ac:dyDescent="0.3">
      <c r="A9884" s="336">
        <v>33953</v>
      </c>
      <c r="B9884" s="2" t="s">
        <v>296</v>
      </c>
      <c r="C9884" s="429">
        <v>6.3763969999999999</v>
      </c>
      <c r="D9884" s="429">
        <v>1.199152</v>
      </c>
      <c r="E9884" s="429">
        <v>5.1772450000000001</v>
      </c>
      <c r="F9884" s="429">
        <v>16.870116999999993</v>
      </c>
    </row>
    <row r="9885" spans="1:6" x14ac:dyDescent="0.3">
      <c r="A9885" s="336">
        <v>33954</v>
      </c>
      <c r="B9885" s="2" t="s">
        <v>296</v>
      </c>
      <c r="C9885" s="429">
        <v>6.3790690000000003</v>
      </c>
      <c r="D9885" s="429">
        <v>1.2221230000000001</v>
      </c>
      <c r="E9885" s="429">
        <v>5.1569460000000005</v>
      </c>
      <c r="F9885" s="429">
        <v>16.580890000000004</v>
      </c>
    </row>
    <row r="9886" spans="1:6" x14ac:dyDescent="0.3">
      <c r="A9886" s="336">
        <v>33955</v>
      </c>
      <c r="B9886" s="2" t="s">
        <v>296</v>
      </c>
      <c r="C9886" s="429">
        <v>6.4407209999999999</v>
      </c>
      <c r="D9886" s="429">
        <v>1.186134</v>
      </c>
      <c r="E9886" s="429">
        <v>5.2545869999999999</v>
      </c>
      <c r="F9886" s="429">
        <v>16.142961</v>
      </c>
    </row>
    <row r="9887" spans="1:6" x14ac:dyDescent="0.3">
      <c r="A9887" s="336">
        <v>33956</v>
      </c>
      <c r="B9887" s="2" t="s">
        <v>296</v>
      </c>
      <c r="C9887" s="429">
        <v>6.3979090000000003</v>
      </c>
      <c r="D9887" s="429">
        <v>1.0699799999999999</v>
      </c>
      <c r="E9887" s="429">
        <v>5.3279290000000001</v>
      </c>
      <c r="F9887" s="429">
        <v>16.600754999999992</v>
      </c>
    </row>
    <row r="9888" spans="1:6" x14ac:dyDescent="0.3">
      <c r="A9888" s="336">
        <v>33960</v>
      </c>
      <c r="B9888" s="2" t="s">
        <v>296</v>
      </c>
      <c r="C9888" s="429">
        <v>6.3707739999999999</v>
      </c>
      <c r="D9888" s="429">
        <v>1.502165</v>
      </c>
      <c r="E9888" s="429">
        <v>4.8686090000000002</v>
      </c>
      <c r="F9888" s="429">
        <v>16.006064999999992</v>
      </c>
    </row>
    <row r="9889" spans="1:6" x14ac:dyDescent="0.3">
      <c r="A9889" s="336">
        <v>33966</v>
      </c>
      <c r="B9889" s="2" t="s">
        <v>296</v>
      </c>
      <c r="C9889" s="429">
        <v>6.4881679999999999</v>
      </c>
      <c r="D9889" s="429">
        <v>1.1049549999999999</v>
      </c>
      <c r="E9889" s="429">
        <v>5.3832129999999996</v>
      </c>
      <c r="F9889" s="429">
        <v>15.894020000000005</v>
      </c>
    </row>
    <row r="9890" spans="1:6" x14ac:dyDescent="0.3">
      <c r="A9890" s="336">
        <v>33967</v>
      </c>
      <c r="B9890" s="2" t="s">
        <v>296</v>
      </c>
      <c r="C9890" s="429">
        <v>6.4921980000000001</v>
      </c>
      <c r="D9890" s="429">
        <v>1.104938</v>
      </c>
      <c r="E9890" s="429">
        <v>5.3872600000000004</v>
      </c>
      <c r="F9890" s="429">
        <v>16.265523999999992</v>
      </c>
    </row>
    <row r="9891" spans="1:6" x14ac:dyDescent="0.3">
      <c r="A9891" s="336">
        <v>33971</v>
      </c>
      <c r="B9891" s="2" t="s">
        <v>296</v>
      </c>
      <c r="C9891" s="429">
        <v>6.4644550000000001</v>
      </c>
      <c r="D9891" s="429">
        <v>1.2198549999999999</v>
      </c>
      <c r="E9891" s="429">
        <v>5.2446000000000002</v>
      </c>
      <c r="F9891" s="429">
        <v>15.696096000000004</v>
      </c>
    </row>
    <row r="9892" spans="1:6" x14ac:dyDescent="0.3">
      <c r="A9892" s="336">
        <v>33972</v>
      </c>
      <c r="B9892" s="2" t="s">
        <v>296</v>
      </c>
      <c r="C9892" s="429">
        <v>6.4425189999999999</v>
      </c>
      <c r="D9892" s="429">
        <v>1.2798389999999999</v>
      </c>
      <c r="E9892" s="429">
        <v>5.1626799999999999</v>
      </c>
      <c r="F9892" s="429">
        <v>15.725845</v>
      </c>
    </row>
    <row r="9893" spans="1:6" x14ac:dyDescent="0.3">
      <c r="A9893" s="336">
        <v>33973</v>
      </c>
      <c r="B9893" s="2" t="s">
        <v>296</v>
      </c>
      <c r="C9893" s="429">
        <v>6.4771200000000002</v>
      </c>
      <c r="D9893" s="429">
        <v>1.1815310000000001</v>
      </c>
      <c r="E9893" s="429">
        <v>5.2955889999999997</v>
      </c>
      <c r="F9893" s="429">
        <v>15.709878999999994</v>
      </c>
    </row>
    <row r="9894" spans="1:6" x14ac:dyDescent="0.3">
      <c r="A9894" s="336">
        <v>33974</v>
      </c>
      <c r="B9894" s="2" t="s">
        <v>296</v>
      </c>
      <c r="C9894" s="429">
        <v>6.456575</v>
      </c>
      <c r="D9894" s="429">
        <v>1.271536</v>
      </c>
      <c r="E9894" s="429">
        <v>5.1850389999999997</v>
      </c>
      <c r="F9894" s="429">
        <v>15.737803000000007</v>
      </c>
    </row>
    <row r="9895" spans="1:6" x14ac:dyDescent="0.3">
      <c r="A9895" s="336">
        <v>33976</v>
      </c>
      <c r="B9895" s="2" t="s">
        <v>296</v>
      </c>
      <c r="C9895" s="429">
        <v>6.4695239999999998</v>
      </c>
      <c r="D9895" s="429">
        <v>1.2116549999999999</v>
      </c>
      <c r="E9895" s="429">
        <v>5.2578689999999995</v>
      </c>
      <c r="F9895" s="429">
        <v>15.707743000000001</v>
      </c>
    </row>
    <row r="9896" spans="1:6" x14ac:dyDescent="0.3">
      <c r="A9896" s="336">
        <v>33980</v>
      </c>
      <c r="B9896" s="2" t="s">
        <v>296</v>
      </c>
      <c r="C9896" s="429">
        <v>6.3940630000000001</v>
      </c>
      <c r="D9896" s="429">
        <v>1.2205109999999999</v>
      </c>
      <c r="E9896" s="429">
        <v>5.1735519999999999</v>
      </c>
      <c r="F9896" s="429">
        <v>16.372744000000004</v>
      </c>
    </row>
    <row r="9897" spans="1:6" x14ac:dyDescent="0.3">
      <c r="A9897" s="336">
        <v>33981</v>
      </c>
      <c r="B9897" s="2" t="s">
        <v>296</v>
      </c>
      <c r="C9897" s="429">
        <v>6.3910929999999997</v>
      </c>
      <c r="D9897" s="429">
        <v>1.1698029999999999</v>
      </c>
      <c r="E9897" s="429">
        <v>5.2212899999999998</v>
      </c>
      <c r="F9897" s="429">
        <v>16.949714999999998</v>
      </c>
    </row>
    <row r="9898" spans="1:6" x14ac:dyDescent="0.3">
      <c r="A9898" s="336">
        <v>33982</v>
      </c>
      <c r="B9898" s="2" t="s">
        <v>296</v>
      </c>
      <c r="C9898" s="429">
        <v>6.4003170000000003</v>
      </c>
      <c r="D9898" s="429">
        <v>1.2916319999999999</v>
      </c>
      <c r="E9898" s="429">
        <v>5.1086850000000004</v>
      </c>
      <c r="F9898" s="429">
        <v>15.817551000000002</v>
      </c>
    </row>
    <row r="9899" spans="1:6" x14ac:dyDescent="0.3">
      <c r="A9899" s="336">
        <v>33983</v>
      </c>
      <c r="B9899" s="2" t="s">
        <v>296</v>
      </c>
      <c r="C9899" s="429">
        <v>6.3841469999999996</v>
      </c>
      <c r="D9899" s="429">
        <v>1.2382690000000001</v>
      </c>
      <c r="E9899" s="429">
        <v>5.1458779999999997</v>
      </c>
      <c r="F9899" s="429">
        <v>16.272052999999985</v>
      </c>
    </row>
    <row r="9900" spans="1:6" x14ac:dyDescent="0.3">
      <c r="A9900" s="336">
        <v>33990</v>
      </c>
      <c r="B9900" s="2" t="s">
        <v>296</v>
      </c>
      <c r="C9900" s="429">
        <v>6.4728180000000002</v>
      </c>
      <c r="D9900" s="429">
        <v>1.0892930000000001</v>
      </c>
      <c r="E9900" s="429">
        <v>5.3835250000000006</v>
      </c>
      <c r="F9900" s="429">
        <v>16.07011700000001</v>
      </c>
    </row>
    <row r="9901" spans="1:6" x14ac:dyDescent="0.3">
      <c r="A9901" s="336">
        <v>33991</v>
      </c>
      <c r="B9901" s="2" t="s">
        <v>296</v>
      </c>
      <c r="C9901" s="429">
        <v>6.4411129999999996</v>
      </c>
      <c r="D9901" s="429">
        <v>1.08979</v>
      </c>
      <c r="E9901" s="429">
        <v>5.3513229999999998</v>
      </c>
      <c r="F9901" s="429">
        <v>16.304445999999992</v>
      </c>
    </row>
    <row r="9902" spans="1:6" x14ac:dyDescent="0.3">
      <c r="A9902" s="336">
        <v>33993</v>
      </c>
      <c r="B9902" s="2" t="s">
        <v>296</v>
      </c>
      <c r="C9902" s="429">
        <v>6.4365030000000001</v>
      </c>
      <c r="D9902" s="429">
        <v>1.12016</v>
      </c>
      <c r="E9902" s="429">
        <v>5.3163429999999998</v>
      </c>
      <c r="F9902" s="429">
        <v>16.324598999999992</v>
      </c>
    </row>
    <row r="9903" spans="1:6" x14ac:dyDescent="0.3">
      <c r="A9903" s="336">
        <v>34102</v>
      </c>
      <c r="B9903" s="2" t="s">
        <v>296</v>
      </c>
      <c r="C9903" s="429">
        <v>6.4860819999999997</v>
      </c>
      <c r="D9903" s="429">
        <v>1.2353810000000001</v>
      </c>
      <c r="E9903" s="429">
        <v>5.2507009999999994</v>
      </c>
      <c r="F9903" s="429">
        <v>18.123907000000003</v>
      </c>
    </row>
    <row r="9904" spans="1:6" x14ac:dyDescent="0.3">
      <c r="A9904" s="336">
        <v>34103</v>
      </c>
      <c r="B9904" s="2" t="s">
        <v>296</v>
      </c>
      <c r="C9904" s="429">
        <v>6.4986750000000004</v>
      </c>
      <c r="D9904" s="429">
        <v>1.1906570000000001</v>
      </c>
      <c r="E9904" s="429">
        <v>5.3080180000000006</v>
      </c>
      <c r="F9904" s="429">
        <v>17.240992000000006</v>
      </c>
    </row>
    <row r="9905" spans="1:6" x14ac:dyDescent="0.3">
      <c r="A9905" s="336">
        <v>34104</v>
      </c>
      <c r="B9905" s="2" t="s">
        <v>296</v>
      </c>
      <c r="C9905" s="429">
        <v>6.4867330000000001</v>
      </c>
      <c r="D9905" s="429">
        <v>1.2380180000000001</v>
      </c>
      <c r="E9905" s="429">
        <v>5.2487149999999998</v>
      </c>
      <c r="F9905" s="429">
        <v>17.927631000000005</v>
      </c>
    </row>
    <row r="9906" spans="1:6" x14ac:dyDescent="0.3">
      <c r="A9906" s="336">
        <v>34105</v>
      </c>
      <c r="B9906" s="2" t="s">
        <v>296</v>
      </c>
      <c r="C9906" s="429">
        <v>6.4971610000000002</v>
      </c>
      <c r="D9906" s="429">
        <v>1.1961520000000001</v>
      </c>
      <c r="E9906" s="429">
        <v>5.3010090000000005</v>
      </c>
      <c r="F9906" s="429">
        <v>17.321999000000005</v>
      </c>
    </row>
    <row r="9907" spans="1:6" x14ac:dyDescent="0.3">
      <c r="A9907" s="336">
        <v>34108</v>
      </c>
      <c r="B9907" s="2" t="s">
        <v>296</v>
      </c>
      <c r="C9907" s="429">
        <v>6.4986750000000004</v>
      </c>
      <c r="D9907" s="429">
        <v>1.1906570000000001</v>
      </c>
      <c r="E9907" s="429">
        <v>5.3080180000000006</v>
      </c>
      <c r="F9907" s="429">
        <v>17.240992000000006</v>
      </c>
    </row>
    <row r="9908" spans="1:6" x14ac:dyDescent="0.3">
      <c r="A9908" s="336">
        <v>34109</v>
      </c>
      <c r="B9908" s="2" t="s">
        <v>296</v>
      </c>
      <c r="C9908" s="429">
        <v>6.4979620000000002</v>
      </c>
      <c r="D9908" s="429">
        <v>1.19231</v>
      </c>
      <c r="E9908" s="429">
        <v>5.3056520000000003</v>
      </c>
      <c r="F9908" s="429">
        <v>17.251421000000001</v>
      </c>
    </row>
    <row r="9909" spans="1:6" x14ac:dyDescent="0.3">
      <c r="A9909" s="336">
        <v>34110</v>
      </c>
      <c r="B9909" s="2" t="s">
        <v>296</v>
      </c>
      <c r="C9909" s="429">
        <v>6.498405</v>
      </c>
      <c r="D9909" s="429">
        <v>1.1899690000000001</v>
      </c>
      <c r="E9909" s="429">
        <v>5.3084360000000004</v>
      </c>
      <c r="F9909" s="429">
        <v>17.222155999999998</v>
      </c>
    </row>
    <row r="9910" spans="1:6" x14ac:dyDescent="0.3">
      <c r="A9910" s="336">
        <v>34112</v>
      </c>
      <c r="B9910" s="2" t="s">
        <v>296</v>
      </c>
      <c r="C9910" s="429">
        <v>6.4854120000000002</v>
      </c>
      <c r="D9910" s="429">
        <v>1.2466360000000001</v>
      </c>
      <c r="E9910" s="429">
        <v>5.2387759999999997</v>
      </c>
      <c r="F9910" s="429">
        <v>18.051234000000008</v>
      </c>
    </row>
    <row r="9911" spans="1:6" x14ac:dyDescent="0.3">
      <c r="A9911" s="336">
        <v>34113</v>
      </c>
      <c r="B9911" s="2" t="s">
        <v>296</v>
      </c>
      <c r="C9911" s="429">
        <v>6.4889479999999997</v>
      </c>
      <c r="D9911" s="429">
        <v>1.2605580000000001</v>
      </c>
      <c r="E9911" s="429">
        <v>5.2283899999999992</v>
      </c>
      <c r="F9911" s="429">
        <v>18.277470999999991</v>
      </c>
    </row>
    <row r="9912" spans="1:6" x14ac:dyDescent="0.3">
      <c r="A9912" s="336">
        <v>34114</v>
      </c>
      <c r="B9912" s="2" t="s">
        <v>296</v>
      </c>
      <c r="C9912" s="429">
        <v>6.4736149999999997</v>
      </c>
      <c r="D9912" s="429">
        <v>1.397367</v>
      </c>
      <c r="E9912" s="429">
        <v>5.0762479999999996</v>
      </c>
      <c r="F9912" s="429">
        <v>17.767385000000012</v>
      </c>
    </row>
    <row r="9913" spans="1:6" x14ac:dyDescent="0.3">
      <c r="A9913" s="336">
        <v>34116</v>
      </c>
      <c r="B9913" s="2" t="s">
        <v>296</v>
      </c>
      <c r="C9913" s="429">
        <v>6.4863790000000003</v>
      </c>
      <c r="D9913" s="429">
        <v>1.235989</v>
      </c>
      <c r="E9913" s="429">
        <v>5.2503900000000003</v>
      </c>
      <c r="F9913" s="429">
        <v>17.46752900000002</v>
      </c>
    </row>
    <row r="9914" spans="1:6" x14ac:dyDescent="0.3">
      <c r="A9914" s="336">
        <v>34117</v>
      </c>
      <c r="B9914" s="2" t="s">
        <v>296</v>
      </c>
      <c r="C9914" s="429">
        <v>6.4624129999999997</v>
      </c>
      <c r="D9914" s="429">
        <v>1.4201980000000001</v>
      </c>
      <c r="E9914" s="429">
        <v>5.0422149999999997</v>
      </c>
      <c r="F9914" s="429">
        <v>17.002345999999989</v>
      </c>
    </row>
    <row r="9915" spans="1:6" x14ac:dyDescent="0.3">
      <c r="A9915" s="336">
        <v>34119</v>
      </c>
      <c r="B9915" s="2" t="s">
        <v>296</v>
      </c>
      <c r="C9915" s="429">
        <v>6.486866</v>
      </c>
      <c r="D9915" s="429">
        <v>1.210459</v>
      </c>
      <c r="E9915" s="429">
        <v>5.2764069999999998</v>
      </c>
      <c r="F9915" s="429">
        <v>17.037090999999997</v>
      </c>
    </row>
    <row r="9916" spans="1:6" x14ac:dyDescent="0.3">
      <c r="A9916" s="336">
        <v>34120</v>
      </c>
      <c r="B9916" s="2" t="s">
        <v>296</v>
      </c>
      <c r="C9916" s="429">
        <v>6.4552490000000002</v>
      </c>
      <c r="D9916" s="429">
        <v>1.3015699999999999</v>
      </c>
      <c r="E9916" s="429">
        <v>5.1536790000000003</v>
      </c>
      <c r="F9916" s="429">
        <v>16.522604999999992</v>
      </c>
    </row>
    <row r="9917" spans="1:6" x14ac:dyDescent="0.3">
      <c r="A9917" s="336">
        <v>34134</v>
      </c>
      <c r="B9917" s="2" t="s">
        <v>296</v>
      </c>
      <c r="C9917" s="429">
        <v>6.4968950000000003</v>
      </c>
      <c r="D9917" s="429">
        <v>1.0981650000000001</v>
      </c>
      <c r="E9917" s="429">
        <v>5.3987300000000005</v>
      </c>
      <c r="F9917" s="429">
        <v>16.670438999999995</v>
      </c>
    </row>
    <row r="9918" spans="1:6" x14ac:dyDescent="0.3">
      <c r="A9918" s="336">
        <v>34135</v>
      </c>
      <c r="B9918" s="2" t="s">
        <v>296</v>
      </c>
      <c r="C9918" s="429">
        <v>6.4875910000000001</v>
      </c>
      <c r="D9918" s="429">
        <v>1.1705620000000001</v>
      </c>
      <c r="E9918" s="429">
        <v>5.3170289999999998</v>
      </c>
      <c r="F9918" s="429">
        <v>16.537042999999997</v>
      </c>
    </row>
    <row r="9919" spans="1:6" x14ac:dyDescent="0.3">
      <c r="A9919" s="336">
        <v>34140</v>
      </c>
      <c r="B9919" s="2" t="s">
        <v>296</v>
      </c>
      <c r="C9919" s="429">
        <v>6.4936639999999999</v>
      </c>
      <c r="D9919" s="429">
        <v>1.3369580000000001</v>
      </c>
      <c r="E9919" s="429">
        <v>5.1567059999999998</v>
      </c>
      <c r="F9919" s="429">
        <v>18.693157999999997</v>
      </c>
    </row>
    <row r="9920" spans="1:6" x14ac:dyDescent="0.3">
      <c r="A9920" s="336">
        <v>34141</v>
      </c>
      <c r="B9920" s="2" t="s">
        <v>296</v>
      </c>
      <c r="C9920" s="429">
        <v>6.5082019999999998</v>
      </c>
      <c r="D9920" s="429">
        <v>1.7511540000000001</v>
      </c>
      <c r="E9920" s="429">
        <v>4.7570479999999993</v>
      </c>
      <c r="F9920" s="429">
        <v>16.077276000000005</v>
      </c>
    </row>
    <row r="9921" spans="1:6" x14ac:dyDescent="0.3">
      <c r="A9921" s="336">
        <v>34142</v>
      </c>
      <c r="B9921" s="2" t="s">
        <v>296</v>
      </c>
      <c r="C9921" s="429">
        <v>6.4521319999999998</v>
      </c>
      <c r="D9921" s="429">
        <v>1.568049</v>
      </c>
      <c r="E9921" s="429">
        <v>4.8840829999999995</v>
      </c>
      <c r="F9921" s="429">
        <v>15.987788000000016</v>
      </c>
    </row>
    <row r="9922" spans="1:6" x14ac:dyDescent="0.3">
      <c r="A9922" s="336">
        <v>34145</v>
      </c>
      <c r="B9922" s="2" t="s">
        <v>296</v>
      </c>
      <c r="C9922" s="429">
        <v>6.5018710000000004</v>
      </c>
      <c r="D9922" s="429">
        <v>1.3023070000000001</v>
      </c>
      <c r="E9922" s="429">
        <v>5.1995640000000005</v>
      </c>
      <c r="F9922" s="429">
        <v>18.874626000000028</v>
      </c>
    </row>
    <row r="9923" spans="1:6" x14ac:dyDescent="0.3">
      <c r="A9923" s="336">
        <v>34201</v>
      </c>
      <c r="B9923" s="2" t="s">
        <v>296</v>
      </c>
      <c r="C9923" s="429">
        <v>6.2583950000000002</v>
      </c>
      <c r="D9923" s="429">
        <v>1.283501</v>
      </c>
      <c r="E9923" s="429">
        <v>4.9748939999999999</v>
      </c>
      <c r="F9923" s="429">
        <v>17.793957000000013</v>
      </c>
    </row>
    <row r="9924" spans="1:6" x14ac:dyDescent="0.3">
      <c r="A9924" s="336">
        <v>34202</v>
      </c>
      <c r="B9924" s="2" t="s">
        <v>296</v>
      </c>
      <c r="C9924" s="429">
        <v>6.2616110000000003</v>
      </c>
      <c r="D9924" s="429">
        <v>1.2942</v>
      </c>
      <c r="E9924" s="429">
        <v>4.9674110000000002</v>
      </c>
      <c r="F9924" s="429">
        <v>17.690796999999996</v>
      </c>
    </row>
    <row r="9925" spans="1:6" x14ac:dyDescent="0.3">
      <c r="A9925" s="336">
        <v>34203</v>
      </c>
      <c r="B9925" s="2" t="s">
        <v>296</v>
      </c>
      <c r="C9925" s="429">
        <v>6.2532480000000001</v>
      </c>
      <c r="D9925" s="429">
        <v>1.2584329999999999</v>
      </c>
      <c r="E9925" s="429">
        <v>4.994815</v>
      </c>
      <c r="F9925" s="429">
        <v>18.022316000000004</v>
      </c>
    </row>
    <row r="9926" spans="1:6" x14ac:dyDescent="0.3">
      <c r="A9926" s="336">
        <v>34205</v>
      </c>
      <c r="B9926" s="2" t="s">
        <v>296</v>
      </c>
      <c r="C9926" s="429">
        <v>6.2486480000000002</v>
      </c>
      <c r="D9926" s="429">
        <v>1.2386779999999999</v>
      </c>
      <c r="E9926" s="429">
        <v>5.00997</v>
      </c>
      <c r="F9926" s="429">
        <v>18.179997999999998</v>
      </c>
    </row>
    <row r="9927" spans="1:6" x14ac:dyDescent="0.3">
      <c r="A9927" s="336">
        <v>34207</v>
      </c>
      <c r="B9927" s="2" t="s">
        <v>296</v>
      </c>
      <c r="C9927" s="429">
        <v>6.2573290000000004</v>
      </c>
      <c r="D9927" s="429">
        <v>1.2357070000000001</v>
      </c>
      <c r="E9927" s="429">
        <v>5.0216220000000007</v>
      </c>
      <c r="F9927" s="429">
        <v>18.062801999999998</v>
      </c>
    </row>
    <row r="9928" spans="1:6" x14ac:dyDescent="0.3">
      <c r="A9928" s="336">
        <v>34208</v>
      </c>
      <c r="B9928" s="2" t="s">
        <v>296</v>
      </c>
      <c r="C9928" s="429">
        <v>6.2440689999999996</v>
      </c>
      <c r="D9928" s="429">
        <v>1.2607630000000001</v>
      </c>
      <c r="E9928" s="429">
        <v>4.9833059999999998</v>
      </c>
      <c r="F9928" s="429">
        <v>18.175065999999994</v>
      </c>
    </row>
    <row r="9929" spans="1:6" x14ac:dyDescent="0.3">
      <c r="A9929" s="336">
        <v>34209</v>
      </c>
      <c r="B9929" s="2" t="s">
        <v>296</v>
      </c>
      <c r="C9929" s="429">
        <v>6.2411529999999997</v>
      </c>
      <c r="D9929" s="429">
        <v>1.2401899999999999</v>
      </c>
      <c r="E9929" s="429">
        <v>5.0009629999999996</v>
      </c>
      <c r="F9929" s="429">
        <v>18.298438000000012</v>
      </c>
    </row>
    <row r="9930" spans="1:6" x14ac:dyDescent="0.3">
      <c r="A9930" s="336">
        <v>34210</v>
      </c>
      <c r="B9930" s="2" t="s">
        <v>296</v>
      </c>
      <c r="C9930" s="429">
        <v>6.2596970000000001</v>
      </c>
      <c r="D9930" s="429">
        <v>1.2333339999999999</v>
      </c>
      <c r="E9930" s="429">
        <v>5.0263629999999999</v>
      </c>
      <c r="F9930" s="429">
        <v>18.037860000000002</v>
      </c>
    </row>
    <row r="9931" spans="1:6" x14ac:dyDescent="0.3">
      <c r="A9931" s="336">
        <v>34211</v>
      </c>
      <c r="B9931" s="2" t="s">
        <v>296</v>
      </c>
      <c r="C9931" s="429">
        <v>6.2528420000000002</v>
      </c>
      <c r="D9931" s="429">
        <v>1.3090170000000001</v>
      </c>
      <c r="E9931" s="429">
        <v>4.9438250000000004</v>
      </c>
      <c r="F9931" s="429">
        <v>17.743634999999998</v>
      </c>
    </row>
    <row r="9932" spans="1:6" x14ac:dyDescent="0.3">
      <c r="A9932" s="336">
        <v>34212</v>
      </c>
      <c r="B9932" s="2" t="s">
        <v>296</v>
      </c>
      <c r="C9932" s="429">
        <v>6.241619</v>
      </c>
      <c r="D9932" s="429">
        <v>1.300962</v>
      </c>
      <c r="E9932" s="429">
        <v>4.9406569999999999</v>
      </c>
      <c r="F9932" s="429">
        <v>18.022525999999999</v>
      </c>
    </row>
    <row r="9933" spans="1:6" x14ac:dyDescent="0.3">
      <c r="A9933" s="336">
        <v>34219</v>
      </c>
      <c r="B9933" s="2" t="s">
        <v>296</v>
      </c>
      <c r="C9933" s="429">
        <v>6.2307509999999997</v>
      </c>
      <c r="D9933" s="429">
        <v>1.358328</v>
      </c>
      <c r="E9933" s="429">
        <v>4.8724229999999995</v>
      </c>
      <c r="F9933" s="429">
        <v>17.855688000000001</v>
      </c>
    </row>
    <row r="9934" spans="1:6" x14ac:dyDescent="0.3">
      <c r="A9934" s="336">
        <v>34221</v>
      </c>
      <c r="B9934" s="2" t="s">
        <v>296</v>
      </c>
      <c r="C9934" s="429">
        <v>6.2242249999999997</v>
      </c>
      <c r="D9934" s="429">
        <v>1.261522</v>
      </c>
      <c r="E9934" s="429">
        <v>4.9627029999999994</v>
      </c>
      <c r="F9934" s="429">
        <v>18.526983999999999</v>
      </c>
    </row>
    <row r="9935" spans="1:6" x14ac:dyDescent="0.3">
      <c r="A9935" s="336">
        <v>34222</v>
      </c>
      <c r="B9935" s="2" t="s">
        <v>296</v>
      </c>
      <c r="C9935" s="429">
        <v>6.2343849999999996</v>
      </c>
      <c r="D9935" s="429">
        <v>1.2666729999999999</v>
      </c>
      <c r="E9935" s="429">
        <v>4.9677119999999997</v>
      </c>
      <c r="F9935" s="429">
        <v>18.322951999999987</v>
      </c>
    </row>
    <row r="9936" spans="1:6" x14ac:dyDescent="0.3">
      <c r="A9936" s="336">
        <v>34223</v>
      </c>
      <c r="B9936" s="2" t="s">
        <v>296</v>
      </c>
      <c r="C9936" s="429">
        <v>6.353453</v>
      </c>
      <c r="D9936" s="429">
        <v>1.1949289999999999</v>
      </c>
      <c r="E9936" s="429">
        <v>5.1585239999999999</v>
      </c>
      <c r="F9936" s="429">
        <v>17.147290999999989</v>
      </c>
    </row>
    <row r="9937" spans="1:6" x14ac:dyDescent="0.3">
      <c r="A9937" s="336">
        <v>34224</v>
      </c>
      <c r="B9937" s="2" t="s">
        <v>296</v>
      </c>
      <c r="C9937" s="429">
        <v>6.3892699999999998</v>
      </c>
      <c r="D9937" s="429">
        <v>1.168601</v>
      </c>
      <c r="E9937" s="429">
        <v>5.220669</v>
      </c>
      <c r="F9937" s="429">
        <v>16.985825999999996</v>
      </c>
    </row>
    <row r="9938" spans="1:6" x14ac:dyDescent="0.3">
      <c r="A9938" s="336">
        <v>34228</v>
      </c>
      <c r="B9938" s="2" t="s">
        <v>296</v>
      </c>
      <c r="C9938" s="429">
        <v>6.2596970000000001</v>
      </c>
      <c r="D9938" s="429">
        <v>1.2333339999999999</v>
      </c>
      <c r="E9938" s="429">
        <v>5.0263629999999999</v>
      </c>
      <c r="F9938" s="429">
        <v>18.037860000000002</v>
      </c>
    </row>
    <row r="9939" spans="1:6" x14ac:dyDescent="0.3">
      <c r="A9939" s="336">
        <v>34229</v>
      </c>
      <c r="B9939" s="2" t="s">
        <v>296</v>
      </c>
      <c r="C9939" s="429">
        <v>6.3109390000000003</v>
      </c>
      <c r="D9939" s="429">
        <v>1.2400610000000001</v>
      </c>
      <c r="E9939" s="429">
        <v>5.0708780000000004</v>
      </c>
      <c r="F9939" s="429">
        <v>17.614913999999999</v>
      </c>
    </row>
    <row r="9940" spans="1:6" x14ac:dyDescent="0.3">
      <c r="A9940" s="336">
        <v>34231</v>
      </c>
      <c r="B9940" s="2" t="s">
        <v>296</v>
      </c>
      <c r="C9940" s="429">
        <v>6.3101700000000003</v>
      </c>
      <c r="D9940" s="429">
        <v>1.2409049999999999</v>
      </c>
      <c r="E9940" s="429">
        <v>5.0692650000000006</v>
      </c>
      <c r="F9940" s="429">
        <v>17.614219999999989</v>
      </c>
    </row>
    <row r="9941" spans="1:6" x14ac:dyDescent="0.3">
      <c r="A9941" s="336">
        <v>34232</v>
      </c>
      <c r="B9941" s="2" t="s">
        <v>296</v>
      </c>
      <c r="C9941" s="429">
        <v>6.2947340000000001</v>
      </c>
      <c r="D9941" s="429">
        <v>1.254148</v>
      </c>
      <c r="E9941" s="429">
        <v>5.0405860000000002</v>
      </c>
      <c r="F9941" s="429">
        <v>17.673189000000001</v>
      </c>
    </row>
    <row r="9942" spans="1:6" x14ac:dyDescent="0.3">
      <c r="A9942" s="336">
        <v>34233</v>
      </c>
      <c r="B9942" s="2" t="s">
        <v>296</v>
      </c>
      <c r="C9942" s="429">
        <v>6.3101700000000003</v>
      </c>
      <c r="D9942" s="429">
        <v>1.2409049999999999</v>
      </c>
      <c r="E9942" s="429">
        <v>5.0692650000000006</v>
      </c>
      <c r="F9942" s="429">
        <v>17.614219999999989</v>
      </c>
    </row>
    <row r="9943" spans="1:6" x14ac:dyDescent="0.3">
      <c r="A9943" s="336">
        <v>34234</v>
      </c>
      <c r="B9943" s="2" t="s">
        <v>296</v>
      </c>
      <c r="C9943" s="429">
        <v>6.2596970000000001</v>
      </c>
      <c r="D9943" s="429">
        <v>1.2333339999999999</v>
      </c>
      <c r="E9943" s="429">
        <v>5.0263629999999999</v>
      </c>
      <c r="F9943" s="429">
        <v>18.037860000000002</v>
      </c>
    </row>
    <row r="9944" spans="1:6" x14ac:dyDescent="0.3">
      <c r="A9944" s="336">
        <v>34235</v>
      </c>
      <c r="B9944" s="2" t="s">
        <v>296</v>
      </c>
      <c r="C9944" s="429">
        <v>6.258572</v>
      </c>
      <c r="D9944" s="429">
        <v>1.277855</v>
      </c>
      <c r="E9944" s="429">
        <v>4.9807170000000003</v>
      </c>
      <c r="F9944" s="429">
        <v>17.820838999999992</v>
      </c>
    </row>
    <row r="9945" spans="1:6" x14ac:dyDescent="0.3">
      <c r="A9945" s="336">
        <v>34236</v>
      </c>
      <c r="B9945" s="2" t="s">
        <v>296</v>
      </c>
      <c r="C9945" s="429">
        <v>6.2596970000000001</v>
      </c>
      <c r="D9945" s="429">
        <v>1.2333339999999999</v>
      </c>
      <c r="E9945" s="429">
        <v>5.0263629999999999</v>
      </c>
      <c r="F9945" s="429">
        <v>18.037860000000002</v>
      </c>
    </row>
    <row r="9946" spans="1:6" x14ac:dyDescent="0.3">
      <c r="A9946" s="336">
        <v>34237</v>
      </c>
      <c r="B9946" s="2" t="s">
        <v>296</v>
      </c>
      <c r="C9946" s="429">
        <v>6.259652</v>
      </c>
      <c r="D9946" s="429">
        <v>1.2351449999999999</v>
      </c>
      <c r="E9946" s="429">
        <v>5.0245069999999998</v>
      </c>
      <c r="F9946" s="429">
        <v>18.029032999999991</v>
      </c>
    </row>
    <row r="9947" spans="1:6" x14ac:dyDescent="0.3">
      <c r="A9947" s="336">
        <v>34238</v>
      </c>
      <c r="B9947" s="2" t="s">
        <v>296</v>
      </c>
      <c r="C9947" s="429">
        <v>6.3101700000000003</v>
      </c>
      <c r="D9947" s="429">
        <v>1.2409049999999999</v>
      </c>
      <c r="E9947" s="429">
        <v>5.0692650000000006</v>
      </c>
      <c r="F9947" s="429">
        <v>17.614219999999989</v>
      </c>
    </row>
    <row r="9948" spans="1:6" x14ac:dyDescent="0.3">
      <c r="A9948" s="336">
        <v>34239</v>
      </c>
      <c r="B9948" s="2" t="s">
        <v>296</v>
      </c>
      <c r="C9948" s="429">
        <v>6.3101700000000003</v>
      </c>
      <c r="D9948" s="429">
        <v>1.2409049999999999</v>
      </c>
      <c r="E9948" s="429">
        <v>5.0692650000000006</v>
      </c>
      <c r="F9948" s="429">
        <v>17.614219999999989</v>
      </c>
    </row>
    <row r="9949" spans="1:6" x14ac:dyDescent="0.3">
      <c r="A9949" s="336">
        <v>34240</v>
      </c>
      <c r="B9949" s="2" t="s">
        <v>296</v>
      </c>
      <c r="C9949" s="429">
        <v>6.2843920000000004</v>
      </c>
      <c r="D9949" s="429">
        <v>1.289366</v>
      </c>
      <c r="E9949" s="429">
        <v>4.9950260000000002</v>
      </c>
      <c r="F9949" s="429">
        <v>17.471620999999985</v>
      </c>
    </row>
    <row r="9950" spans="1:6" x14ac:dyDescent="0.3">
      <c r="A9950" s="336">
        <v>34241</v>
      </c>
      <c r="B9950" s="2" t="s">
        <v>296</v>
      </c>
      <c r="C9950" s="429">
        <v>6.3206800000000003</v>
      </c>
      <c r="D9950" s="429">
        <v>1.258796</v>
      </c>
      <c r="E9950" s="429">
        <v>5.0618840000000001</v>
      </c>
      <c r="F9950" s="429">
        <v>17.172814000000002</v>
      </c>
    </row>
    <row r="9951" spans="1:6" x14ac:dyDescent="0.3">
      <c r="A9951" s="336">
        <v>34243</v>
      </c>
      <c r="B9951" s="2" t="s">
        <v>296</v>
      </c>
      <c r="C9951" s="429">
        <v>6.259061</v>
      </c>
      <c r="D9951" s="429">
        <v>1.2468410000000001</v>
      </c>
      <c r="E9951" s="429">
        <v>5.0122200000000001</v>
      </c>
      <c r="F9951" s="429">
        <v>17.977679999999992</v>
      </c>
    </row>
    <row r="9952" spans="1:6" x14ac:dyDescent="0.3">
      <c r="A9952" s="336">
        <v>34251</v>
      </c>
      <c r="B9952" s="2" t="s">
        <v>296</v>
      </c>
      <c r="C9952" s="429">
        <v>6.2843460000000002</v>
      </c>
      <c r="D9952" s="429">
        <v>1.3639190000000001</v>
      </c>
      <c r="E9952" s="429">
        <v>4.9204270000000001</v>
      </c>
      <c r="F9952" s="429">
        <v>16.792259000000001</v>
      </c>
    </row>
    <row r="9953" spans="1:6" x14ac:dyDescent="0.3">
      <c r="A9953" s="336">
        <v>34266</v>
      </c>
      <c r="B9953" s="2" t="s">
        <v>296</v>
      </c>
      <c r="C9953" s="429">
        <v>6.3170900000000003</v>
      </c>
      <c r="D9953" s="429">
        <v>1.40059</v>
      </c>
      <c r="E9953" s="429">
        <v>4.9165000000000001</v>
      </c>
      <c r="F9953" s="429">
        <v>15.838957000000001</v>
      </c>
    </row>
    <row r="9954" spans="1:6" x14ac:dyDescent="0.3">
      <c r="A9954" s="336">
        <v>34269</v>
      </c>
      <c r="B9954" s="2" t="s">
        <v>296</v>
      </c>
      <c r="C9954" s="429">
        <v>6.3558649999999997</v>
      </c>
      <c r="D9954" s="429">
        <v>1.2784260000000001</v>
      </c>
      <c r="E9954" s="429">
        <v>5.077439</v>
      </c>
      <c r="F9954" s="429">
        <v>16.12097399999999</v>
      </c>
    </row>
    <row r="9955" spans="1:6" x14ac:dyDescent="0.3">
      <c r="A9955" s="336">
        <v>34275</v>
      </c>
      <c r="B9955" s="2" t="s">
        <v>296</v>
      </c>
      <c r="C9955" s="429">
        <v>6.327807</v>
      </c>
      <c r="D9955" s="429">
        <v>1.20597</v>
      </c>
      <c r="E9955" s="429">
        <v>5.1218370000000002</v>
      </c>
      <c r="F9955" s="429">
        <v>17.395526000000004</v>
      </c>
    </row>
    <row r="9956" spans="1:6" x14ac:dyDescent="0.3">
      <c r="A9956" s="336">
        <v>34285</v>
      </c>
      <c r="B9956" s="2" t="s">
        <v>296</v>
      </c>
      <c r="C9956" s="429">
        <v>6.3327790000000004</v>
      </c>
      <c r="D9956" s="429">
        <v>1.191489</v>
      </c>
      <c r="E9956" s="429">
        <v>5.1412900000000006</v>
      </c>
      <c r="F9956" s="429">
        <v>17.346113000000003</v>
      </c>
    </row>
    <row r="9957" spans="1:6" x14ac:dyDescent="0.3">
      <c r="A9957" s="336">
        <v>34286</v>
      </c>
      <c r="B9957" s="2" t="s">
        <v>296</v>
      </c>
      <c r="C9957" s="429">
        <v>6.3552749999999998</v>
      </c>
      <c r="D9957" s="429">
        <v>1.254038</v>
      </c>
      <c r="E9957" s="429">
        <v>5.1012369999999994</v>
      </c>
      <c r="F9957" s="429">
        <v>16.587223000000002</v>
      </c>
    </row>
    <row r="9958" spans="1:6" x14ac:dyDescent="0.3">
      <c r="A9958" s="336">
        <v>34287</v>
      </c>
      <c r="B9958" s="2" t="s">
        <v>296</v>
      </c>
      <c r="C9958" s="429">
        <v>6.3604529999999997</v>
      </c>
      <c r="D9958" s="429">
        <v>1.21549</v>
      </c>
      <c r="E9958" s="429">
        <v>5.1449629999999997</v>
      </c>
      <c r="F9958" s="429">
        <v>16.940225999999996</v>
      </c>
    </row>
    <row r="9959" spans="1:6" x14ac:dyDescent="0.3">
      <c r="A9959" s="336">
        <v>34288</v>
      </c>
      <c r="B9959" s="2" t="s">
        <v>296</v>
      </c>
      <c r="C9959" s="429">
        <v>6.3723660000000004</v>
      </c>
      <c r="D9959" s="429">
        <v>1.231668</v>
      </c>
      <c r="E9959" s="429">
        <v>5.1406980000000004</v>
      </c>
      <c r="F9959" s="429">
        <v>16.579197000000008</v>
      </c>
    </row>
    <row r="9960" spans="1:6" x14ac:dyDescent="0.3">
      <c r="A9960" s="336">
        <v>34289</v>
      </c>
      <c r="B9960" s="2" t="s">
        <v>296</v>
      </c>
      <c r="C9960" s="429">
        <v>6.3622129999999997</v>
      </c>
      <c r="D9960" s="429">
        <v>1.242105</v>
      </c>
      <c r="E9960" s="429">
        <v>5.1201080000000001</v>
      </c>
      <c r="F9960" s="429">
        <v>16.619395000000011</v>
      </c>
    </row>
    <row r="9961" spans="1:6" x14ac:dyDescent="0.3">
      <c r="A9961" s="336">
        <v>34291</v>
      </c>
      <c r="B9961" s="2" t="s">
        <v>296</v>
      </c>
      <c r="C9961" s="429">
        <v>6.3482500000000002</v>
      </c>
      <c r="D9961" s="429">
        <v>1.2386219999999999</v>
      </c>
      <c r="E9961" s="429">
        <v>5.1096280000000007</v>
      </c>
      <c r="F9961" s="429">
        <v>16.905577999999984</v>
      </c>
    </row>
    <row r="9962" spans="1:6" x14ac:dyDescent="0.3">
      <c r="A9962" s="336">
        <v>34292</v>
      </c>
      <c r="B9962" s="2" t="s">
        <v>296</v>
      </c>
      <c r="C9962" s="429">
        <v>6.3400610000000004</v>
      </c>
      <c r="D9962" s="429">
        <v>1.212518</v>
      </c>
      <c r="E9962" s="429">
        <v>5.1275430000000002</v>
      </c>
      <c r="F9962" s="429">
        <v>17.192574999999998</v>
      </c>
    </row>
    <row r="9963" spans="1:6" x14ac:dyDescent="0.3">
      <c r="A9963" s="336">
        <v>34293</v>
      </c>
      <c r="B9963" s="2" t="s">
        <v>296</v>
      </c>
      <c r="C9963" s="429">
        <v>6.33744</v>
      </c>
      <c r="D9963" s="429">
        <v>1.195989</v>
      </c>
      <c r="E9963" s="429">
        <v>5.141451</v>
      </c>
      <c r="F9963" s="429">
        <v>17.275323</v>
      </c>
    </row>
    <row r="9964" spans="1:6" x14ac:dyDescent="0.3">
      <c r="A9964" s="336">
        <v>34420</v>
      </c>
      <c r="B9964" s="2" t="s">
        <v>296</v>
      </c>
      <c r="C9964" s="429">
        <v>5.8684289999999999</v>
      </c>
      <c r="D9964" s="429">
        <v>2.1823009999999998</v>
      </c>
      <c r="E9964" s="429">
        <v>3.6861280000000001</v>
      </c>
      <c r="F9964" s="429">
        <v>9.5388770000000136</v>
      </c>
    </row>
    <row r="9965" spans="1:6" x14ac:dyDescent="0.3">
      <c r="A9965" s="336">
        <v>34428</v>
      </c>
      <c r="B9965" s="2" t="s">
        <v>296</v>
      </c>
      <c r="C9965" s="429">
        <v>5.8920940000000002</v>
      </c>
      <c r="D9965" s="429">
        <v>1.908334</v>
      </c>
      <c r="E9965" s="429">
        <v>3.9837600000000002</v>
      </c>
      <c r="F9965" s="429">
        <v>8.3518169999999898</v>
      </c>
    </row>
    <row r="9966" spans="1:6" x14ac:dyDescent="0.3">
      <c r="A9966" s="336">
        <v>34429</v>
      </c>
      <c r="B9966" s="2" t="s">
        <v>296</v>
      </c>
      <c r="C9966" s="429">
        <v>5.9071930000000004</v>
      </c>
      <c r="D9966" s="429">
        <v>1.877078</v>
      </c>
      <c r="E9966" s="429">
        <v>4.0301150000000003</v>
      </c>
      <c r="F9966" s="429">
        <v>8.5473060000000061</v>
      </c>
    </row>
    <row r="9967" spans="1:6" x14ac:dyDescent="0.3">
      <c r="A9967" s="336">
        <v>34431</v>
      </c>
      <c r="B9967" s="2" t="s">
        <v>296</v>
      </c>
      <c r="C9967" s="429">
        <v>5.8471599999999997</v>
      </c>
      <c r="D9967" s="429">
        <v>2.0477289999999999</v>
      </c>
      <c r="E9967" s="429">
        <v>3.7994309999999998</v>
      </c>
      <c r="F9967" s="429">
        <v>8.0045159999999953</v>
      </c>
    </row>
    <row r="9968" spans="1:6" x14ac:dyDescent="0.3">
      <c r="A9968" s="336">
        <v>34432</v>
      </c>
      <c r="B9968" s="2" t="s">
        <v>296</v>
      </c>
      <c r="C9968" s="429">
        <v>5.8575080000000002</v>
      </c>
      <c r="D9968" s="429">
        <v>2.094506</v>
      </c>
      <c r="E9968" s="429">
        <v>3.7630020000000002</v>
      </c>
      <c r="F9968" s="429">
        <v>8.3924489999999992</v>
      </c>
    </row>
    <row r="9969" spans="1:6" x14ac:dyDescent="0.3">
      <c r="A9969" s="336">
        <v>34433</v>
      </c>
      <c r="B9969" s="2" t="s">
        <v>296</v>
      </c>
      <c r="C9969" s="429">
        <v>5.8800140000000001</v>
      </c>
      <c r="D9969" s="429">
        <v>1.986607</v>
      </c>
      <c r="E9969" s="429">
        <v>3.8934069999999998</v>
      </c>
      <c r="F9969" s="429">
        <v>8.1952560000000076</v>
      </c>
    </row>
    <row r="9970" spans="1:6" x14ac:dyDescent="0.3">
      <c r="A9970" s="336">
        <v>34434</v>
      </c>
      <c r="B9970" s="2" t="s">
        <v>296</v>
      </c>
      <c r="C9970" s="429">
        <v>5.8783659999999998</v>
      </c>
      <c r="D9970" s="429">
        <v>2.0375670000000001</v>
      </c>
      <c r="E9970" s="429">
        <v>3.8407989999999996</v>
      </c>
      <c r="F9970" s="429">
        <v>8.2050710000000038</v>
      </c>
    </row>
    <row r="9971" spans="1:6" x14ac:dyDescent="0.3">
      <c r="A9971" s="336">
        <v>34436</v>
      </c>
      <c r="B9971" s="2" t="s">
        <v>296</v>
      </c>
      <c r="C9971" s="429">
        <v>5.9680629999999999</v>
      </c>
      <c r="D9971" s="429">
        <v>1.93194</v>
      </c>
      <c r="E9971" s="429">
        <v>4.0361229999999999</v>
      </c>
      <c r="F9971" s="429">
        <v>9.1139069999999975</v>
      </c>
    </row>
    <row r="9972" spans="1:6" x14ac:dyDescent="0.3">
      <c r="A9972" s="336">
        <v>34442</v>
      </c>
      <c r="B9972" s="2" t="s">
        <v>296</v>
      </c>
      <c r="C9972" s="429">
        <v>5.9038969999999997</v>
      </c>
      <c r="D9972" s="429">
        <v>2.045175</v>
      </c>
      <c r="E9972" s="429">
        <v>3.8587219999999998</v>
      </c>
      <c r="F9972" s="429">
        <v>8.3863639999999862</v>
      </c>
    </row>
    <row r="9973" spans="1:6" x14ac:dyDescent="0.3">
      <c r="A9973" s="336">
        <v>34446</v>
      </c>
      <c r="B9973" s="2" t="s">
        <v>296</v>
      </c>
      <c r="C9973" s="429">
        <v>5.9542849999999996</v>
      </c>
      <c r="D9973" s="429">
        <v>1.798136</v>
      </c>
      <c r="E9973" s="429">
        <v>4.1561489999999992</v>
      </c>
      <c r="F9973" s="429">
        <v>8.9380279999999956</v>
      </c>
    </row>
    <row r="9974" spans="1:6" x14ac:dyDescent="0.3">
      <c r="A9974" s="336">
        <v>34448</v>
      </c>
      <c r="B9974" s="2" t="s">
        <v>296</v>
      </c>
      <c r="C9974" s="429">
        <v>5.9470200000000002</v>
      </c>
      <c r="D9974" s="429">
        <v>1.779425</v>
      </c>
      <c r="E9974" s="429">
        <v>4.1675950000000004</v>
      </c>
      <c r="F9974" s="429">
        <v>9.0085970000000088</v>
      </c>
    </row>
    <row r="9975" spans="1:6" x14ac:dyDescent="0.3">
      <c r="A9975" s="336">
        <v>34449</v>
      </c>
      <c r="B9975" s="2" t="s">
        <v>296</v>
      </c>
      <c r="C9975" s="429">
        <v>5.8429419999999999</v>
      </c>
      <c r="D9975" s="429">
        <v>1.986062</v>
      </c>
      <c r="E9975" s="429">
        <v>3.8568799999999999</v>
      </c>
      <c r="F9975" s="429">
        <v>7.8491990000000058</v>
      </c>
    </row>
    <row r="9976" spans="1:6" x14ac:dyDescent="0.3">
      <c r="A9976" s="336">
        <v>34450</v>
      </c>
      <c r="B9976" s="2" t="s">
        <v>296</v>
      </c>
      <c r="C9976" s="429">
        <v>5.93208</v>
      </c>
      <c r="D9976" s="429">
        <v>2.0354670000000001</v>
      </c>
      <c r="E9976" s="429">
        <v>3.8966129999999999</v>
      </c>
      <c r="F9976" s="429">
        <v>8.9358289999999982</v>
      </c>
    </row>
    <row r="9977" spans="1:6" x14ac:dyDescent="0.3">
      <c r="A9977" s="336">
        <v>34452</v>
      </c>
      <c r="B9977" s="2" t="s">
        <v>296</v>
      </c>
      <c r="C9977" s="429">
        <v>5.9438610000000001</v>
      </c>
      <c r="D9977" s="429">
        <v>1.92476</v>
      </c>
      <c r="E9977" s="429">
        <v>4.019101</v>
      </c>
      <c r="F9977" s="429">
        <v>8.5924850000000035</v>
      </c>
    </row>
    <row r="9978" spans="1:6" x14ac:dyDescent="0.3">
      <c r="A9978" s="336">
        <v>34453</v>
      </c>
      <c r="B9978" s="2" t="s">
        <v>296</v>
      </c>
      <c r="C9978" s="429">
        <v>5.9185059999999998</v>
      </c>
      <c r="D9978" s="429">
        <v>2.0281120000000001</v>
      </c>
      <c r="E9978" s="429">
        <v>3.8903939999999997</v>
      </c>
      <c r="F9978" s="429">
        <v>8.5215450000000033</v>
      </c>
    </row>
    <row r="9979" spans="1:6" x14ac:dyDescent="0.3">
      <c r="A9979" s="336">
        <v>34461</v>
      </c>
      <c r="B9979" s="2" t="s">
        <v>296</v>
      </c>
      <c r="C9979" s="429">
        <v>5.9341359999999996</v>
      </c>
      <c r="D9979" s="429">
        <v>1.8904019999999999</v>
      </c>
      <c r="E9979" s="429">
        <v>4.0437339999999997</v>
      </c>
      <c r="F9979" s="429">
        <v>8.5771259999999927</v>
      </c>
    </row>
    <row r="9980" spans="1:6" x14ac:dyDescent="0.3">
      <c r="A9980" s="336">
        <v>34465</v>
      </c>
      <c r="B9980" s="2" t="s">
        <v>296</v>
      </c>
      <c r="C9980" s="429">
        <v>5.9023519999999996</v>
      </c>
      <c r="D9980" s="429">
        <v>1.9779960000000001</v>
      </c>
      <c r="E9980" s="429">
        <v>3.9243559999999995</v>
      </c>
      <c r="F9980" s="429">
        <v>8.3029570000000064</v>
      </c>
    </row>
    <row r="9981" spans="1:6" x14ac:dyDescent="0.3">
      <c r="A9981" s="336">
        <v>34470</v>
      </c>
      <c r="B9981" s="2" t="s">
        <v>296</v>
      </c>
      <c r="C9981" s="429">
        <v>5.8451139999999997</v>
      </c>
      <c r="D9981" s="429">
        <v>2.19292</v>
      </c>
      <c r="E9981" s="429">
        <v>3.6521939999999997</v>
      </c>
      <c r="F9981" s="429">
        <v>9.3255610000000004</v>
      </c>
    </row>
    <row r="9982" spans="1:6" x14ac:dyDescent="0.3">
      <c r="A9982" s="336">
        <v>34471</v>
      </c>
      <c r="B9982" s="2" t="s">
        <v>296</v>
      </c>
      <c r="C9982" s="429">
        <v>5.8494260000000002</v>
      </c>
      <c r="D9982" s="429">
        <v>2.1801430000000002</v>
      </c>
      <c r="E9982" s="429">
        <v>3.6692830000000001</v>
      </c>
      <c r="F9982" s="429">
        <v>9.1836869999999919</v>
      </c>
    </row>
    <row r="9983" spans="1:6" x14ac:dyDescent="0.3">
      <c r="A9983" s="336">
        <v>34472</v>
      </c>
      <c r="B9983" s="2" t="s">
        <v>296</v>
      </c>
      <c r="C9983" s="429">
        <v>5.8583470000000002</v>
      </c>
      <c r="D9983" s="429">
        <v>2.1993559999999999</v>
      </c>
      <c r="E9983" s="429">
        <v>3.6589910000000003</v>
      </c>
      <c r="F9983" s="429">
        <v>9.5661450000000059</v>
      </c>
    </row>
    <row r="9984" spans="1:6" x14ac:dyDescent="0.3">
      <c r="A9984" s="336">
        <v>34473</v>
      </c>
      <c r="B9984" s="2" t="s">
        <v>296</v>
      </c>
      <c r="C9984" s="429">
        <v>5.8826660000000004</v>
      </c>
      <c r="D9984" s="429">
        <v>2.144129</v>
      </c>
      <c r="E9984" s="429">
        <v>3.7385370000000004</v>
      </c>
      <c r="F9984" s="429">
        <v>9.1028160000000042</v>
      </c>
    </row>
    <row r="9985" spans="1:6" x14ac:dyDescent="0.3">
      <c r="A9985" s="336">
        <v>34474</v>
      </c>
      <c r="B9985" s="2" t="s">
        <v>296</v>
      </c>
      <c r="C9985" s="429">
        <v>5.8527279999999999</v>
      </c>
      <c r="D9985" s="429">
        <v>2.160625</v>
      </c>
      <c r="E9985" s="429">
        <v>3.6921029999999999</v>
      </c>
      <c r="F9985" s="429">
        <v>8.867877</v>
      </c>
    </row>
    <row r="9986" spans="1:6" x14ac:dyDescent="0.3">
      <c r="A9986" s="336">
        <v>34475</v>
      </c>
      <c r="B9986" s="2" t="s">
        <v>296</v>
      </c>
      <c r="C9986" s="429">
        <v>5.8321269999999998</v>
      </c>
      <c r="D9986" s="429">
        <v>2.1708729999999998</v>
      </c>
      <c r="E9986" s="429">
        <v>3.661254</v>
      </c>
      <c r="F9986" s="429">
        <v>8.9312739999999948</v>
      </c>
    </row>
    <row r="9987" spans="1:6" x14ac:dyDescent="0.3">
      <c r="A9987" s="336">
        <v>34476</v>
      </c>
      <c r="B9987" s="2" t="s">
        <v>296</v>
      </c>
      <c r="C9987" s="429">
        <v>5.8667439999999997</v>
      </c>
      <c r="D9987" s="429">
        <v>2.1594549999999999</v>
      </c>
      <c r="E9987" s="429">
        <v>3.7072889999999998</v>
      </c>
      <c r="F9987" s="429">
        <v>9.014647999999994</v>
      </c>
    </row>
    <row r="9988" spans="1:6" x14ac:dyDescent="0.3">
      <c r="A9988" s="336">
        <v>34479</v>
      </c>
      <c r="B9988" s="2" t="s">
        <v>296</v>
      </c>
      <c r="C9988" s="429">
        <v>5.8348139999999997</v>
      </c>
      <c r="D9988" s="429">
        <v>2.1836700000000002</v>
      </c>
      <c r="E9988" s="429">
        <v>3.6511439999999995</v>
      </c>
      <c r="F9988" s="429">
        <v>9.1614989999999992</v>
      </c>
    </row>
    <row r="9989" spans="1:6" x14ac:dyDescent="0.3">
      <c r="A9989" s="336">
        <v>34480</v>
      </c>
      <c r="B9989" s="2" t="s">
        <v>296</v>
      </c>
      <c r="C9989" s="429">
        <v>5.8556410000000003</v>
      </c>
      <c r="D9989" s="429">
        <v>2.1851859999999999</v>
      </c>
      <c r="E9989" s="429">
        <v>3.6704550000000005</v>
      </c>
      <c r="F9989" s="429">
        <v>9.3390599999999893</v>
      </c>
    </row>
    <row r="9990" spans="1:6" x14ac:dyDescent="0.3">
      <c r="A9990" s="336">
        <v>34481</v>
      </c>
      <c r="B9990" s="2" t="s">
        <v>296</v>
      </c>
      <c r="C9990" s="429">
        <v>5.8479900000000002</v>
      </c>
      <c r="D9990" s="429">
        <v>2.1247720000000001</v>
      </c>
      <c r="E9990" s="429">
        <v>3.7232180000000001</v>
      </c>
      <c r="F9990" s="429">
        <v>8.5243910000000014</v>
      </c>
    </row>
    <row r="9991" spans="1:6" x14ac:dyDescent="0.3">
      <c r="A9991" s="336">
        <v>34482</v>
      </c>
      <c r="B9991" s="2" t="s">
        <v>296</v>
      </c>
      <c r="C9991" s="429">
        <v>5.82904</v>
      </c>
      <c r="D9991" s="429">
        <v>2.1426270000000001</v>
      </c>
      <c r="E9991" s="429">
        <v>3.6864129999999999</v>
      </c>
      <c r="F9991" s="429">
        <v>8.5317489999999836</v>
      </c>
    </row>
    <row r="9992" spans="1:6" x14ac:dyDescent="0.3">
      <c r="A9992" s="336">
        <v>34484</v>
      </c>
      <c r="B9992" s="2" t="s">
        <v>296</v>
      </c>
      <c r="C9992" s="429">
        <v>5.9005000000000001</v>
      </c>
      <c r="D9992" s="429">
        <v>2.1423489999999998</v>
      </c>
      <c r="E9992" s="429">
        <v>3.7581510000000002</v>
      </c>
      <c r="F9992" s="429">
        <v>9.5670360000000016</v>
      </c>
    </row>
    <row r="9993" spans="1:6" x14ac:dyDescent="0.3">
      <c r="A9993" s="336">
        <v>34488</v>
      </c>
      <c r="B9993" s="2" t="s">
        <v>296</v>
      </c>
      <c r="C9993" s="429">
        <v>5.8473040000000003</v>
      </c>
      <c r="D9993" s="429">
        <v>2.215093</v>
      </c>
      <c r="E9993" s="429">
        <v>3.6322110000000003</v>
      </c>
      <c r="F9993" s="429">
        <v>9.5015089999999915</v>
      </c>
    </row>
    <row r="9994" spans="1:6" x14ac:dyDescent="0.3">
      <c r="A9994" s="336">
        <v>34491</v>
      </c>
      <c r="B9994" s="2" t="s">
        <v>296</v>
      </c>
      <c r="C9994" s="429">
        <v>5.8835699999999997</v>
      </c>
      <c r="D9994" s="429">
        <v>2.1655920000000002</v>
      </c>
      <c r="E9994" s="429">
        <v>3.7179779999999996</v>
      </c>
      <c r="F9994" s="429">
        <v>9.6508729999999971</v>
      </c>
    </row>
    <row r="9995" spans="1:6" x14ac:dyDescent="0.3">
      <c r="A9995" s="336">
        <v>34498</v>
      </c>
      <c r="B9995" s="2" t="s">
        <v>296</v>
      </c>
      <c r="C9995" s="429">
        <v>5.8776760000000001</v>
      </c>
      <c r="D9995" s="429">
        <v>1.9125529999999999</v>
      </c>
      <c r="E9995" s="429">
        <v>3.9651230000000002</v>
      </c>
      <c r="F9995" s="429">
        <v>8.161011000000002</v>
      </c>
    </row>
    <row r="9996" spans="1:6" x14ac:dyDescent="0.3">
      <c r="A9996" s="336">
        <v>34601</v>
      </c>
      <c r="B9996" s="2" t="s">
        <v>296</v>
      </c>
      <c r="C9996" s="429">
        <v>6.0286939999999998</v>
      </c>
      <c r="D9996" s="429">
        <v>1.764175</v>
      </c>
      <c r="E9996" s="429">
        <v>4.2645189999999999</v>
      </c>
      <c r="F9996" s="429">
        <v>9.8126600000000153</v>
      </c>
    </row>
    <row r="9997" spans="1:6" x14ac:dyDescent="0.3">
      <c r="A9997" s="336">
        <v>34602</v>
      </c>
      <c r="B9997" s="2" t="s">
        <v>296</v>
      </c>
      <c r="C9997" s="429">
        <v>6.0933070000000003</v>
      </c>
      <c r="D9997" s="429">
        <v>1.7889360000000001</v>
      </c>
      <c r="E9997" s="429">
        <v>4.3043709999999997</v>
      </c>
      <c r="F9997" s="429">
        <v>10.562465000000003</v>
      </c>
    </row>
    <row r="9998" spans="1:6" x14ac:dyDescent="0.3">
      <c r="A9998" s="336">
        <v>34604</v>
      </c>
      <c r="B9998" s="2" t="s">
        <v>296</v>
      </c>
      <c r="C9998" s="429">
        <v>6.0785580000000001</v>
      </c>
      <c r="D9998" s="429">
        <v>1.6202129999999999</v>
      </c>
      <c r="E9998" s="429">
        <v>4.4583450000000004</v>
      </c>
      <c r="F9998" s="429">
        <v>10.645200999999993</v>
      </c>
    </row>
    <row r="9999" spans="1:6" x14ac:dyDescent="0.3">
      <c r="A9999" s="336">
        <v>34606</v>
      </c>
      <c r="B9999" s="2" t="s">
        <v>296</v>
      </c>
      <c r="C9999" s="429">
        <v>6.0704089999999997</v>
      </c>
      <c r="D9999" s="429">
        <v>1.4570270000000001</v>
      </c>
      <c r="E9999" s="429">
        <v>4.6133819999999996</v>
      </c>
      <c r="F9999" s="429">
        <v>11.281010999999999</v>
      </c>
    </row>
    <row r="10000" spans="1:6" x14ac:dyDescent="0.3">
      <c r="A10000" s="336">
        <v>34607</v>
      </c>
      <c r="B10000" s="2" t="s">
        <v>296</v>
      </c>
      <c r="C10000" s="429">
        <v>6.0487789999999997</v>
      </c>
      <c r="D10000" s="429">
        <v>1.5244</v>
      </c>
      <c r="E10000" s="429">
        <v>4.5243789999999997</v>
      </c>
      <c r="F10000" s="429">
        <v>10.672845000000002</v>
      </c>
    </row>
    <row r="10001" spans="1:6" x14ac:dyDescent="0.3">
      <c r="A10001" s="336">
        <v>34608</v>
      </c>
      <c r="B10001" s="2" t="s">
        <v>296</v>
      </c>
      <c r="C10001" s="429">
        <v>6.0603730000000002</v>
      </c>
      <c r="D10001" s="429">
        <v>1.519066</v>
      </c>
      <c r="E10001" s="429">
        <v>4.5413069999999998</v>
      </c>
      <c r="F10001" s="429">
        <v>10.860192999999995</v>
      </c>
    </row>
    <row r="10002" spans="1:6" x14ac:dyDescent="0.3">
      <c r="A10002" s="336">
        <v>34609</v>
      </c>
      <c r="B10002" s="2" t="s">
        <v>296</v>
      </c>
      <c r="C10002" s="429">
        <v>6.0659679999999998</v>
      </c>
      <c r="D10002" s="429">
        <v>1.557102</v>
      </c>
      <c r="E10002" s="429">
        <v>4.5088659999999994</v>
      </c>
      <c r="F10002" s="429">
        <v>10.758822999999985</v>
      </c>
    </row>
    <row r="10003" spans="1:6" x14ac:dyDescent="0.3">
      <c r="A10003" s="336">
        <v>34610</v>
      </c>
      <c r="B10003" s="2" t="s">
        <v>296</v>
      </c>
      <c r="C10003" s="429">
        <v>6.1091139999999999</v>
      </c>
      <c r="D10003" s="429">
        <v>1.4834499999999999</v>
      </c>
      <c r="E10003" s="429">
        <v>4.6256640000000004</v>
      </c>
      <c r="F10003" s="429">
        <v>11.763928999999997</v>
      </c>
    </row>
    <row r="10004" spans="1:6" x14ac:dyDescent="0.3">
      <c r="A10004" s="336">
        <v>34613</v>
      </c>
      <c r="B10004" s="2" t="s">
        <v>296</v>
      </c>
      <c r="C10004" s="429">
        <v>6.0329680000000003</v>
      </c>
      <c r="D10004" s="429">
        <v>1.606779</v>
      </c>
      <c r="E10004" s="429">
        <v>4.4261890000000008</v>
      </c>
      <c r="F10004" s="429">
        <v>10.124385999999994</v>
      </c>
    </row>
    <row r="10005" spans="1:6" x14ac:dyDescent="0.3">
      <c r="A10005" s="336">
        <v>34614</v>
      </c>
      <c r="B10005" s="2" t="s">
        <v>296</v>
      </c>
      <c r="C10005" s="429">
        <v>6.0044490000000001</v>
      </c>
      <c r="D10005" s="429">
        <v>1.664199</v>
      </c>
      <c r="E10005" s="429">
        <v>4.3402500000000002</v>
      </c>
      <c r="F10005" s="429">
        <v>9.6883460000000099</v>
      </c>
    </row>
    <row r="10006" spans="1:6" x14ac:dyDescent="0.3">
      <c r="A10006" s="336">
        <v>34637</v>
      </c>
      <c r="B10006" s="2" t="s">
        <v>296</v>
      </c>
      <c r="C10006" s="429">
        <v>6.1488740000000002</v>
      </c>
      <c r="D10006" s="429">
        <v>1.4052150000000001</v>
      </c>
      <c r="E10006" s="429">
        <v>4.7436590000000001</v>
      </c>
      <c r="F10006" s="429">
        <v>12.979048999999996</v>
      </c>
    </row>
    <row r="10007" spans="1:6" x14ac:dyDescent="0.3">
      <c r="A10007" s="336">
        <v>34638</v>
      </c>
      <c r="B10007" s="2" t="s">
        <v>296</v>
      </c>
      <c r="C10007" s="429">
        <v>6.1345200000000002</v>
      </c>
      <c r="D10007" s="429">
        <v>1.289498</v>
      </c>
      <c r="E10007" s="429">
        <v>4.8450220000000002</v>
      </c>
      <c r="F10007" s="429">
        <v>13.632415000000009</v>
      </c>
    </row>
    <row r="10008" spans="1:6" x14ac:dyDescent="0.3">
      <c r="A10008" s="336">
        <v>34639</v>
      </c>
      <c r="B10008" s="2" t="s">
        <v>296</v>
      </c>
      <c r="C10008" s="429">
        <v>6.1712199999999999</v>
      </c>
      <c r="D10008" s="429">
        <v>1.3748149999999999</v>
      </c>
      <c r="E10008" s="429">
        <v>4.796405</v>
      </c>
      <c r="F10008" s="429">
        <v>13.866762999999999</v>
      </c>
    </row>
    <row r="10009" spans="1:6" x14ac:dyDescent="0.3">
      <c r="A10009" s="336">
        <v>34652</v>
      </c>
      <c r="B10009" s="2" t="s">
        <v>296</v>
      </c>
      <c r="C10009" s="429">
        <v>6.0734830000000004</v>
      </c>
      <c r="D10009" s="429">
        <v>1.2051719999999999</v>
      </c>
      <c r="E10009" s="429">
        <v>4.8683110000000003</v>
      </c>
      <c r="F10009" s="429">
        <v>12.625198000000005</v>
      </c>
    </row>
    <row r="10010" spans="1:6" x14ac:dyDescent="0.3">
      <c r="A10010" s="336">
        <v>34653</v>
      </c>
      <c r="B10010" s="2" t="s">
        <v>296</v>
      </c>
      <c r="C10010" s="429">
        <v>6.0791810000000002</v>
      </c>
      <c r="D10010" s="429">
        <v>1.2094689999999999</v>
      </c>
      <c r="E10010" s="429">
        <v>4.8697119999999998</v>
      </c>
      <c r="F10010" s="429">
        <v>12.754802000000005</v>
      </c>
    </row>
    <row r="10011" spans="1:6" x14ac:dyDescent="0.3">
      <c r="A10011" s="336">
        <v>34654</v>
      </c>
      <c r="B10011" s="2" t="s">
        <v>296</v>
      </c>
      <c r="C10011" s="429">
        <v>6.1192359999999999</v>
      </c>
      <c r="D10011" s="429">
        <v>1.249355</v>
      </c>
      <c r="E10011" s="429">
        <v>4.8698809999999995</v>
      </c>
      <c r="F10011" s="429">
        <v>13.476649999999992</v>
      </c>
    </row>
    <row r="10012" spans="1:6" x14ac:dyDescent="0.3">
      <c r="A10012" s="336">
        <v>34655</v>
      </c>
      <c r="B10012" s="2" t="s">
        <v>296</v>
      </c>
      <c r="C10012" s="429">
        <v>6.1084290000000001</v>
      </c>
      <c r="D10012" s="429">
        <v>1.1991499999999999</v>
      </c>
      <c r="E10012" s="429">
        <v>4.9092789999999997</v>
      </c>
      <c r="F10012" s="429">
        <v>13.704854999999995</v>
      </c>
    </row>
    <row r="10013" spans="1:6" x14ac:dyDescent="0.3">
      <c r="A10013" s="336">
        <v>34667</v>
      </c>
      <c r="B10013" s="2" t="s">
        <v>296</v>
      </c>
      <c r="C10013" s="429">
        <v>6.0766720000000003</v>
      </c>
      <c r="D10013" s="429">
        <v>1.4289620000000001</v>
      </c>
      <c r="E10013" s="429">
        <v>4.64771</v>
      </c>
      <c r="F10013" s="429">
        <v>11.499981999999989</v>
      </c>
    </row>
    <row r="10014" spans="1:6" x14ac:dyDescent="0.3">
      <c r="A10014" s="336">
        <v>34668</v>
      </c>
      <c r="B10014" s="2" t="s">
        <v>296</v>
      </c>
      <c r="C10014" s="429">
        <v>6.0677070000000004</v>
      </c>
      <c r="D10014" s="429">
        <v>1.211401</v>
      </c>
      <c r="E10014" s="429">
        <v>4.856306</v>
      </c>
      <c r="F10014" s="429">
        <v>12.422094999999999</v>
      </c>
    </row>
    <row r="10015" spans="1:6" x14ac:dyDescent="0.3">
      <c r="A10015" s="336">
        <v>34669</v>
      </c>
      <c r="B10015" s="2" t="s">
        <v>296</v>
      </c>
      <c r="C10015" s="429">
        <v>6.0800840000000003</v>
      </c>
      <c r="D10015" s="429">
        <v>1.423608</v>
      </c>
      <c r="E10015" s="429">
        <v>4.6564760000000005</v>
      </c>
      <c r="F10015" s="429">
        <v>11.606569999999991</v>
      </c>
    </row>
    <row r="10016" spans="1:6" x14ac:dyDescent="0.3">
      <c r="A10016" s="336">
        <v>34677</v>
      </c>
      <c r="B10016" s="2" t="s">
        <v>296</v>
      </c>
      <c r="C10016" s="429">
        <v>6.1325560000000001</v>
      </c>
      <c r="D10016" s="429">
        <v>1.0933930000000001</v>
      </c>
      <c r="E10016" s="429">
        <v>5.0391630000000003</v>
      </c>
      <c r="F10016" s="429">
        <v>15.895088000000001</v>
      </c>
    </row>
    <row r="10017" spans="1:6" x14ac:dyDescent="0.3">
      <c r="A10017" s="336">
        <v>34683</v>
      </c>
      <c r="B10017" s="2" t="s">
        <v>296</v>
      </c>
      <c r="C10017" s="429">
        <v>6.1169539999999998</v>
      </c>
      <c r="D10017" s="429">
        <v>1.1095569999999999</v>
      </c>
      <c r="E10017" s="429">
        <v>5.0073970000000001</v>
      </c>
      <c r="F10017" s="429">
        <v>14.496362000000005</v>
      </c>
    </row>
    <row r="10018" spans="1:6" x14ac:dyDescent="0.3">
      <c r="A10018" s="336">
        <v>34684</v>
      </c>
      <c r="B10018" s="2" t="s">
        <v>296</v>
      </c>
      <c r="C10018" s="429">
        <v>6.1200169999999998</v>
      </c>
      <c r="D10018" s="429">
        <v>1.108401</v>
      </c>
      <c r="E10018" s="429">
        <v>5.0116160000000001</v>
      </c>
      <c r="F10018" s="429">
        <v>14.81900000000001</v>
      </c>
    </row>
    <row r="10019" spans="1:6" x14ac:dyDescent="0.3">
      <c r="A10019" s="336">
        <v>34685</v>
      </c>
      <c r="B10019" s="2" t="s">
        <v>296</v>
      </c>
      <c r="C10019" s="429">
        <v>6.1229329999999997</v>
      </c>
      <c r="D10019" s="429">
        <v>1.109415</v>
      </c>
      <c r="E10019" s="429">
        <v>5.0135179999999995</v>
      </c>
      <c r="F10019" s="429">
        <v>14.985596999999999</v>
      </c>
    </row>
    <row r="10020" spans="1:6" x14ac:dyDescent="0.3">
      <c r="A10020" s="336">
        <v>34688</v>
      </c>
      <c r="B10020" s="2" t="s">
        <v>296</v>
      </c>
      <c r="C10020" s="429">
        <v>6.1125670000000003</v>
      </c>
      <c r="D10020" s="429">
        <v>1.1443540000000001</v>
      </c>
      <c r="E10020" s="429">
        <v>4.9682130000000004</v>
      </c>
      <c r="F10020" s="429">
        <v>14.353529999999999</v>
      </c>
    </row>
    <row r="10021" spans="1:6" x14ac:dyDescent="0.3">
      <c r="A10021" s="336">
        <v>34689</v>
      </c>
      <c r="B10021" s="2" t="s">
        <v>296</v>
      </c>
      <c r="C10021" s="429">
        <v>6.1047770000000003</v>
      </c>
      <c r="D10021" s="429">
        <v>1.136074</v>
      </c>
      <c r="E10021" s="429">
        <v>4.9687030000000005</v>
      </c>
      <c r="F10021" s="429">
        <v>13.967478000000007</v>
      </c>
    </row>
    <row r="10022" spans="1:6" x14ac:dyDescent="0.3">
      <c r="A10022" s="336">
        <v>34690</v>
      </c>
      <c r="B10022" s="2" t="s">
        <v>296</v>
      </c>
      <c r="C10022" s="429">
        <v>6.0899109999999999</v>
      </c>
      <c r="D10022" s="429">
        <v>1.177225</v>
      </c>
      <c r="E10022" s="429">
        <v>4.9126859999999999</v>
      </c>
      <c r="F10022" s="429">
        <v>13.302599999999991</v>
      </c>
    </row>
    <row r="10023" spans="1:6" x14ac:dyDescent="0.3">
      <c r="A10023" s="336">
        <v>34691</v>
      </c>
      <c r="B10023" s="2" t="s">
        <v>296</v>
      </c>
      <c r="C10023" s="429">
        <v>6.0699709999999998</v>
      </c>
      <c r="D10023" s="429">
        <v>1.2054819999999999</v>
      </c>
      <c r="E10023" s="429">
        <v>4.8644889999999998</v>
      </c>
      <c r="F10023" s="429">
        <v>12.519728999999998</v>
      </c>
    </row>
    <row r="10024" spans="1:6" x14ac:dyDescent="0.3">
      <c r="A10024" s="336">
        <v>34695</v>
      </c>
      <c r="B10024" s="2" t="s">
        <v>296</v>
      </c>
      <c r="C10024" s="429">
        <v>6.1308309999999997</v>
      </c>
      <c r="D10024" s="429">
        <v>1.1077859999999999</v>
      </c>
      <c r="E10024" s="429">
        <v>5.0230449999999998</v>
      </c>
      <c r="F10024" s="429">
        <v>16.178793999999982</v>
      </c>
    </row>
    <row r="10025" spans="1:6" x14ac:dyDescent="0.3">
      <c r="A10025" s="336">
        <v>34698</v>
      </c>
      <c r="B10025" s="2" t="s">
        <v>296</v>
      </c>
      <c r="C10025" s="429">
        <v>6.1176950000000003</v>
      </c>
      <c r="D10025" s="429">
        <v>1.108608</v>
      </c>
      <c r="E10025" s="429">
        <v>5.0090870000000001</v>
      </c>
      <c r="F10025" s="429">
        <v>14.541350000000008</v>
      </c>
    </row>
    <row r="10026" spans="1:6" x14ac:dyDescent="0.3">
      <c r="A10026" s="336">
        <v>34705</v>
      </c>
      <c r="B10026" s="2" t="s">
        <v>296</v>
      </c>
      <c r="C10026" s="429">
        <v>6.0299630000000004</v>
      </c>
      <c r="D10026" s="429">
        <v>2.00698</v>
      </c>
      <c r="E10026" s="429">
        <v>4.022983</v>
      </c>
      <c r="F10026" s="429">
        <v>12.358092000000006</v>
      </c>
    </row>
    <row r="10027" spans="1:6" x14ac:dyDescent="0.3">
      <c r="A10027" s="336">
        <v>34711</v>
      </c>
      <c r="B10027" s="2" t="s">
        <v>296</v>
      </c>
      <c r="C10027" s="429">
        <v>6.1002939999999999</v>
      </c>
      <c r="D10027" s="429">
        <v>1.8701669999999999</v>
      </c>
      <c r="E10027" s="429">
        <v>4.2301269999999995</v>
      </c>
      <c r="F10027" s="429">
        <v>13.115541999999998</v>
      </c>
    </row>
    <row r="10028" spans="1:6" x14ac:dyDescent="0.3">
      <c r="A10028" s="336">
        <v>34714</v>
      </c>
      <c r="B10028" s="2" t="s">
        <v>296</v>
      </c>
      <c r="C10028" s="429">
        <v>6.1448410000000004</v>
      </c>
      <c r="D10028" s="429">
        <v>1.769353</v>
      </c>
      <c r="E10028" s="429">
        <v>4.3754880000000007</v>
      </c>
      <c r="F10028" s="429">
        <v>13.861626999999991</v>
      </c>
    </row>
    <row r="10029" spans="1:6" x14ac:dyDescent="0.3">
      <c r="A10029" s="336">
        <v>34715</v>
      </c>
      <c r="B10029" s="2" t="s">
        <v>296</v>
      </c>
      <c r="C10029" s="429">
        <v>6.0632580000000003</v>
      </c>
      <c r="D10029" s="429">
        <v>1.9493419999999999</v>
      </c>
      <c r="E10029" s="429">
        <v>4.1139160000000006</v>
      </c>
      <c r="F10029" s="429">
        <v>12.619028999999998</v>
      </c>
    </row>
    <row r="10030" spans="1:6" x14ac:dyDescent="0.3">
      <c r="A10030" s="336">
        <v>34731</v>
      </c>
      <c r="B10030" s="2" t="s">
        <v>296</v>
      </c>
      <c r="C10030" s="429">
        <v>5.9360379999999999</v>
      </c>
      <c r="D10030" s="429">
        <v>2.1148959999999999</v>
      </c>
      <c r="E10030" s="429">
        <v>3.821142</v>
      </c>
      <c r="F10030" s="429">
        <v>10.701052999999987</v>
      </c>
    </row>
    <row r="10031" spans="1:6" x14ac:dyDescent="0.3">
      <c r="A10031" s="336">
        <v>34734</v>
      </c>
      <c r="B10031" s="2" t="s">
        <v>296</v>
      </c>
      <c r="C10031" s="429">
        <v>6.0485449999999998</v>
      </c>
      <c r="D10031" s="429">
        <v>1.861907</v>
      </c>
      <c r="E10031" s="429">
        <v>4.1866380000000003</v>
      </c>
      <c r="F10031" s="429">
        <v>14.083337999999998</v>
      </c>
    </row>
    <row r="10032" spans="1:6" x14ac:dyDescent="0.3">
      <c r="A10032" s="336">
        <v>34736</v>
      </c>
      <c r="B10032" s="2" t="s">
        <v>296</v>
      </c>
      <c r="C10032" s="429">
        <v>6.111256</v>
      </c>
      <c r="D10032" s="429">
        <v>1.8855249999999999</v>
      </c>
      <c r="E10032" s="429">
        <v>4.2257309999999997</v>
      </c>
      <c r="F10032" s="429">
        <v>12.322839000000002</v>
      </c>
    </row>
    <row r="10033" spans="1:6" x14ac:dyDescent="0.3">
      <c r="A10033" s="336">
        <v>34737</v>
      </c>
      <c r="B10033" s="2" t="s">
        <v>296</v>
      </c>
      <c r="C10033" s="429">
        <v>6.0417339999999999</v>
      </c>
      <c r="D10033" s="429">
        <v>2.0025189999999999</v>
      </c>
      <c r="E10033" s="429">
        <v>4.0392150000000004</v>
      </c>
      <c r="F10033" s="429">
        <v>11.978242999999999</v>
      </c>
    </row>
    <row r="10034" spans="1:6" x14ac:dyDescent="0.3">
      <c r="A10034" s="336">
        <v>34739</v>
      </c>
      <c r="B10034" s="2" t="s">
        <v>296</v>
      </c>
      <c r="C10034" s="429">
        <v>6.1861329999999999</v>
      </c>
      <c r="D10034" s="429">
        <v>1.6793830000000001</v>
      </c>
      <c r="E10034" s="429">
        <v>4.5067500000000003</v>
      </c>
      <c r="F10034" s="429">
        <v>17.026662000000009</v>
      </c>
    </row>
    <row r="10035" spans="1:6" x14ac:dyDescent="0.3">
      <c r="A10035" s="336">
        <v>34741</v>
      </c>
      <c r="B10035" s="2" t="s">
        <v>296</v>
      </c>
      <c r="C10035" s="429">
        <v>6.0976699999999999</v>
      </c>
      <c r="D10035" s="429">
        <v>1.595852</v>
      </c>
      <c r="E10035" s="429">
        <v>4.5018180000000001</v>
      </c>
      <c r="F10035" s="429">
        <v>16.096606000000001</v>
      </c>
    </row>
    <row r="10036" spans="1:6" x14ac:dyDescent="0.3">
      <c r="A10036" s="336">
        <v>34743</v>
      </c>
      <c r="B10036" s="2" t="s">
        <v>296</v>
      </c>
      <c r="C10036" s="429">
        <v>6.0935290000000002</v>
      </c>
      <c r="D10036" s="429">
        <v>1.593852</v>
      </c>
      <c r="E10036" s="429">
        <v>4.4996770000000001</v>
      </c>
      <c r="F10036" s="429">
        <v>16.170871000000012</v>
      </c>
    </row>
    <row r="10037" spans="1:6" x14ac:dyDescent="0.3">
      <c r="A10037" s="336">
        <v>34744</v>
      </c>
      <c r="B10037" s="2" t="s">
        <v>296</v>
      </c>
      <c r="C10037" s="429">
        <v>6.097804</v>
      </c>
      <c r="D10037" s="429">
        <v>1.588381</v>
      </c>
      <c r="E10037" s="429">
        <v>4.509423</v>
      </c>
      <c r="F10037" s="429">
        <v>16.295457000000013</v>
      </c>
    </row>
    <row r="10038" spans="1:6" x14ac:dyDescent="0.3">
      <c r="A10038" s="336">
        <v>34746</v>
      </c>
      <c r="B10038" s="2" t="s">
        <v>296</v>
      </c>
      <c r="C10038" s="429">
        <v>6.1190810000000004</v>
      </c>
      <c r="D10038" s="429">
        <v>1.6151770000000001</v>
      </c>
      <c r="E10038" s="429">
        <v>4.5039040000000004</v>
      </c>
      <c r="F10038" s="429">
        <v>16.085742999999994</v>
      </c>
    </row>
    <row r="10039" spans="1:6" x14ac:dyDescent="0.3">
      <c r="A10039" s="336">
        <v>34747</v>
      </c>
      <c r="B10039" s="2" t="s">
        <v>296</v>
      </c>
      <c r="C10039" s="429">
        <v>6.1241560000000002</v>
      </c>
      <c r="D10039" s="429">
        <v>1.6894899999999999</v>
      </c>
      <c r="E10039" s="429">
        <v>4.434666</v>
      </c>
      <c r="F10039" s="429">
        <v>15.149217000000007</v>
      </c>
    </row>
    <row r="10040" spans="1:6" x14ac:dyDescent="0.3">
      <c r="A10040" s="336">
        <v>34748</v>
      </c>
      <c r="B10040" s="2" t="s">
        <v>296</v>
      </c>
      <c r="C10040" s="429">
        <v>6.0013699999999996</v>
      </c>
      <c r="D10040" s="429">
        <v>2.0543309999999999</v>
      </c>
      <c r="E10040" s="429">
        <v>3.9470389999999997</v>
      </c>
      <c r="F10040" s="429">
        <v>11.237264999999994</v>
      </c>
    </row>
    <row r="10041" spans="1:6" x14ac:dyDescent="0.3">
      <c r="A10041" s="336">
        <v>34753</v>
      </c>
      <c r="B10041" s="2" t="s">
        <v>296</v>
      </c>
      <c r="C10041" s="429">
        <v>6.0866410000000002</v>
      </c>
      <c r="D10041" s="429">
        <v>1.9222239999999999</v>
      </c>
      <c r="E10041" s="429">
        <v>4.1644170000000003</v>
      </c>
      <c r="F10041" s="429">
        <v>11.955882000000003</v>
      </c>
    </row>
    <row r="10042" spans="1:6" x14ac:dyDescent="0.3">
      <c r="A10042" s="336">
        <v>34756</v>
      </c>
      <c r="B10042" s="2" t="s">
        <v>296</v>
      </c>
      <c r="C10042" s="429">
        <v>6.0676909999999999</v>
      </c>
      <c r="D10042" s="429">
        <v>1.916825</v>
      </c>
      <c r="E10042" s="429">
        <v>4.1508659999999997</v>
      </c>
      <c r="F10042" s="429">
        <v>13.085406999999996</v>
      </c>
    </row>
    <row r="10043" spans="1:6" x14ac:dyDescent="0.3">
      <c r="A10043" s="336">
        <v>34758</v>
      </c>
      <c r="B10043" s="2" t="s">
        <v>296</v>
      </c>
      <c r="C10043" s="429">
        <v>6.1438189999999997</v>
      </c>
      <c r="D10043" s="429">
        <v>1.639732</v>
      </c>
      <c r="E10043" s="429">
        <v>4.5040870000000002</v>
      </c>
      <c r="F10043" s="429">
        <v>15.97552300000001</v>
      </c>
    </row>
    <row r="10044" spans="1:6" x14ac:dyDescent="0.3">
      <c r="A10044" s="336">
        <v>34759</v>
      </c>
      <c r="B10044" s="2" t="s">
        <v>296</v>
      </c>
      <c r="C10044" s="429">
        <v>6.174836</v>
      </c>
      <c r="D10044" s="429">
        <v>1.661122</v>
      </c>
      <c r="E10044" s="429">
        <v>4.5137140000000002</v>
      </c>
      <c r="F10044" s="429">
        <v>16.344102999999997</v>
      </c>
    </row>
    <row r="10045" spans="1:6" x14ac:dyDescent="0.3">
      <c r="A10045" s="336">
        <v>34760</v>
      </c>
      <c r="B10045" s="2" t="s">
        <v>296</v>
      </c>
      <c r="C10045" s="429">
        <v>6.0654960000000004</v>
      </c>
      <c r="D10045" s="429">
        <v>1.885035</v>
      </c>
      <c r="E10045" s="429">
        <v>4.1804610000000002</v>
      </c>
      <c r="F10045" s="429">
        <v>13.520963000000002</v>
      </c>
    </row>
    <row r="10046" spans="1:6" x14ac:dyDescent="0.3">
      <c r="A10046" s="336">
        <v>34761</v>
      </c>
      <c r="B10046" s="2" t="s">
        <v>296</v>
      </c>
      <c r="C10046" s="429">
        <v>6.0410560000000002</v>
      </c>
      <c r="D10046" s="429">
        <v>1.906936</v>
      </c>
      <c r="E10046" s="429">
        <v>4.1341200000000002</v>
      </c>
      <c r="F10046" s="429">
        <v>13.764448999999992</v>
      </c>
    </row>
    <row r="10047" spans="1:6" x14ac:dyDescent="0.3">
      <c r="A10047" s="336">
        <v>34762</v>
      </c>
      <c r="B10047" s="2" t="s">
        <v>296</v>
      </c>
      <c r="C10047" s="429">
        <v>6.0232609999999998</v>
      </c>
      <c r="D10047" s="429">
        <v>2.0381360000000002</v>
      </c>
      <c r="E10047" s="429">
        <v>3.9851249999999996</v>
      </c>
      <c r="F10047" s="429">
        <v>11.090760000000003</v>
      </c>
    </row>
    <row r="10048" spans="1:6" x14ac:dyDescent="0.3">
      <c r="A10048" s="336">
        <v>34769</v>
      </c>
      <c r="B10048" s="2" t="s">
        <v>296</v>
      </c>
      <c r="C10048" s="429">
        <v>6.0969730000000002</v>
      </c>
      <c r="D10048" s="429">
        <v>1.5837460000000001</v>
      </c>
      <c r="E10048" s="429">
        <v>4.5132270000000005</v>
      </c>
      <c r="F10048" s="429">
        <v>16.510822999999988</v>
      </c>
    </row>
    <row r="10049" spans="1:6" x14ac:dyDescent="0.3">
      <c r="A10049" s="336">
        <v>34771</v>
      </c>
      <c r="B10049" s="2" t="s">
        <v>296</v>
      </c>
      <c r="C10049" s="429">
        <v>6.0688500000000003</v>
      </c>
      <c r="D10049" s="429">
        <v>1.7147829999999999</v>
      </c>
      <c r="E10049" s="429">
        <v>4.3540670000000006</v>
      </c>
      <c r="F10049" s="429">
        <v>15.790614999999995</v>
      </c>
    </row>
    <row r="10050" spans="1:6" x14ac:dyDescent="0.3">
      <c r="A10050" s="336">
        <v>34772</v>
      </c>
      <c r="B10050" s="2" t="s">
        <v>296</v>
      </c>
      <c r="C10050" s="429">
        <v>6.1165620000000001</v>
      </c>
      <c r="D10050" s="429">
        <v>1.6231580000000001</v>
      </c>
      <c r="E10050" s="429">
        <v>4.493404</v>
      </c>
      <c r="F10050" s="429">
        <v>16.531403000000012</v>
      </c>
    </row>
    <row r="10051" spans="1:6" x14ac:dyDescent="0.3">
      <c r="A10051" s="336">
        <v>34773</v>
      </c>
      <c r="B10051" s="2" t="s">
        <v>296</v>
      </c>
      <c r="C10051" s="429">
        <v>6.100867</v>
      </c>
      <c r="D10051" s="429">
        <v>1.7275309999999999</v>
      </c>
      <c r="E10051" s="429">
        <v>4.3733360000000001</v>
      </c>
      <c r="F10051" s="429">
        <v>16.551577000000009</v>
      </c>
    </row>
    <row r="10052" spans="1:6" x14ac:dyDescent="0.3">
      <c r="A10052" s="336">
        <v>34785</v>
      </c>
      <c r="B10052" s="2" t="s">
        <v>296</v>
      </c>
      <c r="C10052" s="429">
        <v>5.9452530000000001</v>
      </c>
      <c r="D10052" s="429">
        <v>2.0908449999999998</v>
      </c>
      <c r="E10052" s="429">
        <v>3.8544080000000003</v>
      </c>
      <c r="F10052" s="429">
        <v>9.9487370000000084</v>
      </c>
    </row>
    <row r="10053" spans="1:6" x14ac:dyDescent="0.3">
      <c r="A10053" s="336">
        <v>34786</v>
      </c>
      <c r="B10053" s="2" t="s">
        <v>296</v>
      </c>
      <c r="C10053" s="429">
        <v>6.0671540000000004</v>
      </c>
      <c r="D10053" s="429">
        <v>1.7932049999999999</v>
      </c>
      <c r="E10053" s="429">
        <v>4.273949</v>
      </c>
      <c r="F10053" s="429">
        <v>14.406632999999999</v>
      </c>
    </row>
    <row r="10054" spans="1:6" x14ac:dyDescent="0.3">
      <c r="A10054" s="336">
        <v>34787</v>
      </c>
      <c r="B10054" s="2" t="s">
        <v>296</v>
      </c>
      <c r="C10054" s="429">
        <v>6.0802189999999996</v>
      </c>
      <c r="D10054" s="429">
        <v>1.8246359999999999</v>
      </c>
      <c r="E10054" s="429">
        <v>4.2555829999999997</v>
      </c>
      <c r="F10054" s="429">
        <v>13.975479999999997</v>
      </c>
    </row>
    <row r="10055" spans="1:6" x14ac:dyDescent="0.3">
      <c r="A10055" s="336">
        <v>34788</v>
      </c>
      <c r="B10055" s="2" t="s">
        <v>296</v>
      </c>
      <c r="C10055" s="429">
        <v>5.9197340000000001</v>
      </c>
      <c r="D10055" s="429">
        <v>2.1213890000000002</v>
      </c>
      <c r="E10055" s="429">
        <v>3.7983449999999999</v>
      </c>
      <c r="F10055" s="429">
        <v>11.150434000000011</v>
      </c>
    </row>
    <row r="10056" spans="1:6" x14ac:dyDescent="0.3">
      <c r="A10056" s="336">
        <v>34797</v>
      </c>
      <c r="B10056" s="2" t="s">
        <v>296</v>
      </c>
      <c r="C10056" s="429">
        <v>6.0169119999999996</v>
      </c>
      <c r="D10056" s="429">
        <v>2.0430410000000001</v>
      </c>
      <c r="E10056" s="429">
        <v>3.9738709999999995</v>
      </c>
      <c r="F10056" s="429">
        <v>11.643901</v>
      </c>
    </row>
    <row r="10057" spans="1:6" x14ac:dyDescent="0.3">
      <c r="A10057" s="336">
        <v>34945</v>
      </c>
      <c r="B10057" s="2" t="s">
        <v>296</v>
      </c>
      <c r="C10057" s="429">
        <v>6.2601579999999997</v>
      </c>
      <c r="D10057" s="429">
        <v>1.6327860000000001</v>
      </c>
      <c r="E10057" s="429">
        <v>4.6273719999999994</v>
      </c>
      <c r="F10057" s="429">
        <v>17.630344000000008</v>
      </c>
    </row>
    <row r="10058" spans="1:6" x14ac:dyDescent="0.3">
      <c r="A10058" s="336">
        <v>34946</v>
      </c>
      <c r="B10058" s="2" t="s">
        <v>296</v>
      </c>
      <c r="C10058" s="429">
        <v>6.2499760000000002</v>
      </c>
      <c r="D10058" s="429">
        <v>1.6285609999999999</v>
      </c>
      <c r="E10058" s="429">
        <v>4.6214150000000007</v>
      </c>
      <c r="F10058" s="429">
        <v>17.681723999999996</v>
      </c>
    </row>
    <row r="10059" spans="1:6" x14ac:dyDescent="0.3">
      <c r="A10059" s="336">
        <v>34947</v>
      </c>
      <c r="B10059" s="2" t="s">
        <v>296</v>
      </c>
      <c r="C10059" s="429">
        <v>6.2938460000000003</v>
      </c>
      <c r="D10059" s="429">
        <v>1.562705</v>
      </c>
      <c r="E10059" s="429">
        <v>4.731141</v>
      </c>
      <c r="F10059" s="429">
        <v>17.644105000000003</v>
      </c>
    </row>
    <row r="10060" spans="1:6" x14ac:dyDescent="0.3">
      <c r="A10060" s="336">
        <v>34949</v>
      </c>
      <c r="B10060" s="2" t="s">
        <v>296</v>
      </c>
      <c r="C10060" s="429">
        <v>6.2953840000000003</v>
      </c>
      <c r="D10060" s="429">
        <v>1.6045739999999999</v>
      </c>
      <c r="E10060" s="429">
        <v>4.6908100000000008</v>
      </c>
      <c r="F10060" s="429">
        <v>17.486504000000011</v>
      </c>
    </row>
    <row r="10061" spans="1:6" x14ac:dyDescent="0.3">
      <c r="A10061" s="336">
        <v>34950</v>
      </c>
      <c r="B10061" s="2" t="s">
        <v>296</v>
      </c>
      <c r="C10061" s="429">
        <v>6.2952839999999997</v>
      </c>
      <c r="D10061" s="429">
        <v>1.5717099999999999</v>
      </c>
      <c r="E10061" s="429">
        <v>4.7235739999999993</v>
      </c>
      <c r="F10061" s="429">
        <v>17.604362999999999</v>
      </c>
    </row>
    <row r="10062" spans="1:6" x14ac:dyDescent="0.3">
      <c r="A10062" s="336">
        <v>34951</v>
      </c>
      <c r="B10062" s="2" t="s">
        <v>296</v>
      </c>
      <c r="C10062" s="429">
        <v>6.2321350000000004</v>
      </c>
      <c r="D10062" s="429">
        <v>1.6563190000000001</v>
      </c>
      <c r="E10062" s="429">
        <v>4.5758160000000005</v>
      </c>
      <c r="F10062" s="429">
        <v>17.702602999999996</v>
      </c>
    </row>
    <row r="10063" spans="1:6" x14ac:dyDescent="0.3">
      <c r="A10063" s="336">
        <v>34952</v>
      </c>
      <c r="B10063" s="2" t="s">
        <v>296</v>
      </c>
      <c r="C10063" s="429">
        <v>6.3028709999999997</v>
      </c>
      <c r="D10063" s="429">
        <v>1.672787</v>
      </c>
      <c r="E10063" s="429">
        <v>4.6300840000000001</v>
      </c>
      <c r="F10063" s="429">
        <v>17.080559999999998</v>
      </c>
    </row>
    <row r="10064" spans="1:6" x14ac:dyDescent="0.3">
      <c r="A10064" s="336">
        <v>34953</v>
      </c>
      <c r="B10064" s="2" t="s">
        <v>296</v>
      </c>
      <c r="C10064" s="429">
        <v>6.3106609999999996</v>
      </c>
      <c r="D10064" s="429">
        <v>1.681462</v>
      </c>
      <c r="E10064" s="429">
        <v>4.6291989999999998</v>
      </c>
      <c r="F10064" s="429">
        <v>17.128555999999996</v>
      </c>
    </row>
    <row r="10065" spans="1:6" x14ac:dyDescent="0.3">
      <c r="A10065" s="336">
        <v>34956</v>
      </c>
      <c r="B10065" s="2" t="s">
        <v>296</v>
      </c>
      <c r="C10065" s="429">
        <v>6.3599199999999998</v>
      </c>
      <c r="D10065" s="429">
        <v>1.7851330000000001</v>
      </c>
      <c r="E10065" s="429">
        <v>4.5747869999999997</v>
      </c>
      <c r="F10065" s="429">
        <v>16.738039999999998</v>
      </c>
    </row>
    <row r="10066" spans="1:6" x14ac:dyDescent="0.3">
      <c r="A10066" s="336">
        <v>34957</v>
      </c>
      <c r="B10066" s="2" t="s">
        <v>296</v>
      </c>
      <c r="C10066" s="429">
        <v>6.304405</v>
      </c>
      <c r="D10066" s="429">
        <v>1.7033609999999999</v>
      </c>
      <c r="E10066" s="429">
        <v>4.6010439999999999</v>
      </c>
      <c r="F10066" s="429">
        <v>16.878700000000002</v>
      </c>
    </row>
    <row r="10067" spans="1:6" x14ac:dyDescent="0.3">
      <c r="A10067" s="336">
        <v>34972</v>
      </c>
      <c r="B10067" s="2" t="s">
        <v>296</v>
      </c>
      <c r="C10067" s="429">
        <v>6.2732140000000003</v>
      </c>
      <c r="D10067" s="429">
        <v>1.649837</v>
      </c>
      <c r="E10067" s="429">
        <v>4.6233770000000005</v>
      </c>
      <c r="F10067" s="429">
        <v>17.268459999999997</v>
      </c>
    </row>
    <row r="10068" spans="1:6" x14ac:dyDescent="0.3">
      <c r="A10068" s="336">
        <v>34974</v>
      </c>
      <c r="B10068" s="2" t="s">
        <v>296</v>
      </c>
      <c r="C10068" s="429">
        <v>6.3624869999999998</v>
      </c>
      <c r="D10068" s="429">
        <v>1.6134900000000001</v>
      </c>
      <c r="E10068" s="429">
        <v>4.7489969999999992</v>
      </c>
      <c r="F10068" s="429">
        <v>17.099730999999998</v>
      </c>
    </row>
    <row r="10069" spans="1:6" x14ac:dyDescent="0.3">
      <c r="A10069" s="336">
        <v>34981</v>
      </c>
      <c r="B10069" s="2" t="s">
        <v>296</v>
      </c>
      <c r="C10069" s="429">
        <v>6.296589</v>
      </c>
      <c r="D10069" s="429">
        <v>1.585513</v>
      </c>
      <c r="E10069" s="429">
        <v>4.7110760000000003</v>
      </c>
      <c r="F10069" s="429">
        <v>17.543787999999992</v>
      </c>
    </row>
    <row r="10070" spans="1:6" x14ac:dyDescent="0.3">
      <c r="A10070" s="336">
        <v>34982</v>
      </c>
      <c r="B10070" s="2" t="s">
        <v>296</v>
      </c>
      <c r="C10070" s="429">
        <v>6.2987500000000001</v>
      </c>
      <c r="D10070" s="429">
        <v>1.612609</v>
      </c>
      <c r="E10070" s="429">
        <v>4.6861410000000001</v>
      </c>
      <c r="F10070" s="429">
        <v>17.402407000000011</v>
      </c>
    </row>
    <row r="10071" spans="1:6" x14ac:dyDescent="0.3">
      <c r="A10071" s="336">
        <v>34983</v>
      </c>
      <c r="B10071" s="2" t="s">
        <v>296</v>
      </c>
      <c r="C10071" s="429">
        <v>6.301177</v>
      </c>
      <c r="D10071" s="429">
        <v>1.638773</v>
      </c>
      <c r="E10071" s="429">
        <v>4.6624040000000004</v>
      </c>
      <c r="F10071" s="429">
        <v>17.289172999999991</v>
      </c>
    </row>
    <row r="10072" spans="1:6" x14ac:dyDescent="0.3">
      <c r="A10072" s="336">
        <v>34984</v>
      </c>
      <c r="B10072" s="2" t="s">
        <v>296</v>
      </c>
      <c r="C10072" s="429">
        <v>6.309768</v>
      </c>
      <c r="D10072" s="429">
        <v>1.697066</v>
      </c>
      <c r="E10072" s="429">
        <v>4.6127020000000005</v>
      </c>
      <c r="F10072" s="429">
        <v>16.986159999999991</v>
      </c>
    </row>
    <row r="10073" spans="1:6" x14ac:dyDescent="0.3">
      <c r="A10073" s="336">
        <v>34986</v>
      </c>
      <c r="B10073" s="2" t="s">
        <v>296</v>
      </c>
      <c r="C10073" s="429">
        <v>6.3005659999999999</v>
      </c>
      <c r="D10073" s="429">
        <v>1.623016</v>
      </c>
      <c r="E10073" s="429">
        <v>4.6775500000000001</v>
      </c>
      <c r="F10073" s="429">
        <v>17.403279999999988</v>
      </c>
    </row>
    <row r="10074" spans="1:6" x14ac:dyDescent="0.3">
      <c r="A10074" s="336">
        <v>34987</v>
      </c>
      <c r="B10074" s="2" t="s">
        <v>296</v>
      </c>
      <c r="C10074" s="429">
        <v>6.3063599999999997</v>
      </c>
      <c r="D10074" s="429">
        <v>1.6468849999999999</v>
      </c>
      <c r="E10074" s="429">
        <v>4.6594749999999996</v>
      </c>
      <c r="F10074" s="429">
        <v>17.434458000000006</v>
      </c>
    </row>
    <row r="10075" spans="1:6" x14ac:dyDescent="0.3">
      <c r="A10075" s="336">
        <v>34988</v>
      </c>
      <c r="B10075" s="2" t="s">
        <v>296</v>
      </c>
      <c r="C10075" s="429">
        <v>6.3051599999999999</v>
      </c>
      <c r="D10075" s="429">
        <v>1.648352</v>
      </c>
      <c r="E10075" s="429">
        <v>4.6568079999999998</v>
      </c>
      <c r="F10075" s="429">
        <v>17.520979999999994</v>
      </c>
    </row>
    <row r="10076" spans="1:6" x14ac:dyDescent="0.3">
      <c r="A10076" s="336">
        <v>34990</v>
      </c>
      <c r="B10076" s="2" t="s">
        <v>296</v>
      </c>
      <c r="C10076" s="429">
        <v>6.3531599999999999</v>
      </c>
      <c r="D10076" s="429">
        <v>1.788232</v>
      </c>
      <c r="E10076" s="429">
        <v>4.5649280000000001</v>
      </c>
      <c r="F10076" s="429">
        <v>16.504201999999999</v>
      </c>
    </row>
    <row r="10077" spans="1:6" x14ac:dyDescent="0.3">
      <c r="A10077" s="336">
        <v>34994</v>
      </c>
      <c r="B10077" s="2" t="s">
        <v>296</v>
      </c>
      <c r="C10077" s="429">
        <v>6.318441</v>
      </c>
      <c r="D10077" s="429">
        <v>1.7523089999999999</v>
      </c>
      <c r="E10077" s="429">
        <v>4.5661319999999996</v>
      </c>
      <c r="F10077" s="429">
        <v>16.600147000000007</v>
      </c>
    </row>
    <row r="10078" spans="1:6" x14ac:dyDescent="0.3">
      <c r="A10078" s="336">
        <v>34996</v>
      </c>
      <c r="B10078" s="2" t="s">
        <v>296</v>
      </c>
      <c r="C10078" s="429">
        <v>6.3046100000000003</v>
      </c>
      <c r="D10078" s="429">
        <v>1.722944</v>
      </c>
      <c r="E10078" s="429">
        <v>4.5816660000000002</v>
      </c>
      <c r="F10078" s="429">
        <v>16.756496999999996</v>
      </c>
    </row>
    <row r="10079" spans="1:6" x14ac:dyDescent="0.3">
      <c r="A10079" s="336">
        <v>34997</v>
      </c>
      <c r="B10079" s="2" t="s">
        <v>296</v>
      </c>
      <c r="C10079" s="429">
        <v>6.3721300000000003</v>
      </c>
      <c r="D10079" s="429">
        <v>1.8803939999999999</v>
      </c>
      <c r="E10079" s="429">
        <v>4.4917360000000004</v>
      </c>
      <c r="F10079" s="429">
        <v>15.905539000000005</v>
      </c>
    </row>
    <row r="10080" spans="1:6" x14ac:dyDescent="0.3">
      <c r="A10080" s="336">
        <v>35004</v>
      </c>
      <c r="B10080" s="2" t="s">
        <v>293</v>
      </c>
      <c r="C10080" s="429">
        <v>6.1717589999999998</v>
      </c>
      <c r="D10080" s="429">
        <v>3.6317349999999999</v>
      </c>
      <c r="E10080" s="429">
        <v>2.5400239999999998</v>
      </c>
      <c r="F10080" s="429">
        <v>-1.3851310000000154</v>
      </c>
    </row>
    <row r="10081" spans="1:6" x14ac:dyDescent="0.3">
      <c r="A10081" s="336">
        <v>35005</v>
      </c>
      <c r="B10081" s="2" t="s">
        <v>293</v>
      </c>
      <c r="C10081" s="429">
        <v>6.2465580000000003</v>
      </c>
      <c r="D10081" s="429">
        <v>3.396093</v>
      </c>
      <c r="E10081" s="429">
        <v>2.8504650000000002</v>
      </c>
      <c r="F10081" s="429">
        <v>0.18838899999998659</v>
      </c>
    </row>
    <row r="10082" spans="1:6" x14ac:dyDescent="0.3">
      <c r="A10082" s="336">
        <v>35006</v>
      </c>
      <c r="B10082" s="2" t="s">
        <v>293</v>
      </c>
      <c r="C10082" s="429">
        <v>6.2848199999999999</v>
      </c>
      <c r="D10082" s="429">
        <v>3.4408919999999998</v>
      </c>
      <c r="E10082" s="429">
        <v>2.843928</v>
      </c>
      <c r="F10082" s="429">
        <v>-0.13854200000002237</v>
      </c>
    </row>
    <row r="10083" spans="1:6" x14ac:dyDescent="0.3">
      <c r="A10083" s="336">
        <v>35007</v>
      </c>
      <c r="B10083" s="2" t="s">
        <v>293</v>
      </c>
      <c r="C10083" s="429">
        <v>6.2462859999999996</v>
      </c>
      <c r="D10083" s="429">
        <v>3.4322050000000002</v>
      </c>
      <c r="E10083" s="429">
        <v>2.8140809999999994</v>
      </c>
      <c r="F10083" s="429">
        <v>-0.33294099999999105</v>
      </c>
    </row>
    <row r="10084" spans="1:6" x14ac:dyDescent="0.3">
      <c r="A10084" s="336">
        <v>35010</v>
      </c>
      <c r="B10084" s="2" t="s">
        <v>293</v>
      </c>
      <c r="C10084" s="429">
        <v>6.352881</v>
      </c>
      <c r="D10084" s="429">
        <v>3.6840549999999999</v>
      </c>
      <c r="E10084" s="429">
        <v>2.6688260000000001</v>
      </c>
      <c r="F10084" s="429">
        <v>0.25428499999999588</v>
      </c>
    </row>
    <row r="10085" spans="1:6" x14ac:dyDescent="0.3">
      <c r="A10085" s="336">
        <v>35014</v>
      </c>
      <c r="B10085" s="2" t="s">
        <v>293</v>
      </c>
      <c r="C10085" s="429">
        <v>6.2516210000000001</v>
      </c>
      <c r="D10085" s="429">
        <v>3.7490640000000002</v>
      </c>
      <c r="E10085" s="429">
        <v>2.5025569999999999</v>
      </c>
      <c r="F10085" s="429">
        <v>-0.51325699999998875</v>
      </c>
    </row>
    <row r="10086" spans="1:6" x14ac:dyDescent="0.3">
      <c r="A10086" s="336">
        <v>35016</v>
      </c>
      <c r="B10086" s="2" t="s">
        <v>293</v>
      </c>
      <c r="C10086" s="429">
        <v>6.1777839999999999</v>
      </c>
      <c r="D10086" s="429">
        <v>3.7226620000000001</v>
      </c>
      <c r="E10086" s="429">
        <v>2.4551219999999998</v>
      </c>
      <c r="F10086" s="429">
        <v>-5.5583380000000133</v>
      </c>
    </row>
    <row r="10087" spans="1:6" x14ac:dyDescent="0.3">
      <c r="A10087" s="336">
        <v>35019</v>
      </c>
      <c r="B10087" s="2" t="s">
        <v>293</v>
      </c>
      <c r="C10087" s="429">
        <v>6.184456</v>
      </c>
      <c r="D10087" s="429">
        <v>3.7153849999999999</v>
      </c>
      <c r="E10087" s="429">
        <v>2.469071</v>
      </c>
      <c r="F10087" s="429">
        <v>-5.7090859999999921</v>
      </c>
    </row>
    <row r="10088" spans="1:6" x14ac:dyDescent="0.3">
      <c r="A10088" s="336">
        <v>35020</v>
      </c>
      <c r="B10088" s="2" t="s">
        <v>293</v>
      </c>
      <c r="C10088" s="429">
        <v>6.2510019999999997</v>
      </c>
      <c r="D10088" s="429">
        <v>3.4111470000000002</v>
      </c>
      <c r="E10088" s="429">
        <v>2.8398549999999996</v>
      </c>
      <c r="F10088" s="429">
        <v>5.7548999999987416E-2</v>
      </c>
    </row>
    <row r="10089" spans="1:6" x14ac:dyDescent="0.3">
      <c r="A10089" s="336">
        <v>35022</v>
      </c>
      <c r="B10089" s="2" t="s">
        <v>293</v>
      </c>
      <c r="C10089" s="429">
        <v>6.2551079999999999</v>
      </c>
      <c r="D10089" s="429">
        <v>3.412102</v>
      </c>
      <c r="E10089" s="429">
        <v>2.8430059999999999</v>
      </c>
      <c r="F10089" s="429">
        <v>1.6794000000004417E-2</v>
      </c>
    </row>
    <row r="10090" spans="1:6" x14ac:dyDescent="0.3">
      <c r="A10090" s="336">
        <v>35023</v>
      </c>
      <c r="B10090" s="2" t="s">
        <v>293</v>
      </c>
      <c r="C10090" s="429">
        <v>6.2706379999999999</v>
      </c>
      <c r="D10090" s="429">
        <v>3.4147889999999999</v>
      </c>
      <c r="E10090" s="429">
        <v>2.8558490000000001</v>
      </c>
      <c r="F10090" s="429">
        <v>0.110837999999994</v>
      </c>
    </row>
    <row r="10091" spans="1:6" x14ac:dyDescent="0.3">
      <c r="A10091" s="336">
        <v>35031</v>
      </c>
      <c r="B10091" s="2" t="s">
        <v>293</v>
      </c>
      <c r="C10091" s="429">
        <v>6.1601460000000001</v>
      </c>
      <c r="D10091" s="429">
        <v>3.6829489999999998</v>
      </c>
      <c r="E10091" s="429">
        <v>2.4771970000000003</v>
      </c>
      <c r="F10091" s="429">
        <v>-4.3356309999999922</v>
      </c>
    </row>
    <row r="10092" spans="1:6" x14ac:dyDescent="0.3">
      <c r="A10092" s="336">
        <v>35033</v>
      </c>
      <c r="B10092" s="2" t="s">
        <v>293</v>
      </c>
      <c r="C10092" s="429">
        <v>6.2823450000000003</v>
      </c>
      <c r="D10092" s="429">
        <v>3.5077569999999998</v>
      </c>
      <c r="E10092" s="429">
        <v>2.7745880000000005</v>
      </c>
      <c r="F10092" s="429">
        <v>-1.7564970000000031</v>
      </c>
    </row>
    <row r="10093" spans="1:6" x14ac:dyDescent="0.3">
      <c r="A10093" s="336">
        <v>35034</v>
      </c>
      <c r="B10093" s="2" t="s">
        <v>293</v>
      </c>
      <c r="C10093" s="429">
        <v>6.3507509999999998</v>
      </c>
      <c r="D10093" s="429">
        <v>3.3740920000000001</v>
      </c>
      <c r="E10093" s="429">
        <v>2.9766589999999997</v>
      </c>
      <c r="F10093" s="429">
        <v>0.765558999999989</v>
      </c>
    </row>
    <row r="10094" spans="1:6" x14ac:dyDescent="0.3">
      <c r="A10094" s="336">
        <v>35035</v>
      </c>
      <c r="B10094" s="2" t="s">
        <v>293</v>
      </c>
      <c r="C10094" s="429">
        <v>6.3035449999999997</v>
      </c>
      <c r="D10094" s="429">
        <v>3.3986320000000001</v>
      </c>
      <c r="E10094" s="429">
        <v>2.9049129999999996</v>
      </c>
      <c r="F10094" s="429">
        <v>0.27514599999999234</v>
      </c>
    </row>
    <row r="10095" spans="1:6" x14ac:dyDescent="0.3">
      <c r="A10095" s="336">
        <v>35036</v>
      </c>
      <c r="B10095" s="2" t="s">
        <v>293</v>
      </c>
      <c r="C10095" s="429">
        <v>6.2328070000000002</v>
      </c>
      <c r="D10095" s="429">
        <v>3.3983240000000001</v>
      </c>
      <c r="E10095" s="429">
        <v>2.8344830000000001</v>
      </c>
      <c r="F10095" s="429">
        <v>5.4589000000014209E-2</v>
      </c>
    </row>
    <row r="10096" spans="1:6" x14ac:dyDescent="0.3">
      <c r="A10096" s="336">
        <v>35040</v>
      </c>
      <c r="B10096" s="2" t="s">
        <v>293</v>
      </c>
      <c r="C10096" s="429">
        <v>6.2619850000000001</v>
      </c>
      <c r="D10096" s="429">
        <v>3.4273940000000001</v>
      </c>
      <c r="E10096" s="429">
        <v>2.8345910000000001</v>
      </c>
      <c r="F10096" s="429">
        <v>-0.60414399999999091</v>
      </c>
    </row>
    <row r="10097" spans="1:6" x14ac:dyDescent="0.3">
      <c r="A10097" s="336">
        <v>35042</v>
      </c>
      <c r="B10097" s="2" t="s">
        <v>293</v>
      </c>
      <c r="C10097" s="429">
        <v>6.3395999999999999</v>
      </c>
      <c r="D10097" s="429">
        <v>3.393392</v>
      </c>
      <c r="E10097" s="429">
        <v>2.9462079999999999</v>
      </c>
      <c r="F10097" s="429">
        <v>0.79758999999999958</v>
      </c>
    </row>
    <row r="10098" spans="1:6" x14ac:dyDescent="0.3">
      <c r="A10098" s="336">
        <v>35043</v>
      </c>
      <c r="B10098" s="2" t="s">
        <v>293</v>
      </c>
      <c r="C10098" s="429">
        <v>6.2366919999999997</v>
      </c>
      <c r="D10098" s="429">
        <v>3.4802870000000001</v>
      </c>
      <c r="E10098" s="429">
        <v>2.7564049999999995</v>
      </c>
      <c r="F10098" s="429">
        <v>-0.44170199999999937</v>
      </c>
    </row>
    <row r="10099" spans="1:6" x14ac:dyDescent="0.3">
      <c r="A10099" s="336">
        <v>35044</v>
      </c>
      <c r="B10099" s="2" t="s">
        <v>293</v>
      </c>
      <c r="C10099" s="429">
        <v>6.2614869999999998</v>
      </c>
      <c r="D10099" s="429">
        <v>3.6273040000000001</v>
      </c>
      <c r="E10099" s="429">
        <v>2.6341829999999997</v>
      </c>
      <c r="F10099" s="429">
        <v>-0.348830999999997</v>
      </c>
    </row>
    <row r="10100" spans="1:6" x14ac:dyDescent="0.3">
      <c r="A10100" s="336">
        <v>35045</v>
      </c>
      <c r="B10100" s="2" t="s">
        <v>293</v>
      </c>
      <c r="C10100" s="429">
        <v>6.3023809999999996</v>
      </c>
      <c r="D10100" s="429">
        <v>3.4195069999999999</v>
      </c>
      <c r="E10100" s="429">
        <v>2.8828739999999997</v>
      </c>
      <c r="F10100" s="429">
        <v>-3.4359999999992397E-2</v>
      </c>
    </row>
    <row r="10101" spans="1:6" x14ac:dyDescent="0.3">
      <c r="A10101" s="336">
        <v>35046</v>
      </c>
      <c r="B10101" s="2" t="s">
        <v>293</v>
      </c>
      <c r="C10101" s="429">
        <v>6.2823260000000003</v>
      </c>
      <c r="D10101" s="429">
        <v>3.434374</v>
      </c>
      <c r="E10101" s="429">
        <v>2.8479520000000003</v>
      </c>
      <c r="F10101" s="429">
        <v>-1.3532699999999878</v>
      </c>
    </row>
    <row r="10102" spans="1:6" x14ac:dyDescent="0.3">
      <c r="A10102" s="336">
        <v>35049</v>
      </c>
      <c r="B10102" s="2" t="s">
        <v>293</v>
      </c>
      <c r="C10102" s="429">
        <v>6.1833650000000002</v>
      </c>
      <c r="D10102" s="429">
        <v>3.6138729999999999</v>
      </c>
      <c r="E10102" s="429">
        <v>2.5694920000000003</v>
      </c>
      <c r="F10102" s="429">
        <v>-2.9290610000000044</v>
      </c>
    </row>
    <row r="10103" spans="1:6" x14ac:dyDescent="0.3">
      <c r="A10103" s="336">
        <v>35051</v>
      </c>
      <c r="B10103" s="2" t="s">
        <v>293</v>
      </c>
      <c r="C10103" s="429">
        <v>6.2604980000000001</v>
      </c>
      <c r="D10103" s="429">
        <v>3.4713419999999999</v>
      </c>
      <c r="E10103" s="429">
        <v>2.7891560000000002</v>
      </c>
      <c r="F10103" s="429">
        <v>-0.51963800000000049</v>
      </c>
    </row>
    <row r="10104" spans="1:6" x14ac:dyDescent="0.3">
      <c r="A10104" s="336">
        <v>35053</v>
      </c>
      <c r="B10104" s="2" t="s">
        <v>293</v>
      </c>
      <c r="C10104" s="429">
        <v>6.2712709999999996</v>
      </c>
      <c r="D10104" s="429">
        <v>3.571806</v>
      </c>
      <c r="E10104" s="429">
        <v>2.6994649999999996</v>
      </c>
      <c r="F10104" s="429">
        <v>-2.8608169999999973</v>
      </c>
    </row>
    <row r="10105" spans="1:6" x14ac:dyDescent="0.3">
      <c r="A10105" s="336">
        <v>35054</v>
      </c>
      <c r="B10105" s="2" t="s">
        <v>293</v>
      </c>
      <c r="C10105" s="429">
        <v>6.233104</v>
      </c>
      <c r="D10105" s="429">
        <v>3.7066140000000001</v>
      </c>
      <c r="E10105" s="429">
        <v>2.5264899999999999</v>
      </c>
      <c r="F10105" s="429">
        <v>-0.55842399999999515</v>
      </c>
    </row>
    <row r="10106" spans="1:6" x14ac:dyDescent="0.3">
      <c r="A10106" s="336">
        <v>35055</v>
      </c>
      <c r="B10106" s="2" t="s">
        <v>293</v>
      </c>
      <c r="C10106" s="429">
        <v>6.2064459999999997</v>
      </c>
      <c r="D10106" s="429">
        <v>3.6514769999999999</v>
      </c>
      <c r="E10106" s="429">
        <v>2.5549689999999998</v>
      </c>
      <c r="F10106" s="429">
        <v>-4.5752390000000176</v>
      </c>
    </row>
    <row r="10107" spans="1:6" x14ac:dyDescent="0.3">
      <c r="A10107" s="336">
        <v>35057</v>
      </c>
      <c r="B10107" s="2" t="s">
        <v>293</v>
      </c>
      <c r="C10107" s="429">
        <v>6.2334719999999999</v>
      </c>
      <c r="D10107" s="429">
        <v>3.620959</v>
      </c>
      <c r="E10107" s="429">
        <v>2.6125129999999999</v>
      </c>
      <c r="F10107" s="429">
        <v>-3.9375929999999926</v>
      </c>
    </row>
    <row r="10108" spans="1:6" x14ac:dyDescent="0.3">
      <c r="A10108" s="336">
        <v>35058</v>
      </c>
      <c r="B10108" s="2" t="s">
        <v>293</v>
      </c>
      <c r="C10108" s="429">
        <v>6.186153</v>
      </c>
      <c r="D10108" s="429">
        <v>3.6965819999999998</v>
      </c>
      <c r="E10108" s="429">
        <v>2.4895710000000002</v>
      </c>
      <c r="F10108" s="429">
        <v>-5.4902110000000022</v>
      </c>
    </row>
    <row r="10109" spans="1:6" x14ac:dyDescent="0.3">
      <c r="A10109" s="336">
        <v>35061</v>
      </c>
      <c r="B10109" s="2" t="s">
        <v>293</v>
      </c>
      <c r="C10109" s="429">
        <v>6.2482150000000001</v>
      </c>
      <c r="D10109" s="429">
        <v>3.4056340000000001</v>
      </c>
      <c r="E10109" s="429">
        <v>2.842581</v>
      </c>
      <c r="F10109" s="429">
        <v>0.1140710000000098</v>
      </c>
    </row>
    <row r="10110" spans="1:6" x14ac:dyDescent="0.3">
      <c r="A10110" s="336">
        <v>35062</v>
      </c>
      <c r="B10110" s="2" t="s">
        <v>293</v>
      </c>
      <c r="C10110" s="429">
        <v>6.2654899999999998</v>
      </c>
      <c r="D10110" s="429">
        <v>3.4147560000000001</v>
      </c>
      <c r="E10110" s="429">
        <v>2.8507339999999997</v>
      </c>
      <c r="F10110" s="429">
        <v>-8.2121000000014988E-2</v>
      </c>
    </row>
    <row r="10111" spans="1:6" x14ac:dyDescent="0.3">
      <c r="A10111" s="336">
        <v>35063</v>
      </c>
      <c r="B10111" s="2" t="s">
        <v>293</v>
      </c>
      <c r="C10111" s="429">
        <v>6.27224</v>
      </c>
      <c r="D10111" s="429">
        <v>3.448026</v>
      </c>
      <c r="E10111" s="429">
        <v>2.824214</v>
      </c>
      <c r="F10111" s="429">
        <v>-0.70133599999999063</v>
      </c>
    </row>
    <row r="10112" spans="1:6" x14ac:dyDescent="0.3">
      <c r="A10112" s="336">
        <v>35064</v>
      </c>
      <c r="B10112" s="2" t="s">
        <v>293</v>
      </c>
      <c r="C10112" s="429">
        <v>6.2417590000000001</v>
      </c>
      <c r="D10112" s="429">
        <v>3.403883</v>
      </c>
      <c r="E10112" s="429">
        <v>2.8378760000000001</v>
      </c>
      <c r="F10112" s="429">
        <v>0.10417200000000548</v>
      </c>
    </row>
    <row r="10113" spans="1:6" x14ac:dyDescent="0.3">
      <c r="A10113" s="336">
        <v>35068</v>
      </c>
      <c r="B10113" s="2" t="s">
        <v>293</v>
      </c>
      <c r="C10113" s="429">
        <v>6.2296760000000004</v>
      </c>
      <c r="D10113" s="429">
        <v>3.4022220000000001</v>
      </c>
      <c r="E10113" s="429">
        <v>2.8274540000000004</v>
      </c>
      <c r="F10113" s="429">
        <v>0.15280500000001496</v>
      </c>
    </row>
    <row r="10114" spans="1:6" x14ac:dyDescent="0.3">
      <c r="A10114" s="336">
        <v>35071</v>
      </c>
      <c r="B10114" s="2" t="s">
        <v>293</v>
      </c>
      <c r="C10114" s="429">
        <v>6.2383749999999996</v>
      </c>
      <c r="D10114" s="429">
        <v>3.415702</v>
      </c>
      <c r="E10114" s="429">
        <v>2.8226729999999995</v>
      </c>
      <c r="F10114" s="429">
        <v>-9.6941000000001054E-2</v>
      </c>
    </row>
    <row r="10115" spans="1:6" x14ac:dyDescent="0.3">
      <c r="A10115" s="336">
        <v>35072</v>
      </c>
      <c r="B10115" s="2" t="s">
        <v>293</v>
      </c>
      <c r="C10115" s="429">
        <v>6.2569889999999999</v>
      </c>
      <c r="D10115" s="429">
        <v>3.7856070000000002</v>
      </c>
      <c r="E10115" s="429">
        <v>2.4713819999999997</v>
      </c>
      <c r="F10115" s="429">
        <v>-1.606613000000003</v>
      </c>
    </row>
    <row r="10116" spans="1:6" x14ac:dyDescent="0.3">
      <c r="A10116" s="336">
        <v>35073</v>
      </c>
      <c r="B10116" s="2" t="s">
        <v>293</v>
      </c>
      <c r="C10116" s="429">
        <v>6.2472300000000001</v>
      </c>
      <c r="D10116" s="429">
        <v>3.4021789999999998</v>
      </c>
      <c r="E10116" s="429">
        <v>2.8450510000000002</v>
      </c>
      <c r="F10116" s="429">
        <v>5.9033000000020763E-2</v>
      </c>
    </row>
    <row r="10117" spans="1:6" x14ac:dyDescent="0.3">
      <c r="A10117" s="336">
        <v>35077</v>
      </c>
      <c r="B10117" s="2" t="s">
        <v>293</v>
      </c>
      <c r="C10117" s="429">
        <v>6.2345389999999998</v>
      </c>
      <c r="D10117" s="429">
        <v>3.5655450000000002</v>
      </c>
      <c r="E10117" s="429">
        <v>2.6689939999999996</v>
      </c>
      <c r="F10117" s="429">
        <v>-2.9736059999999895</v>
      </c>
    </row>
    <row r="10118" spans="1:6" x14ac:dyDescent="0.3">
      <c r="A10118" s="336">
        <v>35078</v>
      </c>
      <c r="B10118" s="2" t="s">
        <v>293</v>
      </c>
      <c r="C10118" s="429">
        <v>6.2537500000000001</v>
      </c>
      <c r="D10118" s="429">
        <v>3.5806559999999998</v>
      </c>
      <c r="E10118" s="429">
        <v>2.6730940000000003</v>
      </c>
      <c r="F10118" s="429">
        <v>-0.260319999999993</v>
      </c>
    </row>
    <row r="10119" spans="1:6" x14ac:dyDescent="0.3">
      <c r="A10119" s="336">
        <v>35079</v>
      </c>
      <c r="B10119" s="2" t="s">
        <v>293</v>
      </c>
      <c r="C10119" s="429">
        <v>6.2118229999999999</v>
      </c>
      <c r="D10119" s="429">
        <v>3.5451619999999999</v>
      </c>
      <c r="E10119" s="429">
        <v>2.6666609999999999</v>
      </c>
      <c r="F10119" s="429">
        <v>-2.3157119999999978</v>
      </c>
    </row>
    <row r="10120" spans="1:6" x14ac:dyDescent="0.3">
      <c r="A10120" s="336">
        <v>35080</v>
      </c>
      <c r="B10120" s="2" t="s">
        <v>293</v>
      </c>
      <c r="C10120" s="429">
        <v>6.2558759999999998</v>
      </c>
      <c r="D10120" s="429">
        <v>3.4135939999999998</v>
      </c>
      <c r="E10120" s="429">
        <v>2.842282</v>
      </c>
      <c r="F10120" s="429">
        <v>-2.2687999999995156E-2</v>
      </c>
    </row>
    <row r="10121" spans="1:6" x14ac:dyDescent="0.3">
      <c r="A10121" s="336">
        <v>35083</v>
      </c>
      <c r="B10121" s="2" t="s">
        <v>293</v>
      </c>
      <c r="C10121" s="429">
        <v>6.1713829999999996</v>
      </c>
      <c r="D10121" s="429">
        <v>3.7047859999999999</v>
      </c>
      <c r="E10121" s="429">
        <v>2.4665969999999997</v>
      </c>
      <c r="F10121" s="429">
        <v>-5.2253249999999909</v>
      </c>
    </row>
    <row r="10122" spans="1:6" x14ac:dyDescent="0.3">
      <c r="A10122" s="336">
        <v>35085</v>
      </c>
      <c r="B10122" s="2" t="s">
        <v>293</v>
      </c>
      <c r="C10122" s="429">
        <v>6.2783059999999997</v>
      </c>
      <c r="D10122" s="429">
        <v>3.4163489999999999</v>
      </c>
      <c r="E10122" s="429">
        <v>2.8619569999999999</v>
      </c>
      <c r="F10122" s="429">
        <v>-0.65209199999999612</v>
      </c>
    </row>
    <row r="10123" spans="1:6" x14ac:dyDescent="0.3">
      <c r="A10123" s="336">
        <v>35087</v>
      </c>
      <c r="B10123" s="2" t="s">
        <v>293</v>
      </c>
      <c r="C10123" s="429">
        <v>6.1827030000000001</v>
      </c>
      <c r="D10123" s="429">
        <v>3.7212320000000001</v>
      </c>
      <c r="E10123" s="429">
        <v>2.461471</v>
      </c>
      <c r="F10123" s="429">
        <v>-5.7178320000000085</v>
      </c>
    </row>
    <row r="10124" spans="1:6" x14ac:dyDescent="0.3">
      <c r="A10124" s="336">
        <v>35089</v>
      </c>
      <c r="B10124" s="2" t="s">
        <v>293</v>
      </c>
      <c r="C10124" s="429">
        <v>6.293088</v>
      </c>
      <c r="D10124" s="429">
        <v>3.708288</v>
      </c>
      <c r="E10124" s="429">
        <v>2.5848</v>
      </c>
      <c r="F10124" s="429">
        <v>-0.76887200000000178</v>
      </c>
    </row>
    <row r="10125" spans="1:6" x14ac:dyDescent="0.3">
      <c r="A10125" s="336">
        <v>35091</v>
      </c>
      <c r="B10125" s="2" t="s">
        <v>293</v>
      </c>
      <c r="C10125" s="429">
        <v>6.2416239999999998</v>
      </c>
      <c r="D10125" s="429">
        <v>3.4444910000000002</v>
      </c>
      <c r="E10125" s="429">
        <v>2.7971329999999996</v>
      </c>
      <c r="F10125" s="429">
        <v>-0.4784090000000063</v>
      </c>
    </row>
    <row r="10126" spans="1:6" x14ac:dyDescent="0.3">
      <c r="A10126" s="336">
        <v>35094</v>
      </c>
      <c r="B10126" s="2" t="s">
        <v>293</v>
      </c>
      <c r="C10126" s="429">
        <v>6.1860169999999997</v>
      </c>
      <c r="D10126" s="429">
        <v>3.5687470000000001</v>
      </c>
      <c r="E10126" s="429">
        <v>2.6172699999999995</v>
      </c>
      <c r="F10126" s="429">
        <v>-0.95067900000000094</v>
      </c>
    </row>
    <row r="10127" spans="1:6" x14ac:dyDescent="0.3">
      <c r="A10127" s="336">
        <v>35096</v>
      </c>
      <c r="B10127" s="2" t="s">
        <v>293</v>
      </c>
      <c r="C10127" s="429">
        <v>6.2894420000000002</v>
      </c>
      <c r="D10127" s="429">
        <v>3.7724760000000002</v>
      </c>
      <c r="E10127" s="429">
        <v>2.516966</v>
      </c>
      <c r="F10127" s="429">
        <v>-0.40037099999999981</v>
      </c>
    </row>
    <row r="10128" spans="1:6" x14ac:dyDescent="0.3">
      <c r="A10128" s="336">
        <v>35097</v>
      </c>
      <c r="B10128" s="2" t="s">
        <v>293</v>
      </c>
      <c r="C10128" s="429">
        <v>6.1930719999999999</v>
      </c>
      <c r="D10128" s="429">
        <v>3.5822059999999998</v>
      </c>
      <c r="E10128" s="429">
        <v>2.6108660000000001</v>
      </c>
      <c r="F10128" s="429">
        <v>-2.358908999999997</v>
      </c>
    </row>
    <row r="10129" spans="1:6" x14ac:dyDescent="0.3">
      <c r="A10129" s="336">
        <v>35098</v>
      </c>
      <c r="B10129" s="2" t="s">
        <v>293</v>
      </c>
      <c r="C10129" s="429">
        <v>6.2478230000000003</v>
      </c>
      <c r="D10129" s="429">
        <v>3.6122429999999999</v>
      </c>
      <c r="E10129" s="429">
        <v>2.6355800000000005</v>
      </c>
      <c r="F10129" s="429">
        <v>-3.6317460000000068</v>
      </c>
    </row>
    <row r="10130" spans="1:6" x14ac:dyDescent="0.3">
      <c r="A10130" s="336">
        <v>35111</v>
      </c>
      <c r="B10130" s="2" t="s">
        <v>293</v>
      </c>
      <c r="C10130" s="429">
        <v>6.2644830000000002</v>
      </c>
      <c r="D10130" s="429">
        <v>3.4297270000000002</v>
      </c>
      <c r="E10130" s="429">
        <v>2.8347560000000001</v>
      </c>
      <c r="F10130" s="429">
        <v>-0.23229800000000012</v>
      </c>
    </row>
    <row r="10131" spans="1:6" x14ac:dyDescent="0.3">
      <c r="A10131" s="336">
        <v>35114</v>
      </c>
      <c r="B10131" s="2" t="s">
        <v>293</v>
      </c>
      <c r="C10131" s="429">
        <v>6.258629</v>
      </c>
      <c r="D10131" s="429">
        <v>3.409551</v>
      </c>
      <c r="E10131" s="429">
        <v>2.849078</v>
      </c>
      <c r="F10131" s="429">
        <v>-3.8270000000153459E-3</v>
      </c>
    </row>
    <row r="10132" spans="1:6" x14ac:dyDescent="0.3">
      <c r="A10132" s="336">
        <v>35115</v>
      </c>
      <c r="B10132" s="2" t="s">
        <v>293</v>
      </c>
      <c r="C10132" s="429">
        <v>6.2775550000000004</v>
      </c>
      <c r="D10132" s="429">
        <v>3.4074949999999999</v>
      </c>
      <c r="E10132" s="429">
        <v>2.8700600000000005</v>
      </c>
      <c r="F10132" s="429">
        <v>-7.4377000000005467E-2</v>
      </c>
    </row>
    <row r="10133" spans="1:6" x14ac:dyDescent="0.3">
      <c r="A10133" s="336">
        <v>35116</v>
      </c>
      <c r="B10133" s="2" t="s">
        <v>293</v>
      </c>
      <c r="C10133" s="429">
        <v>6.2445399999999998</v>
      </c>
      <c r="D10133" s="429">
        <v>3.4309259999999999</v>
      </c>
      <c r="E10133" s="429">
        <v>2.8136139999999998</v>
      </c>
      <c r="F10133" s="429">
        <v>-0.14950299999999572</v>
      </c>
    </row>
    <row r="10134" spans="1:6" x14ac:dyDescent="0.3">
      <c r="A10134" s="336">
        <v>35117</v>
      </c>
      <c r="B10134" s="2" t="s">
        <v>293</v>
      </c>
      <c r="C10134" s="429">
        <v>6.2343500000000001</v>
      </c>
      <c r="D10134" s="429">
        <v>3.4050950000000002</v>
      </c>
      <c r="E10134" s="429">
        <v>2.8292549999999999</v>
      </c>
      <c r="F10134" s="429">
        <v>-1.3124000000004798E-2</v>
      </c>
    </row>
    <row r="10135" spans="1:6" x14ac:dyDescent="0.3">
      <c r="A10135" s="336">
        <v>35118</v>
      </c>
      <c r="B10135" s="2" t="s">
        <v>293</v>
      </c>
      <c r="C10135" s="429">
        <v>6.2594459999999996</v>
      </c>
      <c r="D10135" s="429">
        <v>3.401964</v>
      </c>
      <c r="E10135" s="429">
        <v>2.8574819999999996</v>
      </c>
      <c r="F10135" s="429">
        <v>0.2072729999999936</v>
      </c>
    </row>
    <row r="10136" spans="1:6" x14ac:dyDescent="0.3">
      <c r="A10136" s="336">
        <v>35120</v>
      </c>
      <c r="B10136" s="2" t="s">
        <v>293</v>
      </c>
      <c r="C10136" s="429">
        <v>6.1797690000000003</v>
      </c>
      <c r="D10136" s="429">
        <v>3.6859139999999999</v>
      </c>
      <c r="E10136" s="429">
        <v>2.4938550000000004</v>
      </c>
      <c r="F10136" s="429">
        <v>-1.8297689999999989</v>
      </c>
    </row>
    <row r="10137" spans="1:6" x14ac:dyDescent="0.3">
      <c r="A10137" s="336">
        <v>35121</v>
      </c>
      <c r="B10137" s="2" t="s">
        <v>293</v>
      </c>
      <c r="C10137" s="429">
        <v>6.1345190000000001</v>
      </c>
      <c r="D10137" s="429">
        <v>3.716253</v>
      </c>
      <c r="E10137" s="429">
        <v>2.418266</v>
      </c>
      <c r="F10137" s="429">
        <v>-3.9194730000000035</v>
      </c>
    </row>
    <row r="10138" spans="1:6" x14ac:dyDescent="0.3">
      <c r="A10138" s="336">
        <v>35124</v>
      </c>
      <c r="B10138" s="2" t="s">
        <v>293</v>
      </c>
      <c r="C10138" s="429">
        <v>6.2361760000000004</v>
      </c>
      <c r="D10138" s="429">
        <v>3.4426770000000002</v>
      </c>
      <c r="E10138" s="429">
        <v>2.7934990000000002</v>
      </c>
      <c r="F10138" s="429">
        <v>-0.25406299999999504</v>
      </c>
    </row>
    <row r="10139" spans="1:6" x14ac:dyDescent="0.3">
      <c r="A10139" s="336">
        <v>35125</v>
      </c>
      <c r="B10139" s="2" t="s">
        <v>293</v>
      </c>
      <c r="C10139" s="429">
        <v>6.2243849999999998</v>
      </c>
      <c r="D10139" s="429">
        <v>3.7238440000000002</v>
      </c>
      <c r="E10139" s="429">
        <v>2.5005409999999997</v>
      </c>
      <c r="F10139" s="429">
        <v>-0.95550700000000433</v>
      </c>
    </row>
    <row r="10140" spans="1:6" x14ac:dyDescent="0.3">
      <c r="A10140" s="336">
        <v>35126</v>
      </c>
      <c r="B10140" s="2" t="s">
        <v>293</v>
      </c>
      <c r="C10140" s="429">
        <v>6.1737070000000003</v>
      </c>
      <c r="D10140" s="429">
        <v>3.5466669999999998</v>
      </c>
      <c r="E10140" s="429">
        <v>2.6270400000000005</v>
      </c>
      <c r="F10140" s="429">
        <v>-1.551948000000003</v>
      </c>
    </row>
    <row r="10141" spans="1:6" x14ac:dyDescent="0.3">
      <c r="A10141" s="336">
        <v>35127</v>
      </c>
      <c r="B10141" s="2" t="s">
        <v>293</v>
      </c>
      <c r="C10141" s="429">
        <v>6.2495200000000004</v>
      </c>
      <c r="D10141" s="429">
        <v>3.4033820000000001</v>
      </c>
      <c r="E10141" s="429">
        <v>2.8461380000000003</v>
      </c>
      <c r="F10141" s="429">
        <v>0.14297700000000901</v>
      </c>
    </row>
    <row r="10142" spans="1:6" x14ac:dyDescent="0.3">
      <c r="A10142" s="336">
        <v>35128</v>
      </c>
      <c r="B10142" s="2" t="s">
        <v>293</v>
      </c>
      <c r="C10142" s="429">
        <v>6.2194140000000004</v>
      </c>
      <c r="D10142" s="429">
        <v>3.698223</v>
      </c>
      <c r="E10142" s="429">
        <v>2.5211910000000004</v>
      </c>
      <c r="F10142" s="429">
        <v>-0.78393400000000923</v>
      </c>
    </row>
    <row r="10143" spans="1:6" x14ac:dyDescent="0.3">
      <c r="A10143" s="336">
        <v>35130</v>
      </c>
      <c r="B10143" s="2" t="s">
        <v>293</v>
      </c>
      <c r="C10143" s="429">
        <v>6.2762320000000003</v>
      </c>
      <c r="D10143" s="429">
        <v>3.4124810000000001</v>
      </c>
      <c r="E10143" s="429">
        <v>2.8637510000000002</v>
      </c>
      <c r="F10143" s="429">
        <v>0.14821400000000295</v>
      </c>
    </row>
    <row r="10144" spans="1:6" x14ac:dyDescent="0.3">
      <c r="A10144" s="336">
        <v>35131</v>
      </c>
      <c r="B10144" s="2" t="s">
        <v>293</v>
      </c>
      <c r="C10144" s="429">
        <v>6.2417939999999996</v>
      </c>
      <c r="D10144" s="429">
        <v>3.7309549999999998</v>
      </c>
      <c r="E10144" s="429">
        <v>2.5108389999999998</v>
      </c>
      <c r="F10144" s="429">
        <v>-1.1565380000000047</v>
      </c>
    </row>
    <row r="10145" spans="1:6" x14ac:dyDescent="0.3">
      <c r="A10145" s="336">
        <v>35133</v>
      </c>
      <c r="B10145" s="2" t="s">
        <v>293</v>
      </c>
      <c r="C10145" s="429">
        <v>6.1625719999999999</v>
      </c>
      <c r="D10145" s="429">
        <v>3.6010580000000001</v>
      </c>
      <c r="E10145" s="429">
        <v>2.5615139999999998</v>
      </c>
      <c r="F10145" s="429">
        <v>-2.4067919999999958</v>
      </c>
    </row>
    <row r="10146" spans="1:6" x14ac:dyDescent="0.3">
      <c r="A10146" s="336">
        <v>35135</v>
      </c>
      <c r="B10146" s="2" t="s">
        <v>293</v>
      </c>
      <c r="C10146" s="429">
        <v>6.2597870000000002</v>
      </c>
      <c r="D10146" s="429">
        <v>3.7501660000000001</v>
      </c>
      <c r="E10146" s="429">
        <v>2.5096210000000001</v>
      </c>
      <c r="F10146" s="429">
        <v>-0.55859099999999984</v>
      </c>
    </row>
    <row r="10147" spans="1:6" x14ac:dyDescent="0.3">
      <c r="A10147" s="336">
        <v>35136</v>
      </c>
      <c r="B10147" s="2" t="s">
        <v>293</v>
      </c>
      <c r="C10147" s="429">
        <v>6.2857950000000002</v>
      </c>
      <c r="D10147" s="429">
        <v>3.5800019999999999</v>
      </c>
      <c r="E10147" s="429">
        <v>2.7057930000000003</v>
      </c>
      <c r="F10147" s="429">
        <v>-0.36253199999999453</v>
      </c>
    </row>
    <row r="10148" spans="1:6" x14ac:dyDescent="0.3">
      <c r="A10148" s="336">
        <v>35143</v>
      </c>
      <c r="B10148" s="2" t="s">
        <v>293</v>
      </c>
      <c r="C10148" s="429">
        <v>6.2687039999999996</v>
      </c>
      <c r="D10148" s="429">
        <v>3.4615390000000001</v>
      </c>
      <c r="E10148" s="429">
        <v>2.8071649999999995</v>
      </c>
      <c r="F10148" s="429">
        <v>-0.91286099999999948</v>
      </c>
    </row>
    <row r="10149" spans="1:6" x14ac:dyDescent="0.3">
      <c r="A10149" s="336">
        <v>35146</v>
      </c>
      <c r="B10149" s="2" t="s">
        <v>293</v>
      </c>
      <c r="C10149" s="429">
        <v>6.1549170000000002</v>
      </c>
      <c r="D10149" s="429">
        <v>3.7038530000000001</v>
      </c>
      <c r="E10149" s="429">
        <v>2.4510640000000001</v>
      </c>
      <c r="F10149" s="429">
        <v>-2.8467840000000066</v>
      </c>
    </row>
    <row r="10150" spans="1:6" x14ac:dyDescent="0.3">
      <c r="A10150" s="336">
        <v>35147</v>
      </c>
      <c r="B10150" s="2" t="s">
        <v>293</v>
      </c>
      <c r="C10150" s="429">
        <v>6.2153660000000004</v>
      </c>
      <c r="D10150" s="429">
        <v>3.5629550000000001</v>
      </c>
      <c r="E10150" s="429">
        <v>2.6524110000000003</v>
      </c>
      <c r="F10150" s="429">
        <v>-0.65939800000000304</v>
      </c>
    </row>
    <row r="10151" spans="1:6" x14ac:dyDescent="0.3">
      <c r="A10151" s="336">
        <v>35148</v>
      </c>
      <c r="B10151" s="2" t="s">
        <v>293</v>
      </c>
      <c r="C10151" s="429">
        <v>6.2736340000000004</v>
      </c>
      <c r="D10151" s="429">
        <v>3.4176630000000001</v>
      </c>
      <c r="E10151" s="429">
        <v>2.8559710000000003</v>
      </c>
      <c r="F10151" s="429">
        <v>-0.11457599999998536</v>
      </c>
    </row>
    <row r="10152" spans="1:6" x14ac:dyDescent="0.3">
      <c r="A10152" s="336">
        <v>35150</v>
      </c>
      <c r="B10152" s="2" t="s">
        <v>293</v>
      </c>
      <c r="C10152" s="429">
        <v>6.2495609999999999</v>
      </c>
      <c r="D10152" s="429">
        <v>3.7343389999999999</v>
      </c>
      <c r="E10152" s="429">
        <v>2.5152220000000001</v>
      </c>
      <c r="F10152" s="429">
        <v>-1.1623050000000035</v>
      </c>
    </row>
    <row r="10153" spans="1:6" x14ac:dyDescent="0.3">
      <c r="A10153" s="336">
        <v>35151</v>
      </c>
      <c r="B10153" s="2" t="s">
        <v>293</v>
      </c>
      <c r="C10153" s="429">
        <v>6.2619740000000004</v>
      </c>
      <c r="D10153" s="429">
        <v>3.5977939999999999</v>
      </c>
      <c r="E10153" s="429">
        <v>2.6641800000000004</v>
      </c>
      <c r="F10153" s="429">
        <v>-1.1701990000000038</v>
      </c>
    </row>
    <row r="10154" spans="1:6" x14ac:dyDescent="0.3">
      <c r="A10154" s="336">
        <v>35160</v>
      </c>
      <c r="B10154" s="2" t="s">
        <v>293</v>
      </c>
      <c r="C10154" s="429">
        <v>6.2581810000000004</v>
      </c>
      <c r="D10154" s="429">
        <v>3.8716949999999999</v>
      </c>
      <c r="E10154" s="429">
        <v>2.3864860000000006</v>
      </c>
      <c r="F10154" s="429">
        <v>-1.463797999999997</v>
      </c>
    </row>
    <row r="10155" spans="1:6" x14ac:dyDescent="0.3">
      <c r="A10155" s="336">
        <v>35171</v>
      </c>
      <c r="B10155" s="2" t="s">
        <v>293</v>
      </c>
      <c r="C10155" s="429">
        <v>6.2900869999999998</v>
      </c>
      <c r="D10155" s="429">
        <v>3.413306</v>
      </c>
      <c r="E10155" s="429">
        <v>2.8767809999999998</v>
      </c>
      <c r="F10155" s="429">
        <v>-0.28743199999999547</v>
      </c>
    </row>
    <row r="10156" spans="1:6" x14ac:dyDescent="0.3">
      <c r="A10156" s="336">
        <v>35172</v>
      </c>
      <c r="B10156" s="2" t="s">
        <v>293</v>
      </c>
      <c r="C10156" s="429">
        <v>6.2075110000000002</v>
      </c>
      <c r="D10156" s="429">
        <v>3.5265140000000001</v>
      </c>
      <c r="E10156" s="429">
        <v>2.6809970000000001</v>
      </c>
      <c r="F10156" s="429">
        <v>-1.6408529999999928</v>
      </c>
    </row>
    <row r="10157" spans="1:6" x14ac:dyDescent="0.3">
      <c r="A10157" s="336">
        <v>35173</v>
      </c>
      <c r="B10157" s="2" t="s">
        <v>293</v>
      </c>
      <c r="C10157" s="429">
        <v>6.1524520000000003</v>
      </c>
      <c r="D10157" s="429">
        <v>3.6012569999999999</v>
      </c>
      <c r="E10157" s="429">
        <v>2.5511950000000003</v>
      </c>
      <c r="F10157" s="429">
        <v>-1.7476369999999903</v>
      </c>
    </row>
    <row r="10158" spans="1:6" x14ac:dyDescent="0.3">
      <c r="A10158" s="336">
        <v>35175</v>
      </c>
      <c r="B10158" s="2" t="s">
        <v>293</v>
      </c>
      <c r="C10158" s="429">
        <v>6.2102339999999998</v>
      </c>
      <c r="D10158" s="429">
        <v>3.7035719999999999</v>
      </c>
      <c r="E10158" s="429">
        <v>2.5066619999999999</v>
      </c>
      <c r="F10158" s="429">
        <v>-5.4423750000000126</v>
      </c>
    </row>
    <row r="10159" spans="1:6" x14ac:dyDescent="0.3">
      <c r="A10159" s="336">
        <v>35176</v>
      </c>
      <c r="B10159" s="2" t="s">
        <v>293</v>
      </c>
      <c r="C10159" s="429">
        <v>6.2058840000000002</v>
      </c>
      <c r="D10159" s="429">
        <v>3.6003959999999999</v>
      </c>
      <c r="E10159" s="429">
        <v>2.6054880000000002</v>
      </c>
      <c r="F10159" s="429">
        <v>-0.77173499999999251</v>
      </c>
    </row>
    <row r="10160" spans="1:6" x14ac:dyDescent="0.3">
      <c r="A10160" s="336">
        <v>35178</v>
      </c>
      <c r="B10160" s="2" t="s">
        <v>293</v>
      </c>
      <c r="C10160" s="429">
        <v>6.2456800000000001</v>
      </c>
      <c r="D10160" s="429">
        <v>3.6318519999999999</v>
      </c>
      <c r="E10160" s="429">
        <v>2.6138280000000003</v>
      </c>
      <c r="F10160" s="429">
        <v>-0.26503899999999447</v>
      </c>
    </row>
    <row r="10161" spans="1:6" x14ac:dyDescent="0.3">
      <c r="A10161" s="336">
        <v>35179</v>
      </c>
      <c r="B10161" s="2" t="s">
        <v>293</v>
      </c>
      <c r="C10161" s="429">
        <v>6.2177100000000003</v>
      </c>
      <c r="D10161" s="429">
        <v>3.6714220000000002</v>
      </c>
      <c r="E10161" s="429">
        <v>2.5462880000000001</v>
      </c>
      <c r="F10161" s="429">
        <v>-4.7726149999999947</v>
      </c>
    </row>
    <row r="10162" spans="1:6" x14ac:dyDescent="0.3">
      <c r="A10162" s="336">
        <v>35180</v>
      </c>
      <c r="B10162" s="2" t="s">
        <v>293</v>
      </c>
      <c r="C10162" s="429">
        <v>6.2319810000000002</v>
      </c>
      <c r="D10162" s="429">
        <v>3.463317</v>
      </c>
      <c r="E10162" s="429">
        <v>2.7686640000000002</v>
      </c>
      <c r="F10162" s="429">
        <v>-0.95135300000001166</v>
      </c>
    </row>
    <row r="10163" spans="1:6" x14ac:dyDescent="0.3">
      <c r="A10163" s="336">
        <v>35183</v>
      </c>
      <c r="B10163" s="2" t="s">
        <v>293</v>
      </c>
      <c r="C10163" s="429">
        <v>6.2797200000000002</v>
      </c>
      <c r="D10163" s="429">
        <v>3.5086040000000001</v>
      </c>
      <c r="E10163" s="429">
        <v>2.7711160000000001</v>
      </c>
      <c r="F10163" s="429">
        <v>-0.96833100000000627</v>
      </c>
    </row>
    <row r="10164" spans="1:6" x14ac:dyDescent="0.3">
      <c r="A10164" s="336">
        <v>35184</v>
      </c>
      <c r="B10164" s="2" t="s">
        <v>293</v>
      </c>
      <c r="C10164" s="429">
        <v>6.3026980000000004</v>
      </c>
      <c r="D10164" s="429">
        <v>3.4085209999999999</v>
      </c>
      <c r="E10164" s="429">
        <v>2.8941770000000004</v>
      </c>
      <c r="F10164" s="429">
        <v>0.19620499999998486</v>
      </c>
    </row>
    <row r="10165" spans="1:6" x14ac:dyDescent="0.3">
      <c r="A10165" s="336">
        <v>35186</v>
      </c>
      <c r="B10165" s="2" t="s">
        <v>293</v>
      </c>
      <c r="C10165" s="429">
        <v>6.2627660000000001</v>
      </c>
      <c r="D10165" s="429">
        <v>3.5247320000000002</v>
      </c>
      <c r="E10165" s="429">
        <v>2.7380339999999999</v>
      </c>
      <c r="F10165" s="429">
        <v>-0.36126800000000259</v>
      </c>
    </row>
    <row r="10166" spans="1:6" x14ac:dyDescent="0.3">
      <c r="A10166" s="336">
        <v>35188</v>
      </c>
      <c r="B10166" s="2" t="s">
        <v>293</v>
      </c>
      <c r="C10166" s="429">
        <v>6.2859930000000004</v>
      </c>
      <c r="D10166" s="429">
        <v>3.4322979999999998</v>
      </c>
      <c r="E10166" s="429">
        <v>2.8536950000000005</v>
      </c>
      <c r="F10166" s="429">
        <v>-0.16984899999999215</v>
      </c>
    </row>
    <row r="10167" spans="1:6" x14ac:dyDescent="0.3">
      <c r="A10167" s="336">
        <v>35203</v>
      </c>
      <c r="B10167" s="2" t="s">
        <v>293</v>
      </c>
      <c r="C10167" s="429">
        <v>6.2306140000000001</v>
      </c>
      <c r="D10167" s="429">
        <v>3.4099390000000001</v>
      </c>
      <c r="E10167" s="429">
        <v>2.820675</v>
      </c>
      <c r="F10167" s="429">
        <v>0.14993700000000842</v>
      </c>
    </row>
    <row r="10168" spans="1:6" x14ac:dyDescent="0.3">
      <c r="A10168" s="336">
        <v>35204</v>
      </c>
      <c r="B10168" s="2" t="s">
        <v>293</v>
      </c>
      <c r="C10168" s="429">
        <v>6.2320989999999998</v>
      </c>
      <c r="D10168" s="429">
        <v>3.4059379999999999</v>
      </c>
      <c r="E10168" s="429">
        <v>2.8261609999999999</v>
      </c>
      <c r="F10168" s="429">
        <v>0.14993600000000384</v>
      </c>
    </row>
    <row r="10169" spans="1:6" x14ac:dyDescent="0.3">
      <c r="A10169" s="336">
        <v>35205</v>
      </c>
      <c r="B10169" s="2" t="s">
        <v>293</v>
      </c>
      <c r="C10169" s="429">
        <v>6.2322889999999997</v>
      </c>
      <c r="D10169" s="429">
        <v>3.41425</v>
      </c>
      <c r="E10169" s="429">
        <v>2.8180389999999997</v>
      </c>
      <c r="F10169" s="429">
        <v>0.12187599999998611</v>
      </c>
    </row>
    <row r="10170" spans="1:6" x14ac:dyDescent="0.3">
      <c r="A10170" s="336">
        <v>35206</v>
      </c>
      <c r="B10170" s="2" t="s">
        <v>293</v>
      </c>
      <c r="C10170" s="429">
        <v>6.2135999999999996</v>
      </c>
      <c r="D10170" s="429">
        <v>3.436671</v>
      </c>
      <c r="E10170" s="429">
        <v>2.7769289999999995</v>
      </c>
      <c r="F10170" s="429">
        <v>-3.1922000000015771E-2</v>
      </c>
    </row>
    <row r="10171" spans="1:6" x14ac:dyDescent="0.3">
      <c r="A10171" s="336">
        <v>35207</v>
      </c>
      <c r="B10171" s="2" t="s">
        <v>293</v>
      </c>
      <c r="C10171" s="429">
        <v>6.2281950000000004</v>
      </c>
      <c r="D10171" s="429">
        <v>3.3994879999999998</v>
      </c>
      <c r="E10171" s="429">
        <v>2.8287070000000005</v>
      </c>
      <c r="F10171" s="429">
        <v>0.2013109999999898</v>
      </c>
    </row>
    <row r="10172" spans="1:6" x14ac:dyDescent="0.3">
      <c r="A10172" s="336">
        <v>35208</v>
      </c>
      <c r="B10172" s="2" t="s">
        <v>293</v>
      </c>
      <c r="C10172" s="429">
        <v>6.2359390000000001</v>
      </c>
      <c r="D10172" s="429">
        <v>3.4046400000000001</v>
      </c>
      <c r="E10172" s="429">
        <v>2.831299</v>
      </c>
      <c r="F10172" s="429">
        <v>0.12087999999999965</v>
      </c>
    </row>
    <row r="10173" spans="1:6" x14ac:dyDescent="0.3">
      <c r="A10173" s="336">
        <v>35209</v>
      </c>
      <c r="B10173" s="2" t="s">
        <v>293</v>
      </c>
      <c r="C10173" s="429">
        <v>6.2349839999999999</v>
      </c>
      <c r="D10173" s="429">
        <v>3.418523</v>
      </c>
      <c r="E10173" s="429">
        <v>2.8164609999999999</v>
      </c>
      <c r="F10173" s="429">
        <v>8.6084000000013816E-2</v>
      </c>
    </row>
    <row r="10174" spans="1:6" x14ac:dyDescent="0.3">
      <c r="A10174" s="336">
        <v>35210</v>
      </c>
      <c r="B10174" s="2" t="s">
        <v>293</v>
      </c>
      <c r="C10174" s="429">
        <v>6.2000539999999997</v>
      </c>
      <c r="D10174" s="429">
        <v>3.4858250000000002</v>
      </c>
      <c r="E10174" s="429">
        <v>2.7142289999999996</v>
      </c>
      <c r="F10174" s="429">
        <v>-0.43543299999998908</v>
      </c>
    </row>
    <row r="10175" spans="1:6" x14ac:dyDescent="0.3">
      <c r="A10175" s="336">
        <v>35211</v>
      </c>
      <c r="B10175" s="2" t="s">
        <v>293</v>
      </c>
      <c r="C10175" s="429">
        <v>6.2378999999999998</v>
      </c>
      <c r="D10175" s="429">
        <v>3.4127740000000002</v>
      </c>
      <c r="E10175" s="429">
        <v>2.8251259999999996</v>
      </c>
      <c r="F10175" s="429">
        <v>7.9502000000005069E-2</v>
      </c>
    </row>
    <row r="10176" spans="1:6" x14ac:dyDescent="0.3">
      <c r="A10176" s="336">
        <v>35212</v>
      </c>
      <c r="B10176" s="2" t="s">
        <v>293</v>
      </c>
      <c r="C10176" s="429">
        <v>6.224272</v>
      </c>
      <c r="D10176" s="429">
        <v>3.4150079999999998</v>
      </c>
      <c r="E10176" s="429">
        <v>2.8092640000000002</v>
      </c>
      <c r="F10176" s="429">
        <v>0.15330399999999855</v>
      </c>
    </row>
    <row r="10177" spans="1:6" x14ac:dyDescent="0.3">
      <c r="A10177" s="336">
        <v>35213</v>
      </c>
      <c r="B10177" s="2" t="s">
        <v>293</v>
      </c>
      <c r="C10177" s="429">
        <v>6.2254569999999996</v>
      </c>
      <c r="D10177" s="429">
        <v>3.4279890000000002</v>
      </c>
      <c r="E10177" s="429">
        <v>2.7974679999999994</v>
      </c>
      <c r="F10177" s="429">
        <v>6.2732999999980166E-2</v>
      </c>
    </row>
    <row r="10178" spans="1:6" x14ac:dyDescent="0.3">
      <c r="A10178" s="336">
        <v>35214</v>
      </c>
      <c r="B10178" s="2" t="s">
        <v>293</v>
      </c>
      <c r="C10178" s="429">
        <v>6.2323399999999998</v>
      </c>
      <c r="D10178" s="429">
        <v>3.3952330000000002</v>
      </c>
      <c r="E10178" s="429">
        <v>2.8371069999999996</v>
      </c>
      <c r="F10178" s="429">
        <v>0.16658200000001244</v>
      </c>
    </row>
    <row r="10179" spans="1:6" x14ac:dyDescent="0.3">
      <c r="A10179" s="336">
        <v>35215</v>
      </c>
      <c r="B10179" s="2" t="s">
        <v>293</v>
      </c>
      <c r="C10179" s="429">
        <v>6.2106519999999996</v>
      </c>
      <c r="D10179" s="429">
        <v>3.4639890000000002</v>
      </c>
      <c r="E10179" s="429">
        <v>2.7466629999999994</v>
      </c>
      <c r="F10179" s="429">
        <v>-0.41459000000001822</v>
      </c>
    </row>
    <row r="10180" spans="1:6" x14ac:dyDescent="0.3">
      <c r="A10180" s="336">
        <v>35216</v>
      </c>
      <c r="B10180" s="2" t="s">
        <v>293</v>
      </c>
      <c r="C10180" s="429">
        <v>6.2363099999999996</v>
      </c>
      <c r="D10180" s="429">
        <v>3.4288409999999998</v>
      </c>
      <c r="E10180" s="429">
        <v>2.8074689999999998</v>
      </c>
      <c r="F10180" s="429">
        <v>2.5089999999991619E-2</v>
      </c>
    </row>
    <row r="10181" spans="1:6" x14ac:dyDescent="0.3">
      <c r="A10181" s="336">
        <v>35217</v>
      </c>
      <c r="B10181" s="2" t="s">
        <v>293</v>
      </c>
      <c r="C10181" s="429">
        <v>6.2268429999999997</v>
      </c>
      <c r="D10181" s="429">
        <v>3.4111820000000002</v>
      </c>
      <c r="E10181" s="429">
        <v>2.8156609999999995</v>
      </c>
      <c r="F10181" s="429">
        <v>0.14185100000000261</v>
      </c>
    </row>
    <row r="10182" spans="1:6" x14ac:dyDescent="0.3">
      <c r="A10182" s="336">
        <v>35218</v>
      </c>
      <c r="B10182" s="2" t="s">
        <v>293</v>
      </c>
      <c r="C10182" s="429">
        <v>6.2360519999999999</v>
      </c>
      <c r="D10182" s="429">
        <v>3.4017840000000001</v>
      </c>
      <c r="E10182" s="429">
        <v>2.8342679999999998</v>
      </c>
      <c r="F10182" s="429">
        <v>0.12907399999998859</v>
      </c>
    </row>
    <row r="10183" spans="1:6" x14ac:dyDescent="0.3">
      <c r="A10183" s="336">
        <v>35221</v>
      </c>
      <c r="B10183" s="2" t="s">
        <v>293</v>
      </c>
      <c r="C10183" s="429">
        <v>6.2403550000000001</v>
      </c>
      <c r="D10183" s="429">
        <v>3.4091</v>
      </c>
      <c r="E10183" s="429">
        <v>2.8312550000000001</v>
      </c>
      <c r="F10183" s="429">
        <v>7.0701000000006786E-2</v>
      </c>
    </row>
    <row r="10184" spans="1:6" x14ac:dyDescent="0.3">
      <c r="A10184" s="336">
        <v>35222</v>
      </c>
      <c r="B10184" s="2" t="s">
        <v>293</v>
      </c>
      <c r="C10184" s="429">
        <v>6.2281810000000002</v>
      </c>
      <c r="D10184" s="429">
        <v>3.4136570000000002</v>
      </c>
      <c r="E10184" s="429">
        <v>2.814524</v>
      </c>
      <c r="F10184" s="429">
        <v>0.15735300000000052</v>
      </c>
    </row>
    <row r="10185" spans="1:6" x14ac:dyDescent="0.3">
      <c r="A10185" s="336">
        <v>35223</v>
      </c>
      <c r="B10185" s="2" t="s">
        <v>293</v>
      </c>
      <c r="C10185" s="429">
        <v>6.2246449999999998</v>
      </c>
      <c r="D10185" s="429">
        <v>3.4377499999999999</v>
      </c>
      <c r="E10185" s="429">
        <v>2.7868949999999999</v>
      </c>
      <c r="F10185" s="429">
        <v>-1.4223000000001207E-2</v>
      </c>
    </row>
    <row r="10186" spans="1:6" x14ac:dyDescent="0.3">
      <c r="A10186" s="336">
        <v>35224</v>
      </c>
      <c r="B10186" s="2" t="s">
        <v>293</v>
      </c>
      <c r="C10186" s="429">
        <v>6.2413509999999999</v>
      </c>
      <c r="D10186" s="429">
        <v>3.3983720000000002</v>
      </c>
      <c r="E10186" s="429">
        <v>2.8429789999999997</v>
      </c>
      <c r="F10186" s="429">
        <v>0.15938600000001202</v>
      </c>
    </row>
    <row r="10187" spans="1:6" x14ac:dyDescent="0.3">
      <c r="A10187" s="336">
        <v>35226</v>
      </c>
      <c r="B10187" s="2" t="s">
        <v>293</v>
      </c>
      <c r="C10187" s="429">
        <v>6.2407370000000002</v>
      </c>
      <c r="D10187" s="429">
        <v>3.4225110000000001</v>
      </c>
      <c r="E10187" s="429">
        <v>2.8182260000000001</v>
      </c>
      <c r="F10187" s="429">
        <v>1.2919999999994047E-2</v>
      </c>
    </row>
    <row r="10188" spans="1:6" x14ac:dyDescent="0.3">
      <c r="A10188" s="336">
        <v>35228</v>
      </c>
      <c r="B10188" s="2" t="s">
        <v>293</v>
      </c>
      <c r="C10188" s="429">
        <v>6.2428290000000004</v>
      </c>
      <c r="D10188" s="429">
        <v>3.4071720000000001</v>
      </c>
      <c r="E10188" s="429">
        <v>2.8356570000000003</v>
      </c>
      <c r="F10188" s="429">
        <v>8.1692000000003873E-2</v>
      </c>
    </row>
    <row r="10189" spans="1:6" x14ac:dyDescent="0.3">
      <c r="A10189" s="336">
        <v>35229</v>
      </c>
      <c r="B10189" s="2" t="s">
        <v>293</v>
      </c>
      <c r="C10189" s="429">
        <v>6.2342240000000002</v>
      </c>
      <c r="D10189" s="429">
        <v>3.421071</v>
      </c>
      <c r="E10189" s="429">
        <v>2.8131530000000002</v>
      </c>
      <c r="F10189" s="429">
        <v>8.3424999999991201E-2</v>
      </c>
    </row>
    <row r="10190" spans="1:6" x14ac:dyDescent="0.3">
      <c r="A10190" s="336">
        <v>35233</v>
      </c>
      <c r="B10190" s="2" t="s">
        <v>293</v>
      </c>
      <c r="C10190" s="429">
        <v>6.2310249999999998</v>
      </c>
      <c r="D10190" s="429">
        <v>3.4122439999999998</v>
      </c>
      <c r="E10190" s="429">
        <v>2.818781</v>
      </c>
      <c r="F10190" s="429">
        <v>0.13788699999998499</v>
      </c>
    </row>
    <row r="10191" spans="1:6" x14ac:dyDescent="0.3">
      <c r="A10191" s="336">
        <v>35234</v>
      </c>
      <c r="B10191" s="2" t="s">
        <v>293</v>
      </c>
      <c r="C10191" s="429">
        <v>6.2285500000000003</v>
      </c>
      <c r="D10191" s="429">
        <v>3.4067690000000002</v>
      </c>
      <c r="E10191" s="429">
        <v>2.8217810000000001</v>
      </c>
      <c r="F10191" s="429">
        <v>0.17786100000000005</v>
      </c>
    </row>
    <row r="10192" spans="1:6" x14ac:dyDescent="0.3">
      <c r="A10192" s="336">
        <v>35235</v>
      </c>
      <c r="B10192" s="2" t="s">
        <v>293</v>
      </c>
      <c r="C10192" s="429">
        <v>6.1841229999999996</v>
      </c>
      <c r="D10192" s="429">
        <v>3.5126140000000001</v>
      </c>
      <c r="E10192" s="429">
        <v>2.6715089999999995</v>
      </c>
      <c r="F10192" s="429">
        <v>-0.84607299999999697</v>
      </c>
    </row>
    <row r="10193" spans="1:6" x14ac:dyDescent="0.3">
      <c r="A10193" s="336">
        <v>35242</v>
      </c>
      <c r="B10193" s="2" t="s">
        <v>293</v>
      </c>
      <c r="C10193" s="429">
        <v>6.2168989999999997</v>
      </c>
      <c r="D10193" s="429">
        <v>3.4877310000000001</v>
      </c>
      <c r="E10193" s="429">
        <v>2.7291679999999996</v>
      </c>
      <c r="F10193" s="429">
        <v>-0.40597799999999751</v>
      </c>
    </row>
    <row r="10194" spans="1:6" x14ac:dyDescent="0.3">
      <c r="A10194" s="336">
        <v>35243</v>
      </c>
      <c r="B10194" s="2" t="s">
        <v>293</v>
      </c>
      <c r="C10194" s="429">
        <v>6.2305840000000003</v>
      </c>
      <c r="D10194" s="429">
        <v>3.4394990000000001</v>
      </c>
      <c r="E10194" s="429">
        <v>2.7910850000000003</v>
      </c>
      <c r="F10194" s="429">
        <v>-1.1718000000008999E-2</v>
      </c>
    </row>
    <row r="10195" spans="1:6" x14ac:dyDescent="0.3">
      <c r="A10195" s="336">
        <v>35244</v>
      </c>
      <c r="B10195" s="2" t="s">
        <v>293</v>
      </c>
      <c r="C10195" s="429">
        <v>6.2415440000000002</v>
      </c>
      <c r="D10195" s="429">
        <v>3.425983</v>
      </c>
      <c r="E10195" s="429">
        <v>2.8155610000000002</v>
      </c>
      <c r="F10195" s="429">
        <v>-4.5042999999999722E-2</v>
      </c>
    </row>
    <row r="10196" spans="1:6" x14ac:dyDescent="0.3">
      <c r="A10196" s="336">
        <v>35254</v>
      </c>
      <c r="B10196" s="2" t="s">
        <v>293</v>
      </c>
      <c r="C10196" s="429">
        <v>6.2336200000000002</v>
      </c>
      <c r="D10196" s="429">
        <v>3.40618</v>
      </c>
      <c r="E10196" s="429">
        <v>2.8274400000000002</v>
      </c>
      <c r="F10196" s="429">
        <v>0.13571300000000974</v>
      </c>
    </row>
    <row r="10197" spans="1:6" x14ac:dyDescent="0.3">
      <c r="A10197" s="336">
        <v>35401</v>
      </c>
      <c r="B10197" s="2" t="s">
        <v>293</v>
      </c>
      <c r="C10197" s="429">
        <v>6.3524599999999998</v>
      </c>
      <c r="D10197" s="429">
        <v>3.4454289999999999</v>
      </c>
      <c r="E10197" s="429">
        <v>2.9070309999999999</v>
      </c>
      <c r="F10197" s="429">
        <v>1.0259570000000053</v>
      </c>
    </row>
    <row r="10198" spans="1:6" x14ac:dyDescent="0.3">
      <c r="A10198" s="336">
        <v>35404</v>
      </c>
      <c r="B10198" s="2" t="s">
        <v>293</v>
      </c>
      <c r="C10198" s="429">
        <v>6.3360820000000002</v>
      </c>
      <c r="D10198" s="429">
        <v>3.4594749999999999</v>
      </c>
      <c r="E10198" s="429">
        <v>2.8766070000000004</v>
      </c>
      <c r="F10198" s="429">
        <v>0.40071599999999563</v>
      </c>
    </row>
    <row r="10199" spans="1:6" x14ac:dyDescent="0.3">
      <c r="A10199" s="336">
        <v>35405</v>
      </c>
      <c r="B10199" s="2" t="s">
        <v>293</v>
      </c>
      <c r="C10199" s="429">
        <v>6.3571869999999997</v>
      </c>
      <c r="D10199" s="429">
        <v>3.4142359999999998</v>
      </c>
      <c r="E10199" s="429">
        <v>2.9429509999999999</v>
      </c>
      <c r="F10199" s="429">
        <v>1.0738940000000028</v>
      </c>
    </row>
    <row r="10200" spans="1:6" x14ac:dyDescent="0.3">
      <c r="A10200" s="336">
        <v>35406</v>
      </c>
      <c r="B10200" s="2" t="s">
        <v>293</v>
      </c>
      <c r="C10200" s="429">
        <v>6.3229860000000002</v>
      </c>
      <c r="D10200" s="429">
        <v>3.4830369999999999</v>
      </c>
      <c r="E10200" s="429">
        <v>2.8399490000000003</v>
      </c>
      <c r="F10200" s="429">
        <v>1.4538000000001716E-2</v>
      </c>
    </row>
    <row r="10201" spans="1:6" x14ac:dyDescent="0.3">
      <c r="A10201" s="336">
        <v>35441</v>
      </c>
      <c r="B10201" s="2" t="s">
        <v>293</v>
      </c>
      <c r="C10201" s="429">
        <v>6.3450749999999996</v>
      </c>
      <c r="D10201" s="429">
        <v>3.2410839999999999</v>
      </c>
      <c r="E10201" s="429">
        <v>3.1039909999999997</v>
      </c>
      <c r="F10201" s="429">
        <v>1.1105050000000176</v>
      </c>
    </row>
    <row r="10202" spans="1:6" x14ac:dyDescent="0.3">
      <c r="A10202" s="336">
        <v>35442</v>
      </c>
      <c r="B10202" s="2" t="s">
        <v>293</v>
      </c>
      <c r="C10202" s="429">
        <v>6.3408040000000003</v>
      </c>
      <c r="D10202" s="429">
        <v>3.203373</v>
      </c>
      <c r="E10202" s="429">
        <v>3.1374310000000003</v>
      </c>
      <c r="F10202" s="429">
        <v>7.5340000000004181E-2</v>
      </c>
    </row>
    <row r="10203" spans="1:6" x14ac:dyDescent="0.3">
      <c r="A10203" s="336">
        <v>35443</v>
      </c>
      <c r="B10203" s="2" t="s">
        <v>293</v>
      </c>
      <c r="C10203" s="429">
        <v>6.3015670000000004</v>
      </c>
      <c r="D10203" s="429">
        <v>3.1488160000000001</v>
      </c>
      <c r="E10203" s="429">
        <v>3.1527510000000003</v>
      </c>
      <c r="F10203" s="429">
        <v>1.0490409999999954</v>
      </c>
    </row>
    <row r="10204" spans="1:6" x14ac:dyDescent="0.3">
      <c r="A10204" s="336">
        <v>35444</v>
      </c>
      <c r="B10204" s="2" t="s">
        <v>293</v>
      </c>
      <c r="C10204" s="429">
        <v>6.2942720000000003</v>
      </c>
      <c r="D10204" s="429">
        <v>3.4649190000000001</v>
      </c>
      <c r="E10204" s="429">
        <v>2.8293530000000002</v>
      </c>
      <c r="F10204" s="429">
        <v>-0.35111099999999595</v>
      </c>
    </row>
    <row r="10205" spans="1:6" x14ac:dyDescent="0.3">
      <c r="A10205" s="336">
        <v>35446</v>
      </c>
      <c r="B10205" s="2" t="s">
        <v>293</v>
      </c>
      <c r="C10205" s="429">
        <v>6.3406440000000002</v>
      </c>
      <c r="D10205" s="429">
        <v>3.4456790000000002</v>
      </c>
      <c r="E10205" s="429">
        <v>2.894965</v>
      </c>
      <c r="F10205" s="429">
        <v>0.89256100000000771</v>
      </c>
    </row>
    <row r="10206" spans="1:6" x14ac:dyDescent="0.3">
      <c r="A10206" s="336">
        <v>35447</v>
      </c>
      <c r="B10206" s="2" t="s">
        <v>293</v>
      </c>
      <c r="C10206" s="429">
        <v>6.3585430000000001</v>
      </c>
      <c r="D10206" s="429">
        <v>3.292332</v>
      </c>
      <c r="E10206" s="429">
        <v>3.066211</v>
      </c>
      <c r="F10206" s="429">
        <v>-0.14374699999999763</v>
      </c>
    </row>
    <row r="10207" spans="1:6" x14ac:dyDescent="0.3">
      <c r="A10207" s="336">
        <v>35452</v>
      </c>
      <c r="B10207" s="2" t="s">
        <v>293</v>
      </c>
      <c r="C10207" s="429">
        <v>6.3391219999999997</v>
      </c>
      <c r="D10207" s="429">
        <v>3.4839799999999999</v>
      </c>
      <c r="E10207" s="429">
        <v>2.8551419999999998</v>
      </c>
      <c r="F10207" s="429">
        <v>0.7251020000000139</v>
      </c>
    </row>
    <row r="10208" spans="1:6" x14ac:dyDescent="0.3">
      <c r="A10208" s="336">
        <v>35453</v>
      </c>
      <c r="B10208" s="2" t="s">
        <v>293</v>
      </c>
      <c r="C10208" s="429">
        <v>6.3248819999999997</v>
      </c>
      <c r="D10208" s="429">
        <v>3.4351569999999998</v>
      </c>
      <c r="E10208" s="429">
        <v>2.8897249999999999</v>
      </c>
      <c r="F10208" s="429">
        <v>0.16095600000000587</v>
      </c>
    </row>
    <row r="10209" spans="1:6" x14ac:dyDescent="0.3">
      <c r="A10209" s="336">
        <v>35456</v>
      </c>
      <c r="B10209" s="2" t="s">
        <v>293</v>
      </c>
      <c r="C10209" s="429">
        <v>6.3458269999999999</v>
      </c>
      <c r="D10209" s="429">
        <v>3.3992990000000001</v>
      </c>
      <c r="E10209" s="429">
        <v>2.9465279999999998</v>
      </c>
      <c r="F10209" s="429">
        <v>0.60590499999999281</v>
      </c>
    </row>
    <row r="10210" spans="1:6" x14ac:dyDescent="0.3">
      <c r="A10210" s="336">
        <v>35457</v>
      </c>
      <c r="B10210" s="2" t="s">
        <v>293</v>
      </c>
      <c r="C10210" s="429">
        <v>6.3356380000000003</v>
      </c>
      <c r="D10210" s="429">
        <v>3.4753240000000001</v>
      </c>
      <c r="E10210" s="429">
        <v>2.8603140000000002</v>
      </c>
      <c r="F10210" s="429">
        <v>0.64572500000000588</v>
      </c>
    </row>
    <row r="10211" spans="1:6" x14ac:dyDescent="0.3">
      <c r="A10211" s="336">
        <v>35458</v>
      </c>
      <c r="B10211" s="2" t="s">
        <v>293</v>
      </c>
      <c r="C10211" s="429">
        <v>6.3351550000000003</v>
      </c>
      <c r="D10211" s="429">
        <v>3.4776379999999998</v>
      </c>
      <c r="E10211" s="429">
        <v>2.8575170000000005</v>
      </c>
      <c r="F10211" s="429">
        <v>0.20393300000000636</v>
      </c>
    </row>
    <row r="10212" spans="1:6" x14ac:dyDescent="0.3">
      <c r="A10212" s="336">
        <v>35459</v>
      </c>
      <c r="B10212" s="2" t="s">
        <v>293</v>
      </c>
      <c r="C10212" s="429">
        <v>6.312627</v>
      </c>
      <c r="D10212" s="429">
        <v>3.1595499999999999</v>
      </c>
      <c r="E10212" s="429">
        <v>3.1530770000000001</v>
      </c>
      <c r="F10212" s="429">
        <v>-1.2497000000003311E-2</v>
      </c>
    </row>
    <row r="10213" spans="1:6" x14ac:dyDescent="0.3">
      <c r="A10213" s="336">
        <v>35460</v>
      </c>
      <c r="B10213" s="2" t="s">
        <v>293</v>
      </c>
      <c r="C10213" s="429">
        <v>6.3073670000000002</v>
      </c>
      <c r="D10213" s="429">
        <v>3.153921</v>
      </c>
      <c r="E10213" s="429">
        <v>3.1534460000000002</v>
      </c>
      <c r="F10213" s="429">
        <v>0.49264300000000105</v>
      </c>
    </row>
    <row r="10214" spans="1:6" x14ac:dyDescent="0.3">
      <c r="A10214" s="336">
        <v>35461</v>
      </c>
      <c r="B10214" s="2" t="s">
        <v>293</v>
      </c>
      <c r="C10214" s="429">
        <v>6.3641819999999996</v>
      </c>
      <c r="D10214" s="429">
        <v>3.3056350000000001</v>
      </c>
      <c r="E10214" s="429">
        <v>3.0585469999999995</v>
      </c>
      <c r="F10214" s="429">
        <v>-0.63277699999999015</v>
      </c>
    </row>
    <row r="10215" spans="1:6" x14ac:dyDescent="0.3">
      <c r="A10215" s="336">
        <v>35462</v>
      </c>
      <c r="B10215" s="2" t="s">
        <v>293</v>
      </c>
      <c r="C10215" s="429">
        <v>6.3260740000000002</v>
      </c>
      <c r="D10215" s="429">
        <v>3.2231960000000002</v>
      </c>
      <c r="E10215" s="429">
        <v>3.102878</v>
      </c>
      <c r="F10215" s="429">
        <v>0.65888599999998831</v>
      </c>
    </row>
    <row r="10216" spans="1:6" x14ac:dyDescent="0.3">
      <c r="A10216" s="336">
        <v>35463</v>
      </c>
      <c r="B10216" s="2" t="s">
        <v>293</v>
      </c>
      <c r="C10216" s="429">
        <v>6.3599600000000001</v>
      </c>
      <c r="D10216" s="429">
        <v>3.3776329999999999</v>
      </c>
      <c r="E10216" s="429">
        <v>2.9823270000000002</v>
      </c>
      <c r="F10216" s="429">
        <v>1.3007050000000007</v>
      </c>
    </row>
    <row r="10217" spans="1:6" x14ac:dyDescent="0.3">
      <c r="A10217" s="336">
        <v>35464</v>
      </c>
      <c r="B10217" s="2" t="s">
        <v>293</v>
      </c>
      <c r="C10217" s="429">
        <v>6.3018109999999998</v>
      </c>
      <c r="D10217" s="429">
        <v>3.1487029999999998</v>
      </c>
      <c r="E10217" s="429">
        <v>3.153108</v>
      </c>
      <c r="F10217" s="429">
        <v>0.48757500000001386</v>
      </c>
    </row>
    <row r="10218" spans="1:6" x14ac:dyDescent="0.3">
      <c r="A10218" s="336">
        <v>35466</v>
      </c>
      <c r="B10218" s="2" t="s">
        <v>293</v>
      </c>
      <c r="C10218" s="429">
        <v>6.3408670000000003</v>
      </c>
      <c r="D10218" s="429">
        <v>3.4025159999999999</v>
      </c>
      <c r="E10218" s="429">
        <v>2.9383510000000004</v>
      </c>
      <c r="F10218" s="429">
        <v>0.19104200000001015</v>
      </c>
    </row>
    <row r="10219" spans="1:6" x14ac:dyDescent="0.3">
      <c r="A10219" s="336">
        <v>35469</v>
      </c>
      <c r="B10219" s="2" t="s">
        <v>293</v>
      </c>
      <c r="C10219" s="429">
        <v>6.3606619999999996</v>
      </c>
      <c r="D10219" s="429">
        <v>3.2857720000000001</v>
      </c>
      <c r="E10219" s="429">
        <v>3.0748899999999995</v>
      </c>
      <c r="F10219" s="429">
        <v>1.1071199999999877</v>
      </c>
    </row>
    <row r="10220" spans="1:6" x14ac:dyDescent="0.3">
      <c r="A10220" s="336">
        <v>35470</v>
      </c>
      <c r="B10220" s="2" t="s">
        <v>293</v>
      </c>
      <c r="C10220" s="429">
        <v>6.3137150000000002</v>
      </c>
      <c r="D10220" s="429">
        <v>3.2011020000000001</v>
      </c>
      <c r="E10220" s="429">
        <v>3.1126130000000001</v>
      </c>
      <c r="F10220" s="429">
        <v>0.64612400000000747</v>
      </c>
    </row>
    <row r="10221" spans="1:6" x14ac:dyDescent="0.3">
      <c r="A10221" s="336">
        <v>35473</v>
      </c>
      <c r="B10221" s="2" t="s">
        <v>293</v>
      </c>
      <c r="C10221" s="429">
        <v>6.3438970000000001</v>
      </c>
      <c r="D10221" s="429">
        <v>3.4886490000000001</v>
      </c>
      <c r="E10221" s="429">
        <v>2.855248</v>
      </c>
      <c r="F10221" s="429">
        <v>0.63785800000000137</v>
      </c>
    </row>
    <row r="10222" spans="1:6" x14ac:dyDescent="0.3">
      <c r="A10222" s="336">
        <v>35474</v>
      </c>
      <c r="B10222" s="2" t="s">
        <v>293</v>
      </c>
      <c r="C10222" s="429">
        <v>6.3641269999999999</v>
      </c>
      <c r="D10222" s="429">
        <v>3.3285930000000001</v>
      </c>
      <c r="E10222" s="429">
        <v>3.0355339999999997</v>
      </c>
      <c r="F10222" s="429">
        <v>0.91414899999999477</v>
      </c>
    </row>
    <row r="10223" spans="1:6" x14ac:dyDescent="0.3">
      <c r="A10223" s="336">
        <v>35475</v>
      </c>
      <c r="B10223" s="2" t="s">
        <v>293</v>
      </c>
      <c r="C10223" s="429">
        <v>6.3199110000000003</v>
      </c>
      <c r="D10223" s="429">
        <v>3.4930979999999998</v>
      </c>
      <c r="E10223" s="429">
        <v>2.8268130000000005</v>
      </c>
      <c r="F10223" s="429">
        <v>-2.6625000000002785E-2</v>
      </c>
    </row>
    <row r="10224" spans="1:6" x14ac:dyDescent="0.3">
      <c r="A10224" s="336">
        <v>35476</v>
      </c>
      <c r="B10224" s="2" t="s">
        <v>293</v>
      </c>
      <c r="C10224" s="429">
        <v>6.3489089999999999</v>
      </c>
      <c r="D10224" s="429">
        <v>3.4757090000000002</v>
      </c>
      <c r="E10224" s="429">
        <v>2.8731999999999998</v>
      </c>
      <c r="F10224" s="429">
        <v>0.86755799999999539</v>
      </c>
    </row>
    <row r="10225" spans="1:6" x14ac:dyDescent="0.3">
      <c r="A10225" s="336">
        <v>35480</v>
      </c>
      <c r="B10225" s="2" t="s">
        <v>293</v>
      </c>
      <c r="C10225" s="429">
        <v>6.3491739999999997</v>
      </c>
      <c r="D10225" s="429">
        <v>3.3712300000000002</v>
      </c>
      <c r="E10225" s="429">
        <v>2.9779439999999995</v>
      </c>
      <c r="F10225" s="429">
        <v>1.0734580000000093</v>
      </c>
    </row>
    <row r="10226" spans="1:6" x14ac:dyDescent="0.3">
      <c r="A10226" s="336">
        <v>35481</v>
      </c>
      <c r="B10226" s="2" t="s">
        <v>293</v>
      </c>
      <c r="C10226" s="429">
        <v>6.340795</v>
      </c>
      <c r="D10226" s="429">
        <v>3.3853240000000002</v>
      </c>
      <c r="E10226" s="429">
        <v>2.9554709999999997</v>
      </c>
      <c r="F10226" s="429">
        <v>-0.38555400000001327</v>
      </c>
    </row>
    <row r="10227" spans="1:6" x14ac:dyDescent="0.3">
      <c r="A10227" s="336">
        <v>35487</v>
      </c>
      <c r="B10227" s="2" t="s">
        <v>293</v>
      </c>
      <c r="C10227" s="429">
        <v>6.3465389999999999</v>
      </c>
      <c r="D10227" s="429">
        <v>3.4680620000000002</v>
      </c>
      <c r="E10227" s="429">
        <v>2.8784769999999997</v>
      </c>
      <c r="F10227" s="429">
        <v>0.70713200000000143</v>
      </c>
    </row>
    <row r="10228" spans="1:6" x14ac:dyDescent="0.3">
      <c r="A10228" s="336">
        <v>35490</v>
      </c>
      <c r="B10228" s="2" t="s">
        <v>293</v>
      </c>
      <c r="C10228" s="429">
        <v>6.2875120000000004</v>
      </c>
      <c r="D10228" s="429">
        <v>3.4493900000000002</v>
      </c>
      <c r="E10228" s="429">
        <v>2.8381220000000003</v>
      </c>
      <c r="F10228" s="429">
        <v>-0.32935000000000514</v>
      </c>
    </row>
    <row r="10229" spans="1:6" x14ac:dyDescent="0.3">
      <c r="A10229" s="336">
        <v>35501</v>
      </c>
      <c r="B10229" s="2" t="s">
        <v>293</v>
      </c>
      <c r="C10229" s="429">
        <v>6.3089700000000004</v>
      </c>
      <c r="D10229" s="429">
        <v>3.4810400000000001</v>
      </c>
      <c r="E10229" s="429">
        <v>2.8279300000000003</v>
      </c>
      <c r="F10229" s="429">
        <v>-0.67691299999999188</v>
      </c>
    </row>
    <row r="10230" spans="1:6" x14ac:dyDescent="0.3">
      <c r="A10230" s="336">
        <v>35503</v>
      </c>
      <c r="B10230" s="2" t="s">
        <v>293</v>
      </c>
      <c r="C10230" s="429">
        <v>6.3319369999999999</v>
      </c>
      <c r="D10230" s="429">
        <v>3.5234109999999998</v>
      </c>
      <c r="E10230" s="429">
        <v>2.8085260000000001</v>
      </c>
      <c r="F10230" s="429">
        <v>-1.3724569999999829</v>
      </c>
    </row>
    <row r="10231" spans="1:6" x14ac:dyDescent="0.3">
      <c r="A10231" s="336">
        <v>35504</v>
      </c>
      <c r="B10231" s="2" t="s">
        <v>293</v>
      </c>
      <c r="C10231" s="429">
        <v>6.3188579999999996</v>
      </c>
      <c r="D10231" s="429">
        <v>3.4928189999999999</v>
      </c>
      <c r="E10231" s="429">
        <v>2.8260389999999997</v>
      </c>
      <c r="F10231" s="429">
        <v>-1.1600930000000034</v>
      </c>
    </row>
    <row r="10232" spans="1:6" x14ac:dyDescent="0.3">
      <c r="A10232" s="336">
        <v>35540</v>
      </c>
      <c r="B10232" s="2" t="s">
        <v>293</v>
      </c>
      <c r="C10232" s="429">
        <v>6.2692410000000001</v>
      </c>
      <c r="D10232" s="429">
        <v>3.6350280000000001</v>
      </c>
      <c r="E10232" s="429">
        <v>2.6342129999999999</v>
      </c>
      <c r="F10232" s="429">
        <v>-3.4223010000000045</v>
      </c>
    </row>
    <row r="10233" spans="1:6" x14ac:dyDescent="0.3">
      <c r="A10233" s="336">
        <v>35541</v>
      </c>
      <c r="B10233" s="2" t="s">
        <v>293</v>
      </c>
      <c r="C10233" s="429">
        <v>6.290953</v>
      </c>
      <c r="D10233" s="429">
        <v>3.5780460000000001</v>
      </c>
      <c r="E10233" s="429">
        <v>2.712907</v>
      </c>
      <c r="F10233" s="429">
        <v>-2.6437189999999973</v>
      </c>
    </row>
    <row r="10234" spans="1:6" x14ac:dyDescent="0.3">
      <c r="A10234" s="336">
        <v>35542</v>
      </c>
      <c r="B10234" s="2" t="s">
        <v>293</v>
      </c>
      <c r="C10234" s="429">
        <v>6.3223900000000004</v>
      </c>
      <c r="D10234" s="429">
        <v>3.522974</v>
      </c>
      <c r="E10234" s="429">
        <v>2.7994160000000003</v>
      </c>
      <c r="F10234" s="429">
        <v>-0.84047400000000749</v>
      </c>
    </row>
    <row r="10235" spans="1:6" x14ac:dyDescent="0.3">
      <c r="A10235" s="336">
        <v>35543</v>
      </c>
      <c r="B10235" s="2" t="s">
        <v>293</v>
      </c>
      <c r="C10235" s="429">
        <v>6.3181200000000004</v>
      </c>
      <c r="D10235" s="429">
        <v>3.6435819999999999</v>
      </c>
      <c r="E10235" s="429">
        <v>2.6745380000000005</v>
      </c>
      <c r="F10235" s="429">
        <v>-2.5821079999999981</v>
      </c>
    </row>
    <row r="10236" spans="1:6" x14ac:dyDescent="0.3">
      <c r="A10236" s="336">
        <v>35544</v>
      </c>
      <c r="B10236" s="2" t="s">
        <v>293</v>
      </c>
      <c r="C10236" s="429">
        <v>6.4080440000000003</v>
      </c>
      <c r="D10236" s="429">
        <v>3.5247510000000002</v>
      </c>
      <c r="E10236" s="429">
        <v>2.8832930000000001</v>
      </c>
      <c r="F10236" s="429">
        <v>-1.2412160000000085</v>
      </c>
    </row>
    <row r="10237" spans="1:6" x14ac:dyDescent="0.3">
      <c r="A10237" s="336">
        <v>35546</v>
      </c>
      <c r="B10237" s="2" t="s">
        <v>293</v>
      </c>
      <c r="C10237" s="429">
        <v>6.2935489999999996</v>
      </c>
      <c r="D10237" s="429">
        <v>3.5117539999999998</v>
      </c>
      <c r="E10237" s="429">
        <v>2.7817949999999998</v>
      </c>
      <c r="F10237" s="429">
        <v>-0.64139899999999983</v>
      </c>
    </row>
    <row r="10238" spans="1:6" x14ac:dyDescent="0.3">
      <c r="A10238" s="336">
        <v>35548</v>
      </c>
      <c r="B10238" s="2" t="s">
        <v>293</v>
      </c>
      <c r="C10238" s="429">
        <v>6.3478199999999996</v>
      </c>
      <c r="D10238" s="429">
        <v>3.5894200000000001</v>
      </c>
      <c r="E10238" s="429">
        <v>2.7583999999999995</v>
      </c>
      <c r="F10238" s="429">
        <v>-1.9072709999999944</v>
      </c>
    </row>
    <row r="10239" spans="1:6" x14ac:dyDescent="0.3">
      <c r="A10239" s="336">
        <v>35549</v>
      </c>
      <c r="B10239" s="2" t="s">
        <v>293</v>
      </c>
      <c r="C10239" s="429">
        <v>6.3146069999999996</v>
      </c>
      <c r="D10239" s="429">
        <v>3.5425</v>
      </c>
      <c r="E10239" s="429">
        <v>2.7721069999999997</v>
      </c>
      <c r="F10239" s="429">
        <v>-1.2368830000000059</v>
      </c>
    </row>
    <row r="10240" spans="1:6" x14ac:dyDescent="0.3">
      <c r="A10240" s="336">
        <v>35550</v>
      </c>
      <c r="B10240" s="2" t="s">
        <v>293</v>
      </c>
      <c r="C10240" s="429">
        <v>6.2917139999999998</v>
      </c>
      <c r="D10240" s="429">
        <v>3.4340380000000001</v>
      </c>
      <c r="E10240" s="429">
        <v>2.8576759999999997</v>
      </c>
      <c r="F10240" s="429">
        <v>-0.14490599999999887</v>
      </c>
    </row>
    <row r="10241" spans="1:6" x14ac:dyDescent="0.3">
      <c r="A10241" s="336">
        <v>35552</v>
      </c>
      <c r="B10241" s="2" t="s">
        <v>293</v>
      </c>
      <c r="C10241" s="429">
        <v>6.405907</v>
      </c>
      <c r="D10241" s="429">
        <v>3.5239820000000002</v>
      </c>
      <c r="E10241" s="429">
        <v>2.8819249999999998</v>
      </c>
      <c r="F10241" s="429">
        <v>-1.2192310000000006</v>
      </c>
    </row>
    <row r="10242" spans="1:6" x14ac:dyDescent="0.3">
      <c r="A10242" s="336">
        <v>35553</v>
      </c>
      <c r="B10242" s="2" t="s">
        <v>293</v>
      </c>
      <c r="C10242" s="429">
        <v>6.3095049999999997</v>
      </c>
      <c r="D10242" s="429">
        <v>3.6103339999999999</v>
      </c>
      <c r="E10242" s="429">
        <v>2.6991709999999998</v>
      </c>
      <c r="F10242" s="429">
        <v>-2.530231999999998</v>
      </c>
    </row>
    <row r="10243" spans="1:6" x14ac:dyDescent="0.3">
      <c r="A10243" s="336">
        <v>35554</v>
      </c>
      <c r="B10243" s="2" t="s">
        <v>293</v>
      </c>
      <c r="C10243" s="429">
        <v>6.3543050000000001</v>
      </c>
      <c r="D10243" s="429">
        <v>3.5556890000000001</v>
      </c>
      <c r="E10243" s="429">
        <v>2.798616</v>
      </c>
      <c r="F10243" s="429">
        <v>-1.3693649999999948</v>
      </c>
    </row>
    <row r="10244" spans="1:6" x14ac:dyDescent="0.3">
      <c r="A10244" s="336">
        <v>35555</v>
      </c>
      <c r="B10244" s="2" t="s">
        <v>293</v>
      </c>
      <c r="C10244" s="429">
        <v>6.3451519999999997</v>
      </c>
      <c r="D10244" s="429">
        <v>3.5032009999999998</v>
      </c>
      <c r="E10244" s="429">
        <v>2.8419509999999999</v>
      </c>
      <c r="F10244" s="429">
        <v>-0.74500499999999192</v>
      </c>
    </row>
    <row r="10245" spans="1:6" x14ac:dyDescent="0.3">
      <c r="A10245" s="336">
        <v>35563</v>
      </c>
      <c r="B10245" s="2" t="s">
        <v>293</v>
      </c>
      <c r="C10245" s="429">
        <v>6.3869030000000002</v>
      </c>
      <c r="D10245" s="429">
        <v>3.5523920000000002</v>
      </c>
      <c r="E10245" s="429">
        <v>2.834511</v>
      </c>
      <c r="F10245" s="429">
        <v>-1.4768070000000009</v>
      </c>
    </row>
    <row r="10246" spans="1:6" x14ac:dyDescent="0.3">
      <c r="A10246" s="336">
        <v>35564</v>
      </c>
      <c r="B10246" s="2" t="s">
        <v>293</v>
      </c>
      <c r="C10246" s="429">
        <v>6.3378690000000004</v>
      </c>
      <c r="D10246" s="429">
        <v>3.6324179999999999</v>
      </c>
      <c r="E10246" s="429">
        <v>2.7054510000000005</v>
      </c>
      <c r="F10246" s="429">
        <v>-2.4239929999999958</v>
      </c>
    </row>
    <row r="10247" spans="1:6" x14ac:dyDescent="0.3">
      <c r="A10247" s="336">
        <v>35565</v>
      </c>
      <c r="B10247" s="2" t="s">
        <v>293</v>
      </c>
      <c r="C10247" s="429">
        <v>6.3060359999999998</v>
      </c>
      <c r="D10247" s="429">
        <v>3.6501589999999999</v>
      </c>
      <c r="E10247" s="429">
        <v>2.6558769999999998</v>
      </c>
      <c r="F10247" s="429">
        <v>-2.7515740000000051</v>
      </c>
    </row>
    <row r="10248" spans="1:6" x14ac:dyDescent="0.3">
      <c r="A10248" s="336">
        <v>35570</v>
      </c>
      <c r="B10248" s="2" t="s">
        <v>293</v>
      </c>
      <c r="C10248" s="429">
        <v>6.382466</v>
      </c>
      <c r="D10248" s="429">
        <v>3.5683060000000002</v>
      </c>
      <c r="E10248" s="429">
        <v>2.8141599999999998</v>
      </c>
      <c r="F10248" s="429">
        <v>-1.7463439999999935</v>
      </c>
    </row>
    <row r="10249" spans="1:6" x14ac:dyDescent="0.3">
      <c r="A10249" s="336">
        <v>35571</v>
      </c>
      <c r="B10249" s="2" t="s">
        <v>293</v>
      </c>
      <c r="C10249" s="429">
        <v>6.3630490000000002</v>
      </c>
      <c r="D10249" s="429">
        <v>3.608968</v>
      </c>
      <c r="E10249" s="429">
        <v>2.7540810000000002</v>
      </c>
      <c r="F10249" s="429">
        <v>-2.1899450000000016</v>
      </c>
    </row>
    <row r="10250" spans="1:6" x14ac:dyDescent="0.3">
      <c r="A10250" s="336">
        <v>35572</v>
      </c>
      <c r="B10250" s="2" t="s">
        <v>293</v>
      </c>
      <c r="C10250" s="429">
        <v>6.2924769999999999</v>
      </c>
      <c r="D10250" s="429">
        <v>3.6222620000000001</v>
      </c>
      <c r="E10250" s="429">
        <v>2.6702149999999998</v>
      </c>
      <c r="F10250" s="429">
        <v>-2.88749099999999</v>
      </c>
    </row>
    <row r="10251" spans="1:6" x14ac:dyDescent="0.3">
      <c r="A10251" s="336">
        <v>35574</v>
      </c>
      <c r="B10251" s="2" t="s">
        <v>293</v>
      </c>
      <c r="C10251" s="429">
        <v>6.3375519999999996</v>
      </c>
      <c r="D10251" s="429">
        <v>3.4601410000000001</v>
      </c>
      <c r="E10251" s="429">
        <v>2.8774109999999995</v>
      </c>
      <c r="F10251" s="429">
        <v>-0.80266899999999453</v>
      </c>
    </row>
    <row r="10252" spans="1:6" x14ac:dyDescent="0.3">
      <c r="A10252" s="336">
        <v>35575</v>
      </c>
      <c r="B10252" s="2" t="s">
        <v>293</v>
      </c>
      <c r="C10252" s="429">
        <v>6.3283449999999997</v>
      </c>
      <c r="D10252" s="429">
        <v>3.6000329999999998</v>
      </c>
      <c r="E10252" s="429">
        <v>2.7283119999999998</v>
      </c>
      <c r="F10252" s="429">
        <v>-2.1600849999999951</v>
      </c>
    </row>
    <row r="10253" spans="1:6" x14ac:dyDescent="0.3">
      <c r="A10253" s="336">
        <v>35576</v>
      </c>
      <c r="B10253" s="2" t="s">
        <v>293</v>
      </c>
      <c r="C10253" s="429">
        <v>6.3645329999999998</v>
      </c>
      <c r="D10253" s="429">
        <v>3.388455</v>
      </c>
      <c r="E10253" s="429">
        <v>2.9760779999999998</v>
      </c>
      <c r="F10253" s="429">
        <v>-0.6825589999999977</v>
      </c>
    </row>
    <row r="10254" spans="1:6" x14ac:dyDescent="0.3">
      <c r="A10254" s="336">
        <v>35578</v>
      </c>
      <c r="B10254" s="2" t="s">
        <v>293</v>
      </c>
      <c r="C10254" s="429">
        <v>6.3384179999999999</v>
      </c>
      <c r="D10254" s="429">
        <v>3.5635159999999999</v>
      </c>
      <c r="E10254" s="429">
        <v>2.774902</v>
      </c>
      <c r="F10254" s="429">
        <v>-1.7018030000000053</v>
      </c>
    </row>
    <row r="10255" spans="1:6" x14ac:dyDescent="0.3">
      <c r="A10255" s="336">
        <v>35579</v>
      </c>
      <c r="B10255" s="2" t="s">
        <v>293</v>
      </c>
      <c r="C10255" s="429">
        <v>6.2794619999999997</v>
      </c>
      <c r="D10255" s="429">
        <v>3.4702570000000001</v>
      </c>
      <c r="E10255" s="429">
        <v>2.8092049999999995</v>
      </c>
      <c r="F10255" s="429">
        <v>-0.36766500000000946</v>
      </c>
    </row>
    <row r="10256" spans="1:6" x14ac:dyDescent="0.3">
      <c r="A10256" s="336">
        <v>35580</v>
      </c>
      <c r="B10256" s="2" t="s">
        <v>293</v>
      </c>
      <c r="C10256" s="429">
        <v>6.2890689999999996</v>
      </c>
      <c r="D10256" s="429">
        <v>3.4465650000000001</v>
      </c>
      <c r="E10256" s="429">
        <v>2.8425039999999995</v>
      </c>
      <c r="F10256" s="429">
        <v>-0.13433300000000514</v>
      </c>
    </row>
    <row r="10257" spans="1:6" x14ac:dyDescent="0.3">
      <c r="A10257" s="336">
        <v>35581</v>
      </c>
      <c r="B10257" s="2" t="s">
        <v>293</v>
      </c>
      <c r="C10257" s="429">
        <v>6.3152150000000002</v>
      </c>
      <c r="D10257" s="429">
        <v>3.6723110000000001</v>
      </c>
      <c r="E10257" s="429">
        <v>2.6429040000000001</v>
      </c>
      <c r="F10257" s="429">
        <v>-2.707027999999994</v>
      </c>
    </row>
    <row r="10258" spans="1:6" x14ac:dyDescent="0.3">
      <c r="A10258" s="336">
        <v>35582</v>
      </c>
      <c r="B10258" s="2" t="s">
        <v>293</v>
      </c>
      <c r="C10258" s="429">
        <v>6.4503399999999997</v>
      </c>
      <c r="D10258" s="429">
        <v>3.545636</v>
      </c>
      <c r="E10258" s="429">
        <v>2.9047039999999997</v>
      </c>
      <c r="F10258" s="429">
        <v>-1.7474619999999916</v>
      </c>
    </row>
    <row r="10259" spans="1:6" x14ac:dyDescent="0.3">
      <c r="A10259" s="336">
        <v>35585</v>
      </c>
      <c r="B10259" s="2" t="s">
        <v>293</v>
      </c>
      <c r="C10259" s="429">
        <v>6.3362819999999997</v>
      </c>
      <c r="D10259" s="429">
        <v>3.6570619999999998</v>
      </c>
      <c r="E10259" s="429">
        <v>2.6792199999999999</v>
      </c>
      <c r="F10259" s="429">
        <v>-2.4735359999999957</v>
      </c>
    </row>
    <row r="10260" spans="1:6" x14ac:dyDescent="0.3">
      <c r="A10260" s="336">
        <v>35586</v>
      </c>
      <c r="B10260" s="2" t="s">
        <v>293</v>
      </c>
      <c r="C10260" s="429">
        <v>6.422644</v>
      </c>
      <c r="D10260" s="429">
        <v>3.4830399999999999</v>
      </c>
      <c r="E10260" s="429">
        <v>2.9396040000000001</v>
      </c>
      <c r="F10260" s="429">
        <v>-0.95596500000000617</v>
      </c>
    </row>
    <row r="10261" spans="1:6" x14ac:dyDescent="0.3">
      <c r="A10261" s="336">
        <v>35587</v>
      </c>
      <c r="B10261" s="2" t="s">
        <v>293</v>
      </c>
      <c r="C10261" s="429">
        <v>6.2952820000000003</v>
      </c>
      <c r="D10261" s="429">
        <v>3.5161030000000002</v>
      </c>
      <c r="E10261" s="429">
        <v>2.7791790000000001</v>
      </c>
      <c r="F10261" s="429">
        <v>-0.9454899999999995</v>
      </c>
    </row>
    <row r="10262" spans="1:6" x14ac:dyDescent="0.3">
      <c r="A10262" s="336">
        <v>35592</v>
      </c>
      <c r="B10262" s="2" t="s">
        <v>293</v>
      </c>
      <c r="C10262" s="429">
        <v>6.3993039999999999</v>
      </c>
      <c r="D10262" s="429">
        <v>3.4635609999999999</v>
      </c>
      <c r="E10262" s="429">
        <v>2.935743</v>
      </c>
      <c r="F10262" s="429">
        <v>-0.875910999999995</v>
      </c>
    </row>
    <row r="10263" spans="1:6" x14ac:dyDescent="0.3">
      <c r="A10263" s="336">
        <v>35593</v>
      </c>
      <c r="B10263" s="2" t="s">
        <v>293</v>
      </c>
      <c r="C10263" s="429">
        <v>6.4124340000000002</v>
      </c>
      <c r="D10263" s="429">
        <v>3.553321</v>
      </c>
      <c r="E10263" s="429">
        <v>2.8591130000000002</v>
      </c>
      <c r="F10263" s="429">
        <v>-1.7666949999999986</v>
      </c>
    </row>
    <row r="10264" spans="1:6" x14ac:dyDescent="0.3">
      <c r="A10264" s="336">
        <v>35594</v>
      </c>
      <c r="B10264" s="2" t="s">
        <v>293</v>
      </c>
      <c r="C10264" s="429">
        <v>6.3729040000000001</v>
      </c>
      <c r="D10264" s="429">
        <v>3.5511879999999998</v>
      </c>
      <c r="E10264" s="429">
        <v>2.8217160000000003</v>
      </c>
      <c r="F10264" s="429">
        <v>-1.3783330000000049</v>
      </c>
    </row>
    <row r="10265" spans="1:6" x14ac:dyDescent="0.3">
      <c r="A10265" s="336">
        <v>35601</v>
      </c>
      <c r="B10265" s="2" t="s">
        <v>293</v>
      </c>
      <c r="C10265" s="429">
        <v>6.3050769999999998</v>
      </c>
      <c r="D10265" s="429">
        <v>3.5855540000000001</v>
      </c>
      <c r="E10265" s="429">
        <v>2.7195229999999997</v>
      </c>
      <c r="F10265" s="429">
        <v>-3.0526200000000117</v>
      </c>
    </row>
    <row r="10266" spans="1:6" x14ac:dyDescent="0.3">
      <c r="A10266" s="336">
        <v>35603</v>
      </c>
      <c r="B10266" s="2" t="s">
        <v>293</v>
      </c>
      <c r="C10266" s="429">
        <v>6.3024950000000004</v>
      </c>
      <c r="D10266" s="429">
        <v>3.5917810000000001</v>
      </c>
      <c r="E10266" s="429">
        <v>2.7107140000000003</v>
      </c>
      <c r="F10266" s="429">
        <v>-3.1963780000000028</v>
      </c>
    </row>
    <row r="10267" spans="1:6" x14ac:dyDescent="0.3">
      <c r="A10267" s="336">
        <v>35610</v>
      </c>
      <c r="B10267" s="2" t="s">
        <v>293</v>
      </c>
      <c r="C10267" s="429">
        <v>6.2978589999999999</v>
      </c>
      <c r="D10267" s="429">
        <v>3.5903010000000002</v>
      </c>
      <c r="E10267" s="429">
        <v>2.7075579999999997</v>
      </c>
      <c r="F10267" s="429">
        <v>-3.3662839999999932</v>
      </c>
    </row>
    <row r="10268" spans="1:6" x14ac:dyDescent="0.3">
      <c r="A10268" s="336">
        <v>35611</v>
      </c>
      <c r="B10268" s="2" t="s">
        <v>293</v>
      </c>
      <c r="C10268" s="429">
        <v>6.3006520000000004</v>
      </c>
      <c r="D10268" s="429">
        <v>3.5765159999999998</v>
      </c>
      <c r="E10268" s="429">
        <v>2.7241360000000006</v>
      </c>
      <c r="F10268" s="429">
        <v>-3.0594889999999921</v>
      </c>
    </row>
    <row r="10269" spans="1:6" x14ac:dyDescent="0.3">
      <c r="A10269" s="336">
        <v>35613</v>
      </c>
      <c r="B10269" s="2" t="s">
        <v>293</v>
      </c>
      <c r="C10269" s="429">
        <v>6.2697399999999996</v>
      </c>
      <c r="D10269" s="429">
        <v>3.5798179999999999</v>
      </c>
      <c r="E10269" s="429">
        <v>2.6899219999999997</v>
      </c>
      <c r="F10269" s="429">
        <v>-3.9980100000000007</v>
      </c>
    </row>
    <row r="10270" spans="1:6" x14ac:dyDescent="0.3">
      <c r="A10270" s="336">
        <v>35614</v>
      </c>
      <c r="B10270" s="2" t="s">
        <v>293</v>
      </c>
      <c r="C10270" s="429">
        <v>6.2819830000000003</v>
      </c>
      <c r="D10270" s="429">
        <v>3.5754869999999999</v>
      </c>
      <c r="E10270" s="429">
        <v>2.7064960000000005</v>
      </c>
      <c r="F10270" s="429">
        <v>-3.3625839999999911</v>
      </c>
    </row>
    <row r="10271" spans="1:6" x14ac:dyDescent="0.3">
      <c r="A10271" s="336">
        <v>35616</v>
      </c>
      <c r="B10271" s="2" t="s">
        <v>293</v>
      </c>
      <c r="C10271" s="429">
        <v>6.4423399999999997</v>
      </c>
      <c r="D10271" s="429">
        <v>3.5743510000000001</v>
      </c>
      <c r="E10271" s="429">
        <v>2.8679889999999997</v>
      </c>
      <c r="F10271" s="429">
        <v>-1.8779830000000004</v>
      </c>
    </row>
    <row r="10272" spans="1:6" x14ac:dyDescent="0.3">
      <c r="A10272" s="336">
        <v>35618</v>
      </c>
      <c r="B10272" s="2" t="s">
        <v>293</v>
      </c>
      <c r="C10272" s="429">
        <v>6.3429890000000002</v>
      </c>
      <c r="D10272" s="429">
        <v>3.605388</v>
      </c>
      <c r="E10272" s="429">
        <v>2.7376010000000002</v>
      </c>
      <c r="F10272" s="429">
        <v>-2.1727329999999867</v>
      </c>
    </row>
    <row r="10273" spans="1:6" x14ac:dyDescent="0.3">
      <c r="A10273" s="336">
        <v>35619</v>
      </c>
      <c r="B10273" s="2" t="s">
        <v>293</v>
      </c>
      <c r="C10273" s="429">
        <v>6.2839770000000001</v>
      </c>
      <c r="D10273" s="429">
        <v>3.622579</v>
      </c>
      <c r="E10273" s="429">
        <v>2.6613980000000002</v>
      </c>
      <c r="F10273" s="429">
        <v>-3.2174400000000105</v>
      </c>
    </row>
    <row r="10274" spans="1:6" x14ac:dyDescent="0.3">
      <c r="A10274" s="336">
        <v>35620</v>
      </c>
      <c r="B10274" s="2" t="s">
        <v>293</v>
      </c>
      <c r="C10274" s="429">
        <v>6.2545450000000002</v>
      </c>
      <c r="D10274" s="429">
        <v>3.567418</v>
      </c>
      <c r="E10274" s="429">
        <v>2.6871270000000003</v>
      </c>
      <c r="F10274" s="429">
        <v>-3.9086530000000081</v>
      </c>
    </row>
    <row r="10275" spans="1:6" x14ac:dyDescent="0.3">
      <c r="A10275" s="336">
        <v>35621</v>
      </c>
      <c r="B10275" s="2" t="s">
        <v>293</v>
      </c>
      <c r="C10275" s="429">
        <v>6.2009040000000004</v>
      </c>
      <c r="D10275" s="429">
        <v>3.6856599999999999</v>
      </c>
      <c r="E10275" s="429">
        <v>2.5152440000000005</v>
      </c>
      <c r="F10275" s="429">
        <v>-5.340962999999995</v>
      </c>
    </row>
    <row r="10276" spans="1:6" x14ac:dyDescent="0.3">
      <c r="A10276" s="336">
        <v>35622</v>
      </c>
      <c r="B10276" s="2" t="s">
        <v>293</v>
      </c>
      <c r="C10276" s="429">
        <v>6.237533</v>
      </c>
      <c r="D10276" s="429">
        <v>3.651707</v>
      </c>
      <c r="E10276" s="429">
        <v>2.585826</v>
      </c>
      <c r="F10276" s="429">
        <v>-4.5678529999999995</v>
      </c>
    </row>
    <row r="10277" spans="1:6" x14ac:dyDescent="0.3">
      <c r="A10277" s="336">
        <v>35630</v>
      </c>
      <c r="B10277" s="2" t="s">
        <v>293</v>
      </c>
      <c r="C10277" s="429">
        <v>6.4099430000000002</v>
      </c>
      <c r="D10277" s="429">
        <v>3.6524860000000001</v>
      </c>
      <c r="E10277" s="429">
        <v>2.757457</v>
      </c>
      <c r="F10277" s="429">
        <v>-1.5305189999999911</v>
      </c>
    </row>
    <row r="10278" spans="1:6" x14ac:dyDescent="0.3">
      <c r="A10278" s="336">
        <v>35633</v>
      </c>
      <c r="B10278" s="2" t="s">
        <v>293</v>
      </c>
      <c r="C10278" s="429">
        <v>6.3946290000000001</v>
      </c>
      <c r="D10278" s="429">
        <v>3.6460560000000002</v>
      </c>
      <c r="E10278" s="429">
        <v>2.7485729999999999</v>
      </c>
      <c r="F10278" s="429">
        <v>-2.3780090000000058</v>
      </c>
    </row>
    <row r="10279" spans="1:6" x14ac:dyDescent="0.3">
      <c r="A10279" s="336">
        <v>35634</v>
      </c>
      <c r="B10279" s="2" t="s">
        <v>293</v>
      </c>
      <c r="C10279" s="429">
        <v>6.3601419999999997</v>
      </c>
      <c r="D10279" s="429">
        <v>3.6408809999999998</v>
      </c>
      <c r="E10279" s="429">
        <v>2.7192609999999999</v>
      </c>
      <c r="F10279" s="429">
        <v>-2.4577559999999892</v>
      </c>
    </row>
    <row r="10280" spans="1:6" x14ac:dyDescent="0.3">
      <c r="A10280" s="336">
        <v>35640</v>
      </c>
      <c r="B10280" s="2" t="s">
        <v>293</v>
      </c>
      <c r="C10280" s="429">
        <v>6.2856740000000002</v>
      </c>
      <c r="D10280" s="429">
        <v>3.6094240000000002</v>
      </c>
      <c r="E10280" s="429">
        <v>2.67625</v>
      </c>
      <c r="F10280" s="429">
        <v>-3.6507610000000028</v>
      </c>
    </row>
    <row r="10281" spans="1:6" x14ac:dyDescent="0.3">
      <c r="A10281" s="336">
        <v>35643</v>
      </c>
      <c r="B10281" s="2" t="s">
        <v>293</v>
      </c>
      <c r="C10281" s="429">
        <v>6.3248530000000001</v>
      </c>
      <c r="D10281" s="429">
        <v>3.596314</v>
      </c>
      <c r="E10281" s="429">
        <v>2.728539</v>
      </c>
      <c r="F10281" s="429">
        <v>-2.5819989999999891</v>
      </c>
    </row>
    <row r="10282" spans="1:6" x14ac:dyDescent="0.3">
      <c r="A10282" s="336">
        <v>35645</v>
      </c>
      <c r="B10282" s="2" t="s">
        <v>293</v>
      </c>
      <c r="C10282" s="429">
        <v>6.3573040000000001</v>
      </c>
      <c r="D10282" s="429">
        <v>3.6232839999999999</v>
      </c>
      <c r="E10282" s="429">
        <v>2.7340200000000001</v>
      </c>
      <c r="F10282" s="429">
        <v>-2.3644490000000005</v>
      </c>
    </row>
    <row r="10283" spans="1:6" x14ac:dyDescent="0.3">
      <c r="A10283" s="336">
        <v>35646</v>
      </c>
      <c r="B10283" s="2" t="s">
        <v>293</v>
      </c>
      <c r="C10283" s="429">
        <v>6.4023180000000002</v>
      </c>
      <c r="D10283" s="429">
        <v>3.62704</v>
      </c>
      <c r="E10283" s="429">
        <v>2.7752780000000001</v>
      </c>
      <c r="F10283" s="429">
        <v>-1.0278700000000001</v>
      </c>
    </row>
    <row r="10284" spans="1:6" x14ac:dyDescent="0.3">
      <c r="A10284" s="336">
        <v>35647</v>
      </c>
      <c r="B10284" s="2" t="s">
        <v>293</v>
      </c>
      <c r="C10284" s="429">
        <v>6.2695360000000004</v>
      </c>
      <c r="D10284" s="429">
        <v>3.565445</v>
      </c>
      <c r="E10284" s="429">
        <v>2.7040910000000005</v>
      </c>
      <c r="F10284" s="429">
        <v>-3.610521999999996</v>
      </c>
    </row>
    <row r="10285" spans="1:6" x14ac:dyDescent="0.3">
      <c r="A10285" s="336">
        <v>35648</v>
      </c>
      <c r="B10285" s="2" t="s">
        <v>293</v>
      </c>
      <c r="C10285" s="429">
        <v>6.3304559999999999</v>
      </c>
      <c r="D10285" s="429">
        <v>3.6056370000000002</v>
      </c>
      <c r="E10285" s="429">
        <v>2.7248189999999997</v>
      </c>
      <c r="F10285" s="429">
        <v>-3.096927000000008</v>
      </c>
    </row>
    <row r="10286" spans="1:6" x14ac:dyDescent="0.3">
      <c r="A10286" s="336">
        <v>35650</v>
      </c>
      <c r="B10286" s="2" t="s">
        <v>293</v>
      </c>
      <c r="C10286" s="429">
        <v>6.298756</v>
      </c>
      <c r="D10286" s="429">
        <v>3.635545</v>
      </c>
      <c r="E10286" s="429">
        <v>2.663211</v>
      </c>
      <c r="F10286" s="429">
        <v>-2.6795619999999971</v>
      </c>
    </row>
    <row r="10287" spans="1:6" x14ac:dyDescent="0.3">
      <c r="A10287" s="336">
        <v>35651</v>
      </c>
      <c r="B10287" s="2" t="s">
        <v>293</v>
      </c>
      <c r="C10287" s="429">
        <v>6.3174570000000001</v>
      </c>
      <c r="D10287" s="429">
        <v>3.6544099999999999</v>
      </c>
      <c r="E10287" s="429">
        <v>2.6630470000000002</v>
      </c>
      <c r="F10287" s="429">
        <v>-2.2803009999999944</v>
      </c>
    </row>
    <row r="10288" spans="1:6" x14ac:dyDescent="0.3">
      <c r="A10288" s="336">
        <v>35652</v>
      </c>
      <c r="B10288" s="2" t="s">
        <v>293</v>
      </c>
      <c r="C10288" s="429">
        <v>6.331124</v>
      </c>
      <c r="D10288" s="429">
        <v>3.5969609999999999</v>
      </c>
      <c r="E10288" s="429">
        <v>2.7341630000000001</v>
      </c>
      <c r="F10288" s="429">
        <v>-2.5972359999999952</v>
      </c>
    </row>
    <row r="10289" spans="1:6" x14ac:dyDescent="0.3">
      <c r="A10289" s="336">
        <v>35653</v>
      </c>
      <c r="B10289" s="2" t="s">
        <v>293</v>
      </c>
      <c r="C10289" s="429">
        <v>6.3774829999999998</v>
      </c>
      <c r="D10289" s="429">
        <v>3.6425990000000001</v>
      </c>
      <c r="E10289" s="429">
        <v>2.7348839999999996</v>
      </c>
      <c r="F10289" s="429">
        <v>-2.1805529999999891</v>
      </c>
    </row>
    <row r="10290" spans="1:6" x14ac:dyDescent="0.3">
      <c r="A10290" s="336">
        <v>35654</v>
      </c>
      <c r="B10290" s="2" t="s">
        <v>293</v>
      </c>
      <c r="C10290" s="429">
        <v>6.3341609999999999</v>
      </c>
      <c r="D10290" s="429">
        <v>3.67136</v>
      </c>
      <c r="E10290" s="429">
        <v>2.662801</v>
      </c>
      <c r="F10290" s="429">
        <v>-2.1644889999999819</v>
      </c>
    </row>
    <row r="10291" spans="1:6" x14ac:dyDescent="0.3">
      <c r="A10291" s="336">
        <v>35660</v>
      </c>
      <c r="B10291" s="2" t="s">
        <v>293</v>
      </c>
      <c r="C10291" s="429">
        <v>6.431489</v>
      </c>
      <c r="D10291" s="429">
        <v>3.6611929999999999</v>
      </c>
      <c r="E10291" s="429">
        <v>2.7702960000000001</v>
      </c>
      <c r="F10291" s="429">
        <v>-1.0490420000000071</v>
      </c>
    </row>
    <row r="10292" spans="1:6" x14ac:dyDescent="0.3">
      <c r="A10292" s="336">
        <v>35661</v>
      </c>
      <c r="B10292" s="2" t="s">
        <v>293</v>
      </c>
      <c r="C10292" s="429">
        <v>6.4293060000000004</v>
      </c>
      <c r="D10292" s="429">
        <v>3.6312259999999998</v>
      </c>
      <c r="E10292" s="429">
        <v>2.7980800000000006</v>
      </c>
      <c r="F10292" s="429">
        <v>-0.88393899999999093</v>
      </c>
    </row>
    <row r="10293" spans="1:6" x14ac:dyDescent="0.3">
      <c r="A10293" s="336">
        <v>35670</v>
      </c>
      <c r="B10293" s="2" t="s">
        <v>293</v>
      </c>
      <c r="C10293" s="429">
        <v>6.2446299999999999</v>
      </c>
      <c r="D10293" s="429">
        <v>3.644031</v>
      </c>
      <c r="E10293" s="429">
        <v>2.6005989999999999</v>
      </c>
      <c r="F10293" s="429">
        <v>-4.538651999999999</v>
      </c>
    </row>
    <row r="10294" spans="1:6" x14ac:dyDescent="0.3">
      <c r="A10294" s="336">
        <v>35671</v>
      </c>
      <c r="B10294" s="2" t="s">
        <v>293</v>
      </c>
      <c r="C10294" s="429">
        <v>6.3035009999999998</v>
      </c>
      <c r="D10294" s="429">
        <v>3.57578</v>
      </c>
      <c r="E10294" s="429">
        <v>2.7277209999999998</v>
      </c>
      <c r="F10294" s="429">
        <v>-3.2465820000000036</v>
      </c>
    </row>
    <row r="10295" spans="1:6" x14ac:dyDescent="0.3">
      <c r="A10295" s="336">
        <v>35672</v>
      </c>
      <c r="B10295" s="2" t="s">
        <v>293</v>
      </c>
      <c r="C10295" s="429">
        <v>6.3618490000000003</v>
      </c>
      <c r="D10295" s="429">
        <v>3.6151930000000001</v>
      </c>
      <c r="E10295" s="429">
        <v>2.7466560000000002</v>
      </c>
      <c r="F10295" s="429">
        <v>-1.6831789999999955</v>
      </c>
    </row>
    <row r="10296" spans="1:6" x14ac:dyDescent="0.3">
      <c r="A10296" s="336">
        <v>35673</v>
      </c>
      <c r="B10296" s="2" t="s">
        <v>293</v>
      </c>
      <c r="C10296" s="429">
        <v>6.3051149999999998</v>
      </c>
      <c r="D10296" s="429">
        <v>3.6025870000000002</v>
      </c>
      <c r="E10296" s="429">
        <v>2.7025279999999996</v>
      </c>
      <c r="F10296" s="429">
        <v>-2.9175870000000046</v>
      </c>
    </row>
    <row r="10297" spans="1:6" x14ac:dyDescent="0.3">
      <c r="A10297" s="336">
        <v>35674</v>
      </c>
      <c r="B10297" s="2" t="s">
        <v>293</v>
      </c>
      <c r="C10297" s="429">
        <v>6.3964040000000004</v>
      </c>
      <c r="D10297" s="429">
        <v>3.6588980000000002</v>
      </c>
      <c r="E10297" s="429">
        <v>2.7375060000000002</v>
      </c>
      <c r="F10297" s="429">
        <v>-1.5757289999999955</v>
      </c>
    </row>
    <row r="10298" spans="1:6" x14ac:dyDescent="0.3">
      <c r="A10298" s="336">
        <v>35677</v>
      </c>
      <c r="B10298" s="2" t="s">
        <v>293</v>
      </c>
      <c r="C10298" s="429">
        <v>6.4342449999999998</v>
      </c>
      <c r="D10298" s="429">
        <v>3.5773069999999998</v>
      </c>
      <c r="E10298" s="429">
        <v>2.856938</v>
      </c>
      <c r="F10298" s="429">
        <v>-2.7096089999999933</v>
      </c>
    </row>
    <row r="10299" spans="1:6" x14ac:dyDescent="0.3">
      <c r="A10299" s="336">
        <v>35739</v>
      </c>
      <c r="B10299" s="2" t="s">
        <v>293</v>
      </c>
      <c r="C10299" s="429">
        <v>6.2343630000000001</v>
      </c>
      <c r="D10299" s="429">
        <v>3.5733060000000001</v>
      </c>
      <c r="E10299" s="429">
        <v>2.661057</v>
      </c>
      <c r="F10299" s="429">
        <v>-4.7435159999999996</v>
      </c>
    </row>
    <row r="10300" spans="1:6" x14ac:dyDescent="0.3">
      <c r="A10300" s="336">
        <v>35740</v>
      </c>
      <c r="B10300" s="2" t="s">
        <v>293</v>
      </c>
      <c r="C10300" s="429">
        <v>6.0689190000000002</v>
      </c>
      <c r="D10300" s="429">
        <v>3.6857340000000001</v>
      </c>
      <c r="E10300" s="429">
        <v>2.3831850000000001</v>
      </c>
      <c r="F10300" s="429">
        <v>-7.4992760000000018</v>
      </c>
    </row>
    <row r="10301" spans="1:6" x14ac:dyDescent="0.3">
      <c r="A10301" s="336">
        <v>35741</v>
      </c>
      <c r="B10301" s="2" t="s">
        <v>293</v>
      </c>
      <c r="C10301" s="429">
        <v>6.2455850000000002</v>
      </c>
      <c r="D10301" s="429">
        <v>3.6425100000000001</v>
      </c>
      <c r="E10301" s="429">
        <v>2.603075</v>
      </c>
      <c r="F10301" s="429">
        <v>-5.2272569999999874</v>
      </c>
    </row>
    <row r="10302" spans="1:6" x14ac:dyDescent="0.3">
      <c r="A10302" s="336">
        <v>35744</v>
      </c>
      <c r="B10302" s="2" t="s">
        <v>293</v>
      </c>
      <c r="C10302" s="429">
        <v>6.0251190000000001</v>
      </c>
      <c r="D10302" s="429">
        <v>3.8679480000000002</v>
      </c>
      <c r="E10302" s="429">
        <v>2.1571709999999999</v>
      </c>
      <c r="F10302" s="429">
        <v>-8.711137000000015</v>
      </c>
    </row>
    <row r="10303" spans="1:6" x14ac:dyDescent="0.3">
      <c r="A10303" s="336">
        <v>35745</v>
      </c>
      <c r="B10303" s="2" t="s">
        <v>293</v>
      </c>
      <c r="C10303" s="429">
        <v>6.0480650000000002</v>
      </c>
      <c r="D10303" s="429">
        <v>3.783061</v>
      </c>
      <c r="E10303" s="429">
        <v>2.2650040000000002</v>
      </c>
      <c r="F10303" s="429">
        <v>-8.77198700000001</v>
      </c>
    </row>
    <row r="10304" spans="1:6" x14ac:dyDescent="0.3">
      <c r="A10304" s="336">
        <v>35746</v>
      </c>
      <c r="B10304" s="2" t="s">
        <v>293</v>
      </c>
      <c r="C10304" s="429">
        <v>6.0660150000000002</v>
      </c>
      <c r="D10304" s="429">
        <v>3.744704</v>
      </c>
      <c r="E10304" s="429">
        <v>2.3213110000000001</v>
      </c>
      <c r="F10304" s="429">
        <v>-7.5865839999999949</v>
      </c>
    </row>
    <row r="10305" spans="1:6" x14ac:dyDescent="0.3">
      <c r="A10305" s="336">
        <v>35747</v>
      </c>
      <c r="B10305" s="2" t="s">
        <v>293</v>
      </c>
      <c r="C10305" s="429">
        <v>6.1806239999999999</v>
      </c>
      <c r="D10305" s="429">
        <v>3.7065570000000001</v>
      </c>
      <c r="E10305" s="429">
        <v>2.4740669999999998</v>
      </c>
      <c r="F10305" s="429">
        <v>-5.3589429999999965</v>
      </c>
    </row>
    <row r="10306" spans="1:6" x14ac:dyDescent="0.3">
      <c r="A10306" s="336">
        <v>35748</v>
      </c>
      <c r="B10306" s="2" t="s">
        <v>293</v>
      </c>
      <c r="C10306" s="429">
        <v>6.210267</v>
      </c>
      <c r="D10306" s="429">
        <v>3.6695639999999998</v>
      </c>
      <c r="E10306" s="429">
        <v>2.5407030000000002</v>
      </c>
      <c r="F10306" s="429">
        <v>-5.7139320000000069</v>
      </c>
    </row>
    <row r="10307" spans="1:6" x14ac:dyDescent="0.3">
      <c r="A10307" s="336">
        <v>35749</v>
      </c>
      <c r="B10307" s="2" t="s">
        <v>293</v>
      </c>
      <c r="C10307" s="429">
        <v>6.263331</v>
      </c>
      <c r="D10307" s="429">
        <v>3.5924100000000001</v>
      </c>
      <c r="E10307" s="429">
        <v>2.6709209999999999</v>
      </c>
      <c r="F10307" s="429">
        <v>-4.4867139999999921</v>
      </c>
    </row>
    <row r="10308" spans="1:6" x14ac:dyDescent="0.3">
      <c r="A10308" s="336">
        <v>35750</v>
      </c>
      <c r="B10308" s="2" t="s">
        <v>293</v>
      </c>
      <c r="C10308" s="429">
        <v>6.2331750000000001</v>
      </c>
      <c r="D10308" s="429">
        <v>3.5966800000000001</v>
      </c>
      <c r="E10308" s="429">
        <v>2.636495</v>
      </c>
      <c r="F10308" s="429">
        <v>-5.364218000000001</v>
      </c>
    </row>
    <row r="10309" spans="1:6" x14ac:dyDescent="0.3">
      <c r="A10309" s="336">
        <v>35751</v>
      </c>
      <c r="B10309" s="2" t="s">
        <v>293</v>
      </c>
      <c r="C10309" s="429">
        <v>6.0938030000000003</v>
      </c>
      <c r="D10309" s="429">
        <v>3.7390940000000001</v>
      </c>
      <c r="E10309" s="429">
        <v>2.3547090000000002</v>
      </c>
      <c r="F10309" s="429">
        <v>-7.4706030000000112</v>
      </c>
    </row>
    <row r="10310" spans="1:6" x14ac:dyDescent="0.3">
      <c r="A10310" s="336">
        <v>35752</v>
      </c>
      <c r="B10310" s="2" t="s">
        <v>293</v>
      </c>
      <c r="C10310" s="429">
        <v>6.0969829999999998</v>
      </c>
      <c r="D10310" s="429">
        <v>3.7223950000000001</v>
      </c>
      <c r="E10310" s="429">
        <v>2.3745879999999997</v>
      </c>
      <c r="F10310" s="429">
        <v>-6.8657529999999909</v>
      </c>
    </row>
    <row r="10311" spans="1:6" x14ac:dyDescent="0.3">
      <c r="A10311" s="336">
        <v>35754</v>
      </c>
      <c r="B10311" s="2" t="s">
        <v>293</v>
      </c>
      <c r="C10311" s="429">
        <v>6.2498459999999998</v>
      </c>
      <c r="D10311" s="429">
        <v>3.6476280000000001</v>
      </c>
      <c r="E10311" s="429">
        <v>2.6022179999999997</v>
      </c>
      <c r="F10311" s="429">
        <v>-4.6807200000000009</v>
      </c>
    </row>
    <row r="10312" spans="1:6" x14ac:dyDescent="0.3">
      <c r="A10312" s="336">
        <v>35755</v>
      </c>
      <c r="B10312" s="2" t="s">
        <v>293</v>
      </c>
      <c r="C10312" s="429">
        <v>6.128285</v>
      </c>
      <c r="D10312" s="429">
        <v>3.758124</v>
      </c>
      <c r="E10312" s="429">
        <v>2.370161</v>
      </c>
      <c r="F10312" s="429">
        <v>-5.9881820000000019</v>
      </c>
    </row>
    <row r="10313" spans="1:6" x14ac:dyDescent="0.3">
      <c r="A10313" s="336">
        <v>35756</v>
      </c>
      <c r="B10313" s="2" t="s">
        <v>293</v>
      </c>
      <c r="C10313" s="429">
        <v>6.3028639999999996</v>
      </c>
      <c r="D10313" s="429">
        <v>3.5797780000000001</v>
      </c>
      <c r="E10313" s="429">
        <v>2.7230859999999995</v>
      </c>
      <c r="F10313" s="429">
        <v>-3.4677310000000006</v>
      </c>
    </row>
    <row r="10314" spans="1:6" x14ac:dyDescent="0.3">
      <c r="A10314" s="336">
        <v>35757</v>
      </c>
      <c r="B10314" s="2" t="s">
        <v>293</v>
      </c>
      <c r="C10314" s="429">
        <v>6.273269</v>
      </c>
      <c r="D10314" s="429">
        <v>3.5926710000000002</v>
      </c>
      <c r="E10314" s="429">
        <v>2.6805979999999998</v>
      </c>
      <c r="F10314" s="429">
        <v>-4.3101519999999951</v>
      </c>
    </row>
    <row r="10315" spans="1:6" x14ac:dyDescent="0.3">
      <c r="A10315" s="336">
        <v>35758</v>
      </c>
      <c r="B10315" s="2" t="s">
        <v>293</v>
      </c>
      <c r="C10315" s="429">
        <v>6.2868930000000001</v>
      </c>
      <c r="D10315" s="429">
        <v>3.590131</v>
      </c>
      <c r="E10315" s="429">
        <v>2.6967620000000001</v>
      </c>
      <c r="F10315" s="429">
        <v>-3.9955009999999902</v>
      </c>
    </row>
    <row r="10316" spans="1:6" x14ac:dyDescent="0.3">
      <c r="A10316" s="336">
        <v>35759</v>
      </c>
      <c r="B10316" s="2" t="s">
        <v>293</v>
      </c>
      <c r="C10316" s="429">
        <v>6.2425439999999996</v>
      </c>
      <c r="D10316" s="429">
        <v>3.6134270000000002</v>
      </c>
      <c r="E10316" s="429">
        <v>2.6291169999999995</v>
      </c>
      <c r="F10316" s="429">
        <v>-5.3018549999999962</v>
      </c>
    </row>
    <row r="10317" spans="1:6" x14ac:dyDescent="0.3">
      <c r="A10317" s="336">
        <v>35760</v>
      </c>
      <c r="B10317" s="2" t="s">
        <v>293</v>
      </c>
      <c r="C10317" s="429">
        <v>6.2345139999999999</v>
      </c>
      <c r="D10317" s="429">
        <v>3.6742819999999998</v>
      </c>
      <c r="E10317" s="429">
        <v>2.5602320000000001</v>
      </c>
      <c r="F10317" s="429">
        <v>-5.066322999999997</v>
      </c>
    </row>
    <row r="10318" spans="1:6" x14ac:dyDescent="0.3">
      <c r="A10318" s="336">
        <v>35761</v>
      </c>
      <c r="B10318" s="2" t="s">
        <v>293</v>
      </c>
      <c r="C10318" s="429">
        <v>6.1900339999999998</v>
      </c>
      <c r="D10318" s="429">
        <v>3.6633969999999998</v>
      </c>
      <c r="E10318" s="429">
        <v>2.526637</v>
      </c>
      <c r="F10318" s="429">
        <v>-6.4312140000000113</v>
      </c>
    </row>
    <row r="10319" spans="1:6" x14ac:dyDescent="0.3">
      <c r="A10319" s="336">
        <v>35763</v>
      </c>
      <c r="B10319" s="2" t="s">
        <v>293</v>
      </c>
      <c r="C10319" s="429">
        <v>6.2611679999999996</v>
      </c>
      <c r="D10319" s="429">
        <v>3.642585</v>
      </c>
      <c r="E10319" s="429">
        <v>2.6185829999999997</v>
      </c>
      <c r="F10319" s="429">
        <v>-4.8350090000000066</v>
      </c>
    </row>
    <row r="10320" spans="1:6" x14ac:dyDescent="0.3">
      <c r="A10320" s="336">
        <v>35764</v>
      </c>
      <c r="B10320" s="2" t="s">
        <v>293</v>
      </c>
      <c r="C10320" s="429">
        <v>6.1519760000000003</v>
      </c>
      <c r="D10320" s="429">
        <v>3.7036920000000002</v>
      </c>
      <c r="E10320" s="429">
        <v>2.4482840000000001</v>
      </c>
      <c r="F10320" s="429">
        <v>-6.3365239999999901</v>
      </c>
    </row>
    <row r="10321" spans="1:6" x14ac:dyDescent="0.3">
      <c r="A10321" s="336">
        <v>35765</v>
      </c>
      <c r="B10321" s="2" t="s">
        <v>293</v>
      </c>
      <c r="C10321" s="429">
        <v>6.0095409999999996</v>
      </c>
      <c r="D10321" s="429">
        <v>3.856862</v>
      </c>
      <c r="E10321" s="429">
        <v>2.1526789999999996</v>
      </c>
      <c r="F10321" s="429">
        <v>-9.2204049999999995</v>
      </c>
    </row>
    <row r="10322" spans="1:6" x14ac:dyDescent="0.3">
      <c r="A10322" s="336">
        <v>35766</v>
      </c>
      <c r="B10322" s="2" t="s">
        <v>293</v>
      </c>
      <c r="C10322" s="429">
        <v>6.0821829999999997</v>
      </c>
      <c r="D10322" s="429">
        <v>3.7518630000000002</v>
      </c>
      <c r="E10322" s="429">
        <v>2.3303199999999995</v>
      </c>
      <c r="F10322" s="429">
        <v>-7.9723780000000062</v>
      </c>
    </row>
    <row r="10323" spans="1:6" x14ac:dyDescent="0.3">
      <c r="A10323" s="336">
        <v>35768</v>
      </c>
      <c r="B10323" s="2" t="s">
        <v>293</v>
      </c>
      <c r="C10323" s="429">
        <v>6.0715529999999998</v>
      </c>
      <c r="D10323" s="429">
        <v>3.7579069999999999</v>
      </c>
      <c r="E10323" s="429">
        <v>2.3136459999999999</v>
      </c>
      <c r="F10323" s="429">
        <v>-7.4936179999999979</v>
      </c>
    </row>
    <row r="10324" spans="1:6" x14ac:dyDescent="0.3">
      <c r="A10324" s="336">
        <v>35769</v>
      </c>
      <c r="B10324" s="2" t="s">
        <v>293</v>
      </c>
      <c r="C10324" s="429">
        <v>6.1216350000000004</v>
      </c>
      <c r="D10324" s="429">
        <v>3.7408589999999999</v>
      </c>
      <c r="E10324" s="429">
        <v>2.3807760000000004</v>
      </c>
      <c r="F10324" s="429">
        <v>-6.1732789999999866</v>
      </c>
    </row>
    <row r="10325" spans="1:6" x14ac:dyDescent="0.3">
      <c r="A10325" s="336">
        <v>35771</v>
      </c>
      <c r="B10325" s="2" t="s">
        <v>293</v>
      </c>
      <c r="C10325" s="429">
        <v>6.0698420000000004</v>
      </c>
      <c r="D10325" s="429">
        <v>3.8323589999999998</v>
      </c>
      <c r="E10325" s="429">
        <v>2.2374830000000006</v>
      </c>
      <c r="F10325" s="429">
        <v>-7.4944930000000056</v>
      </c>
    </row>
    <row r="10326" spans="1:6" x14ac:dyDescent="0.3">
      <c r="A10326" s="336">
        <v>35772</v>
      </c>
      <c r="B10326" s="2" t="s">
        <v>293</v>
      </c>
      <c r="C10326" s="429">
        <v>6.0468039999999998</v>
      </c>
      <c r="D10326" s="429">
        <v>3.7484579999999998</v>
      </c>
      <c r="E10326" s="429">
        <v>2.298346</v>
      </c>
      <c r="F10326" s="429">
        <v>-8.0701820000000026</v>
      </c>
    </row>
    <row r="10327" spans="1:6" x14ac:dyDescent="0.3">
      <c r="A10327" s="336">
        <v>35773</v>
      </c>
      <c r="B10327" s="2" t="s">
        <v>293</v>
      </c>
      <c r="C10327" s="429">
        <v>6.2452920000000001</v>
      </c>
      <c r="D10327" s="429">
        <v>3.5937190000000001</v>
      </c>
      <c r="E10327" s="429">
        <v>2.651573</v>
      </c>
      <c r="F10327" s="429">
        <v>-4.9035749999999965</v>
      </c>
    </row>
    <row r="10328" spans="1:6" x14ac:dyDescent="0.3">
      <c r="A10328" s="336">
        <v>35774</v>
      </c>
      <c r="B10328" s="2" t="s">
        <v>293</v>
      </c>
      <c r="C10328" s="429">
        <v>6.0857359999999998</v>
      </c>
      <c r="D10328" s="429">
        <v>3.740917</v>
      </c>
      <c r="E10328" s="429">
        <v>2.3448189999999998</v>
      </c>
      <c r="F10328" s="429">
        <v>-7.3139059999999887</v>
      </c>
    </row>
    <row r="10329" spans="1:6" x14ac:dyDescent="0.3">
      <c r="A10329" s="336">
        <v>35775</v>
      </c>
      <c r="B10329" s="2" t="s">
        <v>293</v>
      </c>
      <c r="C10329" s="429">
        <v>6.2830450000000004</v>
      </c>
      <c r="D10329" s="429">
        <v>3.6082369999999999</v>
      </c>
      <c r="E10329" s="429">
        <v>2.6748080000000005</v>
      </c>
      <c r="F10329" s="429">
        <v>-3.9426619999999986</v>
      </c>
    </row>
    <row r="10330" spans="1:6" x14ac:dyDescent="0.3">
      <c r="A10330" s="336">
        <v>35776</v>
      </c>
      <c r="B10330" s="2" t="s">
        <v>293</v>
      </c>
      <c r="C10330" s="429">
        <v>6.1259940000000004</v>
      </c>
      <c r="D10330" s="429">
        <v>3.7223299999999999</v>
      </c>
      <c r="E10330" s="429">
        <v>2.4036640000000005</v>
      </c>
      <c r="F10330" s="429">
        <v>-6.3498670000000104</v>
      </c>
    </row>
    <row r="10331" spans="1:6" x14ac:dyDescent="0.3">
      <c r="A10331" s="336">
        <v>35801</v>
      </c>
      <c r="B10331" s="2" t="s">
        <v>293</v>
      </c>
      <c r="C10331" s="429">
        <v>6.2574699999999996</v>
      </c>
      <c r="D10331" s="429">
        <v>3.6291890000000002</v>
      </c>
      <c r="E10331" s="429">
        <v>2.6282809999999994</v>
      </c>
      <c r="F10331" s="429">
        <v>-4.9342869999999976</v>
      </c>
    </row>
    <row r="10332" spans="1:6" x14ac:dyDescent="0.3">
      <c r="A10332" s="336">
        <v>35802</v>
      </c>
      <c r="B10332" s="2" t="s">
        <v>293</v>
      </c>
      <c r="C10332" s="429">
        <v>6.2644120000000001</v>
      </c>
      <c r="D10332" s="429">
        <v>3.6269170000000002</v>
      </c>
      <c r="E10332" s="429">
        <v>2.6374949999999999</v>
      </c>
      <c r="F10332" s="429">
        <v>-4.7073449999999966</v>
      </c>
    </row>
    <row r="10333" spans="1:6" x14ac:dyDescent="0.3">
      <c r="A10333" s="336">
        <v>35803</v>
      </c>
      <c r="B10333" s="2" t="s">
        <v>293</v>
      </c>
      <c r="C10333" s="429">
        <v>6.2602510000000002</v>
      </c>
      <c r="D10333" s="429">
        <v>3.643478</v>
      </c>
      <c r="E10333" s="429">
        <v>2.6167730000000002</v>
      </c>
      <c r="F10333" s="429">
        <v>-4.6859520000000003</v>
      </c>
    </row>
    <row r="10334" spans="1:6" x14ac:dyDescent="0.3">
      <c r="A10334" s="336">
        <v>35805</v>
      </c>
      <c r="B10334" s="2" t="s">
        <v>293</v>
      </c>
      <c r="C10334" s="429">
        <v>6.2686489999999999</v>
      </c>
      <c r="D10334" s="429">
        <v>3.6158169999999998</v>
      </c>
      <c r="E10334" s="429">
        <v>2.6528320000000001</v>
      </c>
      <c r="F10334" s="429">
        <v>-4.5911909999999949</v>
      </c>
    </row>
    <row r="10335" spans="1:6" x14ac:dyDescent="0.3">
      <c r="A10335" s="336">
        <v>35806</v>
      </c>
      <c r="B10335" s="2" t="s">
        <v>293</v>
      </c>
      <c r="C10335" s="429">
        <v>6.2690760000000001</v>
      </c>
      <c r="D10335" s="429">
        <v>3.602779</v>
      </c>
      <c r="E10335" s="429">
        <v>2.6662970000000001</v>
      </c>
      <c r="F10335" s="429">
        <v>-4.5122490000000184</v>
      </c>
    </row>
    <row r="10336" spans="1:6" x14ac:dyDescent="0.3">
      <c r="A10336" s="336">
        <v>35808</v>
      </c>
      <c r="B10336" s="2" t="s">
        <v>293</v>
      </c>
      <c r="C10336" s="429">
        <v>6.2764030000000002</v>
      </c>
      <c r="D10336" s="429">
        <v>3.6083099999999999</v>
      </c>
      <c r="E10336" s="429">
        <v>2.6680930000000003</v>
      </c>
      <c r="F10336" s="429">
        <v>-4.3494309999999885</v>
      </c>
    </row>
    <row r="10337" spans="1:6" x14ac:dyDescent="0.3">
      <c r="A10337" s="336">
        <v>35810</v>
      </c>
      <c r="B10337" s="2" t="s">
        <v>293</v>
      </c>
      <c r="C10337" s="429">
        <v>6.2556469999999997</v>
      </c>
      <c r="D10337" s="429">
        <v>3.6131880000000001</v>
      </c>
      <c r="E10337" s="429">
        <v>2.6424589999999997</v>
      </c>
      <c r="F10337" s="429">
        <v>-4.9491029999999938</v>
      </c>
    </row>
    <row r="10338" spans="1:6" x14ac:dyDescent="0.3">
      <c r="A10338" s="336">
        <v>35811</v>
      </c>
      <c r="B10338" s="2" t="s">
        <v>293</v>
      </c>
      <c r="C10338" s="429">
        <v>6.2406220000000001</v>
      </c>
      <c r="D10338" s="429">
        <v>3.6338240000000002</v>
      </c>
      <c r="E10338" s="429">
        <v>2.6067979999999999</v>
      </c>
      <c r="F10338" s="429">
        <v>-5.3679440000000014</v>
      </c>
    </row>
    <row r="10339" spans="1:6" x14ac:dyDescent="0.3">
      <c r="A10339" s="336">
        <v>35816</v>
      </c>
      <c r="B10339" s="2" t="s">
        <v>293</v>
      </c>
      <c r="C10339" s="429">
        <v>6.2662259999999996</v>
      </c>
      <c r="D10339" s="429">
        <v>3.614881</v>
      </c>
      <c r="E10339" s="429">
        <v>2.6513449999999996</v>
      </c>
      <c r="F10339" s="429">
        <v>-4.6710150000000112</v>
      </c>
    </row>
    <row r="10340" spans="1:6" x14ac:dyDescent="0.3">
      <c r="A10340" s="336">
        <v>35824</v>
      </c>
      <c r="B10340" s="2" t="s">
        <v>293</v>
      </c>
      <c r="C10340" s="429">
        <v>6.2990620000000002</v>
      </c>
      <c r="D10340" s="429">
        <v>3.585127</v>
      </c>
      <c r="E10340" s="429">
        <v>2.7139350000000002</v>
      </c>
      <c r="F10340" s="429">
        <v>-3.6762579999999971</v>
      </c>
    </row>
    <row r="10341" spans="1:6" x14ac:dyDescent="0.3">
      <c r="A10341" s="336">
        <v>35898</v>
      </c>
      <c r="B10341" s="2" t="s">
        <v>293</v>
      </c>
      <c r="C10341" s="429">
        <v>6.2845230000000001</v>
      </c>
      <c r="D10341" s="429">
        <v>3.6050680000000002</v>
      </c>
      <c r="E10341" s="429">
        <v>2.6794549999999999</v>
      </c>
      <c r="F10341" s="429">
        <v>-4.093471000000001</v>
      </c>
    </row>
    <row r="10342" spans="1:6" x14ac:dyDescent="0.3">
      <c r="A10342" s="336">
        <v>35901</v>
      </c>
      <c r="B10342" s="2" t="s">
        <v>293</v>
      </c>
      <c r="C10342" s="429">
        <v>6.1863070000000002</v>
      </c>
      <c r="D10342" s="429">
        <v>3.7426629999999999</v>
      </c>
      <c r="E10342" s="429">
        <v>2.4436440000000004</v>
      </c>
      <c r="F10342" s="429">
        <v>-3.0352329999999981</v>
      </c>
    </row>
    <row r="10343" spans="1:6" x14ac:dyDescent="0.3">
      <c r="A10343" s="336">
        <v>35903</v>
      </c>
      <c r="B10343" s="2" t="s">
        <v>293</v>
      </c>
      <c r="C10343" s="429">
        <v>6.2080609999999998</v>
      </c>
      <c r="D10343" s="429">
        <v>3.7301609999999998</v>
      </c>
      <c r="E10343" s="429">
        <v>2.4779</v>
      </c>
      <c r="F10343" s="429">
        <v>-2.5997660000000025</v>
      </c>
    </row>
    <row r="10344" spans="1:6" x14ac:dyDescent="0.3">
      <c r="A10344" s="336">
        <v>35904</v>
      </c>
      <c r="B10344" s="2" t="s">
        <v>293</v>
      </c>
      <c r="C10344" s="429">
        <v>6.1642539999999997</v>
      </c>
      <c r="D10344" s="429">
        <v>3.761002</v>
      </c>
      <c r="E10344" s="429">
        <v>2.4032519999999997</v>
      </c>
      <c r="F10344" s="429">
        <v>-3.6275660000000016</v>
      </c>
    </row>
    <row r="10345" spans="1:6" x14ac:dyDescent="0.3">
      <c r="A10345" s="336">
        <v>35905</v>
      </c>
      <c r="B10345" s="2" t="s">
        <v>293</v>
      </c>
      <c r="C10345" s="429">
        <v>6.246016</v>
      </c>
      <c r="D10345" s="429">
        <v>3.7151839999999998</v>
      </c>
      <c r="E10345" s="429">
        <v>2.5308320000000002</v>
      </c>
      <c r="F10345" s="429">
        <v>-1.7668009999999867</v>
      </c>
    </row>
    <row r="10346" spans="1:6" x14ac:dyDescent="0.3">
      <c r="A10346" s="336">
        <v>35906</v>
      </c>
      <c r="B10346" s="2" t="s">
        <v>293</v>
      </c>
      <c r="C10346" s="429">
        <v>6.2389479999999997</v>
      </c>
      <c r="D10346" s="429">
        <v>3.7139630000000001</v>
      </c>
      <c r="E10346" s="429">
        <v>2.5249849999999996</v>
      </c>
      <c r="F10346" s="429">
        <v>-2.0191449999999946</v>
      </c>
    </row>
    <row r="10347" spans="1:6" x14ac:dyDescent="0.3">
      <c r="A10347" s="336">
        <v>35907</v>
      </c>
      <c r="B10347" s="2" t="s">
        <v>293</v>
      </c>
      <c r="C10347" s="429">
        <v>6.2655799999999999</v>
      </c>
      <c r="D10347" s="429">
        <v>3.7014819999999999</v>
      </c>
      <c r="E10347" s="429">
        <v>2.564098</v>
      </c>
      <c r="F10347" s="429">
        <v>-1.4141109999999983</v>
      </c>
    </row>
    <row r="10348" spans="1:6" x14ac:dyDescent="0.3">
      <c r="A10348" s="336">
        <v>35950</v>
      </c>
      <c r="B10348" s="2" t="s">
        <v>293</v>
      </c>
      <c r="C10348" s="429">
        <v>6.1131669999999998</v>
      </c>
      <c r="D10348" s="429">
        <v>3.7886600000000001</v>
      </c>
      <c r="E10348" s="429">
        <v>2.3245069999999997</v>
      </c>
      <c r="F10348" s="429">
        <v>-5.8238649999999978</v>
      </c>
    </row>
    <row r="10349" spans="1:6" x14ac:dyDescent="0.3">
      <c r="A10349" s="336">
        <v>35951</v>
      </c>
      <c r="B10349" s="2" t="s">
        <v>293</v>
      </c>
      <c r="C10349" s="429">
        <v>6.1097089999999996</v>
      </c>
      <c r="D10349" s="429">
        <v>3.802422</v>
      </c>
      <c r="E10349" s="429">
        <v>2.3072869999999996</v>
      </c>
      <c r="F10349" s="429">
        <v>-6.1869099999999904</v>
      </c>
    </row>
    <row r="10350" spans="1:6" x14ac:dyDescent="0.3">
      <c r="A10350" s="336">
        <v>35952</v>
      </c>
      <c r="B10350" s="2" t="s">
        <v>293</v>
      </c>
      <c r="C10350" s="429">
        <v>6.1354259999999998</v>
      </c>
      <c r="D10350" s="429">
        <v>3.7638560000000001</v>
      </c>
      <c r="E10350" s="429">
        <v>2.3715699999999997</v>
      </c>
      <c r="F10350" s="429">
        <v>-4.536553000000012</v>
      </c>
    </row>
    <row r="10351" spans="1:6" x14ac:dyDescent="0.3">
      <c r="A10351" s="336">
        <v>35953</v>
      </c>
      <c r="B10351" s="2" t="s">
        <v>293</v>
      </c>
      <c r="C10351" s="429">
        <v>6.2112879999999997</v>
      </c>
      <c r="D10351" s="429">
        <v>3.7309049999999999</v>
      </c>
      <c r="E10351" s="429">
        <v>2.4803829999999998</v>
      </c>
      <c r="F10351" s="429">
        <v>-2.0802460000000025</v>
      </c>
    </row>
    <row r="10352" spans="1:6" x14ac:dyDescent="0.3">
      <c r="A10352" s="336">
        <v>35954</v>
      </c>
      <c r="B10352" s="2" t="s">
        <v>293</v>
      </c>
      <c r="C10352" s="429">
        <v>6.1518560000000004</v>
      </c>
      <c r="D10352" s="429">
        <v>3.776729</v>
      </c>
      <c r="E10352" s="429">
        <v>2.3751270000000004</v>
      </c>
      <c r="F10352" s="429">
        <v>-4.1163359999999969</v>
      </c>
    </row>
    <row r="10353" spans="1:6" x14ac:dyDescent="0.3">
      <c r="A10353" s="336">
        <v>35956</v>
      </c>
      <c r="B10353" s="2" t="s">
        <v>293</v>
      </c>
      <c r="C10353" s="429">
        <v>6.1210040000000001</v>
      </c>
      <c r="D10353" s="429">
        <v>3.8035000000000001</v>
      </c>
      <c r="E10353" s="429">
        <v>2.317504</v>
      </c>
      <c r="F10353" s="429">
        <v>-5.196085999999994</v>
      </c>
    </row>
    <row r="10354" spans="1:6" x14ac:dyDescent="0.3">
      <c r="A10354" s="336">
        <v>35957</v>
      </c>
      <c r="B10354" s="2" t="s">
        <v>293</v>
      </c>
      <c r="C10354" s="429">
        <v>6.1122480000000001</v>
      </c>
      <c r="D10354" s="429">
        <v>3.8056909999999999</v>
      </c>
      <c r="E10354" s="429">
        <v>2.3065570000000002</v>
      </c>
      <c r="F10354" s="429">
        <v>-5.6604010000000002</v>
      </c>
    </row>
    <row r="10355" spans="1:6" x14ac:dyDescent="0.3">
      <c r="A10355" s="336">
        <v>35958</v>
      </c>
      <c r="B10355" s="2" t="s">
        <v>293</v>
      </c>
      <c r="C10355" s="429">
        <v>6.019876</v>
      </c>
      <c r="D10355" s="429">
        <v>3.7197420000000001</v>
      </c>
      <c r="E10355" s="429">
        <v>2.3001339999999999</v>
      </c>
      <c r="F10355" s="429">
        <v>-8.4732799999999955</v>
      </c>
    </row>
    <row r="10356" spans="1:6" x14ac:dyDescent="0.3">
      <c r="A10356" s="336">
        <v>35959</v>
      </c>
      <c r="B10356" s="2" t="s">
        <v>293</v>
      </c>
      <c r="C10356" s="429">
        <v>6.1124729999999996</v>
      </c>
      <c r="D10356" s="429">
        <v>3.7802440000000002</v>
      </c>
      <c r="E10356" s="429">
        <v>2.3322289999999994</v>
      </c>
      <c r="F10356" s="429">
        <v>-4.7567090000000078</v>
      </c>
    </row>
    <row r="10357" spans="1:6" x14ac:dyDescent="0.3">
      <c r="A10357" s="336">
        <v>35960</v>
      </c>
      <c r="B10357" s="2" t="s">
        <v>293</v>
      </c>
      <c r="C10357" s="429">
        <v>6.1914239999999996</v>
      </c>
      <c r="D10357" s="429">
        <v>3.7453539999999998</v>
      </c>
      <c r="E10357" s="429">
        <v>2.4460699999999997</v>
      </c>
      <c r="F10357" s="429">
        <v>-3.0970180000000056</v>
      </c>
    </row>
    <row r="10358" spans="1:6" x14ac:dyDescent="0.3">
      <c r="A10358" s="336">
        <v>35961</v>
      </c>
      <c r="B10358" s="2" t="s">
        <v>293</v>
      </c>
      <c r="C10358" s="429">
        <v>6.0827559999999998</v>
      </c>
      <c r="D10358" s="429">
        <v>3.855181</v>
      </c>
      <c r="E10358" s="429">
        <v>2.2275749999999999</v>
      </c>
      <c r="F10358" s="429">
        <v>-6.4438460000000077</v>
      </c>
    </row>
    <row r="10359" spans="1:6" x14ac:dyDescent="0.3">
      <c r="A10359" s="336">
        <v>35962</v>
      </c>
      <c r="B10359" s="2" t="s">
        <v>293</v>
      </c>
      <c r="C10359" s="429">
        <v>6.0901269999999998</v>
      </c>
      <c r="D10359" s="429">
        <v>3.8477679999999999</v>
      </c>
      <c r="E10359" s="429">
        <v>2.242359</v>
      </c>
      <c r="F10359" s="429">
        <v>-6.5889730000000029</v>
      </c>
    </row>
    <row r="10360" spans="1:6" x14ac:dyDescent="0.3">
      <c r="A10360" s="336">
        <v>35963</v>
      </c>
      <c r="B10360" s="2" t="s">
        <v>293</v>
      </c>
      <c r="C10360" s="429">
        <v>6.0488179999999998</v>
      </c>
      <c r="D10360" s="429">
        <v>3.8892250000000002</v>
      </c>
      <c r="E10360" s="429">
        <v>2.1595929999999997</v>
      </c>
      <c r="F10360" s="429">
        <v>-7.6284529999999862</v>
      </c>
    </row>
    <row r="10361" spans="1:6" x14ac:dyDescent="0.3">
      <c r="A10361" s="336">
        <v>35966</v>
      </c>
      <c r="B10361" s="2" t="s">
        <v>293</v>
      </c>
      <c r="C10361" s="429">
        <v>6.0031040000000004</v>
      </c>
      <c r="D10361" s="429">
        <v>3.8063229999999999</v>
      </c>
      <c r="E10361" s="429">
        <v>2.1967810000000005</v>
      </c>
      <c r="F10361" s="429">
        <v>-9.2907539999999855</v>
      </c>
    </row>
    <row r="10362" spans="1:6" x14ac:dyDescent="0.3">
      <c r="A10362" s="336">
        <v>35967</v>
      </c>
      <c r="B10362" s="2" t="s">
        <v>293</v>
      </c>
      <c r="C10362" s="429">
        <v>6.0228330000000003</v>
      </c>
      <c r="D10362" s="429">
        <v>3.9223629999999998</v>
      </c>
      <c r="E10362" s="429">
        <v>2.1004700000000005</v>
      </c>
      <c r="F10362" s="429">
        <v>-8.5944829999999897</v>
      </c>
    </row>
    <row r="10363" spans="1:6" x14ac:dyDescent="0.3">
      <c r="A10363" s="336">
        <v>35968</v>
      </c>
      <c r="B10363" s="2" t="s">
        <v>293</v>
      </c>
      <c r="C10363" s="429">
        <v>5.9888709999999996</v>
      </c>
      <c r="D10363" s="429">
        <v>3.957757</v>
      </c>
      <c r="E10363" s="429">
        <v>2.0311139999999996</v>
      </c>
      <c r="F10363" s="429">
        <v>-9.7224100000000107</v>
      </c>
    </row>
    <row r="10364" spans="1:6" x14ac:dyDescent="0.3">
      <c r="A10364" s="336">
        <v>35971</v>
      </c>
      <c r="B10364" s="2" t="s">
        <v>293</v>
      </c>
      <c r="C10364" s="429">
        <v>6.0309239999999997</v>
      </c>
      <c r="D10364" s="429">
        <v>3.8976299999999999</v>
      </c>
      <c r="E10364" s="429">
        <v>2.1332939999999998</v>
      </c>
      <c r="F10364" s="429">
        <v>-8.3475939999999937</v>
      </c>
    </row>
    <row r="10365" spans="1:6" x14ac:dyDescent="0.3">
      <c r="A10365" s="336">
        <v>35972</v>
      </c>
      <c r="B10365" s="2" t="s">
        <v>293</v>
      </c>
      <c r="C10365" s="429">
        <v>6.1463289999999997</v>
      </c>
      <c r="D10365" s="429">
        <v>3.7713730000000001</v>
      </c>
      <c r="E10365" s="429">
        <v>2.3749559999999996</v>
      </c>
      <c r="F10365" s="429">
        <v>-4.038634000000016</v>
      </c>
    </row>
    <row r="10366" spans="1:6" x14ac:dyDescent="0.3">
      <c r="A10366" s="336">
        <v>35973</v>
      </c>
      <c r="B10366" s="2" t="s">
        <v>293</v>
      </c>
      <c r="C10366" s="429">
        <v>6.0617020000000004</v>
      </c>
      <c r="D10366" s="429">
        <v>3.820109</v>
      </c>
      <c r="E10366" s="429">
        <v>2.2415930000000004</v>
      </c>
      <c r="F10366" s="429">
        <v>-6.5481910000000028</v>
      </c>
    </row>
    <row r="10367" spans="1:6" x14ac:dyDescent="0.3">
      <c r="A10367" s="336">
        <v>35974</v>
      </c>
      <c r="B10367" s="2" t="s">
        <v>293</v>
      </c>
      <c r="C10367" s="429">
        <v>6.0742960000000004</v>
      </c>
      <c r="D10367" s="429">
        <v>3.8622480000000001</v>
      </c>
      <c r="E10367" s="429">
        <v>2.2120480000000002</v>
      </c>
      <c r="F10367" s="429">
        <v>-7.2148060000000029</v>
      </c>
    </row>
    <row r="10368" spans="1:6" x14ac:dyDescent="0.3">
      <c r="A10368" s="336">
        <v>35975</v>
      </c>
      <c r="B10368" s="2" t="s">
        <v>293</v>
      </c>
      <c r="C10368" s="429">
        <v>6.0911499999999998</v>
      </c>
      <c r="D10368" s="429">
        <v>3.8295349999999999</v>
      </c>
      <c r="E10368" s="429">
        <v>2.2616149999999999</v>
      </c>
      <c r="F10368" s="429">
        <v>-7.0054480000000012</v>
      </c>
    </row>
    <row r="10369" spans="1:6" x14ac:dyDescent="0.3">
      <c r="A10369" s="336">
        <v>35976</v>
      </c>
      <c r="B10369" s="2" t="s">
        <v>293</v>
      </c>
      <c r="C10369" s="429">
        <v>6.1527180000000001</v>
      </c>
      <c r="D10369" s="429">
        <v>3.7321970000000002</v>
      </c>
      <c r="E10369" s="429">
        <v>2.4205209999999999</v>
      </c>
      <c r="F10369" s="429">
        <v>-5.3658269999999959</v>
      </c>
    </row>
    <row r="10370" spans="1:6" x14ac:dyDescent="0.3">
      <c r="A10370" s="336">
        <v>35978</v>
      </c>
      <c r="B10370" s="2" t="s">
        <v>293</v>
      </c>
      <c r="C10370" s="429">
        <v>5.9524540000000004</v>
      </c>
      <c r="D10370" s="429">
        <v>3.9476520000000002</v>
      </c>
      <c r="E10370" s="429">
        <v>2.0048020000000002</v>
      </c>
      <c r="F10370" s="429">
        <v>-10.688033999999995</v>
      </c>
    </row>
    <row r="10371" spans="1:6" x14ac:dyDescent="0.3">
      <c r="A10371" s="336">
        <v>35979</v>
      </c>
      <c r="B10371" s="2" t="s">
        <v>293</v>
      </c>
      <c r="C10371" s="429">
        <v>5.9740180000000001</v>
      </c>
      <c r="D10371" s="429">
        <v>3.8043149999999999</v>
      </c>
      <c r="E10371" s="429">
        <v>2.1697030000000002</v>
      </c>
      <c r="F10371" s="429">
        <v>-9.7376209999999972</v>
      </c>
    </row>
    <row r="10372" spans="1:6" x14ac:dyDescent="0.3">
      <c r="A10372" s="336">
        <v>35980</v>
      </c>
      <c r="B10372" s="2" t="s">
        <v>293</v>
      </c>
      <c r="C10372" s="429">
        <v>6.1342249999999998</v>
      </c>
      <c r="D10372" s="429">
        <v>3.7431990000000002</v>
      </c>
      <c r="E10372" s="429">
        <v>2.3910259999999997</v>
      </c>
      <c r="F10372" s="429">
        <v>-5.0344199999999972</v>
      </c>
    </row>
    <row r="10373" spans="1:6" x14ac:dyDescent="0.3">
      <c r="A10373" s="336">
        <v>35981</v>
      </c>
      <c r="B10373" s="2" t="s">
        <v>293</v>
      </c>
      <c r="C10373" s="429">
        <v>5.9516960000000001</v>
      </c>
      <c r="D10373" s="429">
        <v>3.8909099999999999</v>
      </c>
      <c r="E10373" s="429">
        <v>2.0607860000000002</v>
      </c>
      <c r="F10373" s="429">
        <v>-10.576627000000002</v>
      </c>
    </row>
    <row r="10374" spans="1:6" x14ac:dyDescent="0.3">
      <c r="A10374" s="336">
        <v>35983</v>
      </c>
      <c r="B10374" s="2" t="s">
        <v>293</v>
      </c>
      <c r="C10374" s="429">
        <v>6.1461199999999998</v>
      </c>
      <c r="D10374" s="429">
        <v>3.7875109999999999</v>
      </c>
      <c r="E10374" s="429">
        <v>2.358609</v>
      </c>
      <c r="F10374" s="429">
        <v>-4.4502639999999971</v>
      </c>
    </row>
    <row r="10375" spans="1:6" x14ac:dyDescent="0.3">
      <c r="A10375" s="336">
        <v>35984</v>
      </c>
      <c r="B10375" s="2" t="s">
        <v>293</v>
      </c>
      <c r="C10375" s="429">
        <v>5.9511099999999999</v>
      </c>
      <c r="D10375" s="429">
        <v>3.9536380000000002</v>
      </c>
      <c r="E10375" s="429">
        <v>1.9974719999999997</v>
      </c>
      <c r="F10375" s="429">
        <v>-10.587678000000004</v>
      </c>
    </row>
    <row r="10376" spans="1:6" x14ac:dyDescent="0.3">
      <c r="A10376" s="336">
        <v>35986</v>
      </c>
      <c r="B10376" s="2" t="s">
        <v>293</v>
      </c>
      <c r="C10376" s="429">
        <v>5.9947460000000001</v>
      </c>
      <c r="D10376" s="429">
        <v>3.9399060000000001</v>
      </c>
      <c r="E10376" s="429">
        <v>2.05484</v>
      </c>
      <c r="F10376" s="429">
        <v>-9.4659799999999876</v>
      </c>
    </row>
    <row r="10377" spans="1:6" x14ac:dyDescent="0.3">
      <c r="A10377" s="336">
        <v>35987</v>
      </c>
      <c r="B10377" s="2" t="s">
        <v>293</v>
      </c>
      <c r="C10377" s="429">
        <v>6.1625030000000001</v>
      </c>
      <c r="D10377" s="429">
        <v>3.7564389999999999</v>
      </c>
      <c r="E10377" s="429">
        <v>2.4060640000000002</v>
      </c>
      <c r="F10377" s="429">
        <v>-3.3553290000000047</v>
      </c>
    </row>
    <row r="10378" spans="1:6" x14ac:dyDescent="0.3">
      <c r="A10378" s="336">
        <v>35988</v>
      </c>
      <c r="B10378" s="2" t="s">
        <v>293</v>
      </c>
      <c r="C10378" s="429">
        <v>5.966926</v>
      </c>
      <c r="D10378" s="429">
        <v>3.962796</v>
      </c>
      <c r="E10378" s="429">
        <v>2.00413</v>
      </c>
      <c r="F10378" s="429">
        <v>-10.274481999999992</v>
      </c>
    </row>
    <row r="10379" spans="1:6" x14ac:dyDescent="0.3">
      <c r="A10379" s="336">
        <v>35989</v>
      </c>
      <c r="B10379" s="2" t="s">
        <v>293</v>
      </c>
      <c r="C10379" s="429">
        <v>5.9362139999999997</v>
      </c>
      <c r="D10379" s="429">
        <v>3.9608989999999999</v>
      </c>
      <c r="E10379" s="429">
        <v>1.9753149999999997</v>
      </c>
      <c r="F10379" s="429">
        <v>-11.093578999999998</v>
      </c>
    </row>
    <row r="10380" spans="1:6" x14ac:dyDescent="0.3">
      <c r="A10380" s="336">
        <v>36003</v>
      </c>
      <c r="B10380" s="2" t="s">
        <v>293</v>
      </c>
      <c r="C10380" s="429">
        <v>6.3945540000000003</v>
      </c>
      <c r="D10380" s="429">
        <v>3.4913129999999999</v>
      </c>
      <c r="E10380" s="429">
        <v>2.9032410000000004</v>
      </c>
      <c r="F10380" s="429">
        <v>2.8407880000000034</v>
      </c>
    </row>
    <row r="10381" spans="1:6" x14ac:dyDescent="0.3">
      <c r="A10381" s="336">
        <v>36005</v>
      </c>
      <c r="B10381" s="2" t="s">
        <v>294</v>
      </c>
      <c r="C10381" s="429">
        <v>5.9267380000000003</v>
      </c>
      <c r="D10381" s="429">
        <v>3.4650059999999998</v>
      </c>
      <c r="E10381" s="429">
        <v>2.4617320000000005</v>
      </c>
      <c r="F10381" s="429">
        <v>2.4807790000000125</v>
      </c>
    </row>
    <row r="10382" spans="1:6" x14ac:dyDescent="0.3">
      <c r="A10382" s="336">
        <v>36006</v>
      </c>
      <c r="B10382" s="2" t="s">
        <v>293</v>
      </c>
      <c r="C10382" s="429">
        <v>6.3283719999999999</v>
      </c>
      <c r="D10382" s="429">
        <v>3.4526490000000001</v>
      </c>
      <c r="E10382" s="429">
        <v>2.8757229999999998</v>
      </c>
      <c r="F10382" s="429">
        <v>1.561657000000011</v>
      </c>
    </row>
    <row r="10383" spans="1:6" x14ac:dyDescent="0.3">
      <c r="A10383" s="336">
        <v>36009</v>
      </c>
      <c r="B10383" s="2" t="s">
        <v>294</v>
      </c>
      <c r="C10383" s="429">
        <v>5.8962919999999999</v>
      </c>
      <c r="D10383" s="429">
        <v>3.7339929999999999</v>
      </c>
      <c r="E10383" s="429">
        <v>2.162299</v>
      </c>
      <c r="F10383" s="429">
        <v>0.71802499999999014</v>
      </c>
    </row>
    <row r="10384" spans="1:6" x14ac:dyDescent="0.3">
      <c r="A10384" s="336">
        <v>36010</v>
      </c>
      <c r="B10384" s="2" t="s">
        <v>294</v>
      </c>
      <c r="C10384" s="429">
        <v>5.9742850000000001</v>
      </c>
      <c r="D10384" s="429">
        <v>3.3985729999999998</v>
      </c>
      <c r="E10384" s="429">
        <v>2.5757120000000002</v>
      </c>
      <c r="F10384" s="429">
        <v>3.0738859999999875</v>
      </c>
    </row>
    <row r="10385" spans="1:6" x14ac:dyDescent="0.3">
      <c r="A10385" s="336">
        <v>36013</v>
      </c>
      <c r="B10385" s="2" t="s">
        <v>293</v>
      </c>
      <c r="C10385" s="429">
        <v>6.4443820000000001</v>
      </c>
      <c r="D10385" s="429">
        <v>3.7847050000000002</v>
      </c>
      <c r="E10385" s="429">
        <v>2.6596769999999998</v>
      </c>
      <c r="F10385" s="429">
        <v>3.5222100000000083</v>
      </c>
    </row>
    <row r="10386" spans="1:6" x14ac:dyDescent="0.3">
      <c r="A10386" s="336">
        <v>36016</v>
      </c>
      <c r="B10386" s="2" t="s">
        <v>294</v>
      </c>
      <c r="C10386" s="429">
        <v>5.9864360000000003</v>
      </c>
      <c r="D10386" s="429">
        <v>3.422803</v>
      </c>
      <c r="E10386" s="429">
        <v>2.5636330000000003</v>
      </c>
      <c r="F10386" s="429">
        <v>4.6410339999999977</v>
      </c>
    </row>
    <row r="10387" spans="1:6" x14ac:dyDescent="0.3">
      <c r="A10387" s="336">
        <v>36017</v>
      </c>
      <c r="B10387" s="2" t="s">
        <v>294</v>
      </c>
      <c r="C10387" s="429">
        <v>6.0013839999999998</v>
      </c>
      <c r="D10387" s="429">
        <v>3.3875730000000002</v>
      </c>
      <c r="E10387" s="429">
        <v>2.6138109999999997</v>
      </c>
      <c r="F10387" s="429">
        <v>3.7572070000000011</v>
      </c>
    </row>
    <row r="10388" spans="1:6" x14ac:dyDescent="0.3">
      <c r="A10388" s="336">
        <v>36020</v>
      </c>
      <c r="B10388" s="2" t="s">
        <v>293</v>
      </c>
      <c r="C10388" s="429">
        <v>6.4055239999999998</v>
      </c>
      <c r="D10388" s="429">
        <v>3.4709780000000001</v>
      </c>
      <c r="E10388" s="429">
        <v>2.9345459999999997</v>
      </c>
      <c r="F10388" s="429">
        <v>2.9105359999999934</v>
      </c>
    </row>
    <row r="10389" spans="1:6" x14ac:dyDescent="0.3">
      <c r="A10389" s="336">
        <v>36022</v>
      </c>
      <c r="B10389" s="2" t="s">
        <v>293</v>
      </c>
      <c r="C10389" s="429">
        <v>6.3474149999999998</v>
      </c>
      <c r="D10389" s="429">
        <v>3.4721820000000001</v>
      </c>
      <c r="E10389" s="429">
        <v>2.8752329999999997</v>
      </c>
      <c r="F10389" s="429">
        <v>1.462132000000004</v>
      </c>
    </row>
    <row r="10390" spans="1:6" x14ac:dyDescent="0.3">
      <c r="A10390" s="336">
        <v>36024</v>
      </c>
      <c r="B10390" s="2" t="s">
        <v>293</v>
      </c>
      <c r="C10390" s="429">
        <v>6.3582549999999998</v>
      </c>
      <c r="D10390" s="429">
        <v>3.6423199999999998</v>
      </c>
      <c r="E10390" s="429">
        <v>2.715935</v>
      </c>
      <c r="F10390" s="429">
        <v>1.5364540000000062</v>
      </c>
    </row>
    <row r="10391" spans="1:6" x14ac:dyDescent="0.3">
      <c r="A10391" s="336">
        <v>36025</v>
      </c>
      <c r="B10391" s="2" t="s">
        <v>293</v>
      </c>
      <c r="C10391" s="429">
        <v>6.3861119999999998</v>
      </c>
      <c r="D10391" s="429">
        <v>3.4751799999999999</v>
      </c>
      <c r="E10391" s="429">
        <v>2.9109319999999999</v>
      </c>
      <c r="F10391" s="429">
        <v>2.4500659999999925</v>
      </c>
    </row>
    <row r="10392" spans="1:6" x14ac:dyDescent="0.3">
      <c r="A10392" s="336">
        <v>36026</v>
      </c>
      <c r="B10392" s="2" t="s">
        <v>293</v>
      </c>
      <c r="C10392" s="429">
        <v>6.3134790000000001</v>
      </c>
      <c r="D10392" s="429">
        <v>3.6299190000000001</v>
      </c>
      <c r="E10392" s="429">
        <v>2.6835599999999999</v>
      </c>
      <c r="F10392" s="429">
        <v>0.30462599999999895</v>
      </c>
    </row>
    <row r="10393" spans="1:6" x14ac:dyDescent="0.3">
      <c r="A10393" s="336">
        <v>36027</v>
      </c>
      <c r="B10393" s="2" t="s">
        <v>294</v>
      </c>
      <c r="C10393" s="429">
        <v>6.0767749999999996</v>
      </c>
      <c r="D10393" s="429">
        <v>3.355537</v>
      </c>
      <c r="E10393" s="429">
        <v>2.7212379999999996</v>
      </c>
      <c r="F10393" s="429">
        <v>7.1725249999999932</v>
      </c>
    </row>
    <row r="10394" spans="1:6" x14ac:dyDescent="0.3">
      <c r="A10394" s="336">
        <v>36028</v>
      </c>
      <c r="B10394" s="2" t="s">
        <v>294</v>
      </c>
      <c r="C10394" s="429">
        <v>5.8890690000000001</v>
      </c>
      <c r="D10394" s="429">
        <v>3.7887680000000001</v>
      </c>
      <c r="E10394" s="429">
        <v>2.100301</v>
      </c>
      <c r="F10394" s="429">
        <v>6.9352000000002079E-2</v>
      </c>
    </row>
    <row r="10395" spans="1:6" x14ac:dyDescent="0.3">
      <c r="A10395" s="336">
        <v>36029</v>
      </c>
      <c r="B10395" s="2" t="s">
        <v>293</v>
      </c>
      <c r="C10395" s="429">
        <v>6.435066</v>
      </c>
      <c r="D10395" s="429">
        <v>3.9889450000000002</v>
      </c>
      <c r="E10395" s="429">
        <v>2.4461209999999998</v>
      </c>
      <c r="F10395" s="429">
        <v>2.7390669999999986</v>
      </c>
    </row>
    <row r="10396" spans="1:6" x14ac:dyDescent="0.3">
      <c r="A10396" s="336">
        <v>36030</v>
      </c>
      <c r="B10396" s="2" t="s">
        <v>293</v>
      </c>
      <c r="C10396" s="429">
        <v>6.318581</v>
      </c>
      <c r="D10396" s="429">
        <v>4.0030970000000003</v>
      </c>
      <c r="E10396" s="429">
        <v>2.3154839999999997</v>
      </c>
      <c r="F10396" s="429">
        <v>5.5492000000000985E-2</v>
      </c>
    </row>
    <row r="10397" spans="1:6" x14ac:dyDescent="0.3">
      <c r="A10397" s="336">
        <v>36031</v>
      </c>
      <c r="B10397" s="2" t="s">
        <v>293</v>
      </c>
      <c r="C10397" s="429">
        <v>6.4755250000000002</v>
      </c>
      <c r="D10397" s="429">
        <v>4.0748110000000004</v>
      </c>
      <c r="E10397" s="429">
        <v>2.4007139999999998</v>
      </c>
      <c r="F10397" s="429">
        <v>3.1797910000000016</v>
      </c>
    </row>
    <row r="10398" spans="1:6" x14ac:dyDescent="0.3">
      <c r="A10398" s="336">
        <v>36032</v>
      </c>
      <c r="B10398" s="2" t="s">
        <v>293</v>
      </c>
      <c r="C10398" s="429">
        <v>6.3339689999999997</v>
      </c>
      <c r="D10398" s="429">
        <v>3.799188</v>
      </c>
      <c r="E10398" s="429">
        <v>2.5347809999999997</v>
      </c>
      <c r="F10398" s="429">
        <v>1.6741000000000028</v>
      </c>
    </row>
    <row r="10399" spans="1:6" x14ac:dyDescent="0.3">
      <c r="A10399" s="336">
        <v>36033</v>
      </c>
      <c r="B10399" s="2" t="s">
        <v>293</v>
      </c>
      <c r="C10399" s="429">
        <v>6.3228299999999997</v>
      </c>
      <c r="D10399" s="429">
        <v>4.321644</v>
      </c>
      <c r="E10399" s="429">
        <v>2.0011859999999997</v>
      </c>
      <c r="F10399" s="429">
        <v>-1.0803580000000039</v>
      </c>
    </row>
    <row r="10400" spans="1:6" x14ac:dyDescent="0.3">
      <c r="A10400" s="336">
        <v>36034</v>
      </c>
      <c r="B10400" s="2" t="s">
        <v>294</v>
      </c>
      <c r="C10400" s="429">
        <v>5.9556969999999998</v>
      </c>
      <c r="D10400" s="429">
        <v>3.5829569999999999</v>
      </c>
      <c r="E10400" s="429">
        <v>2.3727399999999998</v>
      </c>
      <c r="F10400" s="429">
        <v>1.8797189999999944</v>
      </c>
    </row>
    <row r="10401" spans="1:6" x14ac:dyDescent="0.3">
      <c r="A10401" s="336">
        <v>36035</v>
      </c>
      <c r="B10401" s="2" t="s">
        <v>293</v>
      </c>
      <c r="C10401" s="429">
        <v>6.3921460000000003</v>
      </c>
      <c r="D10401" s="429">
        <v>3.9660700000000002</v>
      </c>
      <c r="E10401" s="429">
        <v>2.4260760000000001</v>
      </c>
      <c r="F10401" s="429">
        <v>2.141136000000003</v>
      </c>
    </row>
    <row r="10402" spans="1:6" x14ac:dyDescent="0.3">
      <c r="A10402" s="336">
        <v>36036</v>
      </c>
      <c r="B10402" s="2" t="s">
        <v>293</v>
      </c>
      <c r="C10402" s="429">
        <v>6.3964220000000003</v>
      </c>
      <c r="D10402" s="429">
        <v>3.8477000000000001</v>
      </c>
      <c r="E10402" s="429">
        <v>2.5487220000000002</v>
      </c>
      <c r="F10402" s="429">
        <v>2.4499740000000045</v>
      </c>
    </row>
    <row r="10403" spans="1:6" x14ac:dyDescent="0.3">
      <c r="A10403" s="336">
        <v>36037</v>
      </c>
      <c r="B10403" s="2" t="s">
        <v>293</v>
      </c>
      <c r="C10403" s="429">
        <v>6.3174210000000004</v>
      </c>
      <c r="D10403" s="429">
        <v>4.0894529999999998</v>
      </c>
      <c r="E10403" s="429">
        <v>2.2279680000000006</v>
      </c>
      <c r="F10403" s="429">
        <v>0.29273600000000499</v>
      </c>
    </row>
    <row r="10404" spans="1:6" x14ac:dyDescent="0.3">
      <c r="A10404" s="336">
        <v>36038</v>
      </c>
      <c r="B10404" s="2" t="s">
        <v>294</v>
      </c>
      <c r="C10404" s="429">
        <v>5.8971749999999998</v>
      </c>
      <c r="D10404" s="429">
        <v>3.8333599999999999</v>
      </c>
      <c r="E10404" s="429">
        <v>2.063815</v>
      </c>
      <c r="F10404" s="429">
        <v>-0.59900799999999066</v>
      </c>
    </row>
    <row r="10405" spans="1:6" x14ac:dyDescent="0.3">
      <c r="A10405" s="336">
        <v>36039</v>
      </c>
      <c r="B10405" s="2" t="s">
        <v>293</v>
      </c>
      <c r="C10405" s="429">
        <v>6.475492</v>
      </c>
      <c r="D10405" s="429">
        <v>3.925589</v>
      </c>
      <c r="E10405" s="429">
        <v>2.549903</v>
      </c>
      <c r="F10405" s="429">
        <v>3.5235099999999946</v>
      </c>
    </row>
    <row r="10406" spans="1:6" x14ac:dyDescent="0.3">
      <c r="A10406" s="336">
        <v>36040</v>
      </c>
      <c r="B10406" s="2" t="s">
        <v>293</v>
      </c>
      <c r="C10406" s="429">
        <v>6.3976670000000002</v>
      </c>
      <c r="D10406" s="429">
        <v>3.6285989999999999</v>
      </c>
      <c r="E10406" s="429">
        <v>2.7690680000000003</v>
      </c>
      <c r="F10406" s="429">
        <v>2.6880200000000016</v>
      </c>
    </row>
    <row r="10407" spans="1:6" x14ac:dyDescent="0.3">
      <c r="A10407" s="336">
        <v>36041</v>
      </c>
      <c r="B10407" s="2" t="s">
        <v>293</v>
      </c>
      <c r="C10407" s="429">
        <v>6.3539880000000002</v>
      </c>
      <c r="D10407" s="429">
        <v>3.836138</v>
      </c>
      <c r="E10407" s="429">
        <v>2.5178500000000001</v>
      </c>
      <c r="F10407" s="429">
        <v>2.1269000000000062</v>
      </c>
    </row>
    <row r="10408" spans="1:6" x14ac:dyDescent="0.3">
      <c r="A10408" s="336">
        <v>36042</v>
      </c>
      <c r="B10408" s="2" t="s">
        <v>293</v>
      </c>
      <c r="C10408" s="429">
        <v>6.331366</v>
      </c>
      <c r="D10408" s="429">
        <v>3.9055300000000002</v>
      </c>
      <c r="E10408" s="429">
        <v>2.4258359999999999</v>
      </c>
      <c r="F10408" s="429">
        <v>1.5483809999999991</v>
      </c>
    </row>
    <row r="10409" spans="1:6" x14ac:dyDescent="0.3">
      <c r="A10409" s="336">
        <v>36043</v>
      </c>
      <c r="B10409" s="2" t="s">
        <v>293</v>
      </c>
      <c r="C10409" s="429">
        <v>6.4268739999999998</v>
      </c>
      <c r="D10409" s="429">
        <v>3.5270440000000001</v>
      </c>
      <c r="E10409" s="429">
        <v>2.8998299999999997</v>
      </c>
      <c r="F10409" s="429">
        <v>3.402052999999988</v>
      </c>
    </row>
    <row r="10410" spans="1:6" x14ac:dyDescent="0.3">
      <c r="A10410" s="336">
        <v>36046</v>
      </c>
      <c r="B10410" s="2" t="s">
        <v>293</v>
      </c>
      <c r="C10410" s="429">
        <v>6.3735889999999999</v>
      </c>
      <c r="D10410" s="429">
        <v>3.7480159999999998</v>
      </c>
      <c r="E10410" s="429">
        <v>2.6255730000000002</v>
      </c>
      <c r="F10410" s="429">
        <v>2.5360650000000149</v>
      </c>
    </row>
    <row r="10411" spans="1:6" x14ac:dyDescent="0.3">
      <c r="A10411" s="336">
        <v>36047</v>
      </c>
      <c r="B10411" s="2" t="s">
        <v>293</v>
      </c>
      <c r="C10411" s="429">
        <v>6.3753760000000002</v>
      </c>
      <c r="D10411" s="429">
        <v>3.6635580000000001</v>
      </c>
      <c r="E10411" s="429">
        <v>2.7118180000000001</v>
      </c>
      <c r="F10411" s="429">
        <v>2.6947110000000123</v>
      </c>
    </row>
    <row r="10412" spans="1:6" x14ac:dyDescent="0.3">
      <c r="A10412" s="336">
        <v>36048</v>
      </c>
      <c r="B10412" s="2" t="s">
        <v>294</v>
      </c>
      <c r="C10412" s="429">
        <v>5.9594519999999997</v>
      </c>
      <c r="D10412" s="429">
        <v>3.4279389999999998</v>
      </c>
      <c r="E10412" s="429">
        <v>2.5315129999999999</v>
      </c>
      <c r="F10412" s="429">
        <v>3.3235569999999939</v>
      </c>
    </row>
    <row r="10413" spans="1:6" x14ac:dyDescent="0.3">
      <c r="A10413" s="336">
        <v>36049</v>
      </c>
      <c r="B10413" s="2" t="s">
        <v>293</v>
      </c>
      <c r="C10413" s="429">
        <v>6.359648</v>
      </c>
      <c r="D10413" s="429">
        <v>4.0244939999999998</v>
      </c>
      <c r="E10413" s="429">
        <v>2.3351540000000002</v>
      </c>
      <c r="F10413" s="429">
        <v>1.6225510000000085</v>
      </c>
    </row>
    <row r="10414" spans="1:6" x14ac:dyDescent="0.3">
      <c r="A10414" s="336">
        <v>36051</v>
      </c>
      <c r="B10414" s="2" t="s">
        <v>293</v>
      </c>
      <c r="C10414" s="429">
        <v>6.3215079999999997</v>
      </c>
      <c r="D10414" s="429">
        <v>3.4560390000000001</v>
      </c>
      <c r="E10414" s="429">
        <v>2.8654689999999996</v>
      </c>
      <c r="F10414" s="429">
        <v>0.87768399999999502</v>
      </c>
    </row>
    <row r="10415" spans="1:6" x14ac:dyDescent="0.3">
      <c r="A10415" s="336">
        <v>36052</v>
      </c>
      <c r="B10415" s="2" t="s">
        <v>293</v>
      </c>
      <c r="C10415" s="429">
        <v>6.4389519999999996</v>
      </c>
      <c r="D10415" s="429">
        <v>3.8435489999999999</v>
      </c>
      <c r="E10415" s="429">
        <v>2.5954029999999997</v>
      </c>
      <c r="F10415" s="429">
        <v>3.0336479999999995</v>
      </c>
    </row>
    <row r="10416" spans="1:6" x14ac:dyDescent="0.3">
      <c r="A10416" s="336">
        <v>36053</v>
      </c>
      <c r="B10416" s="2" t="s">
        <v>294</v>
      </c>
      <c r="C10416" s="429">
        <v>5.9732979999999998</v>
      </c>
      <c r="D10416" s="429">
        <v>3.4379780000000002</v>
      </c>
      <c r="E10416" s="429">
        <v>2.5353199999999996</v>
      </c>
      <c r="F10416" s="429">
        <v>4.6612280000000084</v>
      </c>
    </row>
    <row r="10417" spans="1:6" x14ac:dyDescent="0.3">
      <c r="A10417" s="336">
        <v>36054</v>
      </c>
      <c r="B10417" s="2" t="s">
        <v>293</v>
      </c>
      <c r="C10417" s="429">
        <v>6.4097949999999999</v>
      </c>
      <c r="D10417" s="429">
        <v>3.4576920000000002</v>
      </c>
      <c r="E10417" s="429">
        <v>2.9521029999999997</v>
      </c>
      <c r="F10417" s="429">
        <v>2.9566790000000083</v>
      </c>
    </row>
    <row r="10418" spans="1:6" x14ac:dyDescent="0.3">
      <c r="A10418" s="336">
        <v>36064</v>
      </c>
      <c r="B10418" s="2" t="s">
        <v>293</v>
      </c>
      <c r="C10418" s="429">
        <v>6.4395249999999997</v>
      </c>
      <c r="D10418" s="429">
        <v>3.6978249999999999</v>
      </c>
      <c r="E10418" s="429">
        <v>2.7416999999999998</v>
      </c>
      <c r="F10418" s="429">
        <v>3.5444530000000043</v>
      </c>
    </row>
    <row r="10419" spans="1:6" x14ac:dyDescent="0.3">
      <c r="A10419" s="336">
        <v>36066</v>
      </c>
      <c r="B10419" s="2" t="s">
        <v>293</v>
      </c>
      <c r="C10419" s="429">
        <v>6.3974650000000004</v>
      </c>
      <c r="D10419" s="429">
        <v>3.4468260000000002</v>
      </c>
      <c r="E10419" s="429">
        <v>2.9506390000000002</v>
      </c>
      <c r="F10419" s="429">
        <v>2.6321310000000011</v>
      </c>
    </row>
    <row r="10420" spans="1:6" x14ac:dyDescent="0.3">
      <c r="A10420" s="336">
        <v>36067</v>
      </c>
      <c r="B10420" s="2" t="s">
        <v>293</v>
      </c>
      <c r="C10420" s="429">
        <v>6.3759600000000001</v>
      </c>
      <c r="D10420" s="429">
        <v>3.455743</v>
      </c>
      <c r="E10420" s="429">
        <v>2.9202170000000001</v>
      </c>
      <c r="F10420" s="429">
        <v>2.2997969999999981</v>
      </c>
    </row>
    <row r="10421" spans="1:6" x14ac:dyDescent="0.3">
      <c r="A10421" s="336">
        <v>36069</v>
      </c>
      <c r="B10421" s="2" t="s">
        <v>293</v>
      </c>
      <c r="C10421" s="429">
        <v>6.418482</v>
      </c>
      <c r="D10421" s="429">
        <v>3.7530600000000001</v>
      </c>
      <c r="E10421" s="429">
        <v>2.665422</v>
      </c>
      <c r="F10421" s="429">
        <v>2.9662959999999927</v>
      </c>
    </row>
    <row r="10422" spans="1:6" x14ac:dyDescent="0.3">
      <c r="A10422" s="336">
        <v>36071</v>
      </c>
      <c r="B10422" s="2" t="s">
        <v>293</v>
      </c>
      <c r="C10422" s="429">
        <v>6.3541730000000003</v>
      </c>
      <c r="D10422" s="429">
        <v>4.1218219999999999</v>
      </c>
      <c r="E10422" s="429">
        <v>2.2323510000000004</v>
      </c>
      <c r="F10422" s="429">
        <v>1.0096199999999982</v>
      </c>
    </row>
    <row r="10423" spans="1:6" x14ac:dyDescent="0.3">
      <c r="A10423" s="336">
        <v>36075</v>
      </c>
      <c r="B10423" s="2" t="s">
        <v>293</v>
      </c>
      <c r="C10423" s="429">
        <v>6.4503510000000004</v>
      </c>
      <c r="D10423" s="429">
        <v>3.764227</v>
      </c>
      <c r="E10423" s="429">
        <v>2.6861240000000004</v>
      </c>
      <c r="F10423" s="429">
        <v>3.6411879999999925</v>
      </c>
    </row>
    <row r="10424" spans="1:6" x14ac:dyDescent="0.3">
      <c r="A10424" s="336">
        <v>36078</v>
      </c>
      <c r="B10424" s="2" t="s">
        <v>293</v>
      </c>
      <c r="C10424" s="429">
        <v>6.4116140000000001</v>
      </c>
      <c r="D10424" s="429">
        <v>3.6824910000000002</v>
      </c>
      <c r="E10424" s="429">
        <v>2.729123</v>
      </c>
      <c r="F10424" s="429">
        <v>2.7157239999999945</v>
      </c>
    </row>
    <row r="10425" spans="1:6" x14ac:dyDescent="0.3">
      <c r="A10425" s="336">
        <v>36079</v>
      </c>
      <c r="B10425" s="2" t="s">
        <v>294</v>
      </c>
      <c r="C10425" s="429">
        <v>5.9353819999999997</v>
      </c>
      <c r="D10425" s="429">
        <v>3.5387170000000001</v>
      </c>
      <c r="E10425" s="429">
        <v>2.3966649999999996</v>
      </c>
      <c r="F10425" s="429">
        <v>2.3911669999999887</v>
      </c>
    </row>
    <row r="10426" spans="1:6" x14ac:dyDescent="0.3">
      <c r="A10426" s="336">
        <v>36080</v>
      </c>
      <c r="B10426" s="2" t="s">
        <v>293</v>
      </c>
      <c r="C10426" s="429">
        <v>6.3345710000000004</v>
      </c>
      <c r="D10426" s="429">
        <v>3.5166849999999998</v>
      </c>
      <c r="E10426" s="429">
        <v>2.8178860000000006</v>
      </c>
      <c r="F10426" s="429">
        <v>1.1387710000000055</v>
      </c>
    </row>
    <row r="10427" spans="1:6" x14ac:dyDescent="0.3">
      <c r="A10427" s="336">
        <v>36081</v>
      </c>
      <c r="B10427" s="2" t="s">
        <v>293</v>
      </c>
      <c r="C10427" s="429">
        <v>6.4377940000000002</v>
      </c>
      <c r="D10427" s="429">
        <v>4.0500040000000004</v>
      </c>
      <c r="E10427" s="429">
        <v>2.3877899999999999</v>
      </c>
      <c r="F10427" s="429">
        <v>2.3050410000000028</v>
      </c>
    </row>
    <row r="10428" spans="1:6" x14ac:dyDescent="0.3">
      <c r="A10428" s="336">
        <v>36082</v>
      </c>
      <c r="B10428" s="2" t="s">
        <v>294</v>
      </c>
      <c r="C10428" s="429">
        <v>5.9204720000000002</v>
      </c>
      <c r="D10428" s="429">
        <v>3.5275840000000001</v>
      </c>
      <c r="E10428" s="429">
        <v>2.3928880000000001</v>
      </c>
      <c r="F10428" s="429">
        <v>2.3596459999999979</v>
      </c>
    </row>
    <row r="10429" spans="1:6" x14ac:dyDescent="0.3">
      <c r="A10429" s="336">
        <v>36083</v>
      </c>
      <c r="B10429" s="2" t="s">
        <v>293</v>
      </c>
      <c r="C10429" s="429">
        <v>6.532292</v>
      </c>
      <c r="D10429" s="429">
        <v>3.8372130000000002</v>
      </c>
      <c r="E10429" s="429">
        <v>2.6950789999999998</v>
      </c>
      <c r="F10429" s="429">
        <v>4.02230500000001</v>
      </c>
    </row>
    <row r="10430" spans="1:6" x14ac:dyDescent="0.3">
      <c r="A10430" s="336">
        <v>36088</v>
      </c>
      <c r="B10430" s="2" t="s">
        <v>293</v>
      </c>
      <c r="C10430" s="429">
        <v>6.5348949999999997</v>
      </c>
      <c r="D10430" s="429">
        <v>3.8119209999999999</v>
      </c>
      <c r="E10430" s="429">
        <v>2.7229739999999998</v>
      </c>
      <c r="F10430" s="429">
        <v>3.9724780000000095</v>
      </c>
    </row>
    <row r="10431" spans="1:6" x14ac:dyDescent="0.3">
      <c r="A10431" s="336">
        <v>36089</v>
      </c>
      <c r="B10431" s="2" t="s">
        <v>294</v>
      </c>
      <c r="C10431" s="429">
        <v>5.8948340000000004</v>
      </c>
      <c r="D10431" s="429">
        <v>3.511314</v>
      </c>
      <c r="E10431" s="429">
        <v>2.3835200000000003</v>
      </c>
      <c r="F10431" s="429">
        <v>2.8796450000000036</v>
      </c>
    </row>
    <row r="10432" spans="1:6" x14ac:dyDescent="0.3">
      <c r="A10432" s="336">
        <v>36091</v>
      </c>
      <c r="B10432" s="2" t="s">
        <v>293</v>
      </c>
      <c r="C10432" s="429">
        <v>6.3129770000000001</v>
      </c>
      <c r="D10432" s="429">
        <v>3.446072</v>
      </c>
      <c r="E10432" s="429">
        <v>2.866905</v>
      </c>
      <c r="F10432" s="429">
        <v>0.3562819999999931</v>
      </c>
    </row>
    <row r="10433" spans="1:6" x14ac:dyDescent="0.3">
      <c r="A10433" s="336">
        <v>36092</v>
      </c>
      <c r="B10433" s="2" t="s">
        <v>293</v>
      </c>
      <c r="C10433" s="429">
        <v>6.3667619999999996</v>
      </c>
      <c r="D10433" s="429">
        <v>3.544476</v>
      </c>
      <c r="E10433" s="429">
        <v>2.8222859999999996</v>
      </c>
      <c r="F10433" s="429">
        <v>2.0121540000000095</v>
      </c>
    </row>
    <row r="10434" spans="1:6" x14ac:dyDescent="0.3">
      <c r="A10434" s="336">
        <v>36093</v>
      </c>
      <c r="B10434" s="2" t="s">
        <v>293</v>
      </c>
      <c r="C10434" s="429">
        <v>6.3957220000000001</v>
      </c>
      <c r="D10434" s="429">
        <v>3.5748509999999998</v>
      </c>
      <c r="E10434" s="429">
        <v>2.8208710000000004</v>
      </c>
      <c r="F10434" s="429">
        <v>2.9258360000000039</v>
      </c>
    </row>
    <row r="10435" spans="1:6" x14ac:dyDescent="0.3">
      <c r="A10435" s="336">
        <v>36104</v>
      </c>
      <c r="B10435" s="2" t="s">
        <v>293</v>
      </c>
      <c r="C10435" s="429">
        <v>6.4341400000000002</v>
      </c>
      <c r="D10435" s="429">
        <v>3.4662350000000002</v>
      </c>
      <c r="E10435" s="429">
        <v>2.967905</v>
      </c>
      <c r="F10435" s="429">
        <v>3.5921970000000059</v>
      </c>
    </row>
    <row r="10436" spans="1:6" x14ac:dyDescent="0.3">
      <c r="A10436" s="336">
        <v>36105</v>
      </c>
      <c r="B10436" s="2" t="s">
        <v>293</v>
      </c>
      <c r="C10436" s="429">
        <v>6.4231939999999996</v>
      </c>
      <c r="D10436" s="429">
        <v>3.567447</v>
      </c>
      <c r="E10436" s="429">
        <v>2.8557469999999996</v>
      </c>
      <c r="F10436" s="429">
        <v>3.5064370000000054</v>
      </c>
    </row>
    <row r="10437" spans="1:6" x14ac:dyDescent="0.3">
      <c r="A10437" s="336">
        <v>36106</v>
      </c>
      <c r="B10437" s="2" t="s">
        <v>293</v>
      </c>
      <c r="C10437" s="429">
        <v>6.4300360000000003</v>
      </c>
      <c r="D10437" s="429">
        <v>3.514853</v>
      </c>
      <c r="E10437" s="429">
        <v>2.9151830000000003</v>
      </c>
      <c r="F10437" s="429">
        <v>3.6680539999999979</v>
      </c>
    </row>
    <row r="10438" spans="1:6" x14ac:dyDescent="0.3">
      <c r="A10438" s="336">
        <v>36107</v>
      </c>
      <c r="B10438" s="2" t="s">
        <v>293</v>
      </c>
      <c r="C10438" s="429">
        <v>6.4330740000000004</v>
      </c>
      <c r="D10438" s="429">
        <v>3.4893040000000002</v>
      </c>
      <c r="E10438" s="429">
        <v>2.9437700000000002</v>
      </c>
      <c r="F10438" s="429">
        <v>3.6638630000000063</v>
      </c>
    </row>
    <row r="10439" spans="1:6" x14ac:dyDescent="0.3">
      <c r="A10439" s="336">
        <v>36108</v>
      </c>
      <c r="B10439" s="2" t="s">
        <v>293</v>
      </c>
      <c r="C10439" s="429">
        <v>6.4366099999999999</v>
      </c>
      <c r="D10439" s="429">
        <v>3.4552070000000001</v>
      </c>
      <c r="E10439" s="429">
        <v>2.9814029999999998</v>
      </c>
      <c r="F10439" s="429">
        <v>3.5323339999999916</v>
      </c>
    </row>
    <row r="10440" spans="1:6" x14ac:dyDescent="0.3">
      <c r="A10440" s="336">
        <v>36109</v>
      </c>
      <c r="B10440" s="2" t="s">
        <v>293</v>
      </c>
      <c r="C10440" s="429">
        <v>6.4312379999999996</v>
      </c>
      <c r="D10440" s="429">
        <v>3.5097909999999999</v>
      </c>
      <c r="E10440" s="429">
        <v>2.9214469999999997</v>
      </c>
      <c r="F10440" s="429">
        <v>3.6821629999999956</v>
      </c>
    </row>
    <row r="10441" spans="1:6" x14ac:dyDescent="0.3">
      <c r="A10441" s="336">
        <v>36110</v>
      </c>
      <c r="B10441" s="2" t="s">
        <v>293</v>
      </c>
      <c r="C10441" s="429">
        <v>6.4239129999999998</v>
      </c>
      <c r="D10441" s="429">
        <v>3.4906799999999998</v>
      </c>
      <c r="E10441" s="429">
        <v>2.933233</v>
      </c>
      <c r="F10441" s="429">
        <v>3.4397220000000033</v>
      </c>
    </row>
    <row r="10442" spans="1:6" x14ac:dyDescent="0.3">
      <c r="A10442" s="336">
        <v>36111</v>
      </c>
      <c r="B10442" s="2" t="s">
        <v>293</v>
      </c>
      <c r="C10442" s="429">
        <v>6.4295770000000001</v>
      </c>
      <c r="D10442" s="429">
        <v>3.5106649999999999</v>
      </c>
      <c r="E10442" s="429">
        <v>2.9189120000000002</v>
      </c>
      <c r="F10442" s="429">
        <v>3.6633219999999937</v>
      </c>
    </row>
    <row r="10443" spans="1:6" x14ac:dyDescent="0.3">
      <c r="A10443" s="336">
        <v>36112</v>
      </c>
      <c r="B10443" s="2" t="s">
        <v>293</v>
      </c>
      <c r="C10443" s="429">
        <v>6.4356299999999997</v>
      </c>
      <c r="D10443" s="429">
        <v>3.4533170000000002</v>
      </c>
      <c r="E10443" s="429">
        <v>2.9823129999999995</v>
      </c>
      <c r="F10443" s="429">
        <v>3.5712449999999976</v>
      </c>
    </row>
    <row r="10444" spans="1:6" x14ac:dyDescent="0.3">
      <c r="A10444" s="336">
        <v>36113</v>
      </c>
      <c r="B10444" s="2" t="s">
        <v>293</v>
      </c>
      <c r="C10444" s="429">
        <v>6.4349189999999998</v>
      </c>
      <c r="D10444" s="429">
        <v>3.46245</v>
      </c>
      <c r="E10444" s="429">
        <v>2.9724689999999998</v>
      </c>
      <c r="F10444" s="429">
        <v>3.5931139999999999</v>
      </c>
    </row>
    <row r="10445" spans="1:6" x14ac:dyDescent="0.3">
      <c r="A10445" s="336">
        <v>36115</v>
      </c>
      <c r="B10445" s="2" t="s">
        <v>293</v>
      </c>
      <c r="C10445" s="429">
        <v>6.4339620000000002</v>
      </c>
      <c r="D10445" s="429">
        <v>3.4931130000000001</v>
      </c>
      <c r="E10445" s="429">
        <v>2.940849</v>
      </c>
      <c r="F10445" s="429">
        <v>3.7021859999999904</v>
      </c>
    </row>
    <row r="10446" spans="1:6" x14ac:dyDescent="0.3">
      <c r="A10446" s="336">
        <v>36116</v>
      </c>
      <c r="B10446" s="2" t="s">
        <v>293</v>
      </c>
      <c r="C10446" s="429">
        <v>6.430936</v>
      </c>
      <c r="D10446" s="429">
        <v>3.60406</v>
      </c>
      <c r="E10446" s="429">
        <v>2.8268759999999999</v>
      </c>
      <c r="F10446" s="429">
        <v>3.5809459999999973</v>
      </c>
    </row>
    <row r="10447" spans="1:6" x14ac:dyDescent="0.3">
      <c r="A10447" s="336">
        <v>36117</v>
      </c>
      <c r="B10447" s="2" t="s">
        <v>293</v>
      </c>
      <c r="C10447" s="429">
        <v>6.4219720000000002</v>
      </c>
      <c r="D10447" s="429">
        <v>3.598557</v>
      </c>
      <c r="E10447" s="429">
        <v>2.8234150000000002</v>
      </c>
      <c r="F10447" s="429">
        <v>3.5721470000000011</v>
      </c>
    </row>
    <row r="10448" spans="1:6" x14ac:dyDescent="0.3">
      <c r="A10448" s="336">
        <v>36201</v>
      </c>
      <c r="B10448" s="2" t="s">
        <v>293</v>
      </c>
      <c r="C10448" s="429">
        <v>6.2926570000000002</v>
      </c>
      <c r="D10448" s="429">
        <v>3.7269600000000001</v>
      </c>
      <c r="E10448" s="429">
        <v>2.5656970000000001</v>
      </c>
      <c r="F10448" s="429">
        <v>-0.25743100000001107</v>
      </c>
    </row>
    <row r="10449" spans="1:6" x14ac:dyDescent="0.3">
      <c r="A10449" s="336">
        <v>36203</v>
      </c>
      <c r="B10449" s="2" t="s">
        <v>293</v>
      </c>
      <c r="C10449" s="429">
        <v>6.2846149999999996</v>
      </c>
      <c r="D10449" s="429">
        <v>3.7476419999999999</v>
      </c>
      <c r="E10449" s="429">
        <v>2.5369729999999997</v>
      </c>
      <c r="F10449" s="429">
        <v>-0.31773000000000451</v>
      </c>
    </row>
    <row r="10450" spans="1:6" x14ac:dyDescent="0.3">
      <c r="A10450" s="336">
        <v>36205</v>
      </c>
      <c r="B10450" s="2" t="s">
        <v>293</v>
      </c>
      <c r="C10450" s="429">
        <v>6.2574949999999996</v>
      </c>
      <c r="D10450" s="429">
        <v>3.7456680000000002</v>
      </c>
      <c r="E10450" s="429">
        <v>2.5118269999999994</v>
      </c>
      <c r="F10450" s="429">
        <v>-1.1025080000000074</v>
      </c>
    </row>
    <row r="10451" spans="1:6" x14ac:dyDescent="0.3">
      <c r="A10451" s="336">
        <v>36206</v>
      </c>
      <c r="B10451" s="2" t="s">
        <v>293</v>
      </c>
      <c r="C10451" s="429">
        <v>6.260948</v>
      </c>
      <c r="D10451" s="429">
        <v>3.7401490000000002</v>
      </c>
      <c r="E10451" s="429">
        <v>2.5207989999999998</v>
      </c>
      <c r="F10451" s="429">
        <v>-1.0456469999999953</v>
      </c>
    </row>
    <row r="10452" spans="1:6" x14ac:dyDescent="0.3">
      <c r="A10452" s="336">
        <v>36207</v>
      </c>
      <c r="B10452" s="2" t="s">
        <v>293</v>
      </c>
      <c r="C10452" s="429">
        <v>6.2468139999999996</v>
      </c>
      <c r="D10452" s="429">
        <v>3.759417</v>
      </c>
      <c r="E10452" s="429">
        <v>2.4873969999999996</v>
      </c>
      <c r="F10452" s="429">
        <v>-1.2694990000000033</v>
      </c>
    </row>
    <row r="10453" spans="1:6" x14ac:dyDescent="0.3">
      <c r="A10453" s="336">
        <v>36250</v>
      </c>
      <c r="B10453" s="2" t="s">
        <v>293</v>
      </c>
      <c r="C10453" s="429">
        <v>6.2805289999999996</v>
      </c>
      <c r="D10453" s="429">
        <v>3.7061959999999998</v>
      </c>
      <c r="E10453" s="429">
        <v>2.5743329999999998</v>
      </c>
      <c r="F10453" s="429">
        <v>-0.54617499999999808</v>
      </c>
    </row>
    <row r="10454" spans="1:6" x14ac:dyDescent="0.3">
      <c r="A10454" s="336">
        <v>36251</v>
      </c>
      <c r="B10454" s="2" t="s">
        <v>293</v>
      </c>
      <c r="C10454" s="429">
        <v>6.2646850000000001</v>
      </c>
      <c r="D10454" s="429">
        <v>3.8409239999999998</v>
      </c>
      <c r="E10454" s="429">
        <v>2.4237610000000003</v>
      </c>
      <c r="F10454" s="429">
        <v>-1.8732340000000036</v>
      </c>
    </row>
    <row r="10455" spans="1:6" x14ac:dyDescent="0.3">
      <c r="A10455" s="336">
        <v>36255</v>
      </c>
      <c r="B10455" s="2" t="s">
        <v>293</v>
      </c>
      <c r="C10455" s="429">
        <v>6.3075970000000003</v>
      </c>
      <c r="D10455" s="429">
        <v>3.73251</v>
      </c>
      <c r="E10455" s="429">
        <v>2.5750870000000003</v>
      </c>
      <c r="F10455" s="429">
        <v>-0.66928700000000418</v>
      </c>
    </row>
    <row r="10456" spans="1:6" x14ac:dyDescent="0.3">
      <c r="A10456" s="336">
        <v>36256</v>
      </c>
      <c r="B10456" s="2" t="s">
        <v>293</v>
      </c>
      <c r="C10456" s="429">
        <v>6.3560829999999999</v>
      </c>
      <c r="D10456" s="429">
        <v>3.647192</v>
      </c>
      <c r="E10456" s="429">
        <v>2.7088909999999999</v>
      </c>
      <c r="F10456" s="429">
        <v>0.38210199999999617</v>
      </c>
    </row>
    <row r="10457" spans="1:6" x14ac:dyDescent="0.3">
      <c r="A10457" s="336">
        <v>36258</v>
      </c>
      <c r="B10457" s="2" t="s">
        <v>293</v>
      </c>
      <c r="C10457" s="429">
        <v>6.2524290000000002</v>
      </c>
      <c r="D10457" s="429">
        <v>3.7924190000000002</v>
      </c>
      <c r="E10457" s="429">
        <v>2.46001</v>
      </c>
      <c r="F10457" s="429">
        <v>-1.4196279999999959</v>
      </c>
    </row>
    <row r="10458" spans="1:6" x14ac:dyDescent="0.3">
      <c r="A10458" s="336">
        <v>36260</v>
      </c>
      <c r="B10458" s="2" t="s">
        <v>293</v>
      </c>
      <c r="C10458" s="429">
        <v>6.3051199999999996</v>
      </c>
      <c r="D10458" s="429">
        <v>3.775773</v>
      </c>
      <c r="E10458" s="429">
        <v>2.5293469999999996</v>
      </c>
      <c r="F10458" s="429">
        <v>-0.17465500000000844</v>
      </c>
    </row>
    <row r="10459" spans="1:6" x14ac:dyDescent="0.3">
      <c r="A10459" s="336">
        <v>36262</v>
      </c>
      <c r="B10459" s="2" t="s">
        <v>293</v>
      </c>
      <c r="C10459" s="429">
        <v>6.2045960000000004</v>
      </c>
      <c r="D10459" s="429">
        <v>3.8053439999999998</v>
      </c>
      <c r="E10459" s="429">
        <v>2.3992520000000006</v>
      </c>
      <c r="F10459" s="429">
        <v>-2.4900249999999886</v>
      </c>
    </row>
    <row r="10460" spans="1:6" x14ac:dyDescent="0.3">
      <c r="A10460" s="336">
        <v>36263</v>
      </c>
      <c r="B10460" s="2" t="s">
        <v>293</v>
      </c>
      <c r="C10460" s="429">
        <v>6.2844059999999997</v>
      </c>
      <c r="D10460" s="429">
        <v>3.7058059999999999</v>
      </c>
      <c r="E10460" s="429">
        <v>2.5785999999999998</v>
      </c>
      <c r="F10460" s="429">
        <v>-0.68882599999999172</v>
      </c>
    </row>
    <row r="10461" spans="1:6" x14ac:dyDescent="0.3">
      <c r="A10461" s="336">
        <v>36264</v>
      </c>
      <c r="B10461" s="2" t="s">
        <v>293</v>
      </c>
      <c r="C10461" s="429">
        <v>6.2440179999999996</v>
      </c>
      <c r="D10461" s="429">
        <v>3.761917</v>
      </c>
      <c r="E10461" s="429">
        <v>2.4821009999999997</v>
      </c>
      <c r="F10461" s="429">
        <v>-1.3541469999999975</v>
      </c>
    </row>
    <row r="10462" spans="1:6" x14ac:dyDescent="0.3">
      <c r="A10462" s="336">
        <v>36265</v>
      </c>
      <c r="B10462" s="2" t="s">
        <v>293</v>
      </c>
      <c r="C10462" s="429">
        <v>6.2407510000000004</v>
      </c>
      <c r="D10462" s="429">
        <v>3.7419560000000001</v>
      </c>
      <c r="E10462" s="429">
        <v>2.4987950000000003</v>
      </c>
      <c r="F10462" s="429">
        <v>-1.7346980000000087</v>
      </c>
    </row>
    <row r="10463" spans="1:6" x14ac:dyDescent="0.3">
      <c r="A10463" s="336">
        <v>36266</v>
      </c>
      <c r="B10463" s="2" t="s">
        <v>293</v>
      </c>
      <c r="C10463" s="429">
        <v>6.2634730000000003</v>
      </c>
      <c r="D10463" s="429">
        <v>3.8008039999999998</v>
      </c>
      <c r="E10463" s="429">
        <v>2.4626690000000004</v>
      </c>
      <c r="F10463" s="429">
        <v>-1.4894110000000111</v>
      </c>
    </row>
    <row r="10464" spans="1:6" x14ac:dyDescent="0.3">
      <c r="A10464" s="336">
        <v>36267</v>
      </c>
      <c r="B10464" s="2" t="s">
        <v>293</v>
      </c>
      <c r="C10464" s="429">
        <v>6.2807490000000001</v>
      </c>
      <c r="D10464" s="429">
        <v>3.8082799999999999</v>
      </c>
      <c r="E10464" s="429">
        <v>2.4724690000000002</v>
      </c>
      <c r="F10464" s="429">
        <v>-1.4185959999999938</v>
      </c>
    </row>
    <row r="10465" spans="1:6" x14ac:dyDescent="0.3">
      <c r="A10465" s="336">
        <v>36268</v>
      </c>
      <c r="B10465" s="2" t="s">
        <v>293</v>
      </c>
      <c r="C10465" s="429">
        <v>6.2789159999999997</v>
      </c>
      <c r="D10465" s="429">
        <v>3.8234469999999998</v>
      </c>
      <c r="E10465" s="429">
        <v>2.4554689999999999</v>
      </c>
      <c r="F10465" s="429">
        <v>-0.92312399999999428</v>
      </c>
    </row>
    <row r="10466" spans="1:6" x14ac:dyDescent="0.3">
      <c r="A10466" s="336">
        <v>36269</v>
      </c>
      <c r="B10466" s="2" t="s">
        <v>293</v>
      </c>
      <c r="C10466" s="429">
        <v>6.2241970000000002</v>
      </c>
      <c r="D10466" s="429">
        <v>3.7895370000000002</v>
      </c>
      <c r="E10466" s="429">
        <v>2.43466</v>
      </c>
      <c r="F10466" s="429">
        <v>-2.084337000000005</v>
      </c>
    </row>
    <row r="10467" spans="1:6" x14ac:dyDescent="0.3">
      <c r="A10467" s="336">
        <v>36271</v>
      </c>
      <c r="B10467" s="2" t="s">
        <v>293</v>
      </c>
      <c r="C10467" s="429">
        <v>6.2813109999999996</v>
      </c>
      <c r="D10467" s="429">
        <v>3.7179329999999999</v>
      </c>
      <c r="E10467" s="429">
        <v>2.5633779999999997</v>
      </c>
      <c r="F10467" s="429">
        <v>-0.73871499999999912</v>
      </c>
    </row>
    <row r="10468" spans="1:6" x14ac:dyDescent="0.3">
      <c r="A10468" s="336">
        <v>36272</v>
      </c>
      <c r="B10468" s="2" t="s">
        <v>293</v>
      </c>
      <c r="C10468" s="429">
        <v>6.2089840000000001</v>
      </c>
      <c r="D10468" s="429">
        <v>3.772732</v>
      </c>
      <c r="E10468" s="429">
        <v>2.4362520000000001</v>
      </c>
      <c r="F10468" s="429">
        <v>-2.5956980000000058</v>
      </c>
    </row>
    <row r="10469" spans="1:6" x14ac:dyDescent="0.3">
      <c r="A10469" s="336">
        <v>36273</v>
      </c>
      <c r="B10469" s="2" t="s">
        <v>293</v>
      </c>
      <c r="C10469" s="429">
        <v>6.2661389999999999</v>
      </c>
      <c r="D10469" s="429">
        <v>3.7373850000000002</v>
      </c>
      <c r="E10469" s="429">
        <v>2.5287539999999997</v>
      </c>
      <c r="F10469" s="429">
        <v>-1.0844179999999994</v>
      </c>
    </row>
    <row r="10470" spans="1:6" x14ac:dyDescent="0.3">
      <c r="A10470" s="336">
        <v>36274</v>
      </c>
      <c r="B10470" s="2" t="s">
        <v>293</v>
      </c>
      <c r="C10470" s="429">
        <v>6.3619649999999996</v>
      </c>
      <c r="D10470" s="429">
        <v>3.540543</v>
      </c>
      <c r="E10470" s="429">
        <v>2.8214219999999997</v>
      </c>
      <c r="F10470" s="429">
        <v>1.0135349999999974</v>
      </c>
    </row>
    <row r="10471" spans="1:6" x14ac:dyDescent="0.3">
      <c r="A10471" s="336">
        <v>36276</v>
      </c>
      <c r="B10471" s="2" t="s">
        <v>293</v>
      </c>
      <c r="C10471" s="429">
        <v>6.3472109999999997</v>
      </c>
      <c r="D10471" s="429">
        <v>3.6054339999999998</v>
      </c>
      <c r="E10471" s="429">
        <v>2.7417769999999999</v>
      </c>
      <c r="F10471" s="429">
        <v>0.62988600000000616</v>
      </c>
    </row>
    <row r="10472" spans="1:6" x14ac:dyDescent="0.3">
      <c r="A10472" s="336">
        <v>36277</v>
      </c>
      <c r="B10472" s="2" t="s">
        <v>293</v>
      </c>
      <c r="C10472" s="429">
        <v>6.2615280000000002</v>
      </c>
      <c r="D10472" s="429">
        <v>3.7336719999999999</v>
      </c>
      <c r="E10472" s="429">
        <v>2.5278560000000003</v>
      </c>
      <c r="F10472" s="429">
        <v>-1.0531149999999911</v>
      </c>
    </row>
    <row r="10473" spans="1:6" x14ac:dyDescent="0.3">
      <c r="A10473" s="336">
        <v>36278</v>
      </c>
      <c r="B10473" s="2" t="s">
        <v>293</v>
      </c>
      <c r="C10473" s="429">
        <v>6.2948680000000001</v>
      </c>
      <c r="D10473" s="429">
        <v>3.670925</v>
      </c>
      <c r="E10473" s="429">
        <v>2.6239430000000001</v>
      </c>
      <c r="F10473" s="429">
        <v>-0.15704000000000207</v>
      </c>
    </row>
    <row r="10474" spans="1:6" x14ac:dyDescent="0.3">
      <c r="A10474" s="336">
        <v>36279</v>
      </c>
      <c r="B10474" s="2" t="s">
        <v>293</v>
      </c>
      <c r="C10474" s="429">
        <v>6.2636810000000001</v>
      </c>
      <c r="D10474" s="429">
        <v>3.710588</v>
      </c>
      <c r="E10474" s="429">
        <v>2.5530930000000001</v>
      </c>
      <c r="F10474" s="429">
        <v>-1.2231269999999981</v>
      </c>
    </row>
    <row r="10475" spans="1:6" x14ac:dyDescent="0.3">
      <c r="A10475" s="336">
        <v>36280</v>
      </c>
      <c r="B10475" s="2" t="s">
        <v>293</v>
      </c>
      <c r="C10475" s="429">
        <v>6.2984970000000002</v>
      </c>
      <c r="D10475" s="429">
        <v>3.670426</v>
      </c>
      <c r="E10475" s="429">
        <v>2.6280710000000003</v>
      </c>
      <c r="F10475" s="429">
        <v>-0.28167200000000747</v>
      </c>
    </row>
    <row r="10476" spans="1:6" x14ac:dyDescent="0.3">
      <c r="A10476" s="336">
        <v>36301</v>
      </c>
      <c r="B10476" s="2" t="s">
        <v>294</v>
      </c>
      <c r="C10476" s="429">
        <v>6.1455159999999998</v>
      </c>
      <c r="D10476" s="429">
        <v>3.4120629999999998</v>
      </c>
      <c r="E10476" s="429">
        <v>2.7334529999999999</v>
      </c>
      <c r="F10476" s="429">
        <v>4.0624469999999988</v>
      </c>
    </row>
    <row r="10477" spans="1:6" x14ac:dyDescent="0.3">
      <c r="A10477" s="336">
        <v>36303</v>
      </c>
      <c r="B10477" s="2" t="s">
        <v>294</v>
      </c>
      <c r="C10477" s="429">
        <v>6.1527029999999998</v>
      </c>
      <c r="D10477" s="429">
        <v>3.3958159999999999</v>
      </c>
      <c r="E10477" s="429">
        <v>2.7568869999999999</v>
      </c>
      <c r="F10477" s="429">
        <v>4.3480819999999909</v>
      </c>
    </row>
    <row r="10478" spans="1:6" x14ac:dyDescent="0.3">
      <c r="A10478" s="336">
        <v>36305</v>
      </c>
      <c r="B10478" s="2" t="s">
        <v>294</v>
      </c>
      <c r="C10478" s="429">
        <v>6.1379339999999996</v>
      </c>
      <c r="D10478" s="429">
        <v>3.3254790000000001</v>
      </c>
      <c r="E10478" s="429">
        <v>2.8124549999999995</v>
      </c>
      <c r="F10478" s="429">
        <v>4.1886109999999874</v>
      </c>
    </row>
    <row r="10479" spans="1:6" x14ac:dyDescent="0.3">
      <c r="A10479" s="336">
        <v>36310</v>
      </c>
      <c r="B10479" s="2" t="s">
        <v>294</v>
      </c>
      <c r="C10479" s="429">
        <v>6.0960320000000001</v>
      </c>
      <c r="D10479" s="429">
        <v>3.4605380000000001</v>
      </c>
      <c r="E10479" s="429">
        <v>2.635494</v>
      </c>
      <c r="F10479" s="429">
        <v>5.231695000000002</v>
      </c>
    </row>
    <row r="10480" spans="1:6" x14ac:dyDescent="0.3">
      <c r="A10480" s="336">
        <v>36311</v>
      </c>
      <c r="B10480" s="2" t="s">
        <v>294</v>
      </c>
      <c r="C10480" s="429">
        <v>6.0202049999999998</v>
      </c>
      <c r="D10480" s="429">
        <v>3.334911</v>
      </c>
      <c r="E10480" s="429">
        <v>2.6852939999999998</v>
      </c>
      <c r="F10480" s="429">
        <v>3.6730379999999982</v>
      </c>
    </row>
    <row r="10481" spans="1:6" x14ac:dyDescent="0.3">
      <c r="A10481" s="336">
        <v>36312</v>
      </c>
      <c r="B10481" s="2" t="s">
        <v>294</v>
      </c>
      <c r="C10481" s="429">
        <v>6.19956</v>
      </c>
      <c r="D10481" s="429">
        <v>3.527101</v>
      </c>
      <c r="E10481" s="429">
        <v>2.6724589999999999</v>
      </c>
      <c r="F10481" s="429">
        <v>4.4203019999999782</v>
      </c>
    </row>
    <row r="10482" spans="1:6" x14ac:dyDescent="0.3">
      <c r="A10482" s="336">
        <v>36314</v>
      </c>
      <c r="B10482" s="2" t="s">
        <v>294</v>
      </c>
      <c r="C10482" s="429">
        <v>6.1071369999999998</v>
      </c>
      <c r="D10482" s="429">
        <v>3.3632430000000002</v>
      </c>
      <c r="E10482" s="429">
        <v>2.7438939999999996</v>
      </c>
      <c r="F10482" s="429">
        <v>2.0091120000000018</v>
      </c>
    </row>
    <row r="10483" spans="1:6" x14ac:dyDescent="0.3">
      <c r="A10483" s="336">
        <v>36316</v>
      </c>
      <c r="B10483" s="2" t="s">
        <v>294</v>
      </c>
      <c r="C10483" s="429">
        <v>6.0539959999999997</v>
      </c>
      <c r="D10483" s="429">
        <v>3.323194</v>
      </c>
      <c r="E10483" s="429">
        <v>2.7308019999999997</v>
      </c>
      <c r="F10483" s="429">
        <v>2.5072170000000042</v>
      </c>
    </row>
    <row r="10484" spans="1:6" x14ac:dyDescent="0.3">
      <c r="A10484" s="336">
        <v>36317</v>
      </c>
      <c r="B10484" s="2" t="s">
        <v>294</v>
      </c>
      <c r="C10484" s="429">
        <v>6.0685010000000004</v>
      </c>
      <c r="D10484" s="429">
        <v>3.4016310000000001</v>
      </c>
      <c r="E10484" s="429">
        <v>2.6668700000000003</v>
      </c>
      <c r="F10484" s="429">
        <v>4.5245250000000041</v>
      </c>
    </row>
    <row r="10485" spans="1:6" x14ac:dyDescent="0.3">
      <c r="A10485" s="336">
        <v>36318</v>
      </c>
      <c r="B10485" s="2" t="s">
        <v>294</v>
      </c>
      <c r="C10485" s="429">
        <v>6.0472460000000003</v>
      </c>
      <c r="D10485" s="429">
        <v>3.4259659999999998</v>
      </c>
      <c r="E10485" s="429">
        <v>2.6212800000000005</v>
      </c>
      <c r="F10485" s="429">
        <v>1.5846350000000058</v>
      </c>
    </row>
    <row r="10486" spans="1:6" x14ac:dyDescent="0.3">
      <c r="A10486" s="336">
        <v>36319</v>
      </c>
      <c r="B10486" s="2" t="s">
        <v>294</v>
      </c>
      <c r="C10486" s="429">
        <v>6.1830319999999999</v>
      </c>
      <c r="D10486" s="429">
        <v>3.559606</v>
      </c>
      <c r="E10486" s="429">
        <v>2.6234259999999998</v>
      </c>
      <c r="F10486" s="429">
        <v>4.8150390000000129</v>
      </c>
    </row>
    <row r="10487" spans="1:6" x14ac:dyDescent="0.3">
      <c r="A10487" s="336">
        <v>36320</v>
      </c>
      <c r="B10487" s="2" t="s">
        <v>294</v>
      </c>
      <c r="C10487" s="429">
        <v>6.1854279999999999</v>
      </c>
      <c r="D10487" s="429">
        <v>3.485023</v>
      </c>
      <c r="E10487" s="429">
        <v>2.7004049999999999</v>
      </c>
      <c r="F10487" s="429">
        <v>4.1189530000000047</v>
      </c>
    </row>
    <row r="10488" spans="1:6" x14ac:dyDescent="0.3">
      <c r="A10488" s="336">
        <v>36321</v>
      </c>
      <c r="B10488" s="2" t="s">
        <v>294</v>
      </c>
      <c r="C10488" s="429">
        <v>6.1746800000000004</v>
      </c>
      <c r="D10488" s="429">
        <v>3.4796610000000001</v>
      </c>
      <c r="E10488" s="429">
        <v>2.6950190000000003</v>
      </c>
      <c r="F10488" s="429">
        <v>4.3408239999999978</v>
      </c>
    </row>
    <row r="10489" spans="1:6" x14ac:dyDescent="0.3">
      <c r="A10489" s="336">
        <v>36322</v>
      </c>
      <c r="B10489" s="2" t="s">
        <v>294</v>
      </c>
      <c r="C10489" s="429">
        <v>6.0738320000000003</v>
      </c>
      <c r="D10489" s="429">
        <v>3.1584249999999998</v>
      </c>
      <c r="E10489" s="429">
        <v>2.9154070000000005</v>
      </c>
      <c r="F10489" s="429">
        <v>4.1985900000000029</v>
      </c>
    </row>
    <row r="10490" spans="1:6" x14ac:dyDescent="0.3">
      <c r="A10490" s="336">
        <v>36323</v>
      </c>
      <c r="B10490" s="2" t="s">
        <v>294</v>
      </c>
      <c r="C10490" s="429">
        <v>5.9811920000000001</v>
      </c>
      <c r="D10490" s="429">
        <v>3.5351050000000002</v>
      </c>
      <c r="E10490" s="429">
        <v>2.4460869999999999</v>
      </c>
      <c r="F10490" s="429">
        <v>1.4912099999999953</v>
      </c>
    </row>
    <row r="10491" spans="1:6" x14ac:dyDescent="0.3">
      <c r="A10491" s="336">
        <v>36330</v>
      </c>
      <c r="B10491" s="2" t="s">
        <v>294</v>
      </c>
      <c r="C10491" s="429">
        <v>6.0432560000000004</v>
      </c>
      <c r="D10491" s="429">
        <v>3.285256</v>
      </c>
      <c r="E10491" s="429">
        <v>2.7580000000000005</v>
      </c>
      <c r="F10491" s="429">
        <v>3.1901399999999995</v>
      </c>
    </row>
    <row r="10492" spans="1:6" x14ac:dyDescent="0.3">
      <c r="A10492" s="336">
        <v>36340</v>
      </c>
      <c r="B10492" s="2" t="s">
        <v>294</v>
      </c>
      <c r="C10492" s="429">
        <v>6.0936269999999997</v>
      </c>
      <c r="D10492" s="429">
        <v>3.4318110000000002</v>
      </c>
      <c r="E10492" s="429">
        <v>2.6618159999999995</v>
      </c>
      <c r="F10492" s="429">
        <v>1.3315309999999982</v>
      </c>
    </row>
    <row r="10493" spans="1:6" x14ac:dyDescent="0.3">
      <c r="A10493" s="336">
        <v>36343</v>
      </c>
      <c r="B10493" s="2" t="s">
        <v>294</v>
      </c>
      <c r="C10493" s="429">
        <v>6.2268109999999997</v>
      </c>
      <c r="D10493" s="429">
        <v>3.6216970000000002</v>
      </c>
      <c r="E10493" s="429">
        <v>2.6051139999999995</v>
      </c>
      <c r="F10493" s="429">
        <v>4.4256039999999999</v>
      </c>
    </row>
    <row r="10494" spans="1:6" x14ac:dyDescent="0.3">
      <c r="A10494" s="336">
        <v>36344</v>
      </c>
      <c r="B10494" s="2" t="s">
        <v>294</v>
      </c>
      <c r="C10494" s="429">
        <v>6.0949850000000003</v>
      </c>
      <c r="D10494" s="429">
        <v>3.292027</v>
      </c>
      <c r="E10494" s="429">
        <v>2.8029580000000003</v>
      </c>
      <c r="F10494" s="429">
        <v>3.0064010000000039</v>
      </c>
    </row>
    <row r="10495" spans="1:6" x14ac:dyDescent="0.3">
      <c r="A10495" s="336">
        <v>36345</v>
      </c>
      <c r="B10495" s="2" t="s">
        <v>294</v>
      </c>
      <c r="C10495" s="429">
        <v>6.1488449999999997</v>
      </c>
      <c r="D10495" s="429">
        <v>3.4476610000000001</v>
      </c>
      <c r="E10495" s="429">
        <v>2.7011839999999996</v>
      </c>
      <c r="F10495" s="429">
        <v>4.5739220000000032</v>
      </c>
    </row>
    <row r="10496" spans="1:6" x14ac:dyDescent="0.3">
      <c r="A10496" s="336">
        <v>36346</v>
      </c>
      <c r="B10496" s="2" t="s">
        <v>294</v>
      </c>
      <c r="C10496" s="429">
        <v>6.0000609999999996</v>
      </c>
      <c r="D10496" s="429">
        <v>3.424499</v>
      </c>
      <c r="E10496" s="429">
        <v>2.5755619999999997</v>
      </c>
      <c r="F10496" s="429">
        <v>2.6717789999999937</v>
      </c>
    </row>
    <row r="10497" spans="1:6" x14ac:dyDescent="0.3">
      <c r="A10497" s="336">
        <v>36349</v>
      </c>
      <c r="B10497" s="2" t="s">
        <v>294</v>
      </c>
      <c r="C10497" s="429">
        <v>6.1241950000000003</v>
      </c>
      <c r="D10497" s="429">
        <v>3.3351320000000002</v>
      </c>
      <c r="E10497" s="429">
        <v>2.7890630000000001</v>
      </c>
      <c r="F10497" s="429">
        <v>3.8759969999999981</v>
      </c>
    </row>
    <row r="10498" spans="1:6" x14ac:dyDescent="0.3">
      <c r="A10498" s="336">
        <v>36350</v>
      </c>
      <c r="B10498" s="2" t="s">
        <v>294</v>
      </c>
      <c r="C10498" s="429">
        <v>6.1154060000000001</v>
      </c>
      <c r="D10498" s="429">
        <v>3.3041749999999999</v>
      </c>
      <c r="E10498" s="429">
        <v>2.8112310000000003</v>
      </c>
      <c r="F10498" s="429">
        <v>4.5806770000000085</v>
      </c>
    </row>
    <row r="10499" spans="1:6" x14ac:dyDescent="0.3">
      <c r="A10499" s="336">
        <v>36351</v>
      </c>
      <c r="B10499" s="2" t="s">
        <v>294</v>
      </c>
      <c r="C10499" s="429">
        <v>6.0267629999999999</v>
      </c>
      <c r="D10499" s="429">
        <v>3.3817110000000001</v>
      </c>
      <c r="E10499" s="429">
        <v>2.6450519999999997</v>
      </c>
      <c r="F10499" s="429">
        <v>2.5648960000000045</v>
      </c>
    </row>
    <row r="10500" spans="1:6" x14ac:dyDescent="0.3">
      <c r="A10500" s="336">
        <v>36352</v>
      </c>
      <c r="B10500" s="2" t="s">
        <v>294</v>
      </c>
      <c r="C10500" s="429">
        <v>6.1144790000000002</v>
      </c>
      <c r="D10500" s="429">
        <v>3.2032379999999998</v>
      </c>
      <c r="E10500" s="429">
        <v>2.9112410000000004</v>
      </c>
      <c r="F10500" s="429">
        <v>4.4810250000000025</v>
      </c>
    </row>
    <row r="10501" spans="1:6" x14ac:dyDescent="0.3">
      <c r="A10501" s="336">
        <v>36353</v>
      </c>
      <c r="B10501" s="2" t="s">
        <v>294</v>
      </c>
      <c r="C10501" s="429">
        <v>6.1177339999999996</v>
      </c>
      <c r="D10501" s="429">
        <v>3.4156529999999998</v>
      </c>
      <c r="E10501" s="429">
        <v>2.7020809999999997</v>
      </c>
      <c r="F10501" s="429">
        <v>4.6533699999999882</v>
      </c>
    </row>
    <row r="10502" spans="1:6" x14ac:dyDescent="0.3">
      <c r="A10502" s="336">
        <v>36360</v>
      </c>
      <c r="B10502" s="2" t="s">
        <v>294</v>
      </c>
      <c r="C10502" s="429">
        <v>6.0790220000000001</v>
      </c>
      <c r="D10502" s="429">
        <v>3.2502420000000001</v>
      </c>
      <c r="E10502" s="429">
        <v>2.8287800000000001</v>
      </c>
      <c r="F10502" s="429">
        <v>4.360125999999994</v>
      </c>
    </row>
    <row r="10503" spans="1:6" x14ac:dyDescent="0.3">
      <c r="A10503" s="336">
        <v>36362</v>
      </c>
      <c r="B10503" s="2" t="s">
        <v>294</v>
      </c>
      <c r="C10503" s="429">
        <v>6.0723659999999997</v>
      </c>
      <c r="D10503" s="429">
        <v>3.2021510000000002</v>
      </c>
      <c r="E10503" s="429">
        <v>2.8702149999999995</v>
      </c>
      <c r="F10503" s="429">
        <v>4.2170769999999962</v>
      </c>
    </row>
    <row r="10504" spans="1:6" x14ac:dyDescent="0.3">
      <c r="A10504" s="336">
        <v>36370</v>
      </c>
      <c r="B10504" s="2" t="s">
        <v>294</v>
      </c>
      <c r="C10504" s="429">
        <v>6.2218999999999998</v>
      </c>
      <c r="D10504" s="429">
        <v>3.5848450000000001</v>
      </c>
      <c r="E10504" s="429">
        <v>2.6370549999999997</v>
      </c>
      <c r="F10504" s="429">
        <v>4.4979809999999958</v>
      </c>
    </row>
    <row r="10505" spans="1:6" x14ac:dyDescent="0.3">
      <c r="A10505" s="336">
        <v>36373</v>
      </c>
      <c r="B10505" s="2" t="s">
        <v>294</v>
      </c>
      <c r="C10505" s="429">
        <v>6.151859</v>
      </c>
      <c r="D10505" s="429">
        <v>3.5208270000000002</v>
      </c>
      <c r="E10505" s="429">
        <v>2.6310319999999998</v>
      </c>
      <c r="F10505" s="429">
        <v>5.4874899999999869</v>
      </c>
    </row>
    <row r="10506" spans="1:6" x14ac:dyDescent="0.3">
      <c r="A10506" s="336">
        <v>36374</v>
      </c>
      <c r="B10506" s="2" t="s">
        <v>294</v>
      </c>
      <c r="C10506" s="429">
        <v>6.0574770000000004</v>
      </c>
      <c r="D10506" s="429">
        <v>3.3398159999999999</v>
      </c>
      <c r="E10506" s="429">
        <v>2.7176610000000005</v>
      </c>
      <c r="F10506" s="429">
        <v>4.1844639999999984</v>
      </c>
    </row>
    <row r="10507" spans="1:6" x14ac:dyDescent="0.3">
      <c r="A10507" s="336">
        <v>36375</v>
      </c>
      <c r="B10507" s="2" t="s">
        <v>294</v>
      </c>
      <c r="C10507" s="429">
        <v>6.1211399999999996</v>
      </c>
      <c r="D10507" s="429">
        <v>3.3373599999999999</v>
      </c>
      <c r="E10507" s="429">
        <v>2.7837799999999997</v>
      </c>
      <c r="F10507" s="429">
        <v>3.5525619999999876</v>
      </c>
    </row>
    <row r="10508" spans="1:6" x14ac:dyDescent="0.3">
      <c r="A10508" s="336">
        <v>36376</v>
      </c>
      <c r="B10508" s="2" t="s">
        <v>294</v>
      </c>
      <c r="C10508" s="429">
        <v>6.1716610000000003</v>
      </c>
      <c r="D10508" s="429">
        <v>3.4994640000000001</v>
      </c>
      <c r="E10508" s="429">
        <v>2.6721970000000002</v>
      </c>
      <c r="F10508" s="429">
        <v>4.4335220000000035</v>
      </c>
    </row>
    <row r="10509" spans="1:6" x14ac:dyDescent="0.3">
      <c r="A10509" s="336">
        <v>36401</v>
      </c>
      <c r="B10509" s="2" t="s">
        <v>294</v>
      </c>
      <c r="C10509" s="429">
        <v>5.824014</v>
      </c>
      <c r="D10509" s="429">
        <v>4.1152769999999999</v>
      </c>
      <c r="E10509" s="429">
        <v>1.7087370000000002</v>
      </c>
      <c r="F10509" s="429">
        <v>-2.7412460000000038</v>
      </c>
    </row>
    <row r="10510" spans="1:6" x14ac:dyDescent="0.3">
      <c r="A10510" s="336">
        <v>36420</v>
      </c>
      <c r="B10510" s="2" t="s">
        <v>294</v>
      </c>
      <c r="C10510" s="429">
        <v>5.9350370000000003</v>
      </c>
      <c r="D10510" s="429">
        <v>3.9470369999999999</v>
      </c>
      <c r="E10510" s="429">
        <v>1.9880000000000004</v>
      </c>
      <c r="F10510" s="429">
        <v>-2.2260090000000119</v>
      </c>
    </row>
    <row r="10511" spans="1:6" x14ac:dyDescent="0.3">
      <c r="A10511" s="336">
        <v>36421</v>
      </c>
      <c r="B10511" s="2" t="s">
        <v>294</v>
      </c>
      <c r="C10511" s="429">
        <v>5.9335129999999996</v>
      </c>
      <c r="D10511" s="429">
        <v>3.8189669999999998</v>
      </c>
      <c r="E10511" s="429">
        <v>2.1145459999999998</v>
      </c>
      <c r="F10511" s="429">
        <v>-0.96027200000001045</v>
      </c>
    </row>
    <row r="10512" spans="1:6" x14ac:dyDescent="0.3">
      <c r="A10512" s="336">
        <v>36425</v>
      </c>
      <c r="B10512" s="2" t="s">
        <v>293</v>
      </c>
      <c r="C10512" s="429">
        <v>6.2917310000000004</v>
      </c>
      <c r="D10512" s="429">
        <v>4.1684850000000004</v>
      </c>
      <c r="E10512" s="429">
        <v>2.123246</v>
      </c>
      <c r="F10512" s="429">
        <v>-1.4414969999999911</v>
      </c>
    </row>
    <row r="10513" spans="1:6" x14ac:dyDescent="0.3">
      <c r="A10513" s="336">
        <v>36426</v>
      </c>
      <c r="B10513" s="2" t="s">
        <v>294</v>
      </c>
      <c r="C10513" s="429">
        <v>5.8664630000000004</v>
      </c>
      <c r="D10513" s="429">
        <v>4.3065129999999998</v>
      </c>
      <c r="E10513" s="429">
        <v>1.5599500000000006</v>
      </c>
      <c r="F10513" s="429">
        <v>-4.7148039999999938</v>
      </c>
    </row>
    <row r="10514" spans="1:6" x14ac:dyDescent="0.3">
      <c r="A10514" s="336">
        <v>36432</v>
      </c>
      <c r="B10514" s="2" t="s">
        <v>294</v>
      </c>
      <c r="C10514" s="429">
        <v>5.8263889999999998</v>
      </c>
      <c r="D10514" s="429">
        <v>4.2745160000000002</v>
      </c>
      <c r="E10514" s="429">
        <v>1.5518729999999996</v>
      </c>
      <c r="F10514" s="429">
        <v>-4.2567640000000111</v>
      </c>
    </row>
    <row r="10515" spans="1:6" x14ac:dyDescent="0.3">
      <c r="A10515" s="336">
        <v>36435</v>
      </c>
      <c r="B10515" s="2" t="s">
        <v>293</v>
      </c>
      <c r="C10515" s="429">
        <v>6.3122920000000002</v>
      </c>
      <c r="D10515" s="429">
        <v>3.9100700000000002</v>
      </c>
      <c r="E10515" s="429">
        <v>2.4022220000000001</v>
      </c>
      <c r="F10515" s="429">
        <v>-0.60862400000000605</v>
      </c>
    </row>
    <row r="10516" spans="1:6" x14ac:dyDescent="0.3">
      <c r="A10516" s="336">
        <v>36436</v>
      </c>
      <c r="B10516" s="2" t="s">
        <v>293</v>
      </c>
      <c r="C10516" s="429">
        <v>6.2681690000000003</v>
      </c>
      <c r="D10516" s="429">
        <v>3.9831729999999999</v>
      </c>
      <c r="E10516" s="429">
        <v>2.2849960000000005</v>
      </c>
      <c r="F10516" s="429">
        <v>-2.0835349999999906</v>
      </c>
    </row>
    <row r="10517" spans="1:6" x14ac:dyDescent="0.3">
      <c r="A10517" s="336">
        <v>36441</v>
      </c>
      <c r="B10517" s="2" t="s">
        <v>297</v>
      </c>
      <c r="C10517" s="429">
        <v>3.9119160000000002</v>
      </c>
      <c r="D10517" s="429">
        <v>2.3595350000000002</v>
      </c>
      <c r="E10517" s="429">
        <v>1.552381</v>
      </c>
      <c r="F10517" s="429">
        <v>-5.0119520000000009</v>
      </c>
    </row>
    <row r="10518" spans="1:6" x14ac:dyDescent="0.3">
      <c r="A10518" s="336">
        <v>36442</v>
      </c>
      <c r="B10518" s="2" t="s">
        <v>294</v>
      </c>
      <c r="C10518" s="429">
        <v>6.0302709999999999</v>
      </c>
      <c r="D10518" s="429">
        <v>3.7582230000000001</v>
      </c>
      <c r="E10518" s="429">
        <v>2.2720479999999998</v>
      </c>
      <c r="F10518" s="429">
        <v>-1.7769590000000051</v>
      </c>
    </row>
    <row r="10519" spans="1:6" x14ac:dyDescent="0.3">
      <c r="A10519" s="336">
        <v>36444</v>
      </c>
      <c r="B10519" s="2" t="s">
        <v>293</v>
      </c>
      <c r="C10519" s="429">
        <v>6.3074459999999997</v>
      </c>
      <c r="D10519" s="429">
        <v>4.1562970000000004</v>
      </c>
      <c r="E10519" s="429">
        <v>2.1511489999999993</v>
      </c>
      <c r="F10519" s="429">
        <v>-1.9747199999999907</v>
      </c>
    </row>
    <row r="10520" spans="1:6" x14ac:dyDescent="0.3">
      <c r="A10520" s="336">
        <v>36445</v>
      </c>
      <c r="B10520" s="2" t="s">
        <v>293</v>
      </c>
      <c r="C10520" s="429">
        <v>6.2837750000000003</v>
      </c>
      <c r="D10520" s="429">
        <v>4.5399789999999998</v>
      </c>
      <c r="E10520" s="429">
        <v>1.7437960000000006</v>
      </c>
      <c r="F10520" s="429">
        <v>-3.716743000000001</v>
      </c>
    </row>
    <row r="10521" spans="1:6" x14ac:dyDescent="0.3">
      <c r="A10521" s="336">
        <v>36446</v>
      </c>
      <c r="B10521" s="2" t="s">
        <v>293</v>
      </c>
      <c r="C10521" s="429">
        <v>6.2747210000000004</v>
      </c>
      <c r="D10521" s="429">
        <v>3.9650310000000002</v>
      </c>
      <c r="E10521" s="429">
        <v>2.3096900000000002</v>
      </c>
      <c r="F10521" s="429">
        <v>-1.7178320000000014</v>
      </c>
    </row>
    <row r="10522" spans="1:6" x14ac:dyDescent="0.3">
      <c r="A10522" s="336">
        <v>36451</v>
      </c>
      <c r="B10522" s="2" t="s">
        <v>293</v>
      </c>
      <c r="C10522" s="429">
        <v>6.288062</v>
      </c>
      <c r="D10522" s="429">
        <v>4.0578260000000004</v>
      </c>
      <c r="E10522" s="429">
        <v>2.2302359999999997</v>
      </c>
      <c r="F10522" s="429">
        <v>-2.3474239999999966</v>
      </c>
    </row>
    <row r="10523" spans="1:6" x14ac:dyDescent="0.3">
      <c r="A10523" s="336">
        <v>36453</v>
      </c>
      <c r="B10523" s="2" t="s">
        <v>294</v>
      </c>
      <c r="C10523" s="429">
        <v>6.0204339999999998</v>
      </c>
      <c r="D10523" s="429">
        <v>3.6217830000000002</v>
      </c>
      <c r="E10523" s="429">
        <v>2.3986509999999996</v>
      </c>
      <c r="F10523" s="429">
        <v>2.6564000000007582E-2</v>
      </c>
    </row>
    <row r="10524" spans="1:6" x14ac:dyDescent="0.3">
      <c r="A10524" s="336">
        <v>36454</v>
      </c>
      <c r="B10524" s="2" t="s">
        <v>297</v>
      </c>
      <c r="C10524" s="429">
        <v>3.7730670000000002</v>
      </c>
      <c r="D10524" s="429">
        <v>2.2707139999999999</v>
      </c>
      <c r="E10524" s="429">
        <v>1.5023530000000003</v>
      </c>
      <c r="F10524" s="429">
        <v>-4.7251830000000083</v>
      </c>
    </row>
    <row r="10525" spans="1:6" x14ac:dyDescent="0.3">
      <c r="A10525" s="336">
        <v>36456</v>
      </c>
      <c r="B10525" s="2" t="s">
        <v>293</v>
      </c>
      <c r="C10525" s="429">
        <v>6.3318279999999998</v>
      </c>
      <c r="D10525" s="429">
        <v>4.4719470000000001</v>
      </c>
      <c r="E10525" s="429">
        <v>1.8598809999999997</v>
      </c>
      <c r="F10525" s="429">
        <v>-1.5984919999999931</v>
      </c>
    </row>
    <row r="10526" spans="1:6" x14ac:dyDescent="0.3">
      <c r="A10526" s="336">
        <v>36460</v>
      </c>
      <c r="B10526" s="2" t="s">
        <v>293</v>
      </c>
      <c r="C10526" s="429">
        <v>6.275601</v>
      </c>
      <c r="D10526" s="429">
        <v>4.511406</v>
      </c>
      <c r="E10526" s="429">
        <v>1.764195</v>
      </c>
      <c r="F10526" s="429">
        <v>-3.573843999999994</v>
      </c>
    </row>
    <row r="10527" spans="1:6" x14ac:dyDescent="0.3">
      <c r="A10527" s="336">
        <v>36467</v>
      </c>
      <c r="B10527" s="2" t="s">
        <v>294</v>
      </c>
      <c r="C10527" s="429">
        <v>5.9868079999999999</v>
      </c>
      <c r="D10527" s="429">
        <v>3.721616</v>
      </c>
      <c r="E10527" s="429">
        <v>2.2651919999999999</v>
      </c>
      <c r="F10527" s="429">
        <v>-0.59715099999999666</v>
      </c>
    </row>
    <row r="10528" spans="1:6" x14ac:dyDescent="0.3">
      <c r="A10528" s="336">
        <v>36471</v>
      </c>
      <c r="B10528" s="2" t="s">
        <v>293</v>
      </c>
      <c r="C10528" s="429">
        <v>6.2856069999999997</v>
      </c>
      <c r="D10528" s="429">
        <v>4.3294969999999999</v>
      </c>
      <c r="E10528" s="429">
        <v>1.9561099999999998</v>
      </c>
      <c r="F10528" s="429">
        <v>-2.5261610000000019</v>
      </c>
    </row>
    <row r="10529" spans="1:6" x14ac:dyDescent="0.3">
      <c r="A10529" s="336">
        <v>36473</v>
      </c>
      <c r="B10529" s="2" t="s">
        <v>297</v>
      </c>
      <c r="C10529" s="429">
        <v>3.775318</v>
      </c>
      <c r="D10529" s="429">
        <v>2.2858999999999998</v>
      </c>
      <c r="E10529" s="429">
        <v>1.4894180000000001</v>
      </c>
      <c r="F10529" s="429">
        <v>-4.8905090000000015</v>
      </c>
    </row>
    <row r="10530" spans="1:6" x14ac:dyDescent="0.3">
      <c r="A10530" s="336">
        <v>36474</v>
      </c>
      <c r="B10530" s="2" t="s">
        <v>294</v>
      </c>
      <c r="C10530" s="429">
        <v>5.8760940000000002</v>
      </c>
      <c r="D10530" s="429">
        <v>3.9517030000000002</v>
      </c>
      <c r="E10530" s="429">
        <v>1.924391</v>
      </c>
      <c r="F10530" s="429">
        <v>-1.3481419999999957</v>
      </c>
    </row>
    <row r="10531" spans="1:6" x14ac:dyDescent="0.3">
      <c r="A10531" s="336">
        <v>36475</v>
      </c>
      <c r="B10531" s="2" t="s">
        <v>293</v>
      </c>
      <c r="C10531" s="429">
        <v>6.2720539999999998</v>
      </c>
      <c r="D10531" s="429">
        <v>4.6916029999999997</v>
      </c>
      <c r="E10531" s="429">
        <v>1.5804510000000001</v>
      </c>
      <c r="F10531" s="429">
        <v>-4.1529619999999952</v>
      </c>
    </row>
    <row r="10532" spans="1:6" x14ac:dyDescent="0.3">
      <c r="A10532" s="336">
        <v>36477</v>
      </c>
      <c r="B10532" s="2" t="s">
        <v>294</v>
      </c>
      <c r="C10532" s="429">
        <v>6.0645600000000002</v>
      </c>
      <c r="D10532" s="429">
        <v>3.5706570000000002</v>
      </c>
      <c r="E10532" s="429">
        <v>2.493903</v>
      </c>
      <c r="F10532" s="429">
        <v>0.10747499999999377</v>
      </c>
    </row>
    <row r="10533" spans="1:6" x14ac:dyDescent="0.3">
      <c r="A10533" s="336">
        <v>36480</v>
      </c>
      <c r="B10533" s="2" t="s">
        <v>293</v>
      </c>
      <c r="C10533" s="429">
        <v>6.3144309999999999</v>
      </c>
      <c r="D10533" s="429">
        <v>4.6307229999999997</v>
      </c>
      <c r="E10533" s="429">
        <v>1.6837080000000002</v>
      </c>
      <c r="F10533" s="429">
        <v>-3.6501750000000044</v>
      </c>
    </row>
    <row r="10534" spans="1:6" x14ac:dyDescent="0.3">
      <c r="A10534" s="336">
        <v>36481</v>
      </c>
      <c r="B10534" s="2" t="s">
        <v>293</v>
      </c>
      <c r="C10534" s="429">
        <v>6.3121910000000003</v>
      </c>
      <c r="D10534" s="429">
        <v>4.0751030000000004</v>
      </c>
      <c r="E10534" s="429">
        <v>2.237088</v>
      </c>
      <c r="F10534" s="429">
        <v>-1.3826219999999907</v>
      </c>
    </row>
    <row r="10535" spans="1:6" x14ac:dyDescent="0.3">
      <c r="A10535" s="336">
        <v>36482</v>
      </c>
      <c r="B10535" s="2" t="s">
        <v>293</v>
      </c>
      <c r="C10535" s="429">
        <v>6.2970329999999999</v>
      </c>
      <c r="D10535" s="429">
        <v>4.1393310000000003</v>
      </c>
      <c r="E10535" s="429">
        <v>2.1577019999999996</v>
      </c>
      <c r="F10535" s="429">
        <v>-2.2187470000000076</v>
      </c>
    </row>
    <row r="10536" spans="1:6" x14ac:dyDescent="0.3">
      <c r="A10536" s="336">
        <v>36483</v>
      </c>
      <c r="B10536" s="2" t="s">
        <v>294</v>
      </c>
      <c r="C10536" s="429">
        <v>5.9607239999999999</v>
      </c>
      <c r="D10536" s="429">
        <v>3.921227</v>
      </c>
      <c r="E10536" s="429">
        <v>2.0394969999999999</v>
      </c>
      <c r="F10536" s="429">
        <v>-2.5887839999999969</v>
      </c>
    </row>
    <row r="10537" spans="1:6" x14ac:dyDescent="0.3">
      <c r="A10537" s="336">
        <v>36502</v>
      </c>
      <c r="B10537" s="2" t="s">
        <v>297</v>
      </c>
      <c r="C10537" s="429">
        <v>3.8503959999999999</v>
      </c>
      <c r="D10537" s="429">
        <v>2.3376709999999998</v>
      </c>
      <c r="E10537" s="429">
        <v>1.5127250000000001</v>
      </c>
      <c r="F10537" s="429">
        <v>-4.9120610000000084</v>
      </c>
    </row>
    <row r="10538" spans="1:6" x14ac:dyDescent="0.3">
      <c r="A10538" s="336">
        <v>36505</v>
      </c>
      <c r="B10538" s="2" t="s">
        <v>294</v>
      </c>
      <c r="C10538" s="429">
        <v>5.922574</v>
      </c>
      <c r="D10538" s="429">
        <v>4.1830559999999997</v>
      </c>
      <c r="E10538" s="429">
        <v>1.7395180000000003</v>
      </c>
      <c r="F10538" s="429">
        <v>-3.1610810000000029</v>
      </c>
    </row>
    <row r="10539" spans="1:6" x14ac:dyDescent="0.3">
      <c r="A10539" s="336">
        <v>36507</v>
      </c>
      <c r="B10539" s="2" t="s">
        <v>297</v>
      </c>
      <c r="C10539" s="429">
        <v>4.0214670000000003</v>
      </c>
      <c r="D10539" s="429">
        <v>2.3698199999999998</v>
      </c>
      <c r="E10539" s="429">
        <v>1.6516470000000005</v>
      </c>
      <c r="F10539" s="429">
        <v>-4.2726439999999926</v>
      </c>
    </row>
    <row r="10540" spans="1:6" x14ac:dyDescent="0.3">
      <c r="A10540" s="336">
        <v>36509</v>
      </c>
      <c r="B10540" s="2" t="s">
        <v>294</v>
      </c>
      <c r="C10540" s="429">
        <v>5.9917740000000004</v>
      </c>
      <c r="D10540" s="429">
        <v>3.979536</v>
      </c>
      <c r="E10540" s="429">
        <v>2.0122380000000004</v>
      </c>
      <c r="F10540" s="429">
        <v>-2.1387500000000088</v>
      </c>
    </row>
    <row r="10541" spans="1:6" x14ac:dyDescent="0.3">
      <c r="A10541" s="336">
        <v>36511</v>
      </c>
      <c r="B10541" s="2" t="s">
        <v>294</v>
      </c>
      <c r="C10541" s="429">
        <v>6.0556299999999998</v>
      </c>
      <c r="D10541" s="429">
        <v>3.8334100000000002</v>
      </c>
      <c r="E10541" s="429">
        <v>2.2222199999999996</v>
      </c>
      <c r="F10541" s="429">
        <v>-1.1283519999999996</v>
      </c>
    </row>
    <row r="10542" spans="1:6" x14ac:dyDescent="0.3">
      <c r="A10542" s="336">
        <v>36515</v>
      </c>
      <c r="B10542" s="2" t="s">
        <v>293</v>
      </c>
      <c r="C10542" s="429">
        <v>6.3453369999999998</v>
      </c>
      <c r="D10542" s="429">
        <v>4.4698339999999996</v>
      </c>
      <c r="E10542" s="429">
        <v>1.8755030000000001</v>
      </c>
      <c r="F10542" s="429">
        <v>-2.7352879999999971</v>
      </c>
    </row>
    <row r="10543" spans="1:6" x14ac:dyDescent="0.3">
      <c r="A10543" s="336">
        <v>36518</v>
      </c>
      <c r="B10543" s="2" t="s">
        <v>293</v>
      </c>
      <c r="C10543" s="429">
        <v>6.3172860000000002</v>
      </c>
      <c r="D10543" s="429">
        <v>4.0339799999999997</v>
      </c>
      <c r="E10543" s="429">
        <v>2.2833060000000005</v>
      </c>
      <c r="F10543" s="429">
        <v>-2.2876879999999886</v>
      </c>
    </row>
    <row r="10544" spans="1:6" x14ac:dyDescent="0.3">
      <c r="A10544" s="336">
        <v>36521</v>
      </c>
      <c r="B10544" s="2" t="s">
        <v>294</v>
      </c>
      <c r="C10544" s="429">
        <v>5.9191789999999997</v>
      </c>
      <c r="D10544" s="429">
        <v>4.1532720000000003</v>
      </c>
      <c r="E10544" s="429">
        <v>1.7659069999999994</v>
      </c>
      <c r="F10544" s="429">
        <v>-3.3156940000000148</v>
      </c>
    </row>
    <row r="10545" spans="1:6" x14ac:dyDescent="0.3">
      <c r="A10545" s="336">
        <v>36522</v>
      </c>
      <c r="B10545" s="2" t="s">
        <v>293</v>
      </c>
      <c r="C10545" s="429">
        <v>6.3722300000000001</v>
      </c>
      <c r="D10545" s="429">
        <v>4.5201349999999998</v>
      </c>
      <c r="E10545" s="429">
        <v>1.8520950000000003</v>
      </c>
      <c r="F10545" s="429">
        <v>-3.6468759999999918</v>
      </c>
    </row>
    <row r="10546" spans="1:6" x14ac:dyDescent="0.3">
      <c r="A10546" s="336">
        <v>36523</v>
      </c>
      <c r="B10546" s="2" t="s">
        <v>294</v>
      </c>
      <c r="C10546" s="429">
        <v>6.0085369999999996</v>
      </c>
      <c r="D10546" s="429">
        <v>3.923457</v>
      </c>
      <c r="E10546" s="429">
        <v>2.0850799999999996</v>
      </c>
      <c r="F10546" s="429">
        <v>-2.1094689999999972</v>
      </c>
    </row>
    <row r="10547" spans="1:6" x14ac:dyDescent="0.3">
      <c r="A10547" s="336">
        <v>36524</v>
      </c>
      <c r="B10547" s="2" t="s">
        <v>293</v>
      </c>
      <c r="C10547" s="429">
        <v>6.3109580000000003</v>
      </c>
      <c r="D10547" s="429">
        <v>3.765822</v>
      </c>
      <c r="E10547" s="429">
        <v>2.5451360000000003</v>
      </c>
      <c r="F10547" s="429">
        <v>-0.91109699999999805</v>
      </c>
    </row>
    <row r="10548" spans="1:6" x14ac:dyDescent="0.3">
      <c r="A10548" s="336">
        <v>36525</v>
      </c>
      <c r="B10548" s="2" t="s">
        <v>297</v>
      </c>
      <c r="C10548" s="429">
        <v>4.0170139999999996</v>
      </c>
      <c r="D10548" s="429">
        <v>2.2597619999999998</v>
      </c>
      <c r="E10548" s="429">
        <v>1.7572519999999998</v>
      </c>
      <c r="F10548" s="429">
        <v>-3.1725969999999961</v>
      </c>
    </row>
    <row r="10549" spans="1:6" x14ac:dyDescent="0.3">
      <c r="A10549" s="336">
        <v>36526</v>
      </c>
      <c r="B10549" s="2" t="s">
        <v>294</v>
      </c>
      <c r="C10549" s="429">
        <v>5.9478010000000001</v>
      </c>
      <c r="D10549" s="429">
        <v>4.2793400000000004</v>
      </c>
      <c r="E10549" s="429">
        <v>1.6684609999999997</v>
      </c>
      <c r="F10549" s="429">
        <v>-4.3878290000000106</v>
      </c>
    </row>
    <row r="10550" spans="1:6" x14ac:dyDescent="0.3">
      <c r="A10550" s="336">
        <v>36527</v>
      </c>
      <c r="B10550" s="2" t="s">
        <v>297</v>
      </c>
      <c r="C10550" s="429">
        <v>4.0699709999999998</v>
      </c>
      <c r="D10550" s="429">
        <v>2.3266900000000001</v>
      </c>
      <c r="E10550" s="429">
        <v>1.7432809999999996</v>
      </c>
      <c r="F10550" s="429">
        <v>-3.6974939999999989</v>
      </c>
    </row>
    <row r="10551" spans="1:6" x14ac:dyDescent="0.3">
      <c r="A10551" s="336">
        <v>36529</v>
      </c>
      <c r="B10551" s="2" t="s">
        <v>293</v>
      </c>
      <c r="C10551" s="429">
        <v>6.3541249999999998</v>
      </c>
      <c r="D10551" s="429">
        <v>4.3496839999999999</v>
      </c>
      <c r="E10551" s="429">
        <v>2.0044409999999999</v>
      </c>
      <c r="F10551" s="429">
        <v>-3.4505450000000124</v>
      </c>
    </row>
    <row r="10552" spans="1:6" x14ac:dyDescent="0.3">
      <c r="A10552" s="336">
        <v>36530</v>
      </c>
      <c r="B10552" s="2" t="s">
        <v>294</v>
      </c>
      <c r="C10552" s="429">
        <v>6.0343960000000001</v>
      </c>
      <c r="D10552" s="429">
        <v>3.830829</v>
      </c>
      <c r="E10552" s="429">
        <v>2.2035670000000001</v>
      </c>
      <c r="F10552" s="429">
        <v>-1.165717000000015</v>
      </c>
    </row>
    <row r="10553" spans="1:6" x14ac:dyDescent="0.3">
      <c r="A10553" s="336">
        <v>36532</v>
      </c>
      <c r="B10553" s="2" t="s">
        <v>294</v>
      </c>
      <c r="C10553" s="429">
        <v>5.9763229999999998</v>
      </c>
      <c r="D10553" s="429">
        <v>4.1554460000000004</v>
      </c>
      <c r="E10553" s="429">
        <v>1.8208769999999994</v>
      </c>
      <c r="F10553" s="429">
        <v>-3.5896249999999981</v>
      </c>
    </row>
    <row r="10554" spans="1:6" x14ac:dyDescent="0.3">
      <c r="A10554" s="336">
        <v>36535</v>
      </c>
      <c r="B10554" s="2" t="s">
        <v>294</v>
      </c>
      <c r="C10554" s="429">
        <v>6.0272100000000002</v>
      </c>
      <c r="D10554" s="429">
        <v>3.9625119999999998</v>
      </c>
      <c r="E10554" s="429">
        <v>2.0646980000000004</v>
      </c>
      <c r="F10554" s="429">
        <v>-2.015467000000001</v>
      </c>
    </row>
    <row r="10555" spans="1:6" x14ac:dyDescent="0.3">
      <c r="A10555" s="336">
        <v>36538</v>
      </c>
      <c r="B10555" s="2" t="s">
        <v>293</v>
      </c>
      <c r="C10555" s="429">
        <v>6.3292169999999999</v>
      </c>
      <c r="D10555" s="429">
        <v>3.8942489999999998</v>
      </c>
      <c r="E10555" s="429">
        <v>2.434968</v>
      </c>
      <c r="F10555" s="429">
        <v>-1.3090889999999931</v>
      </c>
    </row>
    <row r="10556" spans="1:6" x14ac:dyDescent="0.3">
      <c r="A10556" s="336">
        <v>36539</v>
      </c>
      <c r="B10556" s="2" t="s">
        <v>293</v>
      </c>
      <c r="C10556" s="429">
        <v>6.3226310000000003</v>
      </c>
      <c r="D10556" s="429">
        <v>4.1845499999999998</v>
      </c>
      <c r="E10556" s="429">
        <v>2.1380810000000006</v>
      </c>
      <c r="F10556" s="429">
        <v>-3.0905630000000031</v>
      </c>
    </row>
    <row r="10557" spans="1:6" x14ac:dyDescent="0.3">
      <c r="A10557" s="336">
        <v>36540</v>
      </c>
      <c r="B10557" s="2" t="s">
        <v>293</v>
      </c>
      <c r="C10557" s="429">
        <v>6.3046990000000003</v>
      </c>
      <c r="D10557" s="429">
        <v>4.3884350000000003</v>
      </c>
      <c r="E10557" s="429">
        <v>1.916264</v>
      </c>
      <c r="F10557" s="429">
        <v>-2.90756200000002</v>
      </c>
    </row>
    <row r="10558" spans="1:6" x14ac:dyDescent="0.3">
      <c r="A10558" s="336">
        <v>36541</v>
      </c>
      <c r="B10558" s="2" t="s">
        <v>294</v>
      </c>
      <c r="C10558" s="429">
        <v>5.9773100000000001</v>
      </c>
      <c r="D10558" s="429">
        <v>4.0564140000000002</v>
      </c>
      <c r="E10558" s="429">
        <v>1.9208959999999999</v>
      </c>
      <c r="F10558" s="429">
        <v>-2.3206330000000008</v>
      </c>
    </row>
    <row r="10559" spans="1:6" x14ac:dyDescent="0.3">
      <c r="A10559" s="336">
        <v>36542</v>
      </c>
      <c r="B10559" s="2" t="s">
        <v>294</v>
      </c>
      <c r="C10559" s="429">
        <v>6.050961</v>
      </c>
      <c r="D10559" s="429">
        <v>3.7622239999999998</v>
      </c>
      <c r="E10559" s="429">
        <v>2.2887370000000002</v>
      </c>
      <c r="F10559" s="429">
        <v>-0.70263600000000537</v>
      </c>
    </row>
    <row r="10560" spans="1:6" x14ac:dyDescent="0.3">
      <c r="A10560" s="336">
        <v>36544</v>
      </c>
      <c r="B10560" s="2" t="s">
        <v>294</v>
      </c>
      <c r="C10560" s="429">
        <v>5.9961019999999996</v>
      </c>
      <c r="D10560" s="429">
        <v>3.9298449999999998</v>
      </c>
      <c r="E10560" s="429">
        <v>2.0662569999999998</v>
      </c>
      <c r="F10560" s="429">
        <v>-2.0943180000000083</v>
      </c>
    </row>
    <row r="10561" spans="1:6" x14ac:dyDescent="0.3">
      <c r="A10561" s="336">
        <v>36545</v>
      </c>
      <c r="B10561" s="2" t="s">
        <v>293</v>
      </c>
      <c r="C10561" s="429">
        <v>6.3229430000000004</v>
      </c>
      <c r="D10561" s="429">
        <v>4.2301349999999998</v>
      </c>
      <c r="E10561" s="429">
        <v>2.0928080000000007</v>
      </c>
      <c r="F10561" s="429">
        <v>-2.4018389999999883</v>
      </c>
    </row>
    <row r="10562" spans="1:6" x14ac:dyDescent="0.3">
      <c r="A10562" s="336">
        <v>36548</v>
      </c>
      <c r="B10562" s="2" t="s">
        <v>293</v>
      </c>
      <c r="C10562" s="429">
        <v>6.3289299999999997</v>
      </c>
      <c r="D10562" s="429">
        <v>4.1960430000000004</v>
      </c>
      <c r="E10562" s="429">
        <v>2.1328869999999993</v>
      </c>
      <c r="F10562" s="429">
        <v>-2.2790240000000139</v>
      </c>
    </row>
    <row r="10563" spans="1:6" x14ac:dyDescent="0.3">
      <c r="A10563" s="336">
        <v>36549</v>
      </c>
      <c r="B10563" s="2" t="s">
        <v>294</v>
      </c>
      <c r="C10563" s="429">
        <v>6.0150180000000004</v>
      </c>
      <c r="D10563" s="429">
        <v>3.621934</v>
      </c>
      <c r="E10563" s="429">
        <v>2.3930840000000004</v>
      </c>
      <c r="F10563" s="429">
        <v>0.12360099999999363</v>
      </c>
    </row>
    <row r="10564" spans="1:6" x14ac:dyDescent="0.3">
      <c r="A10564" s="336">
        <v>36550</v>
      </c>
      <c r="B10564" s="2" t="s">
        <v>293</v>
      </c>
      <c r="C10564" s="429">
        <v>6.3618969999999999</v>
      </c>
      <c r="D10564" s="429">
        <v>4.7226220000000003</v>
      </c>
      <c r="E10564" s="429">
        <v>1.6392749999999996</v>
      </c>
      <c r="F10564" s="429">
        <v>-3.4217600000000132</v>
      </c>
    </row>
    <row r="10565" spans="1:6" x14ac:dyDescent="0.3">
      <c r="A10565" s="336">
        <v>36551</v>
      </c>
      <c r="B10565" s="2" t="s">
        <v>294</v>
      </c>
      <c r="C10565" s="429">
        <v>5.9554970000000003</v>
      </c>
      <c r="D10565" s="429">
        <v>4.3104779999999998</v>
      </c>
      <c r="E10565" s="429">
        <v>1.6450190000000005</v>
      </c>
      <c r="F10565" s="429">
        <v>-4.3512250000000066</v>
      </c>
    </row>
    <row r="10566" spans="1:6" x14ac:dyDescent="0.3">
      <c r="A10566" s="336">
        <v>36553</v>
      </c>
      <c r="B10566" s="2" t="s">
        <v>293</v>
      </c>
      <c r="C10566" s="429">
        <v>6.3754390000000001</v>
      </c>
      <c r="D10566" s="429">
        <v>4.450291</v>
      </c>
      <c r="E10566" s="429">
        <v>1.9251480000000001</v>
      </c>
      <c r="F10566" s="429">
        <v>-2.8084789999999984</v>
      </c>
    </row>
    <row r="10567" spans="1:6" x14ac:dyDescent="0.3">
      <c r="A10567" s="336">
        <v>36555</v>
      </c>
      <c r="B10567" s="2" t="s">
        <v>294</v>
      </c>
      <c r="C10567" s="429">
        <v>6.0177849999999999</v>
      </c>
      <c r="D10567" s="429">
        <v>4.0630309999999996</v>
      </c>
      <c r="E10567" s="429">
        <v>1.9547540000000003</v>
      </c>
      <c r="F10567" s="429">
        <v>-2.6598670000000055</v>
      </c>
    </row>
    <row r="10568" spans="1:6" x14ac:dyDescent="0.3">
      <c r="A10568" s="336">
        <v>36558</v>
      </c>
      <c r="B10568" s="2" t="s">
        <v>293</v>
      </c>
      <c r="C10568" s="429">
        <v>6.2906519999999997</v>
      </c>
      <c r="D10568" s="429">
        <v>3.9009610000000001</v>
      </c>
      <c r="E10568" s="429">
        <v>2.3896909999999996</v>
      </c>
      <c r="F10568" s="429">
        <v>-1.759717000000002</v>
      </c>
    </row>
    <row r="10569" spans="1:6" x14ac:dyDescent="0.3">
      <c r="A10569" s="336">
        <v>36560</v>
      </c>
      <c r="B10569" s="2" t="s">
        <v>293</v>
      </c>
      <c r="C10569" s="429">
        <v>6.3864640000000001</v>
      </c>
      <c r="D10569" s="429">
        <v>4.6719619999999997</v>
      </c>
      <c r="E10569" s="429">
        <v>1.7145020000000004</v>
      </c>
      <c r="F10569" s="429">
        <v>-3.2050380000000089</v>
      </c>
    </row>
    <row r="10570" spans="1:6" x14ac:dyDescent="0.3">
      <c r="A10570" s="336">
        <v>36561</v>
      </c>
      <c r="B10570" s="2" t="s">
        <v>294</v>
      </c>
      <c r="C10570" s="429">
        <v>6.0284570000000004</v>
      </c>
      <c r="D10570" s="429">
        <v>3.6272090000000001</v>
      </c>
      <c r="E10570" s="429">
        <v>2.4012480000000003</v>
      </c>
      <c r="F10570" s="429">
        <v>6.4952000000005228E-2</v>
      </c>
    </row>
    <row r="10571" spans="1:6" x14ac:dyDescent="0.3">
      <c r="A10571" s="336">
        <v>36562</v>
      </c>
      <c r="B10571" s="2" t="s">
        <v>297</v>
      </c>
      <c r="C10571" s="429">
        <v>3.9132549999999999</v>
      </c>
      <c r="D10571" s="429">
        <v>2.3468040000000001</v>
      </c>
      <c r="E10571" s="429">
        <v>1.5664509999999998</v>
      </c>
      <c r="F10571" s="429">
        <v>-4.585928999999993</v>
      </c>
    </row>
    <row r="10572" spans="1:6" x14ac:dyDescent="0.3">
      <c r="A10572" s="336">
        <v>36567</v>
      </c>
      <c r="B10572" s="2" t="s">
        <v>294</v>
      </c>
      <c r="C10572" s="429">
        <v>6.0084609999999996</v>
      </c>
      <c r="D10572" s="429">
        <v>4.1451149999999997</v>
      </c>
      <c r="E10572" s="429">
        <v>1.8633459999999999</v>
      </c>
      <c r="F10572" s="429">
        <v>-3.1377039999999994</v>
      </c>
    </row>
    <row r="10573" spans="1:6" x14ac:dyDescent="0.3">
      <c r="A10573" s="336">
        <v>36569</v>
      </c>
      <c r="B10573" s="2" t="s">
        <v>293</v>
      </c>
      <c r="C10573" s="429">
        <v>6.3371729999999999</v>
      </c>
      <c r="D10573" s="429">
        <v>4.0700479999999999</v>
      </c>
      <c r="E10573" s="429">
        <v>2.2671250000000001</v>
      </c>
      <c r="F10573" s="429">
        <v>-1.9056379999999891</v>
      </c>
    </row>
    <row r="10574" spans="1:6" x14ac:dyDescent="0.3">
      <c r="A10574" s="336">
        <v>36571</v>
      </c>
      <c r="B10574" s="2" t="s">
        <v>294</v>
      </c>
      <c r="C10574" s="429">
        <v>5.950888</v>
      </c>
      <c r="D10574" s="429">
        <v>4.0838289999999997</v>
      </c>
      <c r="E10574" s="429">
        <v>1.8670590000000002</v>
      </c>
      <c r="F10574" s="429">
        <v>-2.84411699999999</v>
      </c>
    </row>
    <row r="10575" spans="1:6" x14ac:dyDescent="0.3">
      <c r="A10575" s="336">
        <v>36572</v>
      </c>
      <c r="B10575" s="2" t="s">
        <v>294</v>
      </c>
      <c r="C10575" s="429">
        <v>5.9566819999999998</v>
      </c>
      <c r="D10575" s="429">
        <v>4.132015</v>
      </c>
      <c r="E10575" s="429">
        <v>1.8246669999999998</v>
      </c>
      <c r="F10575" s="429">
        <v>-3.0088280000000012</v>
      </c>
    </row>
    <row r="10576" spans="1:6" x14ac:dyDescent="0.3">
      <c r="A10576" s="336">
        <v>36574</v>
      </c>
      <c r="B10576" s="2" t="s">
        <v>294</v>
      </c>
      <c r="C10576" s="429">
        <v>6.0412049999999997</v>
      </c>
      <c r="D10576" s="429">
        <v>3.9160539999999999</v>
      </c>
      <c r="E10576" s="429">
        <v>2.1251509999999998</v>
      </c>
      <c r="F10576" s="429">
        <v>-1.6679690000000065</v>
      </c>
    </row>
    <row r="10577" spans="1:6" x14ac:dyDescent="0.3">
      <c r="A10577" s="336">
        <v>36575</v>
      </c>
      <c r="B10577" s="2" t="s">
        <v>294</v>
      </c>
      <c r="C10577" s="429">
        <v>5.9621240000000002</v>
      </c>
      <c r="D10577" s="429">
        <v>4.0232590000000004</v>
      </c>
      <c r="E10577" s="429">
        <v>1.9388649999999998</v>
      </c>
      <c r="F10577" s="429">
        <v>-2.770579000000005</v>
      </c>
    </row>
    <row r="10578" spans="1:6" x14ac:dyDescent="0.3">
      <c r="A10578" s="336">
        <v>36576</v>
      </c>
      <c r="B10578" s="2" t="s">
        <v>294</v>
      </c>
      <c r="C10578" s="429">
        <v>5.9720709999999997</v>
      </c>
      <c r="D10578" s="429">
        <v>4.2203780000000002</v>
      </c>
      <c r="E10578" s="429">
        <v>1.7516929999999995</v>
      </c>
      <c r="F10578" s="429">
        <v>-3.8009640000000076</v>
      </c>
    </row>
    <row r="10579" spans="1:6" x14ac:dyDescent="0.3">
      <c r="A10579" s="336">
        <v>36578</v>
      </c>
      <c r="B10579" s="2" t="s">
        <v>297</v>
      </c>
      <c r="C10579" s="429">
        <v>4.0491099999999998</v>
      </c>
      <c r="D10579" s="429">
        <v>2.4142229999999998</v>
      </c>
      <c r="E10579" s="429">
        <v>1.634887</v>
      </c>
      <c r="F10579" s="429">
        <v>-4.4935290000000094</v>
      </c>
    </row>
    <row r="10580" spans="1:6" x14ac:dyDescent="0.3">
      <c r="A10580" s="336">
        <v>36579</v>
      </c>
      <c r="B10580" s="2" t="s">
        <v>297</v>
      </c>
      <c r="C10580" s="429">
        <v>3.9296540000000002</v>
      </c>
      <c r="D10580" s="429">
        <v>2.2734960000000002</v>
      </c>
      <c r="E10580" s="429">
        <v>1.656158</v>
      </c>
      <c r="F10580" s="429">
        <v>-3.4522210000000015</v>
      </c>
    </row>
    <row r="10581" spans="1:6" x14ac:dyDescent="0.3">
      <c r="A10581" s="336">
        <v>36580</v>
      </c>
      <c r="B10581" s="2" t="s">
        <v>294</v>
      </c>
      <c r="C10581" s="429">
        <v>6.0040959999999997</v>
      </c>
      <c r="D10581" s="429">
        <v>4.0989719999999998</v>
      </c>
      <c r="E10581" s="429">
        <v>1.9051239999999998</v>
      </c>
      <c r="F10581" s="429">
        <v>-2.9300440000000094</v>
      </c>
    </row>
    <row r="10582" spans="1:6" x14ac:dyDescent="0.3">
      <c r="A10582" s="336">
        <v>36582</v>
      </c>
      <c r="B10582" s="2" t="s">
        <v>294</v>
      </c>
      <c r="C10582" s="429">
        <v>6.0017469999999999</v>
      </c>
      <c r="D10582" s="429">
        <v>3.8457629999999998</v>
      </c>
      <c r="E10582" s="429">
        <v>2.1559840000000001</v>
      </c>
      <c r="F10582" s="429">
        <v>-1.9791189999999901</v>
      </c>
    </row>
    <row r="10583" spans="1:6" x14ac:dyDescent="0.3">
      <c r="A10583" s="336">
        <v>36583</v>
      </c>
      <c r="B10583" s="2" t="s">
        <v>293</v>
      </c>
      <c r="C10583" s="429">
        <v>6.3342689999999999</v>
      </c>
      <c r="D10583" s="429">
        <v>4.1636139999999999</v>
      </c>
      <c r="E10583" s="429">
        <v>2.170655</v>
      </c>
      <c r="F10583" s="429">
        <v>-2.8383679999999956</v>
      </c>
    </row>
    <row r="10584" spans="1:6" x14ac:dyDescent="0.3">
      <c r="A10584" s="336">
        <v>36584</v>
      </c>
      <c r="B10584" s="2" t="s">
        <v>293</v>
      </c>
      <c r="C10584" s="429">
        <v>6.3052299999999999</v>
      </c>
      <c r="D10584" s="429">
        <v>4.2104290000000004</v>
      </c>
      <c r="E10584" s="429">
        <v>2.0948009999999995</v>
      </c>
      <c r="F10584" s="429">
        <v>-3.5676350000000028</v>
      </c>
    </row>
    <row r="10585" spans="1:6" x14ac:dyDescent="0.3">
      <c r="A10585" s="336">
        <v>36585</v>
      </c>
      <c r="B10585" s="2" t="s">
        <v>293</v>
      </c>
      <c r="C10585" s="429">
        <v>6.346463</v>
      </c>
      <c r="D10585" s="429">
        <v>4.2451639999999999</v>
      </c>
      <c r="E10585" s="429">
        <v>2.101299</v>
      </c>
      <c r="F10585" s="429">
        <v>-2.3920180000000002</v>
      </c>
    </row>
    <row r="10586" spans="1:6" x14ac:dyDescent="0.3">
      <c r="A10586" s="336">
        <v>36587</v>
      </c>
      <c r="B10586" s="2" t="s">
        <v>294</v>
      </c>
      <c r="C10586" s="429">
        <v>5.9497340000000003</v>
      </c>
      <c r="D10586" s="429">
        <v>4.1070479999999998</v>
      </c>
      <c r="E10586" s="429">
        <v>1.8426860000000005</v>
      </c>
      <c r="F10586" s="429">
        <v>-3.1979800000000012</v>
      </c>
    </row>
    <row r="10587" spans="1:6" x14ac:dyDescent="0.3">
      <c r="A10587" s="336">
        <v>36602</v>
      </c>
      <c r="B10587" s="2" t="s">
        <v>294</v>
      </c>
      <c r="C10587" s="429">
        <v>5.98576</v>
      </c>
      <c r="D10587" s="429">
        <v>3.9488669999999999</v>
      </c>
      <c r="E10587" s="429">
        <v>2.0368930000000001</v>
      </c>
      <c r="F10587" s="429">
        <v>-2.579743999999998</v>
      </c>
    </row>
    <row r="10588" spans="1:6" x14ac:dyDescent="0.3">
      <c r="A10588" s="336">
        <v>36603</v>
      </c>
      <c r="B10588" s="2" t="s">
        <v>294</v>
      </c>
      <c r="C10588" s="429">
        <v>5.9896580000000004</v>
      </c>
      <c r="D10588" s="429">
        <v>3.8921860000000001</v>
      </c>
      <c r="E10588" s="429">
        <v>2.0974720000000002</v>
      </c>
      <c r="F10588" s="429">
        <v>-2.3459260000000057</v>
      </c>
    </row>
    <row r="10589" spans="1:6" x14ac:dyDescent="0.3">
      <c r="A10589" s="336">
        <v>36604</v>
      </c>
      <c r="B10589" s="2" t="s">
        <v>294</v>
      </c>
      <c r="C10589" s="429">
        <v>5.9943999999999997</v>
      </c>
      <c r="D10589" s="429">
        <v>3.8373370000000002</v>
      </c>
      <c r="E10589" s="429">
        <v>2.1570629999999995</v>
      </c>
      <c r="F10589" s="429">
        <v>-2.0931880000000049</v>
      </c>
    </row>
    <row r="10590" spans="1:6" x14ac:dyDescent="0.3">
      <c r="A10590" s="336">
        <v>36605</v>
      </c>
      <c r="B10590" s="2" t="s">
        <v>294</v>
      </c>
      <c r="C10590" s="429">
        <v>5.9982899999999999</v>
      </c>
      <c r="D10590" s="429">
        <v>3.7075279999999999</v>
      </c>
      <c r="E10590" s="429">
        <v>2.290762</v>
      </c>
      <c r="F10590" s="429">
        <v>-1.7552860000000123</v>
      </c>
    </row>
    <row r="10591" spans="1:6" x14ac:dyDescent="0.3">
      <c r="A10591" s="336">
        <v>36606</v>
      </c>
      <c r="B10591" s="2" t="s">
        <v>294</v>
      </c>
      <c r="C10591" s="429">
        <v>5.9946970000000004</v>
      </c>
      <c r="D10591" s="429">
        <v>3.8093870000000001</v>
      </c>
      <c r="E10591" s="429">
        <v>2.1853100000000003</v>
      </c>
      <c r="F10591" s="429">
        <v>-1.9792869999999851</v>
      </c>
    </row>
    <row r="10592" spans="1:6" x14ac:dyDescent="0.3">
      <c r="A10592" s="336">
        <v>36607</v>
      </c>
      <c r="B10592" s="2" t="s">
        <v>294</v>
      </c>
      <c r="C10592" s="429">
        <v>5.9928840000000001</v>
      </c>
      <c r="D10592" s="429">
        <v>3.8592949999999999</v>
      </c>
      <c r="E10592" s="429">
        <v>2.1335890000000002</v>
      </c>
      <c r="F10592" s="429">
        <v>-2.100639000000001</v>
      </c>
    </row>
    <row r="10593" spans="1:6" x14ac:dyDescent="0.3">
      <c r="A10593" s="336">
        <v>36608</v>
      </c>
      <c r="B10593" s="2" t="s">
        <v>294</v>
      </c>
      <c r="C10593" s="429">
        <v>5.974494</v>
      </c>
      <c r="D10593" s="429">
        <v>3.9954689999999999</v>
      </c>
      <c r="E10593" s="429">
        <v>1.979025</v>
      </c>
      <c r="F10593" s="429">
        <v>-2.5477939999999961</v>
      </c>
    </row>
    <row r="10594" spans="1:6" x14ac:dyDescent="0.3">
      <c r="A10594" s="336">
        <v>36609</v>
      </c>
      <c r="B10594" s="2" t="s">
        <v>294</v>
      </c>
      <c r="C10594" s="429">
        <v>5.9898509999999998</v>
      </c>
      <c r="D10594" s="429">
        <v>3.8534600000000001</v>
      </c>
      <c r="E10594" s="429">
        <v>2.1363909999999997</v>
      </c>
      <c r="F10594" s="429">
        <v>-2.1013819999999939</v>
      </c>
    </row>
    <row r="10595" spans="1:6" x14ac:dyDescent="0.3">
      <c r="A10595" s="336">
        <v>36610</v>
      </c>
      <c r="B10595" s="2" t="s">
        <v>294</v>
      </c>
      <c r="C10595" s="429">
        <v>5.988594</v>
      </c>
      <c r="D10595" s="429">
        <v>3.9793980000000002</v>
      </c>
      <c r="E10595" s="429">
        <v>2.0091959999999998</v>
      </c>
      <c r="F10595" s="429">
        <v>-2.4927589999999924</v>
      </c>
    </row>
    <row r="10596" spans="1:6" x14ac:dyDescent="0.3">
      <c r="A10596" s="336">
        <v>36611</v>
      </c>
      <c r="B10596" s="2" t="s">
        <v>294</v>
      </c>
      <c r="C10596" s="429">
        <v>5.9831409999999998</v>
      </c>
      <c r="D10596" s="429">
        <v>3.980429</v>
      </c>
      <c r="E10596" s="429">
        <v>2.0027119999999998</v>
      </c>
      <c r="F10596" s="429">
        <v>-2.4240140000000068</v>
      </c>
    </row>
    <row r="10597" spans="1:6" x14ac:dyDescent="0.3">
      <c r="A10597" s="336">
        <v>36612</v>
      </c>
      <c r="B10597" s="2" t="s">
        <v>294</v>
      </c>
      <c r="C10597" s="429">
        <v>5.9875090000000002</v>
      </c>
      <c r="D10597" s="429">
        <v>3.9497429999999998</v>
      </c>
      <c r="E10597" s="429">
        <v>2.0377660000000004</v>
      </c>
      <c r="F10597" s="429">
        <v>-2.3338560000000115</v>
      </c>
    </row>
    <row r="10598" spans="1:6" x14ac:dyDescent="0.3">
      <c r="A10598" s="336">
        <v>36613</v>
      </c>
      <c r="B10598" s="2" t="s">
        <v>294</v>
      </c>
      <c r="C10598" s="429">
        <v>5.9638439999999999</v>
      </c>
      <c r="D10598" s="429">
        <v>4.0264579999999999</v>
      </c>
      <c r="E10598" s="429">
        <v>1.9373860000000001</v>
      </c>
      <c r="F10598" s="429">
        <v>-2.7298539999999889</v>
      </c>
    </row>
    <row r="10599" spans="1:6" x14ac:dyDescent="0.3">
      <c r="A10599" s="336">
        <v>36615</v>
      </c>
      <c r="B10599" s="2" t="s">
        <v>294</v>
      </c>
      <c r="C10599" s="429">
        <v>5.9942950000000002</v>
      </c>
      <c r="D10599" s="429">
        <v>3.757714</v>
      </c>
      <c r="E10599" s="429">
        <v>2.2365810000000002</v>
      </c>
      <c r="F10599" s="429">
        <v>-1.9513180000000006</v>
      </c>
    </row>
    <row r="10600" spans="1:6" x14ac:dyDescent="0.3">
      <c r="A10600" s="336">
        <v>36617</v>
      </c>
      <c r="B10600" s="2" t="s">
        <v>294</v>
      </c>
      <c r="C10600" s="429">
        <v>5.9930890000000003</v>
      </c>
      <c r="D10600" s="429">
        <v>3.8861129999999999</v>
      </c>
      <c r="E10600" s="429">
        <v>2.1069760000000004</v>
      </c>
      <c r="F10600" s="429">
        <v>-2.1611310000000046</v>
      </c>
    </row>
    <row r="10601" spans="1:6" x14ac:dyDescent="0.3">
      <c r="A10601" s="336">
        <v>36618</v>
      </c>
      <c r="B10601" s="2" t="s">
        <v>294</v>
      </c>
      <c r="C10601" s="429">
        <v>5.979209</v>
      </c>
      <c r="D10601" s="429">
        <v>3.9508109999999999</v>
      </c>
      <c r="E10601" s="429">
        <v>2.0283980000000001</v>
      </c>
      <c r="F10601" s="429">
        <v>-2.4068040000000011</v>
      </c>
    </row>
    <row r="10602" spans="1:6" x14ac:dyDescent="0.3">
      <c r="A10602" s="336">
        <v>36619</v>
      </c>
      <c r="B10602" s="2" t="s">
        <v>294</v>
      </c>
      <c r="C10602" s="429">
        <v>5.9957050000000001</v>
      </c>
      <c r="D10602" s="429">
        <v>3.820516</v>
      </c>
      <c r="E10602" s="429">
        <v>2.175189</v>
      </c>
      <c r="F10602" s="429">
        <v>-1.9647889999999961</v>
      </c>
    </row>
    <row r="10603" spans="1:6" x14ac:dyDescent="0.3">
      <c r="A10603" s="336">
        <v>36688</v>
      </c>
      <c r="B10603" s="2" t="s">
        <v>294</v>
      </c>
      <c r="C10603" s="429">
        <v>5.9835570000000002</v>
      </c>
      <c r="D10603" s="429">
        <v>3.9103270000000001</v>
      </c>
      <c r="E10603" s="429">
        <v>2.0732300000000001</v>
      </c>
      <c r="F10603" s="429">
        <v>-2.2755980000000093</v>
      </c>
    </row>
    <row r="10604" spans="1:6" x14ac:dyDescent="0.3">
      <c r="A10604" s="336">
        <v>36693</v>
      </c>
      <c r="B10604" s="2" t="s">
        <v>294</v>
      </c>
      <c r="C10604" s="429">
        <v>5.9942149999999996</v>
      </c>
      <c r="D10604" s="429">
        <v>3.7933240000000001</v>
      </c>
      <c r="E10604" s="429">
        <v>2.2008909999999995</v>
      </c>
      <c r="F10604" s="429">
        <v>-1.936238000000003</v>
      </c>
    </row>
    <row r="10605" spans="1:6" x14ac:dyDescent="0.3">
      <c r="A10605" s="336">
        <v>36695</v>
      </c>
      <c r="B10605" s="2" t="s">
        <v>294</v>
      </c>
      <c r="C10605" s="429">
        <v>5.9826980000000001</v>
      </c>
      <c r="D10605" s="429">
        <v>3.9659239999999998</v>
      </c>
      <c r="E10605" s="429">
        <v>2.0167740000000003</v>
      </c>
      <c r="F10605" s="429">
        <v>-2.3591289999999958</v>
      </c>
    </row>
    <row r="10606" spans="1:6" x14ac:dyDescent="0.3">
      <c r="A10606" s="336">
        <v>36701</v>
      </c>
      <c r="B10606" s="2" t="s">
        <v>293</v>
      </c>
      <c r="C10606" s="429">
        <v>6.3679810000000003</v>
      </c>
      <c r="D10606" s="429">
        <v>3.5624189999999998</v>
      </c>
      <c r="E10606" s="429">
        <v>2.8055620000000006</v>
      </c>
      <c r="F10606" s="429">
        <v>2.5631130000000084</v>
      </c>
    </row>
    <row r="10607" spans="1:6" x14ac:dyDescent="0.3">
      <c r="A10607" s="336">
        <v>36703</v>
      </c>
      <c r="B10607" s="2" t="s">
        <v>293</v>
      </c>
      <c r="C10607" s="429">
        <v>6.4053950000000004</v>
      </c>
      <c r="D10607" s="429">
        <v>3.5529160000000002</v>
      </c>
      <c r="E10607" s="429">
        <v>2.8524790000000002</v>
      </c>
      <c r="F10607" s="429">
        <v>3.0368519999999961</v>
      </c>
    </row>
    <row r="10608" spans="1:6" x14ac:dyDescent="0.3">
      <c r="A10608" s="336">
        <v>36720</v>
      </c>
      <c r="B10608" s="2" t="s">
        <v>293</v>
      </c>
      <c r="C10608" s="429">
        <v>6.3475960000000002</v>
      </c>
      <c r="D10608" s="429">
        <v>3.6495009999999999</v>
      </c>
      <c r="E10608" s="429">
        <v>2.6980950000000004</v>
      </c>
      <c r="F10608" s="429">
        <v>0.93618600000001351</v>
      </c>
    </row>
    <row r="10609" spans="1:6" x14ac:dyDescent="0.3">
      <c r="A10609" s="336">
        <v>36722</v>
      </c>
      <c r="B10609" s="2" t="s">
        <v>293</v>
      </c>
      <c r="C10609" s="429">
        <v>6.3427309999999997</v>
      </c>
      <c r="D10609" s="429">
        <v>3.6028289999999998</v>
      </c>
      <c r="E10609" s="429">
        <v>2.7399019999999998</v>
      </c>
      <c r="F10609" s="429">
        <v>0.27880300000001768</v>
      </c>
    </row>
    <row r="10610" spans="1:6" x14ac:dyDescent="0.3">
      <c r="A10610" s="336">
        <v>36726</v>
      </c>
      <c r="B10610" s="2" t="s">
        <v>293</v>
      </c>
      <c r="C10610" s="429">
        <v>6.3218120000000004</v>
      </c>
      <c r="D10610" s="429">
        <v>3.8192759999999999</v>
      </c>
      <c r="E10610" s="429">
        <v>2.5025360000000005</v>
      </c>
      <c r="F10610" s="429">
        <v>0.15374700000000985</v>
      </c>
    </row>
    <row r="10611" spans="1:6" x14ac:dyDescent="0.3">
      <c r="A10611" s="336">
        <v>36727</v>
      </c>
      <c r="B10611" s="2" t="s">
        <v>293</v>
      </c>
      <c r="C10611" s="429">
        <v>6.3090729999999997</v>
      </c>
      <c r="D10611" s="429">
        <v>3.5909089999999999</v>
      </c>
      <c r="E10611" s="429">
        <v>2.7181639999999998</v>
      </c>
      <c r="F10611" s="429">
        <v>-0.35342700000001059</v>
      </c>
    </row>
    <row r="10612" spans="1:6" x14ac:dyDescent="0.3">
      <c r="A10612" s="336">
        <v>36728</v>
      </c>
      <c r="B10612" s="2" t="s">
        <v>293</v>
      </c>
      <c r="C10612" s="429">
        <v>6.3451069999999996</v>
      </c>
      <c r="D10612" s="429">
        <v>3.5889630000000001</v>
      </c>
      <c r="E10612" s="429">
        <v>2.7561439999999995</v>
      </c>
      <c r="F10612" s="429">
        <v>0.61628999999999934</v>
      </c>
    </row>
    <row r="10613" spans="1:6" x14ac:dyDescent="0.3">
      <c r="A10613" s="336">
        <v>36732</v>
      </c>
      <c r="B10613" s="2" t="s">
        <v>293</v>
      </c>
      <c r="C10613" s="429">
        <v>6.302937</v>
      </c>
      <c r="D10613" s="429">
        <v>3.2778809999999998</v>
      </c>
      <c r="E10613" s="429">
        <v>3.0250560000000002</v>
      </c>
      <c r="F10613" s="429">
        <v>0.8259260000000026</v>
      </c>
    </row>
    <row r="10614" spans="1:6" x14ac:dyDescent="0.3">
      <c r="A10614" s="336">
        <v>36736</v>
      </c>
      <c r="B10614" s="2" t="s">
        <v>293</v>
      </c>
      <c r="C10614" s="429">
        <v>6.2990599999999999</v>
      </c>
      <c r="D10614" s="429">
        <v>3.561906</v>
      </c>
      <c r="E10614" s="429">
        <v>2.7371539999999999</v>
      </c>
      <c r="F10614" s="429">
        <v>-0.46715499999999821</v>
      </c>
    </row>
    <row r="10615" spans="1:6" x14ac:dyDescent="0.3">
      <c r="A10615" s="336">
        <v>36738</v>
      </c>
      <c r="B10615" s="2" t="s">
        <v>293</v>
      </c>
      <c r="C10615" s="429">
        <v>6.3149600000000001</v>
      </c>
      <c r="D10615" s="429">
        <v>3.370282</v>
      </c>
      <c r="E10615" s="429">
        <v>2.9446780000000001</v>
      </c>
      <c r="F10615" s="429">
        <v>0.64578300000000866</v>
      </c>
    </row>
    <row r="10616" spans="1:6" x14ac:dyDescent="0.3">
      <c r="A10616" s="336">
        <v>36740</v>
      </c>
      <c r="B10616" s="2" t="s">
        <v>293</v>
      </c>
      <c r="C10616" s="429">
        <v>6.3064470000000004</v>
      </c>
      <c r="D10616" s="429">
        <v>3.1863990000000002</v>
      </c>
      <c r="E10616" s="429">
        <v>3.1200480000000002</v>
      </c>
      <c r="F10616" s="429">
        <v>1.0443419999999932</v>
      </c>
    </row>
    <row r="10617" spans="1:6" x14ac:dyDescent="0.3">
      <c r="A10617" s="336">
        <v>36742</v>
      </c>
      <c r="B10617" s="2" t="s">
        <v>293</v>
      </c>
      <c r="C10617" s="429">
        <v>6.3133239999999997</v>
      </c>
      <c r="D10617" s="429">
        <v>3.282295</v>
      </c>
      <c r="E10617" s="429">
        <v>3.0310289999999998</v>
      </c>
      <c r="F10617" s="429">
        <v>0.83115100000000552</v>
      </c>
    </row>
    <row r="10618" spans="1:6" x14ac:dyDescent="0.3">
      <c r="A10618" s="336">
        <v>36744</v>
      </c>
      <c r="B10618" s="2" t="s">
        <v>293</v>
      </c>
      <c r="C10618" s="429">
        <v>6.3164040000000004</v>
      </c>
      <c r="D10618" s="429">
        <v>3.254715</v>
      </c>
      <c r="E10618" s="429">
        <v>3.0616890000000003</v>
      </c>
      <c r="F10618" s="429">
        <v>0.74616799999999017</v>
      </c>
    </row>
    <row r="10619" spans="1:6" x14ac:dyDescent="0.3">
      <c r="A10619" s="336">
        <v>36748</v>
      </c>
      <c r="B10619" s="2" t="s">
        <v>293</v>
      </c>
      <c r="C10619" s="429">
        <v>6.2949029999999997</v>
      </c>
      <c r="D10619" s="429">
        <v>3.3905099999999999</v>
      </c>
      <c r="E10619" s="429">
        <v>2.9043929999999998</v>
      </c>
      <c r="F10619" s="429">
        <v>0.44281399999999849</v>
      </c>
    </row>
    <row r="10620" spans="1:6" x14ac:dyDescent="0.3">
      <c r="A10620" s="336">
        <v>36749</v>
      </c>
      <c r="B10620" s="2" t="s">
        <v>293</v>
      </c>
      <c r="C10620" s="429">
        <v>6.3612169999999999</v>
      </c>
      <c r="D10620" s="429">
        <v>3.5057429999999998</v>
      </c>
      <c r="E10620" s="429">
        <v>2.8554740000000001</v>
      </c>
      <c r="F10620" s="429">
        <v>2.341908999999994</v>
      </c>
    </row>
    <row r="10621" spans="1:6" x14ac:dyDescent="0.3">
      <c r="A10621" s="336">
        <v>36750</v>
      </c>
      <c r="B10621" s="2" t="s">
        <v>293</v>
      </c>
      <c r="C10621" s="429">
        <v>6.3172319999999997</v>
      </c>
      <c r="D10621" s="429">
        <v>3.419988</v>
      </c>
      <c r="E10621" s="429">
        <v>2.8972439999999997</v>
      </c>
      <c r="F10621" s="429">
        <v>0.93610999999999223</v>
      </c>
    </row>
    <row r="10622" spans="1:6" x14ac:dyDescent="0.3">
      <c r="A10622" s="336">
        <v>36751</v>
      </c>
      <c r="B10622" s="2" t="s">
        <v>293</v>
      </c>
      <c r="C10622" s="429">
        <v>6.2860500000000004</v>
      </c>
      <c r="D10622" s="429">
        <v>3.8379889999999999</v>
      </c>
      <c r="E10622" s="429">
        <v>2.4480610000000005</v>
      </c>
      <c r="F10622" s="429">
        <v>-1.0057149999999879</v>
      </c>
    </row>
    <row r="10623" spans="1:6" x14ac:dyDescent="0.3">
      <c r="A10623" s="336">
        <v>36752</v>
      </c>
      <c r="B10623" s="2" t="s">
        <v>293</v>
      </c>
      <c r="C10623" s="429">
        <v>6.4330530000000001</v>
      </c>
      <c r="D10623" s="429">
        <v>3.5161069999999999</v>
      </c>
      <c r="E10623" s="429">
        <v>2.9169460000000003</v>
      </c>
      <c r="F10623" s="429">
        <v>3.1675520000000148</v>
      </c>
    </row>
    <row r="10624" spans="1:6" x14ac:dyDescent="0.3">
      <c r="A10624" s="336">
        <v>36754</v>
      </c>
      <c r="B10624" s="2" t="s">
        <v>293</v>
      </c>
      <c r="C10624" s="429">
        <v>6.3071960000000002</v>
      </c>
      <c r="D10624" s="429">
        <v>3.5193819999999998</v>
      </c>
      <c r="E10624" s="429">
        <v>2.7878140000000005</v>
      </c>
      <c r="F10624" s="429">
        <v>1.0158000000004108E-2</v>
      </c>
    </row>
    <row r="10625" spans="1:6" x14ac:dyDescent="0.3">
      <c r="A10625" s="336">
        <v>36756</v>
      </c>
      <c r="B10625" s="2" t="s">
        <v>293</v>
      </c>
      <c r="C10625" s="429">
        <v>6.3388910000000003</v>
      </c>
      <c r="D10625" s="429">
        <v>3.4055390000000001</v>
      </c>
      <c r="E10625" s="429">
        <v>2.9333520000000002</v>
      </c>
      <c r="F10625" s="429">
        <v>1.2994740000000107</v>
      </c>
    </row>
    <row r="10626" spans="1:6" x14ac:dyDescent="0.3">
      <c r="A10626" s="336">
        <v>36758</v>
      </c>
      <c r="B10626" s="2" t="s">
        <v>293</v>
      </c>
      <c r="C10626" s="429">
        <v>6.3396319999999999</v>
      </c>
      <c r="D10626" s="429">
        <v>3.4790839999999998</v>
      </c>
      <c r="E10626" s="429">
        <v>2.8605480000000001</v>
      </c>
      <c r="F10626" s="429">
        <v>1.8599310000000031</v>
      </c>
    </row>
    <row r="10627" spans="1:6" x14ac:dyDescent="0.3">
      <c r="A10627" s="336">
        <v>36759</v>
      </c>
      <c r="B10627" s="2" t="s">
        <v>293</v>
      </c>
      <c r="C10627" s="429">
        <v>6.3409230000000001</v>
      </c>
      <c r="D10627" s="429">
        <v>3.500969</v>
      </c>
      <c r="E10627" s="429">
        <v>2.8399540000000001</v>
      </c>
      <c r="F10627" s="429">
        <v>1.8276070000000075</v>
      </c>
    </row>
    <row r="10628" spans="1:6" x14ac:dyDescent="0.3">
      <c r="A10628" s="336">
        <v>36761</v>
      </c>
      <c r="B10628" s="2" t="s">
        <v>293</v>
      </c>
      <c r="C10628" s="429">
        <v>6.3376239999999999</v>
      </c>
      <c r="D10628" s="429">
        <v>3.765107</v>
      </c>
      <c r="E10628" s="429">
        <v>2.5725169999999999</v>
      </c>
      <c r="F10628" s="429">
        <v>1.3795179999999903</v>
      </c>
    </row>
    <row r="10629" spans="1:6" x14ac:dyDescent="0.3">
      <c r="A10629" s="336">
        <v>36765</v>
      </c>
      <c r="B10629" s="2" t="s">
        <v>293</v>
      </c>
      <c r="C10629" s="429">
        <v>6.3141819999999997</v>
      </c>
      <c r="D10629" s="429">
        <v>3.3016130000000001</v>
      </c>
      <c r="E10629" s="429">
        <v>3.0125689999999996</v>
      </c>
      <c r="F10629" s="429">
        <v>0.76554400000001976</v>
      </c>
    </row>
    <row r="10630" spans="1:6" x14ac:dyDescent="0.3">
      <c r="A10630" s="336">
        <v>36767</v>
      </c>
      <c r="B10630" s="2" t="s">
        <v>293</v>
      </c>
      <c r="C10630" s="429">
        <v>6.3564959999999999</v>
      </c>
      <c r="D10630" s="429">
        <v>3.6165060000000002</v>
      </c>
      <c r="E10630" s="429">
        <v>2.7399899999999997</v>
      </c>
      <c r="F10630" s="429">
        <v>1.8189319999999967</v>
      </c>
    </row>
    <row r="10631" spans="1:6" x14ac:dyDescent="0.3">
      <c r="A10631" s="336">
        <v>36768</v>
      </c>
      <c r="B10631" s="2" t="s">
        <v>293</v>
      </c>
      <c r="C10631" s="429">
        <v>6.3121679999999998</v>
      </c>
      <c r="D10631" s="429">
        <v>3.9402149999999998</v>
      </c>
      <c r="E10631" s="429">
        <v>2.371953</v>
      </c>
      <c r="F10631" s="429">
        <v>0.11119899999999205</v>
      </c>
    </row>
    <row r="10632" spans="1:6" x14ac:dyDescent="0.3">
      <c r="A10632" s="336">
        <v>36769</v>
      </c>
      <c r="B10632" s="2" t="s">
        <v>293</v>
      </c>
      <c r="C10632" s="429">
        <v>6.3160879999999997</v>
      </c>
      <c r="D10632" s="429">
        <v>3.7078319999999998</v>
      </c>
      <c r="E10632" s="429">
        <v>2.6082559999999999</v>
      </c>
      <c r="F10632" s="429">
        <v>-0.22369600000000389</v>
      </c>
    </row>
    <row r="10633" spans="1:6" x14ac:dyDescent="0.3">
      <c r="A10633" s="336">
        <v>36773</v>
      </c>
      <c r="B10633" s="2" t="s">
        <v>293</v>
      </c>
      <c r="C10633" s="429">
        <v>6.3463039999999999</v>
      </c>
      <c r="D10633" s="429">
        <v>3.5361530000000001</v>
      </c>
      <c r="E10633" s="429">
        <v>2.8101509999999998</v>
      </c>
      <c r="F10633" s="429">
        <v>1.0976779999999877</v>
      </c>
    </row>
    <row r="10634" spans="1:6" x14ac:dyDescent="0.3">
      <c r="A10634" s="336">
        <v>36775</v>
      </c>
      <c r="B10634" s="2" t="s">
        <v>293</v>
      </c>
      <c r="C10634" s="429">
        <v>6.3519829999999997</v>
      </c>
      <c r="D10634" s="429">
        <v>3.6653180000000001</v>
      </c>
      <c r="E10634" s="429">
        <v>2.6866649999999996</v>
      </c>
      <c r="F10634" s="429">
        <v>2.2546300000000059</v>
      </c>
    </row>
    <row r="10635" spans="1:6" x14ac:dyDescent="0.3">
      <c r="A10635" s="336">
        <v>36776</v>
      </c>
      <c r="B10635" s="2" t="s">
        <v>293</v>
      </c>
      <c r="C10635" s="429">
        <v>6.30783</v>
      </c>
      <c r="D10635" s="429">
        <v>3.2027019999999999</v>
      </c>
      <c r="E10635" s="429">
        <v>3.1051280000000001</v>
      </c>
      <c r="F10635" s="429">
        <v>1.0553140000000099</v>
      </c>
    </row>
    <row r="10636" spans="1:6" x14ac:dyDescent="0.3">
      <c r="A10636" s="336">
        <v>36782</v>
      </c>
      <c r="B10636" s="2" t="s">
        <v>293</v>
      </c>
      <c r="C10636" s="429">
        <v>6.3031360000000003</v>
      </c>
      <c r="D10636" s="429">
        <v>3.467533</v>
      </c>
      <c r="E10636" s="429">
        <v>2.8356030000000003</v>
      </c>
      <c r="F10636" s="429">
        <v>1.9721000000018307E-2</v>
      </c>
    </row>
    <row r="10637" spans="1:6" x14ac:dyDescent="0.3">
      <c r="A10637" s="336">
        <v>36783</v>
      </c>
      <c r="B10637" s="2" t="s">
        <v>293</v>
      </c>
      <c r="C10637" s="429">
        <v>6.3269130000000002</v>
      </c>
      <c r="D10637" s="429">
        <v>3.486202</v>
      </c>
      <c r="E10637" s="429">
        <v>2.8407110000000002</v>
      </c>
      <c r="F10637" s="429">
        <v>0.42498500000000661</v>
      </c>
    </row>
    <row r="10638" spans="1:6" x14ac:dyDescent="0.3">
      <c r="A10638" s="336">
        <v>36784</v>
      </c>
      <c r="B10638" s="2" t="s">
        <v>293</v>
      </c>
      <c r="C10638" s="429">
        <v>6.2965970000000002</v>
      </c>
      <c r="D10638" s="429">
        <v>3.687179</v>
      </c>
      <c r="E10638" s="429">
        <v>2.6094180000000002</v>
      </c>
      <c r="F10638" s="429">
        <v>-0.98846999999999952</v>
      </c>
    </row>
    <row r="10639" spans="1:6" x14ac:dyDescent="0.3">
      <c r="A10639" s="336">
        <v>36785</v>
      </c>
      <c r="B10639" s="2" t="s">
        <v>293</v>
      </c>
      <c r="C10639" s="429">
        <v>6.390587</v>
      </c>
      <c r="D10639" s="429">
        <v>3.6289850000000001</v>
      </c>
      <c r="E10639" s="429">
        <v>2.7616019999999999</v>
      </c>
      <c r="F10639" s="429">
        <v>2.6415830000000042</v>
      </c>
    </row>
    <row r="10640" spans="1:6" x14ac:dyDescent="0.3">
      <c r="A10640" s="336">
        <v>36786</v>
      </c>
      <c r="B10640" s="2" t="s">
        <v>293</v>
      </c>
      <c r="C10640" s="429">
        <v>6.3209390000000001</v>
      </c>
      <c r="D10640" s="429">
        <v>3.4027240000000001</v>
      </c>
      <c r="E10640" s="429">
        <v>2.918215</v>
      </c>
      <c r="F10640" s="429">
        <v>0.85843799999999248</v>
      </c>
    </row>
    <row r="10641" spans="1:6" x14ac:dyDescent="0.3">
      <c r="A10641" s="336">
        <v>36790</v>
      </c>
      <c r="B10641" s="2" t="s">
        <v>293</v>
      </c>
      <c r="C10641" s="429">
        <v>6.3293140000000001</v>
      </c>
      <c r="D10641" s="429">
        <v>3.4450370000000001</v>
      </c>
      <c r="E10641" s="429">
        <v>2.884277</v>
      </c>
      <c r="F10641" s="429">
        <v>1.4408579999999986</v>
      </c>
    </row>
    <row r="10642" spans="1:6" x14ac:dyDescent="0.3">
      <c r="A10642" s="336">
        <v>36792</v>
      </c>
      <c r="B10642" s="2" t="s">
        <v>293</v>
      </c>
      <c r="C10642" s="429">
        <v>6.3141299999999996</v>
      </c>
      <c r="D10642" s="429">
        <v>3.4024269999999999</v>
      </c>
      <c r="E10642" s="429">
        <v>2.9117029999999997</v>
      </c>
      <c r="F10642" s="429">
        <v>0.3804749999999899</v>
      </c>
    </row>
    <row r="10643" spans="1:6" x14ac:dyDescent="0.3">
      <c r="A10643" s="336">
        <v>36793</v>
      </c>
      <c r="B10643" s="2" t="s">
        <v>293</v>
      </c>
      <c r="C10643" s="429">
        <v>6.332859</v>
      </c>
      <c r="D10643" s="429">
        <v>3.4091119999999999</v>
      </c>
      <c r="E10643" s="429">
        <v>2.9237470000000001</v>
      </c>
      <c r="F10643" s="429">
        <v>0.94825899999999308</v>
      </c>
    </row>
    <row r="10644" spans="1:6" x14ac:dyDescent="0.3">
      <c r="A10644" s="336">
        <v>36801</v>
      </c>
      <c r="B10644" s="2" t="s">
        <v>293</v>
      </c>
      <c r="C10644" s="429">
        <v>6.4959420000000003</v>
      </c>
      <c r="D10644" s="429">
        <v>3.5368360000000001</v>
      </c>
      <c r="E10644" s="429">
        <v>2.9591060000000002</v>
      </c>
      <c r="F10644" s="429">
        <v>2.9609069999999988</v>
      </c>
    </row>
    <row r="10645" spans="1:6" x14ac:dyDescent="0.3">
      <c r="A10645" s="336">
        <v>36804</v>
      </c>
      <c r="B10645" s="2" t="s">
        <v>293</v>
      </c>
      <c r="C10645" s="429">
        <v>6.5643649999999996</v>
      </c>
      <c r="D10645" s="429">
        <v>3.583297</v>
      </c>
      <c r="E10645" s="429">
        <v>2.9810679999999996</v>
      </c>
      <c r="F10645" s="429">
        <v>4.8741130000000084</v>
      </c>
    </row>
    <row r="10646" spans="1:6" x14ac:dyDescent="0.3">
      <c r="A10646" s="336">
        <v>36830</v>
      </c>
      <c r="B10646" s="2" t="s">
        <v>293</v>
      </c>
      <c r="C10646" s="429">
        <v>6.5296060000000002</v>
      </c>
      <c r="D10646" s="429">
        <v>3.6692719999999999</v>
      </c>
      <c r="E10646" s="429">
        <v>2.8603340000000004</v>
      </c>
      <c r="F10646" s="429">
        <v>3.889287000000003</v>
      </c>
    </row>
    <row r="10647" spans="1:6" x14ac:dyDescent="0.3">
      <c r="A10647" s="336">
        <v>36832</v>
      </c>
      <c r="B10647" s="2" t="s">
        <v>293</v>
      </c>
      <c r="C10647" s="429">
        <v>6.4844359999999996</v>
      </c>
      <c r="D10647" s="429">
        <v>3.6701640000000002</v>
      </c>
      <c r="E10647" s="429">
        <v>2.8142719999999994</v>
      </c>
      <c r="F10647" s="429">
        <v>3.2018370000000047</v>
      </c>
    </row>
    <row r="10648" spans="1:6" x14ac:dyDescent="0.3">
      <c r="A10648" s="336">
        <v>36849</v>
      </c>
      <c r="B10648" s="2" t="s">
        <v>293</v>
      </c>
      <c r="C10648" s="429">
        <v>6.5030700000000001</v>
      </c>
      <c r="D10648" s="429">
        <v>3.6324160000000001</v>
      </c>
      <c r="E10648" s="429">
        <v>2.870654</v>
      </c>
      <c r="F10648" s="429">
        <v>3.3513939999999991</v>
      </c>
    </row>
    <row r="10649" spans="1:6" x14ac:dyDescent="0.3">
      <c r="A10649" s="336">
        <v>36850</v>
      </c>
      <c r="B10649" s="2" t="s">
        <v>293</v>
      </c>
      <c r="C10649" s="429">
        <v>6.4183579999999996</v>
      </c>
      <c r="D10649" s="429">
        <v>3.6136330000000001</v>
      </c>
      <c r="E10649" s="429">
        <v>2.8047249999999995</v>
      </c>
      <c r="F10649" s="429">
        <v>1.790167000000018</v>
      </c>
    </row>
    <row r="10650" spans="1:6" x14ac:dyDescent="0.3">
      <c r="A10650" s="336">
        <v>36852</v>
      </c>
      <c r="B10650" s="2" t="s">
        <v>293</v>
      </c>
      <c r="C10650" s="429">
        <v>6.4937370000000003</v>
      </c>
      <c r="D10650" s="429">
        <v>3.3949880000000001</v>
      </c>
      <c r="E10650" s="429">
        <v>3.0987490000000002</v>
      </c>
      <c r="F10650" s="429">
        <v>3.3973250000000021</v>
      </c>
    </row>
    <row r="10651" spans="1:6" x14ac:dyDescent="0.3">
      <c r="A10651" s="336">
        <v>36853</v>
      </c>
      <c r="B10651" s="2" t="s">
        <v>293</v>
      </c>
      <c r="C10651" s="429">
        <v>6.408868</v>
      </c>
      <c r="D10651" s="429">
        <v>3.6324420000000002</v>
      </c>
      <c r="E10651" s="429">
        <v>2.7764259999999998</v>
      </c>
      <c r="F10651" s="429">
        <v>1.4566899999999876</v>
      </c>
    </row>
    <row r="10652" spans="1:6" x14ac:dyDescent="0.3">
      <c r="A10652" s="336">
        <v>36854</v>
      </c>
      <c r="B10652" s="2" t="s">
        <v>293</v>
      </c>
      <c r="C10652" s="429">
        <v>6.5443069999999999</v>
      </c>
      <c r="D10652" s="429">
        <v>3.3731719999999998</v>
      </c>
      <c r="E10652" s="429">
        <v>3.171135</v>
      </c>
      <c r="F10652" s="429">
        <v>4.0888410000000093</v>
      </c>
    </row>
    <row r="10653" spans="1:6" x14ac:dyDescent="0.3">
      <c r="A10653" s="336">
        <v>36855</v>
      </c>
      <c r="B10653" s="2" t="s">
        <v>293</v>
      </c>
      <c r="C10653" s="429">
        <v>6.4211640000000001</v>
      </c>
      <c r="D10653" s="429">
        <v>3.3993829999999998</v>
      </c>
      <c r="E10653" s="429">
        <v>3.0217810000000003</v>
      </c>
      <c r="F10653" s="429">
        <v>2.3577089999999998</v>
      </c>
    </row>
    <row r="10654" spans="1:6" x14ac:dyDescent="0.3">
      <c r="A10654" s="336">
        <v>36856</v>
      </c>
      <c r="B10654" s="2" t="s">
        <v>293</v>
      </c>
      <c r="C10654" s="429">
        <v>6.7456209999999999</v>
      </c>
      <c r="D10654" s="429">
        <v>3.5019450000000001</v>
      </c>
      <c r="E10654" s="429">
        <v>3.2436759999999998</v>
      </c>
      <c r="F10654" s="429">
        <v>10.546045000000007</v>
      </c>
    </row>
    <row r="10655" spans="1:6" x14ac:dyDescent="0.3">
      <c r="A10655" s="336">
        <v>36858</v>
      </c>
      <c r="B10655" s="2" t="s">
        <v>293</v>
      </c>
      <c r="C10655" s="429">
        <v>6.6461230000000002</v>
      </c>
      <c r="D10655" s="429">
        <v>3.7032630000000002</v>
      </c>
      <c r="E10655" s="429">
        <v>2.94286</v>
      </c>
      <c r="F10655" s="429">
        <v>7.0613320000000073</v>
      </c>
    </row>
    <row r="10656" spans="1:6" x14ac:dyDescent="0.3">
      <c r="A10656" s="336">
        <v>36860</v>
      </c>
      <c r="B10656" s="2" t="s">
        <v>293</v>
      </c>
      <c r="C10656" s="429">
        <v>6.6167509999999998</v>
      </c>
      <c r="D10656" s="429">
        <v>3.8227799999999998</v>
      </c>
      <c r="E10656" s="429">
        <v>2.793971</v>
      </c>
      <c r="F10656" s="429">
        <v>6.1112230000000025</v>
      </c>
    </row>
    <row r="10657" spans="1:6" x14ac:dyDescent="0.3">
      <c r="A10657" s="336">
        <v>36861</v>
      </c>
      <c r="B10657" s="2" t="s">
        <v>293</v>
      </c>
      <c r="C10657" s="429">
        <v>6.3918200000000001</v>
      </c>
      <c r="D10657" s="429">
        <v>3.644196</v>
      </c>
      <c r="E10657" s="429">
        <v>2.7476240000000001</v>
      </c>
      <c r="F10657" s="429">
        <v>0.99518400000000184</v>
      </c>
    </row>
    <row r="10658" spans="1:6" x14ac:dyDescent="0.3">
      <c r="A10658" s="336">
        <v>36862</v>
      </c>
      <c r="B10658" s="2" t="s">
        <v>293</v>
      </c>
      <c r="C10658" s="429">
        <v>6.4342069999999998</v>
      </c>
      <c r="D10658" s="429">
        <v>3.474901</v>
      </c>
      <c r="E10658" s="429">
        <v>2.9593059999999998</v>
      </c>
      <c r="F10658" s="429">
        <v>2.0157520000000062</v>
      </c>
    </row>
    <row r="10659" spans="1:6" x14ac:dyDescent="0.3">
      <c r="A10659" s="336">
        <v>36863</v>
      </c>
      <c r="B10659" s="2" t="s">
        <v>293</v>
      </c>
      <c r="C10659" s="429">
        <v>6.4626460000000003</v>
      </c>
      <c r="D10659" s="429">
        <v>3.3085800000000001</v>
      </c>
      <c r="E10659" s="429">
        <v>3.1540660000000003</v>
      </c>
      <c r="F10659" s="429">
        <v>3.2096069999999841</v>
      </c>
    </row>
    <row r="10660" spans="1:6" x14ac:dyDescent="0.3">
      <c r="A10660" s="336">
        <v>36866</v>
      </c>
      <c r="B10660" s="2" t="s">
        <v>293</v>
      </c>
      <c r="C10660" s="429">
        <v>6.488003</v>
      </c>
      <c r="D10660" s="429">
        <v>3.7177169999999999</v>
      </c>
      <c r="E10660" s="429">
        <v>2.770286</v>
      </c>
      <c r="F10660" s="429">
        <v>3.0678800000000024</v>
      </c>
    </row>
    <row r="10661" spans="1:6" x14ac:dyDescent="0.3">
      <c r="A10661" s="336">
        <v>36867</v>
      </c>
      <c r="B10661" s="2" t="s">
        <v>293</v>
      </c>
      <c r="C10661" s="429">
        <v>6.7378309999999999</v>
      </c>
      <c r="D10661" s="429">
        <v>3.4917720000000001</v>
      </c>
      <c r="E10661" s="429">
        <v>3.2460589999999998</v>
      </c>
      <c r="F10661" s="429">
        <v>8.2068060000000003</v>
      </c>
    </row>
    <row r="10662" spans="1:6" x14ac:dyDescent="0.3">
      <c r="A10662" s="336">
        <v>36869</v>
      </c>
      <c r="B10662" s="2" t="s">
        <v>293</v>
      </c>
      <c r="C10662" s="429">
        <v>6.7075180000000003</v>
      </c>
      <c r="D10662" s="429">
        <v>3.4815939999999999</v>
      </c>
      <c r="E10662" s="429">
        <v>3.2259240000000005</v>
      </c>
      <c r="F10662" s="429">
        <v>9.0254710000000031</v>
      </c>
    </row>
    <row r="10663" spans="1:6" x14ac:dyDescent="0.3">
      <c r="A10663" s="336">
        <v>36870</v>
      </c>
      <c r="B10663" s="2" t="s">
        <v>293</v>
      </c>
      <c r="C10663" s="429">
        <v>6.6861449999999998</v>
      </c>
      <c r="D10663" s="429">
        <v>3.4880719999999998</v>
      </c>
      <c r="E10663" s="429">
        <v>3.1980729999999999</v>
      </c>
      <c r="F10663" s="429">
        <v>7.8460920000000058</v>
      </c>
    </row>
    <row r="10664" spans="1:6" x14ac:dyDescent="0.3">
      <c r="A10664" s="336">
        <v>36871</v>
      </c>
      <c r="B10664" s="2" t="s">
        <v>293</v>
      </c>
      <c r="C10664" s="429">
        <v>6.7179000000000002</v>
      </c>
      <c r="D10664" s="429">
        <v>3.649327</v>
      </c>
      <c r="E10664" s="429">
        <v>3.0685730000000002</v>
      </c>
      <c r="F10664" s="429">
        <v>9.3571259999999938</v>
      </c>
    </row>
    <row r="10665" spans="1:6" x14ac:dyDescent="0.3">
      <c r="A10665" s="336">
        <v>36874</v>
      </c>
      <c r="B10665" s="2" t="s">
        <v>293</v>
      </c>
      <c r="C10665" s="429">
        <v>6.6067330000000002</v>
      </c>
      <c r="D10665" s="429">
        <v>3.5098410000000002</v>
      </c>
      <c r="E10665" s="429">
        <v>3.096892</v>
      </c>
      <c r="F10665" s="429">
        <v>5.6676289999999909</v>
      </c>
    </row>
    <row r="10666" spans="1:6" x14ac:dyDescent="0.3">
      <c r="A10666" s="336">
        <v>36875</v>
      </c>
      <c r="B10666" s="2" t="s">
        <v>293</v>
      </c>
      <c r="C10666" s="429">
        <v>6.6923700000000004</v>
      </c>
      <c r="D10666" s="429">
        <v>3.5579589999999999</v>
      </c>
      <c r="E10666" s="429">
        <v>3.1344110000000005</v>
      </c>
      <c r="F10666" s="429">
        <v>8.8552819999999954</v>
      </c>
    </row>
    <row r="10667" spans="1:6" x14ac:dyDescent="0.3">
      <c r="A10667" s="336">
        <v>36877</v>
      </c>
      <c r="B10667" s="2" t="s">
        <v>293</v>
      </c>
      <c r="C10667" s="429">
        <v>6.695252</v>
      </c>
      <c r="D10667" s="429">
        <v>3.487501</v>
      </c>
      <c r="E10667" s="429">
        <v>3.207751</v>
      </c>
      <c r="F10667" s="429">
        <v>6.8946500000000057</v>
      </c>
    </row>
    <row r="10668" spans="1:6" x14ac:dyDescent="0.3">
      <c r="A10668" s="336">
        <v>36879</v>
      </c>
      <c r="B10668" s="2" t="s">
        <v>293</v>
      </c>
      <c r="C10668" s="429">
        <v>6.4359970000000004</v>
      </c>
      <c r="D10668" s="429">
        <v>3.5976270000000001</v>
      </c>
      <c r="E10668" s="429">
        <v>2.8383700000000003</v>
      </c>
      <c r="F10668" s="429">
        <v>2.1738640000000018</v>
      </c>
    </row>
    <row r="10669" spans="1:6" x14ac:dyDescent="0.3">
      <c r="A10669" s="336">
        <v>36904</v>
      </c>
      <c r="B10669" s="2" t="s">
        <v>293</v>
      </c>
      <c r="C10669" s="429">
        <v>6.2687799999999996</v>
      </c>
      <c r="D10669" s="429">
        <v>3.4808340000000002</v>
      </c>
      <c r="E10669" s="429">
        <v>2.7879459999999994</v>
      </c>
      <c r="F10669" s="429">
        <v>-0.40101600000000559</v>
      </c>
    </row>
    <row r="10670" spans="1:6" x14ac:dyDescent="0.3">
      <c r="A10670" s="336">
        <v>36907</v>
      </c>
      <c r="B10670" s="2" t="s">
        <v>293</v>
      </c>
      <c r="C10670" s="429">
        <v>6.2953359999999998</v>
      </c>
      <c r="D10670" s="429">
        <v>3.2978450000000001</v>
      </c>
      <c r="E10670" s="429">
        <v>2.9974909999999997</v>
      </c>
      <c r="F10670" s="429">
        <v>-0.17495999999999867</v>
      </c>
    </row>
    <row r="10671" spans="1:6" x14ac:dyDescent="0.3">
      <c r="A10671" s="336">
        <v>36908</v>
      </c>
      <c r="B10671" s="2" t="s">
        <v>293</v>
      </c>
      <c r="C10671" s="429">
        <v>6.273809</v>
      </c>
      <c r="D10671" s="429">
        <v>3.65293</v>
      </c>
      <c r="E10671" s="429">
        <v>2.620879</v>
      </c>
      <c r="F10671" s="429">
        <v>-0.86707900000000393</v>
      </c>
    </row>
    <row r="10672" spans="1:6" x14ac:dyDescent="0.3">
      <c r="A10672" s="336">
        <v>36910</v>
      </c>
      <c r="B10672" s="2" t="s">
        <v>293</v>
      </c>
      <c r="C10672" s="429">
        <v>6.2926390000000003</v>
      </c>
      <c r="D10672" s="429">
        <v>3.375594</v>
      </c>
      <c r="E10672" s="429">
        <v>2.9170450000000003</v>
      </c>
      <c r="F10672" s="429">
        <v>8.0249000000002013E-2</v>
      </c>
    </row>
    <row r="10673" spans="1:6" x14ac:dyDescent="0.3">
      <c r="A10673" s="336">
        <v>36912</v>
      </c>
      <c r="B10673" s="2" t="s">
        <v>293</v>
      </c>
      <c r="C10673" s="429">
        <v>6.23712</v>
      </c>
      <c r="D10673" s="429">
        <v>3.3990040000000001</v>
      </c>
      <c r="E10673" s="429">
        <v>2.8381159999999999</v>
      </c>
      <c r="F10673" s="429">
        <v>-0.52155899999998923</v>
      </c>
    </row>
    <row r="10674" spans="1:6" x14ac:dyDescent="0.3">
      <c r="A10674" s="336">
        <v>36915</v>
      </c>
      <c r="B10674" s="2" t="s">
        <v>293</v>
      </c>
      <c r="C10674" s="429">
        <v>6.2350339999999997</v>
      </c>
      <c r="D10674" s="429">
        <v>3.5834169999999999</v>
      </c>
      <c r="E10674" s="429">
        <v>2.6516169999999999</v>
      </c>
      <c r="F10674" s="429">
        <v>-0.94204799999999267</v>
      </c>
    </row>
    <row r="10675" spans="1:6" x14ac:dyDescent="0.3">
      <c r="A10675" s="336">
        <v>36916</v>
      </c>
      <c r="B10675" s="2" t="s">
        <v>293</v>
      </c>
      <c r="C10675" s="429">
        <v>6.3037710000000002</v>
      </c>
      <c r="D10675" s="429">
        <v>3.3649100000000001</v>
      </c>
      <c r="E10675" s="429">
        <v>2.9388610000000002</v>
      </c>
      <c r="F10675" s="429">
        <v>0.45297899999999203</v>
      </c>
    </row>
    <row r="10676" spans="1:6" x14ac:dyDescent="0.3">
      <c r="A10676" s="336">
        <v>36919</v>
      </c>
      <c r="B10676" s="2" t="s">
        <v>293</v>
      </c>
      <c r="C10676" s="429">
        <v>6.2773580000000004</v>
      </c>
      <c r="D10676" s="429">
        <v>3.7715109999999998</v>
      </c>
      <c r="E10676" s="429">
        <v>2.5058470000000006</v>
      </c>
      <c r="F10676" s="429">
        <v>-1.2402390000000025</v>
      </c>
    </row>
    <row r="10677" spans="1:6" x14ac:dyDescent="0.3">
      <c r="A10677" s="336">
        <v>36921</v>
      </c>
      <c r="B10677" s="2" t="s">
        <v>293</v>
      </c>
      <c r="C10677" s="429">
        <v>6.3014060000000001</v>
      </c>
      <c r="D10677" s="429">
        <v>3.5884160000000001</v>
      </c>
      <c r="E10677" s="429">
        <v>2.71299</v>
      </c>
      <c r="F10677" s="429">
        <v>-0.51322700000000054</v>
      </c>
    </row>
    <row r="10678" spans="1:6" x14ac:dyDescent="0.3">
      <c r="A10678" s="336">
        <v>36922</v>
      </c>
      <c r="B10678" s="2" t="s">
        <v>293</v>
      </c>
      <c r="C10678" s="429">
        <v>6.2964900000000004</v>
      </c>
      <c r="D10678" s="429">
        <v>3.3375569999999999</v>
      </c>
      <c r="E10678" s="429">
        <v>2.9589330000000005</v>
      </c>
      <c r="F10678" s="429">
        <v>0.24619199999999353</v>
      </c>
    </row>
    <row r="10679" spans="1:6" x14ac:dyDescent="0.3">
      <c r="A10679" s="336">
        <v>36925</v>
      </c>
      <c r="B10679" s="2" t="s">
        <v>293</v>
      </c>
      <c r="C10679" s="429">
        <v>6.3095299999999996</v>
      </c>
      <c r="D10679" s="429">
        <v>3.2618680000000002</v>
      </c>
      <c r="E10679" s="429">
        <v>3.0476619999999994</v>
      </c>
      <c r="F10679" s="429">
        <v>0.34850299999999379</v>
      </c>
    </row>
    <row r="10680" spans="1:6" x14ac:dyDescent="0.3">
      <c r="A10680" s="336">
        <v>37010</v>
      </c>
      <c r="B10680" s="2" t="s">
        <v>293</v>
      </c>
      <c r="C10680" s="429">
        <v>6.5109079999999997</v>
      </c>
      <c r="D10680" s="429">
        <v>3.5233620000000001</v>
      </c>
      <c r="E10680" s="429">
        <v>2.9875459999999996</v>
      </c>
      <c r="F10680" s="429">
        <v>1.7963450000000023</v>
      </c>
    </row>
    <row r="10681" spans="1:6" x14ac:dyDescent="0.3">
      <c r="A10681" s="336">
        <v>37012</v>
      </c>
      <c r="B10681" s="2" t="s">
        <v>293</v>
      </c>
      <c r="C10681" s="429">
        <v>6.1715359999999997</v>
      </c>
      <c r="D10681" s="429">
        <v>3.7877809999999998</v>
      </c>
      <c r="E10681" s="429">
        <v>2.3837549999999998</v>
      </c>
      <c r="F10681" s="429">
        <v>-3.7144999999999939</v>
      </c>
    </row>
    <row r="10682" spans="1:6" x14ac:dyDescent="0.3">
      <c r="A10682" s="336">
        <v>37013</v>
      </c>
      <c r="B10682" s="2" t="s">
        <v>293</v>
      </c>
      <c r="C10682" s="429">
        <v>6.4108349999999996</v>
      </c>
      <c r="D10682" s="429">
        <v>3.2392639999999999</v>
      </c>
      <c r="E10682" s="429">
        <v>3.1715709999999997</v>
      </c>
      <c r="F10682" s="429">
        <v>3.5682819999999964</v>
      </c>
    </row>
    <row r="10683" spans="1:6" x14ac:dyDescent="0.3">
      <c r="A10683" s="336">
        <v>37014</v>
      </c>
      <c r="B10683" s="2" t="s">
        <v>293</v>
      </c>
      <c r="C10683" s="429">
        <v>6.335642</v>
      </c>
      <c r="D10683" s="429">
        <v>3.2871419999999998</v>
      </c>
      <c r="E10683" s="429">
        <v>3.0485000000000002</v>
      </c>
      <c r="F10683" s="429">
        <v>0.85359599999999602</v>
      </c>
    </row>
    <row r="10684" spans="1:6" x14ac:dyDescent="0.3">
      <c r="A10684" s="336">
        <v>37015</v>
      </c>
      <c r="B10684" s="2" t="s">
        <v>293</v>
      </c>
      <c r="C10684" s="429">
        <v>6.4473279999999997</v>
      </c>
      <c r="D10684" s="429">
        <v>3.5249009999999998</v>
      </c>
      <c r="E10684" s="429">
        <v>2.9224269999999999</v>
      </c>
      <c r="F10684" s="429">
        <v>1.6186560000000014</v>
      </c>
    </row>
    <row r="10685" spans="1:6" x14ac:dyDescent="0.3">
      <c r="A10685" s="336">
        <v>37016</v>
      </c>
      <c r="B10685" s="2" t="s">
        <v>293</v>
      </c>
      <c r="C10685" s="429">
        <v>6.1726190000000001</v>
      </c>
      <c r="D10685" s="429">
        <v>3.7484359999999999</v>
      </c>
      <c r="E10685" s="429">
        <v>2.4241830000000002</v>
      </c>
      <c r="F10685" s="429">
        <v>-4.2579029999999989</v>
      </c>
    </row>
    <row r="10686" spans="1:6" x14ac:dyDescent="0.3">
      <c r="A10686" s="336">
        <v>37018</v>
      </c>
      <c r="B10686" s="2" t="s">
        <v>293</v>
      </c>
      <c r="C10686" s="429">
        <v>6.1473769999999996</v>
      </c>
      <c r="D10686" s="429">
        <v>3.6819600000000001</v>
      </c>
      <c r="E10686" s="429">
        <v>2.4654169999999995</v>
      </c>
      <c r="F10686" s="429">
        <v>-5.719374000000002</v>
      </c>
    </row>
    <row r="10687" spans="1:6" x14ac:dyDescent="0.3">
      <c r="A10687" s="336">
        <v>37019</v>
      </c>
      <c r="B10687" s="2" t="s">
        <v>293</v>
      </c>
      <c r="C10687" s="429">
        <v>6.1821210000000004</v>
      </c>
      <c r="D10687" s="429">
        <v>3.460159</v>
      </c>
      <c r="E10687" s="429">
        <v>2.7219620000000004</v>
      </c>
      <c r="F10687" s="429">
        <v>-4.7532089999999911</v>
      </c>
    </row>
    <row r="10688" spans="1:6" x14ac:dyDescent="0.3">
      <c r="A10688" s="336">
        <v>37020</v>
      </c>
      <c r="B10688" s="2" t="s">
        <v>293</v>
      </c>
      <c r="C10688" s="429">
        <v>6.1892490000000002</v>
      </c>
      <c r="D10688" s="429">
        <v>3.5205839999999999</v>
      </c>
      <c r="E10688" s="429">
        <v>2.6686650000000003</v>
      </c>
      <c r="F10688" s="429">
        <v>-4.5241619999999898</v>
      </c>
    </row>
    <row r="10689" spans="1:6" x14ac:dyDescent="0.3">
      <c r="A10689" s="336">
        <v>37022</v>
      </c>
      <c r="B10689" s="2" t="s">
        <v>293</v>
      </c>
      <c r="C10689" s="429">
        <v>6.3342219999999996</v>
      </c>
      <c r="D10689" s="429">
        <v>3.7290770000000002</v>
      </c>
      <c r="E10689" s="429">
        <v>2.6051449999999994</v>
      </c>
      <c r="F10689" s="429">
        <v>-0.6470120000000108</v>
      </c>
    </row>
    <row r="10690" spans="1:6" x14ac:dyDescent="0.3">
      <c r="A10690" s="336">
        <v>37023</v>
      </c>
      <c r="B10690" s="2" t="s">
        <v>293</v>
      </c>
      <c r="C10690" s="429">
        <v>6.5319500000000001</v>
      </c>
      <c r="D10690" s="429">
        <v>3.464337</v>
      </c>
      <c r="E10690" s="429">
        <v>3.0676130000000001</v>
      </c>
      <c r="F10690" s="429">
        <v>0.68849900000000019</v>
      </c>
    </row>
    <row r="10691" spans="1:6" x14ac:dyDescent="0.3">
      <c r="A10691" s="336">
        <v>37025</v>
      </c>
      <c r="B10691" s="2" t="s">
        <v>293</v>
      </c>
      <c r="C10691" s="429">
        <v>6.3668060000000004</v>
      </c>
      <c r="D10691" s="429">
        <v>3.610865</v>
      </c>
      <c r="E10691" s="429">
        <v>2.7559410000000004</v>
      </c>
      <c r="F10691" s="429">
        <v>-1.5887129999999914</v>
      </c>
    </row>
    <row r="10692" spans="1:6" x14ac:dyDescent="0.3">
      <c r="A10692" s="336">
        <v>37026</v>
      </c>
      <c r="B10692" s="2" t="s">
        <v>293</v>
      </c>
      <c r="C10692" s="429">
        <v>6.1373620000000004</v>
      </c>
      <c r="D10692" s="429">
        <v>3.7389950000000001</v>
      </c>
      <c r="E10692" s="429">
        <v>2.3983670000000004</v>
      </c>
      <c r="F10692" s="429">
        <v>-5.4898029999999878</v>
      </c>
    </row>
    <row r="10693" spans="1:6" x14ac:dyDescent="0.3">
      <c r="A10693" s="336">
        <v>37027</v>
      </c>
      <c r="B10693" s="2" t="s">
        <v>293</v>
      </c>
      <c r="C10693" s="429">
        <v>6.3949170000000004</v>
      </c>
      <c r="D10693" s="429">
        <v>3.311537</v>
      </c>
      <c r="E10693" s="429">
        <v>3.0833800000000005</v>
      </c>
      <c r="F10693" s="429">
        <v>2.3802639999999897</v>
      </c>
    </row>
    <row r="10694" spans="1:6" x14ac:dyDescent="0.3">
      <c r="A10694" s="336">
        <v>37028</v>
      </c>
      <c r="B10694" s="2" t="s">
        <v>293</v>
      </c>
      <c r="C10694" s="429">
        <v>6.5552809999999999</v>
      </c>
      <c r="D10694" s="429">
        <v>3.5152760000000001</v>
      </c>
      <c r="E10694" s="429">
        <v>3.0400049999999998</v>
      </c>
      <c r="F10694" s="429">
        <v>0.41519600000000167</v>
      </c>
    </row>
    <row r="10695" spans="1:6" x14ac:dyDescent="0.3">
      <c r="A10695" s="336">
        <v>37029</v>
      </c>
      <c r="B10695" s="2" t="s">
        <v>293</v>
      </c>
      <c r="C10695" s="429">
        <v>6.3876999999999997</v>
      </c>
      <c r="D10695" s="429">
        <v>3.6321720000000002</v>
      </c>
      <c r="E10695" s="429">
        <v>2.7555279999999995</v>
      </c>
      <c r="F10695" s="429">
        <v>-1.0228529999999978</v>
      </c>
    </row>
    <row r="10696" spans="1:6" x14ac:dyDescent="0.3">
      <c r="A10696" s="336">
        <v>37030</v>
      </c>
      <c r="B10696" s="2" t="s">
        <v>293</v>
      </c>
      <c r="C10696" s="429">
        <v>6.2037500000000003</v>
      </c>
      <c r="D10696" s="429">
        <v>3.8085249999999999</v>
      </c>
      <c r="E10696" s="429">
        <v>2.3952250000000004</v>
      </c>
      <c r="F10696" s="429">
        <v>-2.8909190000000038</v>
      </c>
    </row>
    <row r="10697" spans="1:6" x14ac:dyDescent="0.3">
      <c r="A10697" s="336">
        <v>37031</v>
      </c>
      <c r="B10697" s="2" t="s">
        <v>293</v>
      </c>
      <c r="C10697" s="429">
        <v>6.3550990000000001</v>
      </c>
      <c r="D10697" s="429">
        <v>3.6540309999999998</v>
      </c>
      <c r="E10697" s="429">
        <v>2.7010680000000002</v>
      </c>
      <c r="F10697" s="429">
        <v>-0.16610999999999621</v>
      </c>
    </row>
    <row r="10698" spans="1:6" x14ac:dyDescent="0.3">
      <c r="A10698" s="336">
        <v>37032</v>
      </c>
      <c r="B10698" s="2" t="s">
        <v>293</v>
      </c>
      <c r="C10698" s="429">
        <v>6.4617889999999996</v>
      </c>
      <c r="D10698" s="429">
        <v>3.5348619999999999</v>
      </c>
      <c r="E10698" s="429">
        <v>2.9269269999999996</v>
      </c>
      <c r="F10698" s="429">
        <v>1.8006910000000147</v>
      </c>
    </row>
    <row r="10699" spans="1:6" x14ac:dyDescent="0.3">
      <c r="A10699" s="336">
        <v>37033</v>
      </c>
      <c r="B10699" s="2" t="s">
        <v>293</v>
      </c>
      <c r="C10699" s="429">
        <v>6.3753609999999998</v>
      </c>
      <c r="D10699" s="429">
        <v>3.571955</v>
      </c>
      <c r="E10699" s="429">
        <v>2.8034059999999998</v>
      </c>
      <c r="F10699" s="429">
        <v>-2.923638000000004</v>
      </c>
    </row>
    <row r="10700" spans="1:6" x14ac:dyDescent="0.3">
      <c r="A10700" s="336">
        <v>37034</v>
      </c>
      <c r="B10700" s="2" t="s">
        <v>293</v>
      </c>
      <c r="C10700" s="429">
        <v>6.2453719999999997</v>
      </c>
      <c r="D10700" s="429">
        <v>3.363534</v>
      </c>
      <c r="E10700" s="429">
        <v>2.8818379999999997</v>
      </c>
      <c r="F10700" s="429">
        <v>-2.3036219999999972</v>
      </c>
    </row>
    <row r="10701" spans="1:6" x14ac:dyDescent="0.3">
      <c r="A10701" s="336">
        <v>37035</v>
      </c>
      <c r="B10701" s="2" t="s">
        <v>293</v>
      </c>
      <c r="C10701" s="429">
        <v>6.4654670000000003</v>
      </c>
      <c r="D10701" s="429">
        <v>3.5519599999999998</v>
      </c>
      <c r="E10701" s="429">
        <v>2.9135070000000005</v>
      </c>
      <c r="F10701" s="429">
        <v>1.4158960000000036</v>
      </c>
    </row>
    <row r="10702" spans="1:6" x14ac:dyDescent="0.3">
      <c r="A10702" s="336">
        <v>37036</v>
      </c>
      <c r="B10702" s="2" t="s">
        <v>293</v>
      </c>
      <c r="C10702" s="429">
        <v>6.4737629999999999</v>
      </c>
      <c r="D10702" s="429">
        <v>3.6103909999999999</v>
      </c>
      <c r="E10702" s="429">
        <v>2.863372</v>
      </c>
      <c r="F10702" s="429">
        <v>0.16022099999999284</v>
      </c>
    </row>
    <row r="10703" spans="1:6" x14ac:dyDescent="0.3">
      <c r="A10703" s="336">
        <v>37037</v>
      </c>
      <c r="B10703" s="2" t="s">
        <v>293</v>
      </c>
      <c r="C10703" s="429">
        <v>6.2032420000000004</v>
      </c>
      <c r="D10703" s="429">
        <v>3.530618</v>
      </c>
      <c r="E10703" s="429">
        <v>2.6726240000000003</v>
      </c>
      <c r="F10703" s="429">
        <v>-4.0754990000000078</v>
      </c>
    </row>
    <row r="10704" spans="1:6" x14ac:dyDescent="0.3">
      <c r="A10704" s="336">
        <v>37040</v>
      </c>
      <c r="B10704" s="2" t="s">
        <v>293</v>
      </c>
      <c r="C10704" s="429">
        <v>6.53531</v>
      </c>
      <c r="D10704" s="429">
        <v>3.5055589999999999</v>
      </c>
      <c r="E10704" s="429">
        <v>3.0297510000000001</v>
      </c>
      <c r="F10704" s="429">
        <v>1.4658670000000029</v>
      </c>
    </row>
    <row r="10705" spans="1:6" x14ac:dyDescent="0.3">
      <c r="A10705" s="336">
        <v>37042</v>
      </c>
      <c r="B10705" s="2" t="s">
        <v>293</v>
      </c>
      <c r="C10705" s="429">
        <v>6.5347039999999996</v>
      </c>
      <c r="D10705" s="429">
        <v>3.44109</v>
      </c>
      <c r="E10705" s="429">
        <v>3.0936139999999996</v>
      </c>
      <c r="F10705" s="429">
        <v>1.820533999999995</v>
      </c>
    </row>
    <row r="10706" spans="1:6" x14ac:dyDescent="0.3">
      <c r="A10706" s="336">
        <v>37043</v>
      </c>
      <c r="B10706" s="2" t="s">
        <v>293</v>
      </c>
      <c r="C10706" s="429">
        <v>6.528219</v>
      </c>
      <c r="D10706" s="429">
        <v>3.5339489999999998</v>
      </c>
      <c r="E10706" s="429">
        <v>2.9942700000000002</v>
      </c>
      <c r="F10706" s="429">
        <v>1.5069760000000088</v>
      </c>
    </row>
    <row r="10707" spans="1:6" x14ac:dyDescent="0.3">
      <c r="A10707" s="336">
        <v>37046</v>
      </c>
      <c r="B10707" s="2" t="s">
        <v>293</v>
      </c>
      <c r="C10707" s="429">
        <v>6.308783</v>
      </c>
      <c r="D10707" s="429">
        <v>3.3337599999999998</v>
      </c>
      <c r="E10707" s="429">
        <v>2.9750230000000002</v>
      </c>
      <c r="F10707" s="429">
        <v>-0.6279790000000105</v>
      </c>
    </row>
    <row r="10708" spans="1:6" x14ac:dyDescent="0.3">
      <c r="A10708" s="336">
        <v>37047</v>
      </c>
      <c r="B10708" s="2" t="s">
        <v>293</v>
      </c>
      <c r="C10708" s="429">
        <v>6.187036</v>
      </c>
      <c r="D10708" s="429">
        <v>3.483333</v>
      </c>
      <c r="E10708" s="429">
        <v>2.703703</v>
      </c>
      <c r="F10708" s="429">
        <v>-4.693429000000009</v>
      </c>
    </row>
    <row r="10709" spans="1:6" x14ac:dyDescent="0.3">
      <c r="A10709" s="336">
        <v>37048</v>
      </c>
      <c r="B10709" s="2" t="s">
        <v>293</v>
      </c>
      <c r="C10709" s="429">
        <v>6.3830790000000004</v>
      </c>
      <c r="D10709" s="429">
        <v>3.5922900000000002</v>
      </c>
      <c r="E10709" s="429">
        <v>2.7907890000000002</v>
      </c>
      <c r="F10709" s="429">
        <v>1.3749260000000092</v>
      </c>
    </row>
    <row r="10710" spans="1:6" x14ac:dyDescent="0.3">
      <c r="A10710" s="336">
        <v>37049</v>
      </c>
      <c r="B10710" s="2" t="s">
        <v>293</v>
      </c>
      <c r="C10710" s="429">
        <v>6.3923100000000002</v>
      </c>
      <c r="D10710" s="429">
        <v>3.605388</v>
      </c>
      <c r="E10710" s="429">
        <v>2.7869220000000001</v>
      </c>
      <c r="F10710" s="429">
        <v>1.3758490000000094</v>
      </c>
    </row>
    <row r="10711" spans="1:6" x14ac:dyDescent="0.3">
      <c r="A10711" s="336">
        <v>37050</v>
      </c>
      <c r="B10711" s="2" t="s">
        <v>293</v>
      </c>
      <c r="C10711" s="429">
        <v>6.5131839999999999</v>
      </c>
      <c r="D10711" s="429">
        <v>3.5624920000000002</v>
      </c>
      <c r="E10711" s="429">
        <v>2.9506919999999996</v>
      </c>
      <c r="F10711" s="429">
        <v>-0.12716300000001013</v>
      </c>
    </row>
    <row r="10712" spans="1:6" x14ac:dyDescent="0.3">
      <c r="A10712" s="336">
        <v>37051</v>
      </c>
      <c r="B10712" s="2" t="s">
        <v>293</v>
      </c>
      <c r="C10712" s="429">
        <v>6.4882419999999996</v>
      </c>
      <c r="D10712" s="429">
        <v>3.6103390000000002</v>
      </c>
      <c r="E10712" s="429">
        <v>2.8779029999999994</v>
      </c>
      <c r="F10712" s="429">
        <v>-0.15343500000000887</v>
      </c>
    </row>
    <row r="10713" spans="1:6" x14ac:dyDescent="0.3">
      <c r="A10713" s="336">
        <v>37052</v>
      </c>
      <c r="B10713" s="2" t="s">
        <v>293</v>
      </c>
      <c r="C10713" s="429">
        <v>6.5048409999999999</v>
      </c>
      <c r="D10713" s="429">
        <v>3.5824799999999999</v>
      </c>
      <c r="E10713" s="429">
        <v>2.922361</v>
      </c>
      <c r="F10713" s="429">
        <v>0.40189799999998854</v>
      </c>
    </row>
    <row r="10714" spans="1:6" x14ac:dyDescent="0.3">
      <c r="A10714" s="336">
        <v>37055</v>
      </c>
      <c r="B10714" s="2" t="s">
        <v>293</v>
      </c>
      <c r="C10714" s="429">
        <v>6.4183180000000002</v>
      </c>
      <c r="D10714" s="429">
        <v>3.6625649999999998</v>
      </c>
      <c r="E10714" s="429">
        <v>2.7557530000000003</v>
      </c>
      <c r="F10714" s="429">
        <v>-1.6226410000000087</v>
      </c>
    </row>
    <row r="10715" spans="1:6" x14ac:dyDescent="0.3">
      <c r="A10715" s="336">
        <v>37057</v>
      </c>
      <c r="B10715" s="2" t="s">
        <v>293</v>
      </c>
      <c r="C10715" s="429">
        <v>6.209003</v>
      </c>
      <c r="D10715" s="429">
        <v>3.831305</v>
      </c>
      <c r="E10715" s="429">
        <v>2.3776980000000001</v>
      </c>
      <c r="F10715" s="429">
        <v>-2.6266139999999965</v>
      </c>
    </row>
    <row r="10716" spans="1:6" x14ac:dyDescent="0.3">
      <c r="A10716" s="336">
        <v>37058</v>
      </c>
      <c r="B10716" s="2" t="s">
        <v>293</v>
      </c>
      <c r="C10716" s="429">
        <v>6.5538800000000004</v>
      </c>
      <c r="D10716" s="429">
        <v>3.573223</v>
      </c>
      <c r="E10716" s="429">
        <v>2.9806570000000003</v>
      </c>
      <c r="F10716" s="429">
        <v>-0.16161900000000884</v>
      </c>
    </row>
    <row r="10717" spans="1:6" x14ac:dyDescent="0.3">
      <c r="A10717" s="336">
        <v>37059</v>
      </c>
      <c r="B10717" s="2" t="s">
        <v>293</v>
      </c>
      <c r="C10717" s="429">
        <v>6.14053</v>
      </c>
      <c r="D10717" s="429">
        <v>3.8338809999999999</v>
      </c>
      <c r="E10717" s="429">
        <v>2.3066490000000002</v>
      </c>
      <c r="F10717" s="429">
        <v>-4.4055879999999945</v>
      </c>
    </row>
    <row r="10718" spans="1:6" x14ac:dyDescent="0.3">
      <c r="A10718" s="336">
        <v>37060</v>
      </c>
      <c r="B10718" s="2" t="s">
        <v>293</v>
      </c>
      <c r="C10718" s="429">
        <v>6.2725249999999999</v>
      </c>
      <c r="D10718" s="429">
        <v>3.3465880000000001</v>
      </c>
      <c r="E10718" s="429">
        <v>2.9259369999999998</v>
      </c>
      <c r="F10718" s="429">
        <v>-1.2858590000000021</v>
      </c>
    </row>
    <row r="10719" spans="1:6" x14ac:dyDescent="0.3">
      <c r="A10719" s="336">
        <v>37061</v>
      </c>
      <c r="B10719" s="2" t="s">
        <v>293</v>
      </c>
      <c r="C10719" s="429">
        <v>6.4926180000000002</v>
      </c>
      <c r="D10719" s="429">
        <v>3.6101030000000001</v>
      </c>
      <c r="E10719" s="429">
        <v>2.8825150000000002</v>
      </c>
      <c r="F10719" s="429">
        <v>-0.92456000000001382</v>
      </c>
    </row>
    <row r="10720" spans="1:6" x14ac:dyDescent="0.3">
      <c r="A10720" s="336">
        <v>37062</v>
      </c>
      <c r="B10720" s="2" t="s">
        <v>293</v>
      </c>
      <c r="C10720" s="429">
        <v>6.3772219999999997</v>
      </c>
      <c r="D10720" s="429">
        <v>3.5425520000000001</v>
      </c>
      <c r="E10720" s="429">
        <v>2.8346699999999996</v>
      </c>
      <c r="F10720" s="429">
        <v>-0.39641299999999546</v>
      </c>
    </row>
    <row r="10721" spans="1:6" x14ac:dyDescent="0.3">
      <c r="A10721" s="336">
        <v>37064</v>
      </c>
      <c r="B10721" s="2" t="s">
        <v>293</v>
      </c>
      <c r="C10721" s="429">
        <v>6.3470490000000002</v>
      </c>
      <c r="D10721" s="429">
        <v>3.4224670000000001</v>
      </c>
      <c r="E10721" s="429">
        <v>2.924582</v>
      </c>
      <c r="F10721" s="429">
        <v>-4.0508000000002653E-2</v>
      </c>
    </row>
    <row r="10722" spans="1:6" x14ac:dyDescent="0.3">
      <c r="A10722" s="336">
        <v>37066</v>
      </c>
      <c r="B10722" s="2" t="s">
        <v>293</v>
      </c>
      <c r="C10722" s="429">
        <v>6.3822739999999998</v>
      </c>
      <c r="D10722" s="429">
        <v>3.5824829999999999</v>
      </c>
      <c r="E10722" s="429">
        <v>2.7997909999999999</v>
      </c>
      <c r="F10722" s="429">
        <v>1.1193270000000055</v>
      </c>
    </row>
    <row r="10723" spans="1:6" x14ac:dyDescent="0.3">
      <c r="A10723" s="336">
        <v>37067</v>
      </c>
      <c r="B10723" s="2" t="s">
        <v>293</v>
      </c>
      <c r="C10723" s="429">
        <v>6.3559409999999996</v>
      </c>
      <c r="D10723" s="429">
        <v>3.3145669999999998</v>
      </c>
      <c r="E10723" s="429">
        <v>3.0413739999999998</v>
      </c>
      <c r="F10723" s="429">
        <v>1.3094859999999997</v>
      </c>
    </row>
    <row r="10724" spans="1:6" x14ac:dyDescent="0.3">
      <c r="A10724" s="336">
        <v>37069</v>
      </c>
      <c r="B10724" s="2" t="s">
        <v>293</v>
      </c>
      <c r="C10724" s="429">
        <v>6.3756579999999996</v>
      </c>
      <c r="D10724" s="429">
        <v>3.387607</v>
      </c>
      <c r="E10724" s="429">
        <v>2.9880509999999996</v>
      </c>
      <c r="F10724" s="429">
        <v>1.4111229999999821</v>
      </c>
    </row>
    <row r="10725" spans="1:6" x14ac:dyDescent="0.3">
      <c r="A10725" s="336">
        <v>37072</v>
      </c>
      <c r="B10725" s="2" t="s">
        <v>293</v>
      </c>
      <c r="C10725" s="429">
        <v>6.4066020000000004</v>
      </c>
      <c r="D10725" s="429">
        <v>3.4792209999999999</v>
      </c>
      <c r="E10725" s="429">
        <v>2.9273810000000005</v>
      </c>
      <c r="F10725" s="429">
        <v>2.5243560000000045</v>
      </c>
    </row>
    <row r="10726" spans="1:6" x14ac:dyDescent="0.3">
      <c r="A10726" s="336">
        <v>37073</v>
      </c>
      <c r="B10726" s="2" t="s">
        <v>293</v>
      </c>
      <c r="C10726" s="429">
        <v>6.3987249999999998</v>
      </c>
      <c r="D10726" s="429">
        <v>3.5280710000000002</v>
      </c>
      <c r="E10726" s="429">
        <v>2.8706539999999996</v>
      </c>
      <c r="F10726" s="429">
        <v>1.9598809999999958</v>
      </c>
    </row>
    <row r="10727" spans="1:6" x14ac:dyDescent="0.3">
      <c r="A10727" s="336">
        <v>37074</v>
      </c>
      <c r="B10727" s="2" t="s">
        <v>293</v>
      </c>
      <c r="C10727" s="429">
        <v>6.280653</v>
      </c>
      <c r="D10727" s="429">
        <v>3.7648480000000002</v>
      </c>
      <c r="E10727" s="429">
        <v>2.5158049999999998</v>
      </c>
      <c r="F10727" s="429">
        <v>-1.6037750000000059</v>
      </c>
    </row>
    <row r="10728" spans="1:6" x14ac:dyDescent="0.3">
      <c r="A10728" s="336">
        <v>37075</v>
      </c>
      <c r="B10728" s="2" t="s">
        <v>293</v>
      </c>
      <c r="C10728" s="429">
        <v>6.415019</v>
      </c>
      <c r="D10728" s="429">
        <v>3.4713059999999998</v>
      </c>
      <c r="E10728" s="429">
        <v>2.9437130000000002</v>
      </c>
      <c r="F10728" s="429">
        <v>2.5332070000000044</v>
      </c>
    </row>
    <row r="10729" spans="1:6" x14ac:dyDescent="0.3">
      <c r="A10729" s="336">
        <v>37076</v>
      </c>
      <c r="B10729" s="2" t="s">
        <v>293</v>
      </c>
      <c r="C10729" s="429">
        <v>6.427054</v>
      </c>
      <c r="D10729" s="429">
        <v>3.285873</v>
      </c>
      <c r="E10729" s="429">
        <v>3.141181</v>
      </c>
      <c r="F10729" s="429">
        <v>3.8055139999999881</v>
      </c>
    </row>
    <row r="10730" spans="1:6" x14ac:dyDescent="0.3">
      <c r="A10730" s="336">
        <v>37078</v>
      </c>
      <c r="B10730" s="2" t="s">
        <v>293</v>
      </c>
      <c r="C10730" s="429">
        <v>6.4932939999999997</v>
      </c>
      <c r="D10730" s="429">
        <v>3.610385</v>
      </c>
      <c r="E10730" s="429">
        <v>2.8829089999999997</v>
      </c>
      <c r="F10730" s="429">
        <v>-1.9623470000000154</v>
      </c>
    </row>
    <row r="10731" spans="1:6" x14ac:dyDescent="0.3">
      <c r="A10731" s="336">
        <v>37079</v>
      </c>
      <c r="B10731" s="2" t="s">
        <v>293</v>
      </c>
      <c r="C10731" s="429">
        <v>6.5229559999999998</v>
      </c>
      <c r="D10731" s="429">
        <v>3.5037389999999999</v>
      </c>
      <c r="E10731" s="429">
        <v>3.0192169999999998</v>
      </c>
      <c r="F10731" s="429">
        <v>0.43022899999999709</v>
      </c>
    </row>
    <row r="10732" spans="1:6" x14ac:dyDescent="0.3">
      <c r="A10732" s="336">
        <v>37080</v>
      </c>
      <c r="B10732" s="2" t="s">
        <v>293</v>
      </c>
      <c r="C10732" s="429">
        <v>6.4301589999999997</v>
      </c>
      <c r="D10732" s="429">
        <v>3.4915479999999999</v>
      </c>
      <c r="E10732" s="429">
        <v>2.9386109999999999</v>
      </c>
      <c r="F10732" s="429">
        <v>2.2243700000000004</v>
      </c>
    </row>
    <row r="10733" spans="1:6" x14ac:dyDescent="0.3">
      <c r="A10733" s="336">
        <v>37082</v>
      </c>
      <c r="B10733" s="2" t="s">
        <v>293</v>
      </c>
      <c r="C10733" s="429">
        <v>6.4123549999999998</v>
      </c>
      <c r="D10733" s="429">
        <v>3.5355340000000002</v>
      </c>
      <c r="E10733" s="429">
        <v>2.8768209999999996</v>
      </c>
      <c r="F10733" s="429">
        <v>0.59783399999999887</v>
      </c>
    </row>
    <row r="10734" spans="1:6" x14ac:dyDescent="0.3">
      <c r="A10734" s="336">
        <v>37083</v>
      </c>
      <c r="B10734" s="2" t="s">
        <v>293</v>
      </c>
      <c r="C10734" s="429">
        <v>6.2035299999999998</v>
      </c>
      <c r="D10734" s="429">
        <v>3.8931450000000001</v>
      </c>
      <c r="E10734" s="429">
        <v>2.3103849999999997</v>
      </c>
      <c r="F10734" s="429">
        <v>-2.9578650000000053</v>
      </c>
    </row>
    <row r="10735" spans="1:6" x14ac:dyDescent="0.3">
      <c r="A10735" s="336">
        <v>37085</v>
      </c>
      <c r="B10735" s="2" t="s">
        <v>293</v>
      </c>
      <c r="C10735" s="429">
        <v>6.2355270000000003</v>
      </c>
      <c r="D10735" s="429">
        <v>3.6133540000000002</v>
      </c>
      <c r="E10735" s="429">
        <v>2.6221730000000001</v>
      </c>
      <c r="F10735" s="429">
        <v>-3.2188200000000009</v>
      </c>
    </row>
    <row r="10736" spans="1:6" x14ac:dyDescent="0.3">
      <c r="A10736" s="336">
        <v>37086</v>
      </c>
      <c r="B10736" s="2" t="s">
        <v>293</v>
      </c>
      <c r="C10736" s="429">
        <v>6.389723</v>
      </c>
      <c r="D10736" s="429">
        <v>3.2522449999999998</v>
      </c>
      <c r="E10736" s="429">
        <v>3.1374780000000002</v>
      </c>
      <c r="F10736" s="429">
        <v>2.8902239999999892</v>
      </c>
    </row>
    <row r="10737" spans="1:6" x14ac:dyDescent="0.3">
      <c r="A10737" s="336">
        <v>37087</v>
      </c>
      <c r="B10737" s="2" t="s">
        <v>293</v>
      </c>
      <c r="C10737" s="429">
        <v>6.3411759999999999</v>
      </c>
      <c r="D10737" s="429">
        <v>3.626976</v>
      </c>
      <c r="E10737" s="429">
        <v>2.7141999999999999</v>
      </c>
      <c r="F10737" s="429">
        <v>-0.3973529999999954</v>
      </c>
    </row>
    <row r="10738" spans="1:6" x14ac:dyDescent="0.3">
      <c r="A10738" s="336">
        <v>37090</v>
      </c>
      <c r="B10738" s="2" t="s">
        <v>293</v>
      </c>
      <c r="C10738" s="429">
        <v>6.3053530000000002</v>
      </c>
      <c r="D10738" s="429">
        <v>3.5817519999999998</v>
      </c>
      <c r="E10738" s="429">
        <v>2.7236010000000004</v>
      </c>
      <c r="F10738" s="429">
        <v>-1.0608289999999911</v>
      </c>
    </row>
    <row r="10739" spans="1:6" x14ac:dyDescent="0.3">
      <c r="A10739" s="336">
        <v>37091</v>
      </c>
      <c r="B10739" s="2" t="s">
        <v>293</v>
      </c>
      <c r="C10739" s="429">
        <v>6.2059530000000001</v>
      </c>
      <c r="D10739" s="429">
        <v>3.4123039999999998</v>
      </c>
      <c r="E10739" s="429">
        <v>2.7936490000000003</v>
      </c>
      <c r="F10739" s="429">
        <v>-3.6718390000000127</v>
      </c>
    </row>
    <row r="10740" spans="1:6" x14ac:dyDescent="0.3">
      <c r="A10740" s="336">
        <v>37095</v>
      </c>
      <c r="B10740" s="2" t="s">
        <v>293</v>
      </c>
      <c r="C10740" s="429">
        <v>6.1498030000000004</v>
      </c>
      <c r="D10740" s="429">
        <v>3.8134519999999998</v>
      </c>
      <c r="E10740" s="429">
        <v>2.3363510000000005</v>
      </c>
      <c r="F10740" s="429">
        <v>-4.333198000000003</v>
      </c>
    </row>
    <row r="10741" spans="1:6" x14ac:dyDescent="0.3">
      <c r="A10741" s="336">
        <v>37096</v>
      </c>
      <c r="B10741" s="2" t="s">
        <v>293</v>
      </c>
      <c r="C10741" s="429">
        <v>6.425389</v>
      </c>
      <c r="D10741" s="429">
        <v>3.5633460000000001</v>
      </c>
      <c r="E10741" s="429">
        <v>2.8620429999999999</v>
      </c>
      <c r="F10741" s="429">
        <v>-3.2785209999999907</v>
      </c>
    </row>
    <row r="10742" spans="1:6" x14ac:dyDescent="0.3">
      <c r="A10742" s="336">
        <v>37097</v>
      </c>
      <c r="B10742" s="2" t="s">
        <v>293</v>
      </c>
      <c r="C10742" s="429">
        <v>6.4791569999999998</v>
      </c>
      <c r="D10742" s="429">
        <v>3.589448</v>
      </c>
      <c r="E10742" s="429">
        <v>2.8897089999999999</v>
      </c>
      <c r="F10742" s="429">
        <v>-2.5288239999999931</v>
      </c>
    </row>
    <row r="10743" spans="1:6" x14ac:dyDescent="0.3">
      <c r="A10743" s="336">
        <v>37098</v>
      </c>
      <c r="B10743" s="2" t="s">
        <v>293</v>
      </c>
      <c r="C10743" s="429">
        <v>6.3562539999999998</v>
      </c>
      <c r="D10743" s="429">
        <v>3.586087</v>
      </c>
      <c r="E10743" s="429">
        <v>2.7701669999999998</v>
      </c>
      <c r="F10743" s="429">
        <v>-1.8411889999999929</v>
      </c>
    </row>
    <row r="10744" spans="1:6" x14ac:dyDescent="0.3">
      <c r="A10744" s="336">
        <v>37101</v>
      </c>
      <c r="B10744" s="2" t="s">
        <v>293</v>
      </c>
      <c r="C10744" s="429">
        <v>6.4630349999999996</v>
      </c>
      <c r="D10744" s="429">
        <v>3.6427330000000002</v>
      </c>
      <c r="E10744" s="429">
        <v>2.8203019999999994</v>
      </c>
      <c r="F10744" s="429">
        <v>-1.8826620000000034</v>
      </c>
    </row>
    <row r="10745" spans="1:6" x14ac:dyDescent="0.3">
      <c r="A10745" s="336">
        <v>37110</v>
      </c>
      <c r="B10745" s="2" t="s">
        <v>293</v>
      </c>
      <c r="C10745" s="429">
        <v>6.0080340000000003</v>
      </c>
      <c r="D10745" s="429">
        <v>3.834095</v>
      </c>
      <c r="E10745" s="429">
        <v>2.1739390000000003</v>
      </c>
      <c r="F10745" s="429">
        <v>-5.836072999999999</v>
      </c>
    </row>
    <row r="10746" spans="1:6" x14ac:dyDescent="0.3">
      <c r="A10746" s="336">
        <v>37115</v>
      </c>
      <c r="B10746" s="2" t="s">
        <v>293</v>
      </c>
      <c r="C10746" s="429">
        <v>6.4392180000000003</v>
      </c>
      <c r="D10746" s="429">
        <v>3.3832369999999998</v>
      </c>
      <c r="E10746" s="429">
        <v>3.0559810000000005</v>
      </c>
      <c r="F10746" s="429">
        <v>3.5675010000000071</v>
      </c>
    </row>
    <row r="10747" spans="1:6" x14ac:dyDescent="0.3">
      <c r="A10747" s="336">
        <v>37118</v>
      </c>
      <c r="B10747" s="2" t="s">
        <v>293</v>
      </c>
      <c r="C10747" s="429">
        <v>6.1904070000000004</v>
      </c>
      <c r="D10747" s="429">
        <v>3.6992910000000001</v>
      </c>
      <c r="E10747" s="429">
        <v>2.4911160000000003</v>
      </c>
      <c r="F10747" s="429">
        <v>-4.2196560000000005</v>
      </c>
    </row>
    <row r="10748" spans="1:6" x14ac:dyDescent="0.3">
      <c r="A10748" s="336">
        <v>37122</v>
      </c>
      <c r="B10748" s="2" t="s">
        <v>293</v>
      </c>
      <c r="C10748" s="429">
        <v>6.4034930000000001</v>
      </c>
      <c r="D10748" s="429">
        <v>3.3977629999999999</v>
      </c>
      <c r="E10748" s="429">
        <v>3.0057300000000002</v>
      </c>
      <c r="F10748" s="429">
        <v>2.2246960000000087</v>
      </c>
    </row>
    <row r="10749" spans="1:6" x14ac:dyDescent="0.3">
      <c r="A10749" s="336">
        <v>37127</v>
      </c>
      <c r="B10749" s="2" t="s">
        <v>293</v>
      </c>
      <c r="C10749" s="429">
        <v>6.2173809999999996</v>
      </c>
      <c r="D10749" s="429">
        <v>3.548448</v>
      </c>
      <c r="E10749" s="429">
        <v>2.6689329999999996</v>
      </c>
      <c r="F10749" s="429">
        <v>-3.7655029999999954</v>
      </c>
    </row>
    <row r="10750" spans="1:6" x14ac:dyDescent="0.3">
      <c r="A10750" s="336">
        <v>37128</v>
      </c>
      <c r="B10750" s="2" t="s">
        <v>293</v>
      </c>
      <c r="C10750" s="429">
        <v>6.2700120000000004</v>
      </c>
      <c r="D10750" s="429">
        <v>3.4035250000000001</v>
      </c>
      <c r="E10750" s="429">
        <v>2.8664870000000002</v>
      </c>
      <c r="F10750" s="429">
        <v>-1.8024690000000021</v>
      </c>
    </row>
    <row r="10751" spans="1:6" x14ac:dyDescent="0.3">
      <c r="A10751" s="336">
        <v>37129</v>
      </c>
      <c r="B10751" s="2" t="s">
        <v>293</v>
      </c>
      <c r="C10751" s="429">
        <v>6.3105760000000002</v>
      </c>
      <c r="D10751" s="429">
        <v>3.4200499999999998</v>
      </c>
      <c r="E10751" s="429">
        <v>2.8905260000000004</v>
      </c>
      <c r="F10751" s="429">
        <v>-0.94729399999999941</v>
      </c>
    </row>
    <row r="10752" spans="1:6" x14ac:dyDescent="0.3">
      <c r="A10752" s="336">
        <v>37130</v>
      </c>
      <c r="B10752" s="2" t="s">
        <v>293</v>
      </c>
      <c r="C10752" s="429">
        <v>6.2424169999999997</v>
      </c>
      <c r="D10752" s="429">
        <v>3.5547170000000001</v>
      </c>
      <c r="E10752" s="429">
        <v>2.6876999999999995</v>
      </c>
      <c r="F10752" s="429">
        <v>-3.1702310000000082</v>
      </c>
    </row>
    <row r="10753" spans="1:6" x14ac:dyDescent="0.3">
      <c r="A10753" s="336">
        <v>37132</v>
      </c>
      <c r="B10753" s="2" t="s">
        <v>293</v>
      </c>
      <c r="C10753" s="429">
        <v>6.2518739999999999</v>
      </c>
      <c r="D10753" s="429">
        <v>3.5119229999999999</v>
      </c>
      <c r="E10753" s="429">
        <v>2.739951</v>
      </c>
      <c r="F10753" s="429">
        <v>-2.907861000000004</v>
      </c>
    </row>
    <row r="10754" spans="1:6" x14ac:dyDescent="0.3">
      <c r="A10754" s="336">
        <v>37134</v>
      </c>
      <c r="B10754" s="2" t="s">
        <v>293</v>
      </c>
      <c r="C10754" s="429">
        <v>6.5327469999999996</v>
      </c>
      <c r="D10754" s="429">
        <v>3.6250909999999998</v>
      </c>
      <c r="E10754" s="429">
        <v>2.9076559999999998</v>
      </c>
      <c r="F10754" s="429">
        <v>-1.3373240000000024</v>
      </c>
    </row>
    <row r="10755" spans="1:6" x14ac:dyDescent="0.3">
      <c r="A10755" s="336">
        <v>37135</v>
      </c>
      <c r="B10755" s="2" t="s">
        <v>293</v>
      </c>
      <c r="C10755" s="429">
        <v>6.3646310000000001</v>
      </c>
      <c r="D10755" s="429">
        <v>3.2648269999999999</v>
      </c>
      <c r="E10755" s="429">
        <v>3.0998040000000002</v>
      </c>
      <c r="F10755" s="429">
        <v>1.9083499999999916</v>
      </c>
    </row>
    <row r="10756" spans="1:6" x14ac:dyDescent="0.3">
      <c r="A10756" s="336">
        <v>37137</v>
      </c>
      <c r="B10756" s="2" t="s">
        <v>293</v>
      </c>
      <c r="C10756" s="429">
        <v>6.4032960000000001</v>
      </c>
      <c r="D10756" s="429">
        <v>3.6107070000000001</v>
      </c>
      <c r="E10756" s="429">
        <v>2.792589</v>
      </c>
      <c r="F10756" s="429">
        <v>-2.2627139999999955</v>
      </c>
    </row>
    <row r="10757" spans="1:6" x14ac:dyDescent="0.3">
      <c r="A10757" s="336">
        <v>37138</v>
      </c>
      <c r="B10757" s="2" t="s">
        <v>293</v>
      </c>
      <c r="C10757" s="429">
        <v>6.4400839999999997</v>
      </c>
      <c r="D10757" s="429">
        <v>3.3710680000000002</v>
      </c>
      <c r="E10757" s="429">
        <v>3.0690159999999995</v>
      </c>
      <c r="F10757" s="429">
        <v>3.5035480000000021</v>
      </c>
    </row>
    <row r="10758" spans="1:6" x14ac:dyDescent="0.3">
      <c r="A10758" s="336">
        <v>37140</v>
      </c>
      <c r="B10758" s="2" t="s">
        <v>293</v>
      </c>
      <c r="C10758" s="429">
        <v>6.456245</v>
      </c>
      <c r="D10758" s="429">
        <v>3.6045820000000002</v>
      </c>
      <c r="E10758" s="429">
        <v>2.8516629999999998</v>
      </c>
      <c r="F10758" s="429">
        <v>-2.3210790000000188</v>
      </c>
    </row>
    <row r="10759" spans="1:6" x14ac:dyDescent="0.3">
      <c r="A10759" s="336">
        <v>37141</v>
      </c>
      <c r="B10759" s="2" t="s">
        <v>293</v>
      </c>
      <c r="C10759" s="429">
        <v>6.3972160000000002</v>
      </c>
      <c r="D10759" s="429">
        <v>3.6184820000000002</v>
      </c>
      <c r="E10759" s="429">
        <v>2.778734</v>
      </c>
      <c r="F10759" s="429">
        <v>1.3359399999999866</v>
      </c>
    </row>
    <row r="10760" spans="1:6" x14ac:dyDescent="0.3">
      <c r="A10760" s="336">
        <v>37142</v>
      </c>
      <c r="B10760" s="2" t="s">
        <v>293</v>
      </c>
      <c r="C10760" s="429">
        <v>6.5137549999999997</v>
      </c>
      <c r="D10760" s="429">
        <v>3.5476939999999999</v>
      </c>
      <c r="E10760" s="429">
        <v>2.9660609999999998</v>
      </c>
      <c r="F10760" s="429">
        <v>0.5296600000000069</v>
      </c>
    </row>
    <row r="10761" spans="1:6" x14ac:dyDescent="0.3">
      <c r="A10761" s="336">
        <v>37143</v>
      </c>
      <c r="B10761" s="2" t="s">
        <v>293</v>
      </c>
      <c r="C10761" s="429">
        <v>6.4206060000000003</v>
      </c>
      <c r="D10761" s="429">
        <v>3.4854090000000002</v>
      </c>
      <c r="E10761" s="429">
        <v>2.9351970000000001</v>
      </c>
      <c r="F10761" s="429">
        <v>1.474086000000014</v>
      </c>
    </row>
    <row r="10762" spans="1:6" x14ac:dyDescent="0.3">
      <c r="A10762" s="336">
        <v>37144</v>
      </c>
      <c r="B10762" s="2" t="s">
        <v>293</v>
      </c>
      <c r="C10762" s="429">
        <v>6.1978270000000002</v>
      </c>
      <c r="D10762" s="429">
        <v>3.5043790000000001</v>
      </c>
      <c r="E10762" s="429">
        <v>2.6934480000000001</v>
      </c>
      <c r="F10762" s="429">
        <v>-5.1736220000000088</v>
      </c>
    </row>
    <row r="10763" spans="1:6" x14ac:dyDescent="0.3">
      <c r="A10763" s="336">
        <v>37145</v>
      </c>
      <c r="B10763" s="2" t="s">
        <v>293</v>
      </c>
      <c r="C10763" s="429">
        <v>6.1632239999999996</v>
      </c>
      <c r="D10763" s="429">
        <v>3.8748819999999999</v>
      </c>
      <c r="E10763" s="429">
        <v>2.2883419999999997</v>
      </c>
      <c r="F10763" s="429">
        <v>-3.4400009999999952</v>
      </c>
    </row>
    <row r="10764" spans="1:6" x14ac:dyDescent="0.3">
      <c r="A10764" s="336">
        <v>37146</v>
      </c>
      <c r="B10764" s="2" t="s">
        <v>293</v>
      </c>
      <c r="C10764" s="429">
        <v>6.4394799999999996</v>
      </c>
      <c r="D10764" s="429">
        <v>3.5372789999999998</v>
      </c>
      <c r="E10764" s="429">
        <v>2.9022009999999998</v>
      </c>
      <c r="F10764" s="429">
        <v>1.6703709999999958</v>
      </c>
    </row>
    <row r="10765" spans="1:6" x14ac:dyDescent="0.3">
      <c r="A10765" s="336">
        <v>37148</v>
      </c>
      <c r="B10765" s="2" t="s">
        <v>293</v>
      </c>
      <c r="C10765" s="429">
        <v>6.3572480000000002</v>
      </c>
      <c r="D10765" s="429">
        <v>3.682445</v>
      </c>
      <c r="E10765" s="429">
        <v>2.6748030000000003</v>
      </c>
      <c r="F10765" s="429">
        <v>0.41665399999999408</v>
      </c>
    </row>
    <row r="10766" spans="1:6" x14ac:dyDescent="0.3">
      <c r="A10766" s="336">
        <v>37149</v>
      </c>
      <c r="B10766" s="2" t="s">
        <v>293</v>
      </c>
      <c r="C10766" s="429">
        <v>6.1769129999999999</v>
      </c>
      <c r="D10766" s="429">
        <v>3.6775690000000001</v>
      </c>
      <c r="E10766" s="429">
        <v>2.4993439999999998</v>
      </c>
      <c r="F10766" s="429">
        <v>-4.7022690000000082</v>
      </c>
    </row>
    <row r="10767" spans="1:6" x14ac:dyDescent="0.3">
      <c r="A10767" s="336">
        <v>37150</v>
      </c>
      <c r="B10767" s="2" t="s">
        <v>293</v>
      </c>
      <c r="C10767" s="429">
        <v>6.1275180000000002</v>
      </c>
      <c r="D10767" s="429">
        <v>3.9638080000000002</v>
      </c>
      <c r="E10767" s="429">
        <v>2.16371</v>
      </c>
      <c r="F10767" s="429">
        <v>-3.9529819999999987</v>
      </c>
    </row>
    <row r="10768" spans="1:6" x14ac:dyDescent="0.3">
      <c r="A10768" s="336">
        <v>37151</v>
      </c>
      <c r="B10768" s="2" t="s">
        <v>293</v>
      </c>
      <c r="C10768" s="429">
        <v>6.2353009999999998</v>
      </c>
      <c r="D10768" s="429">
        <v>3.7850060000000001</v>
      </c>
      <c r="E10768" s="429">
        <v>2.4502949999999997</v>
      </c>
      <c r="F10768" s="429">
        <v>-2.3384659999999897</v>
      </c>
    </row>
    <row r="10769" spans="1:6" x14ac:dyDescent="0.3">
      <c r="A10769" s="336">
        <v>37153</v>
      </c>
      <c r="B10769" s="2" t="s">
        <v>293</v>
      </c>
      <c r="C10769" s="429">
        <v>6.2595080000000003</v>
      </c>
      <c r="D10769" s="429">
        <v>3.3668119999999999</v>
      </c>
      <c r="E10769" s="429">
        <v>2.8926960000000004</v>
      </c>
      <c r="F10769" s="429">
        <v>-1.6031840000000059</v>
      </c>
    </row>
    <row r="10770" spans="1:6" x14ac:dyDescent="0.3">
      <c r="A10770" s="336">
        <v>37160</v>
      </c>
      <c r="B10770" s="2" t="s">
        <v>293</v>
      </c>
      <c r="C10770" s="429">
        <v>6.1894710000000002</v>
      </c>
      <c r="D10770" s="429">
        <v>3.5053939999999999</v>
      </c>
      <c r="E10770" s="429">
        <v>2.6840770000000003</v>
      </c>
      <c r="F10770" s="429">
        <v>-5.0596789999999956</v>
      </c>
    </row>
    <row r="10771" spans="1:6" x14ac:dyDescent="0.3">
      <c r="A10771" s="336">
        <v>37166</v>
      </c>
      <c r="B10771" s="2" t="s">
        <v>293</v>
      </c>
      <c r="C10771" s="429">
        <v>6.0851639999999998</v>
      </c>
      <c r="D10771" s="429">
        <v>3.8429869999999999</v>
      </c>
      <c r="E10771" s="429">
        <v>2.2421769999999999</v>
      </c>
      <c r="F10771" s="429">
        <v>-4.6028589999999951</v>
      </c>
    </row>
    <row r="10772" spans="1:6" x14ac:dyDescent="0.3">
      <c r="A10772" s="336">
        <v>37167</v>
      </c>
      <c r="B10772" s="2" t="s">
        <v>293</v>
      </c>
      <c r="C10772" s="429">
        <v>6.3563739999999997</v>
      </c>
      <c r="D10772" s="429">
        <v>3.2978649999999998</v>
      </c>
      <c r="E10772" s="429">
        <v>3.0585089999999999</v>
      </c>
      <c r="F10772" s="429">
        <v>1.3746720000000039</v>
      </c>
    </row>
    <row r="10773" spans="1:6" x14ac:dyDescent="0.3">
      <c r="A10773" s="336">
        <v>37171</v>
      </c>
      <c r="B10773" s="2" t="s">
        <v>293</v>
      </c>
      <c r="C10773" s="429">
        <v>6.5072469999999996</v>
      </c>
      <c r="D10773" s="429">
        <v>3.5841069999999999</v>
      </c>
      <c r="E10773" s="429">
        <v>2.9231399999999996</v>
      </c>
      <c r="F10773" s="429">
        <v>0.71643000000000256</v>
      </c>
    </row>
    <row r="10774" spans="1:6" x14ac:dyDescent="0.3">
      <c r="A10774" s="336">
        <v>37172</v>
      </c>
      <c r="B10774" s="2" t="s">
        <v>293</v>
      </c>
      <c r="C10774" s="429">
        <v>6.4167560000000003</v>
      </c>
      <c r="D10774" s="429">
        <v>3.5516049999999999</v>
      </c>
      <c r="E10774" s="429">
        <v>2.8651510000000004</v>
      </c>
      <c r="F10774" s="429">
        <v>1.8196310000000082</v>
      </c>
    </row>
    <row r="10775" spans="1:6" x14ac:dyDescent="0.3">
      <c r="A10775" s="336">
        <v>37174</v>
      </c>
      <c r="B10775" s="2" t="s">
        <v>293</v>
      </c>
      <c r="C10775" s="429">
        <v>6.3102099999999997</v>
      </c>
      <c r="D10775" s="429">
        <v>3.3803160000000001</v>
      </c>
      <c r="E10775" s="429">
        <v>2.9298939999999996</v>
      </c>
      <c r="F10775" s="429">
        <v>-1.2563150000000078</v>
      </c>
    </row>
    <row r="10776" spans="1:6" x14ac:dyDescent="0.3">
      <c r="A10776" s="336">
        <v>37175</v>
      </c>
      <c r="B10776" s="2" t="s">
        <v>293</v>
      </c>
      <c r="C10776" s="429">
        <v>6.5321660000000001</v>
      </c>
      <c r="D10776" s="429">
        <v>3.618798</v>
      </c>
      <c r="E10776" s="429">
        <v>2.9133680000000002</v>
      </c>
      <c r="F10776" s="429">
        <v>-0.91203699999999088</v>
      </c>
    </row>
    <row r="10777" spans="1:6" x14ac:dyDescent="0.3">
      <c r="A10777" s="336">
        <v>37178</v>
      </c>
      <c r="B10777" s="2" t="s">
        <v>293</v>
      </c>
      <c r="C10777" s="429">
        <v>6.5108959999999998</v>
      </c>
      <c r="D10777" s="429">
        <v>3.6030310000000001</v>
      </c>
      <c r="E10777" s="429">
        <v>2.9078649999999997</v>
      </c>
      <c r="F10777" s="429">
        <v>-0.92339399999999472</v>
      </c>
    </row>
    <row r="10778" spans="1:6" x14ac:dyDescent="0.3">
      <c r="A10778" s="336">
        <v>37179</v>
      </c>
      <c r="B10778" s="2" t="s">
        <v>293</v>
      </c>
      <c r="C10778" s="429">
        <v>6.3259420000000004</v>
      </c>
      <c r="D10778" s="429">
        <v>3.3922330000000001</v>
      </c>
      <c r="E10778" s="429">
        <v>2.9337090000000003</v>
      </c>
      <c r="F10778" s="429">
        <v>-0.5960500000000053</v>
      </c>
    </row>
    <row r="10779" spans="1:6" x14ac:dyDescent="0.3">
      <c r="A10779" s="336">
        <v>37180</v>
      </c>
      <c r="B10779" s="2" t="s">
        <v>293</v>
      </c>
      <c r="C10779" s="429">
        <v>6.2246050000000004</v>
      </c>
      <c r="D10779" s="429">
        <v>3.3986320000000001</v>
      </c>
      <c r="E10779" s="429">
        <v>2.8259730000000003</v>
      </c>
      <c r="F10779" s="429">
        <v>-3.012952999999996</v>
      </c>
    </row>
    <row r="10780" spans="1:6" x14ac:dyDescent="0.3">
      <c r="A10780" s="336">
        <v>37181</v>
      </c>
      <c r="B10780" s="2" t="s">
        <v>293</v>
      </c>
      <c r="C10780" s="429">
        <v>6.4734030000000002</v>
      </c>
      <c r="D10780" s="429">
        <v>3.6364960000000002</v>
      </c>
      <c r="E10780" s="429">
        <v>2.8369070000000001</v>
      </c>
      <c r="F10780" s="429">
        <v>-0.82348199999999849</v>
      </c>
    </row>
    <row r="10781" spans="1:6" x14ac:dyDescent="0.3">
      <c r="A10781" s="336">
        <v>37183</v>
      </c>
      <c r="B10781" s="2" t="s">
        <v>293</v>
      </c>
      <c r="C10781" s="429">
        <v>6.1569539999999998</v>
      </c>
      <c r="D10781" s="429">
        <v>3.6082830000000001</v>
      </c>
      <c r="E10781" s="429">
        <v>2.5486709999999997</v>
      </c>
      <c r="F10781" s="429">
        <v>-6.0201790000000059</v>
      </c>
    </row>
    <row r="10782" spans="1:6" x14ac:dyDescent="0.3">
      <c r="A10782" s="336">
        <v>37184</v>
      </c>
      <c r="B10782" s="2" t="s">
        <v>293</v>
      </c>
      <c r="C10782" s="429">
        <v>6.2073960000000001</v>
      </c>
      <c r="D10782" s="429">
        <v>3.7222249999999999</v>
      </c>
      <c r="E10782" s="429">
        <v>2.4851710000000002</v>
      </c>
      <c r="F10782" s="429">
        <v>-3.2407729999999972</v>
      </c>
    </row>
    <row r="10783" spans="1:6" x14ac:dyDescent="0.3">
      <c r="A10783" s="336">
        <v>37185</v>
      </c>
      <c r="B10783" s="2" t="s">
        <v>293</v>
      </c>
      <c r="C10783" s="429">
        <v>6.5076720000000003</v>
      </c>
      <c r="D10783" s="429">
        <v>3.6252659999999999</v>
      </c>
      <c r="E10783" s="429">
        <v>2.8824060000000005</v>
      </c>
      <c r="F10783" s="429">
        <v>-1.5394719999999964</v>
      </c>
    </row>
    <row r="10784" spans="1:6" x14ac:dyDescent="0.3">
      <c r="A10784" s="336">
        <v>37186</v>
      </c>
      <c r="B10784" s="2" t="s">
        <v>293</v>
      </c>
      <c r="C10784" s="429">
        <v>6.3053239999999997</v>
      </c>
      <c r="D10784" s="429">
        <v>3.8150539999999999</v>
      </c>
      <c r="E10784" s="429">
        <v>2.4902699999999998</v>
      </c>
      <c r="F10784" s="429">
        <v>-1.5283229999999861</v>
      </c>
    </row>
    <row r="10785" spans="1:6" x14ac:dyDescent="0.3">
      <c r="A10785" s="336">
        <v>37187</v>
      </c>
      <c r="B10785" s="2" t="s">
        <v>293</v>
      </c>
      <c r="C10785" s="429">
        <v>6.4305009999999996</v>
      </c>
      <c r="D10785" s="429">
        <v>3.5948769999999999</v>
      </c>
      <c r="E10785" s="429">
        <v>2.8356239999999997</v>
      </c>
      <c r="F10785" s="429">
        <v>0.13721500000000475</v>
      </c>
    </row>
    <row r="10786" spans="1:6" x14ac:dyDescent="0.3">
      <c r="A10786" s="336">
        <v>37188</v>
      </c>
      <c r="B10786" s="2" t="s">
        <v>293</v>
      </c>
      <c r="C10786" s="429">
        <v>6.3901110000000001</v>
      </c>
      <c r="D10786" s="429">
        <v>3.5642149999999999</v>
      </c>
      <c r="E10786" s="429">
        <v>2.8258960000000002</v>
      </c>
      <c r="F10786" s="429">
        <v>1.683322000000004</v>
      </c>
    </row>
    <row r="10787" spans="1:6" x14ac:dyDescent="0.3">
      <c r="A10787" s="336">
        <v>37189</v>
      </c>
      <c r="B10787" s="2" t="s">
        <v>293</v>
      </c>
      <c r="C10787" s="429">
        <v>6.4354500000000003</v>
      </c>
      <c r="D10787" s="429">
        <v>3.4377580000000001</v>
      </c>
      <c r="E10787" s="429">
        <v>2.9976920000000002</v>
      </c>
      <c r="F10787" s="429">
        <v>2.9378829999999994</v>
      </c>
    </row>
    <row r="10788" spans="1:6" x14ac:dyDescent="0.3">
      <c r="A10788" s="336">
        <v>37190</v>
      </c>
      <c r="B10788" s="2" t="s">
        <v>293</v>
      </c>
      <c r="C10788" s="429">
        <v>6.1331389999999999</v>
      </c>
      <c r="D10788" s="429">
        <v>3.7870110000000001</v>
      </c>
      <c r="E10788" s="429">
        <v>2.3461279999999998</v>
      </c>
      <c r="F10788" s="429">
        <v>-4.9727450000000033</v>
      </c>
    </row>
    <row r="10789" spans="1:6" x14ac:dyDescent="0.3">
      <c r="A10789" s="336">
        <v>37191</v>
      </c>
      <c r="B10789" s="2" t="s">
        <v>293</v>
      </c>
      <c r="C10789" s="429">
        <v>6.5195790000000002</v>
      </c>
      <c r="D10789" s="429">
        <v>3.4674719999999999</v>
      </c>
      <c r="E10789" s="429">
        <v>3.0521070000000003</v>
      </c>
      <c r="F10789" s="429">
        <v>1.1729059999999976</v>
      </c>
    </row>
    <row r="10790" spans="1:6" x14ac:dyDescent="0.3">
      <c r="A10790" s="336">
        <v>37201</v>
      </c>
      <c r="B10790" s="2" t="s">
        <v>293</v>
      </c>
      <c r="C10790" s="429">
        <v>6.4422769999999998</v>
      </c>
      <c r="D10790" s="429">
        <v>3.3486189999999998</v>
      </c>
      <c r="E10790" s="429">
        <v>3.093658</v>
      </c>
      <c r="F10790" s="429">
        <v>3.5327069999999949</v>
      </c>
    </row>
    <row r="10791" spans="1:6" x14ac:dyDescent="0.3">
      <c r="A10791" s="336">
        <v>37203</v>
      </c>
      <c r="B10791" s="2" t="s">
        <v>293</v>
      </c>
      <c r="C10791" s="429">
        <v>6.4407740000000002</v>
      </c>
      <c r="D10791" s="429">
        <v>3.3468749999999998</v>
      </c>
      <c r="E10791" s="429">
        <v>3.0938990000000004</v>
      </c>
      <c r="F10791" s="429">
        <v>3.4402680000000174</v>
      </c>
    </row>
    <row r="10792" spans="1:6" x14ac:dyDescent="0.3">
      <c r="A10792" s="336">
        <v>37204</v>
      </c>
      <c r="B10792" s="2" t="s">
        <v>293</v>
      </c>
      <c r="C10792" s="429">
        <v>6.4411170000000002</v>
      </c>
      <c r="D10792" s="429">
        <v>3.3160790000000002</v>
      </c>
      <c r="E10792" s="429">
        <v>3.125038</v>
      </c>
      <c r="F10792" s="429">
        <v>3.5394879999999986</v>
      </c>
    </row>
    <row r="10793" spans="1:6" x14ac:dyDescent="0.3">
      <c r="A10793" s="336">
        <v>37205</v>
      </c>
      <c r="B10793" s="2" t="s">
        <v>293</v>
      </c>
      <c r="C10793" s="429">
        <v>6.426164</v>
      </c>
      <c r="D10793" s="429">
        <v>3.3812690000000001</v>
      </c>
      <c r="E10793" s="429">
        <v>3.0448949999999999</v>
      </c>
      <c r="F10793" s="429">
        <v>2.7202649999999906</v>
      </c>
    </row>
    <row r="10794" spans="1:6" x14ac:dyDescent="0.3">
      <c r="A10794" s="336">
        <v>37206</v>
      </c>
      <c r="B10794" s="2" t="s">
        <v>293</v>
      </c>
      <c r="C10794" s="429">
        <v>6.4437579999999999</v>
      </c>
      <c r="D10794" s="429">
        <v>3.3382390000000002</v>
      </c>
      <c r="E10794" s="429">
        <v>3.1055189999999997</v>
      </c>
      <c r="F10794" s="429">
        <v>3.7669799999999896</v>
      </c>
    </row>
    <row r="10795" spans="1:6" x14ac:dyDescent="0.3">
      <c r="A10795" s="336">
        <v>37207</v>
      </c>
      <c r="B10795" s="2" t="s">
        <v>293</v>
      </c>
      <c r="C10795" s="429">
        <v>6.4418129999999998</v>
      </c>
      <c r="D10795" s="429">
        <v>3.3847749999999999</v>
      </c>
      <c r="E10795" s="429">
        <v>3.0570379999999999</v>
      </c>
      <c r="F10795" s="429">
        <v>3.5001789999999957</v>
      </c>
    </row>
    <row r="10796" spans="1:6" x14ac:dyDescent="0.3">
      <c r="A10796" s="336">
        <v>37208</v>
      </c>
      <c r="B10796" s="2" t="s">
        <v>293</v>
      </c>
      <c r="C10796" s="429">
        <v>6.4405549999999998</v>
      </c>
      <c r="D10796" s="429">
        <v>3.3709549999999999</v>
      </c>
      <c r="E10796" s="429">
        <v>3.0695999999999999</v>
      </c>
      <c r="F10796" s="429">
        <v>3.3127120000000119</v>
      </c>
    </row>
    <row r="10797" spans="1:6" x14ac:dyDescent="0.3">
      <c r="A10797" s="336">
        <v>37209</v>
      </c>
      <c r="B10797" s="2" t="s">
        <v>293</v>
      </c>
      <c r="C10797" s="429">
        <v>6.4296540000000002</v>
      </c>
      <c r="D10797" s="429">
        <v>3.42645</v>
      </c>
      <c r="E10797" s="429">
        <v>3.0032040000000002</v>
      </c>
      <c r="F10797" s="429">
        <v>2.4094729999999913</v>
      </c>
    </row>
    <row r="10798" spans="1:6" x14ac:dyDescent="0.3">
      <c r="A10798" s="336">
        <v>37210</v>
      </c>
      <c r="B10798" s="2" t="s">
        <v>293</v>
      </c>
      <c r="C10798" s="429">
        <v>6.4432809999999998</v>
      </c>
      <c r="D10798" s="429">
        <v>3.316157</v>
      </c>
      <c r="E10798" s="429">
        <v>3.1271239999999998</v>
      </c>
      <c r="F10798" s="429">
        <v>3.7798680000000076</v>
      </c>
    </row>
    <row r="10799" spans="1:6" x14ac:dyDescent="0.3">
      <c r="A10799" s="336">
        <v>37211</v>
      </c>
      <c r="B10799" s="2" t="s">
        <v>293</v>
      </c>
      <c r="C10799" s="429">
        <v>6.4312800000000001</v>
      </c>
      <c r="D10799" s="429">
        <v>3.279166</v>
      </c>
      <c r="E10799" s="429">
        <v>3.1521140000000001</v>
      </c>
      <c r="F10799" s="429">
        <v>3.561790000000002</v>
      </c>
    </row>
    <row r="10800" spans="1:6" x14ac:dyDescent="0.3">
      <c r="A10800" s="336">
        <v>37212</v>
      </c>
      <c r="B10800" s="2" t="s">
        <v>293</v>
      </c>
      <c r="C10800" s="429">
        <v>6.4385450000000004</v>
      </c>
      <c r="D10800" s="429">
        <v>3.346282</v>
      </c>
      <c r="E10800" s="429">
        <v>3.0922630000000004</v>
      </c>
      <c r="F10800" s="429">
        <v>3.3326999999999956</v>
      </c>
    </row>
    <row r="10801" spans="1:6" x14ac:dyDescent="0.3">
      <c r="A10801" s="336">
        <v>37213</v>
      </c>
      <c r="B10801" s="2" t="s">
        <v>293</v>
      </c>
      <c r="C10801" s="429">
        <v>6.4432879999999999</v>
      </c>
      <c r="D10801" s="429">
        <v>3.3440479999999999</v>
      </c>
      <c r="E10801" s="429">
        <v>3.09924</v>
      </c>
      <c r="F10801" s="429">
        <v>3.6183369999999897</v>
      </c>
    </row>
    <row r="10802" spans="1:6" x14ac:dyDescent="0.3">
      <c r="A10802" s="336">
        <v>37214</v>
      </c>
      <c r="B10802" s="2" t="s">
        <v>293</v>
      </c>
      <c r="C10802" s="429">
        <v>6.4381399999999998</v>
      </c>
      <c r="D10802" s="429">
        <v>3.307566</v>
      </c>
      <c r="E10802" s="429">
        <v>3.1305739999999997</v>
      </c>
      <c r="F10802" s="429">
        <v>3.8914490000000086</v>
      </c>
    </row>
    <row r="10803" spans="1:6" x14ac:dyDescent="0.3">
      <c r="A10803" s="336">
        <v>37215</v>
      </c>
      <c r="B10803" s="2" t="s">
        <v>293</v>
      </c>
      <c r="C10803" s="429">
        <v>6.4253429999999998</v>
      </c>
      <c r="D10803" s="429">
        <v>3.3475359999999998</v>
      </c>
      <c r="E10803" s="429">
        <v>3.077807</v>
      </c>
      <c r="F10803" s="429">
        <v>2.9145750000000064</v>
      </c>
    </row>
    <row r="10804" spans="1:6" x14ac:dyDescent="0.3">
      <c r="A10804" s="336">
        <v>37216</v>
      </c>
      <c r="B10804" s="2" t="s">
        <v>293</v>
      </c>
      <c r="C10804" s="429">
        <v>6.4440660000000003</v>
      </c>
      <c r="D10804" s="429">
        <v>3.3572120000000001</v>
      </c>
      <c r="E10804" s="429">
        <v>3.0868540000000002</v>
      </c>
      <c r="F10804" s="429">
        <v>3.7709529999999916</v>
      </c>
    </row>
    <row r="10805" spans="1:6" x14ac:dyDescent="0.3">
      <c r="A10805" s="336">
        <v>37217</v>
      </c>
      <c r="B10805" s="2" t="s">
        <v>293</v>
      </c>
      <c r="C10805" s="429">
        <v>6.4346410000000001</v>
      </c>
      <c r="D10805" s="429">
        <v>3.2659280000000002</v>
      </c>
      <c r="E10805" s="429">
        <v>3.1687129999999999</v>
      </c>
      <c r="F10805" s="429">
        <v>4.0156100000000023</v>
      </c>
    </row>
    <row r="10806" spans="1:6" x14ac:dyDescent="0.3">
      <c r="A10806" s="336">
        <v>37218</v>
      </c>
      <c r="B10806" s="2" t="s">
        <v>293</v>
      </c>
      <c r="C10806" s="429">
        <v>6.4383900000000001</v>
      </c>
      <c r="D10806" s="429">
        <v>3.4279799999999998</v>
      </c>
      <c r="E10806" s="429">
        <v>3.0104100000000003</v>
      </c>
      <c r="F10806" s="429">
        <v>2.6894740000000041</v>
      </c>
    </row>
    <row r="10807" spans="1:6" x14ac:dyDescent="0.3">
      <c r="A10807" s="336">
        <v>37219</v>
      </c>
      <c r="B10807" s="2" t="s">
        <v>293</v>
      </c>
      <c r="C10807" s="429">
        <v>6.4418069999999998</v>
      </c>
      <c r="D10807" s="429">
        <v>3.3515000000000001</v>
      </c>
      <c r="E10807" s="429">
        <v>3.0903069999999997</v>
      </c>
      <c r="F10807" s="429">
        <v>3.4924790000000172</v>
      </c>
    </row>
    <row r="10808" spans="1:6" x14ac:dyDescent="0.3">
      <c r="A10808" s="336">
        <v>37220</v>
      </c>
      <c r="B10808" s="2" t="s">
        <v>293</v>
      </c>
      <c r="C10808" s="429">
        <v>6.4315439999999997</v>
      </c>
      <c r="D10808" s="429">
        <v>3.3086009999999999</v>
      </c>
      <c r="E10808" s="429">
        <v>3.1229429999999998</v>
      </c>
      <c r="F10808" s="429">
        <v>3.2824059999999946</v>
      </c>
    </row>
    <row r="10809" spans="1:6" x14ac:dyDescent="0.3">
      <c r="A10809" s="336">
        <v>37221</v>
      </c>
      <c r="B10809" s="2" t="s">
        <v>293</v>
      </c>
      <c r="C10809" s="429">
        <v>6.406142</v>
      </c>
      <c r="D10809" s="429">
        <v>3.435324</v>
      </c>
      <c r="E10809" s="429">
        <v>2.970818</v>
      </c>
      <c r="F10809" s="429">
        <v>1.62410899999999</v>
      </c>
    </row>
    <row r="10810" spans="1:6" x14ac:dyDescent="0.3">
      <c r="A10810" s="336">
        <v>37228</v>
      </c>
      <c r="B10810" s="2" t="s">
        <v>293</v>
      </c>
      <c r="C10810" s="429">
        <v>6.4417710000000001</v>
      </c>
      <c r="D10810" s="429">
        <v>3.3778049999999999</v>
      </c>
      <c r="E10810" s="429">
        <v>3.0639660000000002</v>
      </c>
      <c r="F10810" s="429">
        <v>3.3423650000000009</v>
      </c>
    </row>
    <row r="10811" spans="1:6" x14ac:dyDescent="0.3">
      <c r="A10811" s="336">
        <v>37240</v>
      </c>
      <c r="B10811" s="2" t="s">
        <v>293</v>
      </c>
      <c r="C10811" s="429">
        <v>6.4388680000000003</v>
      </c>
      <c r="D10811" s="429">
        <v>3.3530859999999998</v>
      </c>
      <c r="E10811" s="429">
        <v>3.0857820000000005</v>
      </c>
      <c r="F10811" s="429">
        <v>3.3218090000000018</v>
      </c>
    </row>
    <row r="10812" spans="1:6" x14ac:dyDescent="0.3">
      <c r="A10812" s="336">
        <v>37301</v>
      </c>
      <c r="B10812" s="2" t="s">
        <v>293</v>
      </c>
      <c r="C10812" s="429">
        <v>5.9247439999999996</v>
      </c>
      <c r="D10812" s="429">
        <v>3.874984</v>
      </c>
      <c r="E10812" s="429">
        <v>2.0497599999999996</v>
      </c>
      <c r="F10812" s="429">
        <v>-9.0069639999999964</v>
      </c>
    </row>
    <row r="10813" spans="1:6" x14ac:dyDescent="0.3">
      <c r="A10813" s="336">
        <v>37302</v>
      </c>
      <c r="B10813" s="2" t="s">
        <v>293</v>
      </c>
      <c r="C10813" s="429">
        <v>6.0633270000000001</v>
      </c>
      <c r="D10813" s="429">
        <v>3.3447070000000001</v>
      </c>
      <c r="E10813" s="429">
        <v>2.71862</v>
      </c>
      <c r="F10813" s="429">
        <v>-4.232598000000003</v>
      </c>
    </row>
    <row r="10814" spans="1:6" x14ac:dyDescent="0.3">
      <c r="A10814" s="336">
        <v>37303</v>
      </c>
      <c r="B10814" s="2" t="s">
        <v>293</v>
      </c>
      <c r="C10814" s="429">
        <v>5.9945930000000001</v>
      </c>
      <c r="D10814" s="429">
        <v>3.5594890000000001</v>
      </c>
      <c r="E10814" s="429">
        <v>2.4351039999999999</v>
      </c>
      <c r="F10814" s="429">
        <v>-4.144633000000006</v>
      </c>
    </row>
    <row r="10815" spans="1:6" x14ac:dyDescent="0.3">
      <c r="A10815" s="336">
        <v>37305</v>
      </c>
      <c r="B10815" s="2" t="s">
        <v>293</v>
      </c>
      <c r="C10815" s="429">
        <v>5.8553879999999996</v>
      </c>
      <c r="D10815" s="429">
        <v>3.8642249999999998</v>
      </c>
      <c r="E10815" s="429">
        <v>1.9911629999999998</v>
      </c>
      <c r="F10815" s="429">
        <v>-9.135555999999994</v>
      </c>
    </row>
    <row r="10816" spans="1:6" x14ac:dyDescent="0.3">
      <c r="A10816" s="336">
        <v>37306</v>
      </c>
      <c r="B10816" s="2" t="s">
        <v>293</v>
      </c>
      <c r="C10816" s="429">
        <v>6.0921320000000003</v>
      </c>
      <c r="D10816" s="429">
        <v>3.732151</v>
      </c>
      <c r="E10816" s="429">
        <v>2.3599810000000003</v>
      </c>
      <c r="F10816" s="429">
        <v>-8.1684180000000026</v>
      </c>
    </row>
    <row r="10817" spans="1:6" x14ac:dyDescent="0.3">
      <c r="A10817" s="336">
        <v>37307</v>
      </c>
      <c r="B10817" s="2" t="s">
        <v>293</v>
      </c>
      <c r="C10817" s="429">
        <v>5.9579620000000002</v>
      </c>
      <c r="D10817" s="429">
        <v>3.6448800000000001</v>
      </c>
      <c r="E10817" s="429">
        <v>2.3130820000000001</v>
      </c>
      <c r="F10817" s="429">
        <v>-5.709584999999997</v>
      </c>
    </row>
    <row r="10818" spans="1:6" x14ac:dyDescent="0.3">
      <c r="A10818" s="336">
        <v>37308</v>
      </c>
      <c r="B10818" s="2" t="s">
        <v>293</v>
      </c>
      <c r="C10818" s="429">
        <v>6.0029050000000002</v>
      </c>
      <c r="D10818" s="429">
        <v>3.3915579999999999</v>
      </c>
      <c r="E10818" s="429">
        <v>2.6113470000000003</v>
      </c>
      <c r="F10818" s="429">
        <v>-4.1997569999999982</v>
      </c>
    </row>
    <row r="10819" spans="1:6" x14ac:dyDescent="0.3">
      <c r="A10819" s="336">
        <v>37309</v>
      </c>
      <c r="B10819" s="2" t="s">
        <v>293</v>
      </c>
      <c r="C10819" s="429">
        <v>5.9992359999999998</v>
      </c>
      <c r="D10819" s="429">
        <v>3.482094</v>
      </c>
      <c r="E10819" s="429">
        <v>2.5171419999999998</v>
      </c>
      <c r="F10819" s="429">
        <v>-3.9944990000000047</v>
      </c>
    </row>
    <row r="10820" spans="1:6" x14ac:dyDescent="0.3">
      <c r="A10820" s="336">
        <v>37310</v>
      </c>
      <c r="B10820" s="2" t="s">
        <v>293</v>
      </c>
      <c r="C10820" s="429">
        <v>6.003838</v>
      </c>
      <c r="D10820" s="429">
        <v>3.465865</v>
      </c>
      <c r="E10820" s="429">
        <v>2.537973</v>
      </c>
      <c r="F10820" s="429">
        <v>-4.0242369999999923</v>
      </c>
    </row>
    <row r="10821" spans="1:6" x14ac:dyDescent="0.3">
      <c r="A10821" s="336">
        <v>37311</v>
      </c>
      <c r="B10821" s="2" t="s">
        <v>293</v>
      </c>
      <c r="C10821" s="429">
        <v>6.0372370000000002</v>
      </c>
      <c r="D10821" s="429">
        <v>3.3921060000000001</v>
      </c>
      <c r="E10821" s="429">
        <v>2.6451310000000001</v>
      </c>
      <c r="F10821" s="429">
        <v>-4.2204999999999799</v>
      </c>
    </row>
    <row r="10822" spans="1:6" x14ac:dyDescent="0.3">
      <c r="A10822" s="336">
        <v>37312</v>
      </c>
      <c r="B10822" s="2" t="s">
        <v>293</v>
      </c>
      <c r="C10822" s="429">
        <v>6.0186979999999997</v>
      </c>
      <c r="D10822" s="429">
        <v>3.4111449999999999</v>
      </c>
      <c r="E10822" s="429">
        <v>2.6075529999999998</v>
      </c>
      <c r="F10822" s="429">
        <v>-3.9968839999999943</v>
      </c>
    </row>
    <row r="10823" spans="1:6" x14ac:dyDescent="0.3">
      <c r="A10823" s="336">
        <v>37313</v>
      </c>
      <c r="B10823" s="2" t="s">
        <v>293</v>
      </c>
      <c r="C10823" s="429">
        <v>5.8417760000000003</v>
      </c>
      <c r="D10823" s="429">
        <v>3.898123</v>
      </c>
      <c r="E10823" s="429">
        <v>1.9436530000000003</v>
      </c>
      <c r="F10823" s="429">
        <v>-10.230155999999994</v>
      </c>
    </row>
    <row r="10824" spans="1:6" x14ac:dyDescent="0.3">
      <c r="A10824" s="336">
        <v>37317</v>
      </c>
      <c r="B10824" s="2" t="s">
        <v>293</v>
      </c>
      <c r="C10824" s="429">
        <v>5.7656029999999996</v>
      </c>
      <c r="D10824" s="429">
        <v>4.1337320000000002</v>
      </c>
      <c r="E10824" s="429">
        <v>1.6318709999999994</v>
      </c>
      <c r="F10824" s="429">
        <v>-11.900072000000002</v>
      </c>
    </row>
    <row r="10825" spans="1:6" x14ac:dyDescent="0.3">
      <c r="A10825" s="336">
        <v>37318</v>
      </c>
      <c r="B10825" s="2" t="s">
        <v>293</v>
      </c>
      <c r="C10825" s="429">
        <v>6.0222049999999996</v>
      </c>
      <c r="D10825" s="429">
        <v>3.7779340000000001</v>
      </c>
      <c r="E10825" s="429">
        <v>2.2442709999999995</v>
      </c>
      <c r="F10825" s="429">
        <v>-8.6409239999999983</v>
      </c>
    </row>
    <row r="10826" spans="1:6" x14ac:dyDescent="0.3">
      <c r="A10826" s="336">
        <v>37321</v>
      </c>
      <c r="B10826" s="2" t="s">
        <v>293</v>
      </c>
      <c r="C10826" s="429">
        <v>5.9038760000000003</v>
      </c>
      <c r="D10826" s="429">
        <v>3.505703</v>
      </c>
      <c r="E10826" s="429">
        <v>2.3981730000000003</v>
      </c>
      <c r="F10826" s="429">
        <v>-5.981899999999996</v>
      </c>
    </row>
    <row r="10827" spans="1:6" x14ac:dyDescent="0.3">
      <c r="A10827" s="336">
        <v>37322</v>
      </c>
      <c r="B10827" s="2" t="s">
        <v>293</v>
      </c>
      <c r="C10827" s="429">
        <v>5.9881979999999997</v>
      </c>
      <c r="D10827" s="429">
        <v>3.4641190000000002</v>
      </c>
      <c r="E10827" s="429">
        <v>2.5240789999999995</v>
      </c>
      <c r="F10827" s="429">
        <v>-3.8777910000000091</v>
      </c>
    </row>
    <row r="10828" spans="1:6" x14ac:dyDescent="0.3">
      <c r="A10828" s="336">
        <v>37323</v>
      </c>
      <c r="B10828" s="2" t="s">
        <v>293</v>
      </c>
      <c r="C10828" s="429">
        <v>6.0201419999999999</v>
      </c>
      <c r="D10828" s="429">
        <v>3.4474</v>
      </c>
      <c r="E10828" s="429">
        <v>2.5727419999999999</v>
      </c>
      <c r="F10828" s="429">
        <v>-4.2932230000000118</v>
      </c>
    </row>
    <row r="10829" spans="1:6" x14ac:dyDescent="0.3">
      <c r="A10829" s="336">
        <v>37324</v>
      </c>
      <c r="B10829" s="2" t="s">
        <v>293</v>
      </c>
      <c r="C10829" s="429">
        <v>6.0325040000000003</v>
      </c>
      <c r="D10829" s="429">
        <v>3.7586089999999999</v>
      </c>
      <c r="E10829" s="429">
        <v>2.2738950000000004</v>
      </c>
      <c r="F10829" s="429">
        <v>-8.1423770000000033</v>
      </c>
    </row>
    <row r="10830" spans="1:6" x14ac:dyDescent="0.3">
      <c r="A10830" s="336">
        <v>37325</v>
      </c>
      <c r="B10830" s="2" t="s">
        <v>293</v>
      </c>
      <c r="C10830" s="429">
        <v>5.9722379999999999</v>
      </c>
      <c r="D10830" s="429">
        <v>3.6181999999999999</v>
      </c>
      <c r="E10830" s="429">
        <v>2.3540380000000001</v>
      </c>
      <c r="F10830" s="429">
        <v>-5.0065540000000084</v>
      </c>
    </row>
    <row r="10831" spans="1:6" x14ac:dyDescent="0.3">
      <c r="A10831" s="336">
        <v>37327</v>
      </c>
      <c r="B10831" s="2" t="s">
        <v>293</v>
      </c>
      <c r="C10831" s="429">
        <v>5.8336839999999999</v>
      </c>
      <c r="D10831" s="429">
        <v>3.7242359999999999</v>
      </c>
      <c r="E10831" s="429">
        <v>2.109448</v>
      </c>
      <c r="F10831" s="429">
        <v>-8.8935689999999994</v>
      </c>
    </row>
    <row r="10832" spans="1:6" x14ac:dyDescent="0.3">
      <c r="A10832" s="336">
        <v>37328</v>
      </c>
      <c r="B10832" s="2" t="s">
        <v>293</v>
      </c>
      <c r="C10832" s="429">
        <v>6.1821279999999996</v>
      </c>
      <c r="D10832" s="429">
        <v>3.6537350000000002</v>
      </c>
      <c r="E10832" s="429">
        <v>2.5283929999999994</v>
      </c>
      <c r="F10832" s="429">
        <v>-6.6867299999999972</v>
      </c>
    </row>
    <row r="10833" spans="1:6" x14ac:dyDescent="0.3">
      <c r="A10833" s="336">
        <v>37329</v>
      </c>
      <c r="B10833" s="2" t="s">
        <v>293</v>
      </c>
      <c r="C10833" s="429">
        <v>5.9783099999999996</v>
      </c>
      <c r="D10833" s="429">
        <v>3.6967500000000002</v>
      </c>
      <c r="E10833" s="429">
        <v>2.2815599999999994</v>
      </c>
      <c r="F10833" s="429">
        <v>-4.918801000000002</v>
      </c>
    </row>
    <row r="10834" spans="1:6" x14ac:dyDescent="0.3">
      <c r="A10834" s="336">
        <v>37330</v>
      </c>
      <c r="B10834" s="2" t="s">
        <v>293</v>
      </c>
      <c r="C10834" s="429">
        <v>6.0928490000000002</v>
      </c>
      <c r="D10834" s="429">
        <v>3.7008640000000002</v>
      </c>
      <c r="E10834" s="429">
        <v>2.391985</v>
      </c>
      <c r="F10834" s="429">
        <v>-7.4076160000000044</v>
      </c>
    </row>
    <row r="10835" spans="1:6" x14ac:dyDescent="0.3">
      <c r="A10835" s="336">
        <v>37331</v>
      </c>
      <c r="B10835" s="2" t="s">
        <v>293</v>
      </c>
      <c r="C10835" s="429">
        <v>5.9678259999999996</v>
      </c>
      <c r="D10835" s="429">
        <v>3.6767300000000001</v>
      </c>
      <c r="E10835" s="429">
        <v>2.2910959999999996</v>
      </c>
      <c r="F10835" s="429">
        <v>-5.2386499999999998</v>
      </c>
    </row>
    <row r="10836" spans="1:6" x14ac:dyDescent="0.3">
      <c r="A10836" s="336">
        <v>37332</v>
      </c>
      <c r="B10836" s="2" t="s">
        <v>293</v>
      </c>
      <c r="C10836" s="429">
        <v>5.8757200000000003</v>
      </c>
      <c r="D10836" s="429">
        <v>3.5438640000000001</v>
      </c>
      <c r="E10836" s="429">
        <v>2.3318560000000002</v>
      </c>
      <c r="F10836" s="429">
        <v>-6.3408879999999925</v>
      </c>
    </row>
    <row r="10837" spans="1:6" x14ac:dyDescent="0.3">
      <c r="A10837" s="336">
        <v>37333</v>
      </c>
      <c r="B10837" s="2" t="s">
        <v>293</v>
      </c>
      <c r="C10837" s="429">
        <v>5.7318860000000003</v>
      </c>
      <c r="D10837" s="429">
        <v>4.1904279999999998</v>
      </c>
      <c r="E10837" s="429">
        <v>1.5414580000000004</v>
      </c>
      <c r="F10837" s="429">
        <v>-11.969488999999989</v>
      </c>
    </row>
    <row r="10838" spans="1:6" x14ac:dyDescent="0.3">
      <c r="A10838" s="336">
        <v>37334</v>
      </c>
      <c r="B10838" s="2" t="s">
        <v>293</v>
      </c>
      <c r="C10838" s="429">
        <v>6.2067819999999996</v>
      </c>
      <c r="D10838" s="429">
        <v>3.560972</v>
      </c>
      <c r="E10838" s="429">
        <v>2.6458099999999996</v>
      </c>
      <c r="F10838" s="429">
        <v>-5.6235700000000151</v>
      </c>
    </row>
    <row r="10839" spans="1:6" x14ac:dyDescent="0.3">
      <c r="A10839" s="336">
        <v>37335</v>
      </c>
      <c r="B10839" s="2" t="s">
        <v>293</v>
      </c>
      <c r="C10839" s="429">
        <v>6.19834</v>
      </c>
      <c r="D10839" s="429">
        <v>3.627516</v>
      </c>
      <c r="E10839" s="429">
        <v>2.570824</v>
      </c>
      <c r="F10839" s="429">
        <v>-6.3561230000000037</v>
      </c>
    </row>
    <row r="10840" spans="1:6" x14ac:dyDescent="0.3">
      <c r="A10840" s="336">
        <v>37336</v>
      </c>
      <c r="B10840" s="2" t="s">
        <v>293</v>
      </c>
      <c r="C10840" s="429">
        <v>6.0183419999999996</v>
      </c>
      <c r="D10840" s="429">
        <v>3.3889779999999998</v>
      </c>
      <c r="E10840" s="429">
        <v>2.6293639999999998</v>
      </c>
      <c r="F10840" s="429">
        <v>-3.8784390000000002</v>
      </c>
    </row>
    <row r="10841" spans="1:6" x14ac:dyDescent="0.3">
      <c r="A10841" s="336">
        <v>37337</v>
      </c>
      <c r="B10841" s="2" t="s">
        <v>293</v>
      </c>
      <c r="C10841" s="429">
        <v>5.7793559999999999</v>
      </c>
      <c r="D10841" s="429">
        <v>3.6593460000000002</v>
      </c>
      <c r="E10841" s="429">
        <v>2.1200099999999997</v>
      </c>
      <c r="F10841" s="429">
        <v>-7.628631999999989</v>
      </c>
    </row>
    <row r="10842" spans="1:6" x14ac:dyDescent="0.3">
      <c r="A10842" s="336">
        <v>37338</v>
      </c>
      <c r="B10842" s="2" t="s">
        <v>293</v>
      </c>
      <c r="C10842" s="429">
        <v>5.8592199999999997</v>
      </c>
      <c r="D10842" s="429">
        <v>3.5964529999999999</v>
      </c>
      <c r="E10842" s="429">
        <v>2.2627669999999998</v>
      </c>
      <c r="F10842" s="429">
        <v>-7.7443979999999968</v>
      </c>
    </row>
    <row r="10843" spans="1:6" x14ac:dyDescent="0.3">
      <c r="A10843" s="336">
        <v>37339</v>
      </c>
      <c r="B10843" s="2" t="s">
        <v>293</v>
      </c>
      <c r="C10843" s="429">
        <v>5.8169069999999996</v>
      </c>
      <c r="D10843" s="429">
        <v>3.8682940000000001</v>
      </c>
      <c r="E10843" s="429">
        <v>1.9486129999999995</v>
      </c>
      <c r="F10843" s="429">
        <v>-10.153805999999996</v>
      </c>
    </row>
    <row r="10844" spans="1:6" x14ac:dyDescent="0.3">
      <c r="A10844" s="336">
        <v>37340</v>
      </c>
      <c r="B10844" s="2" t="s">
        <v>293</v>
      </c>
      <c r="C10844" s="429">
        <v>5.9916580000000002</v>
      </c>
      <c r="D10844" s="429">
        <v>3.6265399999999999</v>
      </c>
      <c r="E10844" s="429">
        <v>2.3651180000000003</v>
      </c>
      <c r="F10844" s="429">
        <v>-7.7609759999999923</v>
      </c>
    </row>
    <row r="10845" spans="1:6" x14ac:dyDescent="0.3">
      <c r="A10845" s="336">
        <v>37341</v>
      </c>
      <c r="B10845" s="2" t="s">
        <v>293</v>
      </c>
      <c r="C10845" s="429">
        <v>6.0542280000000002</v>
      </c>
      <c r="D10845" s="429">
        <v>3.3303769999999999</v>
      </c>
      <c r="E10845" s="429">
        <v>2.7238510000000002</v>
      </c>
      <c r="F10845" s="429">
        <v>-4.0490489999999895</v>
      </c>
    </row>
    <row r="10846" spans="1:6" x14ac:dyDescent="0.3">
      <c r="A10846" s="336">
        <v>37342</v>
      </c>
      <c r="B10846" s="2" t="s">
        <v>293</v>
      </c>
      <c r="C10846" s="429">
        <v>6.0261500000000003</v>
      </c>
      <c r="D10846" s="429">
        <v>3.7876159999999999</v>
      </c>
      <c r="E10846" s="429">
        <v>2.2385340000000005</v>
      </c>
      <c r="F10846" s="429">
        <v>-7.7513689999999897</v>
      </c>
    </row>
    <row r="10847" spans="1:6" x14ac:dyDescent="0.3">
      <c r="A10847" s="336">
        <v>37343</v>
      </c>
      <c r="B10847" s="2" t="s">
        <v>293</v>
      </c>
      <c r="C10847" s="429">
        <v>6.0003520000000004</v>
      </c>
      <c r="D10847" s="429">
        <v>3.4162270000000001</v>
      </c>
      <c r="E10847" s="429">
        <v>2.5841250000000002</v>
      </c>
      <c r="F10847" s="429">
        <v>-5.7520820000000015</v>
      </c>
    </row>
    <row r="10848" spans="1:6" x14ac:dyDescent="0.3">
      <c r="A10848" s="336">
        <v>37345</v>
      </c>
      <c r="B10848" s="2" t="s">
        <v>293</v>
      </c>
      <c r="C10848" s="429">
        <v>6.1210420000000001</v>
      </c>
      <c r="D10848" s="429">
        <v>3.7140240000000002</v>
      </c>
      <c r="E10848" s="429">
        <v>2.4070179999999999</v>
      </c>
      <c r="F10848" s="429">
        <v>-7.7594309999999922</v>
      </c>
    </row>
    <row r="10849" spans="1:6" x14ac:dyDescent="0.3">
      <c r="A10849" s="336">
        <v>37347</v>
      </c>
      <c r="B10849" s="2" t="s">
        <v>293</v>
      </c>
      <c r="C10849" s="429">
        <v>6.0358260000000001</v>
      </c>
      <c r="D10849" s="429">
        <v>3.6374460000000002</v>
      </c>
      <c r="E10849" s="429">
        <v>2.39838</v>
      </c>
      <c r="F10849" s="429">
        <v>-7.3119599999999991</v>
      </c>
    </row>
    <row r="10850" spans="1:6" x14ac:dyDescent="0.3">
      <c r="A10850" s="336">
        <v>37348</v>
      </c>
      <c r="B10850" s="2" t="s">
        <v>293</v>
      </c>
      <c r="C10850" s="429">
        <v>6.2004960000000002</v>
      </c>
      <c r="D10850" s="429">
        <v>3.6073499999999998</v>
      </c>
      <c r="E10850" s="429">
        <v>2.5931460000000004</v>
      </c>
      <c r="F10850" s="429">
        <v>-6.2432269999999974</v>
      </c>
    </row>
    <row r="10851" spans="1:6" x14ac:dyDescent="0.3">
      <c r="A10851" s="336">
        <v>37350</v>
      </c>
      <c r="B10851" s="2" t="s">
        <v>293</v>
      </c>
      <c r="C10851" s="429">
        <v>5.9975860000000001</v>
      </c>
      <c r="D10851" s="429">
        <v>3.4930189999999999</v>
      </c>
      <c r="E10851" s="429">
        <v>2.5045670000000002</v>
      </c>
      <c r="F10851" s="429">
        <v>-6.6551999999999936</v>
      </c>
    </row>
    <row r="10852" spans="1:6" x14ac:dyDescent="0.3">
      <c r="A10852" s="336">
        <v>37352</v>
      </c>
      <c r="B10852" s="2" t="s">
        <v>293</v>
      </c>
      <c r="C10852" s="429">
        <v>6.1708249999999998</v>
      </c>
      <c r="D10852" s="429">
        <v>3.6133820000000001</v>
      </c>
      <c r="E10852" s="429">
        <v>2.5574429999999997</v>
      </c>
      <c r="F10852" s="429">
        <v>-6.6443790000000149</v>
      </c>
    </row>
    <row r="10853" spans="1:6" x14ac:dyDescent="0.3">
      <c r="A10853" s="336">
        <v>37353</v>
      </c>
      <c r="B10853" s="2" t="s">
        <v>293</v>
      </c>
      <c r="C10853" s="429">
        <v>6.0494250000000003</v>
      </c>
      <c r="D10853" s="429">
        <v>3.3598469999999998</v>
      </c>
      <c r="E10853" s="429">
        <v>2.6895780000000005</v>
      </c>
      <c r="F10853" s="429">
        <v>-4.1409900000000022</v>
      </c>
    </row>
    <row r="10854" spans="1:6" x14ac:dyDescent="0.3">
      <c r="A10854" s="336">
        <v>37354</v>
      </c>
      <c r="B10854" s="2" t="s">
        <v>293</v>
      </c>
      <c r="C10854" s="429">
        <v>5.9568399999999997</v>
      </c>
      <c r="D10854" s="429">
        <v>3.7301709999999999</v>
      </c>
      <c r="E10854" s="429">
        <v>2.2266689999999998</v>
      </c>
      <c r="F10854" s="429">
        <v>-4.3706490000000002</v>
      </c>
    </row>
    <row r="10855" spans="1:6" x14ac:dyDescent="0.3">
      <c r="A10855" s="336">
        <v>37355</v>
      </c>
      <c r="B10855" s="2" t="s">
        <v>293</v>
      </c>
      <c r="C10855" s="429">
        <v>6.0922809999999998</v>
      </c>
      <c r="D10855" s="429">
        <v>3.7342919999999999</v>
      </c>
      <c r="E10855" s="429">
        <v>2.3579889999999999</v>
      </c>
      <c r="F10855" s="429">
        <v>-6.6585430000000017</v>
      </c>
    </row>
    <row r="10856" spans="1:6" x14ac:dyDescent="0.3">
      <c r="A10856" s="336">
        <v>37356</v>
      </c>
      <c r="B10856" s="2" t="s">
        <v>293</v>
      </c>
      <c r="C10856" s="429">
        <v>5.9391600000000002</v>
      </c>
      <c r="D10856" s="429">
        <v>3.843013</v>
      </c>
      <c r="E10856" s="429">
        <v>2.0961470000000002</v>
      </c>
      <c r="F10856" s="429">
        <v>-9.6451739999999901</v>
      </c>
    </row>
    <row r="10857" spans="1:6" x14ac:dyDescent="0.3">
      <c r="A10857" s="336">
        <v>37357</v>
      </c>
      <c r="B10857" s="2" t="s">
        <v>293</v>
      </c>
      <c r="C10857" s="429">
        <v>6.053375</v>
      </c>
      <c r="D10857" s="429">
        <v>3.8061609999999999</v>
      </c>
      <c r="E10857" s="429">
        <v>2.247214</v>
      </c>
      <c r="F10857" s="429">
        <v>-5.9646779999999993</v>
      </c>
    </row>
    <row r="10858" spans="1:6" x14ac:dyDescent="0.3">
      <c r="A10858" s="336">
        <v>37359</v>
      </c>
      <c r="B10858" s="2" t="s">
        <v>293</v>
      </c>
      <c r="C10858" s="429">
        <v>6.1880860000000002</v>
      </c>
      <c r="D10858" s="429">
        <v>3.605658</v>
      </c>
      <c r="E10858" s="429">
        <v>2.5824280000000002</v>
      </c>
      <c r="F10858" s="429">
        <v>-6.4444119999999927</v>
      </c>
    </row>
    <row r="10859" spans="1:6" x14ac:dyDescent="0.3">
      <c r="A10859" s="336">
        <v>37360</v>
      </c>
      <c r="B10859" s="2" t="s">
        <v>293</v>
      </c>
      <c r="C10859" s="429">
        <v>6.1433499999999999</v>
      </c>
      <c r="D10859" s="429">
        <v>3.636984</v>
      </c>
      <c r="E10859" s="429">
        <v>2.5063659999999999</v>
      </c>
      <c r="F10859" s="429">
        <v>-6.6643669999999986</v>
      </c>
    </row>
    <row r="10860" spans="1:6" x14ac:dyDescent="0.3">
      <c r="A10860" s="336">
        <v>37361</v>
      </c>
      <c r="B10860" s="2" t="s">
        <v>293</v>
      </c>
      <c r="C10860" s="429">
        <v>5.9716300000000002</v>
      </c>
      <c r="D10860" s="429">
        <v>3.5913400000000002</v>
      </c>
      <c r="E10860" s="429">
        <v>2.38029</v>
      </c>
      <c r="F10860" s="429">
        <v>-5.4878470000000021</v>
      </c>
    </row>
    <row r="10861" spans="1:6" x14ac:dyDescent="0.3">
      <c r="A10861" s="336">
        <v>37362</v>
      </c>
      <c r="B10861" s="2" t="s">
        <v>293</v>
      </c>
      <c r="C10861" s="429">
        <v>5.9174939999999996</v>
      </c>
      <c r="D10861" s="429">
        <v>3.722521</v>
      </c>
      <c r="E10861" s="429">
        <v>2.1949729999999996</v>
      </c>
      <c r="F10861" s="429">
        <v>-7.2747600000000006</v>
      </c>
    </row>
    <row r="10862" spans="1:6" x14ac:dyDescent="0.3">
      <c r="A10862" s="336">
        <v>37363</v>
      </c>
      <c r="B10862" s="2" t="s">
        <v>293</v>
      </c>
      <c r="C10862" s="429">
        <v>6.0690189999999999</v>
      </c>
      <c r="D10862" s="429">
        <v>3.3193540000000001</v>
      </c>
      <c r="E10862" s="429">
        <v>2.7496649999999998</v>
      </c>
      <c r="F10862" s="429">
        <v>-4.0854840000000081</v>
      </c>
    </row>
    <row r="10863" spans="1:6" x14ac:dyDescent="0.3">
      <c r="A10863" s="336">
        <v>37365</v>
      </c>
      <c r="B10863" s="2" t="s">
        <v>293</v>
      </c>
      <c r="C10863" s="429">
        <v>5.8044279999999997</v>
      </c>
      <c r="D10863" s="429">
        <v>3.8283140000000002</v>
      </c>
      <c r="E10863" s="429">
        <v>1.9761139999999995</v>
      </c>
      <c r="F10863" s="429">
        <v>-9.8510729999999995</v>
      </c>
    </row>
    <row r="10864" spans="1:6" x14ac:dyDescent="0.3">
      <c r="A10864" s="336">
        <v>37366</v>
      </c>
      <c r="B10864" s="2" t="s">
        <v>293</v>
      </c>
      <c r="C10864" s="429">
        <v>5.9497010000000001</v>
      </c>
      <c r="D10864" s="429">
        <v>3.8459089999999998</v>
      </c>
      <c r="E10864" s="429">
        <v>2.1037920000000003</v>
      </c>
      <c r="F10864" s="429">
        <v>-9.181480999999998</v>
      </c>
    </row>
    <row r="10865" spans="1:6" x14ac:dyDescent="0.3">
      <c r="A10865" s="336">
        <v>37367</v>
      </c>
      <c r="B10865" s="2" t="s">
        <v>293</v>
      </c>
      <c r="C10865" s="429">
        <v>5.7849120000000003</v>
      </c>
      <c r="D10865" s="429">
        <v>3.6561710000000001</v>
      </c>
      <c r="E10865" s="429">
        <v>2.1287410000000002</v>
      </c>
      <c r="F10865" s="429">
        <v>-8.4502130000000051</v>
      </c>
    </row>
    <row r="10866" spans="1:6" x14ac:dyDescent="0.3">
      <c r="A10866" s="336">
        <v>37369</v>
      </c>
      <c r="B10866" s="2" t="s">
        <v>293</v>
      </c>
      <c r="C10866" s="429">
        <v>5.8880679999999996</v>
      </c>
      <c r="D10866" s="429">
        <v>3.848875</v>
      </c>
      <c r="E10866" s="429">
        <v>2.0391929999999996</v>
      </c>
      <c r="F10866" s="429">
        <v>-7.7774150000000049</v>
      </c>
    </row>
    <row r="10867" spans="1:6" x14ac:dyDescent="0.3">
      <c r="A10867" s="336">
        <v>37370</v>
      </c>
      <c r="B10867" s="2" t="s">
        <v>293</v>
      </c>
      <c r="C10867" s="429">
        <v>5.9949349999999999</v>
      </c>
      <c r="D10867" s="429">
        <v>3.517144</v>
      </c>
      <c r="E10867" s="429">
        <v>2.4777909999999999</v>
      </c>
      <c r="F10867" s="429">
        <v>-4.0904480000000021</v>
      </c>
    </row>
    <row r="10868" spans="1:6" x14ac:dyDescent="0.3">
      <c r="A10868" s="336">
        <v>37373</v>
      </c>
      <c r="B10868" s="2" t="s">
        <v>293</v>
      </c>
      <c r="C10868" s="429">
        <v>5.9295679999999997</v>
      </c>
      <c r="D10868" s="429">
        <v>3.4769489999999998</v>
      </c>
      <c r="E10868" s="429">
        <v>2.4526189999999999</v>
      </c>
      <c r="F10868" s="429">
        <v>-5.9267690000000002</v>
      </c>
    </row>
    <row r="10869" spans="1:6" x14ac:dyDescent="0.3">
      <c r="A10869" s="336">
        <v>37374</v>
      </c>
      <c r="B10869" s="2" t="s">
        <v>293</v>
      </c>
      <c r="C10869" s="429">
        <v>5.9446260000000004</v>
      </c>
      <c r="D10869" s="429">
        <v>3.7550870000000001</v>
      </c>
      <c r="E10869" s="429">
        <v>2.1895390000000003</v>
      </c>
      <c r="F10869" s="429">
        <v>-8.9038499999999985</v>
      </c>
    </row>
    <row r="10870" spans="1:6" x14ac:dyDescent="0.3">
      <c r="A10870" s="336">
        <v>37375</v>
      </c>
      <c r="B10870" s="2" t="s">
        <v>293</v>
      </c>
      <c r="C10870" s="429">
        <v>5.991352</v>
      </c>
      <c r="D10870" s="429">
        <v>3.806568</v>
      </c>
      <c r="E10870" s="429">
        <v>2.1847840000000001</v>
      </c>
      <c r="F10870" s="429">
        <v>-9.0877780000000001</v>
      </c>
    </row>
    <row r="10871" spans="1:6" x14ac:dyDescent="0.3">
      <c r="A10871" s="336">
        <v>37376</v>
      </c>
      <c r="B10871" s="2" t="s">
        <v>293</v>
      </c>
      <c r="C10871" s="429">
        <v>6.0016660000000002</v>
      </c>
      <c r="D10871" s="429">
        <v>3.8090039999999998</v>
      </c>
      <c r="E10871" s="429">
        <v>2.1926620000000003</v>
      </c>
      <c r="F10871" s="429">
        <v>-9.2437320000000014</v>
      </c>
    </row>
    <row r="10872" spans="1:6" x14ac:dyDescent="0.3">
      <c r="A10872" s="336">
        <v>37377</v>
      </c>
      <c r="B10872" s="2" t="s">
        <v>293</v>
      </c>
      <c r="C10872" s="429">
        <v>5.9273850000000001</v>
      </c>
      <c r="D10872" s="429">
        <v>3.57429</v>
      </c>
      <c r="E10872" s="429">
        <v>2.3530950000000002</v>
      </c>
      <c r="F10872" s="429">
        <v>-7.6219470000000058</v>
      </c>
    </row>
    <row r="10873" spans="1:6" x14ac:dyDescent="0.3">
      <c r="A10873" s="336">
        <v>37379</v>
      </c>
      <c r="B10873" s="2" t="s">
        <v>293</v>
      </c>
      <c r="C10873" s="429">
        <v>5.9365490000000003</v>
      </c>
      <c r="D10873" s="429">
        <v>3.5009320000000002</v>
      </c>
      <c r="E10873" s="429">
        <v>2.4356170000000001</v>
      </c>
      <c r="F10873" s="429">
        <v>-6.5431390000000107</v>
      </c>
    </row>
    <row r="10874" spans="1:6" x14ac:dyDescent="0.3">
      <c r="A10874" s="336">
        <v>37380</v>
      </c>
      <c r="B10874" s="2" t="s">
        <v>293</v>
      </c>
      <c r="C10874" s="429">
        <v>5.9955870000000004</v>
      </c>
      <c r="D10874" s="429">
        <v>3.7597139999999998</v>
      </c>
      <c r="E10874" s="429">
        <v>2.2358730000000007</v>
      </c>
      <c r="F10874" s="429">
        <v>-8.7309040000000095</v>
      </c>
    </row>
    <row r="10875" spans="1:6" x14ac:dyDescent="0.3">
      <c r="A10875" s="336">
        <v>37381</v>
      </c>
      <c r="B10875" s="2" t="s">
        <v>293</v>
      </c>
      <c r="C10875" s="429">
        <v>5.8679290000000002</v>
      </c>
      <c r="D10875" s="429">
        <v>3.5730749999999998</v>
      </c>
      <c r="E10875" s="429">
        <v>2.2948540000000004</v>
      </c>
      <c r="F10875" s="429">
        <v>-6.0663080000000065</v>
      </c>
    </row>
    <row r="10876" spans="1:6" x14ac:dyDescent="0.3">
      <c r="A10876" s="336">
        <v>37385</v>
      </c>
      <c r="B10876" s="2" t="s">
        <v>293</v>
      </c>
      <c r="C10876" s="429">
        <v>5.745914</v>
      </c>
      <c r="D10876" s="429">
        <v>4.1599599999999999</v>
      </c>
      <c r="E10876" s="429">
        <v>1.5859540000000001</v>
      </c>
      <c r="F10876" s="429">
        <v>-10.794734000000005</v>
      </c>
    </row>
    <row r="10877" spans="1:6" x14ac:dyDescent="0.3">
      <c r="A10877" s="336">
        <v>37387</v>
      </c>
      <c r="B10877" s="2" t="s">
        <v>293</v>
      </c>
      <c r="C10877" s="429">
        <v>5.8698459999999999</v>
      </c>
      <c r="D10877" s="429">
        <v>3.8738939999999999</v>
      </c>
      <c r="E10877" s="429">
        <v>1.9959519999999999</v>
      </c>
      <c r="F10877" s="429">
        <v>-10.266605000000006</v>
      </c>
    </row>
    <row r="10878" spans="1:6" x14ac:dyDescent="0.3">
      <c r="A10878" s="336">
        <v>37388</v>
      </c>
      <c r="B10878" s="2" t="s">
        <v>293</v>
      </c>
      <c r="C10878" s="429">
        <v>6.1219549999999998</v>
      </c>
      <c r="D10878" s="429">
        <v>3.6673179999999999</v>
      </c>
      <c r="E10878" s="429">
        <v>2.454637</v>
      </c>
      <c r="F10878" s="429">
        <v>-7.0927929999999932</v>
      </c>
    </row>
    <row r="10879" spans="1:6" x14ac:dyDescent="0.3">
      <c r="A10879" s="336">
        <v>37391</v>
      </c>
      <c r="B10879" s="2" t="s">
        <v>293</v>
      </c>
      <c r="C10879" s="429">
        <v>5.7613370000000002</v>
      </c>
      <c r="D10879" s="429">
        <v>4.1400730000000001</v>
      </c>
      <c r="E10879" s="429">
        <v>1.621264</v>
      </c>
      <c r="F10879" s="429">
        <v>-11.420948999999993</v>
      </c>
    </row>
    <row r="10880" spans="1:6" x14ac:dyDescent="0.3">
      <c r="A10880" s="336">
        <v>37396</v>
      </c>
      <c r="B10880" s="2" t="s">
        <v>293</v>
      </c>
      <c r="C10880" s="429">
        <v>5.9488760000000003</v>
      </c>
      <c r="D10880" s="429">
        <v>3.57518</v>
      </c>
      <c r="E10880" s="429">
        <v>2.3736960000000003</v>
      </c>
      <c r="F10880" s="429">
        <v>-7.7258929999999992</v>
      </c>
    </row>
    <row r="10881" spans="1:6" x14ac:dyDescent="0.3">
      <c r="A10881" s="336">
        <v>37397</v>
      </c>
      <c r="B10881" s="2" t="s">
        <v>293</v>
      </c>
      <c r="C10881" s="429">
        <v>5.9033709999999999</v>
      </c>
      <c r="D10881" s="429">
        <v>3.7044459999999999</v>
      </c>
      <c r="E10881" s="429">
        <v>2.198925</v>
      </c>
      <c r="F10881" s="429">
        <v>-8.6785999999999959</v>
      </c>
    </row>
    <row r="10882" spans="1:6" x14ac:dyDescent="0.3">
      <c r="A10882" s="336">
        <v>37398</v>
      </c>
      <c r="B10882" s="2" t="s">
        <v>293</v>
      </c>
      <c r="C10882" s="429">
        <v>6.0863300000000002</v>
      </c>
      <c r="D10882" s="429">
        <v>3.7203680000000001</v>
      </c>
      <c r="E10882" s="429">
        <v>2.3659620000000001</v>
      </c>
      <c r="F10882" s="429">
        <v>-7.953161999999999</v>
      </c>
    </row>
    <row r="10883" spans="1:6" x14ac:dyDescent="0.3">
      <c r="A10883" s="336">
        <v>37402</v>
      </c>
      <c r="B10883" s="2" t="s">
        <v>293</v>
      </c>
      <c r="C10883" s="429">
        <v>6.0299420000000001</v>
      </c>
      <c r="D10883" s="429">
        <v>3.4146890000000001</v>
      </c>
      <c r="E10883" s="429">
        <v>2.615253</v>
      </c>
      <c r="F10883" s="429">
        <v>-5.7664650000000037</v>
      </c>
    </row>
    <row r="10884" spans="1:6" x14ac:dyDescent="0.3">
      <c r="A10884" s="336">
        <v>37403</v>
      </c>
      <c r="B10884" s="2" t="s">
        <v>293</v>
      </c>
      <c r="C10884" s="429">
        <v>6.0483149999999997</v>
      </c>
      <c r="D10884" s="429">
        <v>3.377373</v>
      </c>
      <c r="E10884" s="429">
        <v>2.6709419999999997</v>
      </c>
      <c r="F10884" s="429">
        <v>-5.3127139999999926</v>
      </c>
    </row>
    <row r="10885" spans="1:6" x14ac:dyDescent="0.3">
      <c r="A10885" s="336">
        <v>37404</v>
      </c>
      <c r="B10885" s="2" t="s">
        <v>293</v>
      </c>
      <c r="C10885" s="429">
        <v>6.0717530000000002</v>
      </c>
      <c r="D10885" s="429">
        <v>3.3331870000000001</v>
      </c>
      <c r="E10885" s="429">
        <v>2.7385660000000001</v>
      </c>
      <c r="F10885" s="429">
        <v>-4.7511749999999964</v>
      </c>
    </row>
    <row r="10886" spans="1:6" x14ac:dyDescent="0.3">
      <c r="A10886" s="336">
        <v>37405</v>
      </c>
      <c r="B10886" s="2" t="s">
        <v>293</v>
      </c>
      <c r="C10886" s="429">
        <v>5.9545640000000004</v>
      </c>
      <c r="D10886" s="429">
        <v>3.5751810000000002</v>
      </c>
      <c r="E10886" s="429">
        <v>2.3793830000000002</v>
      </c>
      <c r="F10886" s="429">
        <v>-7.5383790000000062</v>
      </c>
    </row>
    <row r="10887" spans="1:6" x14ac:dyDescent="0.3">
      <c r="A10887" s="336">
        <v>37406</v>
      </c>
      <c r="B10887" s="2" t="s">
        <v>293</v>
      </c>
      <c r="C10887" s="429">
        <v>6.0837700000000003</v>
      </c>
      <c r="D10887" s="429">
        <v>3.2978519999999998</v>
      </c>
      <c r="E10887" s="429">
        <v>2.7859180000000006</v>
      </c>
      <c r="F10887" s="429">
        <v>-4.3716309999999936</v>
      </c>
    </row>
    <row r="10888" spans="1:6" x14ac:dyDescent="0.3">
      <c r="A10888" s="336">
        <v>37407</v>
      </c>
      <c r="B10888" s="2" t="s">
        <v>293</v>
      </c>
      <c r="C10888" s="429">
        <v>6.0560479999999997</v>
      </c>
      <c r="D10888" s="429">
        <v>3.372633</v>
      </c>
      <c r="E10888" s="429">
        <v>2.6834149999999997</v>
      </c>
      <c r="F10888" s="429">
        <v>-5.1876869999999897</v>
      </c>
    </row>
    <row r="10889" spans="1:6" x14ac:dyDescent="0.3">
      <c r="A10889" s="336">
        <v>37408</v>
      </c>
      <c r="B10889" s="2" t="s">
        <v>293</v>
      </c>
      <c r="C10889" s="429">
        <v>6.0370100000000004</v>
      </c>
      <c r="D10889" s="429">
        <v>3.402911</v>
      </c>
      <c r="E10889" s="429">
        <v>2.6340990000000004</v>
      </c>
      <c r="F10889" s="429">
        <v>-5.6041310000000024</v>
      </c>
    </row>
    <row r="10890" spans="1:6" x14ac:dyDescent="0.3">
      <c r="A10890" s="336">
        <v>37409</v>
      </c>
      <c r="B10890" s="2" t="s">
        <v>293</v>
      </c>
      <c r="C10890" s="429">
        <v>6.0044729999999999</v>
      </c>
      <c r="D10890" s="429">
        <v>3.4758490000000002</v>
      </c>
      <c r="E10890" s="429">
        <v>2.5286239999999998</v>
      </c>
      <c r="F10890" s="429">
        <v>-6.4566560000000024</v>
      </c>
    </row>
    <row r="10891" spans="1:6" x14ac:dyDescent="0.3">
      <c r="A10891" s="336">
        <v>37410</v>
      </c>
      <c r="B10891" s="2" t="s">
        <v>293</v>
      </c>
      <c r="C10891" s="429">
        <v>6.0345240000000002</v>
      </c>
      <c r="D10891" s="429">
        <v>3.415632</v>
      </c>
      <c r="E10891" s="429">
        <v>2.6188920000000002</v>
      </c>
      <c r="F10891" s="429">
        <v>-5.7177589999999938</v>
      </c>
    </row>
    <row r="10892" spans="1:6" x14ac:dyDescent="0.3">
      <c r="A10892" s="336">
        <v>37411</v>
      </c>
      <c r="B10892" s="2" t="s">
        <v>293</v>
      </c>
      <c r="C10892" s="429">
        <v>6.0917870000000001</v>
      </c>
      <c r="D10892" s="429">
        <v>3.2925070000000001</v>
      </c>
      <c r="E10892" s="429">
        <v>2.79928</v>
      </c>
      <c r="F10892" s="429">
        <v>-4.2206440000000001</v>
      </c>
    </row>
    <row r="10893" spans="1:6" x14ac:dyDescent="0.3">
      <c r="A10893" s="336">
        <v>37412</v>
      </c>
      <c r="B10893" s="2" t="s">
        <v>293</v>
      </c>
      <c r="C10893" s="429">
        <v>6.0884140000000002</v>
      </c>
      <c r="D10893" s="429">
        <v>3.3048570000000002</v>
      </c>
      <c r="E10893" s="429">
        <v>2.7835570000000001</v>
      </c>
      <c r="F10893" s="429">
        <v>-4.3175949999999972</v>
      </c>
    </row>
    <row r="10894" spans="1:6" x14ac:dyDescent="0.3">
      <c r="A10894" s="336">
        <v>37415</v>
      </c>
      <c r="B10894" s="2" t="s">
        <v>293</v>
      </c>
      <c r="C10894" s="429">
        <v>6.012594</v>
      </c>
      <c r="D10894" s="429">
        <v>3.4156059999999999</v>
      </c>
      <c r="E10894" s="429">
        <v>2.5969880000000001</v>
      </c>
      <c r="F10894" s="429">
        <v>-5.8370480000000029</v>
      </c>
    </row>
    <row r="10895" spans="1:6" x14ac:dyDescent="0.3">
      <c r="A10895" s="336">
        <v>37416</v>
      </c>
      <c r="B10895" s="2" t="s">
        <v>293</v>
      </c>
      <c r="C10895" s="429">
        <v>6.0738130000000004</v>
      </c>
      <c r="D10895" s="429">
        <v>3.3076810000000001</v>
      </c>
      <c r="E10895" s="429">
        <v>2.7661320000000003</v>
      </c>
      <c r="F10895" s="429">
        <v>-4.3562500000000099</v>
      </c>
    </row>
    <row r="10896" spans="1:6" x14ac:dyDescent="0.3">
      <c r="A10896" s="336">
        <v>37419</v>
      </c>
      <c r="B10896" s="2" t="s">
        <v>293</v>
      </c>
      <c r="C10896" s="429">
        <v>5.964124</v>
      </c>
      <c r="D10896" s="429">
        <v>3.562719</v>
      </c>
      <c r="E10896" s="429">
        <v>2.401405</v>
      </c>
      <c r="F10896" s="429">
        <v>-7.4854529999999926</v>
      </c>
    </row>
    <row r="10897" spans="1:6" x14ac:dyDescent="0.3">
      <c r="A10897" s="336">
        <v>37421</v>
      </c>
      <c r="B10897" s="2" t="s">
        <v>293</v>
      </c>
      <c r="C10897" s="429">
        <v>6.0841120000000002</v>
      </c>
      <c r="D10897" s="429">
        <v>3.300989</v>
      </c>
      <c r="E10897" s="429">
        <v>2.7831230000000002</v>
      </c>
      <c r="F10897" s="429">
        <v>-4.2089060000000131</v>
      </c>
    </row>
    <row r="10898" spans="1:6" x14ac:dyDescent="0.3">
      <c r="A10898" s="336">
        <v>37601</v>
      </c>
      <c r="B10898" s="2" t="s">
        <v>293</v>
      </c>
      <c r="C10898" s="429">
        <v>5.5261810000000002</v>
      </c>
      <c r="D10898" s="429">
        <v>3.4428359999999998</v>
      </c>
      <c r="E10898" s="429">
        <v>2.0833450000000004</v>
      </c>
      <c r="F10898" s="429">
        <v>2.1072130000000016</v>
      </c>
    </row>
    <row r="10899" spans="1:6" x14ac:dyDescent="0.3">
      <c r="A10899" s="336">
        <v>37604</v>
      </c>
      <c r="B10899" s="2" t="s">
        <v>293</v>
      </c>
      <c r="C10899" s="429">
        <v>5.5262310000000001</v>
      </c>
      <c r="D10899" s="429">
        <v>3.4203960000000002</v>
      </c>
      <c r="E10899" s="429">
        <v>2.1058349999999999</v>
      </c>
      <c r="F10899" s="429">
        <v>2.1725309999999922</v>
      </c>
    </row>
    <row r="10900" spans="1:6" x14ac:dyDescent="0.3">
      <c r="A10900" s="336">
        <v>37614</v>
      </c>
      <c r="B10900" s="2" t="s">
        <v>293</v>
      </c>
      <c r="C10900" s="429">
        <v>5.5152960000000002</v>
      </c>
      <c r="D10900" s="429">
        <v>3.4287010000000002</v>
      </c>
      <c r="E10900" s="429">
        <v>2.086595</v>
      </c>
      <c r="F10900" s="429">
        <v>2.0582400000000121</v>
      </c>
    </row>
    <row r="10901" spans="1:6" x14ac:dyDescent="0.3">
      <c r="A10901" s="336">
        <v>37615</v>
      </c>
      <c r="B10901" s="2" t="s">
        <v>293</v>
      </c>
      <c r="C10901" s="429">
        <v>5.6352500000000001</v>
      </c>
      <c r="D10901" s="429">
        <v>3.329828</v>
      </c>
      <c r="E10901" s="429">
        <v>2.3054220000000001</v>
      </c>
      <c r="F10901" s="429">
        <v>3.4274100000000089</v>
      </c>
    </row>
    <row r="10902" spans="1:6" x14ac:dyDescent="0.3">
      <c r="A10902" s="336">
        <v>37616</v>
      </c>
      <c r="B10902" s="2" t="s">
        <v>293</v>
      </c>
      <c r="C10902" s="429">
        <v>5.6048799999999996</v>
      </c>
      <c r="D10902" s="429">
        <v>3.2693889999999999</v>
      </c>
      <c r="E10902" s="429">
        <v>2.3354909999999998</v>
      </c>
      <c r="F10902" s="429">
        <v>2.4046450000000021</v>
      </c>
    </row>
    <row r="10903" spans="1:6" x14ac:dyDescent="0.3">
      <c r="A10903" s="336">
        <v>37617</v>
      </c>
      <c r="B10903" s="2" t="s">
        <v>293</v>
      </c>
      <c r="C10903" s="429">
        <v>5.6143749999999999</v>
      </c>
      <c r="D10903" s="429">
        <v>3.3631929999999999</v>
      </c>
      <c r="E10903" s="429">
        <v>2.251182</v>
      </c>
      <c r="F10903" s="429">
        <v>3.0131459999999919</v>
      </c>
    </row>
    <row r="10904" spans="1:6" x14ac:dyDescent="0.3">
      <c r="A10904" s="336">
        <v>37618</v>
      </c>
      <c r="B10904" s="2" t="s">
        <v>293</v>
      </c>
      <c r="C10904" s="429">
        <v>5.519825</v>
      </c>
      <c r="D10904" s="429">
        <v>3.446161</v>
      </c>
      <c r="E10904" s="429">
        <v>2.073664</v>
      </c>
      <c r="F10904" s="429">
        <v>2.0286510000000035</v>
      </c>
    </row>
    <row r="10905" spans="1:6" x14ac:dyDescent="0.3">
      <c r="A10905" s="336">
        <v>37620</v>
      </c>
      <c r="B10905" s="2" t="s">
        <v>293</v>
      </c>
      <c r="C10905" s="429">
        <v>5.4453769999999997</v>
      </c>
      <c r="D10905" s="429">
        <v>3.47837</v>
      </c>
      <c r="E10905" s="429">
        <v>1.9670069999999997</v>
      </c>
      <c r="F10905" s="429">
        <v>1.0376069999999942</v>
      </c>
    </row>
    <row r="10906" spans="1:6" x14ac:dyDescent="0.3">
      <c r="A10906" s="336">
        <v>37640</v>
      </c>
      <c r="B10906" s="2" t="s">
        <v>293</v>
      </c>
      <c r="C10906" s="429">
        <v>5.1849059999999998</v>
      </c>
      <c r="D10906" s="429">
        <v>3.6464150000000002</v>
      </c>
      <c r="E10906" s="429">
        <v>1.5384909999999996</v>
      </c>
      <c r="F10906" s="429">
        <v>-2.8701799999999977</v>
      </c>
    </row>
    <row r="10907" spans="1:6" x14ac:dyDescent="0.3">
      <c r="A10907" s="336">
        <v>37641</v>
      </c>
      <c r="B10907" s="2" t="s">
        <v>293</v>
      </c>
      <c r="C10907" s="429">
        <v>5.5102070000000003</v>
      </c>
      <c r="D10907" s="429">
        <v>3.351515</v>
      </c>
      <c r="E10907" s="429">
        <v>2.1586920000000003</v>
      </c>
      <c r="F10907" s="429">
        <v>1.490827000000003</v>
      </c>
    </row>
    <row r="10908" spans="1:6" x14ac:dyDescent="0.3">
      <c r="A10908" s="336">
        <v>37642</v>
      </c>
      <c r="B10908" s="2" t="s">
        <v>293</v>
      </c>
      <c r="C10908" s="429">
        <v>5.6844729999999997</v>
      </c>
      <c r="D10908" s="429">
        <v>3.3559760000000001</v>
      </c>
      <c r="E10908" s="429">
        <v>2.3284969999999996</v>
      </c>
      <c r="F10908" s="429">
        <v>1.1728780000000043</v>
      </c>
    </row>
    <row r="10909" spans="1:6" x14ac:dyDescent="0.3">
      <c r="A10909" s="336">
        <v>37643</v>
      </c>
      <c r="B10909" s="2" t="s">
        <v>293</v>
      </c>
      <c r="C10909" s="429">
        <v>5.3763030000000001</v>
      </c>
      <c r="D10909" s="429">
        <v>3.541083</v>
      </c>
      <c r="E10909" s="429">
        <v>1.8352200000000001</v>
      </c>
      <c r="F10909" s="429">
        <v>-1.6139000000009673E-2</v>
      </c>
    </row>
    <row r="10910" spans="1:6" x14ac:dyDescent="0.3">
      <c r="A10910" s="336">
        <v>37645</v>
      </c>
      <c r="B10910" s="2" t="s">
        <v>293</v>
      </c>
      <c r="C10910" s="429">
        <v>5.6738650000000002</v>
      </c>
      <c r="D10910" s="429">
        <v>3.356649</v>
      </c>
      <c r="E10910" s="429">
        <v>2.3172160000000002</v>
      </c>
      <c r="F10910" s="429">
        <v>1.7604559999999978</v>
      </c>
    </row>
    <row r="10911" spans="1:6" x14ac:dyDescent="0.3">
      <c r="A10911" s="336">
        <v>37650</v>
      </c>
      <c r="B10911" s="2" t="s">
        <v>293</v>
      </c>
      <c r="C10911" s="429">
        <v>5.2928009999999999</v>
      </c>
      <c r="D10911" s="429">
        <v>3.5850439999999999</v>
      </c>
      <c r="E10911" s="429">
        <v>1.707757</v>
      </c>
      <c r="F10911" s="429">
        <v>-1.5001870000000039</v>
      </c>
    </row>
    <row r="10912" spans="1:6" x14ac:dyDescent="0.3">
      <c r="A10912" s="336">
        <v>37656</v>
      </c>
      <c r="B10912" s="2" t="s">
        <v>293</v>
      </c>
      <c r="C10912" s="429">
        <v>5.6496279999999999</v>
      </c>
      <c r="D10912" s="429">
        <v>3.2983199999999999</v>
      </c>
      <c r="E10912" s="429">
        <v>2.351308</v>
      </c>
      <c r="F10912" s="429">
        <v>2.5420869999999951</v>
      </c>
    </row>
    <row r="10913" spans="1:6" x14ac:dyDescent="0.3">
      <c r="A10913" s="336">
        <v>37657</v>
      </c>
      <c r="B10913" s="2" t="s">
        <v>293</v>
      </c>
      <c r="C10913" s="429">
        <v>5.2164339999999996</v>
      </c>
      <c r="D10913" s="429">
        <v>3.6411760000000002</v>
      </c>
      <c r="E10913" s="429">
        <v>1.5752579999999994</v>
      </c>
      <c r="F10913" s="429">
        <v>-2.9861060000000066</v>
      </c>
    </row>
    <row r="10914" spans="1:6" x14ac:dyDescent="0.3">
      <c r="A10914" s="336">
        <v>37658</v>
      </c>
      <c r="B10914" s="2" t="s">
        <v>293</v>
      </c>
      <c r="C10914" s="429">
        <v>5.2931800000000004</v>
      </c>
      <c r="D10914" s="429">
        <v>3.6190449999999998</v>
      </c>
      <c r="E10914" s="429">
        <v>1.6741350000000006</v>
      </c>
      <c r="F10914" s="429">
        <v>-1.5546079999999947</v>
      </c>
    </row>
    <row r="10915" spans="1:6" x14ac:dyDescent="0.3">
      <c r="A10915" s="336">
        <v>37659</v>
      </c>
      <c r="B10915" s="2" t="s">
        <v>293</v>
      </c>
      <c r="C10915" s="429">
        <v>5.5322659999999999</v>
      </c>
      <c r="D10915" s="429">
        <v>3.3839100000000002</v>
      </c>
      <c r="E10915" s="429">
        <v>2.1483559999999997</v>
      </c>
      <c r="F10915" s="429">
        <v>2.1217029999999895</v>
      </c>
    </row>
    <row r="10916" spans="1:6" x14ac:dyDescent="0.3">
      <c r="A10916" s="336">
        <v>37660</v>
      </c>
      <c r="B10916" s="2" t="s">
        <v>293</v>
      </c>
      <c r="C10916" s="429">
        <v>5.6606019999999999</v>
      </c>
      <c r="D10916" s="429">
        <v>3.3412160000000002</v>
      </c>
      <c r="E10916" s="429">
        <v>2.3193859999999997</v>
      </c>
      <c r="F10916" s="429">
        <v>2.4169560000000061</v>
      </c>
    </row>
    <row r="10917" spans="1:6" x14ac:dyDescent="0.3">
      <c r="A10917" s="336">
        <v>37663</v>
      </c>
      <c r="B10917" s="2" t="s">
        <v>293</v>
      </c>
      <c r="C10917" s="429">
        <v>5.6501060000000001</v>
      </c>
      <c r="D10917" s="429">
        <v>3.3272010000000001</v>
      </c>
      <c r="E10917" s="429">
        <v>2.322905</v>
      </c>
      <c r="F10917" s="429">
        <v>3.1946789999999865</v>
      </c>
    </row>
    <row r="10918" spans="1:6" x14ac:dyDescent="0.3">
      <c r="A10918" s="336">
        <v>37664</v>
      </c>
      <c r="B10918" s="2" t="s">
        <v>293</v>
      </c>
      <c r="C10918" s="429">
        <v>5.6494450000000001</v>
      </c>
      <c r="D10918" s="429">
        <v>3.3365089999999999</v>
      </c>
      <c r="E10918" s="429">
        <v>2.3129360000000001</v>
      </c>
      <c r="F10918" s="429">
        <v>2.8279310000000066</v>
      </c>
    </row>
    <row r="10919" spans="1:6" x14ac:dyDescent="0.3">
      <c r="A10919" s="336">
        <v>37665</v>
      </c>
      <c r="B10919" s="2" t="s">
        <v>293</v>
      </c>
      <c r="C10919" s="429">
        <v>5.6719790000000003</v>
      </c>
      <c r="D10919" s="429">
        <v>3.356436</v>
      </c>
      <c r="E10919" s="429">
        <v>2.3155430000000004</v>
      </c>
      <c r="F10919" s="429">
        <v>2.3180829999999943</v>
      </c>
    </row>
    <row r="10920" spans="1:6" x14ac:dyDescent="0.3">
      <c r="A10920" s="336">
        <v>37680</v>
      </c>
      <c r="B10920" s="2" t="s">
        <v>293</v>
      </c>
      <c r="C10920" s="429">
        <v>5.0802189999999996</v>
      </c>
      <c r="D10920" s="429">
        <v>3.66865</v>
      </c>
      <c r="E10920" s="429">
        <v>1.4115689999999996</v>
      </c>
      <c r="F10920" s="429">
        <v>-3.7688100000000091</v>
      </c>
    </row>
    <row r="10921" spans="1:6" x14ac:dyDescent="0.3">
      <c r="A10921" s="336">
        <v>37681</v>
      </c>
      <c r="B10921" s="2" t="s">
        <v>293</v>
      </c>
      <c r="C10921" s="429">
        <v>5.5675470000000002</v>
      </c>
      <c r="D10921" s="429">
        <v>3.3133249999999999</v>
      </c>
      <c r="E10921" s="429">
        <v>2.2542220000000004</v>
      </c>
      <c r="F10921" s="429">
        <v>2.5574879999999993</v>
      </c>
    </row>
    <row r="10922" spans="1:6" x14ac:dyDescent="0.3">
      <c r="A10922" s="336">
        <v>37683</v>
      </c>
      <c r="B10922" s="2" t="s">
        <v>293</v>
      </c>
      <c r="C10922" s="429">
        <v>5.1348750000000001</v>
      </c>
      <c r="D10922" s="429">
        <v>3.6522429999999999</v>
      </c>
      <c r="E10922" s="429">
        <v>1.4826320000000002</v>
      </c>
      <c r="F10922" s="429">
        <v>-3.2152789999999953</v>
      </c>
    </row>
    <row r="10923" spans="1:6" x14ac:dyDescent="0.3">
      <c r="A10923" s="336">
        <v>37686</v>
      </c>
      <c r="B10923" s="2" t="s">
        <v>293</v>
      </c>
      <c r="C10923" s="429">
        <v>5.6219749999999999</v>
      </c>
      <c r="D10923" s="429">
        <v>3.3668849999999999</v>
      </c>
      <c r="E10923" s="429">
        <v>2.25509</v>
      </c>
      <c r="F10923" s="429">
        <v>3.4010899999999964</v>
      </c>
    </row>
    <row r="10924" spans="1:6" x14ac:dyDescent="0.3">
      <c r="A10924" s="336">
        <v>37687</v>
      </c>
      <c r="B10924" s="2" t="s">
        <v>293</v>
      </c>
      <c r="C10924" s="429">
        <v>5.1091899999999999</v>
      </c>
      <c r="D10924" s="429">
        <v>3.750362</v>
      </c>
      <c r="E10924" s="429">
        <v>1.3588279999999999</v>
      </c>
      <c r="F10924" s="429">
        <v>-4.8288089999999926</v>
      </c>
    </row>
    <row r="10925" spans="1:6" x14ac:dyDescent="0.3">
      <c r="A10925" s="336">
        <v>37688</v>
      </c>
      <c r="B10925" s="2" t="s">
        <v>293</v>
      </c>
      <c r="C10925" s="429">
        <v>5.2331459999999996</v>
      </c>
      <c r="D10925" s="429">
        <v>3.5892569999999999</v>
      </c>
      <c r="E10925" s="429">
        <v>1.6438889999999997</v>
      </c>
      <c r="F10925" s="429">
        <v>-1.7920610000000039</v>
      </c>
    </row>
    <row r="10926" spans="1:6" x14ac:dyDescent="0.3">
      <c r="A10926" s="336">
        <v>37690</v>
      </c>
      <c r="B10926" s="2" t="s">
        <v>293</v>
      </c>
      <c r="C10926" s="429">
        <v>5.5405470000000001</v>
      </c>
      <c r="D10926" s="429">
        <v>3.3433950000000001</v>
      </c>
      <c r="E10926" s="429">
        <v>2.197152</v>
      </c>
      <c r="F10926" s="429">
        <v>2.566798999999989</v>
      </c>
    </row>
    <row r="10927" spans="1:6" x14ac:dyDescent="0.3">
      <c r="A10927" s="336">
        <v>37691</v>
      </c>
      <c r="B10927" s="2" t="s">
        <v>293</v>
      </c>
      <c r="C10927" s="429">
        <v>5.0595109999999996</v>
      </c>
      <c r="D10927" s="429">
        <v>3.713743</v>
      </c>
      <c r="E10927" s="429">
        <v>1.3457679999999996</v>
      </c>
      <c r="F10927" s="429">
        <v>-4.557473999999992</v>
      </c>
    </row>
    <row r="10928" spans="1:6" x14ac:dyDescent="0.3">
      <c r="A10928" s="336">
        <v>37692</v>
      </c>
      <c r="B10928" s="2" t="s">
        <v>293</v>
      </c>
      <c r="C10928" s="429">
        <v>5.324948</v>
      </c>
      <c r="D10928" s="429">
        <v>3.6023619999999998</v>
      </c>
      <c r="E10928" s="429">
        <v>1.7225860000000002</v>
      </c>
      <c r="F10928" s="429">
        <v>-1.1396919999999895</v>
      </c>
    </row>
    <row r="10929" spans="1:6" x14ac:dyDescent="0.3">
      <c r="A10929" s="336">
        <v>37694</v>
      </c>
      <c r="B10929" s="2" t="s">
        <v>293</v>
      </c>
      <c r="C10929" s="429">
        <v>5.5720289999999997</v>
      </c>
      <c r="D10929" s="429">
        <v>3.426844</v>
      </c>
      <c r="E10929" s="429">
        <v>2.1451849999999997</v>
      </c>
      <c r="F10929" s="429">
        <v>2.7562210000000107</v>
      </c>
    </row>
    <row r="10930" spans="1:6" x14ac:dyDescent="0.3">
      <c r="A10930" s="336">
        <v>37701</v>
      </c>
      <c r="B10930" s="2" t="s">
        <v>293</v>
      </c>
      <c r="C10930" s="429">
        <v>5.9780329999999999</v>
      </c>
      <c r="D10930" s="429">
        <v>3.7326990000000002</v>
      </c>
      <c r="E10930" s="429">
        <v>2.2453339999999997</v>
      </c>
      <c r="F10930" s="429">
        <v>-0.67195700000001324</v>
      </c>
    </row>
    <row r="10931" spans="1:6" x14ac:dyDescent="0.3">
      <c r="A10931" s="336">
        <v>37705</v>
      </c>
      <c r="B10931" s="2" t="s">
        <v>293</v>
      </c>
      <c r="C10931" s="429">
        <v>5.9130510000000003</v>
      </c>
      <c r="D10931" s="429">
        <v>3.9914459999999998</v>
      </c>
      <c r="E10931" s="429">
        <v>1.9216050000000005</v>
      </c>
      <c r="F10931" s="429">
        <v>-4.3276900000000111</v>
      </c>
    </row>
    <row r="10932" spans="1:6" x14ac:dyDescent="0.3">
      <c r="A10932" s="336">
        <v>37708</v>
      </c>
      <c r="B10932" s="2" t="s">
        <v>293</v>
      </c>
      <c r="C10932" s="429">
        <v>5.8238519999999996</v>
      </c>
      <c r="D10932" s="429">
        <v>3.6861350000000002</v>
      </c>
      <c r="E10932" s="429">
        <v>2.1377169999999994</v>
      </c>
      <c r="F10932" s="429">
        <v>-1.5087279999999978</v>
      </c>
    </row>
    <row r="10933" spans="1:6" x14ac:dyDescent="0.3">
      <c r="A10933" s="336">
        <v>37709</v>
      </c>
      <c r="B10933" s="2" t="s">
        <v>293</v>
      </c>
      <c r="C10933" s="429">
        <v>5.8755509999999997</v>
      </c>
      <c r="D10933" s="429">
        <v>3.8618290000000002</v>
      </c>
      <c r="E10933" s="429">
        <v>2.0137219999999996</v>
      </c>
      <c r="F10933" s="429">
        <v>-2.0191200000000009</v>
      </c>
    </row>
    <row r="10934" spans="1:6" x14ac:dyDescent="0.3">
      <c r="A10934" s="336">
        <v>37710</v>
      </c>
      <c r="B10934" s="2" t="s">
        <v>293</v>
      </c>
      <c r="C10934" s="429">
        <v>5.7744710000000001</v>
      </c>
      <c r="D10934" s="429">
        <v>4.0810250000000003</v>
      </c>
      <c r="E10934" s="429">
        <v>1.6934459999999998</v>
      </c>
      <c r="F10934" s="429">
        <v>-7.6252549999999957</v>
      </c>
    </row>
    <row r="10935" spans="1:6" x14ac:dyDescent="0.3">
      <c r="A10935" s="336">
        <v>37711</v>
      </c>
      <c r="B10935" s="2" t="s">
        <v>293</v>
      </c>
      <c r="C10935" s="429">
        <v>5.7752670000000004</v>
      </c>
      <c r="D10935" s="429">
        <v>3.3240910000000001</v>
      </c>
      <c r="E10935" s="429">
        <v>2.4511760000000002</v>
      </c>
      <c r="F10935" s="429">
        <v>1.209937999999994</v>
      </c>
    </row>
    <row r="10936" spans="1:6" x14ac:dyDescent="0.3">
      <c r="A10936" s="336">
        <v>37713</v>
      </c>
      <c r="B10936" s="2" t="s">
        <v>293</v>
      </c>
      <c r="C10936" s="429">
        <v>5.7706619999999997</v>
      </c>
      <c r="D10936" s="429">
        <v>3.413843</v>
      </c>
      <c r="E10936" s="429">
        <v>2.3568189999999998</v>
      </c>
      <c r="F10936" s="429">
        <v>1.7069660000000155</v>
      </c>
    </row>
    <row r="10937" spans="1:6" x14ac:dyDescent="0.3">
      <c r="A10937" s="336">
        <v>37714</v>
      </c>
      <c r="B10937" s="2" t="s">
        <v>293</v>
      </c>
      <c r="C10937" s="429">
        <v>5.739827</v>
      </c>
      <c r="D10937" s="429">
        <v>4.1690870000000002</v>
      </c>
      <c r="E10937" s="429">
        <v>1.5707399999999998</v>
      </c>
      <c r="F10937" s="429">
        <v>-7.9388940000000048</v>
      </c>
    </row>
    <row r="10938" spans="1:6" x14ac:dyDescent="0.3">
      <c r="A10938" s="336">
        <v>37715</v>
      </c>
      <c r="B10938" s="2" t="s">
        <v>293</v>
      </c>
      <c r="C10938" s="429">
        <v>5.7635649999999998</v>
      </c>
      <c r="D10938" s="429">
        <v>4.1494960000000001</v>
      </c>
      <c r="E10938" s="429">
        <v>1.6140689999999998</v>
      </c>
      <c r="F10938" s="429">
        <v>-5.8221570000000042</v>
      </c>
    </row>
    <row r="10939" spans="1:6" x14ac:dyDescent="0.3">
      <c r="A10939" s="336">
        <v>37716</v>
      </c>
      <c r="B10939" s="2" t="s">
        <v>293</v>
      </c>
      <c r="C10939" s="429">
        <v>5.9011060000000004</v>
      </c>
      <c r="D10939" s="429">
        <v>3.9378289999999998</v>
      </c>
      <c r="E10939" s="429">
        <v>1.9632770000000006</v>
      </c>
      <c r="F10939" s="429">
        <v>-5.0512369999999933</v>
      </c>
    </row>
    <row r="10940" spans="1:6" x14ac:dyDescent="0.3">
      <c r="A10940" s="336">
        <v>37721</v>
      </c>
      <c r="B10940" s="2" t="s">
        <v>293</v>
      </c>
      <c r="C10940" s="429">
        <v>5.9023580000000004</v>
      </c>
      <c r="D10940" s="429">
        <v>3.8849719999999999</v>
      </c>
      <c r="E10940" s="429">
        <v>2.0173860000000006</v>
      </c>
      <c r="F10940" s="429">
        <v>-2.2340089999999933</v>
      </c>
    </row>
    <row r="10941" spans="1:6" x14ac:dyDescent="0.3">
      <c r="A10941" s="336">
        <v>37722</v>
      </c>
      <c r="B10941" s="2" t="s">
        <v>293</v>
      </c>
      <c r="C10941" s="429">
        <v>5.433135</v>
      </c>
      <c r="D10941" s="429">
        <v>3.8979149999999998</v>
      </c>
      <c r="E10941" s="429">
        <v>1.5352200000000003</v>
      </c>
      <c r="F10941" s="429">
        <v>-6.9230680000000007</v>
      </c>
    </row>
    <row r="10942" spans="1:6" x14ac:dyDescent="0.3">
      <c r="A10942" s="336">
        <v>37723</v>
      </c>
      <c r="B10942" s="2" t="s">
        <v>293</v>
      </c>
      <c r="C10942" s="429">
        <v>5.7470499999999998</v>
      </c>
      <c r="D10942" s="429">
        <v>3.8421810000000001</v>
      </c>
      <c r="E10942" s="429">
        <v>1.9048689999999997</v>
      </c>
      <c r="F10942" s="429">
        <v>-8.2992490000000032</v>
      </c>
    </row>
    <row r="10943" spans="1:6" x14ac:dyDescent="0.3">
      <c r="A10943" s="336">
        <v>37724</v>
      </c>
      <c r="B10943" s="2" t="s">
        <v>293</v>
      </c>
      <c r="C10943" s="429">
        <v>5.7770950000000001</v>
      </c>
      <c r="D10943" s="429">
        <v>4.1441850000000002</v>
      </c>
      <c r="E10943" s="429">
        <v>1.6329099999999999</v>
      </c>
      <c r="F10943" s="429">
        <v>-5.4155739999999994</v>
      </c>
    </row>
    <row r="10944" spans="1:6" x14ac:dyDescent="0.3">
      <c r="A10944" s="336">
        <v>37725</v>
      </c>
      <c r="B10944" s="2" t="s">
        <v>293</v>
      </c>
      <c r="C10944" s="429">
        <v>5.7891579999999996</v>
      </c>
      <c r="D10944" s="429">
        <v>3.6362709999999998</v>
      </c>
      <c r="E10944" s="429">
        <v>2.1528869999999998</v>
      </c>
      <c r="F10944" s="429">
        <v>-0.2615120000000033</v>
      </c>
    </row>
    <row r="10945" spans="1:6" x14ac:dyDescent="0.3">
      <c r="A10945" s="336">
        <v>37726</v>
      </c>
      <c r="B10945" s="2" t="s">
        <v>293</v>
      </c>
      <c r="C10945" s="429">
        <v>5.7444170000000003</v>
      </c>
      <c r="D10945" s="429">
        <v>4.1049620000000004</v>
      </c>
      <c r="E10945" s="429">
        <v>1.6394549999999999</v>
      </c>
      <c r="F10945" s="429">
        <v>-8.1715700000000098</v>
      </c>
    </row>
    <row r="10946" spans="1:6" x14ac:dyDescent="0.3">
      <c r="A10946" s="336">
        <v>37727</v>
      </c>
      <c r="B10946" s="2" t="s">
        <v>293</v>
      </c>
      <c r="C10946" s="429">
        <v>5.4664830000000002</v>
      </c>
      <c r="D10946" s="429">
        <v>3.4810810000000001</v>
      </c>
      <c r="E10946" s="429">
        <v>1.9854020000000001</v>
      </c>
      <c r="F10946" s="429">
        <v>-1.120393</v>
      </c>
    </row>
    <row r="10947" spans="1:6" x14ac:dyDescent="0.3">
      <c r="A10947" s="336">
        <v>37729</v>
      </c>
      <c r="B10947" s="2" t="s">
        <v>293</v>
      </c>
      <c r="C10947" s="429">
        <v>5.7983370000000001</v>
      </c>
      <c r="D10947" s="429">
        <v>4.1027959999999997</v>
      </c>
      <c r="E10947" s="429">
        <v>1.6955410000000004</v>
      </c>
      <c r="F10947" s="429">
        <v>-5.576588000000001</v>
      </c>
    </row>
    <row r="10948" spans="1:6" x14ac:dyDescent="0.3">
      <c r="A10948" s="336">
        <v>37731</v>
      </c>
      <c r="B10948" s="2" t="s">
        <v>293</v>
      </c>
      <c r="C10948" s="429">
        <v>5.7400779999999996</v>
      </c>
      <c r="D10948" s="429">
        <v>3.5402629999999999</v>
      </c>
      <c r="E10948" s="429">
        <v>2.1998149999999996</v>
      </c>
      <c r="F10948" s="429">
        <v>-1.9809230000000113</v>
      </c>
    </row>
    <row r="10949" spans="1:6" x14ac:dyDescent="0.3">
      <c r="A10949" s="336">
        <v>37737</v>
      </c>
      <c r="B10949" s="2" t="s">
        <v>293</v>
      </c>
      <c r="C10949" s="429">
        <v>5.9894360000000004</v>
      </c>
      <c r="D10949" s="429">
        <v>3.7120120000000001</v>
      </c>
      <c r="E10949" s="429">
        <v>2.2774240000000003</v>
      </c>
      <c r="F10949" s="429">
        <v>-1.4154780000000002</v>
      </c>
    </row>
    <row r="10950" spans="1:6" x14ac:dyDescent="0.3">
      <c r="A10950" s="336">
        <v>37738</v>
      </c>
      <c r="B10950" s="2" t="s">
        <v>293</v>
      </c>
      <c r="C10950" s="429">
        <v>5.3716229999999996</v>
      </c>
      <c r="D10950" s="429">
        <v>4.488804</v>
      </c>
      <c r="E10950" s="429">
        <v>0.88281899999999958</v>
      </c>
      <c r="F10950" s="429">
        <v>-14.115823999999996</v>
      </c>
    </row>
    <row r="10951" spans="1:6" x14ac:dyDescent="0.3">
      <c r="A10951" s="336">
        <v>37742</v>
      </c>
      <c r="B10951" s="2" t="s">
        <v>293</v>
      </c>
      <c r="C10951" s="429">
        <v>5.9661140000000001</v>
      </c>
      <c r="D10951" s="429">
        <v>3.7179389999999999</v>
      </c>
      <c r="E10951" s="429">
        <v>2.2481750000000003</v>
      </c>
      <c r="F10951" s="429">
        <v>-2.4084219999999945</v>
      </c>
    </row>
    <row r="10952" spans="1:6" x14ac:dyDescent="0.3">
      <c r="A10952" s="336">
        <v>37743</v>
      </c>
      <c r="B10952" s="2" t="s">
        <v>293</v>
      </c>
      <c r="C10952" s="429">
        <v>5.5725740000000004</v>
      </c>
      <c r="D10952" s="429">
        <v>3.3028409999999999</v>
      </c>
      <c r="E10952" s="429">
        <v>2.2697330000000004</v>
      </c>
      <c r="F10952" s="429">
        <v>2.0756790000000009</v>
      </c>
    </row>
    <row r="10953" spans="1:6" x14ac:dyDescent="0.3">
      <c r="A10953" s="336">
        <v>37745</v>
      </c>
      <c r="B10953" s="2" t="s">
        <v>293</v>
      </c>
      <c r="C10953" s="429">
        <v>5.6729960000000004</v>
      </c>
      <c r="D10953" s="429">
        <v>3.2467480000000002</v>
      </c>
      <c r="E10953" s="429">
        <v>2.4262480000000002</v>
      </c>
      <c r="F10953" s="429">
        <v>2.2650499999999951</v>
      </c>
    </row>
    <row r="10954" spans="1:6" x14ac:dyDescent="0.3">
      <c r="A10954" s="336">
        <v>37748</v>
      </c>
      <c r="B10954" s="2" t="s">
        <v>293</v>
      </c>
      <c r="C10954" s="429">
        <v>5.9309419999999999</v>
      </c>
      <c r="D10954" s="429">
        <v>3.7861720000000001</v>
      </c>
      <c r="E10954" s="429">
        <v>2.1447699999999998</v>
      </c>
      <c r="F10954" s="429">
        <v>-5.1843950000000021</v>
      </c>
    </row>
    <row r="10955" spans="1:6" x14ac:dyDescent="0.3">
      <c r="A10955" s="336">
        <v>37752</v>
      </c>
      <c r="B10955" s="2" t="s">
        <v>293</v>
      </c>
      <c r="C10955" s="429">
        <v>5.7815029999999998</v>
      </c>
      <c r="D10955" s="429">
        <v>4.0489870000000003</v>
      </c>
      <c r="E10955" s="429">
        <v>1.7325159999999995</v>
      </c>
      <c r="F10955" s="429">
        <v>-4.6206810000000047</v>
      </c>
    </row>
    <row r="10956" spans="1:6" x14ac:dyDescent="0.3">
      <c r="A10956" s="336">
        <v>37753</v>
      </c>
      <c r="B10956" s="2" t="s">
        <v>293</v>
      </c>
      <c r="C10956" s="429">
        <v>5.4172989999999999</v>
      </c>
      <c r="D10956" s="429">
        <v>3.6654179999999998</v>
      </c>
      <c r="E10956" s="429">
        <v>1.751881</v>
      </c>
      <c r="F10956" s="429">
        <v>-4.2628200000000049</v>
      </c>
    </row>
    <row r="10957" spans="1:6" x14ac:dyDescent="0.3">
      <c r="A10957" s="336">
        <v>37754</v>
      </c>
      <c r="B10957" s="2" t="s">
        <v>293</v>
      </c>
      <c r="C10957" s="429">
        <v>5.929875</v>
      </c>
      <c r="D10957" s="429">
        <v>3.926339</v>
      </c>
      <c r="E10957" s="429">
        <v>2.003536</v>
      </c>
      <c r="F10957" s="429">
        <v>-3.7855060000000051</v>
      </c>
    </row>
    <row r="10958" spans="1:6" x14ac:dyDescent="0.3">
      <c r="A10958" s="336">
        <v>37755</v>
      </c>
      <c r="B10958" s="2" t="s">
        <v>293</v>
      </c>
      <c r="C10958" s="429">
        <v>5.7896679999999998</v>
      </c>
      <c r="D10958" s="429">
        <v>4.1454459999999997</v>
      </c>
      <c r="E10958" s="429">
        <v>1.6442220000000001</v>
      </c>
      <c r="F10958" s="429">
        <v>-6.4937499999999986</v>
      </c>
    </row>
    <row r="10959" spans="1:6" x14ac:dyDescent="0.3">
      <c r="A10959" s="336">
        <v>37756</v>
      </c>
      <c r="B10959" s="2" t="s">
        <v>293</v>
      </c>
      <c r="C10959" s="429">
        <v>5.7588540000000004</v>
      </c>
      <c r="D10959" s="429">
        <v>4.164409</v>
      </c>
      <c r="E10959" s="429">
        <v>1.5944450000000003</v>
      </c>
      <c r="F10959" s="429">
        <v>-7.9631169999999969</v>
      </c>
    </row>
    <row r="10960" spans="1:6" x14ac:dyDescent="0.3">
      <c r="A10960" s="336">
        <v>37757</v>
      </c>
      <c r="B10960" s="2" t="s">
        <v>293</v>
      </c>
      <c r="C10960" s="429">
        <v>5.8345840000000004</v>
      </c>
      <c r="D10960" s="429">
        <v>4.0948609999999999</v>
      </c>
      <c r="E10960" s="429">
        <v>1.7397230000000006</v>
      </c>
      <c r="F10960" s="429">
        <v>-6.2736669999999819</v>
      </c>
    </row>
    <row r="10961" spans="1:6" x14ac:dyDescent="0.3">
      <c r="A10961" s="336">
        <v>37760</v>
      </c>
      <c r="B10961" s="2" t="s">
        <v>293</v>
      </c>
      <c r="C10961" s="429">
        <v>5.8144140000000002</v>
      </c>
      <c r="D10961" s="429">
        <v>3.7132200000000002</v>
      </c>
      <c r="E10961" s="429">
        <v>2.101194</v>
      </c>
      <c r="F10961" s="429">
        <v>-0.89336199999998911</v>
      </c>
    </row>
    <row r="10962" spans="1:6" x14ac:dyDescent="0.3">
      <c r="A10962" s="336">
        <v>37762</v>
      </c>
      <c r="B10962" s="2" t="s">
        <v>293</v>
      </c>
      <c r="C10962" s="429">
        <v>5.7986120000000003</v>
      </c>
      <c r="D10962" s="429">
        <v>4.0629960000000001</v>
      </c>
      <c r="E10962" s="429">
        <v>1.7356160000000003</v>
      </c>
      <c r="F10962" s="429">
        <v>-5.3694020000000009</v>
      </c>
    </row>
    <row r="10963" spans="1:6" x14ac:dyDescent="0.3">
      <c r="A10963" s="336">
        <v>37763</v>
      </c>
      <c r="B10963" s="2" t="s">
        <v>293</v>
      </c>
      <c r="C10963" s="429">
        <v>6.0089969999999999</v>
      </c>
      <c r="D10963" s="429">
        <v>3.67361</v>
      </c>
      <c r="E10963" s="429">
        <v>2.3353869999999999</v>
      </c>
      <c r="F10963" s="429">
        <v>-3.8446479999999923</v>
      </c>
    </row>
    <row r="10964" spans="1:6" x14ac:dyDescent="0.3">
      <c r="A10964" s="336">
        <v>37764</v>
      </c>
      <c r="B10964" s="2" t="s">
        <v>293</v>
      </c>
      <c r="C10964" s="429">
        <v>5.9085640000000001</v>
      </c>
      <c r="D10964" s="429">
        <v>3.726899</v>
      </c>
      <c r="E10964" s="429">
        <v>2.1816650000000002</v>
      </c>
      <c r="F10964" s="429">
        <v>-0.41998999999999853</v>
      </c>
    </row>
    <row r="10965" spans="1:6" x14ac:dyDescent="0.3">
      <c r="A10965" s="336">
        <v>37765</v>
      </c>
      <c r="B10965" s="2" t="s">
        <v>293</v>
      </c>
      <c r="C10965" s="429">
        <v>5.7201919999999999</v>
      </c>
      <c r="D10965" s="429">
        <v>3.5754290000000002</v>
      </c>
      <c r="E10965" s="429">
        <v>2.1447629999999998</v>
      </c>
      <c r="F10965" s="429">
        <v>-2.2364100000000064</v>
      </c>
    </row>
    <row r="10966" spans="1:6" x14ac:dyDescent="0.3">
      <c r="A10966" s="336">
        <v>37766</v>
      </c>
      <c r="B10966" s="2" t="s">
        <v>293</v>
      </c>
      <c r="C10966" s="429">
        <v>5.8226449999999996</v>
      </c>
      <c r="D10966" s="429">
        <v>4.1072119999999996</v>
      </c>
      <c r="E10966" s="429">
        <v>1.715433</v>
      </c>
      <c r="F10966" s="429">
        <v>-5.9892439999999993</v>
      </c>
    </row>
    <row r="10967" spans="1:6" x14ac:dyDescent="0.3">
      <c r="A10967" s="336">
        <v>37769</v>
      </c>
      <c r="B10967" s="2" t="s">
        <v>293</v>
      </c>
      <c r="C10967" s="429">
        <v>5.8388289999999996</v>
      </c>
      <c r="D10967" s="429">
        <v>4.0596189999999996</v>
      </c>
      <c r="E10967" s="429">
        <v>1.77921</v>
      </c>
      <c r="F10967" s="429">
        <v>-6.1627129999999966</v>
      </c>
    </row>
    <row r="10968" spans="1:6" x14ac:dyDescent="0.3">
      <c r="A10968" s="336">
        <v>37770</v>
      </c>
      <c r="B10968" s="2" t="s">
        <v>293</v>
      </c>
      <c r="C10968" s="429">
        <v>5.7935239999999997</v>
      </c>
      <c r="D10968" s="429">
        <v>4.0350089999999996</v>
      </c>
      <c r="E10968" s="429">
        <v>1.7585150000000001</v>
      </c>
      <c r="F10968" s="429">
        <v>-7.5704059999999984</v>
      </c>
    </row>
    <row r="10969" spans="1:6" x14ac:dyDescent="0.3">
      <c r="A10969" s="336">
        <v>37771</v>
      </c>
      <c r="B10969" s="2" t="s">
        <v>293</v>
      </c>
      <c r="C10969" s="429">
        <v>6.0243099999999998</v>
      </c>
      <c r="D10969" s="429">
        <v>3.696942</v>
      </c>
      <c r="E10969" s="429">
        <v>2.3273679999999999</v>
      </c>
      <c r="F10969" s="429">
        <v>-3.0989389999999943</v>
      </c>
    </row>
    <row r="10970" spans="1:6" x14ac:dyDescent="0.3">
      <c r="A10970" s="336">
        <v>37772</v>
      </c>
      <c r="B10970" s="2" t="s">
        <v>293</v>
      </c>
      <c r="C10970" s="429">
        <v>5.9995940000000001</v>
      </c>
      <c r="D10970" s="429">
        <v>3.7024300000000001</v>
      </c>
      <c r="E10970" s="429">
        <v>2.297164</v>
      </c>
      <c r="F10970" s="429">
        <v>-2.3943799999999911</v>
      </c>
    </row>
    <row r="10971" spans="1:6" x14ac:dyDescent="0.3">
      <c r="A10971" s="336">
        <v>37774</v>
      </c>
      <c r="B10971" s="2" t="s">
        <v>293</v>
      </c>
      <c r="C10971" s="429">
        <v>6.0033120000000002</v>
      </c>
      <c r="D10971" s="429">
        <v>3.6751420000000001</v>
      </c>
      <c r="E10971" s="429">
        <v>2.3281700000000001</v>
      </c>
      <c r="F10971" s="429">
        <v>-3.1508150000000015</v>
      </c>
    </row>
    <row r="10972" spans="1:6" x14ac:dyDescent="0.3">
      <c r="A10972" s="336">
        <v>37777</v>
      </c>
      <c r="B10972" s="2" t="s">
        <v>293</v>
      </c>
      <c r="C10972" s="429">
        <v>5.9841660000000001</v>
      </c>
      <c r="D10972" s="429">
        <v>3.7292130000000001</v>
      </c>
      <c r="E10972" s="429">
        <v>2.254953</v>
      </c>
      <c r="F10972" s="429">
        <v>-1.0515239999999935</v>
      </c>
    </row>
    <row r="10973" spans="1:6" x14ac:dyDescent="0.3">
      <c r="A10973" s="336">
        <v>37778</v>
      </c>
      <c r="B10973" s="2" t="s">
        <v>293</v>
      </c>
      <c r="C10973" s="429">
        <v>5.8133229999999996</v>
      </c>
      <c r="D10973" s="429">
        <v>3.5337329999999998</v>
      </c>
      <c r="E10973" s="429">
        <v>2.2795899999999998</v>
      </c>
      <c r="F10973" s="429">
        <v>0.52501600000000792</v>
      </c>
    </row>
    <row r="10974" spans="1:6" x14ac:dyDescent="0.3">
      <c r="A10974" s="336">
        <v>37779</v>
      </c>
      <c r="B10974" s="2" t="s">
        <v>293</v>
      </c>
      <c r="C10974" s="429">
        <v>5.8682759999999998</v>
      </c>
      <c r="D10974" s="429">
        <v>3.9361139999999999</v>
      </c>
      <c r="E10974" s="429">
        <v>1.9321619999999999</v>
      </c>
      <c r="F10974" s="429">
        <v>-2.8620730000000094</v>
      </c>
    </row>
    <row r="10975" spans="1:6" x14ac:dyDescent="0.3">
      <c r="A10975" s="336">
        <v>37801</v>
      </c>
      <c r="B10975" s="2" t="s">
        <v>293</v>
      </c>
      <c r="C10975" s="429">
        <v>5.95505</v>
      </c>
      <c r="D10975" s="429">
        <v>3.7524120000000001</v>
      </c>
      <c r="E10975" s="429">
        <v>2.2026379999999999</v>
      </c>
      <c r="F10975" s="429">
        <v>-2.1479719999999958</v>
      </c>
    </row>
    <row r="10976" spans="1:6" x14ac:dyDescent="0.3">
      <c r="A10976" s="336">
        <v>37803</v>
      </c>
      <c r="B10976" s="2" t="s">
        <v>293</v>
      </c>
      <c r="C10976" s="429">
        <v>5.8900560000000004</v>
      </c>
      <c r="D10976" s="429">
        <v>3.8604810000000001</v>
      </c>
      <c r="E10976" s="429">
        <v>2.0295750000000004</v>
      </c>
      <c r="F10976" s="429">
        <v>-3.3946849999999955</v>
      </c>
    </row>
    <row r="10977" spans="1:6" x14ac:dyDescent="0.3">
      <c r="A10977" s="336">
        <v>37804</v>
      </c>
      <c r="B10977" s="2" t="s">
        <v>293</v>
      </c>
      <c r="C10977" s="429">
        <v>5.954034</v>
      </c>
      <c r="D10977" s="429">
        <v>3.7597480000000001</v>
      </c>
      <c r="E10977" s="429">
        <v>2.194286</v>
      </c>
      <c r="F10977" s="429">
        <v>-0.82231299999999408</v>
      </c>
    </row>
    <row r="10978" spans="1:6" x14ac:dyDescent="0.3">
      <c r="A10978" s="336">
        <v>37806</v>
      </c>
      <c r="B10978" s="2" t="s">
        <v>293</v>
      </c>
      <c r="C10978" s="429">
        <v>5.9072009999999997</v>
      </c>
      <c r="D10978" s="429">
        <v>3.8155960000000002</v>
      </c>
      <c r="E10978" s="429">
        <v>2.0916049999999995</v>
      </c>
      <c r="F10978" s="429">
        <v>-1.2682439999999886</v>
      </c>
    </row>
    <row r="10979" spans="1:6" x14ac:dyDescent="0.3">
      <c r="A10979" s="336">
        <v>37807</v>
      </c>
      <c r="B10979" s="2" t="s">
        <v>293</v>
      </c>
      <c r="C10979" s="429">
        <v>5.8707399999999996</v>
      </c>
      <c r="D10979" s="429">
        <v>3.9930780000000001</v>
      </c>
      <c r="E10979" s="429">
        <v>1.8776619999999995</v>
      </c>
      <c r="F10979" s="429">
        <v>-3.6164060000000049</v>
      </c>
    </row>
    <row r="10980" spans="1:6" x14ac:dyDescent="0.3">
      <c r="A10980" s="336">
        <v>37809</v>
      </c>
      <c r="B10980" s="2" t="s">
        <v>293</v>
      </c>
      <c r="C10980" s="429">
        <v>5.7545279999999996</v>
      </c>
      <c r="D10980" s="429">
        <v>3.3222290000000001</v>
      </c>
      <c r="E10980" s="429">
        <v>2.4322989999999995</v>
      </c>
      <c r="F10980" s="429">
        <v>2.1302969999999988</v>
      </c>
    </row>
    <row r="10981" spans="1:6" x14ac:dyDescent="0.3">
      <c r="A10981" s="336">
        <v>37810</v>
      </c>
      <c r="B10981" s="2" t="s">
        <v>293</v>
      </c>
      <c r="C10981" s="429">
        <v>5.7910719999999998</v>
      </c>
      <c r="D10981" s="429">
        <v>3.373319</v>
      </c>
      <c r="E10981" s="429">
        <v>2.4177529999999998</v>
      </c>
      <c r="F10981" s="429">
        <v>1.5738649999999978</v>
      </c>
    </row>
    <row r="10982" spans="1:6" x14ac:dyDescent="0.3">
      <c r="A10982" s="336">
        <v>37811</v>
      </c>
      <c r="B10982" s="2" t="s">
        <v>293</v>
      </c>
      <c r="C10982" s="429">
        <v>5.7922370000000001</v>
      </c>
      <c r="D10982" s="429">
        <v>3.561115</v>
      </c>
      <c r="E10982" s="429">
        <v>2.231122</v>
      </c>
      <c r="F10982" s="429">
        <v>-1.1574370000000087</v>
      </c>
    </row>
    <row r="10983" spans="1:6" x14ac:dyDescent="0.3">
      <c r="A10983" s="336">
        <v>37813</v>
      </c>
      <c r="B10983" s="2" t="s">
        <v>293</v>
      </c>
      <c r="C10983" s="429">
        <v>5.8175980000000003</v>
      </c>
      <c r="D10983" s="429">
        <v>3.5493960000000002</v>
      </c>
      <c r="E10983" s="429">
        <v>2.2682020000000001</v>
      </c>
      <c r="F10983" s="429">
        <v>0.25892400000000038</v>
      </c>
    </row>
    <row r="10984" spans="1:6" x14ac:dyDescent="0.3">
      <c r="A10984" s="336">
        <v>37814</v>
      </c>
      <c r="B10984" s="2" t="s">
        <v>293</v>
      </c>
      <c r="C10984" s="429">
        <v>5.8412790000000001</v>
      </c>
      <c r="D10984" s="429">
        <v>3.6331359999999999</v>
      </c>
      <c r="E10984" s="429">
        <v>2.2081430000000002</v>
      </c>
      <c r="F10984" s="429">
        <v>-0.62646600000000063</v>
      </c>
    </row>
    <row r="10985" spans="1:6" x14ac:dyDescent="0.3">
      <c r="A10985" s="336">
        <v>37818</v>
      </c>
      <c r="B10985" s="2" t="s">
        <v>293</v>
      </c>
      <c r="C10985" s="429">
        <v>5.7246649999999999</v>
      </c>
      <c r="D10985" s="429">
        <v>3.2753109999999999</v>
      </c>
      <c r="E10985" s="429">
        <v>2.449354</v>
      </c>
      <c r="F10985" s="429">
        <v>2.3113699999999895</v>
      </c>
    </row>
    <row r="10986" spans="1:6" x14ac:dyDescent="0.3">
      <c r="A10986" s="336">
        <v>37819</v>
      </c>
      <c r="B10986" s="2" t="s">
        <v>293</v>
      </c>
      <c r="C10986" s="429">
        <v>5.7837259999999997</v>
      </c>
      <c r="D10986" s="429">
        <v>4.0945580000000001</v>
      </c>
      <c r="E10986" s="429">
        <v>1.6891679999999996</v>
      </c>
      <c r="F10986" s="429">
        <v>-6.1326609999999988</v>
      </c>
    </row>
    <row r="10987" spans="1:6" x14ac:dyDescent="0.3">
      <c r="A10987" s="336">
        <v>37820</v>
      </c>
      <c r="B10987" s="2" t="s">
        <v>293</v>
      </c>
      <c r="C10987" s="429">
        <v>5.8791929999999999</v>
      </c>
      <c r="D10987" s="429">
        <v>3.7583570000000002</v>
      </c>
      <c r="E10987" s="429">
        <v>2.1208359999999997</v>
      </c>
      <c r="F10987" s="429">
        <v>-0.92862799999998202</v>
      </c>
    </row>
    <row r="10988" spans="1:6" x14ac:dyDescent="0.3">
      <c r="A10988" s="336">
        <v>37821</v>
      </c>
      <c r="B10988" s="2" t="s">
        <v>293</v>
      </c>
      <c r="C10988" s="429">
        <v>5.7029800000000002</v>
      </c>
      <c r="D10988" s="429">
        <v>3.5067300000000001</v>
      </c>
      <c r="E10988" s="429">
        <v>2.19625</v>
      </c>
      <c r="F10988" s="429">
        <v>0.29597599999999602</v>
      </c>
    </row>
    <row r="10989" spans="1:6" x14ac:dyDescent="0.3">
      <c r="A10989" s="336">
        <v>37825</v>
      </c>
      <c r="B10989" s="2" t="s">
        <v>293</v>
      </c>
      <c r="C10989" s="429">
        <v>5.836741</v>
      </c>
      <c r="D10989" s="429">
        <v>4.0478940000000003</v>
      </c>
      <c r="E10989" s="429">
        <v>1.7888469999999996</v>
      </c>
      <c r="F10989" s="429">
        <v>-4.0261489999999895</v>
      </c>
    </row>
    <row r="10990" spans="1:6" x14ac:dyDescent="0.3">
      <c r="A10990" s="336">
        <v>37826</v>
      </c>
      <c r="B10990" s="2" t="s">
        <v>293</v>
      </c>
      <c r="C10990" s="429">
        <v>5.9829600000000003</v>
      </c>
      <c r="D10990" s="429">
        <v>3.601585</v>
      </c>
      <c r="E10990" s="429">
        <v>2.3813750000000002</v>
      </c>
      <c r="F10990" s="429">
        <v>-4.228420000000007</v>
      </c>
    </row>
    <row r="10991" spans="1:6" x14ac:dyDescent="0.3">
      <c r="A10991" s="336">
        <v>37829</v>
      </c>
      <c r="B10991" s="2" t="s">
        <v>293</v>
      </c>
      <c r="C10991" s="429">
        <v>5.8339090000000002</v>
      </c>
      <c r="D10991" s="429">
        <v>3.8814060000000001</v>
      </c>
      <c r="E10991" s="429">
        <v>1.9525030000000001</v>
      </c>
      <c r="F10991" s="429">
        <v>-6.8583649999999849</v>
      </c>
    </row>
    <row r="10992" spans="1:6" x14ac:dyDescent="0.3">
      <c r="A10992" s="336">
        <v>37830</v>
      </c>
      <c r="B10992" s="2" t="s">
        <v>293</v>
      </c>
      <c r="C10992" s="429">
        <v>5.9812200000000004</v>
      </c>
      <c r="D10992" s="429">
        <v>3.797107</v>
      </c>
      <c r="E10992" s="429">
        <v>2.1841130000000004</v>
      </c>
      <c r="F10992" s="429">
        <v>-4.2052870000000127</v>
      </c>
    </row>
    <row r="10993" spans="1:6" x14ac:dyDescent="0.3">
      <c r="A10993" s="336">
        <v>37840</v>
      </c>
      <c r="B10993" s="2" t="s">
        <v>293</v>
      </c>
      <c r="C10993" s="429">
        <v>5.822165</v>
      </c>
      <c r="D10993" s="429">
        <v>3.974402</v>
      </c>
      <c r="E10993" s="429">
        <v>1.847763</v>
      </c>
      <c r="F10993" s="429">
        <v>-6.9053030000000035</v>
      </c>
    </row>
    <row r="10994" spans="1:6" x14ac:dyDescent="0.3">
      <c r="A10994" s="336">
        <v>37841</v>
      </c>
      <c r="B10994" s="2" t="s">
        <v>293</v>
      </c>
      <c r="C10994" s="429">
        <v>5.8240049999999997</v>
      </c>
      <c r="D10994" s="429">
        <v>4.1481180000000002</v>
      </c>
      <c r="E10994" s="429">
        <v>1.6758869999999995</v>
      </c>
      <c r="F10994" s="429">
        <v>-5.963425000000008</v>
      </c>
    </row>
    <row r="10995" spans="1:6" x14ac:dyDescent="0.3">
      <c r="A10995" s="336">
        <v>37843</v>
      </c>
      <c r="B10995" s="2" t="s">
        <v>293</v>
      </c>
      <c r="C10995" s="429">
        <v>5.669689</v>
      </c>
      <c r="D10995" s="429">
        <v>3.3701449999999999</v>
      </c>
      <c r="E10995" s="429">
        <v>2.299544</v>
      </c>
      <c r="F10995" s="429">
        <v>1.6562249999999921</v>
      </c>
    </row>
    <row r="10996" spans="1:6" x14ac:dyDescent="0.3">
      <c r="A10996" s="336">
        <v>37846</v>
      </c>
      <c r="B10996" s="2" t="s">
        <v>293</v>
      </c>
      <c r="C10996" s="429">
        <v>5.9995669999999999</v>
      </c>
      <c r="D10996" s="429">
        <v>3.647408</v>
      </c>
      <c r="E10996" s="429">
        <v>2.3521589999999999</v>
      </c>
      <c r="F10996" s="429">
        <v>-3.797280999999991</v>
      </c>
    </row>
    <row r="10997" spans="1:6" x14ac:dyDescent="0.3">
      <c r="A10997" s="336">
        <v>37847</v>
      </c>
      <c r="B10997" s="2" t="s">
        <v>293</v>
      </c>
      <c r="C10997" s="429">
        <v>5.7737499999999997</v>
      </c>
      <c r="D10997" s="429">
        <v>4.1494200000000001</v>
      </c>
      <c r="E10997" s="429">
        <v>1.6243299999999996</v>
      </c>
      <c r="F10997" s="429">
        <v>-7.0891209999999987</v>
      </c>
    </row>
    <row r="10998" spans="1:6" x14ac:dyDescent="0.3">
      <c r="A10998" s="336">
        <v>37848</v>
      </c>
      <c r="B10998" s="2" t="s">
        <v>293</v>
      </c>
      <c r="C10998" s="429">
        <v>5.8514369999999998</v>
      </c>
      <c r="D10998" s="429">
        <v>3.9275090000000001</v>
      </c>
      <c r="E10998" s="429">
        <v>1.9239279999999996</v>
      </c>
      <c r="F10998" s="429">
        <v>-2.8882620000000045</v>
      </c>
    </row>
    <row r="10999" spans="1:6" x14ac:dyDescent="0.3">
      <c r="A10999" s="336">
        <v>37849</v>
      </c>
      <c r="B10999" s="2" t="s">
        <v>293</v>
      </c>
      <c r="C10999" s="429">
        <v>5.9416869999999999</v>
      </c>
      <c r="D10999" s="429">
        <v>3.8719190000000001</v>
      </c>
      <c r="E10999" s="429">
        <v>2.0697679999999998</v>
      </c>
      <c r="F10999" s="429">
        <v>-3.1724809999999906</v>
      </c>
    </row>
    <row r="11000" spans="1:6" x14ac:dyDescent="0.3">
      <c r="A11000" s="336">
        <v>37852</v>
      </c>
      <c r="B11000" s="2" t="s">
        <v>293</v>
      </c>
      <c r="C11000" s="429">
        <v>5.780195</v>
      </c>
      <c r="D11000" s="429">
        <v>4.1593960000000001</v>
      </c>
      <c r="E11000" s="429">
        <v>1.6207989999999999</v>
      </c>
      <c r="F11000" s="429">
        <v>-7.30027299999999</v>
      </c>
    </row>
    <row r="11001" spans="1:6" x14ac:dyDescent="0.3">
      <c r="A11001" s="336">
        <v>37853</v>
      </c>
      <c r="B11001" s="2" t="s">
        <v>293</v>
      </c>
      <c r="C11001" s="429">
        <v>5.9707869999999996</v>
      </c>
      <c r="D11001" s="429">
        <v>3.7475429999999998</v>
      </c>
      <c r="E11001" s="429">
        <v>2.2232439999999998</v>
      </c>
      <c r="F11001" s="429">
        <v>-0.50151100000001492</v>
      </c>
    </row>
    <row r="11002" spans="1:6" x14ac:dyDescent="0.3">
      <c r="A11002" s="336">
        <v>37854</v>
      </c>
      <c r="B11002" s="2" t="s">
        <v>293</v>
      </c>
      <c r="C11002" s="429">
        <v>5.8299079999999996</v>
      </c>
      <c r="D11002" s="429">
        <v>3.7436159999999998</v>
      </c>
      <c r="E11002" s="429">
        <v>2.0862919999999998</v>
      </c>
      <c r="F11002" s="429">
        <v>-6.7765680000000117</v>
      </c>
    </row>
    <row r="11003" spans="1:6" x14ac:dyDescent="0.3">
      <c r="A11003" s="336">
        <v>37857</v>
      </c>
      <c r="B11003" s="2" t="s">
        <v>293</v>
      </c>
      <c r="C11003" s="429">
        <v>5.7456680000000002</v>
      </c>
      <c r="D11003" s="429">
        <v>3.3517160000000001</v>
      </c>
      <c r="E11003" s="429">
        <v>2.3939520000000001</v>
      </c>
      <c r="F11003" s="429">
        <v>0.20354999999999279</v>
      </c>
    </row>
    <row r="11004" spans="1:6" x14ac:dyDescent="0.3">
      <c r="A11004" s="336">
        <v>37860</v>
      </c>
      <c r="B11004" s="2" t="s">
        <v>293</v>
      </c>
      <c r="C11004" s="429">
        <v>5.8184579999999997</v>
      </c>
      <c r="D11004" s="429">
        <v>3.475886</v>
      </c>
      <c r="E11004" s="429">
        <v>2.3425719999999997</v>
      </c>
      <c r="F11004" s="429">
        <v>0.3604220000000069</v>
      </c>
    </row>
    <row r="11005" spans="1:6" x14ac:dyDescent="0.3">
      <c r="A11005" s="336">
        <v>37861</v>
      </c>
      <c r="B11005" s="2" t="s">
        <v>293</v>
      </c>
      <c r="C11005" s="429">
        <v>5.8492480000000002</v>
      </c>
      <c r="D11005" s="429">
        <v>3.8151099999999998</v>
      </c>
      <c r="E11005" s="429">
        <v>2.0341380000000004</v>
      </c>
      <c r="F11005" s="429">
        <v>-1.9713029999999989</v>
      </c>
    </row>
    <row r="11006" spans="1:6" x14ac:dyDescent="0.3">
      <c r="A11006" s="336">
        <v>37862</v>
      </c>
      <c r="B11006" s="2" t="s">
        <v>293</v>
      </c>
      <c r="C11006" s="429">
        <v>5.7552479999999999</v>
      </c>
      <c r="D11006" s="429">
        <v>3.9067560000000001</v>
      </c>
      <c r="E11006" s="429">
        <v>1.8484919999999998</v>
      </c>
      <c r="F11006" s="429">
        <v>-4.2875649999999936</v>
      </c>
    </row>
    <row r="11007" spans="1:6" x14ac:dyDescent="0.3">
      <c r="A11007" s="336">
        <v>37863</v>
      </c>
      <c r="B11007" s="2" t="s">
        <v>293</v>
      </c>
      <c r="C11007" s="429">
        <v>5.7309080000000003</v>
      </c>
      <c r="D11007" s="429">
        <v>3.8766389999999999</v>
      </c>
      <c r="E11007" s="429">
        <v>1.8542690000000004</v>
      </c>
      <c r="F11007" s="429">
        <v>-4.1784139999999965</v>
      </c>
    </row>
    <row r="11008" spans="1:6" x14ac:dyDescent="0.3">
      <c r="A11008" s="336">
        <v>37865</v>
      </c>
      <c r="B11008" s="2" t="s">
        <v>293</v>
      </c>
      <c r="C11008" s="429">
        <v>5.897081</v>
      </c>
      <c r="D11008" s="429">
        <v>3.79949</v>
      </c>
      <c r="E11008" s="429">
        <v>2.097591</v>
      </c>
      <c r="F11008" s="429">
        <v>-1.6376220000000004</v>
      </c>
    </row>
    <row r="11009" spans="1:6" x14ac:dyDescent="0.3">
      <c r="A11009" s="336">
        <v>37866</v>
      </c>
      <c r="B11009" s="2" t="s">
        <v>293</v>
      </c>
      <c r="C11009" s="429">
        <v>5.8539570000000003</v>
      </c>
      <c r="D11009" s="429">
        <v>4.0570050000000002</v>
      </c>
      <c r="E11009" s="429">
        <v>1.7969520000000001</v>
      </c>
      <c r="F11009" s="429">
        <v>-4.3629479999999887</v>
      </c>
    </row>
    <row r="11010" spans="1:6" x14ac:dyDescent="0.3">
      <c r="A11010" s="336">
        <v>37869</v>
      </c>
      <c r="B11010" s="2" t="s">
        <v>293</v>
      </c>
      <c r="C11010" s="429">
        <v>5.760186</v>
      </c>
      <c r="D11010" s="429">
        <v>3.7786789999999999</v>
      </c>
      <c r="E11010" s="429">
        <v>1.9815070000000001</v>
      </c>
      <c r="F11010" s="429">
        <v>-3.3131029999999981</v>
      </c>
    </row>
    <row r="11011" spans="1:6" x14ac:dyDescent="0.3">
      <c r="A11011" s="336">
        <v>37870</v>
      </c>
      <c r="B11011" s="2" t="s">
        <v>293</v>
      </c>
      <c r="C11011" s="429">
        <v>5.811064</v>
      </c>
      <c r="D11011" s="429">
        <v>4.1232790000000001</v>
      </c>
      <c r="E11011" s="429">
        <v>1.6877849999999999</v>
      </c>
      <c r="F11011" s="429">
        <v>-5.1075690000000051</v>
      </c>
    </row>
    <row r="11012" spans="1:6" x14ac:dyDescent="0.3">
      <c r="A11012" s="336">
        <v>37871</v>
      </c>
      <c r="B11012" s="2" t="s">
        <v>293</v>
      </c>
      <c r="C11012" s="429">
        <v>5.9106839999999998</v>
      </c>
      <c r="D11012" s="429">
        <v>3.7814130000000001</v>
      </c>
      <c r="E11012" s="429">
        <v>2.1292709999999997</v>
      </c>
      <c r="F11012" s="429">
        <v>-0.91406399999999621</v>
      </c>
    </row>
    <row r="11013" spans="1:6" x14ac:dyDescent="0.3">
      <c r="A11013" s="336">
        <v>37872</v>
      </c>
      <c r="B11013" s="2" t="s">
        <v>293</v>
      </c>
      <c r="C11013" s="429">
        <v>5.7851119999999998</v>
      </c>
      <c r="D11013" s="429">
        <v>4.1437229999999996</v>
      </c>
      <c r="E11013" s="429">
        <v>1.6413890000000002</v>
      </c>
      <c r="F11013" s="429">
        <v>-7.4229940000000099</v>
      </c>
    </row>
    <row r="11014" spans="1:6" x14ac:dyDescent="0.3">
      <c r="A11014" s="336">
        <v>37873</v>
      </c>
      <c r="B11014" s="2" t="s">
        <v>293</v>
      </c>
      <c r="C11014" s="429">
        <v>5.7077869999999997</v>
      </c>
      <c r="D11014" s="429">
        <v>3.3922810000000001</v>
      </c>
      <c r="E11014" s="429">
        <v>2.3155059999999996</v>
      </c>
      <c r="F11014" s="429">
        <v>3.6671999999995819E-2</v>
      </c>
    </row>
    <row r="11015" spans="1:6" x14ac:dyDescent="0.3">
      <c r="A11015" s="336">
        <v>37874</v>
      </c>
      <c r="B11015" s="2" t="s">
        <v>293</v>
      </c>
      <c r="C11015" s="429">
        <v>5.983231</v>
      </c>
      <c r="D11015" s="429">
        <v>3.6675040000000001</v>
      </c>
      <c r="E11015" s="429">
        <v>2.3157269999999999</v>
      </c>
      <c r="F11015" s="429">
        <v>-4.09165500000001</v>
      </c>
    </row>
    <row r="11016" spans="1:6" x14ac:dyDescent="0.3">
      <c r="A11016" s="336">
        <v>37876</v>
      </c>
      <c r="B11016" s="2" t="s">
        <v>293</v>
      </c>
      <c r="C11016" s="429">
        <v>5.7643000000000004</v>
      </c>
      <c r="D11016" s="429">
        <v>3.753447</v>
      </c>
      <c r="E11016" s="429">
        <v>2.0108530000000004</v>
      </c>
      <c r="F11016" s="429">
        <v>-2.2315639999999917</v>
      </c>
    </row>
    <row r="11017" spans="1:6" x14ac:dyDescent="0.3">
      <c r="A11017" s="336">
        <v>37877</v>
      </c>
      <c r="B11017" s="2" t="s">
        <v>293</v>
      </c>
      <c r="C11017" s="429">
        <v>5.8095939999999997</v>
      </c>
      <c r="D11017" s="429">
        <v>3.6826249999999998</v>
      </c>
      <c r="E11017" s="429">
        <v>2.1269689999999999</v>
      </c>
      <c r="F11017" s="429">
        <v>-0.7621379999999931</v>
      </c>
    </row>
    <row r="11018" spans="1:6" x14ac:dyDescent="0.3">
      <c r="A11018" s="336">
        <v>37878</v>
      </c>
      <c r="B11018" s="2" t="s">
        <v>293</v>
      </c>
      <c r="C11018" s="429">
        <v>5.7120259999999998</v>
      </c>
      <c r="D11018" s="429">
        <v>4.1822540000000004</v>
      </c>
      <c r="E11018" s="429">
        <v>1.5297719999999995</v>
      </c>
      <c r="F11018" s="429">
        <v>-9.2863919999999993</v>
      </c>
    </row>
    <row r="11019" spans="1:6" x14ac:dyDescent="0.3">
      <c r="A11019" s="336">
        <v>37879</v>
      </c>
      <c r="B11019" s="2" t="s">
        <v>293</v>
      </c>
      <c r="C11019" s="429">
        <v>5.8024149999999999</v>
      </c>
      <c r="D11019" s="429">
        <v>3.9588329999999998</v>
      </c>
      <c r="E11019" s="429">
        <v>1.8435820000000001</v>
      </c>
      <c r="F11019" s="429">
        <v>-3.744565999999999</v>
      </c>
    </row>
    <row r="11020" spans="1:6" x14ac:dyDescent="0.3">
      <c r="A11020" s="336">
        <v>37880</v>
      </c>
      <c r="B11020" s="2" t="s">
        <v>293</v>
      </c>
      <c r="C11020" s="429">
        <v>5.9809140000000003</v>
      </c>
      <c r="D11020" s="429">
        <v>3.5798960000000002</v>
      </c>
      <c r="E11020" s="429">
        <v>2.4010180000000001</v>
      </c>
      <c r="F11020" s="429">
        <v>-4.0589760000000084</v>
      </c>
    </row>
    <row r="11021" spans="1:6" x14ac:dyDescent="0.3">
      <c r="A11021" s="336">
        <v>37881</v>
      </c>
      <c r="B11021" s="2" t="s">
        <v>293</v>
      </c>
      <c r="C11021" s="429">
        <v>5.8010339999999996</v>
      </c>
      <c r="D11021" s="429">
        <v>3.7598229999999999</v>
      </c>
      <c r="E11021" s="429">
        <v>2.0412109999999997</v>
      </c>
      <c r="F11021" s="429">
        <v>-2.4482879999999909</v>
      </c>
    </row>
    <row r="11022" spans="1:6" x14ac:dyDescent="0.3">
      <c r="A11022" s="336">
        <v>37882</v>
      </c>
      <c r="B11022" s="2" t="s">
        <v>293</v>
      </c>
      <c r="C11022" s="429">
        <v>5.6043770000000004</v>
      </c>
      <c r="D11022" s="429">
        <v>4.3399239999999999</v>
      </c>
      <c r="E11022" s="429">
        <v>1.2644530000000005</v>
      </c>
      <c r="F11022" s="429">
        <v>-11.239997999999993</v>
      </c>
    </row>
    <row r="11023" spans="1:6" x14ac:dyDescent="0.3">
      <c r="A11023" s="336">
        <v>37885</v>
      </c>
      <c r="B11023" s="2" t="s">
        <v>293</v>
      </c>
      <c r="C11023" s="429">
        <v>5.7962100000000003</v>
      </c>
      <c r="D11023" s="429">
        <v>4.0588519999999999</v>
      </c>
      <c r="E11023" s="429">
        <v>1.7373580000000004</v>
      </c>
      <c r="F11023" s="429">
        <v>-8.1481580000000022</v>
      </c>
    </row>
    <row r="11024" spans="1:6" x14ac:dyDescent="0.3">
      <c r="A11024" s="336">
        <v>37886</v>
      </c>
      <c r="B11024" s="2" t="s">
        <v>293</v>
      </c>
      <c r="C11024" s="429">
        <v>5.8620609999999997</v>
      </c>
      <c r="D11024" s="429">
        <v>3.8882140000000001</v>
      </c>
      <c r="E11024" s="429">
        <v>1.9738469999999997</v>
      </c>
      <c r="F11024" s="429">
        <v>-3.3005349999999893</v>
      </c>
    </row>
    <row r="11025" spans="1:6" x14ac:dyDescent="0.3">
      <c r="A11025" s="336">
        <v>37887</v>
      </c>
      <c r="B11025" s="2" t="s">
        <v>293</v>
      </c>
      <c r="C11025" s="429">
        <v>5.8083499999999999</v>
      </c>
      <c r="D11025" s="429">
        <v>4.002516</v>
      </c>
      <c r="E11025" s="429">
        <v>1.8058339999999999</v>
      </c>
      <c r="F11025" s="429">
        <v>-7.3301109999999952</v>
      </c>
    </row>
    <row r="11026" spans="1:6" x14ac:dyDescent="0.3">
      <c r="A11026" s="336">
        <v>37888</v>
      </c>
      <c r="B11026" s="2" t="s">
        <v>293</v>
      </c>
      <c r="C11026" s="429">
        <v>5.8403330000000002</v>
      </c>
      <c r="D11026" s="429">
        <v>3.9387530000000002</v>
      </c>
      <c r="E11026" s="429">
        <v>1.90158</v>
      </c>
      <c r="F11026" s="429">
        <v>-3.0814010000000067</v>
      </c>
    </row>
    <row r="11027" spans="1:6" x14ac:dyDescent="0.3">
      <c r="A11027" s="336">
        <v>37890</v>
      </c>
      <c r="B11027" s="2" t="s">
        <v>293</v>
      </c>
      <c r="C11027" s="429">
        <v>5.7835539999999996</v>
      </c>
      <c r="D11027" s="429">
        <v>3.5641759999999998</v>
      </c>
      <c r="E11027" s="429">
        <v>2.2193779999999999</v>
      </c>
      <c r="F11027" s="429">
        <v>0.44402999999999082</v>
      </c>
    </row>
    <row r="11028" spans="1:6" x14ac:dyDescent="0.3">
      <c r="A11028" s="336">
        <v>37891</v>
      </c>
      <c r="B11028" s="2" t="s">
        <v>293</v>
      </c>
      <c r="C11028" s="429">
        <v>5.8043060000000004</v>
      </c>
      <c r="D11028" s="429">
        <v>3.4320909999999998</v>
      </c>
      <c r="E11028" s="429">
        <v>2.3722150000000006</v>
      </c>
      <c r="F11028" s="429">
        <v>0.26674400000000276</v>
      </c>
    </row>
    <row r="11029" spans="1:6" x14ac:dyDescent="0.3">
      <c r="A11029" s="336">
        <v>37892</v>
      </c>
      <c r="B11029" s="2" t="s">
        <v>293</v>
      </c>
      <c r="C11029" s="429">
        <v>5.7859400000000001</v>
      </c>
      <c r="D11029" s="429">
        <v>4.0983039999999997</v>
      </c>
      <c r="E11029" s="429">
        <v>1.6876360000000004</v>
      </c>
      <c r="F11029" s="429">
        <v>-6.0999979999999852</v>
      </c>
    </row>
    <row r="11030" spans="1:6" x14ac:dyDescent="0.3">
      <c r="A11030" s="336">
        <v>37902</v>
      </c>
      <c r="B11030" s="2" t="s">
        <v>298</v>
      </c>
      <c r="C11030" s="429">
        <v>5.4164859999999999</v>
      </c>
      <c r="D11030" s="429">
        <v>3.213206</v>
      </c>
      <c r="E11030" s="429">
        <v>2.2032799999999999</v>
      </c>
      <c r="F11030" s="429">
        <v>-0.79883100000000695</v>
      </c>
    </row>
    <row r="11031" spans="1:6" x14ac:dyDescent="0.3">
      <c r="A11031" s="336">
        <v>37909</v>
      </c>
      <c r="B11031" s="2" t="s">
        <v>298</v>
      </c>
      <c r="C11031" s="429">
        <v>5.4229250000000002</v>
      </c>
      <c r="D11031" s="429">
        <v>3.2126769999999998</v>
      </c>
      <c r="E11031" s="429">
        <v>2.2102480000000004</v>
      </c>
      <c r="F11031" s="429">
        <v>-1.4462480000000042</v>
      </c>
    </row>
    <row r="11032" spans="1:6" x14ac:dyDescent="0.3">
      <c r="A11032" s="336">
        <v>37912</v>
      </c>
      <c r="B11032" s="2" t="s">
        <v>293</v>
      </c>
      <c r="C11032" s="429">
        <v>5.9568320000000003</v>
      </c>
      <c r="D11032" s="429">
        <v>3.8249970000000002</v>
      </c>
      <c r="E11032" s="429">
        <v>2.1318350000000001</v>
      </c>
      <c r="F11032" s="429">
        <v>-1.9904469999999961</v>
      </c>
    </row>
    <row r="11033" spans="1:6" x14ac:dyDescent="0.3">
      <c r="A11033" s="336">
        <v>37914</v>
      </c>
      <c r="B11033" s="2" t="s">
        <v>293</v>
      </c>
      <c r="C11033" s="429">
        <v>5.9408459999999996</v>
      </c>
      <c r="D11033" s="429">
        <v>3.781447</v>
      </c>
      <c r="E11033" s="429">
        <v>2.1593989999999996</v>
      </c>
      <c r="F11033" s="429">
        <v>-0.8276869999999974</v>
      </c>
    </row>
    <row r="11034" spans="1:6" x14ac:dyDescent="0.3">
      <c r="A11034" s="336">
        <v>37915</v>
      </c>
      <c r="B11034" s="2" t="s">
        <v>293</v>
      </c>
      <c r="C11034" s="429">
        <v>5.9703299999999997</v>
      </c>
      <c r="D11034" s="429">
        <v>3.7874690000000002</v>
      </c>
      <c r="E11034" s="429">
        <v>2.1828609999999995</v>
      </c>
      <c r="F11034" s="429">
        <v>-0.85387000000000057</v>
      </c>
    </row>
    <row r="11035" spans="1:6" x14ac:dyDescent="0.3">
      <c r="A11035" s="336">
        <v>37916</v>
      </c>
      <c r="B11035" s="2" t="s">
        <v>298</v>
      </c>
      <c r="C11035" s="429">
        <v>5.4202680000000001</v>
      </c>
      <c r="D11035" s="429">
        <v>3.2033550000000002</v>
      </c>
      <c r="E11035" s="429">
        <v>2.2169129999999999</v>
      </c>
      <c r="F11035" s="429">
        <v>-0.7892970000000048</v>
      </c>
    </row>
    <row r="11036" spans="1:6" x14ac:dyDescent="0.3">
      <c r="A11036" s="336">
        <v>37917</v>
      </c>
      <c r="B11036" s="2" t="s">
        <v>293</v>
      </c>
      <c r="C11036" s="429">
        <v>5.9601480000000002</v>
      </c>
      <c r="D11036" s="429">
        <v>3.8156370000000002</v>
      </c>
      <c r="E11036" s="429">
        <v>2.1445110000000001</v>
      </c>
      <c r="F11036" s="429">
        <v>-1.3658430000000052</v>
      </c>
    </row>
    <row r="11037" spans="1:6" x14ac:dyDescent="0.3">
      <c r="A11037" s="336">
        <v>37918</v>
      </c>
      <c r="B11037" s="2" t="s">
        <v>293</v>
      </c>
      <c r="C11037" s="429">
        <v>5.9364790000000003</v>
      </c>
      <c r="D11037" s="429">
        <v>3.8641480000000001</v>
      </c>
      <c r="E11037" s="429">
        <v>2.0723310000000001</v>
      </c>
      <c r="F11037" s="429">
        <v>-2.1993600000000058</v>
      </c>
    </row>
    <row r="11038" spans="1:6" x14ac:dyDescent="0.3">
      <c r="A11038" s="336">
        <v>37919</v>
      </c>
      <c r="B11038" s="2" t="s">
        <v>298</v>
      </c>
      <c r="C11038" s="429">
        <v>5.4308500000000004</v>
      </c>
      <c r="D11038" s="429">
        <v>3.179071</v>
      </c>
      <c r="E11038" s="429">
        <v>2.2517790000000004</v>
      </c>
      <c r="F11038" s="429">
        <v>-0.94686900000000662</v>
      </c>
    </row>
    <row r="11039" spans="1:6" x14ac:dyDescent="0.3">
      <c r="A11039" s="336">
        <v>37920</v>
      </c>
      <c r="B11039" s="2" t="s">
        <v>293</v>
      </c>
      <c r="C11039" s="429">
        <v>5.9662759999999997</v>
      </c>
      <c r="D11039" s="429">
        <v>3.750915</v>
      </c>
      <c r="E11039" s="429">
        <v>2.2153609999999997</v>
      </c>
      <c r="F11039" s="429">
        <v>-0.40818199999999649</v>
      </c>
    </row>
    <row r="11040" spans="1:6" x14ac:dyDescent="0.3">
      <c r="A11040" s="336">
        <v>37921</v>
      </c>
      <c r="B11040" s="2" t="s">
        <v>293</v>
      </c>
      <c r="C11040" s="429">
        <v>5.9640389999999996</v>
      </c>
      <c r="D11040" s="429">
        <v>3.8006600000000001</v>
      </c>
      <c r="E11040" s="429">
        <v>2.1633789999999995</v>
      </c>
      <c r="F11040" s="429">
        <v>-1.7226300000000023</v>
      </c>
    </row>
    <row r="11041" spans="1:6" x14ac:dyDescent="0.3">
      <c r="A11041" s="336">
        <v>37922</v>
      </c>
      <c r="B11041" s="2" t="s">
        <v>293</v>
      </c>
      <c r="C11041" s="429">
        <v>5.9850950000000003</v>
      </c>
      <c r="D11041" s="429">
        <v>3.7330049999999999</v>
      </c>
      <c r="E11041" s="429">
        <v>2.2520900000000004</v>
      </c>
      <c r="F11041" s="429">
        <v>-1.5948949999999869</v>
      </c>
    </row>
    <row r="11042" spans="1:6" x14ac:dyDescent="0.3">
      <c r="A11042" s="336">
        <v>37923</v>
      </c>
      <c r="B11042" s="2" t="s">
        <v>298</v>
      </c>
      <c r="C11042" s="429">
        <v>5.4299439999999999</v>
      </c>
      <c r="D11042" s="429">
        <v>3.2133880000000001</v>
      </c>
      <c r="E11042" s="429">
        <v>2.2165559999999997</v>
      </c>
      <c r="F11042" s="429">
        <v>-1.7394010000000009</v>
      </c>
    </row>
    <row r="11043" spans="1:6" x14ac:dyDescent="0.3">
      <c r="A11043" s="336">
        <v>37924</v>
      </c>
      <c r="B11043" s="2" t="s">
        <v>293</v>
      </c>
      <c r="C11043" s="429">
        <v>5.9283099999999997</v>
      </c>
      <c r="D11043" s="429">
        <v>3.8148580000000001</v>
      </c>
      <c r="E11043" s="429">
        <v>2.1134519999999997</v>
      </c>
      <c r="F11043" s="429">
        <v>-1.288058999999997</v>
      </c>
    </row>
    <row r="11044" spans="1:6" x14ac:dyDescent="0.3">
      <c r="A11044" s="336">
        <v>37931</v>
      </c>
      <c r="B11044" s="2" t="s">
        <v>293</v>
      </c>
      <c r="C11044" s="429">
        <v>5.9660460000000004</v>
      </c>
      <c r="D11044" s="429">
        <v>3.803725</v>
      </c>
      <c r="E11044" s="429">
        <v>2.1623210000000004</v>
      </c>
      <c r="F11044" s="429">
        <v>-2.8726370000000117</v>
      </c>
    </row>
    <row r="11045" spans="1:6" x14ac:dyDescent="0.3">
      <c r="A11045" s="336">
        <v>37932</v>
      </c>
      <c r="B11045" s="2" t="s">
        <v>293</v>
      </c>
      <c r="C11045" s="429">
        <v>6.0142860000000002</v>
      </c>
      <c r="D11045" s="429">
        <v>3.74431</v>
      </c>
      <c r="E11045" s="429">
        <v>2.2699760000000002</v>
      </c>
      <c r="F11045" s="429">
        <v>-2.7909480000000073</v>
      </c>
    </row>
    <row r="11046" spans="1:6" x14ac:dyDescent="0.3">
      <c r="A11046" s="336">
        <v>37934</v>
      </c>
      <c r="B11046" s="2" t="s">
        <v>293</v>
      </c>
      <c r="C11046" s="429">
        <v>6.0097060000000004</v>
      </c>
      <c r="D11046" s="429">
        <v>3.724253</v>
      </c>
      <c r="E11046" s="429">
        <v>2.2854530000000004</v>
      </c>
      <c r="F11046" s="429">
        <v>-2.301938000000014</v>
      </c>
    </row>
    <row r="11047" spans="1:6" x14ac:dyDescent="0.3">
      <c r="A11047" s="336">
        <v>37938</v>
      </c>
      <c r="B11047" s="2" t="s">
        <v>293</v>
      </c>
      <c r="C11047" s="429">
        <v>5.9216660000000001</v>
      </c>
      <c r="D11047" s="429">
        <v>3.9199959999999998</v>
      </c>
      <c r="E11047" s="429">
        <v>2.0016700000000003</v>
      </c>
      <c r="F11047" s="429">
        <v>-3.0699669999999983</v>
      </c>
    </row>
    <row r="11048" spans="1:6" x14ac:dyDescent="0.3">
      <c r="A11048" s="336">
        <v>38001</v>
      </c>
      <c r="B11048" s="2" t="s">
        <v>298</v>
      </c>
      <c r="C11048" s="429">
        <v>6.215878</v>
      </c>
      <c r="D11048" s="429">
        <v>2.53409</v>
      </c>
      <c r="E11048" s="429">
        <v>3.6817880000000001</v>
      </c>
      <c r="F11048" s="429">
        <v>4.3800440000000052</v>
      </c>
    </row>
    <row r="11049" spans="1:6" x14ac:dyDescent="0.3">
      <c r="A11049" s="336">
        <v>38002</v>
      </c>
      <c r="B11049" s="2" t="s">
        <v>293</v>
      </c>
      <c r="C11049" s="429">
        <v>7.165978</v>
      </c>
      <c r="D11049" s="429">
        <v>3.1910280000000002</v>
      </c>
      <c r="E11049" s="429">
        <v>3.9749499999999998</v>
      </c>
      <c r="F11049" s="429">
        <v>6.1046620000000047</v>
      </c>
    </row>
    <row r="11050" spans="1:6" x14ac:dyDescent="0.3">
      <c r="A11050" s="336">
        <v>38004</v>
      </c>
      <c r="B11050" s="2" t="s">
        <v>293</v>
      </c>
      <c r="C11050" s="429">
        <v>7.1666749999999997</v>
      </c>
      <c r="D11050" s="429">
        <v>3.1127039999999999</v>
      </c>
      <c r="E11050" s="429">
        <v>4.0539709999999998</v>
      </c>
      <c r="F11050" s="429">
        <v>6.7267070000000047</v>
      </c>
    </row>
    <row r="11051" spans="1:6" x14ac:dyDescent="0.3">
      <c r="A11051" s="336">
        <v>38006</v>
      </c>
      <c r="B11051" s="2" t="s">
        <v>298</v>
      </c>
      <c r="C11051" s="429">
        <v>6.2203809999999997</v>
      </c>
      <c r="D11051" s="429">
        <v>2.575002</v>
      </c>
      <c r="E11051" s="429">
        <v>3.6453789999999997</v>
      </c>
      <c r="F11051" s="429">
        <v>3.9247610000000108</v>
      </c>
    </row>
    <row r="11052" spans="1:6" x14ac:dyDescent="0.3">
      <c r="A11052" s="336">
        <v>38008</v>
      </c>
      <c r="B11052" s="2" t="s">
        <v>293</v>
      </c>
      <c r="C11052" s="429">
        <v>6.8545439999999997</v>
      </c>
      <c r="D11052" s="429">
        <v>3.270756</v>
      </c>
      <c r="E11052" s="429">
        <v>3.5837879999999998</v>
      </c>
      <c r="F11052" s="429">
        <v>2.5736169999999987</v>
      </c>
    </row>
    <row r="11053" spans="1:6" x14ac:dyDescent="0.3">
      <c r="A11053" s="336">
        <v>38011</v>
      </c>
      <c r="B11053" s="2" t="s">
        <v>293</v>
      </c>
      <c r="C11053" s="429">
        <v>7.1221180000000004</v>
      </c>
      <c r="D11053" s="429">
        <v>3.0798800000000002</v>
      </c>
      <c r="E11053" s="429">
        <v>4.0422380000000002</v>
      </c>
      <c r="F11053" s="429">
        <v>6.2542400000000171</v>
      </c>
    </row>
    <row r="11054" spans="1:6" x14ac:dyDescent="0.3">
      <c r="A11054" s="336">
        <v>38012</v>
      </c>
      <c r="B11054" s="2" t="s">
        <v>298</v>
      </c>
      <c r="C11054" s="429">
        <v>6.2491750000000001</v>
      </c>
      <c r="D11054" s="429">
        <v>2.558386</v>
      </c>
      <c r="E11054" s="429">
        <v>3.6907890000000001</v>
      </c>
      <c r="F11054" s="429">
        <v>4.5074639999999846</v>
      </c>
    </row>
    <row r="11055" spans="1:6" x14ac:dyDescent="0.3">
      <c r="A11055" s="336">
        <v>38015</v>
      </c>
      <c r="B11055" s="2" t="s">
        <v>298</v>
      </c>
      <c r="C11055" s="429">
        <v>6.3843579999999998</v>
      </c>
      <c r="D11055" s="429">
        <v>2.3142960000000001</v>
      </c>
      <c r="E11055" s="429">
        <v>4.0700620000000001</v>
      </c>
      <c r="F11055" s="429">
        <v>7.3952750000000123</v>
      </c>
    </row>
    <row r="11056" spans="1:6" x14ac:dyDescent="0.3">
      <c r="A11056" s="336">
        <v>38016</v>
      </c>
      <c r="B11056" s="2" t="s">
        <v>293</v>
      </c>
      <c r="C11056" s="429">
        <v>7.1978619999999998</v>
      </c>
      <c r="D11056" s="429">
        <v>3.268586</v>
      </c>
      <c r="E11056" s="429">
        <v>3.9292759999999998</v>
      </c>
      <c r="F11056" s="429">
        <v>6.1717139999999944</v>
      </c>
    </row>
    <row r="11057" spans="1:6" x14ac:dyDescent="0.3">
      <c r="A11057" s="336">
        <v>38017</v>
      </c>
      <c r="B11057" s="2" t="s">
        <v>293</v>
      </c>
      <c r="C11057" s="429">
        <v>7.0678739999999998</v>
      </c>
      <c r="D11057" s="429">
        <v>3.3316089999999998</v>
      </c>
      <c r="E11057" s="429">
        <v>3.7362649999999999</v>
      </c>
      <c r="F11057" s="429">
        <v>4.2033479999999983</v>
      </c>
    </row>
    <row r="11058" spans="1:6" x14ac:dyDescent="0.3">
      <c r="A11058" s="336">
        <v>38018</v>
      </c>
      <c r="B11058" s="2" t="s">
        <v>293</v>
      </c>
      <c r="C11058" s="429">
        <v>7.1863479999999997</v>
      </c>
      <c r="D11058" s="429">
        <v>3.2957299999999998</v>
      </c>
      <c r="E11058" s="429">
        <v>3.8906179999999999</v>
      </c>
      <c r="F11058" s="429">
        <v>5.9377410000000026</v>
      </c>
    </row>
    <row r="11059" spans="1:6" x14ac:dyDescent="0.3">
      <c r="A11059" s="336">
        <v>38019</v>
      </c>
      <c r="B11059" s="2" t="s">
        <v>293</v>
      </c>
      <c r="C11059" s="429">
        <v>7.0604719999999999</v>
      </c>
      <c r="D11059" s="429">
        <v>3.0633029999999999</v>
      </c>
      <c r="E11059" s="429">
        <v>3.997169</v>
      </c>
      <c r="F11059" s="429">
        <v>5.7004960000000082</v>
      </c>
    </row>
    <row r="11060" spans="1:6" x14ac:dyDescent="0.3">
      <c r="A11060" s="336">
        <v>38023</v>
      </c>
      <c r="B11060" s="2" t="s">
        <v>293</v>
      </c>
      <c r="C11060" s="429">
        <v>7.2590669999999999</v>
      </c>
      <c r="D11060" s="429">
        <v>3.1546349999999999</v>
      </c>
      <c r="E11060" s="429">
        <v>4.1044320000000001</v>
      </c>
      <c r="F11060" s="429">
        <v>8.8115530000000035</v>
      </c>
    </row>
    <row r="11061" spans="1:6" x14ac:dyDescent="0.3">
      <c r="A11061" s="336">
        <v>38024</v>
      </c>
      <c r="B11061" s="2" t="s">
        <v>298</v>
      </c>
      <c r="C11061" s="429">
        <v>6.2568650000000003</v>
      </c>
      <c r="D11061" s="429">
        <v>2.5949710000000001</v>
      </c>
      <c r="E11061" s="429">
        <v>3.6618940000000002</v>
      </c>
      <c r="F11061" s="429">
        <v>5.8979309999999998</v>
      </c>
    </row>
    <row r="11062" spans="1:6" x14ac:dyDescent="0.3">
      <c r="A11062" s="336">
        <v>38028</v>
      </c>
      <c r="B11062" s="2" t="s">
        <v>293</v>
      </c>
      <c r="C11062" s="429">
        <v>7.0948320000000002</v>
      </c>
      <c r="D11062" s="429">
        <v>3.2528459999999999</v>
      </c>
      <c r="E11062" s="429">
        <v>3.8419860000000003</v>
      </c>
      <c r="F11062" s="429">
        <v>4.9034030000000115</v>
      </c>
    </row>
    <row r="11063" spans="1:6" x14ac:dyDescent="0.3">
      <c r="A11063" s="336">
        <v>38030</v>
      </c>
      <c r="B11063" s="2" t="s">
        <v>298</v>
      </c>
      <c r="C11063" s="429">
        <v>6.2832369999999997</v>
      </c>
      <c r="D11063" s="429">
        <v>2.5556619999999999</v>
      </c>
      <c r="E11063" s="429">
        <v>3.7275749999999999</v>
      </c>
      <c r="F11063" s="429">
        <v>6.6580130000000111</v>
      </c>
    </row>
    <row r="11064" spans="1:6" x14ac:dyDescent="0.3">
      <c r="A11064" s="336">
        <v>38034</v>
      </c>
      <c r="B11064" s="2" t="s">
        <v>298</v>
      </c>
      <c r="C11064" s="429">
        <v>6.222855</v>
      </c>
      <c r="D11064" s="429">
        <v>2.5359859999999999</v>
      </c>
      <c r="E11064" s="429">
        <v>3.6868690000000002</v>
      </c>
      <c r="F11064" s="429">
        <v>4.8032889999999995</v>
      </c>
    </row>
    <row r="11065" spans="1:6" x14ac:dyDescent="0.3">
      <c r="A11065" s="336">
        <v>38037</v>
      </c>
      <c r="B11065" s="2" t="s">
        <v>298</v>
      </c>
      <c r="C11065" s="429">
        <v>6.2560209999999996</v>
      </c>
      <c r="D11065" s="429">
        <v>2.4872459999999998</v>
      </c>
      <c r="E11065" s="429">
        <v>3.7687749999999998</v>
      </c>
      <c r="F11065" s="429">
        <v>5.324265000000004</v>
      </c>
    </row>
    <row r="11066" spans="1:6" x14ac:dyDescent="0.3">
      <c r="A11066" s="336">
        <v>38039</v>
      </c>
      <c r="B11066" s="2" t="s">
        <v>293</v>
      </c>
      <c r="C11066" s="429">
        <v>6.8325199999999997</v>
      </c>
      <c r="D11066" s="429">
        <v>3.2939699999999998</v>
      </c>
      <c r="E11066" s="429">
        <v>3.5385499999999999</v>
      </c>
      <c r="F11066" s="429">
        <v>1.5607729999999975</v>
      </c>
    </row>
    <row r="11067" spans="1:6" x14ac:dyDescent="0.3">
      <c r="A11067" s="336">
        <v>38040</v>
      </c>
      <c r="B11067" s="2" t="s">
        <v>298</v>
      </c>
      <c r="C11067" s="429">
        <v>6.2657850000000002</v>
      </c>
      <c r="D11067" s="429">
        <v>2.4980380000000002</v>
      </c>
      <c r="E11067" s="429">
        <v>3.767747</v>
      </c>
      <c r="F11067" s="429">
        <v>6.0525990000000007</v>
      </c>
    </row>
    <row r="11068" spans="1:6" x14ac:dyDescent="0.3">
      <c r="A11068" s="336">
        <v>38041</v>
      </c>
      <c r="B11068" s="2" t="s">
        <v>298</v>
      </c>
      <c r="C11068" s="429">
        <v>6.3076800000000004</v>
      </c>
      <c r="D11068" s="429">
        <v>2.349126</v>
      </c>
      <c r="E11068" s="429">
        <v>3.9585540000000004</v>
      </c>
      <c r="F11068" s="429">
        <v>6.4452799999999968</v>
      </c>
    </row>
    <row r="11069" spans="1:6" x14ac:dyDescent="0.3">
      <c r="A11069" s="336">
        <v>38042</v>
      </c>
      <c r="B11069" s="2" t="s">
        <v>293</v>
      </c>
      <c r="C11069" s="429">
        <v>6.8504300000000002</v>
      </c>
      <c r="D11069" s="429">
        <v>3.263201</v>
      </c>
      <c r="E11069" s="429">
        <v>3.5872290000000002</v>
      </c>
      <c r="F11069" s="429">
        <v>2.1296550000000067</v>
      </c>
    </row>
    <row r="11070" spans="1:6" x14ac:dyDescent="0.3">
      <c r="A11070" s="336">
        <v>38044</v>
      </c>
      <c r="B11070" s="2" t="s">
        <v>293</v>
      </c>
      <c r="C11070" s="429">
        <v>6.7798340000000001</v>
      </c>
      <c r="D11070" s="429">
        <v>3.3614739999999999</v>
      </c>
      <c r="E11070" s="429">
        <v>3.4183600000000003</v>
      </c>
      <c r="F11070" s="429">
        <v>1.5458770000000044</v>
      </c>
    </row>
    <row r="11071" spans="1:6" x14ac:dyDescent="0.3">
      <c r="A11071" s="336">
        <v>38049</v>
      </c>
      <c r="B11071" s="2" t="s">
        <v>293</v>
      </c>
      <c r="C11071" s="429">
        <v>7.0546170000000004</v>
      </c>
      <c r="D11071" s="429">
        <v>3.1292990000000001</v>
      </c>
      <c r="E11071" s="429">
        <v>3.9253180000000003</v>
      </c>
      <c r="F11071" s="429">
        <v>4.9322299999999899</v>
      </c>
    </row>
    <row r="11072" spans="1:6" x14ac:dyDescent="0.3">
      <c r="A11072" s="336">
        <v>38052</v>
      </c>
      <c r="B11072" s="2" t="s">
        <v>293</v>
      </c>
      <c r="C11072" s="429">
        <v>6.7653819999999998</v>
      </c>
      <c r="D11072" s="429">
        <v>3.304875</v>
      </c>
      <c r="E11072" s="429">
        <v>3.4605069999999998</v>
      </c>
      <c r="F11072" s="429">
        <v>1.3553219999999939</v>
      </c>
    </row>
    <row r="11073" spans="1:6" x14ac:dyDescent="0.3">
      <c r="A11073" s="336">
        <v>38053</v>
      </c>
      <c r="B11073" s="2" t="s">
        <v>293</v>
      </c>
      <c r="C11073" s="429">
        <v>7.2627980000000001</v>
      </c>
      <c r="D11073" s="429">
        <v>3.19428</v>
      </c>
      <c r="E11073" s="429">
        <v>4.0685180000000001</v>
      </c>
      <c r="F11073" s="429">
        <v>8.2481249999999946</v>
      </c>
    </row>
    <row r="11074" spans="1:6" x14ac:dyDescent="0.3">
      <c r="A11074" s="336">
        <v>38057</v>
      </c>
      <c r="B11074" s="2" t="s">
        <v>293</v>
      </c>
      <c r="C11074" s="429">
        <v>6.8816290000000002</v>
      </c>
      <c r="D11074" s="429">
        <v>3.3145060000000002</v>
      </c>
      <c r="E11074" s="429">
        <v>3.567123</v>
      </c>
      <c r="F11074" s="429">
        <v>2.0205239999999876</v>
      </c>
    </row>
    <row r="11075" spans="1:6" x14ac:dyDescent="0.3">
      <c r="A11075" s="336">
        <v>38058</v>
      </c>
      <c r="B11075" s="2" t="s">
        <v>293</v>
      </c>
      <c r="C11075" s="429">
        <v>7.1851580000000004</v>
      </c>
      <c r="D11075" s="429">
        <v>3.124225</v>
      </c>
      <c r="E11075" s="429">
        <v>4.0609330000000003</v>
      </c>
      <c r="F11075" s="429">
        <v>7.4514479999999992</v>
      </c>
    </row>
    <row r="11076" spans="1:6" x14ac:dyDescent="0.3">
      <c r="A11076" s="336">
        <v>38059</v>
      </c>
      <c r="B11076" s="2" t="s">
        <v>298</v>
      </c>
      <c r="C11076" s="429">
        <v>6.1995899999999997</v>
      </c>
      <c r="D11076" s="429">
        <v>2.6128420000000001</v>
      </c>
      <c r="E11076" s="429">
        <v>3.5867479999999996</v>
      </c>
      <c r="F11076" s="429">
        <v>4.9924239999999998</v>
      </c>
    </row>
    <row r="11077" spans="1:6" x14ac:dyDescent="0.3">
      <c r="A11077" s="336">
        <v>38060</v>
      </c>
      <c r="B11077" s="2" t="s">
        <v>293</v>
      </c>
      <c r="C11077" s="429">
        <v>7.0130410000000003</v>
      </c>
      <c r="D11077" s="429">
        <v>3.2313209999999999</v>
      </c>
      <c r="E11077" s="429">
        <v>3.7817200000000004</v>
      </c>
      <c r="F11077" s="429">
        <v>4.0541159999999934</v>
      </c>
    </row>
    <row r="11078" spans="1:6" x14ac:dyDescent="0.3">
      <c r="A11078" s="336">
        <v>38061</v>
      </c>
      <c r="B11078" s="2" t="s">
        <v>293</v>
      </c>
      <c r="C11078" s="429">
        <v>6.757568</v>
      </c>
      <c r="D11078" s="429">
        <v>3.3542360000000002</v>
      </c>
      <c r="E11078" s="429">
        <v>3.4033319999999998</v>
      </c>
      <c r="F11078" s="429">
        <v>0.68886799999999937</v>
      </c>
    </row>
    <row r="11079" spans="1:6" x14ac:dyDescent="0.3">
      <c r="A11079" s="336">
        <v>38063</v>
      </c>
      <c r="B11079" s="2" t="s">
        <v>298</v>
      </c>
      <c r="C11079" s="429">
        <v>6.2906899999999997</v>
      </c>
      <c r="D11079" s="429">
        <v>2.4188710000000002</v>
      </c>
      <c r="E11079" s="429">
        <v>3.8718189999999995</v>
      </c>
      <c r="F11079" s="429">
        <v>6.2932849999999974</v>
      </c>
    </row>
    <row r="11080" spans="1:6" x14ac:dyDescent="0.3">
      <c r="A11080" s="336">
        <v>38066</v>
      </c>
      <c r="B11080" s="2" t="s">
        <v>293</v>
      </c>
      <c r="C11080" s="429">
        <v>6.9865180000000002</v>
      </c>
      <c r="D11080" s="429">
        <v>3.3120500000000002</v>
      </c>
      <c r="E11080" s="429">
        <v>3.6744680000000001</v>
      </c>
      <c r="F11080" s="429">
        <v>3.2496429999999918</v>
      </c>
    </row>
    <row r="11081" spans="1:6" x14ac:dyDescent="0.3">
      <c r="A11081" s="336">
        <v>38067</v>
      </c>
      <c r="B11081" s="2" t="s">
        <v>293</v>
      </c>
      <c r="C11081" s="429">
        <v>6.790089</v>
      </c>
      <c r="D11081" s="429">
        <v>3.2844259999999998</v>
      </c>
      <c r="E11081" s="429">
        <v>3.5056630000000002</v>
      </c>
      <c r="F11081" s="429">
        <v>1.5200910000000079</v>
      </c>
    </row>
    <row r="11082" spans="1:6" x14ac:dyDescent="0.3">
      <c r="A11082" s="336">
        <v>38068</v>
      </c>
      <c r="B11082" s="2" t="s">
        <v>293</v>
      </c>
      <c r="C11082" s="429">
        <v>6.9521959999999998</v>
      </c>
      <c r="D11082" s="429">
        <v>3.2365520000000001</v>
      </c>
      <c r="E11082" s="429">
        <v>3.7156439999999997</v>
      </c>
      <c r="F11082" s="429">
        <v>3.4558559999999972</v>
      </c>
    </row>
    <row r="11083" spans="1:6" x14ac:dyDescent="0.3">
      <c r="A11083" s="336">
        <v>38069</v>
      </c>
      <c r="B11083" s="2" t="s">
        <v>293</v>
      </c>
      <c r="C11083" s="429">
        <v>6.9922170000000001</v>
      </c>
      <c r="D11083" s="429">
        <v>3.2243539999999999</v>
      </c>
      <c r="E11083" s="429">
        <v>3.7678630000000002</v>
      </c>
      <c r="F11083" s="429">
        <v>4.4227440000000016</v>
      </c>
    </row>
    <row r="11084" spans="1:6" x14ac:dyDescent="0.3">
      <c r="A11084" s="336">
        <v>38075</v>
      </c>
      <c r="B11084" s="2" t="s">
        <v>293</v>
      </c>
      <c r="C11084" s="429">
        <v>6.9252479999999998</v>
      </c>
      <c r="D11084" s="429">
        <v>3.2807140000000001</v>
      </c>
      <c r="E11084" s="429">
        <v>3.6445339999999997</v>
      </c>
      <c r="F11084" s="429">
        <v>3.4943999999999917</v>
      </c>
    </row>
    <row r="11085" spans="1:6" x14ac:dyDescent="0.3">
      <c r="A11085" s="336">
        <v>38076</v>
      </c>
      <c r="B11085" s="2" t="s">
        <v>293</v>
      </c>
      <c r="C11085" s="429">
        <v>6.9422709999999999</v>
      </c>
      <c r="D11085" s="429">
        <v>3.270654</v>
      </c>
      <c r="E11085" s="429">
        <v>3.6716169999999999</v>
      </c>
      <c r="F11085" s="429">
        <v>3.0670739999999839</v>
      </c>
    </row>
    <row r="11086" spans="1:6" x14ac:dyDescent="0.3">
      <c r="A11086" s="336">
        <v>38079</v>
      </c>
      <c r="B11086" s="2" t="s">
        <v>295</v>
      </c>
      <c r="C11086" s="429">
        <v>7.0789879999999998</v>
      </c>
      <c r="D11086" s="429">
        <v>3.394018</v>
      </c>
      <c r="E11086" s="429">
        <v>3.6849699999999999</v>
      </c>
      <c r="F11086" s="429">
        <v>6.3845619999999883</v>
      </c>
    </row>
    <row r="11087" spans="1:6" x14ac:dyDescent="0.3">
      <c r="A11087" s="336">
        <v>38080</v>
      </c>
      <c r="B11087" s="2" t="s">
        <v>295</v>
      </c>
      <c r="C11087" s="429">
        <v>7.0936269999999997</v>
      </c>
      <c r="D11087" s="429">
        <v>3.40117</v>
      </c>
      <c r="E11087" s="429">
        <v>3.6924569999999997</v>
      </c>
      <c r="F11087" s="429">
        <v>6.5385760000000133</v>
      </c>
    </row>
    <row r="11088" spans="1:6" x14ac:dyDescent="0.3">
      <c r="A11088" s="336">
        <v>38103</v>
      </c>
      <c r="B11088" s="2" t="s">
        <v>295</v>
      </c>
      <c r="C11088" s="429">
        <v>7.3818710000000003</v>
      </c>
      <c r="D11088" s="429">
        <v>3.169835</v>
      </c>
      <c r="E11088" s="429">
        <v>4.2120360000000003</v>
      </c>
      <c r="F11088" s="429">
        <v>8.3912660000000017</v>
      </c>
    </row>
    <row r="11089" spans="1:6" x14ac:dyDescent="0.3">
      <c r="A11089" s="336">
        <v>38104</v>
      </c>
      <c r="B11089" s="2" t="s">
        <v>295</v>
      </c>
      <c r="C11089" s="429">
        <v>7.348973</v>
      </c>
      <c r="D11089" s="429">
        <v>3.198369</v>
      </c>
      <c r="E11089" s="429">
        <v>4.1506039999999995</v>
      </c>
      <c r="F11089" s="429">
        <v>8.0785050000000069</v>
      </c>
    </row>
    <row r="11090" spans="1:6" x14ac:dyDescent="0.3">
      <c r="A11090" s="336">
        <v>38105</v>
      </c>
      <c r="B11090" s="2" t="s">
        <v>295</v>
      </c>
      <c r="C11090" s="429">
        <v>7.3716140000000001</v>
      </c>
      <c r="D11090" s="429">
        <v>3.1791130000000001</v>
      </c>
      <c r="E11090" s="429">
        <v>4.192501</v>
      </c>
      <c r="F11090" s="429">
        <v>8.3143149999999935</v>
      </c>
    </row>
    <row r="11091" spans="1:6" x14ac:dyDescent="0.3">
      <c r="A11091" s="336">
        <v>38106</v>
      </c>
      <c r="B11091" s="2" t="s">
        <v>295</v>
      </c>
      <c r="C11091" s="429">
        <v>7.3644119999999997</v>
      </c>
      <c r="D11091" s="429">
        <v>3.1704129999999999</v>
      </c>
      <c r="E11091" s="429">
        <v>4.1939989999999998</v>
      </c>
      <c r="F11091" s="429">
        <v>8.0907390000000134</v>
      </c>
    </row>
    <row r="11092" spans="1:6" x14ac:dyDescent="0.3">
      <c r="A11092" s="336">
        <v>38107</v>
      </c>
      <c r="B11092" s="2" t="s">
        <v>295</v>
      </c>
      <c r="C11092" s="429">
        <v>7.3686660000000002</v>
      </c>
      <c r="D11092" s="429">
        <v>3.1843539999999999</v>
      </c>
      <c r="E11092" s="429">
        <v>4.1843120000000003</v>
      </c>
      <c r="F11092" s="429">
        <v>8.3490050000000053</v>
      </c>
    </row>
    <row r="11093" spans="1:6" x14ac:dyDescent="0.3">
      <c r="A11093" s="336">
        <v>38108</v>
      </c>
      <c r="B11093" s="2" t="s">
        <v>295</v>
      </c>
      <c r="C11093" s="429">
        <v>7.3398830000000004</v>
      </c>
      <c r="D11093" s="429">
        <v>3.213908</v>
      </c>
      <c r="E11093" s="429">
        <v>4.1259750000000004</v>
      </c>
      <c r="F11093" s="429">
        <v>8.1468190000000078</v>
      </c>
    </row>
    <row r="11094" spans="1:6" x14ac:dyDescent="0.3">
      <c r="A11094" s="336">
        <v>38109</v>
      </c>
      <c r="B11094" s="2" t="s">
        <v>295</v>
      </c>
      <c r="C11094" s="429">
        <v>7.3324980000000002</v>
      </c>
      <c r="D11094" s="429">
        <v>3.1283479999999999</v>
      </c>
      <c r="E11094" s="429">
        <v>4.2041500000000003</v>
      </c>
      <c r="F11094" s="429">
        <v>7.8405740000000037</v>
      </c>
    </row>
    <row r="11095" spans="1:6" x14ac:dyDescent="0.3">
      <c r="A11095" s="336">
        <v>38111</v>
      </c>
      <c r="B11095" s="2" t="s">
        <v>295</v>
      </c>
      <c r="C11095" s="429">
        <v>7.3014789999999996</v>
      </c>
      <c r="D11095" s="429">
        <v>3.239055</v>
      </c>
      <c r="E11095" s="429">
        <v>4.062424</v>
      </c>
      <c r="F11095" s="429">
        <v>7.6743109999999817</v>
      </c>
    </row>
    <row r="11096" spans="1:6" x14ac:dyDescent="0.3">
      <c r="A11096" s="336">
        <v>38112</v>
      </c>
      <c r="B11096" s="2" t="s">
        <v>295</v>
      </c>
      <c r="C11096" s="429">
        <v>7.3367389999999997</v>
      </c>
      <c r="D11096" s="429">
        <v>3.2121439999999999</v>
      </c>
      <c r="E11096" s="429">
        <v>4.1245949999999993</v>
      </c>
      <c r="F11096" s="429">
        <v>8.0360469999999964</v>
      </c>
    </row>
    <row r="11097" spans="1:6" x14ac:dyDescent="0.3">
      <c r="A11097" s="336">
        <v>38113</v>
      </c>
      <c r="B11097" s="2" t="s">
        <v>295</v>
      </c>
      <c r="C11097" s="429">
        <v>7.3674949999999999</v>
      </c>
      <c r="D11097" s="429">
        <v>3.134458</v>
      </c>
      <c r="E11097" s="429">
        <v>4.2330369999999995</v>
      </c>
      <c r="F11097" s="429">
        <v>8.3374600000000001</v>
      </c>
    </row>
    <row r="11098" spans="1:6" x14ac:dyDescent="0.3">
      <c r="A11098" s="336">
        <v>38114</v>
      </c>
      <c r="B11098" s="2" t="s">
        <v>295</v>
      </c>
      <c r="C11098" s="429">
        <v>7.325634</v>
      </c>
      <c r="D11098" s="429">
        <v>3.2145450000000002</v>
      </c>
      <c r="E11098" s="429">
        <v>4.1110889999999998</v>
      </c>
      <c r="F11098" s="429">
        <v>7.7966360000000066</v>
      </c>
    </row>
    <row r="11099" spans="1:6" x14ac:dyDescent="0.3">
      <c r="A11099" s="336">
        <v>38115</v>
      </c>
      <c r="B11099" s="2" t="s">
        <v>295</v>
      </c>
      <c r="C11099" s="429">
        <v>7.2159190000000004</v>
      </c>
      <c r="D11099" s="429">
        <v>3.313431</v>
      </c>
      <c r="E11099" s="429">
        <v>3.9024880000000004</v>
      </c>
      <c r="F11099" s="429">
        <v>6.4411289999999966</v>
      </c>
    </row>
    <row r="11100" spans="1:6" x14ac:dyDescent="0.3">
      <c r="A11100" s="336">
        <v>38116</v>
      </c>
      <c r="B11100" s="2" t="s">
        <v>295</v>
      </c>
      <c r="C11100" s="429">
        <v>7.3055880000000002</v>
      </c>
      <c r="D11100" s="429">
        <v>3.1813210000000001</v>
      </c>
      <c r="E11100" s="429">
        <v>4.1242669999999997</v>
      </c>
      <c r="F11100" s="429">
        <v>7.3514620000000122</v>
      </c>
    </row>
    <row r="11101" spans="1:6" x14ac:dyDescent="0.3">
      <c r="A11101" s="336">
        <v>38117</v>
      </c>
      <c r="B11101" s="2" t="s">
        <v>295</v>
      </c>
      <c r="C11101" s="429">
        <v>7.2759879999999999</v>
      </c>
      <c r="D11101" s="429">
        <v>3.2664010000000001</v>
      </c>
      <c r="E11101" s="429">
        <v>4.0095869999999998</v>
      </c>
      <c r="F11101" s="429">
        <v>7.442389999999989</v>
      </c>
    </row>
    <row r="11102" spans="1:6" x14ac:dyDescent="0.3">
      <c r="A11102" s="336">
        <v>38118</v>
      </c>
      <c r="B11102" s="2" t="s">
        <v>295</v>
      </c>
      <c r="C11102" s="429">
        <v>7.2597880000000004</v>
      </c>
      <c r="D11102" s="429">
        <v>3.2409479999999999</v>
      </c>
      <c r="E11102" s="429">
        <v>4.0188400000000009</v>
      </c>
      <c r="F11102" s="429">
        <v>6.9385469999999998</v>
      </c>
    </row>
    <row r="11103" spans="1:6" x14ac:dyDescent="0.3">
      <c r="A11103" s="336">
        <v>38119</v>
      </c>
      <c r="B11103" s="2" t="s">
        <v>293</v>
      </c>
      <c r="C11103" s="429">
        <v>7.2512090000000002</v>
      </c>
      <c r="D11103" s="429">
        <v>3.3386399999999998</v>
      </c>
      <c r="E11103" s="429">
        <v>3.9125690000000004</v>
      </c>
      <c r="F11103" s="429">
        <v>6.4637460000000004</v>
      </c>
    </row>
    <row r="11104" spans="1:6" x14ac:dyDescent="0.3">
      <c r="A11104" s="336">
        <v>38120</v>
      </c>
      <c r="B11104" s="2" t="s">
        <v>293</v>
      </c>
      <c r="C11104" s="429">
        <v>7.2627689999999996</v>
      </c>
      <c r="D11104" s="429">
        <v>3.3096990000000002</v>
      </c>
      <c r="E11104" s="429">
        <v>3.9530699999999994</v>
      </c>
      <c r="F11104" s="429">
        <v>6.826496000000013</v>
      </c>
    </row>
    <row r="11105" spans="1:6" x14ac:dyDescent="0.3">
      <c r="A11105" s="336">
        <v>38122</v>
      </c>
      <c r="B11105" s="2" t="s">
        <v>295</v>
      </c>
      <c r="C11105" s="429">
        <v>7.30762</v>
      </c>
      <c r="D11105" s="429">
        <v>3.2423829999999998</v>
      </c>
      <c r="E11105" s="429">
        <v>4.0652369999999998</v>
      </c>
      <c r="F11105" s="429">
        <v>7.8221549999999951</v>
      </c>
    </row>
    <row r="11106" spans="1:6" x14ac:dyDescent="0.3">
      <c r="A11106" s="336">
        <v>38125</v>
      </c>
      <c r="B11106" s="2" t="s">
        <v>293</v>
      </c>
      <c r="C11106" s="429">
        <v>7.1588070000000004</v>
      </c>
      <c r="D11106" s="429">
        <v>3.3727969999999998</v>
      </c>
      <c r="E11106" s="429">
        <v>3.7860100000000005</v>
      </c>
      <c r="F11106" s="429">
        <v>5.3093209999999971</v>
      </c>
    </row>
    <row r="11107" spans="1:6" x14ac:dyDescent="0.3">
      <c r="A11107" s="336">
        <v>38126</v>
      </c>
      <c r="B11107" s="2" t="s">
        <v>295</v>
      </c>
      <c r="C11107" s="429">
        <v>7.3714890000000004</v>
      </c>
      <c r="D11107" s="429">
        <v>3.176482</v>
      </c>
      <c r="E11107" s="429">
        <v>4.1950070000000004</v>
      </c>
      <c r="F11107" s="429">
        <v>8.2127590000000055</v>
      </c>
    </row>
    <row r="11108" spans="1:6" x14ac:dyDescent="0.3">
      <c r="A11108" s="336">
        <v>38127</v>
      </c>
      <c r="B11108" s="2" t="s">
        <v>295</v>
      </c>
      <c r="C11108" s="429">
        <v>7.383718</v>
      </c>
      <c r="D11108" s="429">
        <v>3.1708820000000002</v>
      </c>
      <c r="E11108" s="429">
        <v>4.2128359999999994</v>
      </c>
      <c r="F11108" s="429">
        <v>8.7982499999999888</v>
      </c>
    </row>
    <row r="11109" spans="1:6" x14ac:dyDescent="0.3">
      <c r="A11109" s="336">
        <v>38128</v>
      </c>
      <c r="B11109" s="2" t="s">
        <v>295</v>
      </c>
      <c r="C11109" s="429">
        <v>7.3347490000000004</v>
      </c>
      <c r="D11109" s="429">
        <v>3.2287629999999998</v>
      </c>
      <c r="E11109" s="429">
        <v>4.1059860000000006</v>
      </c>
      <c r="F11109" s="429">
        <v>8.1967029999999994</v>
      </c>
    </row>
    <row r="11110" spans="1:6" x14ac:dyDescent="0.3">
      <c r="A11110" s="336">
        <v>38131</v>
      </c>
      <c r="B11110" s="2" t="s">
        <v>295</v>
      </c>
      <c r="C11110" s="429">
        <v>7.3151590000000004</v>
      </c>
      <c r="D11110" s="429">
        <v>3.2072660000000002</v>
      </c>
      <c r="E11110" s="429">
        <v>4.1078930000000007</v>
      </c>
      <c r="F11110" s="429">
        <v>7.5783690000000092</v>
      </c>
    </row>
    <row r="11111" spans="1:6" x14ac:dyDescent="0.3">
      <c r="A11111" s="336">
        <v>38132</v>
      </c>
      <c r="B11111" s="2" t="s">
        <v>295</v>
      </c>
      <c r="C11111" s="429">
        <v>7.3234589999999997</v>
      </c>
      <c r="D11111" s="429">
        <v>3.2034029999999998</v>
      </c>
      <c r="E11111" s="429">
        <v>4.1200559999999999</v>
      </c>
      <c r="F11111" s="429">
        <v>7.6682520000000096</v>
      </c>
    </row>
    <row r="11112" spans="1:6" x14ac:dyDescent="0.3">
      <c r="A11112" s="336">
        <v>38133</v>
      </c>
      <c r="B11112" s="2" t="s">
        <v>293</v>
      </c>
      <c r="C11112" s="429">
        <v>7.2327260000000004</v>
      </c>
      <c r="D11112" s="429">
        <v>3.251198</v>
      </c>
      <c r="E11112" s="429">
        <v>3.9815280000000004</v>
      </c>
      <c r="F11112" s="429">
        <v>6.762084999999999</v>
      </c>
    </row>
    <row r="11113" spans="1:6" x14ac:dyDescent="0.3">
      <c r="A11113" s="336">
        <v>38134</v>
      </c>
      <c r="B11113" s="2" t="s">
        <v>293</v>
      </c>
      <c r="C11113" s="429">
        <v>7.2759929999999997</v>
      </c>
      <c r="D11113" s="429">
        <v>3.2794629999999998</v>
      </c>
      <c r="E11113" s="429">
        <v>3.9965299999999999</v>
      </c>
      <c r="F11113" s="429">
        <v>7.357422000000021</v>
      </c>
    </row>
    <row r="11114" spans="1:6" x14ac:dyDescent="0.3">
      <c r="A11114" s="336">
        <v>38135</v>
      </c>
      <c r="B11114" s="2" t="s">
        <v>293</v>
      </c>
      <c r="C11114" s="429">
        <v>7.2641600000000004</v>
      </c>
      <c r="D11114" s="429">
        <v>3.2438799999999999</v>
      </c>
      <c r="E11114" s="429">
        <v>4.0202800000000005</v>
      </c>
      <c r="F11114" s="429">
        <v>7.5106239999999858</v>
      </c>
    </row>
    <row r="11115" spans="1:6" x14ac:dyDescent="0.3">
      <c r="A11115" s="336">
        <v>38138</v>
      </c>
      <c r="B11115" s="2" t="s">
        <v>293</v>
      </c>
      <c r="C11115" s="429">
        <v>7.2021119999999996</v>
      </c>
      <c r="D11115" s="429">
        <v>3.3319049999999999</v>
      </c>
      <c r="E11115" s="429">
        <v>3.8702069999999997</v>
      </c>
      <c r="F11115" s="429">
        <v>5.960802000000001</v>
      </c>
    </row>
    <row r="11116" spans="1:6" x14ac:dyDescent="0.3">
      <c r="A11116" s="336">
        <v>38139</v>
      </c>
      <c r="B11116" s="2" t="s">
        <v>293</v>
      </c>
      <c r="C11116" s="429">
        <v>7.1556220000000001</v>
      </c>
      <c r="D11116" s="429">
        <v>3.3292299999999999</v>
      </c>
      <c r="E11116" s="429">
        <v>3.8263920000000002</v>
      </c>
      <c r="F11116" s="429">
        <v>5.4475130000000007</v>
      </c>
    </row>
    <row r="11117" spans="1:6" x14ac:dyDescent="0.3">
      <c r="A11117" s="336">
        <v>38141</v>
      </c>
      <c r="B11117" s="2" t="s">
        <v>295</v>
      </c>
      <c r="C11117" s="429">
        <v>7.1929730000000003</v>
      </c>
      <c r="D11117" s="429">
        <v>3.3176130000000001</v>
      </c>
      <c r="E11117" s="429">
        <v>3.8753600000000001</v>
      </c>
      <c r="F11117" s="429">
        <v>5.9702500000000072</v>
      </c>
    </row>
    <row r="11118" spans="1:6" x14ac:dyDescent="0.3">
      <c r="A11118" s="336">
        <v>38152</v>
      </c>
      <c r="B11118" s="2" t="s">
        <v>295</v>
      </c>
      <c r="C11118" s="429">
        <v>7.2980510000000001</v>
      </c>
      <c r="D11118" s="429">
        <v>3.2443840000000002</v>
      </c>
      <c r="E11118" s="429">
        <v>4.0536669999999999</v>
      </c>
      <c r="F11118" s="429">
        <v>7.6792600000000064</v>
      </c>
    </row>
    <row r="11119" spans="1:6" x14ac:dyDescent="0.3">
      <c r="A11119" s="336">
        <v>38201</v>
      </c>
      <c r="B11119" s="2" t="s">
        <v>298</v>
      </c>
      <c r="C11119" s="429">
        <v>6.0007599999999996</v>
      </c>
      <c r="D11119" s="429">
        <v>2.7794270000000001</v>
      </c>
      <c r="E11119" s="429">
        <v>3.2213329999999996</v>
      </c>
      <c r="F11119" s="429">
        <v>1.1565200000000004</v>
      </c>
    </row>
    <row r="11120" spans="1:6" x14ac:dyDescent="0.3">
      <c r="A11120" s="336">
        <v>38220</v>
      </c>
      <c r="B11120" s="2" t="s">
        <v>298</v>
      </c>
      <c r="C11120" s="429">
        <v>6.0321860000000003</v>
      </c>
      <c r="D11120" s="429">
        <v>2.6719729999999999</v>
      </c>
      <c r="E11120" s="429">
        <v>3.3602130000000003</v>
      </c>
      <c r="F11120" s="429">
        <v>1.7113250000000022</v>
      </c>
    </row>
    <row r="11121" spans="1:6" x14ac:dyDescent="0.3">
      <c r="A11121" s="336">
        <v>38221</v>
      </c>
      <c r="B11121" s="2" t="s">
        <v>293</v>
      </c>
      <c r="C11121" s="429">
        <v>6.5598660000000004</v>
      </c>
      <c r="D11121" s="429">
        <v>3.63998</v>
      </c>
      <c r="E11121" s="429">
        <v>2.9198860000000004</v>
      </c>
      <c r="F11121" s="429">
        <v>-0.65654500000000837</v>
      </c>
    </row>
    <row r="11122" spans="1:6" x14ac:dyDescent="0.3">
      <c r="A11122" s="336">
        <v>38222</v>
      </c>
      <c r="B11122" s="2" t="s">
        <v>293</v>
      </c>
      <c r="C11122" s="429">
        <v>6.6394690000000001</v>
      </c>
      <c r="D11122" s="429">
        <v>3.6347480000000001</v>
      </c>
      <c r="E11122" s="429">
        <v>3.004721</v>
      </c>
      <c r="F11122" s="429">
        <v>0.24732900000000058</v>
      </c>
    </row>
    <row r="11123" spans="1:6" x14ac:dyDescent="0.3">
      <c r="A11123" s="336">
        <v>38224</v>
      </c>
      <c r="B11123" s="2" t="s">
        <v>298</v>
      </c>
      <c r="C11123" s="429">
        <v>5.9604379999999999</v>
      </c>
      <c r="D11123" s="429">
        <v>2.8675079999999999</v>
      </c>
      <c r="E11123" s="429">
        <v>3.09293</v>
      </c>
      <c r="F11123" s="429">
        <v>1.3846710000000044</v>
      </c>
    </row>
    <row r="11124" spans="1:6" x14ac:dyDescent="0.3">
      <c r="A11124" s="336">
        <v>38225</v>
      </c>
      <c r="B11124" s="2" t="s">
        <v>298</v>
      </c>
      <c r="C11124" s="429">
        <v>6.0359910000000001</v>
      </c>
      <c r="D11124" s="429">
        <v>2.7676799999999999</v>
      </c>
      <c r="E11124" s="429">
        <v>3.2683110000000002</v>
      </c>
      <c r="F11124" s="429">
        <v>2.2752239999999873</v>
      </c>
    </row>
    <row r="11125" spans="1:6" x14ac:dyDescent="0.3">
      <c r="A11125" s="336">
        <v>38226</v>
      </c>
      <c r="B11125" s="2" t="s">
        <v>298</v>
      </c>
      <c r="C11125" s="429">
        <v>6.0192410000000001</v>
      </c>
      <c r="D11125" s="429">
        <v>2.8272550000000001</v>
      </c>
      <c r="E11125" s="429">
        <v>3.191986</v>
      </c>
      <c r="F11125" s="429">
        <v>2.5852370000000064</v>
      </c>
    </row>
    <row r="11126" spans="1:6" x14ac:dyDescent="0.3">
      <c r="A11126" s="336">
        <v>38229</v>
      </c>
      <c r="B11126" s="2" t="s">
        <v>298</v>
      </c>
      <c r="C11126" s="429">
        <v>6.0175200000000002</v>
      </c>
      <c r="D11126" s="429">
        <v>2.7605770000000001</v>
      </c>
      <c r="E11126" s="429">
        <v>3.2569430000000001</v>
      </c>
      <c r="F11126" s="429">
        <v>1.7402310000000014</v>
      </c>
    </row>
    <row r="11127" spans="1:6" x14ac:dyDescent="0.3">
      <c r="A11127" s="336">
        <v>38230</v>
      </c>
      <c r="B11127" s="2" t="s">
        <v>298</v>
      </c>
      <c r="C11127" s="429">
        <v>6.0757570000000003</v>
      </c>
      <c r="D11127" s="429">
        <v>2.6772719999999999</v>
      </c>
      <c r="E11127" s="429">
        <v>3.3984850000000004</v>
      </c>
      <c r="F11127" s="429">
        <v>2.5273850000000095</v>
      </c>
    </row>
    <row r="11128" spans="1:6" x14ac:dyDescent="0.3">
      <c r="A11128" s="336">
        <v>38231</v>
      </c>
      <c r="B11128" s="2" t="s">
        <v>298</v>
      </c>
      <c r="C11128" s="429">
        <v>5.9584820000000001</v>
      </c>
      <c r="D11128" s="429">
        <v>2.8569529999999999</v>
      </c>
      <c r="E11128" s="429">
        <v>3.1015290000000002</v>
      </c>
      <c r="F11128" s="429">
        <v>0.75316900000000686</v>
      </c>
    </row>
    <row r="11129" spans="1:6" x14ac:dyDescent="0.3">
      <c r="A11129" s="336">
        <v>38232</v>
      </c>
      <c r="B11129" s="2" t="s">
        <v>295</v>
      </c>
      <c r="C11129" s="429">
        <v>7.029426</v>
      </c>
      <c r="D11129" s="429">
        <v>3.4730759999999998</v>
      </c>
      <c r="E11129" s="429">
        <v>3.5563500000000001</v>
      </c>
      <c r="F11129" s="429">
        <v>5.6333079999999853</v>
      </c>
    </row>
    <row r="11130" spans="1:6" x14ac:dyDescent="0.3">
      <c r="A11130" s="336">
        <v>38233</v>
      </c>
      <c r="B11130" s="2" t="s">
        <v>298</v>
      </c>
      <c r="C11130" s="429">
        <v>6.1392620000000004</v>
      </c>
      <c r="D11130" s="429">
        <v>2.6352980000000001</v>
      </c>
      <c r="E11130" s="429">
        <v>3.5039640000000003</v>
      </c>
      <c r="F11130" s="429">
        <v>3.9748460000000065</v>
      </c>
    </row>
    <row r="11131" spans="1:6" x14ac:dyDescent="0.3">
      <c r="A11131" s="336">
        <v>38236</v>
      </c>
      <c r="B11131" s="2" t="s">
        <v>298</v>
      </c>
      <c r="C11131" s="429">
        <v>5.9369269999999998</v>
      </c>
      <c r="D11131" s="429">
        <v>2.9389460000000001</v>
      </c>
      <c r="E11131" s="429">
        <v>2.9979809999999998</v>
      </c>
      <c r="F11131" s="429">
        <v>-3.5682999999991694E-2</v>
      </c>
    </row>
    <row r="11132" spans="1:6" x14ac:dyDescent="0.3">
      <c r="A11132" s="336">
        <v>38237</v>
      </c>
      <c r="B11132" s="2" t="s">
        <v>298</v>
      </c>
      <c r="C11132" s="429">
        <v>6.0891989999999998</v>
      </c>
      <c r="D11132" s="429">
        <v>2.7369409999999998</v>
      </c>
      <c r="E11132" s="429">
        <v>3.352258</v>
      </c>
      <c r="F11132" s="429">
        <v>3.1432129999999958</v>
      </c>
    </row>
    <row r="11133" spans="1:6" x14ac:dyDescent="0.3">
      <c r="A11133" s="336">
        <v>38240</v>
      </c>
      <c r="B11133" s="2" t="s">
        <v>298</v>
      </c>
      <c r="C11133" s="429">
        <v>6.1992269999999996</v>
      </c>
      <c r="D11133" s="429">
        <v>2.6797260000000001</v>
      </c>
      <c r="E11133" s="429">
        <v>3.5195009999999995</v>
      </c>
      <c r="F11133" s="429">
        <v>5.3893910000000105</v>
      </c>
    </row>
    <row r="11134" spans="1:6" x14ac:dyDescent="0.3">
      <c r="A11134" s="336">
        <v>38241</v>
      </c>
      <c r="B11134" s="2" t="s">
        <v>298</v>
      </c>
      <c r="C11134" s="429">
        <v>5.9931780000000003</v>
      </c>
      <c r="D11134" s="429">
        <v>2.8329490000000002</v>
      </c>
      <c r="E11134" s="429">
        <v>3.1602290000000002</v>
      </c>
      <c r="F11134" s="429">
        <v>2.0869549999999961</v>
      </c>
    </row>
    <row r="11135" spans="1:6" x14ac:dyDescent="0.3">
      <c r="A11135" s="336">
        <v>38242</v>
      </c>
      <c r="B11135" s="2" t="s">
        <v>298</v>
      </c>
      <c r="C11135" s="429">
        <v>5.9398580000000001</v>
      </c>
      <c r="D11135" s="429">
        <v>2.92746</v>
      </c>
      <c r="E11135" s="429">
        <v>3.0123980000000001</v>
      </c>
      <c r="F11135" s="429">
        <v>0.51263500000001017</v>
      </c>
    </row>
    <row r="11136" spans="1:6" x14ac:dyDescent="0.3">
      <c r="A11136" s="336">
        <v>38251</v>
      </c>
      <c r="B11136" s="2" t="s">
        <v>293</v>
      </c>
      <c r="C11136" s="429">
        <v>6.7193240000000003</v>
      </c>
      <c r="D11136" s="429">
        <v>3.66683</v>
      </c>
      <c r="E11136" s="429">
        <v>3.0524940000000003</v>
      </c>
      <c r="F11136" s="429">
        <v>0.87700999999999141</v>
      </c>
    </row>
    <row r="11137" spans="1:6" x14ac:dyDescent="0.3">
      <c r="A11137" s="336">
        <v>38253</v>
      </c>
      <c r="B11137" s="2" t="s">
        <v>298</v>
      </c>
      <c r="C11137" s="429">
        <v>6.1263379999999996</v>
      </c>
      <c r="D11137" s="429">
        <v>2.6812</v>
      </c>
      <c r="E11137" s="429">
        <v>3.4451379999999996</v>
      </c>
      <c r="F11137" s="429">
        <v>4.0322209999999998</v>
      </c>
    </row>
    <row r="11138" spans="1:6" x14ac:dyDescent="0.3">
      <c r="A11138" s="336">
        <v>38255</v>
      </c>
      <c r="B11138" s="2" t="s">
        <v>298</v>
      </c>
      <c r="C11138" s="429">
        <v>6.1003970000000001</v>
      </c>
      <c r="D11138" s="429">
        <v>2.6750189999999998</v>
      </c>
      <c r="E11138" s="429">
        <v>3.4253780000000003</v>
      </c>
      <c r="F11138" s="429">
        <v>3.1072020000000009</v>
      </c>
    </row>
    <row r="11139" spans="1:6" x14ac:dyDescent="0.3">
      <c r="A11139" s="336">
        <v>38256</v>
      </c>
      <c r="B11139" s="2" t="s">
        <v>293</v>
      </c>
      <c r="C11139" s="429">
        <v>6.5962079999999998</v>
      </c>
      <c r="D11139" s="429">
        <v>3.6493199999999999</v>
      </c>
      <c r="E11139" s="429">
        <v>2.946888</v>
      </c>
      <c r="F11139" s="429">
        <v>-0.2431710000000038</v>
      </c>
    </row>
    <row r="11140" spans="1:6" x14ac:dyDescent="0.3">
      <c r="A11140" s="336">
        <v>38257</v>
      </c>
      <c r="B11140" s="2" t="s">
        <v>298</v>
      </c>
      <c r="C11140" s="429">
        <v>6.0904420000000004</v>
      </c>
      <c r="D11140" s="429">
        <v>2.7894009999999998</v>
      </c>
      <c r="E11140" s="429">
        <v>3.3010410000000006</v>
      </c>
      <c r="F11140" s="429">
        <v>3.4744189999999975</v>
      </c>
    </row>
    <row r="11141" spans="1:6" x14ac:dyDescent="0.3">
      <c r="A11141" s="336">
        <v>38258</v>
      </c>
      <c r="B11141" s="2" t="s">
        <v>298</v>
      </c>
      <c r="C11141" s="429">
        <v>6.0216989999999999</v>
      </c>
      <c r="D11141" s="429">
        <v>2.709552</v>
      </c>
      <c r="E11141" s="429">
        <v>3.312147</v>
      </c>
      <c r="F11141" s="429">
        <v>1.4980959999999968</v>
      </c>
    </row>
    <row r="11142" spans="1:6" x14ac:dyDescent="0.3">
      <c r="A11142" s="336">
        <v>38259</v>
      </c>
      <c r="B11142" s="2" t="s">
        <v>298</v>
      </c>
      <c r="C11142" s="429">
        <v>6.1691469999999997</v>
      </c>
      <c r="D11142" s="429">
        <v>2.6400440000000001</v>
      </c>
      <c r="E11142" s="429">
        <v>3.5291029999999997</v>
      </c>
      <c r="F11142" s="429">
        <v>4.6546910000000068</v>
      </c>
    </row>
    <row r="11143" spans="1:6" x14ac:dyDescent="0.3">
      <c r="A11143" s="336">
        <v>38260</v>
      </c>
      <c r="B11143" s="2" t="s">
        <v>295</v>
      </c>
      <c r="C11143" s="429">
        <v>6.9688249999999998</v>
      </c>
      <c r="D11143" s="429">
        <v>3.5329769999999998</v>
      </c>
      <c r="E11143" s="429">
        <v>3.435848</v>
      </c>
      <c r="F11143" s="429">
        <v>4.8398789999999963</v>
      </c>
    </row>
    <row r="11144" spans="1:6" x14ac:dyDescent="0.3">
      <c r="A11144" s="336">
        <v>38261</v>
      </c>
      <c r="B11144" s="2" t="s">
        <v>295</v>
      </c>
      <c r="C11144" s="429">
        <v>6.9397260000000003</v>
      </c>
      <c r="D11144" s="429">
        <v>3.5741369999999999</v>
      </c>
      <c r="E11144" s="429">
        <v>3.3655890000000004</v>
      </c>
      <c r="F11144" s="429">
        <v>4.3981710000000049</v>
      </c>
    </row>
    <row r="11145" spans="1:6" x14ac:dyDescent="0.3">
      <c r="A11145" s="336">
        <v>38301</v>
      </c>
      <c r="B11145" s="2" t="s">
        <v>298</v>
      </c>
      <c r="C11145" s="429">
        <v>6.1347740000000002</v>
      </c>
      <c r="D11145" s="429">
        <v>2.6394639999999998</v>
      </c>
      <c r="E11145" s="429">
        <v>3.4953100000000004</v>
      </c>
      <c r="F11145" s="429">
        <v>2.4934320000000056</v>
      </c>
    </row>
    <row r="11146" spans="1:6" x14ac:dyDescent="0.3">
      <c r="A11146" s="336">
        <v>38305</v>
      </c>
      <c r="B11146" s="2" t="s">
        <v>298</v>
      </c>
      <c r="C11146" s="429">
        <v>6.0869540000000004</v>
      </c>
      <c r="D11146" s="429">
        <v>2.5974140000000001</v>
      </c>
      <c r="E11146" s="429">
        <v>3.4895400000000003</v>
      </c>
      <c r="F11146" s="429">
        <v>2.067608000000007</v>
      </c>
    </row>
    <row r="11147" spans="1:6" x14ac:dyDescent="0.3">
      <c r="A11147" s="336">
        <v>38310</v>
      </c>
      <c r="B11147" s="2" t="s">
        <v>293</v>
      </c>
      <c r="C11147" s="429">
        <v>6.6498999999999997</v>
      </c>
      <c r="D11147" s="429">
        <v>3.524902</v>
      </c>
      <c r="E11147" s="429">
        <v>3.1249979999999997</v>
      </c>
      <c r="F11147" s="429">
        <v>-0.818128999999999</v>
      </c>
    </row>
    <row r="11148" spans="1:6" x14ac:dyDescent="0.3">
      <c r="A11148" s="336">
        <v>38311</v>
      </c>
      <c r="B11148" s="2" t="s">
        <v>293</v>
      </c>
      <c r="C11148" s="429">
        <v>6.5152130000000001</v>
      </c>
      <c r="D11148" s="429">
        <v>3.5411679999999999</v>
      </c>
      <c r="E11148" s="429">
        <v>2.9740450000000003</v>
      </c>
      <c r="F11148" s="429">
        <v>-2.2487820000000056</v>
      </c>
    </row>
    <row r="11149" spans="1:6" x14ac:dyDescent="0.3">
      <c r="A11149" s="336">
        <v>38313</v>
      </c>
      <c r="B11149" s="2" t="s">
        <v>298</v>
      </c>
      <c r="C11149" s="429">
        <v>6.0174659999999998</v>
      </c>
      <c r="D11149" s="429">
        <v>2.7017449999999998</v>
      </c>
      <c r="E11149" s="429">
        <v>3.3157209999999999</v>
      </c>
      <c r="F11149" s="429">
        <v>0.97967200000000076</v>
      </c>
    </row>
    <row r="11150" spans="1:6" x14ac:dyDescent="0.3">
      <c r="A11150" s="336">
        <v>38315</v>
      </c>
      <c r="B11150" s="2" t="s">
        <v>293</v>
      </c>
      <c r="C11150" s="429">
        <v>6.7118010000000004</v>
      </c>
      <c r="D11150" s="429">
        <v>3.4848219999999999</v>
      </c>
      <c r="E11150" s="429">
        <v>3.2269790000000005</v>
      </c>
      <c r="F11150" s="429">
        <v>0.37041200000000885</v>
      </c>
    </row>
    <row r="11151" spans="1:6" x14ac:dyDescent="0.3">
      <c r="A11151" s="336">
        <v>38316</v>
      </c>
      <c r="B11151" s="2" t="s">
        <v>298</v>
      </c>
      <c r="C11151" s="429">
        <v>6.0827869999999997</v>
      </c>
      <c r="D11151" s="429">
        <v>2.635173</v>
      </c>
      <c r="E11151" s="429">
        <v>3.4476139999999997</v>
      </c>
      <c r="F11151" s="429">
        <v>2.6296379999999928</v>
      </c>
    </row>
    <row r="11152" spans="1:6" x14ac:dyDescent="0.3">
      <c r="A11152" s="336">
        <v>38317</v>
      </c>
      <c r="B11152" s="2" t="s">
        <v>298</v>
      </c>
      <c r="C11152" s="429">
        <v>5.93316</v>
      </c>
      <c r="D11152" s="429">
        <v>2.9192529999999999</v>
      </c>
      <c r="E11152" s="429">
        <v>3.0139070000000001</v>
      </c>
      <c r="F11152" s="429">
        <v>-0.28754899999999139</v>
      </c>
    </row>
    <row r="11153" spans="1:6" x14ac:dyDescent="0.3">
      <c r="A11153" s="336">
        <v>38318</v>
      </c>
      <c r="B11153" s="2" t="s">
        <v>298</v>
      </c>
      <c r="C11153" s="429">
        <v>5.9193660000000001</v>
      </c>
      <c r="D11153" s="429">
        <v>2.9101680000000001</v>
      </c>
      <c r="E11153" s="429">
        <v>3.009198</v>
      </c>
      <c r="F11153" s="429">
        <v>-0.467347999999987</v>
      </c>
    </row>
    <row r="11154" spans="1:6" x14ac:dyDescent="0.3">
      <c r="A11154" s="336">
        <v>38320</v>
      </c>
      <c r="B11154" s="2" t="s">
        <v>293</v>
      </c>
      <c r="C11154" s="429">
        <v>6.5607439999999997</v>
      </c>
      <c r="D11154" s="429">
        <v>3.6567880000000001</v>
      </c>
      <c r="E11154" s="429">
        <v>2.9039559999999995</v>
      </c>
      <c r="F11154" s="429">
        <v>-0.84381900000000343</v>
      </c>
    </row>
    <row r="11155" spans="1:6" x14ac:dyDescent="0.3">
      <c r="A11155" s="336">
        <v>38321</v>
      </c>
      <c r="B11155" s="2" t="s">
        <v>298</v>
      </c>
      <c r="C11155" s="429">
        <v>5.9733780000000003</v>
      </c>
      <c r="D11155" s="429">
        <v>2.7332920000000001</v>
      </c>
      <c r="E11155" s="429">
        <v>3.2400860000000002</v>
      </c>
      <c r="F11155" s="429">
        <v>0.67731900000000422</v>
      </c>
    </row>
    <row r="11156" spans="1:6" x14ac:dyDescent="0.3">
      <c r="A11156" s="336">
        <v>38326</v>
      </c>
      <c r="B11156" s="2" t="s">
        <v>293</v>
      </c>
      <c r="C11156" s="429">
        <v>6.5792460000000004</v>
      </c>
      <c r="D11156" s="429">
        <v>3.4977719999999999</v>
      </c>
      <c r="E11156" s="429">
        <v>3.0814740000000005</v>
      </c>
      <c r="F11156" s="429">
        <v>-1.6382899999999907</v>
      </c>
    </row>
    <row r="11157" spans="1:6" x14ac:dyDescent="0.3">
      <c r="A11157" s="336">
        <v>38327</v>
      </c>
      <c r="B11157" s="2" t="s">
        <v>293</v>
      </c>
      <c r="C11157" s="429">
        <v>6.6292030000000004</v>
      </c>
      <c r="D11157" s="429">
        <v>3.5187629999999999</v>
      </c>
      <c r="E11157" s="429">
        <v>3.1104400000000005</v>
      </c>
      <c r="F11157" s="429">
        <v>-1.23287100000001</v>
      </c>
    </row>
    <row r="11158" spans="1:6" x14ac:dyDescent="0.3">
      <c r="A11158" s="336">
        <v>38328</v>
      </c>
      <c r="B11158" s="2" t="s">
        <v>298</v>
      </c>
      <c r="C11158" s="429">
        <v>5.9299030000000004</v>
      </c>
      <c r="D11158" s="429">
        <v>2.9397700000000002</v>
      </c>
      <c r="E11158" s="429">
        <v>2.9901330000000002</v>
      </c>
      <c r="F11158" s="429">
        <v>-1.2105989999999949</v>
      </c>
    </row>
    <row r="11159" spans="1:6" x14ac:dyDescent="0.3">
      <c r="A11159" s="336">
        <v>38329</v>
      </c>
      <c r="B11159" s="2" t="s">
        <v>293</v>
      </c>
      <c r="C11159" s="429">
        <v>6.5253930000000002</v>
      </c>
      <c r="D11159" s="429">
        <v>3.5648249999999999</v>
      </c>
      <c r="E11159" s="429">
        <v>2.9605680000000003</v>
      </c>
      <c r="F11159" s="429">
        <v>-1.9664320000000046</v>
      </c>
    </row>
    <row r="11160" spans="1:6" x14ac:dyDescent="0.3">
      <c r="A11160" s="336">
        <v>38330</v>
      </c>
      <c r="B11160" s="2" t="s">
        <v>298</v>
      </c>
      <c r="C11160" s="429">
        <v>6.1575930000000003</v>
      </c>
      <c r="D11160" s="429">
        <v>2.5920420000000002</v>
      </c>
      <c r="E11160" s="429">
        <v>3.5655510000000001</v>
      </c>
      <c r="F11160" s="429">
        <v>3.8522030000000029</v>
      </c>
    </row>
    <row r="11161" spans="1:6" x14ac:dyDescent="0.3">
      <c r="A11161" s="336">
        <v>38332</v>
      </c>
      <c r="B11161" s="2" t="s">
        <v>298</v>
      </c>
      <c r="C11161" s="429">
        <v>5.9971509999999997</v>
      </c>
      <c r="D11161" s="429">
        <v>2.9156339999999998</v>
      </c>
      <c r="E11161" s="429">
        <v>3.0815169999999998</v>
      </c>
      <c r="F11161" s="429">
        <v>-0.50156300000000442</v>
      </c>
    </row>
    <row r="11162" spans="1:6" x14ac:dyDescent="0.3">
      <c r="A11162" s="336">
        <v>38333</v>
      </c>
      <c r="B11162" s="2" t="s">
        <v>293</v>
      </c>
      <c r="C11162" s="429">
        <v>6.5462850000000001</v>
      </c>
      <c r="D11162" s="429">
        <v>3.6391580000000001</v>
      </c>
      <c r="E11162" s="429">
        <v>2.907127</v>
      </c>
      <c r="F11162" s="429">
        <v>-1.0046150000000154</v>
      </c>
    </row>
    <row r="11163" spans="1:6" x14ac:dyDescent="0.3">
      <c r="A11163" s="336">
        <v>38334</v>
      </c>
      <c r="B11163" s="2" t="s">
        <v>293</v>
      </c>
      <c r="C11163" s="429">
        <v>6.7117509999999996</v>
      </c>
      <c r="D11163" s="429">
        <v>3.5340389999999999</v>
      </c>
      <c r="E11163" s="429">
        <v>3.1777119999999996</v>
      </c>
      <c r="F11163" s="429">
        <v>0.4243240000000128</v>
      </c>
    </row>
    <row r="11164" spans="1:6" x14ac:dyDescent="0.3">
      <c r="A11164" s="336">
        <v>38337</v>
      </c>
      <c r="B11164" s="2" t="s">
        <v>298</v>
      </c>
      <c r="C11164" s="429">
        <v>6.1936970000000002</v>
      </c>
      <c r="D11164" s="429">
        <v>2.5437620000000001</v>
      </c>
      <c r="E11164" s="429">
        <v>3.6499350000000002</v>
      </c>
      <c r="F11164" s="429">
        <v>3.5955069999999978</v>
      </c>
    </row>
    <row r="11165" spans="1:6" x14ac:dyDescent="0.3">
      <c r="A11165" s="336">
        <v>38339</v>
      </c>
      <c r="B11165" s="2" t="s">
        <v>293</v>
      </c>
      <c r="C11165" s="429">
        <v>6.6854040000000001</v>
      </c>
      <c r="D11165" s="429">
        <v>3.4524599999999999</v>
      </c>
      <c r="E11165" s="429">
        <v>3.2329440000000003</v>
      </c>
      <c r="F11165" s="429">
        <v>-0.74424499999999938</v>
      </c>
    </row>
    <row r="11166" spans="1:6" x14ac:dyDescent="0.3">
      <c r="A11166" s="336">
        <v>38340</v>
      </c>
      <c r="B11166" s="2" t="s">
        <v>298</v>
      </c>
      <c r="C11166" s="429">
        <v>6.0646579999999997</v>
      </c>
      <c r="D11166" s="429">
        <v>2.8507259999999999</v>
      </c>
      <c r="E11166" s="429">
        <v>3.2139319999999998</v>
      </c>
      <c r="F11166" s="429">
        <v>1.040779999999998</v>
      </c>
    </row>
    <row r="11167" spans="1:6" x14ac:dyDescent="0.3">
      <c r="A11167" s="336">
        <v>38341</v>
      </c>
      <c r="B11167" s="2" t="s">
        <v>293</v>
      </c>
      <c r="C11167" s="429">
        <v>6.5573490000000003</v>
      </c>
      <c r="D11167" s="429">
        <v>3.6323279999999998</v>
      </c>
      <c r="E11167" s="429">
        <v>2.9250210000000005</v>
      </c>
      <c r="F11167" s="429">
        <v>-1.2459999999999951</v>
      </c>
    </row>
    <row r="11168" spans="1:6" x14ac:dyDescent="0.3">
      <c r="A11168" s="336">
        <v>38342</v>
      </c>
      <c r="B11168" s="2" t="s">
        <v>298</v>
      </c>
      <c r="C11168" s="429">
        <v>5.9407509999999997</v>
      </c>
      <c r="D11168" s="429">
        <v>2.9161199999999998</v>
      </c>
      <c r="E11168" s="429">
        <v>3.0246309999999998</v>
      </c>
      <c r="F11168" s="429">
        <v>-0.11568100000000214</v>
      </c>
    </row>
    <row r="11169" spans="1:6" x14ac:dyDescent="0.3">
      <c r="A11169" s="336">
        <v>38343</v>
      </c>
      <c r="B11169" s="2" t="s">
        <v>298</v>
      </c>
      <c r="C11169" s="429">
        <v>6.1513970000000002</v>
      </c>
      <c r="D11169" s="429">
        <v>2.5506829999999998</v>
      </c>
      <c r="E11169" s="429">
        <v>3.6007140000000004</v>
      </c>
      <c r="F11169" s="429">
        <v>3.1483710000000045</v>
      </c>
    </row>
    <row r="11170" spans="1:6" x14ac:dyDescent="0.3">
      <c r="A11170" s="336">
        <v>38344</v>
      </c>
      <c r="B11170" s="2" t="s">
        <v>298</v>
      </c>
      <c r="C11170" s="429">
        <v>5.9642020000000002</v>
      </c>
      <c r="D11170" s="429">
        <v>2.8110390000000001</v>
      </c>
      <c r="E11170" s="429">
        <v>3.1531630000000002</v>
      </c>
      <c r="F11170" s="429">
        <v>0.38689600000000723</v>
      </c>
    </row>
    <row r="11171" spans="1:6" x14ac:dyDescent="0.3">
      <c r="A11171" s="336">
        <v>38345</v>
      </c>
      <c r="B11171" s="2" t="s">
        <v>298</v>
      </c>
      <c r="C11171" s="429">
        <v>5.9949729999999999</v>
      </c>
      <c r="D11171" s="429">
        <v>2.7854890000000001</v>
      </c>
      <c r="E11171" s="429">
        <v>3.2094839999999998</v>
      </c>
      <c r="F11171" s="429">
        <v>0.2309709999999896</v>
      </c>
    </row>
    <row r="11172" spans="1:6" x14ac:dyDescent="0.3">
      <c r="A11172" s="336">
        <v>38347</v>
      </c>
      <c r="B11172" s="2" t="s">
        <v>298</v>
      </c>
      <c r="C11172" s="429">
        <v>6.0142220000000002</v>
      </c>
      <c r="D11172" s="429">
        <v>2.8554909999999998</v>
      </c>
      <c r="E11172" s="429">
        <v>3.1587310000000004</v>
      </c>
      <c r="F11172" s="429">
        <v>1.0519999999992535E-2</v>
      </c>
    </row>
    <row r="11173" spans="1:6" x14ac:dyDescent="0.3">
      <c r="A11173" s="336">
        <v>38348</v>
      </c>
      <c r="B11173" s="2" t="s">
        <v>298</v>
      </c>
      <c r="C11173" s="429">
        <v>6.0153869999999996</v>
      </c>
      <c r="D11173" s="429">
        <v>2.65463</v>
      </c>
      <c r="E11173" s="429">
        <v>3.3607569999999996</v>
      </c>
      <c r="F11173" s="429">
        <v>1.4584159999999997</v>
      </c>
    </row>
    <row r="11174" spans="1:6" x14ac:dyDescent="0.3">
      <c r="A11174" s="336">
        <v>38351</v>
      </c>
      <c r="B11174" s="2" t="s">
        <v>298</v>
      </c>
      <c r="C11174" s="429">
        <v>5.9608249999999998</v>
      </c>
      <c r="D11174" s="429">
        <v>2.8312949999999999</v>
      </c>
      <c r="E11174" s="429">
        <v>3.1295299999999999</v>
      </c>
      <c r="F11174" s="429">
        <v>-0.27018300000001005</v>
      </c>
    </row>
    <row r="11175" spans="1:6" x14ac:dyDescent="0.3">
      <c r="A11175" s="336">
        <v>38352</v>
      </c>
      <c r="B11175" s="2" t="s">
        <v>298</v>
      </c>
      <c r="C11175" s="429">
        <v>6.011558</v>
      </c>
      <c r="D11175" s="429">
        <v>2.7893509999999999</v>
      </c>
      <c r="E11175" s="429">
        <v>3.222207</v>
      </c>
      <c r="F11175" s="429">
        <v>0.36147099999998744</v>
      </c>
    </row>
    <row r="11176" spans="1:6" x14ac:dyDescent="0.3">
      <c r="A11176" s="336">
        <v>38355</v>
      </c>
      <c r="B11176" s="2" t="s">
        <v>298</v>
      </c>
      <c r="C11176" s="429">
        <v>6.0678159999999997</v>
      </c>
      <c r="D11176" s="429">
        <v>2.577048</v>
      </c>
      <c r="E11176" s="429">
        <v>3.4907679999999996</v>
      </c>
      <c r="F11176" s="429">
        <v>2.0134639999999848</v>
      </c>
    </row>
    <row r="11177" spans="1:6" x14ac:dyDescent="0.3">
      <c r="A11177" s="336">
        <v>38356</v>
      </c>
      <c r="B11177" s="2" t="s">
        <v>293</v>
      </c>
      <c r="C11177" s="429">
        <v>6.8702430000000003</v>
      </c>
      <c r="D11177" s="429">
        <v>3.4959060000000002</v>
      </c>
      <c r="E11177" s="429">
        <v>3.3743370000000001</v>
      </c>
      <c r="F11177" s="429">
        <v>2.5973510000000104</v>
      </c>
    </row>
    <row r="11178" spans="1:6" x14ac:dyDescent="0.3">
      <c r="A11178" s="336">
        <v>38357</v>
      </c>
      <c r="B11178" s="2" t="s">
        <v>293</v>
      </c>
      <c r="C11178" s="429">
        <v>6.636209</v>
      </c>
      <c r="D11178" s="429">
        <v>3.4770970000000001</v>
      </c>
      <c r="E11178" s="429">
        <v>3.1591119999999999</v>
      </c>
      <c r="F11178" s="429">
        <v>-1.1942219999999892</v>
      </c>
    </row>
    <row r="11179" spans="1:6" x14ac:dyDescent="0.3">
      <c r="A11179" s="336">
        <v>38358</v>
      </c>
      <c r="B11179" s="2" t="s">
        <v>298</v>
      </c>
      <c r="C11179" s="429">
        <v>6.061496</v>
      </c>
      <c r="D11179" s="429">
        <v>2.6080730000000001</v>
      </c>
      <c r="E11179" s="429">
        <v>3.4534229999999999</v>
      </c>
      <c r="F11179" s="429">
        <v>2.1487860000000012</v>
      </c>
    </row>
    <row r="11180" spans="1:6" x14ac:dyDescent="0.3">
      <c r="A11180" s="336">
        <v>38359</v>
      </c>
      <c r="B11180" s="2" t="s">
        <v>293</v>
      </c>
      <c r="C11180" s="429">
        <v>6.6176510000000004</v>
      </c>
      <c r="D11180" s="429">
        <v>3.556381</v>
      </c>
      <c r="E11180" s="429">
        <v>3.0612700000000004</v>
      </c>
      <c r="F11180" s="429">
        <v>-0.916762999999996</v>
      </c>
    </row>
    <row r="11181" spans="1:6" x14ac:dyDescent="0.3">
      <c r="A11181" s="336">
        <v>38361</v>
      </c>
      <c r="B11181" s="2" t="s">
        <v>293</v>
      </c>
      <c r="C11181" s="429">
        <v>6.6149950000000004</v>
      </c>
      <c r="D11181" s="429">
        <v>3.5399820000000002</v>
      </c>
      <c r="E11181" s="429">
        <v>3.0750130000000002</v>
      </c>
      <c r="F11181" s="429">
        <v>-1.197338000000002</v>
      </c>
    </row>
    <row r="11182" spans="1:6" x14ac:dyDescent="0.3">
      <c r="A11182" s="336">
        <v>38362</v>
      </c>
      <c r="B11182" s="2" t="s">
        <v>298</v>
      </c>
      <c r="C11182" s="429">
        <v>6.0824550000000004</v>
      </c>
      <c r="D11182" s="429">
        <v>2.5669729999999999</v>
      </c>
      <c r="E11182" s="429">
        <v>3.5154820000000004</v>
      </c>
      <c r="F11182" s="429">
        <v>2.1290600000000026</v>
      </c>
    </row>
    <row r="11183" spans="1:6" x14ac:dyDescent="0.3">
      <c r="A11183" s="336">
        <v>38363</v>
      </c>
      <c r="B11183" s="2" t="s">
        <v>293</v>
      </c>
      <c r="C11183" s="429">
        <v>6.5478480000000001</v>
      </c>
      <c r="D11183" s="429">
        <v>3.596651</v>
      </c>
      <c r="E11183" s="429">
        <v>2.9511970000000001</v>
      </c>
      <c r="F11183" s="429">
        <v>-1.6548940000000059</v>
      </c>
    </row>
    <row r="11184" spans="1:6" x14ac:dyDescent="0.3">
      <c r="A11184" s="336">
        <v>38366</v>
      </c>
      <c r="B11184" s="2" t="s">
        <v>298</v>
      </c>
      <c r="C11184" s="429">
        <v>6.0690189999999999</v>
      </c>
      <c r="D11184" s="429">
        <v>2.7512970000000001</v>
      </c>
      <c r="E11184" s="429">
        <v>3.3177219999999998</v>
      </c>
      <c r="F11184" s="429">
        <v>1.6532279999999986</v>
      </c>
    </row>
    <row r="11185" spans="1:6" x14ac:dyDescent="0.3">
      <c r="A11185" s="336">
        <v>38367</v>
      </c>
      <c r="B11185" s="2" t="s">
        <v>293</v>
      </c>
      <c r="C11185" s="429">
        <v>6.7282580000000003</v>
      </c>
      <c r="D11185" s="429">
        <v>3.4142359999999998</v>
      </c>
      <c r="E11185" s="429">
        <v>3.3140220000000005</v>
      </c>
      <c r="F11185" s="429">
        <v>-0.14309500000000241</v>
      </c>
    </row>
    <row r="11186" spans="1:6" x14ac:dyDescent="0.3">
      <c r="A11186" s="336">
        <v>38368</v>
      </c>
      <c r="B11186" s="2" t="s">
        <v>298</v>
      </c>
      <c r="C11186" s="429">
        <v>5.9671539999999998</v>
      </c>
      <c r="D11186" s="429">
        <v>2.910018</v>
      </c>
      <c r="E11186" s="429">
        <v>3.0571359999999999</v>
      </c>
      <c r="F11186" s="429">
        <v>-0.73877699999999891</v>
      </c>
    </row>
    <row r="11187" spans="1:6" x14ac:dyDescent="0.3">
      <c r="A11187" s="336">
        <v>38369</v>
      </c>
      <c r="B11187" s="2" t="s">
        <v>298</v>
      </c>
      <c r="C11187" s="429">
        <v>6.1219910000000004</v>
      </c>
      <c r="D11187" s="429">
        <v>2.6196799999999998</v>
      </c>
      <c r="E11187" s="429">
        <v>3.5023110000000006</v>
      </c>
      <c r="F11187" s="429">
        <v>3.5115130000000008</v>
      </c>
    </row>
    <row r="11188" spans="1:6" x14ac:dyDescent="0.3">
      <c r="A11188" s="336">
        <v>38370</v>
      </c>
      <c r="B11188" s="2" t="s">
        <v>293</v>
      </c>
      <c r="C11188" s="429">
        <v>6.589391</v>
      </c>
      <c r="D11188" s="429">
        <v>3.5499179999999999</v>
      </c>
      <c r="E11188" s="429">
        <v>3.0394730000000001</v>
      </c>
      <c r="F11188" s="429">
        <v>-1.4283000000000072</v>
      </c>
    </row>
    <row r="11189" spans="1:6" x14ac:dyDescent="0.3">
      <c r="A11189" s="336">
        <v>38371</v>
      </c>
      <c r="B11189" s="2" t="s">
        <v>293</v>
      </c>
      <c r="C11189" s="429">
        <v>6.6000459999999999</v>
      </c>
      <c r="D11189" s="429">
        <v>3.5627209999999998</v>
      </c>
      <c r="E11189" s="429">
        <v>3.0373250000000001</v>
      </c>
      <c r="F11189" s="429">
        <v>-1.1464690000000104</v>
      </c>
    </row>
    <row r="11190" spans="1:6" x14ac:dyDescent="0.3">
      <c r="A11190" s="336">
        <v>38372</v>
      </c>
      <c r="B11190" s="2" t="s">
        <v>293</v>
      </c>
      <c r="C11190" s="429">
        <v>6.5161879999999996</v>
      </c>
      <c r="D11190" s="429">
        <v>3.539955</v>
      </c>
      <c r="E11190" s="429">
        <v>2.9762329999999997</v>
      </c>
      <c r="F11190" s="429">
        <v>-2.4355019999999996</v>
      </c>
    </row>
    <row r="11191" spans="1:6" x14ac:dyDescent="0.3">
      <c r="A11191" s="336">
        <v>38374</v>
      </c>
      <c r="B11191" s="2" t="s">
        <v>293</v>
      </c>
      <c r="C11191" s="429">
        <v>6.584854</v>
      </c>
      <c r="D11191" s="429">
        <v>3.5783719999999999</v>
      </c>
      <c r="E11191" s="429">
        <v>3.0064820000000001</v>
      </c>
      <c r="F11191" s="429">
        <v>-1.2682560000000151</v>
      </c>
    </row>
    <row r="11192" spans="1:6" x14ac:dyDescent="0.3">
      <c r="A11192" s="336">
        <v>38375</v>
      </c>
      <c r="B11192" s="2" t="s">
        <v>293</v>
      </c>
      <c r="C11192" s="429">
        <v>6.7120730000000002</v>
      </c>
      <c r="D11192" s="429">
        <v>3.4536500000000001</v>
      </c>
      <c r="E11192" s="429">
        <v>3.2584230000000001</v>
      </c>
      <c r="F11192" s="429">
        <v>-5.6246999999999048E-2</v>
      </c>
    </row>
    <row r="11193" spans="1:6" x14ac:dyDescent="0.3">
      <c r="A11193" s="336">
        <v>38376</v>
      </c>
      <c r="B11193" s="2" t="s">
        <v>293</v>
      </c>
      <c r="C11193" s="429">
        <v>6.624161</v>
      </c>
      <c r="D11193" s="429">
        <v>3.5034429999999999</v>
      </c>
      <c r="E11193" s="429">
        <v>3.1207180000000001</v>
      </c>
      <c r="F11193" s="429">
        <v>-1.3038729999999958</v>
      </c>
    </row>
    <row r="11194" spans="1:6" x14ac:dyDescent="0.3">
      <c r="A11194" s="336">
        <v>38379</v>
      </c>
      <c r="B11194" s="2" t="s">
        <v>293</v>
      </c>
      <c r="C11194" s="429">
        <v>6.6565440000000002</v>
      </c>
      <c r="D11194" s="429">
        <v>3.5026739999999998</v>
      </c>
      <c r="E11194" s="429">
        <v>3.1538700000000004</v>
      </c>
      <c r="F11194" s="429">
        <v>-0.89886499999999359</v>
      </c>
    </row>
    <row r="11195" spans="1:6" x14ac:dyDescent="0.3">
      <c r="A11195" s="336">
        <v>38380</v>
      </c>
      <c r="B11195" s="2" t="s">
        <v>293</v>
      </c>
      <c r="C11195" s="429">
        <v>6.546443</v>
      </c>
      <c r="D11195" s="429">
        <v>3.607812</v>
      </c>
      <c r="E11195" s="429">
        <v>2.938631</v>
      </c>
      <c r="F11195" s="429">
        <v>-1.6736420000000081</v>
      </c>
    </row>
    <row r="11196" spans="1:6" x14ac:dyDescent="0.3">
      <c r="A11196" s="336">
        <v>38381</v>
      </c>
      <c r="B11196" s="2" t="s">
        <v>293</v>
      </c>
      <c r="C11196" s="429">
        <v>6.8744620000000003</v>
      </c>
      <c r="D11196" s="429">
        <v>3.360188</v>
      </c>
      <c r="E11196" s="429">
        <v>3.5142740000000003</v>
      </c>
      <c r="F11196" s="429">
        <v>2.8273060000000001</v>
      </c>
    </row>
    <row r="11197" spans="1:6" x14ac:dyDescent="0.3">
      <c r="A11197" s="336">
        <v>38382</v>
      </c>
      <c r="B11197" s="2" t="s">
        <v>298</v>
      </c>
      <c r="C11197" s="429">
        <v>6.1513859999999996</v>
      </c>
      <c r="D11197" s="429">
        <v>2.569747</v>
      </c>
      <c r="E11197" s="429">
        <v>3.5816389999999996</v>
      </c>
      <c r="F11197" s="429">
        <v>3.6428420000000088</v>
      </c>
    </row>
    <row r="11198" spans="1:6" x14ac:dyDescent="0.3">
      <c r="A11198" s="336">
        <v>38387</v>
      </c>
      <c r="B11198" s="2" t="s">
        <v>298</v>
      </c>
      <c r="C11198" s="429">
        <v>5.9179870000000001</v>
      </c>
      <c r="D11198" s="429">
        <v>2.9064719999999999</v>
      </c>
      <c r="E11198" s="429">
        <v>3.0115150000000002</v>
      </c>
      <c r="F11198" s="429">
        <v>-0.64907800000000293</v>
      </c>
    </row>
    <row r="11199" spans="1:6" x14ac:dyDescent="0.3">
      <c r="A11199" s="336">
        <v>38388</v>
      </c>
      <c r="B11199" s="2" t="s">
        <v>298</v>
      </c>
      <c r="C11199" s="429">
        <v>5.9309099999999999</v>
      </c>
      <c r="D11199" s="429">
        <v>2.877999</v>
      </c>
      <c r="E11199" s="429">
        <v>3.0529109999999999</v>
      </c>
      <c r="F11199" s="429">
        <v>-0.62935099999999267</v>
      </c>
    </row>
    <row r="11200" spans="1:6" x14ac:dyDescent="0.3">
      <c r="A11200" s="336">
        <v>38390</v>
      </c>
      <c r="B11200" s="2" t="s">
        <v>298</v>
      </c>
      <c r="C11200" s="429">
        <v>5.9390429999999999</v>
      </c>
      <c r="D11200" s="429">
        <v>2.8380869999999998</v>
      </c>
      <c r="E11200" s="429">
        <v>3.100956</v>
      </c>
      <c r="F11200" s="429">
        <v>-0.17873999999999768</v>
      </c>
    </row>
    <row r="11201" spans="1:6" x14ac:dyDescent="0.3">
      <c r="A11201" s="336">
        <v>38391</v>
      </c>
      <c r="B11201" s="2" t="s">
        <v>298</v>
      </c>
      <c r="C11201" s="429">
        <v>6.2156719999999996</v>
      </c>
      <c r="D11201" s="429">
        <v>2.686693</v>
      </c>
      <c r="E11201" s="429">
        <v>3.5289789999999996</v>
      </c>
      <c r="F11201" s="429">
        <v>3.3345199999999977</v>
      </c>
    </row>
    <row r="11202" spans="1:6" x14ac:dyDescent="0.3">
      <c r="A11202" s="336">
        <v>38392</v>
      </c>
      <c r="B11202" s="2" t="s">
        <v>293</v>
      </c>
      <c r="C11202" s="429">
        <v>6.9204359999999996</v>
      </c>
      <c r="D11202" s="429">
        <v>3.4291399999999999</v>
      </c>
      <c r="E11202" s="429">
        <v>3.4912959999999997</v>
      </c>
      <c r="F11202" s="429">
        <v>3.4731880000000004</v>
      </c>
    </row>
    <row r="11203" spans="1:6" x14ac:dyDescent="0.3">
      <c r="A11203" s="336">
        <v>38401</v>
      </c>
      <c r="B11203" s="2" t="s">
        <v>293</v>
      </c>
      <c r="C11203" s="429">
        <v>6.3178070000000002</v>
      </c>
      <c r="D11203" s="429">
        <v>3.4247700000000001</v>
      </c>
      <c r="E11203" s="429">
        <v>2.8930370000000001</v>
      </c>
      <c r="F11203" s="429">
        <v>-2.1592630000000028</v>
      </c>
    </row>
    <row r="11204" spans="1:6" x14ac:dyDescent="0.3">
      <c r="A11204" s="336">
        <v>38425</v>
      </c>
      <c r="B11204" s="2" t="s">
        <v>293</v>
      </c>
      <c r="C11204" s="429">
        <v>6.4147540000000003</v>
      </c>
      <c r="D11204" s="429">
        <v>3.5310359999999998</v>
      </c>
      <c r="E11204" s="429">
        <v>2.8837180000000004</v>
      </c>
      <c r="F11204" s="429">
        <v>-3.520662999999999</v>
      </c>
    </row>
    <row r="11205" spans="1:6" x14ac:dyDescent="0.3">
      <c r="A11205" s="336">
        <v>38449</v>
      </c>
      <c r="B11205" s="2" t="s">
        <v>293</v>
      </c>
      <c r="C11205" s="429">
        <v>6.2332660000000004</v>
      </c>
      <c r="D11205" s="429">
        <v>3.5413139999999999</v>
      </c>
      <c r="E11205" s="429">
        <v>2.6919520000000006</v>
      </c>
      <c r="F11205" s="429">
        <v>-4.4808869999999885</v>
      </c>
    </row>
    <row r="11206" spans="1:6" x14ac:dyDescent="0.3">
      <c r="A11206" s="336">
        <v>38450</v>
      </c>
      <c r="B11206" s="2" t="s">
        <v>293</v>
      </c>
      <c r="C11206" s="429">
        <v>6.3001490000000002</v>
      </c>
      <c r="D11206" s="429">
        <v>3.5798960000000002</v>
      </c>
      <c r="E11206" s="429">
        <v>2.720253</v>
      </c>
      <c r="F11206" s="429">
        <v>-4.848903</v>
      </c>
    </row>
    <row r="11207" spans="1:6" x14ac:dyDescent="0.3">
      <c r="A11207" s="336">
        <v>38451</v>
      </c>
      <c r="B11207" s="2" t="s">
        <v>293</v>
      </c>
      <c r="C11207" s="429">
        <v>6.2373079999999996</v>
      </c>
      <c r="D11207" s="429">
        <v>3.4502359999999999</v>
      </c>
      <c r="E11207" s="429">
        <v>2.7870719999999998</v>
      </c>
      <c r="F11207" s="429">
        <v>-3.6212519999999913</v>
      </c>
    </row>
    <row r="11208" spans="1:6" x14ac:dyDescent="0.3">
      <c r="A11208" s="336">
        <v>38452</v>
      </c>
      <c r="B11208" s="2" t="s">
        <v>293</v>
      </c>
      <c r="C11208" s="429">
        <v>6.3214839999999999</v>
      </c>
      <c r="D11208" s="429">
        <v>3.622668</v>
      </c>
      <c r="E11208" s="429">
        <v>2.6988159999999999</v>
      </c>
      <c r="F11208" s="429">
        <v>-4.4113919999999993</v>
      </c>
    </row>
    <row r="11209" spans="1:6" x14ac:dyDescent="0.3">
      <c r="A11209" s="336">
        <v>38453</v>
      </c>
      <c r="B11209" s="2" t="s">
        <v>293</v>
      </c>
      <c r="C11209" s="429">
        <v>6.2181959999999998</v>
      </c>
      <c r="D11209" s="429">
        <v>3.5303170000000001</v>
      </c>
      <c r="E11209" s="429">
        <v>2.6878789999999997</v>
      </c>
      <c r="F11209" s="429">
        <v>-4.6835420000000028</v>
      </c>
    </row>
    <row r="11210" spans="1:6" x14ac:dyDescent="0.3">
      <c r="A11210" s="336">
        <v>38454</v>
      </c>
      <c r="B11210" s="2" t="s">
        <v>293</v>
      </c>
      <c r="C11210" s="429">
        <v>6.3519589999999999</v>
      </c>
      <c r="D11210" s="429">
        <v>3.5375749999999999</v>
      </c>
      <c r="E11210" s="429">
        <v>2.814384</v>
      </c>
      <c r="F11210" s="429">
        <v>-2.4809430000000035</v>
      </c>
    </row>
    <row r="11211" spans="1:6" x14ac:dyDescent="0.3">
      <c r="A11211" s="336">
        <v>38456</v>
      </c>
      <c r="B11211" s="2" t="s">
        <v>293</v>
      </c>
      <c r="C11211" s="429">
        <v>6.2618650000000002</v>
      </c>
      <c r="D11211" s="429">
        <v>3.551663</v>
      </c>
      <c r="E11211" s="429">
        <v>2.7102020000000002</v>
      </c>
      <c r="F11211" s="429">
        <v>-4.5199730000000002</v>
      </c>
    </row>
    <row r="11212" spans="1:6" x14ac:dyDescent="0.3">
      <c r="A11212" s="336">
        <v>38457</v>
      </c>
      <c r="B11212" s="2" t="s">
        <v>293</v>
      </c>
      <c r="C11212" s="429">
        <v>6.3108940000000002</v>
      </c>
      <c r="D11212" s="429">
        <v>3.5876380000000001</v>
      </c>
      <c r="E11212" s="429">
        <v>2.7232560000000001</v>
      </c>
      <c r="F11212" s="429">
        <v>-3.7230729999999994</v>
      </c>
    </row>
    <row r="11213" spans="1:6" x14ac:dyDescent="0.3">
      <c r="A11213" s="336">
        <v>38459</v>
      </c>
      <c r="B11213" s="2" t="s">
        <v>293</v>
      </c>
      <c r="C11213" s="429">
        <v>6.2068370000000002</v>
      </c>
      <c r="D11213" s="429">
        <v>3.5179119999999999</v>
      </c>
      <c r="E11213" s="429">
        <v>2.6889250000000002</v>
      </c>
      <c r="F11213" s="429">
        <v>-4.8701670000000021</v>
      </c>
    </row>
    <row r="11214" spans="1:6" x14ac:dyDescent="0.3">
      <c r="A11214" s="336">
        <v>38460</v>
      </c>
      <c r="B11214" s="2" t="s">
        <v>293</v>
      </c>
      <c r="C11214" s="429">
        <v>6.2729949999999999</v>
      </c>
      <c r="D11214" s="429">
        <v>3.560149</v>
      </c>
      <c r="E11214" s="429">
        <v>2.7128459999999999</v>
      </c>
      <c r="F11214" s="429">
        <v>-4.1662609999999987</v>
      </c>
    </row>
    <row r="11215" spans="1:6" x14ac:dyDescent="0.3">
      <c r="A11215" s="336">
        <v>38461</v>
      </c>
      <c r="B11215" s="2" t="s">
        <v>293</v>
      </c>
      <c r="C11215" s="429">
        <v>6.3142699999999996</v>
      </c>
      <c r="D11215" s="429">
        <v>3.5237500000000002</v>
      </c>
      <c r="E11215" s="429">
        <v>2.7905199999999994</v>
      </c>
      <c r="F11215" s="429">
        <v>-3.2663729999999873</v>
      </c>
    </row>
    <row r="11216" spans="1:6" x14ac:dyDescent="0.3">
      <c r="A11216" s="336">
        <v>38462</v>
      </c>
      <c r="B11216" s="2" t="s">
        <v>293</v>
      </c>
      <c r="C11216" s="429">
        <v>6.3014029999999996</v>
      </c>
      <c r="D11216" s="429">
        <v>3.5576780000000001</v>
      </c>
      <c r="E11216" s="429">
        <v>2.7437249999999995</v>
      </c>
      <c r="F11216" s="429">
        <v>-4.3301700000000025</v>
      </c>
    </row>
    <row r="11217" spans="1:6" x14ac:dyDescent="0.3">
      <c r="A11217" s="336">
        <v>38463</v>
      </c>
      <c r="B11217" s="2" t="s">
        <v>293</v>
      </c>
      <c r="C11217" s="429">
        <v>6.3108899999999997</v>
      </c>
      <c r="D11217" s="429">
        <v>3.6186850000000002</v>
      </c>
      <c r="E11217" s="429">
        <v>2.6922049999999995</v>
      </c>
      <c r="F11217" s="429">
        <v>-4.0622479999999968</v>
      </c>
    </row>
    <row r="11218" spans="1:6" x14ac:dyDescent="0.3">
      <c r="A11218" s="336">
        <v>38464</v>
      </c>
      <c r="B11218" s="2" t="s">
        <v>293</v>
      </c>
      <c r="C11218" s="429">
        <v>6.2691629999999998</v>
      </c>
      <c r="D11218" s="429">
        <v>3.567609</v>
      </c>
      <c r="E11218" s="429">
        <v>2.7015539999999998</v>
      </c>
      <c r="F11218" s="429">
        <v>-4.7266899999999907</v>
      </c>
    </row>
    <row r="11219" spans="1:6" x14ac:dyDescent="0.3">
      <c r="A11219" s="336">
        <v>38468</v>
      </c>
      <c r="B11219" s="2" t="s">
        <v>293</v>
      </c>
      <c r="C11219" s="429">
        <v>6.2997379999999996</v>
      </c>
      <c r="D11219" s="429">
        <v>3.5779809999999999</v>
      </c>
      <c r="E11219" s="429">
        <v>2.7217569999999998</v>
      </c>
      <c r="F11219" s="429">
        <v>-4.2059079999999867</v>
      </c>
    </row>
    <row r="11220" spans="1:6" x14ac:dyDescent="0.3">
      <c r="A11220" s="336">
        <v>38469</v>
      </c>
      <c r="B11220" s="2" t="s">
        <v>293</v>
      </c>
      <c r="C11220" s="429">
        <v>6.3142370000000003</v>
      </c>
      <c r="D11220" s="429">
        <v>3.5950000000000002</v>
      </c>
      <c r="E11220" s="429">
        <v>2.7192370000000001</v>
      </c>
      <c r="F11220" s="429">
        <v>-3.8164999999999978</v>
      </c>
    </row>
    <row r="11221" spans="1:6" x14ac:dyDescent="0.3">
      <c r="A11221" s="336">
        <v>38471</v>
      </c>
      <c r="B11221" s="2" t="s">
        <v>293</v>
      </c>
      <c r="C11221" s="429">
        <v>6.3557249999999996</v>
      </c>
      <c r="D11221" s="429">
        <v>3.597003</v>
      </c>
      <c r="E11221" s="429">
        <v>2.7587219999999997</v>
      </c>
      <c r="F11221" s="429">
        <v>-3.974339999999998</v>
      </c>
    </row>
    <row r="11222" spans="1:6" x14ac:dyDescent="0.3">
      <c r="A11222" s="336">
        <v>38472</v>
      </c>
      <c r="B11222" s="2" t="s">
        <v>293</v>
      </c>
      <c r="C11222" s="429">
        <v>6.2260499999999999</v>
      </c>
      <c r="D11222" s="429">
        <v>3.4908030000000001</v>
      </c>
      <c r="E11222" s="429">
        <v>2.7352469999999998</v>
      </c>
      <c r="F11222" s="429">
        <v>-4.163895999999994</v>
      </c>
    </row>
    <row r="11223" spans="1:6" x14ac:dyDescent="0.3">
      <c r="A11223" s="336">
        <v>38473</v>
      </c>
      <c r="B11223" s="2" t="s">
        <v>293</v>
      </c>
      <c r="C11223" s="429">
        <v>6.278327</v>
      </c>
      <c r="D11223" s="429">
        <v>3.5697570000000001</v>
      </c>
      <c r="E11223" s="429">
        <v>2.7085699999999999</v>
      </c>
      <c r="F11223" s="429">
        <v>-3.8871079999999978</v>
      </c>
    </row>
    <row r="11224" spans="1:6" x14ac:dyDescent="0.3">
      <c r="A11224" s="336">
        <v>38474</v>
      </c>
      <c r="B11224" s="2" t="s">
        <v>293</v>
      </c>
      <c r="C11224" s="429">
        <v>6.2974870000000003</v>
      </c>
      <c r="D11224" s="429">
        <v>3.5057550000000002</v>
      </c>
      <c r="E11224" s="429">
        <v>2.7917320000000001</v>
      </c>
      <c r="F11224" s="429">
        <v>-3.4185029999999941</v>
      </c>
    </row>
    <row r="11225" spans="1:6" x14ac:dyDescent="0.3">
      <c r="A11225" s="336">
        <v>38475</v>
      </c>
      <c r="B11225" s="2" t="s">
        <v>293</v>
      </c>
      <c r="C11225" s="429">
        <v>6.4430540000000001</v>
      </c>
      <c r="D11225" s="429">
        <v>3.5403449999999999</v>
      </c>
      <c r="E11225" s="429">
        <v>2.9027090000000002</v>
      </c>
      <c r="F11225" s="429">
        <v>-3.3958949999999888</v>
      </c>
    </row>
    <row r="11226" spans="1:6" x14ac:dyDescent="0.3">
      <c r="A11226" s="336">
        <v>38476</v>
      </c>
      <c r="B11226" s="2" t="s">
        <v>293</v>
      </c>
      <c r="C11226" s="429">
        <v>6.3466519999999997</v>
      </c>
      <c r="D11226" s="429">
        <v>3.5374409999999998</v>
      </c>
      <c r="E11226" s="429">
        <v>2.8092109999999999</v>
      </c>
      <c r="F11226" s="429">
        <v>-1.5865250000000017</v>
      </c>
    </row>
    <row r="11227" spans="1:6" x14ac:dyDescent="0.3">
      <c r="A11227" s="336">
        <v>38477</v>
      </c>
      <c r="B11227" s="2" t="s">
        <v>293</v>
      </c>
      <c r="C11227" s="429">
        <v>6.2458460000000002</v>
      </c>
      <c r="D11227" s="429">
        <v>3.5481400000000001</v>
      </c>
      <c r="E11227" s="429">
        <v>2.6977060000000002</v>
      </c>
      <c r="F11227" s="429">
        <v>-4.1051550000000105</v>
      </c>
    </row>
    <row r="11228" spans="1:6" x14ac:dyDescent="0.3">
      <c r="A11228" s="336">
        <v>38478</v>
      </c>
      <c r="B11228" s="2" t="s">
        <v>293</v>
      </c>
      <c r="C11228" s="429">
        <v>6.2349730000000001</v>
      </c>
      <c r="D11228" s="429">
        <v>3.5172029999999999</v>
      </c>
      <c r="E11228" s="429">
        <v>2.7177700000000002</v>
      </c>
      <c r="F11228" s="429">
        <v>-4.3353360000000052</v>
      </c>
    </row>
    <row r="11229" spans="1:6" x14ac:dyDescent="0.3">
      <c r="A11229" s="336">
        <v>38481</v>
      </c>
      <c r="B11229" s="2" t="s">
        <v>293</v>
      </c>
      <c r="C11229" s="429">
        <v>6.3238300000000001</v>
      </c>
      <c r="D11229" s="429">
        <v>3.6080160000000001</v>
      </c>
      <c r="E11229" s="429">
        <v>2.715814</v>
      </c>
      <c r="F11229" s="429">
        <v>-3.4477660000000014</v>
      </c>
    </row>
    <row r="11230" spans="1:6" x14ac:dyDescent="0.3">
      <c r="A11230" s="336">
        <v>38482</v>
      </c>
      <c r="B11230" s="2" t="s">
        <v>293</v>
      </c>
      <c r="C11230" s="429">
        <v>6.3447079999999998</v>
      </c>
      <c r="D11230" s="429">
        <v>3.4871259999999999</v>
      </c>
      <c r="E11230" s="429">
        <v>2.8575819999999998</v>
      </c>
      <c r="F11230" s="429">
        <v>-1.6067859999999925</v>
      </c>
    </row>
    <row r="11231" spans="1:6" x14ac:dyDescent="0.3">
      <c r="A11231" s="336">
        <v>38483</v>
      </c>
      <c r="B11231" s="2" t="s">
        <v>293</v>
      </c>
      <c r="C11231" s="429">
        <v>6.2647019999999998</v>
      </c>
      <c r="D11231" s="429">
        <v>3.5459369999999999</v>
      </c>
      <c r="E11231" s="429">
        <v>2.7187649999999999</v>
      </c>
      <c r="F11231" s="429">
        <v>-4.3651910000000029</v>
      </c>
    </row>
    <row r="11232" spans="1:6" x14ac:dyDescent="0.3">
      <c r="A11232" s="336">
        <v>38485</v>
      </c>
      <c r="B11232" s="2" t="s">
        <v>293</v>
      </c>
      <c r="C11232" s="429">
        <v>6.3016899999999998</v>
      </c>
      <c r="D11232" s="429">
        <v>3.5467759999999999</v>
      </c>
      <c r="E11232" s="429">
        <v>2.7549139999999999</v>
      </c>
      <c r="F11232" s="429">
        <v>-4.9180019999999942</v>
      </c>
    </row>
    <row r="11233" spans="1:6" x14ac:dyDescent="0.3">
      <c r="A11233" s="336">
        <v>38486</v>
      </c>
      <c r="B11233" s="2" t="s">
        <v>293</v>
      </c>
      <c r="C11233" s="429">
        <v>6.2786390000000001</v>
      </c>
      <c r="D11233" s="429">
        <v>3.5890900000000001</v>
      </c>
      <c r="E11233" s="429">
        <v>2.689549</v>
      </c>
      <c r="F11233" s="429">
        <v>-4.5020280000000099</v>
      </c>
    </row>
    <row r="11234" spans="1:6" x14ac:dyDescent="0.3">
      <c r="A11234" s="336">
        <v>38487</v>
      </c>
      <c r="B11234" s="2" t="s">
        <v>293</v>
      </c>
      <c r="C11234" s="429">
        <v>6.3411939999999998</v>
      </c>
      <c r="D11234" s="429">
        <v>3.499844</v>
      </c>
      <c r="E11234" s="429">
        <v>2.8413499999999998</v>
      </c>
      <c r="F11234" s="429">
        <v>-2.0463799999999921</v>
      </c>
    </row>
    <row r="11235" spans="1:6" x14ac:dyDescent="0.3">
      <c r="A11235" s="336">
        <v>38488</v>
      </c>
      <c r="B11235" s="2" t="s">
        <v>293</v>
      </c>
      <c r="C11235" s="429">
        <v>6.220097</v>
      </c>
      <c r="D11235" s="429">
        <v>3.5648529999999998</v>
      </c>
      <c r="E11235" s="429">
        <v>2.6552440000000002</v>
      </c>
      <c r="F11235" s="429">
        <v>-5.1171900000000079</v>
      </c>
    </row>
    <row r="11236" spans="1:6" x14ac:dyDescent="0.3">
      <c r="A11236" s="336">
        <v>38501</v>
      </c>
      <c r="B11236" s="2" t="s">
        <v>293</v>
      </c>
      <c r="C11236" s="429">
        <v>6.023574</v>
      </c>
      <c r="D11236" s="429">
        <v>3.9521389999999998</v>
      </c>
      <c r="E11236" s="429">
        <v>2.0714350000000001</v>
      </c>
      <c r="F11236" s="429">
        <v>-5.8802229999999867</v>
      </c>
    </row>
    <row r="11237" spans="1:6" x14ac:dyDescent="0.3">
      <c r="A11237" s="336">
        <v>38504</v>
      </c>
      <c r="B11237" s="2" t="s">
        <v>293</v>
      </c>
      <c r="C11237" s="429">
        <v>5.7728460000000004</v>
      </c>
      <c r="D11237" s="429">
        <v>4.2214710000000002</v>
      </c>
      <c r="E11237" s="429">
        <v>1.5513750000000002</v>
      </c>
      <c r="F11237" s="429">
        <v>-6.8792349999999942</v>
      </c>
    </row>
    <row r="11238" spans="1:6" x14ac:dyDescent="0.3">
      <c r="A11238" s="336">
        <v>38505</v>
      </c>
      <c r="B11238" s="2" t="s">
        <v>293</v>
      </c>
      <c r="C11238" s="429">
        <v>5.9809140000000003</v>
      </c>
      <c r="D11238" s="429">
        <v>3.9431080000000001</v>
      </c>
      <c r="E11238" s="429">
        <v>2.0378060000000002</v>
      </c>
      <c r="F11238" s="429">
        <v>-6.3575090000000145</v>
      </c>
    </row>
    <row r="11239" spans="1:6" x14ac:dyDescent="0.3">
      <c r="A11239" s="336">
        <v>38506</v>
      </c>
      <c r="B11239" s="2" t="s">
        <v>293</v>
      </c>
      <c r="C11239" s="429">
        <v>5.9341330000000001</v>
      </c>
      <c r="D11239" s="429">
        <v>3.965843</v>
      </c>
      <c r="E11239" s="429">
        <v>1.9682900000000001</v>
      </c>
      <c r="F11239" s="429">
        <v>-7.0215420000000037</v>
      </c>
    </row>
    <row r="11240" spans="1:6" x14ac:dyDescent="0.3">
      <c r="A11240" s="336">
        <v>38541</v>
      </c>
      <c r="B11240" s="2" t="s">
        <v>293</v>
      </c>
      <c r="C11240" s="429">
        <v>6.0393420000000004</v>
      </c>
      <c r="D11240" s="429">
        <v>4.0787740000000001</v>
      </c>
      <c r="E11240" s="429">
        <v>1.9605680000000003</v>
      </c>
      <c r="F11240" s="429">
        <v>-5.1838599999999957</v>
      </c>
    </row>
    <row r="11241" spans="1:6" x14ac:dyDescent="0.3">
      <c r="A11241" s="336">
        <v>38542</v>
      </c>
      <c r="B11241" s="2" t="s">
        <v>293</v>
      </c>
      <c r="C11241" s="429">
        <v>5.833558</v>
      </c>
      <c r="D11241" s="429">
        <v>4.116187</v>
      </c>
      <c r="E11241" s="429">
        <v>1.717371</v>
      </c>
      <c r="F11241" s="429">
        <v>-7.8625069999999937</v>
      </c>
    </row>
    <row r="11242" spans="1:6" x14ac:dyDescent="0.3">
      <c r="A11242" s="336">
        <v>38543</v>
      </c>
      <c r="B11242" s="2" t="s">
        <v>293</v>
      </c>
      <c r="C11242" s="429">
        <v>5.8533039999999996</v>
      </c>
      <c r="D11242" s="429">
        <v>4.1460800000000004</v>
      </c>
      <c r="E11242" s="429">
        <v>1.7072239999999992</v>
      </c>
      <c r="F11242" s="429">
        <v>-7.2097890000000007</v>
      </c>
    </row>
    <row r="11243" spans="1:6" x14ac:dyDescent="0.3">
      <c r="A11243" s="336">
        <v>38544</v>
      </c>
      <c r="B11243" s="2" t="s">
        <v>293</v>
      </c>
      <c r="C11243" s="429">
        <v>6.0717980000000003</v>
      </c>
      <c r="D11243" s="429">
        <v>3.8782939999999999</v>
      </c>
      <c r="E11243" s="429">
        <v>2.1935040000000003</v>
      </c>
      <c r="F11243" s="429">
        <v>-4.9574129999999954</v>
      </c>
    </row>
    <row r="11244" spans="1:6" x14ac:dyDescent="0.3">
      <c r="A11244" s="336">
        <v>38545</v>
      </c>
      <c r="B11244" s="2" t="s">
        <v>293</v>
      </c>
      <c r="C11244" s="429">
        <v>6.0954079999999999</v>
      </c>
      <c r="D11244" s="429">
        <v>3.9130120000000002</v>
      </c>
      <c r="E11244" s="429">
        <v>2.1823959999999998</v>
      </c>
      <c r="F11244" s="429">
        <v>-4.7937020000000032</v>
      </c>
    </row>
    <row r="11245" spans="1:6" x14ac:dyDescent="0.3">
      <c r="A11245" s="336">
        <v>38547</v>
      </c>
      <c r="B11245" s="2" t="s">
        <v>293</v>
      </c>
      <c r="C11245" s="429">
        <v>6.194153</v>
      </c>
      <c r="D11245" s="429">
        <v>3.7798419999999999</v>
      </c>
      <c r="E11245" s="429">
        <v>2.4143110000000001</v>
      </c>
      <c r="F11245" s="429">
        <v>-3.2440549999999959</v>
      </c>
    </row>
    <row r="11246" spans="1:6" x14ac:dyDescent="0.3">
      <c r="A11246" s="336">
        <v>38548</v>
      </c>
      <c r="B11246" s="2" t="s">
        <v>293</v>
      </c>
      <c r="C11246" s="429">
        <v>6.1445790000000002</v>
      </c>
      <c r="D11246" s="429">
        <v>3.8554309999999998</v>
      </c>
      <c r="E11246" s="429">
        <v>2.2891480000000004</v>
      </c>
      <c r="F11246" s="429">
        <v>-3.942463999999994</v>
      </c>
    </row>
    <row r="11247" spans="1:6" x14ac:dyDescent="0.3">
      <c r="A11247" s="336">
        <v>38549</v>
      </c>
      <c r="B11247" s="2" t="s">
        <v>293</v>
      </c>
      <c r="C11247" s="429">
        <v>5.9629859999999999</v>
      </c>
      <c r="D11247" s="429">
        <v>4.1415040000000003</v>
      </c>
      <c r="E11247" s="429">
        <v>1.8214819999999996</v>
      </c>
      <c r="F11247" s="429">
        <v>-5.2782819999999901</v>
      </c>
    </row>
    <row r="11248" spans="1:6" x14ac:dyDescent="0.3">
      <c r="A11248" s="336">
        <v>38551</v>
      </c>
      <c r="B11248" s="2" t="s">
        <v>293</v>
      </c>
      <c r="C11248" s="429">
        <v>6.0917579999999996</v>
      </c>
      <c r="D11248" s="429">
        <v>4.040673</v>
      </c>
      <c r="E11248" s="429">
        <v>2.0510849999999996</v>
      </c>
      <c r="F11248" s="429">
        <v>-4.677221000000003</v>
      </c>
    </row>
    <row r="11249" spans="1:6" x14ac:dyDescent="0.3">
      <c r="A11249" s="336">
        <v>38552</v>
      </c>
      <c r="B11249" s="2" t="s">
        <v>293</v>
      </c>
      <c r="C11249" s="429">
        <v>6.1571579999999999</v>
      </c>
      <c r="D11249" s="429">
        <v>3.846956</v>
      </c>
      <c r="E11249" s="429">
        <v>2.3102019999999999</v>
      </c>
      <c r="F11249" s="429">
        <v>-3.6810609999999926</v>
      </c>
    </row>
    <row r="11250" spans="1:6" x14ac:dyDescent="0.3">
      <c r="A11250" s="336">
        <v>38553</v>
      </c>
      <c r="B11250" s="2" t="s">
        <v>293</v>
      </c>
      <c r="C11250" s="429">
        <v>5.7114589999999996</v>
      </c>
      <c r="D11250" s="429">
        <v>4.1264570000000003</v>
      </c>
      <c r="E11250" s="429">
        <v>1.5850019999999994</v>
      </c>
      <c r="F11250" s="429">
        <v>-9.5132249999999843</v>
      </c>
    </row>
    <row r="11251" spans="1:6" x14ac:dyDescent="0.3">
      <c r="A11251" s="336">
        <v>38554</v>
      </c>
      <c r="B11251" s="2" t="s">
        <v>293</v>
      </c>
      <c r="C11251" s="429">
        <v>5.7766019999999996</v>
      </c>
      <c r="D11251" s="429">
        <v>4.1216020000000002</v>
      </c>
      <c r="E11251" s="429">
        <v>1.6549999999999994</v>
      </c>
      <c r="F11251" s="429">
        <v>-9.0959829999999826</v>
      </c>
    </row>
    <row r="11252" spans="1:6" x14ac:dyDescent="0.3">
      <c r="A11252" s="336">
        <v>38555</v>
      </c>
      <c r="B11252" s="2" t="s">
        <v>293</v>
      </c>
      <c r="C11252" s="429">
        <v>5.6972930000000002</v>
      </c>
      <c r="D11252" s="429">
        <v>3.6814399999999998</v>
      </c>
      <c r="E11252" s="429">
        <v>2.0158530000000003</v>
      </c>
      <c r="F11252" s="429">
        <v>-8.9922889999999924</v>
      </c>
    </row>
    <row r="11253" spans="1:6" x14ac:dyDescent="0.3">
      <c r="A11253" s="336">
        <v>38556</v>
      </c>
      <c r="B11253" s="2" t="s">
        <v>293</v>
      </c>
      <c r="C11253" s="429">
        <v>5.8008829999999998</v>
      </c>
      <c r="D11253" s="429">
        <v>4.253546</v>
      </c>
      <c r="E11253" s="429">
        <v>1.5473369999999997</v>
      </c>
      <c r="F11253" s="429">
        <v>-7.1840249999999983</v>
      </c>
    </row>
    <row r="11254" spans="1:6" x14ac:dyDescent="0.3">
      <c r="A11254" s="336">
        <v>38558</v>
      </c>
      <c r="B11254" s="2" t="s">
        <v>293</v>
      </c>
      <c r="C11254" s="429">
        <v>5.7220769999999996</v>
      </c>
      <c r="D11254" s="429">
        <v>3.8825609999999999</v>
      </c>
      <c r="E11254" s="429">
        <v>1.8395159999999997</v>
      </c>
      <c r="F11254" s="429">
        <v>-8.6835019999999972</v>
      </c>
    </row>
    <row r="11255" spans="1:6" x14ac:dyDescent="0.3">
      <c r="A11255" s="336">
        <v>38559</v>
      </c>
      <c r="B11255" s="2" t="s">
        <v>293</v>
      </c>
      <c r="C11255" s="429">
        <v>5.9625979999999998</v>
      </c>
      <c r="D11255" s="429">
        <v>3.7681490000000002</v>
      </c>
      <c r="E11255" s="429">
        <v>2.1944489999999996</v>
      </c>
      <c r="F11255" s="429">
        <v>-6.1414519999999939</v>
      </c>
    </row>
    <row r="11256" spans="1:6" x14ac:dyDescent="0.3">
      <c r="A11256" s="336">
        <v>38560</v>
      </c>
      <c r="B11256" s="2" t="s">
        <v>293</v>
      </c>
      <c r="C11256" s="429">
        <v>6.1728930000000002</v>
      </c>
      <c r="D11256" s="429">
        <v>3.8345039999999999</v>
      </c>
      <c r="E11256" s="429">
        <v>2.3383890000000003</v>
      </c>
      <c r="F11256" s="429">
        <v>-3.3771459999999891</v>
      </c>
    </row>
    <row r="11257" spans="1:6" x14ac:dyDescent="0.3">
      <c r="A11257" s="336">
        <v>38562</v>
      </c>
      <c r="B11257" s="2" t="s">
        <v>293</v>
      </c>
      <c r="C11257" s="429">
        <v>6.1147</v>
      </c>
      <c r="D11257" s="429">
        <v>3.9405869999999998</v>
      </c>
      <c r="E11257" s="429">
        <v>2.1741130000000002</v>
      </c>
      <c r="F11257" s="429">
        <v>-4.4722059999999999</v>
      </c>
    </row>
    <row r="11258" spans="1:6" x14ac:dyDescent="0.3">
      <c r="A11258" s="336">
        <v>38563</v>
      </c>
      <c r="B11258" s="2" t="s">
        <v>293</v>
      </c>
      <c r="C11258" s="429">
        <v>6.2151560000000003</v>
      </c>
      <c r="D11258" s="429">
        <v>3.7773180000000002</v>
      </c>
      <c r="E11258" s="429">
        <v>2.4378380000000002</v>
      </c>
      <c r="F11258" s="429">
        <v>-2.8491019999999949</v>
      </c>
    </row>
    <row r="11259" spans="1:6" x14ac:dyDescent="0.3">
      <c r="A11259" s="336">
        <v>38564</v>
      </c>
      <c r="B11259" s="2" t="s">
        <v>293</v>
      </c>
      <c r="C11259" s="429">
        <v>6.135446</v>
      </c>
      <c r="D11259" s="429">
        <v>3.888843</v>
      </c>
      <c r="E11259" s="429">
        <v>2.2466029999999999</v>
      </c>
      <c r="F11259" s="429">
        <v>-3.996218000000006</v>
      </c>
    </row>
    <row r="11260" spans="1:6" x14ac:dyDescent="0.3">
      <c r="A11260" s="336">
        <v>38565</v>
      </c>
      <c r="B11260" s="2" t="s">
        <v>293</v>
      </c>
      <c r="C11260" s="429">
        <v>5.7403029999999999</v>
      </c>
      <c r="D11260" s="429">
        <v>4.1908589999999997</v>
      </c>
      <c r="E11260" s="429">
        <v>1.5494440000000003</v>
      </c>
      <c r="F11260" s="429">
        <v>-9.0316660000000013</v>
      </c>
    </row>
    <row r="11261" spans="1:6" x14ac:dyDescent="0.3">
      <c r="A11261" s="336">
        <v>38567</v>
      </c>
      <c r="B11261" s="2" t="s">
        <v>293</v>
      </c>
      <c r="C11261" s="429">
        <v>6.1754110000000004</v>
      </c>
      <c r="D11261" s="429">
        <v>3.8119689999999999</v>
      </c>
      <c r="E11261" s="429">
        <v>2.3634420000000005</v>
      </c>
      <c r="F11261" s="429">
        <v>-3.4817609999999846</v>
      </c>
    </row>
    <row r="11262" spans="1:6" x14ac:dyDescent="0.3">
      <c r="A11262" s="336">
        <v>38568</v>
      </c>
      <c r="B11262" s="2" t="s">
        <v>293</v>
      </c>
      <c r="C11262" s="429">
        <v>6.0505360000000001</v>
      </c>
      <c r="D11262" s="429">
        <v>4.0288139999999997</v>
      </c>
      <c r="E11262" s="429">
        <v>2.0217220000000005</v>
      </c>
      <c r="F11262" s="429">
        <v>-5.4239019999999982</v>
      </c>
    </row>
    <row r="11263" spans="1:6" x14ac:dyDescent="0.3">
      <c r="A11263" s="336">
        <v>38569</v>
      </c>
      <c r="B11263" s="2" t="s">
        <v>293</v>
      </c>
      <c r="C11263" s="429">
        <v>6.1590910000000001</v>
      </c>
      <c r="D11263" s="429">
        <v>3.8272080000000002</v>
      </c>
      <c r="E11263" s="429">
        <v>2.3318829999999999</v>
      </c>
      <c r="F11263" s="429">
        <v>-3.7877380000000045</v>
      </c>
    </row>
    <row r="11264" spans="1:6" x14ac:dyDescent="0.3">
      <c r="A11264" s="336">
        <v>38570</v>
      </c>
      <c r="B11264" s="2" t="s">
        <v>293</v>
      </c>
      <c r="C11264" s="429">
        <v>5.9312709999999997</v>
      </c>
      <c r="D11264" s="429">
        <v>4.0789109999999997</v>
      </c>
      <c r="E11264" s="429">
        <v>1.85236</v>
      </c>
      <c r="F11264" s="429">
        <v>-6.680254000000005</v>
      </c>
    </row>
    <row r="11265" spans="1:6" x14ac:dyDescent="0.3">
      <c r="A11265" s="336">
        <v>38571</v>
      </c>
      <c r="B11265" s="2" t="s">
        <v>293</v>
      </c>
      <c r="C11265" s="429">
        <v>5.6757780000000002</v>
      </c>
      <c r="D11265" s="429">
        <v>3.9120379999999999</v>
      </c>
      <c r="E11265" s="429">
        <v>1.7637400000000003</v>
      </c>
      <c r="F11265" s="429">
        <v>-10.058993999999991</v>
      </c>
    </row>
    <row r="11266" spans="1:6" x14ac:dyDescent="0.3">
      <c r="A11266" s="336">
        <v>38572</v>
      </c>
      <c r="B11266" s="2" t="s">
        <v>293</v>
      </c>
      <c r="C11266" s="429">
        <v>5.6972620000000003</v>
      </c>
      <c r="D11266" s="429">
        <v>3.6565690000000002</v>
      </c>
      <c r="E11266" s="429">
        <v>2.0406930000000001</v>
      </c>
      <c r="F11266" s="429">
        <v>-9.2066029999999941</v>
      </c>
    </row>
    <row r="11267" spans="1:6" x14ac:dyDescent="0.3">
      <c r="A11267" s="336">
        <v>38573</v>
      </c>
      <c r="B11267" s="2" t="s">
        <v>293</v>
      </c>
      <c r="C11267" s="429">
        <v>5.947781</v>
      </c>
      <c r="D11267" s="429">
        <v>4.122147</v>
      </c>
      <c r="E11267" s="429">
        <v>1.825634</v>
      </c>
      <c r="F11267" s="429">
        <v>-5.8807660000000013</v>
      </c>
    </row>
    <row r="11268" spans="1:6" x14ac:dyDescent="0.3">
      <c r="A11268" s="336">
        <v>38574</v>
      </c>
      <c r="B11268" s="2" t="s">
        <v>293</v>
      </c>
      <c r="C11268" s="429">
        <v>5.7580080000000002</v>
      </c>
      <c r="D11268" s="429">
        <v>4.0228809999999999</v>
      </c>
      <c r="E11268" s="429">
        <v>1.7351270000000003</v>
      </c>
      <c r="F11268" s="429">
        <v>-9.9457080000000104</v>
      </c>
    </row>
    <row r="11269" spans="1:6" x14ac:dyDescent="0.3">
      <c r="A11269" s="336">
        <v>38575</v>
      </c>
      <c r="B11269" s="2" t="s">
        <v>293</v>
      </c>
      <c r="C11269" s="429">
        <v>6.1108890000000002</v>
      </c>
      <c r="D11269" s="429">
        <v>4.0132719999999997</v>
      </c>
      <c r="E11269" s="429">
        <v>2.0976170000000005</v>
      </c>
      <c r="F11269" s="429">
        <v>-4.4170959999999866</v>
      </c>
    </row>
    <row r="11270" spans="1:6" x14ac:dyDescent="0.3">
      <c r="A11270" s="336">
        <v>38577</v>
      </c>
      <c r="B11270" s="2" t="s">
        <v>293</v>
      </c>
      <c r="C11270" s="429">
        <v>5.8688279999999997</v>
      </c>
      <c r="D11270" s="429">
        <v>4.2347130000000002</v>
      </c>
      <c r="E11270" s="429">
        <v>1.6341149999999995</v>
      </c>
      <c r="F11270" s="429">
        <v>-5.9129879999999986</v>
      </c>
    </row>
    <row r="11271" spans="1:6" x14ac:dyDescent="0.3">
      <c r="A11271" s="336">
        <v>38578</v>
      </c>
      <c r="B11271" s="2" t="s">
        <v>293</v>
      </c>
      <c r="C11271" s="429">
        <v>5.6818689999999998</v>
      </c>
      <c r="D11271" s="429">
        <v>3.829059</v>
      </c>
      <c r="E11271" s="429">
        <v>1.8528099999999998</v>
      </c>
      <c r="F11271" s="429">
        <v>-10.487439999999992</v>
      </c>
    </row>
    <row r="11272" spans="1:6" x14ac:dyDescent="0.3">
      <c r="A11272" s="336">
        <v>38579</v>
      </c>
      <c r="B11272" s="2" t="s">
        <v>293</v>
      </c>
      <c r="C11272" s="429">
        <v>5.9858929999999999</v>
      </c>
      <c r="D11272" s="429">
        <v>3.7801770000000001</v>
      </c>
      <c r="E11272" s="429">
        <v>2.2057159999999998</v>
      </c>
      <c r="F11272" s="429">
        <v>-5.6342110000000076</v>
      </c>
    </row>
    <row r="11273" spans="1:6" x14ac:dyDescent="0.3">
      <c r="A11273" s="336">
        <v>38580</v>
      </c>
      <c r="B11273" s="2" t="s">
        <v>293</v>
      </c>
      <c r="C11273" s="429">
        <v>5.8590239999999998</v>
      </c>
      <c r="D11273" s="429">
        <v>4.0651029999999997</v>
      </c>
      <c r="E11273" s="429">
        <v>1.7939210000000001</v>
      </c>
      <c r="F11273" s="429">
        <v>-7.8081119999999942</v>
      </c>
    </row>
    <row r="11274" spans="1:6" x14ac:dyDescent="0.3">
      <c r="A11274" s="336">
        <v>38581</v>
      </c>
      <c r="B11274" s="2" t="s">
        <v>293</v>
      </c>
      <c r="C11274" s="429">
        <v>5.9796079999999998</v>
      </c>
      <c r="D11274" s="429">
        <v>3.798829</v>
      </c>
      <c r="E11274" s="429">
        <v>2.1807789999999998</v>
      </c>
      <c r="F11274" s="429">
        <v>-5.8661870000000036</v>
      </c>
    </row>
    <row r="11275" spans="1:6" x14ac:dyDescent="0.3">
      <c r="A11275" s="336">
        <v>38582</v>
      </c>
      <c r="B11275" s="2" t="s">
        <v>293</v>
      </c>
      <c r="C11275" s="429">
        <v>6.1247189999999998</v>
      </c>
      <c r="D11275" s="429">
        <v>3.8527300000000002</v>
      </c>
      <c r="E11275" s="429">
        <v>2.2719889999999996</v>
      </c>
      <c r="F11275" s="429">
        <v>-4.319039999999994</v>
      </c>
    </row>
    <row r="11276" spans="1:6" x14ac:dyDescent="0.3">
      <c r="A11276" s="336">
        <v>38583</v>
      </c>
      <c r="B11276" s="2" t="s">
        <v>293</v>
      </c>
      <c r="C11276" s="429">
        <v>5.8874700000000004</v>
      </c>
      <c r="D11276" s="429">
        <v>3.817269</v>
      </c>
      <c r="E11276" s="429">
        <v>2.0702010000000004</v>
      </c>
      <c r="F11276" s="429">
        <v>-7.4112439999999964</v>
      </c>
    </row>
    <row r="11277" spans="1:6" x14ac:dyDescent="0.3">
      <c r="A11277" s="336">
        <v>38585</v>
      </c>
      <c r="B11277" s="2" t="s">
        <v>293</v>
      </c>
      <c r="C11277" s="429">
        <v>5.846444</v>
      </c>
      <c r="D11277" s="429">
        <v>3.7589229999999998</v>
      </c>
      <c r="E11277" s="429">
        <v>2.0875210000000002</v>
      </c>
      <c r="F11277" s="429">
        <v>-8.1472400000000107</v>
      </c>
    </row>
    <row r="11278" spans="1:6" x14ac:dyDescent="0.3">
      <c r="A11278" s="336">
        <v>38587</v>
      </c>
      <c r="B11278" s="2" t="s">
        <v>293</v>
      </c>
      <c r="C11278" s="429">
        <v>6.0144190000000002</v>
      </c>
      <c r="D11278" s="429">
        <v>3.8054939999999999</v>
      </c>
      <c r="E11278" s="429">
        <v>2.2089250000000002</v>
      </c>
      <c r="F11278" s="429">
        <v>-5.1090270000000118</v>
      </c>
    </row>
    <row r="11279" spans="1:6" x14ac:dyDescent="0.3">
      <c r="A11279" s="336">
        <v>38588</v>
      </c>
      <c r="B11279" s="2" t="s">
        <v>293</v>
      </c>
      <c r="C11279" s="429">
        <v>6.1273429999999998</v>
      </c>
      <c r="D11279" s="429">
        <v>3.957497</v>
      </c>
      <c r="E11279" s="429">
        <v>2.1698459999999997</v>
      </c>
      <c r="F11279" s="429">
        <v>-4.1381240000000048</v>
      </c>
    </row>
    <row r="11280" spans="1:6" x14ac:dyDescent="0.3">
      <c r="A11280" s="336">
        <v>38589</v>
      </c>
      <c r="B11280" s="2" t="s">
        <v>293</v>
      </c>
      <c r="C11280" s="429">
        <v>5.7732219999999996</v>
      </c>
      <c r="D11280" s="429">
        <v>4.1766930000000002</v>
      </c>
      <c r="E11280" s="429">
        <v>1.5965289999999994</v>
      </c>
      <c r="F11280" s="429">
        <v>-8.8097630000000109</v>
      </c>
    </row>
    <row r="11281" spans="1:6" x14ac:dyDescent="0.3">
      <c r="A11281" s="336">
        <v>38601</v>
      </c>
      <c r="B11281" s="2" t="s">
        <v>293</v>
      </c>
      <c r="C11281" s="429">
        <v>6.7539230000000003</v>
      </c>
      <c r="D11281" s="429">
        <v>3.3924270000000001</v>
      </c>
      <c r="E11281" s="429">
        <v>3.3614960000000003</v>
      </c>
      <c r="F11281" s="429">
        <v>0.78030900000000258</v>
      </c>
    </row>
    <row r="11282" spans="1:6" x14ac:dyDescent="0.3">
      <c r="A11282" s="336">
        <v>38603</v>
      </c>
      <c r="B11282" s="2" t="s">
        <v>293</v>
      </c>
      <c r="C11282" s="429">
        <v>6.7276619999999996</v>
      </c>
      <c r="D11282" s="429">
        <v>3.3635959999999998</v>
      </c>
      <c r="E11282" s="429">
        <v>3.3640659999999998</v>
      </c>
      <c r="F11282" s="429">
        <v>0.15482099999999832</v>
      </c>
    </row>
    <row r="11283" spans="1:6" x14ac:dyDescent="0.3">
      <c r="A11283" s="336">
        <v>38606</v>
      </c>
      <c r="B11283" s="2" t="s">
        <v>298</v>
      </c>
      <c r="C11283" s="429">
        <v>6.2183289999999998</v>
      </c>
      <c r="D11283" s="429">
        <v>2.6287280000000002</v>
      </c>
      <c r="E11283" s="429">
        <v>3.5896009999999996</v>
      </c>
      <c r="F11283" s="429">
        <v>1.8422979999999995</v>
      </c>
    </row>
    <row r="11284" spans="1:6" x14ac:dyDescent="0.3">
      <c r="A11284" s="336">
        <v>38610</v>
      </c>
      <c r="B11284" s="2" t="s">
        <v>293</v>
      </c>
      <c r="C11284" s="429">
        <v>6.7009610000000004</v>
      </c>
      <c r="D11284" s="429">
        <v>3.3627389999999999</v>
      </c>
      <c r="E11284" s="429">
        <v>3.3382220000000005</v>
      </c>
      <c r="F11284" s="429">
        <v>-0.14927100000000593</v>
      </c>
    </row>
    <row r="11285" spans="1:6" x14ac:dyDescent="0.3">
      <c r="A11285" s="336">
        <v>38611</v>
      </c>
      <c r="B11285" s="2" t="s">
        <v>293</v>
      </c>
      <c r="C11285" s="429">
        <v>6.9671750000000001</v>
      </c>
      <c r="D11285" s="429">
        <v>3.4411010000000002</v>
      </c>
      <c r="E11285" s="429">
        <v>3.5260739999999999</v>
      </c>
      <c r="F11285" s="429">
        <v>2.8161330000000078</v>
      </c>
    </row>
    <row r="11286" spans="1:6" x14ac:dyDescent="0.3">
      <c r="A11286" s="336">
        <v>38614</v>
      </c>
      <c r="B11286" s="2" t="s">
        <v>298</v>
      </c>
      <c r="C11286" s="429">
        <v>6.3467390000000004</v>
      </c>
      <c r="D11286" s="429">
        <v>2.3379979999999998</v>
      </c>
      <c r="E11286" s="429">
        <v>4.0087410000000006</v>
      </c>
      <c r="F11286" s="429">
        <v>6.286248999999998</v>
      </c>
    </row>
    <row r="11287" spans="1:6" x14ac:dyDescent="0.3">
      <c r="A11287" s="336">
        <v>38617</v>
      </c>
      <c r="B11287" s="2" t="s">
        <v>298</v>
      </c>
      <c r="C11287" s="429">
        <v>6.3729079999999998</v>
      </c>
      <c r="D11287" s="429">
        <v>2.442529</v>
      </c>
      <c r="E11287" s="429">
        <v>3.9303789999999998</v>
      </c>
      <c r="F11287" s="429">
        <v>6.0648229999999828</v>
      </c>
    </row>
    <row r="11288" spans="1:6" x14ac:dyDescent="0.3">
      <c r="A11288" s="336">
        <v>38618</v>
      </c>
      <c r="B11288" s="2" t="s">
        <v>295</v>
      </c>
      <c r="C11288" s="429">
        <v>7.0534800000000004</v>
      </c>
      <c r="D11288" s="429">
        <v>3.3380130000000001</v>
      </c>
      <c r="E11288" s="429">
        <v>3.7154670000000003</v>
      </c>
      <c r="F11288" s="429">
        <v>4.0533309999999929</v>
      </c>
    </row>
    <row r="11289" spans="1:6" x14ac:dyDescent="0.3">
      <c r="A11289" s="336">
        <v>38619</v>
      </c>
      <c r="B11289" s="2" t="s">
        <v>298</v>
      </c>
      <c r="C11289" s="429">
        <v>6.244097</v>
      </c>
      <c r="D11289" s="429">
        <v>2.7871779999999999</v>
      </c>
      <c r="E11289" s="429">
        <v>3.4569190000000001</v>
      </c>
      <c r="F11289" s="429">
        <v>2.3173480000000097</v>
      </c>
    </row>
    <row r="11290" spans="1:6" x14ac:dyDescent="0.3">
      <c r="A11290" s="336">
        <v>38620</v>
      </c>
      <c r="B11290" s="2" t="s">
        <v>298</v>
      </c>
      <c r="C11290" s="429">
        <v>6.1976630000000004</v>
      </c>
      <c r="D11290" s="429">
        <v>2.6156419999999998</v>
      </c>
      <c r="E11290" s="429">
        <v>3.5820210000000006</v>
      </c>
      <c r="F11290" s="429">
        <v>1.311128999999994</v>
      </c>
    </row>
    <row r="11291" spans="1:6" x14ac:dyDescent="0.3">
      <c r="A11291" s="336">
        <v>38621</v>
      </c>
      <c r="B11291" s="2" t="s">
        <v>298</v>
      </c>
      <c r="C11291" s="429">
        <v>6.3253120000000003</v>
      </c>
      <c r="D11291" s="429">
        <v>2.604171</v>
      </c>
      <c r="E11291" s="429">
        <v>3.7211410000000003</v>
      </c>
      <c r="F11291" s="429">
        <v>3.8806289999999919</v>
      </c>
    </row>
    <row r="11292" spans="1:6" x14ac:dyDescent="0.3">
      <c r="A11292" s="336">
        <v>38625</v>
      </c>
      <c r="B11292" s="2" t="s">
        <v>293</v>
      </c>
      <c r="C11292" s="429">
        <v>6.6254330000000001</v>
      </c>
      <c r="D11292" s="429">
        <v>3.3278379999999999</v>
      </c>
      <c r="E11292" s="429">
        <v>3.2975950000000003</v>
      </c>
      <c r="F11292" s="429">
        <v>-0.5252580000000151</v>
      </c>
    </row>
    <row r="11293" spans="1:6" x14ac:dyDescent="0.3">
      <c r="A11293" s="336">
        <v>38626</v>
      </c>
      <c r="B11293" s="2" t="s">
        <v>298</v>
      </c>
      <c r="C11293" s="429">
        <v>6.4093850000000003</v>
      </c>
      <c r="D11293" s="429">
        <v>2.5570300000000001</v>
      </c>
      <c r="E11293" s="429">
        <v>3.8523550000000002</v>
      </c>
      <c r="F11293" s="429">
        <v>5.9894769999999937</v>
      </c>
    </row>
    <row r="11294" spans="1:6" x14ac:dyDescent="0.3">
      <c r="A11294" s="336">
        <v>38627</v>
      </c>
      <c r="B11294" s="2" t="s">
        <v>298</v>
      </c>
      <c r="C11294" s="429">
        <v>6.0592990000000002</v>
      </c>
      <c r="D11294" s="429">
        <v>2.7775180000000002</v>
      </c>
      <c r="E11294" s="429">
        <v>3.2817810000000001</v>
      </c>
      <c r="F11294" s="429">
        <v>0.26142999999999006</v>
      </c>
    </row>
    <row r="11295" spans="1:6" x14ac:dyDescent="0.3">
      <c r="A11295" s="336">
        <v>38629</v>
      </c>
      <c r="B11295" s="2" t="s">
        <v>293</v>
      </c>
      <c r="C11295" s="429">
        <v>6.7362510000000002</v>
      </c>
      <c r="D11295" s="429">
        <v>3.3284379999999998</v>
      </c>
      <c r="E11295" s="429">
        <v>3.4078130000000004</v>
      </c>
      <c r="F11295" s="429">
        <v>0.26575900000000274</v>
      </c>
    </row>
    <row r="11296" spans="1:6" x14ac:dyDescent="0.3">
      <c r="A11296" s="336">
        <v>38631</v>
      </c>
      <c r="B11296" s="2" t="s">
        <v>298</v>
      </c>
      <c r="C11296" s="429">
        <v>6.396172</v>
      </c>
      <c r="D11296" s="429">
        <v>2.4217939999999998</v>
      </c>
      <c r="E11296" s="429">
        <v>3.9743780000000002</v>
      </c>
      <c r="F11296" s="429">
        <v>6.7319239999999994</v>
      </c>
    </row>
    <row r="11297" spans="1:6" x14ac:dyDescent="0.3">
      <c r="A11297" s="336">
        <v>38632</v>
      </c>
      <c r="B11297" s="2" t="s">
        <v>295</v>
      </c>
      <c r="C11297" s="429">
        <v>7.1554650000000004</v>
      </c>
      <c r="D11297" s="429">
        <v>3.202</v>
      </c>
      <c r="E11297" s="429">
        <v>3.9534650000000005</v>
      </c>
      <c r="F11297" s="429">
        <v>5.2988670000000013</v>
      </c>
    </row>
    <row r="11298" spans="1:6" x14ac:dyDescent="0.3">
      <c r="A11298" s="336">
        <v>38633</v>
      </c>
      <c r="B11298" s="2" t="s">
        <v>293</v>
      </c>
      <c r="C11298" s="429">
        <v>6.7152380000000003</v>
      </c>
      <c r="D11298" s="429">
        <v>3.3853599999999999</v>
      </c>
      <c r="E11298" s="429">
        <v>3.3298780000000003</v>
      </c>
      <c r="F11298" s="429">
        <v>-3.806000000004417E-3</v>
      </c>
    </row>
    <row r="11299" spans="1:6" x14ac:dyDescent="0.3">
      <c r="A11299" s="336">
        <v>38635</v>
      </c>
      <c r="B11299" s="2" t="s">
        <v>293</v>
      </c>
      <c r="C11299" s="429">
        <v>6.7881470000000004</v>
      </c>
      <c r="D11299" s="429">
        <v>3.4395660000000001</v>
      </c>
      <c r="E11299" s="429">
        <v>3.3485810000000003</v>
      </c>
      <c r="F11299" s="429">
        <v>0.74986799999999931</v>
      </c>
    </row>
    <row r="11300" spans="1:6" x14ac:dyDescent="0.3">
      <c r="A11300" s="336">
        <v>38637</v>
      </c>
      <c r="B11300" s="2" t="s">
        <v>295</v>
      </c>
      <c r="C11300" s="429">
        <v>7.2593990000000002</v>
      </c>
      <c r="D11300" s="429">
        <v>3.1294430000000002</v>
      </c>
      <c r="E11300" s="429">
        <v>4.129956</v>
      </c>
      <c r="F11300" s="429">
        <v>6.8045759999999973</v>
      </c>
    </row>
    <row r="11301" spans="1:6" x14ac:dyDescent="0.3">
      <c r="A11301" s="336">
        <v>38641</v>
      </c>
      <c r="B11301" s="2" t="s">
        <v>295</v>
      </c>
      <c r="C11301" s="429">
        <v>7.2680860000000003</v>
      </c>
      <c r="D11301" s="429">
        <v>3.104501</v>
      </c>
      <c r="E11301" s="429">
        <v>4.1635850000000003</v>
      </c>
      <c r="F11301" s="429">
        <v>7.1582250000000087</v>
      </c>
    </row>
    <row r="11302" spans="1:6" x14ac:dyDescent="0.3">
      <c r="A11302" s="336">
        <v>38642</v>
      </c>
      <c r="B11302" s="2" t="s">
        <v>293</v>
      </c>
      <c r="C11302" s="429">
        <v>6.782057</v>
      </c>
      <c r="D11302" s="429">
        <v>3.3860079999999999</v>
      </c>
      <c r="E11302" s="429">
        <v>3.3960490000000001</v>
      </c>
      <c r="F11302" s="429">
        <v>0.60405899999999946</v>
      </c>
    </row>
    <row r="11303" spans="1:6" x14ac:dyDescent="0.3">
      <c r="A11303" s="336">
        <v>38643</v>
      </c>
      <c r="B11303" s="2" t="s">
        <v>298</v>
      </c>
      <c r="C11303" s="429">
        <v>6.2753560000000004</v>
      </c>
      <c r="D11303" s="429">
        <v>2.4077600000000001</v>
      </c>
      <c r="E11303" s="429">
        <v>3.8675960000000003</v>
      </c>
      <c r="F11303" s="429">
        <v>4.142655000000012</v>
      </c>
    </row>
    <row r="11304" spans="1:6" x14ac:dyDescent="0.3">
      <c r="A11304" s="336">
        <v>38645</v>
      </c>
      <c r="B11304" s="2" t="s">
        <v>298</v>
      </c>
      <c r="C11304" s="429">
        <v>6.3408699999999998</v>
      </c>
      <c r="D11304" s="429">
        <v>2.3763709999999998</v>
      </c>
      <c r="E11304" s="429">
        <v>3.964499</v>
      </c>
      <c r="F11304" s="429">
        <v>5.8143930000000097</v>
      </c>
    </row>
    <row r="11305" spans="1:6" x14ac:dyDescent="0.3">
      <c r="A11305" s="336">
        <v>38646</v>
      </c>
      <c r="B11305" s="2" t="s">
        <v>298</v>
      </c>
      <c r="C11305" s="429">
        <v>6.3185460000000004</v>
      </c>
      <c r="D11305" s="429">
        <v>2.4525939999999999</v>
      </c>
      <c r="E11305" s="429">
        <v>3.8659520000000005</v>
      </c>
      <c r="F11305" s="429">
        <v>4.6691099999999963</v>
      </c>
    </row>
    <row r="11306" spans="1:6" x14ac:dyDescent="0.3">
      <c r="A11306" s="336">
        <v>38647</v>
      </c>
      <c r="B11306" s="2" t="s">
        <v>293</v>
      </c>
      <c r="C11306" s="429">
        <v>6.7688649999999999</v>
      </c>
      <c r="D11306" s="429">
        <v>3.3381820000000002</v>
      </c>
      <c r="E11306" s="429">
        <v>3.4306829999999997</v>
      </c>
      <c r="F11306" s="429">
        <v>0.74927199999999061</v>
      </c>
    </row>
    <row r="11307" spans="1:6" x14ac:dyDescent="0.3">
      <c r="A11307" s="336">
        <v>38650</v>
      </c>
      <c r="B11307" s="2" t="s">
        <v>293</v>
      </c>
      <c r="C11307" s="429">
        <v>6.6874279999999997</v>
      </c>
      <c r="D11307" s="429">
        <v>3.3996780000000002</v>
      </c>
      <c r="E11307" s="429">
        <v>3.2877499999999995</v>
      </c>
      <c r="F11307" s="429">
        <v>5.6370999999991511E-2</v>
      </c>
    </row>
    <row r="11308" spans="1:6" x14ac:dyDescent="0.3">
      <c r="A11308" s="336">
        <v>38651</v>
      </c>
      <c r="B11308" s="2" t="s">
        <v>295</v>
      </c>
      <c r="C11308" s="429">
        <v>7.2077460000000002</v>
      </c>
      <c r="D11308" s="429">
        <v>3.1490779999999998</v>
      </c>
      <c r="E11308" s="429">
        <v>4.0586680000000008</v>
      </c>
      <c r="F11308" s="429">
        <v>6.0355639999999937</v>
      </c>
    </row>
    <row r="11309" spans="1:6" x14ac:dyDescent="0.3">
      <c r="A11309" s="336">
        <v>38652</v>
      </c>
      <c r="B11309" s="2" t="s">
        <v>293</v>
      </c>
      <c r="C11309" s="429">
        <v>6.6393409999999999</v>
      </c>
      <c r="D11309" s="429">
        <v>3.404738</v>
      </c>
      <c r="E11309" s="429">
        <v>3.2346029999999999</v>
      </c>
      <c r="F11309" s="429">
        <v>-0.17297499999999388</v>
      </c>
    </row>
    <row r="11310" spans="1:6" x14ac:dyDescent="0.3">
      <c r="A11310" s="336">
        <v>38654</v>
      </c>
      <c r="B11310" s="2" t="s">
        <v>295</v>
      </c>
      <c r="C11310" s="429">
        <v>7.125337</v>
      </c>
      <c r="D11310" s="429">
        <v>3.358114</v>
      </c>
      <c r="E11310" s="429">
        <v>3.767223</v>
      </c>
      <c r="F11310" s="429">
        <v>4.8333980000000025</v>
      </c>
    </row>
    <row r="11311" spans="1:6" x14ac:dyDescent="0.3">
      <c r="A11311" s="336">
        <v>38655</v>
      </c>
      <c r="B11311" s="2" t="s">
        <v>298</v>
      </c>
      <c r="C11311" s="429">
        <v>6.0961489999999996</v>
      </c>
      <c r="D11311" s="429">
        <v>2.7637559999999999</v>
      </c>
      <c r="E11311" s="429">
        <v>3.3323929999999997</v>
      </c>
      <c r="F11311" s="429">
        <v>0.70944800000000896</v>
      </c>
    </row>
    <row r="11312" spans="1:6" x14ac:dyDescent="0.3">
      <c r="A11312" s="336">
        <v>38658</v>
      </c>
      <c r="B11312" s="2" t="s">
        <v>298</v>
      </c>
      <c r="C11312" s="429">
        <v>6.1812569999999996</v>
      </c>
      <c r="D11312" s="429">
        <v>2.6022409999999998</v>
      </c>
      <c r="E11312" s="429">
        <v>3.5790159999999998</v>
      </c>
      <c r="F11312" s="429">
        <v>1.2487329999999943</v>
      </c>
    </row>
    <row r="11313" spans="1:6" x14ac:dyDescent="0.3">
      <c r="A11313" s="336">
        <v>38659</v>
      </c>
      <c r="B11313" s="2" t="s">
        <v>293</v>
      </c>
      <c r="C11313" s="429">
        <v>6.7424860000000004</v>
      </c>
      <c r="D11313" s="429">
        <v>3.3978429999999999</v>
      </c>
      <c r="E11313" s="429">
        <v>3.3446430000000005</v>
      </c>
      <c r="F11313" s="429">
        <v>0.27542700000000764</v>
      </c>
    </row>
    <row r="11314" spans="1:6" x14ac:dyDescent="0.3">
      <c r="A11314" s="336">
        <v>38661</v>
      </c>
      <c r="B11314" s="2" t="s">
        <v>293</v>
      </c>
      <c r="C11314" s="429">
        <v>6.8936570000000001</v>
      </c>
      <c r="D11314" s="429">
        <v>3.4209749999999999</v>
      </c>
      <c r="E11314" s="429">
        <v>3.4726820000000003</v>
      </c>
      <c r="F11314" s="429">
        <v>1.8670610000000067</v>
      </c>
    </row>
    <row r="11315" spans="1:6" x14ac:dyDescent="0.3">
      <c r="A11315" s="336">
        <v>38663</v>
      </c>
      <c r="B11315" s="2" t="s">
        <v>293</v>
      </c>
      <c r="C11315" s="429">
        <v>6.6976789999999999</v>
      </c>
      <c r="D11315" s="429">
        <v>3.326962</v>
      </c>
      <c r="E11315" s="429">
        <v>3.370717</v>
      </c>
      <c r="F11315" s="429">
        <v>-0.19625099999999662</v>
      </c>
    </row>
    <row r="11316" spans="1:6" x14ac:dyDescent="0.3">
      <c r="A11316" s="336">
        <v>38664</v>
      </c>
      <c r="B11316" s="2" t="s">
        <v>295</v>
      </c>
      <c r="C11316" s="429">
        <v>7.2683780000000002</v>
      </c>
      <c r="D11316" s="429">
        <v>3.1496360000000001</v>
      </c>
      <c r="E11316" s="429">
        <v>4.1187420000000001</v>
      </c>
      <c r="F11316" s="429">
        <v>7.0773589999999942</v>
      </c>
    </row>
    <row r="11317" spans="1:6" x14ac:dyDescent="0.3">
      <c r="A11317" s="336">
        <v>38665</v>
      </c>
      <c r="B11317" s="2" t="s">
        <v>295</v>
      </c>
      <c r="C11317" s="429">
        <v>7.0677570000000003</v>
      </c>
      <c r="D11317" s="429">
        <v>3.3378209999999999</v>
      </c>
      <c r="E11317" s="429">
        <v>3.7299360000000004</v>
      </c>
      <c r="F11317" s="429">
        <v>4.6138879999999958</v>
      </c>
    </row>
    <row r="11318" spans="1:6" x14ac:dyDescent="0.3">
      <c r="A11318" s="336">
        <v>38666</v>
      </c>
      <c r="B11318" s="2" t="s">
        <v>298</v>
      </c>
      <c r="C11318" s="429">
        <v>6.2273129999999997</v>
      </c>
      <c r="D11318" s="429">
        <v>2.709311</v>
      </c>
      <c r="E11318" s="429">
        <v>3.5180019999999996</v>
      </c>
      <c r="F11318" s="429">
        <v>2.0141510000000054</v>
      </c>
    </row>
    <row r="11319" spans="1:6" x14ac:dyDescent="0.3">
      <c r="A11319" s="336">
        <v>38668</v>
      </c>
      <c r="B11319" s="2" t="s">
        <v>295</v>
      </c>
      <c r="C11319" s="429">
        <v>6.9748549999999998</v>
      </c>
      <c r="D11319" s="429">
        <v>3.456073</v>
      </c>
      <c r="E11319" s="429">
        <v>3.5187819999999999</v>
      </c>
      <c r="F11319" s="429">
        <v>2.9761410000000055</v>
      </c>
    </row>
    <row r="11320" spans="1:6" x14ac:dyDescent="0.3">
      <c r="A11320" s="336">
        <v>38670</v>
      </c>
      <c r="B11320" s="2" t="s">
        <v>298</v>
      </c>
      <c r="C11320" s="429">
        <v>6.3529530000000003</v>
      </c>
      <c r="D11320" s="429">
        <v>2.535066</v>
      </c>
      <c r="E11320" s="429">
        <v>3.8178870000000003</v>
      </c>
      <c r="F11320" s="429">
        <v>4.8073440000000005</v>
      </c>
    </row>
    <row r="11321" spans="1:6" x14ac:dyDescent="0.3">
      <c r="A11321" s="336">
        <v>38671</v>
      </c>
      <c r="B11321" s="2" t="s">
        <v>295</v>
      </c>
      <c r="C11321" s="429">
        <v>7.24533</v>
      </c>
      <c r="D11321" s="429">
        <v>3.1770420000000001</v>
      </c>
      <c r="E11321" s="429">
        <v>4.0682879999999999</v>
      </c>
      <c r="F11321" s="429">
        <v>6.500700000000009</v>
      </c>
    </row>
    <row r="11322" spans="1:6" x14ac:dyDescent="0.3">
      <c r="A11322" s="336">
        <v>38672</v>
      </c>
      <c r="B11322" s="2" t="s">
        <v>295</v>
      </c>
      <c r="C11322" s="429">
        <v>7.2115590000000003</v>
      </c>
      <c r="D11322" s="429">
        <v>3.1995710000000002</v>
      </c>
      <c r="E11322" s="429">
        <v>4.0119880000000006</v>
      </c>
      <c r="F11322" s="429">
        <v>5.9243260000000006</v>
      </c>
    </row>
    <row r="11323" spans="1:6" x14ac:dyDescent="0.3">
      <c r="A11323" s="336">
        <v>38673</v>
      </c>
      <c r="B11323" s="2" t="s">
        <v>298</v>
      </c>
      <c r="C11323" s="429">
        <v>6.136323</v>
      </c>
      <c r="D11323" s="429">
        <v>2.7372200000000002</v>
      </c>
      <c r="E11323" s="429">
        <v>3.3991029999999998</v>
      </c>
      <c r="F11323" s="429">
        <v>0.97172400000000181</v>
      </c>
    </row>
    <row r="11324" spans="1:6" x14ac:dyDescent="0.3">
      <c r="A11324" s="336">
        <v>38674</v>
      </c>
      <c r="B11324" s="2" t="s">
        <v>293</v>
      </c>
      <c r="C11324" s="429">
        <v>6.7345480000000002</v>
      </c>
      <c r="D11324" s="429">
        <v>3.3194819999999998</v>
      </c>
      <c r="E11324" s="429">
        <v>3.4150660000000004</v>
      </c>
      <c r="F11324" s="429">
        <v>0.32244099999999776</v>
      </c>
    </row>
    <row r="11325" spans="1:6" x14ac:dyDescent="0.3">
      <c r="A11325" s="336">
        <v>38676</v>
      </c>
      <c r="B11325" s="2" t="s">
        <v>295</v>
      </c>
      <c r="C11325" s="429">
        <v>7.2066800000000004</v>
      </c>
      <c r="D11325" s="429">
        <v>3.2290380000000001</v>
      </c>
      <c r="E11325" s="429">
        <v>3.9776420000000003</v>
      </c>
      <c r="F11325" s="429">
        <v>6.4364160000000012</v>
      </c>
    </row>
    <row r="11326" spans="1:6" x14ac:dyDescent="0.3">
      <c r="A11326" s="336">
        <v>38677</v>
      </c>
      <c r="B11326" s="2" t="s">
        <v>293</v>
      </c>
      <c r="C11326" s="429">
        <v>6.7536529999999999</v>
      </c>
      <c r="D11326" s="429">
        <v>3.4004970000000001</v>
      </c>
      <c r="E11326" s="429">
        <v>3.3531559999999998</v>
      </c>
      <c r="F11326" s="429">
        <v>1.0193849999999784</v>
      </c>
    </row>
    <row r="11327" spans="1:6" x14ac:dyDescent="0.3">
      <c r="A11327" s="336">
        <v>38680</v>
      </c>
      <c r="B11327" s="2" t="s">
        <v>295</v>
      </c>
      <c r="C11327" s="429">
        <v>7.2792599999999998</v>
      </c>
      <c r="D11327" s="429">
        <v>3.1048209999999998</v>
      </c>
      <c r="E11327" s="429">
        <v>4.1744389999999996</v>
      </c>
      <c r="F11327" s="429">
        <v>7.2384679999999904</v>
      </c>
    </row>
    <row r="11328" spans="1:6" x14ac:dyDescent="0.3">
      <c r="A11328" s="336">
        <v>38683</v>
      </c>
      <c r="B11328" s="2" t="s">
        <v>293</v>
      </c>
      <c r="C11328" s="429">
        <v>6.7375449999999999</v>
      </c>
      <c r="D11328" s="429">
        <v>3.3208980000000001</v>
      </c>
      <c r="E11328" s="429">
        <v>3.4166469999999998</v>
      </c>
      <c r="F11328" s="429">
        <v>0.42638399999999166</v>
      </c>
    </row>
    <row r="11329" spans="1:6" x14ac:dyDescent="0.3">
      <c r="A11329" s="336">
        <v>38685</v>
      </c>
      <c r="B11329" s="2" t="s">
        <v>293</v>
      </c>
      <c r="C11329" s="429">
        <v>6.7674599999999998</v>
      </c>
      <c r="D11329" s="429">
        <v>3.418809</v>
      </c>
      <c r="E11329" s="429">
        <v>3.3486509999999998</v>
      </c>
      <c r="F11329" s="429">
        <v>0.65105100000000249</v>
      </c>
    </row>
    <row r="11330" spans="1:6" x14ac:dyDescent="0.3">
      <c r="A11330" s="336">
        <v>38701</v>
      </c>
      <c r="B11330" s="2" t="s">
        <v>298</v>
      </c>
      <c r="C11330" s="429">
        <v>6.2842789999999997</v>
      </c>
      <c r="D11330" s="429">
        <v>2.1573530000000001</v>
      </c>
      <c r="E11330" s="429">
        <v>4.1269259999999992</v>
      </c>
      <c r="F11330" s="429">
        <v>5.5496380000000016</v>
      </c>
    </row>
    <row r="11331" spans="1:6" x14ac:dyDescent="0.3">
      <c r="A11331" s="336">
        <v>38703</v>
      </c>
      <c r="B11331" s="2" t="s">
        <v>298</v>
      </c>
      <c r="C11331" s="429">
        <v>6.2866270000000002</v>
      </c>
      <c r="D11331" s="429">
        <v>2.1091829999999998</v>
      </c>
      <c r="E11331" s="429">
        <v>4.1774440000000004</v>
      </c>
      <c r="F11331" s="429">
        <v>5.8744780000000034</v>
      </c>
    </row>
    <row r="11332" spans="1:6" x14ac:dyDescent="0.3">
      <c r="A11332" s="336">
        <v>38720</v>
      </c>
      <c r="B11332" s="2" t="s">
        <v>298</v>
      </c>
      <c r="C11332" s="429">
        <v>6.3485800000000001</v>
      </c>
      <c r="D11332" s="429">
        <v>2.313968</v>
      </c>
      <c r="E11332" s="429">
        <v>4.0346120000000001</v>
      </c>
      <c r="F11332" s="429">
        <v>6.5308029999999988</v>
      </c>
    </row>
    <row r="11333" spans="1:6" x14ac:dyDescent="0.3">
      <c r="A11333" s="336">
        <v>38721</v>
      </c>
      <c r="B11333" s="2" t="s">
        <v>298</v>
      </c>
      <c r="C11333" s="429">
        <v>6.1894609999999997</v>
      </c>
      <c r="D11333" s="429">
        <v>2.354155</v>
      </c>
      <c r="E11333" s="429">
        <v>3.8353059999999997</v>
      </c>
      <c r="F11333" s="429">
        <v>4.2759450000000214</v>
      </c>
    </row>
    <row r="11334" spans="1:6" x14ac:dyDescent="0.3">
      <c r="A11334" s="336">
        <v>38725</v>
      </c>
      <c r="B11334" s="2" t="s">
        <v>298</v>
      </c>
      <c r="C11334" s="429">
        <v>6.306489</v>
      </c>
      <c r="D11334" s="429">
        <v>2.1314820000000001</v>
      </c>
      <c r="E11334" s="429">
        <v>4.1750069999999999</v>
      </c>
      <c r="F11334" s="429">
        <v>6.084694000000006</v>
      </c>
    </row>
    <row r="11335" spans="1:6" x14ac:dyDescent="0.3">
      <c r="A11335" s="336">
        <v>38726</v>
      </c>
      <c r="B11335" s="2" t="s">
        <v>298</v>
      </c>
      <c r="C11335" s="429">
        <v>6.3239580000000002</v>
      </c>
      <c r="D11335" s="429">
        <v>2.1432540000000002</v>
      </c>
      <c r="E11335" s="429">
        <v>4.1807040000000004</v>
      </c>
      <c r="F11335" s="429">
        <v>6.0263630000000035</v>
      </c>
    </row>
    <row r="11336" spans="1:6" x14ac:dyDescent="0.3">
      <c r="A11336" s="336">
        <v>38730</v>
      </c>
      <c r="B11336" s="2" t="s">
        <v>298</v>
      </c>
      <c r="C11336" s="429">
        <v>6.2932810000000003</v>
      </c>
      <c r="D11336" s="429">
        <v>2.130595</v>
      </c>
      <c r="E11336" s="429">
        <v>4.1626860000000008</v>
      </c>
      <c r="F11336" s="429">
        <v>5.6200420000000122</v>
      </c>
    </row>
    <row r="11337" spans="1:6" x14ac:dyDescent="0.3">
      <c r="A11337" s="336">
        <v>38731</v>
      </c>
      <c r="B11337" s="2" t="s">
        <v>298</v>
      </c>
      <c r="C11337" s="429">
        <v>6.2785039999999999</v>
      </c>
      <c r="D11337" s="429">
        <v>2.263452</v>
      </c>
      <c r="E11337" s="429">
        <v>4.0150519999999998</v>
      </c>
      <c r="F11337" s="429">
        <v>5.4657770000000099</v>
      </c>
    </row>
    <row r="11338" spans="1:6" x14ac:dyDescent="0.3">
      <c r="A11338" s="336">
        <v>38732</v>
      </c>
      <c r="B11338" s="2" t="s">
        <v>298</v>
      </c>
      <c r="C11338" s="429">
        <v>6.3122629999999997</v>
      </c>
      <c r="D11338" s="429">
        <v>2.1537459999999999</v>
      </c>
      <c r="E11338" s="429">
        <v>4.1585169999999998</v>
      </c>
      <c r="F11338" s="429">
        <v>5.7497949999999918</v>
      </c>
    </row>
    <row r="11339" spans="1:6" x14ac:dyDescent="0.3">
      <c r="A11339" s="336">
        <v>38733</v>
      </c>
      <c r="B11339" s="2" t="s">
        <v>298</v>
      </c>
      <c r="C11339" s="429">
        <v>6.3133499999999998</v>
      </c>
      <c r="D11339" s="429">
        <v>2.152701</v>
      </c>
      <c r="E11339" s="429">
        <v>4.1606489999999994</v>
      </c>
      <c r="F11339" s="429">
        <v>5.5306389999999865</v>
      </c>
    </row>
    <row r="11340" spans="1:6" x14ac:dyDescent="0.3">
      <c r="A11340" s="336">
        <v>38736</v>
      </c>
      <c r="B11340" s="2" t="s">
        <v>298</v>
      </c>
      <c r="C11340" s="429">
        <v>6.2749709999999999</v>
      </c>
      <c r="D11340" s="429">
        <v>2.1804450000000002</v>
      </c>
      <c r="E11340" s="429">
        <v>4.0945260000000001</v>
      </c>
      <c r="F11340" s="429">
        <v>4.6864990000000049</v>
      </c>
    </row>
    <row r="11341" spans="1:6" x14ac:dyDescent="0.3">
      <c r="A11341" s="336">
        <v>38737</v>
      </c>
      <c r="B11341" s="2" t="s">
        <v>298</v>
      </c>
      <c r="C11341" s="429">
        <v>6.3064249999999999</v>
      </c>
      <c r="D11341" s="429">
        <v>2.2441430000000002</v>
      </c>
      <c r="E11341" s="429">
        <v>4.0622819999999997</v>
      </c>
      <c r="F11341" s="429">
        <v>5.3765649999999994</v>
      </c>
    </row>
    <row r="11342" spans="1:6" x14ac:dyDescent="0.3">
      <c r="A11342" s="336">
        <v>38740</v>
      </c>
      <c r="B11342" s="2" t="s">
        <v>298</v>
      </c>
      <c r="C11342" s="429">
        <v>6.3265070000000003</v>
      </c>
      <c r="D11342" s="429">
        <v>2.2817229999999999</v>
      </c>
      <c r="E11342" s="429">
        <v>4.0447839999999999</v>
      </c>
      <c r="F11342" s="429">
        <v>6.3790010000000095</v>
      </c>
    </row>
    <row r="11343" spans="1:6" x14ac:dyDescent="0.3">
      <c r="A11343" s="336">
        <v>38744</v>
      </c>
      <c r="B11343" s="2" t="s">
        <v>298</v>
      </c>
      <c r="C11343" s="429">
        <v>6.2481590000000002</v>
      </c>
      <c r="D11343" s="429">
        <v>2.2871640000000002</v>
      </c>
      <c r="E11343" s="429">
        <v>3.960995</v>
      </c>
      <c r="F11343" s="429">
        <v>5.3361879999999999</v>
      </c>
    </row>
    <row r="11344" spans="1:6" x14ac:dyDescent="0.3">
      <c r="A11344" s="336">
        <v>38746</v>
      </c>
      <c r="B11344" s="2" t="s">
        <v>298</v>
      </c>
      <c r="C11344" s="429">
        <v>6.3336329999999998</v>
      </c>
      <c r="D11344" s="429">
        <v>2.231446</v>
      </c>
      <c r="E11344" s="429">
        <v>4.1021869999999998</v>
      </c>
      <c r="F11344" s="429">
        <v>6.2233290000000068</v>
      </c>
    </row>
    <row r="11345" spans="1:6" x14ac:dyDescent="0.3">
      <c r="A11345" s="336">
        <v>38748</v>
      </c>
      <c r="B11345" s="2" t="s">
        <v>298</v>
      </c>
      <c r="C11345" s="429">
        <v>6.2420520000000002</v>
      </c>
      <c r="D11345" s="429">
        <v>2.231252</v>
      </c>
      <c r="E11345" s="429">
        <v>4.0107999999999997</v>
      </c>
      <c r="F11345" s="429">
        <v>5.0304450000000003</v>
      </c>
    </row>
    <row r="11346" spans="1:6" x14ac:dyDescent="0.3">
      <c r="A11346" s="336">
        <v>38751</v>
      </c>
      <c r="B11346" s="2" t="s">
        <v>298</v>
      </c>
      <c r="C11346" s="429">
        <v>6.2646819999999996</v>
      </c>
      <c r="D11346" s="429">
        <v>2.145124</v>
      </c>
      <c r="E11346" s="429">
        <v>4.1195579999999996</v>
      </c>
      <c r="F11346" s="429">
        <v>4.6944990000000146</v>
      </c>
    </row>
    <row r="11347" spans="1:6" x14ac:dyDescent="0.3">
      <c r="A11347" s="336">
        <v>38753</v>
      </c>
      <c r="B11347" s="2" t="s">
        <v>298</v>
      </c>
      <c r="C11347" s="429">
        <v>6.2503760000000002</v>
      </c>
      <c r="D11347" s="429">
        <v>2.232129</v>
      </c>
      <c r="E11347" s="429">
        <v>4.0182470000000006</v>
      </c>
      <c r="F11347" s="429">
        <v>3.8375170000000125</v>
      </c>
    </row>
    <row r="11348" spans="1:6" x14ac:dyDescent="0.3">
      <c r="A11348" s="336">
        <v>38754</v>
      </c>
      <c r="B11348" s="2" t="s">
        <v>298</v>
      </c>
      <c r="C11348" s="429">
        <v>6.2436189999999998</v>
      </c>
      <c r="D11348" s="429">
        <v>2.2892969999999999</v>
      </c>
      <c r="E11348" s="429">
        <v>3.9543219999999999</v>
      </c>
      <c r="F11348" s="429">
        <v>3.8079269999999994</v>
      </c>
    </row>
    <row r="11349" spans="1:6" x14ac:dyDescent="0.3">
      <c r="A11349" s="336">
        <v>38756</v>
      </c>
      <c r="B11349" s="2" t="s">
        <v>298</v>
      </c>
      <c r="C11349" s="429">
        <v>6.2765089999999999</v>
      </c>
      <c r="D11349" s="429">
        <v>2.0864750000000001</v>
      </c>
      <c r="E11349" s="429">
        <v>4.1900339999999998</v>
      </c>
      <c r="F11349" s="429">
        <v>5.6712819999999979</v>
      </c>
    </row>
    <row r="11350" spans="1:6" x14ac:dyDescent="0.3">
      <c r="A11350" s="336">
        <v>38759</v>
      </c>
      <c r="B11350" s="2" t="s">
        <v>298</v>
      </c>
      <c r="C11350" s="429">
        <v>6.3166029999999997</v>
      </c>
      <c r="D11350" s="429">
        <v>2.1937669999999998</v>
      </c>
      <c r="E11350" s="429">
        <v>4.1228359999999995</v>
      </c>
      <c r="F11350" s="429">
        <v>5.5815590000000057</v>
      </c>
    </row>
    <row r="11351" spans="1:6" x14ac:dyDescent="0.3">
      <c r="A11351" s="336">
        <v>38761</v>
      </c>
      <c r="B11351" s="2" t="s">
        <v>298</v>
      </c>
      <c r="C11351" s="429">
        <v>6.2388579999999996</v>
      </c>
      <c r="D11351" s="429">
        <v>2.2251660000000002</v>
      </c>
      <c r="E11351" s="429">
        <v>4.0136919999999989</v>
      </c>
      <c r="F11351" s="429">
        <v>3.6567970000000116</v>
      </c>
    </row>
    <row r="11352" spans="1:6" x14ac:dyDescent="0.3">
      <c r="A11352" s="336">
        <v>38762</v>
      </c>
      <c r="B11352" s="2" t="s">
        <v>298</v>
      </c>
      <c r="C11352" s="429">
        <v>6.3134649999999999</v>
      </c>
      <c r="D11352" s="429">
        <v>2.2124069999999998</v>
      </c>
      <c r="E11352" s="429">
        <v>4.1010580000000001</v>
      </c>
      <c r="F11352" s="429">
        <v>5.9724309999999932</v>
      </c>
    </row>
    <row r="11353" spans="1:6" x14ac:dyDescent="0.3">
      <c r="A11353" s="336">
        <v>38769</v>
      </c>
      <c r="B11353" s="2" t="s">
        <v>298</v>
      </c>
      <c r="C11353" s="429">
        <v>6.3301400000000001</v>
      </c>
      <c r="D11353" s="429">
        <v>2.1790750000000001</v>
      </c>
      <c r="E11353" s="429">
        <v>4.151065</v>
      </c>
      <c r="F11353" s="429">
        <v>6.0669939999999869</v>
      </c>
    </row>
    <row r="11354" spans="1:6" x14ac:dyDescent="0.3">
      <c r="A11354" s="336">
        <v>38771</v>
      </c>
      <c r="B11354" s="2" t="s">
        <v>298</v>
      </c>
      <c r="C11354" s="429">
        <v>6.3049989999999996</v>
      </c>
      <c r="D11354" s="429">
        <v>2.2030439999999998</v>
      </c>
      <c r="E11354" s="429">
        <v>4.1019550000000002</v>
      </c>
      <c r="F11354" s="429">
        <v>4.8390530000000069</v>
      </c>
    </row>
    <row r="11355" spans="1:6" x14ac:dyDescent="0.3">
      <c r="A11355" s="336">
        <v>38773</v>
      </c>
      <c r="B11355" s="2" t="s">
        <v>298</v>
      </c>
      <c r="C11355" s="429">
        <v>6.2722280000000001</v>
      </c>
      <c r="D11355" s="429">
        <v>2.1110989999999998</v>
      </c>
      <c r="E11355" s="429">
        <v>4.1611290000000007</v>
      </c>
      <c r="F11355" s="429">
        <v>5.5847070000000016</v>
      </c>
    </row>
    <row r="11356" spans="1:6" x14ac:dyDescent="0.3">
      <c r="A11356" s="336">
        <v>38774</v>
      </c>
      <c r="B11356" s="2" t="s">
        <v>298</v>
      </c>
      <c r="C11356" s="429">
        <v>6.313555</v>
      </c>
      <c r="D11356" s="429">
        <v>2.2468349999999999</v>
      </c>
      <c r="E11356" s="429">
        <v>4.0667200000000001</v>
      </c>
      <c r="F11356" s="429">
        <v>6.145308</v>
      </c>
    </row>
    <row r="11357" spans="1:6" x14ac:dyDescent="0.3">
      <c r="A11357" s="336">
        <v>38778</v>
      </c>
      <c r="B11357" s="2" t="s">
        <v>298</v>
      </c>
      <c r="C11357" s="429">
        <v>6.2476649999999996</v>
      </c>
      <c r="D11357" s="429">
        <v>2.190439</v>
      </c>
      <c r="E11357" s="429">
        <v>4.057226</v>
      </c>
      <c r="F11357" s="429">
        <v>4.2633670000000095</v>
      </c>
    </row>
    <row r="11358" spans="1:6" x14ac:dyDescent="0.3">
      <c r="A11358" s="336">
        <v>38780</v>
      </c>
      <c r="B11358" s="2" t="s">
        <v>298</v>
      </c>
      <c r="C11358" s="429">
        <v>6.286359</v>
      </c>
      <c r="D11358" s="429">
        <v>2.1589040000000002</v>
      </c>
      <c r="E11358" s="429">
        <v>4.1274549999999994</v>
      </c>
      <c r="F11358" s="429">
        <v>5.7039019999999994</v>
      </c>
    </row>
    <row r="11359" spans="1:6" x14ac:dyDescent="0.3">
      <c r="A11359" s="336">
        <v>38801</v>
      </c>
      <c r="B11359" s="2" t="s">
        <v>298</v>
      </c>
      <c r="C11359" s="429">
        <v>5.9516030000000004</v>
      </c>
      <c r="D11359" s="429">
        <v>2.621928</v>
      </c>
      <c r="E11359" s="429">
        <v>3.3296750000000004</v>
      </c>
      <c r="F11359" s="429">
        <v>-0.29921999999999116</v>
      </c>
    </row>
    <row r="11360" spans="1:6" x14ac:dyDescent="0.3">
      <c r="A11360" s="336">
        <v>38804</v>
      </c>
      <c r="B11360" s="2" t="s">
        <v>298</v>
      </c>
      <c r="C11360" s="429">
        <v>5.9337559999999998</v>
      </c>
      <c r="D11360" s="429">
        <v>2.6745589999999999</v>
      </c>
      <c r="E11360" s="429">
        <v>3.2591969999999999</v>
      </c>
      <c r="F11360" s="429">
        <v>-0.32354200000000333</v>
      </c>
    </row>
    <row r="11361" spans="1:6" x14ac:dyDescent="0.3">
      <c r="A11361" s="336">
        <v>38821</v>
      </c>
      <c r="B11361" s="2" t="s">
        <v>298</v>
      </c>
      <c r="C11361" s="429">
        <v>5.8556049999999997</v>
      </c>
      <c r="D11361" s="429">
        <v>2.7927979999999999</v>
      </c>
      <c r="E11361" s="429">
        <v>3.0628069999999998</v>
      </c>
      <c r="F11361" s="429">
        <v>-0.47029099999998891</v>
      </c>
    </row>
    <row r="11362" spans="1:6" x14ac:dyDescent="0.3">
      <c r="A11362" s="336">
        <v>38824</v>
      </c>
      <c r="B11362" s="2" t="s">
        <v>293</v>
      </c>
      <c r="C11362" s="429">
        <v>6.557817</v>
      </c>
      <c r="D11362" s="429">
        <v>3.304065</v>
      </c>
      <c r="E11362" s="429">
        <v>3.253752</v>
      </c>
      <c r="F11362" s="429">
        <v>-0.55173600000000533</v>
      </c>
    </row>
    <row r="11363" spans="1:6" x14ac:dyDescent="0.3">
      <c r="A11363" s="336">
        <v>38826</v>
      </c>
      <c r="B11363" s="2" t="s">
        <v>298</v>
      </c>
      <c r="C11363" s="429">
        <v>5.9588099999999997</v>
      </c>
      <c r="D11363" s="429">
        <v>2.6457549999999999</v>
      </c>
      <c r="E11363" s="429">
        <v>3.3130549999999999</v>
      </c>
      <c r="F11363" s="429">
        <v>-0.39731700000001524</v>
      </c>
    </row>
    <row r="11364" spans="1:6" x14ac:dyDescent="0.3">
      <c r="A11364" s="336">
        <v>38827</v>
      </c>
      <c r="B11364" s="2" t="s">
        <v>293</v>
      </c>
      <c r="C11364" s="429">
        <v>6.5025269999999997</v>
      </c>
      <c r="D11364" s="429">
        <v>3.4609399999999999</v>
      </c>
      <c r="E11364" s="429">
        <v>3.0415869999999998</v>
      </c>
      <c r="F11364" s="429">
        <v>-1.3034110000000041</v>
      </c>
    </row>
    <row r="11365" spans="1:6" x14ac:dyDescent="0.3">
      <c r="A11365" s="336">
        <v>38828</v>
      </c>
      <c r="B11365" s="2" t="s">
        <v>298</v>
      </c>
      <c r="C11365" s="429">
        <v>5.963603</v>
      </c>
      <c r="D11365" s="429">
        <v>2.726137</v>
      </c>
      <c r="E11365" s="429">
        <v>3.237466</v>
      </c>
      <c r="F11365" s="429">
        <v>-0.42945400000000689</v>
      </c>
    </row>
    <row r="11366" spans="1:6" x14ac:dyDescent="0.3">
      <c r="A11366" s="336">
        <v>38829</v>
      </c>
      <c r="B11366" s="2" t="s">
        <v>293</v>
      </c>
      <c r="C11366" s="429">
        <v>6.5653329999999999</v>
      </c>
      <c r="D11366" s="429">
        <v>3.291299</v>
      </c>
      <c r="E11366" s="429">
        <v>3.2740339999999999</v>
      </c>
      <c r="F11366" s="429">
        <v>-0.75631999999999522</v>
      </c>
    </row>
    <row r="11367" spans="1:6" x14ac:dyDescent="0.3">
      <c r="A11367" s="336">
        <v>38833</v>
      </c>
      <c r="B11367" s="2" t="s">
        <v>293</v>
      </c>
      <c r="C11367" s="429">
        <v>6.5528510000000004</v>
      </c>
      <c r="D11367" s="429">
        <v>3.4496660000000001</v>
      </c>
      <c r="E11367" s="429">
        <v>3.1031850000000003</v>
      </c>
      <c r="F11367" s="429">
        <v>-1.5485809999999915</v>
      </c>
    </row>
    <row r="11368" spans="1:6" x14ac:dyDescent="0.3">
      <c r="A11368" s="336">
        <v>38834</v>
      </c>
      <c r="B11368" s="2" t="s">
        <v>293</v>
      </c>
      <c r="C11368" s="429">
        <v>6.6650200000000002</v>
      </c>
      <c r="D11368" s="429">
        <v>3.3811209999999998</v>
      </c>
      <c r="E11368" s="429">
        <v>3.2838990000000003</v>
      </c>
      <c r="F11368" s="429">
        <v>-0.69049900000000264</v>
      </c>
    </row>
    <row r="11369" spans="1:6" x14ac:dyDescent="0.3">
      <c r="A11369" s="336">
        <v>38838</v>
      </c>
      <c r="B11369" s="2" t="s">
        <v>293</v>
      </c>
      <c r="C11369" s="429">
        <v>6.5139560000000003</v>
      </c>
      <c r="D11369" s="429">
        <v>3.4381849999999998</v>
      </c>
      <c r="E11369" s="429">
        <v>3.0757710000000005</v>
      </c>
      <c r="F11369" s="429">
        <v>-1.2486430000000084</v>
      </c>
    </row>
    <row r="11370" spans="1:6" x14ac:dyDescent="0.3">
      <c r="A11370" s="336">
        <v>38841</v>
      </c>
      <c r="B11370" s="2" t="s">
        <v>298</v>
      </c>
      <c r="C11370" s="429">
        <v>5.9739370000000003</v>
      </c>
      <c r="D11370" s="429">
        <v>2.6814119999999999</v>
      </c>
      <c r="E11370" s="429">
        <v>3.2925250000000004</v>
      </c>
      <c r="F11370" s="429">
        <v>-0.27052799999998456</v>
      </c>
    </row>
    <row r="11371" spans="1:6" x14ac:dyDescent="0.3">
      <c r="A11371" s="336">
        <v>38843</v>
      </c>
      <c r="B11371" s="2" t="s">
        <v>298</v>
      </c>
      <c r="C11371" s="429">
        <v>5.8806539999999998</v>
      </c>
      <c r="D11371" s="429">
        <v>2.7978930000000002</v>
      </c>
      <c r="E11371" s="429">
        <v>3.0827609999999996</v>
      </c>
      <c r="F11371" s="429">
        <v>-0.56371100000000496</v>
      </c>
    </row>
    <row r="11372" spans="1:6" x14ac:dyDescent="0.3">
      <c r="A11372" s="336">
        <v>38844</v>
      </c>
      <c r="B11372" s="2" t="s">
        <v>293</v>
      </c>
      <c r="C11372" s="429">
        <v>6.4412630000000002</v>
      </c>
      <c r="D11372" s="429">
        <v>3.469579</v>
      </c>
      <c r="E11372" s="429">
        <v>2.9716840000000002</v>
      </c>
      <c r="F11372" s="429">
        <v>-0.80001900000000603</v>
      </c>
    </row>
    <row r="11373" spans="1:6" x14ac:dyDescent="0.3">
      <c r="A11373" s="336">
        <v>38846</v>
      </c>
      <c r="B11373" s="2" t="s">
        <v>293</v>
      </c>
      <c r="C11373" s="429">
        <v>6.5610850000000003</v>
      </c>
      <c r="D11373" s="429">
        <v>3.4078879999999998</v>
      </c>
      <c r="E11373" s="429">
        <v>3.1531970000000005</v>
      </c>
      <c r="F11373" s="429">
        <v>-1.3711909999999961</v>
      </c>
    </row>
    <row r="11374" spans="1:6" x14ac:dyDescent="0.3">
      <c r="A11374" s="336">
        <v>38847</v>
      </c>
      <c r="B11374" s="2" t="s">
        <v>293</v>
      </c>
      <c r="C11374" s="429">
        <v>6.4919079999999996</v>
      </c>
      <c r="D11374" s="429">
        <v>3.4613770000000001</v>
      </c>
      <c r="E11374" s="429">
        <v>3.0305309999999994</v>
      </c>
      <c r="F11374" s="429">
        <v>-1.1052639999999911</v>
      </c>
    </row>
    <row r="11375" spans="1:6" x14ac:dyDescent="0.3">
      <c r="A11375" s="336">
        <v>38848</v>
      </c>
      <c r="B11375" s="2" t="s">
        <v>293</v>
      </c>
      <c r="C11375" s="429">
        <v>6.4397570000000002</v>
      </c>
      <c r="D11375" s="429">
        <v>3.4976340000000001</v>
      </c>
      <c r="E11375" s="429">
        <v>2.942123</v>
      </c>
      <c r="F11375" s="429">
        <v>-0.85480299999998977</v>
      </c>
    </row>
    <row r="11376" spans="1:6" x14ac:dyDescent="0.3">
      <c r="A11376" s="336">
        <v>38849</v>
      </c>
      <c r="B11376" s="2" t="s">
        <v>293</v>
      </c>
      <c r="C11376" s="429">
        <v>6.5710300000000004</v>
      </c>
      <c r="D11376" s="429">
        <v>3.3491900000000001</v>
      </c>
      <c r="E11376" s="429">
        <v>3.2218400000000003</v>
      </c>
      <c r="F11376" s="429">
        <v>-0.42956499999999664</v>
      </c>
    </row>
    <row r="11377" spans="1:6" x14ac:dyDescent="0.3">
      <c r="A11377" s="336">
        <v>38850</v>
      </c>
      <c r="B11377" s="2" t="s">
        <v>298</v>
      </c>
      <c r="C11377" s="429">
        <v>5.9589449999999999</v>
      </c>
      <c r="D11377" s="429">
        <v>2.5857760000000001</v>
      </c>
      <c r="E11377" s="429">
        <v>3.3731689999999999</v>
      </c>
      <c r="F11377" s="429">
        <v>-0.31125600000001441</v>
      </c>
    </row>
    <row r="11378" spans="1:6" x14ac:dyDescent="0.3">
      <c r="A11378" s="336">
        <v>38851</v>
      </c>
      <c r="B11378" s="2" t="s">
        <v>298</v>
      </c>
      <c r="C11378" s="429">
        <v>5.9037269999999999</v>
      </c>
      <c r="D11378" s="429">
        <v>2.653607</v>
      </c>
      <c r="E11378" s="429">
        <v>3.2501199999999999</v>
      </c>
      <c r="F11378" s="429">
        <v>-0.43018699999999654</v>
      </c>
    </row>
    <row r="11379" spans="1:6" x14ac:dyDescent="0.3">
      <c r="A11379" s="336">
        <v>38852</v>
      </c>
      <c r="B11379" s="2" t="s">
        <v>293</v>
      </c>
      <c r="C11379" s="429">
        <v>6.5088699999999999</v>
      </c>
      <c r="D11379" s="429">
        <v>3.4903569999999999</v>
      </c>
      <c r="E11379" s="429">
        <v>3.018513</v>
      </c>
      <c r="F11379" s="429">
        <v>-1.7678689999999975</v>
      </c>
    </row>
    <row r="11380" spans="1:6" x14ac:dyDescent="0.3">
      <c r="A11380" s="336">
        <v>38855</v>
      </c>
      <c r="B11380" s="2" t="s">
        <v>298</v>
      </c>
      <c r="C11380" s="429">
        <v>5.9248339999999997</v>
      </c>
      <c r="D11380" s="429">
        <v>2.747919</v>
      </c>
      <c r="E11380" s="429">
        <v>3.1769149999999997</v>
      </c>
      <c r="F11380" s="429">
        <v>-0.39357500000000556</v>
      </c>
    </row>
    <row r="11381" spans="1:6" x14ac:dyDescent="0.3">
      <c r="A11381" s="336">
        <v>38856</v>
      </c>
      <c r="B11381" s="2" t="s">
        <v>293</v>
      </c>
      <c r="C11381" s="429">
        <v>6.5447959999999998</v>
      </c>
      <c r="D11381" s="429">
        <v>3.3232249999999999</v>
      </c>
      <c r="E11381" s="429">
        <v>3.221571</v>
      </c>
      <c r="F11381" s="429">
        <v>-0.51524200000001485</v>
      </c>
    </row>
    <row r="11382" spans="1:6" x14ac:dyDescent="0.3">
      <c r="A11382" s="336">
        <v>38857</v>
      </c>
      <c r="B11382" s="2" t="s">
        <v>298</v>
      </c>
      <c r="C11382" s="429">
        <v>5.9132179999999996</v>
      </c>
      <c r="D11382" s="429">
        <v>2.7026560000000002</v>
      </c>
      <c r="E11382" s="429">
        <v>3.2105619999999995</v>
      </c>
      <c r="F11382" s="429">
        <v>-0.40719799999999395</v>
      </c>
    </row>
    <row r="11383" spans="1:6" x14ac:dyDescent="0.3">
      <c r="A11383" s="336">
        <v>38858</v>
      </c>
      <c r="B11383" s="2" t="s">
        <v>298</v>
      </c>
      <c r="C11383" s="429">
        <v>5.8808400000000001</v>
      </c>
      <c r="D11383" s="429">
        <v>2.697635</v>
      </c>
      <c r="E11383" s="429">
        <v>3.1832050000000001</v>
      </c>
      <c r="F11383" s="429">
        <v>-0.3364959999999968</v>
      </c>
    </row>
    <row r="11384" spans="1:6" x14ac:dyDescent="0.3">
      <c r="A11384" s="336">
        <v>38859</v>
      </c>
      <c r="B11384" s="2" t="s">
        <v>293</v>
      </c>
      <c r="C11384" s="429">
        <v>6.5348660000000001</v>
      </c>
      <c r="D11384" s="429">
        <v>3.347629</v>
      </c>
      <c r="E11384" s="429">
        <v>3.1872370000000001</v>
      </c>
      <c r="F11384" s="429">
        <v>-0.70654699999999337</v>
      </c>
    </row>
    <row r="11385" spans="1:6" x14ac:dyDescent="0.3">
      <c r="A11385" s="336">
        <v>38860</v>
      </c>
      <c r="B11385" s="2" t="s">
        <v>298</v>
      </c>
      <c r="C11385" s="429">
        <v>5.8997390000000003</v>
      </c>
      <c r="D11385" s="429">
        <v>2.6460889999999999</v>
      </c>
      <c r="E11385" s="429">
        <v>3.2536500000000004</v>
      </c>
      <c r="F11385" s="429">
        <v>-0.45885000000000531</v>
      </c>
    </row>
    <row r="11386" spans="1:6" x14ac:dyDescent="0.3">
      <c r="A11386" s="336">
        <v>38862</v>
      </c>
      <c r="B11386" s="2" t="s">
        <v>298</v>
      </c>
      <c r="C11386" s="429">
        <v>5.9064740000000002</v>
      </c>
      <c r="D11386" s="429">
        <v>2.666614</v>
      </c>
      <c r="E11386" s="429">
        <v>3.2398600000000002</v>
      </c>
      <c r="F11386" s="429">
        <v>-0.32760300000000342</v>
      </c>
    </row>
    <row r="11387" spans="1:6" x14ac:dyDescent="0.3">
      <c r="A11387" s="336">
        <v>38863</v>
      </c>
      <c r="B11387" s="2" t="s">
        <v>298</v>
      </c>
      <c r="C11387" s="429">
        <v>5.9693129999999996</v>
      </c>
      <c r="D11387" s="429">
        <v>2.6208010000000002</v>
      </c>
      <c r="E11387" s="429">
        <v>3.3485119999999995</v>
      </c>
      <c r="F11387" s="429">
        <v>-0.33042900000000941</v>
      </c>
    </row>
    <row r="11388" spans="1:6" x14ac:dyDescent="0.3">
      <c r="A11388" s="336">
        <v>38864</v>
      </c>
      <c r="B11388" s="2" t="s">
        <v>298</v>
      </c>
      <c r="C11388" s="429">
        <v>5.9956589999999998</v>
      </c>
      <c r="D11388" s="429">
        <v>2.6233230000000001</v>
      </c>
      <c r="E11388" s="429">
        <v>3.3723359999999998</v>
      </c>
      <c r="F11388" s="429">
        <v>1.8390000000010787E-2</v>
      </c>
    </row>
    <row r="11389" spans="1:6" x14ac:dyDescent="0.3">
      <c r="A11389" s="336">
        <v>38865</v>
      </c>
      <c r="B11389" s="2" t="s">
        <v>293</v>
      </c>
      <c r="C11389" s="429">
        <v>6.6161139999999996</v>
      </c>
      <c r="D11389" s="429">
        <v>3.301104</v>
      </c>
      <c r="E11389" s="429">
        <v>3.3150099999999996</v>
      </c>
      <c r="F11389" s="429">
        <v>-0.73982199999999665</v>
      </c>
    </row>
    <row r="11390" spans="1:6" x14ac:dyDescent="0.3">
      <c r="A11390" s="336">
        <v>38866</v>
      </c>
      <c r="B11390" s="2" t="s">
        <v>298</v>
      </c>
      <c r="C11390" s="429">
        <v>5.9447840000000003</v>
      </c>
      <c r="D11390" s="429">
        <v>2.6931449999999999</v>
      </c>
      <c r="E11390" s="429">
        <v>3.2516390000000004</v>
      </c>
      <c r="F11390" s="429">
        <v>-0.31506599999999452</v>
      </c>
    </row>
    <row r="11391" spans="1:6" x14ac:dyDescent="0.3">
      <c r="A11391" s="336">
        <v>38868</v>
      </c>
      <c r="B11391" s="2" t="s">
        <v>298</v>
      </c>
      <c r="C11391" s="429">
        <v>5.9272470000000004</v>
      </c>
      <c r="D11391" s="429">
        <v>2.6173890000000002</v>
      </c>
      <c r="E11391" s="429">
        <v>3.3098580000000002</v>
      </c>
      <c r="F11391" s="429">
        <v>-0.36157899999999898</v>
      </c>
    </row>
    <row r="11392" spans="1:6" x14ac:dyDescent="0.3">
      <c r="A11392" s="336">
        <v>38870</v>
      </c>
      <c r="B11392" s="2" t="s">
        <v>298</v>
      </c>
      <c r="C11392" s="429">
        <v>5.8424820000000004</v>
      </c>
      <c r="D11392" s="429">
        <v>2.8263250000000002</v>
      </c>
      <c r="E11392" s="429">
        <v>3.0161570000000002</v>
      </c>
      <c r="F11392" s="429">
        <v>-0.61240100000000552</v>
      </c>
    </row>
    <row r="11393" spans="1:6" x14ac:dyDescent="0.3">
      <c r="A11393" s="336">
        <v>38871</v>
      </c>
      <c r="B11393" s="2" t="s">
        <v>298</v>
      </c>
      <c r="C11393" s="429">
        <v>6.0325049999999996</v>
      </c>
      <c r="D11393" s="429">
        <v>2.7239279999999999</v>
      </c>
      <c r="E11393" s="429">
        <v>3.3085769999999997</v>
      </c>
      <c r="F11393" s="429">
        <v>0.17593000000001524</v>
      </c>
    </row>
    <row r="11394" spans="1:6" x14ac:dyDescent="0.3">
      <c r="A11394" s="336">
        <v>38873</v>
      </c>
      <c r="B11394" s="2" t="s">
        <v>293</v>
      </c>
      <c r="C11394" s="429">
        <v>6.5128149999999998</v>
      </c>
      <c r="D11394" s="429">
        <v>3.4383020000000002</v>
      </c>
      <c r="E11394" s="429">
        <v>3.0745129999999996</v>
      </c>
      <c r="F11394" s="429">
        <v>-1.4091299999999976</v>
      </c>
    </row>
    <row r="11395" spans="1:6" x14ac:dyDescent="0.3">
      <c r="A11395" s="336">
        <v>38876</v>
      </c>
      <c r="B11395" s="2" t="s">
        <v>293</v>
      </c>
      <c r="C11395" s="429">
        <v>6.4273290000000003</v>
      </c>
      <c r="D11395" s="429">
        <v>3.4965060000000001</v>
      </c>
      <c r="E11395" s="429">
        <v>2.9308230000000002</v>
      </c>
      <c r="F11395" s="429">
        <v>-1.0198810000000051</v>
      </c>
    </row>
    <row r="11396" spans="1:6" x14ac:dyDescent="0.3">
      <c r="A11396" s="336">
        <v>38878</v>
      </c>
      <c r="B11396" s="2" t="s">
        <v>298</v>
      </c>
      <c r="C11396" s="429">
        <v>5.9715870000000004</v>
      </c>
      <c r="D11396" s="429">
        <v>2.6288450000000001</v>
      </c>
      <c r="E11396" s="429">
        <v>3.3427420000000003</v>
      </c>
      <c r="F11396" s="429">
        <v>-1.7271000000000925E-2</v>
      </c>
    </row>
    <row r="11397" spans="1:6" x14ac:dyDescent="0.3">
      <c r="A11397" s="336">
        <v>38901</v>
      </c>
      <c r="B11397" s="2" t="s">
        <v>293</v>
      </c>
      <c r="C11397" s="429">
        <v>6.7567000000000004</v>
      </c>
      <c r="D11397" s="429">
        <v>3.1222690000000002</v>
      </c>
      <c r="E11397" s="429">
        <v>3.6344310000000002</v>
      </c>
      <c r="F11397" s="429">
        <v>1.6393819999999906</v>
      </c>
    </row>
    <row r="11398" spans="1:6" x14ac:dyDescent="0.3">
      <c r="A11398" s="336">
        <v>38913</v>
      </c>
      <c r="B11398" s="2" t="s">
        <v>298</v>
      </c>
      <c r="C11398" s="429">
        <v>6.0446600000000004</v>
      </c>
      <c r="D11398" s="429">
        <v>2.6634319999999998</v>
      </c>
      <c r="E11398" s="429">
        <v>3.3812280000000006</v>
      </c>
      <c r="F11398" s="429">
        <v>0.33655199999999041</v>
      </c>
    </row>
    <row r="11399" spans="1:6" x14ac:dyDescent="0.3">
      <c r="A11399" s="336">
        <v>38914</v>
      </c>
      <c r="B11399" s="2" t="s">
        <v>298</v>
      </c>
      <c r="C11399" s="429">
        <v>6.0349539999999999</v>
      </c>
      <c r="D11399" s="429">
        <v>2.6168459999999998</v>
      </c>
      <c r="E11399" s="429">
        <v>3.4181080000000001</v>
      </c>
      <c r="F11399" s="429">
        <v>0.64088700000000642</v>
      </c>
    </row>
    <row r="11400" spans="1:6" x14ac:dyDescent="0.3">
      <c r="A11400" s="336">
        <v>38915</v>
      </c>
      <c r="B11400" s="2" t="s">
        <v>298</v>
      </c>
      <c r="C11400" s="429">
        <v>6.0373130000000002</v>
      </c>
      <c r="D11400" s="429">
        <v>2.6327400000000001</v>
      </c>
      <c r="E11400" s="429">
        <v>3.4045730000000001</v>
      </c>
      <c r="F11400" s="429">
        <v>0.34272700000000356</v>
      </c>
    </row>
    <row r="11401" spans="1:6" x14ac:dyDescent="0.3">
      <c r="A11401" s="336">
        <v>38916</v>
      </c>
      <c r="B11401" s="2" t="s">
        <v>293</v>
      </c>
      <c r="C11401" s="429">
        <v>6.6039089999999998</v>
      </c>
      <c r="D11401" s="429">
        <v>3.2572559999999999</v>
      </c>
      <c r="E11401" s="429">
        <v>3.3466529999999999</v>
      </c>
      <c r="F11401" s="429">
        <v>0.32872799999999103</v>
      </c>
    </row>
    <row r="11402" spans="1:6" x14ac:dyDescent="0.3">
      <c r="A11402" s="336">
        <v>38917</v>
      </c>
      <c r="B11402" s="2" t="s">
        <v>293</v>
      </c>
      <c r="C11402" s="429">
        <v>6.8240049999999997</v>
      </c>
      <c r="D11402" s="429">
        <v>2.9985849999999998</v>
      </c>
      <c r="E11402" s="429">
        <v>3.8254199999999998</v>
      </c>
      <c r="F11402" s="429">
        <v>3.4189250000000015</v>
      </c>
    </row>
    <row r="11403" spans="1:6" x14ac:dyDescent="0.3">
      <c r="A11403" s="336">
        <v>38920</v>
      </c>
      <c r="B11403" s="2" t="s">
        <v>298</v>
      </c>
      <c r="C11403" s="429">
        <v>6.1758459999999999</v>
      </c>
      <c r="D11403" s="429">
        <v>2.433513</v>
      </c>
      <c r="E11403" s="429">
        <v>3.7423329999999999</v>
      </c>
      <c r="F11403" s="429">
        <v>2.757583000000011</v>
      </c>
    </row>
    <row r="11404" spans="1:6" x14ac:dyDescent="0.3">
      <c r="A11404" s="336">
        <v>38921</v>
      </c>
      <c r="B11404" s="2" t="s">
        <v>298</v>
      </c>
      <c r="C11404" s="429">
        <v>6.2236700000000003</v>
      </c>
      <c r="D11404" s="429">
        <v>2.382952</v>
      </c>
      <c r="E11404" s="429">
        <v>3.8407180000000003</v>
      </c>
      <c r="F11404" s="429">
        <v>3.4909469999999914</v>
      </c>
    </row>
    <row r="11405" spans="1:6" x14ac:dyDescent="0.3">
      <c r="A11405" s="336">
        <v>38922</v>
      </c>
      <c r="B11405" s="2" t="s">
        <v>298</v>
      </c>
      <c r="C11405" s="429">
        <v>6.0965699999999998</v>
      </c>
      <c r="D11405" s="429">
        <v>2.5853769999999998</v>
      </c>
      <c r="E11405" s="429">
        <v>3.511193</v>
      </c>
      <c r="F11405" s="429">
        <v>0.97147400000000061</v>
      </c>
    </row>
    <row r="11406" spans="1:6" x14ac:dyDescent="0.3">
      <c r="A11406" s="336">
        <v>38923</v>
      </c>
      <c r="B11406" s="2" t="s">
        <v>293</v>
      </c>
      <c r="C11406" s="429">
        <v>6.7710460000000001</v>
      </c>
      <c r="D11406" s="429">
        <v>2.9413200000000002</v>
      </c>
      <c r="E11406" s="429">
        <v>3.829726</v>
      </c>
      <c r="F11406" s="429">
        <v>2.8174889999999948</v>
      </c>
    </row>
    <row r="11407" spans="1:6" x14ac:dyDescent="0.3">
      <c r="A11407" s="336">
        <v>38924</v>
      </c>
      <c r="B11407" s="2" t="s">
        <v>293</v>
      </c>
      <c r="C11407" s="429">
        <v>6.8722149999999997</v>
      </c>
      <c r="D11407" s="429">
        <v>3.0864319999999998</v>
      </c>
      <c r="E11407" s="429">
        <v>3.7857829999999999</v>
      </c>
      <c r="F11407" s="429">
        <v>3.1617400000000018</v>
      </c>
    </row>
    <row r="11408" spans="1:6" x14ac:dyDescent="0.3">
      <c r="A11408" s="336">
        <v>38925</v>
      </c>
      <c r="B11408" s="2" t="s">
        <v>293</v>
      </c>
      <c r="C11408" s="429">
        <v>6.6874159999999998</v>
      </c>
      <c r="D11408" s="429">
        <v>3.0335169999999998</v>
      </c>
      <c r="E11408" s="429">
        <v>3.653899</v>
      </c>
      <c r="F11408" s="429">
        <v>1.0394849999999991</v>
      </c>
    </row>
    <row r="11409" spans="1:6" x14ac:dyDescent="0.3">
      <c r="A11409" s="336">
        <v>38927</v>
      </c>
      <c r="B11409" s="2" t="s">
        <v>298</v>
      </c>
      <c r="C11409" s="429">
        <v>6.1910949999999998</v>
      </c>
      <c r="D11409" s="429">
        <v>2.509347</v>
      </c>
      <c r="E11409" s="429">
        <v>3.6817479999999998</v>
      </c>
      <c r="F11409" s="429">
        <v>2.1938109999999966</v>
      </c>
    </row>
    <row r="11410" spans="1:6" x14ac:dyDescent="0.3">
      <c r="A11410" s="336">
        <v>38929</v>
      </c>
      <c r="B11410" s="2" t="s">
        <v>293</v>
      </c>
      <c r="C11410" s="429">
        <v>6.642639</v>
      </c>
      <c r="D11410" s="429">
        <v>3.135157</v>
      </c>
      <c r="E11410" s="429">
        <v>3.507482</v>
      </c>
      <c r="F11410" s="429">
        <v>0.69598600000000488</v>
      </c>
    </row>
    <row r="11411" spans="1:6" x14ac:dyDescent="0.3">
      <c r="A11411" s="336">
        <v>38930</v>
      </c>
      <c r="B11411" s="2" t="s">
        <v>298</v>
      </c>
      <c r="C11411" s="429">
        <v>6.1802799999999998</v>
      </c>
      <c r="D11411" s="429">
        <v>2.3740890000000001</v>
      </c>
      <c r="E11411" s="429">
        <v>3.8061909999999997</v>
      </c>
      <c r="F11411" s="429">
        <v>4.1166909999999959</v>
      </c>
    </row>
    <row r="11412" spans="1:6" x14ac:dyDescent="0.3">
      <c r="A11412" s="336">
        <v>38940</v>
      </c>
      <c r="B11412" s="2" t="s">
        <v>298</v>
      </c>
      <c r="C11412" s="429">
        <v>6.1579160000000002</v>
      </c>
      <c r="D11412" s="429">
        <v>2.4176829999999998</v>
      </c>
      <c r="E11412" s="429">
        <v>3.7402330000000004</v>
      </c>
      <c r="F11412" s="429">
        <v>3.1634590000000102</v>
      </c>
    </row>
    <row r="11413" spans="1:6" x14ac:dyDescent="0.3">
      <c r="A11413" s="336">
        <v>38941</v>
      </c>
      <c r="B11413" s="2" t="s">
        <v>298</v>
      </c>
      <c r="C11413" s="429">
        <v>6.2207109999999997</v>
      </c>
      <c r="D11413" s="429">
        <v>2.3161559999999999</v>
      </c>
      <c r="E11413" s="429">
        <v>3.9045549999999998</v>
      </c>
      <c r="F11413" s="429">
        <v>3.5999330000000143</v>
      </c>
    </row>
    <row r="11414" spans="1:6" x14ac:dyDescent="0.3">
      <c r="A11414" s="336">
        <v>38943</v>
      </c>
      <c r="B11414" s="2" t="s">
        <v>293</v>
      </c>
      <c r="C11414" s="429">
        <v>6.771325</v>
      </c>
      <c r="D11414" s="429">
        <v>3.0051619999999999</v>
      </c>
      <c r="E11414" s="429">
        <v>3.7661630000000001</v>
      </c>
      <c r="F11414" s="429">
        <v>2.1994880000000023</v>
      </c>
    </row>
    <row r="11415" spans="1:6" x14ac:dyDescent="0.3">
      <c r="A11415" s="336">
        <v>38944</v>
      </c>
      <c r="B11415" s="2" t="s">
        <v>298</v>
      </c>
      <c r="C11415" s="429">
        <v>6.2644700000000002</v>
      </c>
      <c r="D11415" s="429">
        <v>2.271045</v>
      </c>
      <c r="E11415" s="429">
        <v>3.9934250000000002</v>
      </c>
      <c r="F11415" s="429">
        <v>4.4337729999999951</v>
      </c>
    </row>
    <row r="11416" spans="1:6" x14ac:dyDescent="0.3">
      <c r="A11416" s="336">
        <v>38948</v>
      </c>
      <c r="B11416" s="2" t="s">
        <v>298</v>
      </c>
      <c r="C11416" s="429">
        <v>6.1338189999999999</v>
      </c>
      <c r="D11416" s="429">
        <v>2.5844149999999999</v>
      </c>
      <c r="E11416" s="429">
        <v>3.549404</v>
      </c>
      <c r="F11416" s="429">
        <v>1.1729500000000073</v>
      </c>
    </row>
    <row r="11417" spans="1:6" x14ac:dyDescent="0.3">
      <c r="A11417" s="336">
        <v>38949</v>
      </c>
      <c r="B11417" s="2" t="s">
        <v>298</v>
      </c>
      <c r="C11417" s="429">
        <v>6.0298499999999997</v>
      </c>
      <c r="D11417" s="429">
        <v>2.6750349999999998</v>
      </c>
      <c r="E11417" s="429">
        <v>3.3548149999999999</v>
      </c>
      <c r="F11417" s="429">
        <v>0.30996600000000285</v>
      </c>
    </row>
    <row r="11418" spans="1:6" x14ac:dyDescent="0.3">
      <c r="A11418" s="336">
        <v>38950</v>
      </c>
      <c r="B11418" s="2" t="s">
        <v>298</v>
      </c>
      <c r="C11418" s="429">
        <v>6.2395909999999999</v>
      </c>
      <c r="D11418" s="429">
        <v>2.31887</v>
      </c>
      <c r="E11418" s="429">
        <v>3.9207209999999999</v>
      </c>
      <c r="F11418" s="429">
        <v>4.1629629999999977</v>
      </c>
    </row>
    <row r="11419" spans="1:6" x14ac:dyDescent="0.3">
      <c r="A11419" s="336">
        <v>38951</v>
      </c>
      <c r="B11419" s="2" t="s">
        <v>298</v>
      </c>
      <c r="C11419" s="429">
        <v>6.0085249999999997</v>
      </c>
      <c r="D11419" s="429">
        <v>2.6193780000000002</v>
      </c>
      <c r="E11419" s="429">
        <v>3.3891469999999995</v>
      </c>
      <c r="F11419" s="429">
        <v>0.20901400000000336</v>
      </c>
    </row>
    <row r="11420" spans="1:6" x14ac:dyDescent="0.3">
      <c r="A11420" s="336">
        <v>38952</v>
      </c>
      <c r="B11420" s="2" t="s">
        <v>298</v>
      </c>
      <c r="C11420" s="429">
        <v>6.2320500000000001</v>
      </c>
      <c r="D11420" s="429">
        <v>2.2500599999999999</v>
      </c>
      <c r="E11420" s="429">
        <v>3.9819900000000001</v>
      </c>
      <c r="F11420" s="429">
        <v>4.3369320000000045</v>
      </c>
    </row>
    <row r="11421" spans="1:6" x14ac:dyDescent="0.3">
      <c r="A11421" s="336">
        <v>38953</v>
      </c>
      <c r="B11421" s="2" t="s">
        <v>298</v>
      </c>
      <c r="C11421" s="429">
        <v>6.1365610000000004</v>
      </c>
      <c r="D11421" s="429">
        <v>2.518859</v>
      </c>
      <c r="E11421" s="429">
        <v>3.6177020000000004</v>
      </c>
      <c r="F11421" s="429">
        <v>1.5599939999999961</v>
      </c>
    </row>
    <row r="11422" spans="1:6" x14ac:dyDescent="0.3">
      <c r="A11422" s="336">
        <v>38954</v>
      </c>
      <c r="B11422" s="2" t="s">
        <v>293</v>
      </c>
      <c r="C11422" s="429">
        <v>6.901961</v>
      </c>
      <c r="D11422" s="429">
        <v>3.0835880000000002</v>
      </c>
      <c r="E11422" s="429">
        <v>3.8183729999999998</v>
      </c>
      <c r="F11422" s="429">
        <v>3.8743740000000102</v>
      </c>
    </row>
    <row r="11423" spans="1:6" x14ac:dyDescent="0.3">
      <c r="A11423" s="336">
        <v>38961</v>
      </c>
      <c r="B11423" s="2" t="s">
        <v>298</v>
      </c>
      <c r="C11423" s="429">
        <v>6.134182</v>
      </c>
      <c r="D11423" s="429">
        <v>2.5400450000000001</v>
      </c>
      <c r="E11423" s="429">
        <v>3.5941369999999999</v>
      </c>
      <c r="F11423" s="429">
        <v>1.3899430000000024</v>
      </c>
    </row>
    <row r="11424" spans="1:6" x14ac:dyDescent="0.3">
      <c r="A11424" s="336">
        <v>38963</v>
      </c>
      <c r="B11424" s="2" t="s">
        <v>298</v>
      </c>
      <c r="C11424" s="429">
        <v>6.2756610000000004</v>
      </c>
      <c r="D11424" s="429">
        <v>2.3223760000000002</v>
      </c>
      <c r="E11424" s="429">
        <v>3.9532850000000002</v>
      </c>
      <c r="F11424" s="429">
        <v>4.6826560000000086</v>
      </c>
    </row>
    <row r="11425" spans="1:6" x14ac:dyDescent="0.3">
      <c r="A11425" s="336">
        <v>38964</v>
      </c>
      <c r="B11425" s="2" t="s">
        <v>298</v>
      </c>
      <c r="C11425" s="429">
        <v>6.2766440000000001</v>
      </c>
      <c r="D11425" s="429">
        <v>2.3587150000000001</v>
      </c>
      <c r="E11425" s="429">
        <v>3.917929</v>
      </c>
      <c r="F11425" s="429">
        <v>4.7406890000000033</v>
      </c>
    </row>
    <row r="11426" spans="1:6" x14ac:dyDescent="0.3">
      <c r="A11426" s="336">
        <v>38965</v>
      </c>
      <c r="B11426" s="2" t="s">
        <v>298</v>
      </c>
      <c r="C11426" s="429">
        <v>6.1008570000000004</v>
      </c>
      <c r="D11426" s="429">
        <v>2.6662560000000002</v>
      </c>
      <c r="E11426" s="429">
        <v>3.4346010000000002</v>
      </c>
      <c r="F11426" s="429">
        <v>0.70593200000001133</v>
      </c>
    </row>
    <row r="11427" spans="1:6" x14ac:dyDescent="0.3">
      <c r="A11427" s="336">
        <v>38967</v>
      </c>
      <c r="B11427" s="2" t="s">
        <v>293</v>
      </c>
      <c r="C11427" s="429">
        <v>6.6899550000000003</v>
      </c>
      <c r="D11427" s="429">
        <v>2.9371930000000002</v>
      </c>
      <c r="E11427" s="429">
        <v>3.7527620000000002</v>
      </c>
      <c r="F11427" s="429">
        <v>1.5177200000000184</v>
      </c>
    </row>
    <row r="11428" spans="1:6" x14ac:dyDescent="0.3">
      <c r="A11428" s="336">
        <v>39038</v>
      </c>
      <c r="B11428" s="2" t="s">
        <v>298</v>
      </c>
      <c r="C11428" s="429">
        <v>6.2120059999999997</v>
      </c>
      <c r="D11428" s="429">
        <v>2.4225409999999998</v>
      </c>
      <c r="E11428" s="429">
        <v>3.7894649999999999</v>
      </c>
      <c r="F11428" s="429">
        <v>3.1025040000000104</v>
      </c>
    </row>
    <row r="11429" spans="1:6" x14ac:dyDescent="0.3">
      <c r="A11429" s="336">
        <v>39039</v>
      </c>
      <c r="B11429" s="2" t="s">
        <v>293</v>
      </c>
      <c r="C11429" s="429">
        <v>6.7428100000000004</v>
      </c>
      <c r="D11429" s="429">
        <v>3.045458</v>
      </c>
      <c r="E11429" s="429">
        <v>3.6973520000000004</v>
      </c>
      <c r="F11429" s="429">
        <v>1.1259950000000032</v>
      </c>
    </row>
    <row r="11430" spans="1:6" x14ac:dyDescent="0.3">
      <c r="A11430" s="336">
        <v>39040</v>
      </c>
      <c r="B11430" s="2" t="s">
        <v>293</v>
      </c>
      <c r="C11430" s="429">
        <v>6.7660539999999996</v>
      </c>
      <c r="D11430" s="429">
        <v>3.044629</v>
      </c>
      <c r="E11430" s="429">
        <v>3.7214249999999995</v>
      </c>
      <c r="F11430" s="429">
        <v>2.1396719999999902</v>
      </c>
    </row>
    <row r="11431" spans="1:6" x14ac:dyDescent="0.3">
      <c r="A11431" s="336">
        <v>39041</v>
      </c>
      <c r="B11431" s="2" t="s">
        <v>293</v>
      </c>
      <c r="C11431" s="429">
        <v>6.7040879999999996</v>
      </c>
      <c r="D11431" s="429">
        <v>3.031749</v>
      </c>
      <c r="E11431" s="429">
        <v>3.6723389999999996</v>
      </c>
      <c r="F11431" s="429">
        <v>2.7085599999999914</v>
      </c>
    </row>
    <row r="11432" spans="1:6" x14ac:dyDescent="0.3">
      <c r="A11432" s="336">
        <v>39042</v>
      </c>
      <c r="B11432" s="2" t="s">
        <v>293</v>
      </c>
      <c r="C11432" s="429">
        <v>6.5133999999999999</v>
      </c>
      <c r="D11432" s="429">
        <v>3.2265630000000001</v>
      </c>
      <c r="E11432" s="429">
        <v>3.2868369999999998</v>
      </c>
      <c r="F11432" s="429">
        <v>-0.96006499999998596</v>
      </c>
    </row>
    <row r="11433" spans="1:6" x14ac:dyDescent="0.3">
      <c r="A11433" s="336">
        <v>39044</v>
      </c>
      <c r="B11433" s="2" t="s">
        <v>293</v>
      </c>
      <c r="C11433" s="429">
        <v>6.541309</v>
      </c>
      <c r="D11433" s="429">
        <v>3.4269449999999999</v>
      </c>
      <c r="E11433" s="429">
        <v>3.1143640000000001</v>
      </c>
      <c r="F11433" s="429">
        <v>-1.3468949999999893</v>
      </c>
    </row>
    <row r="11434" spans="1:6" x14ac:dyDescent="0.3">
      <c r="A11434" s="336">
        <v>39045</v>
      </c>
      <c r="B11434" s="2" t="s">
        <v>293</v>
      </c>
      <c r="C11434" s="429">
        <v>6.6056879999999998</v>
      </c>
      <c r="D11434" s="429">
        <v>2.8355790000000001</v>
      </c>
      <c r="E11434" s="429">
        <v>3.7701089999999997</v>
      </c>
      <c r="F11434" s="429">
        <v>0.79550000000000409</v>
      </c>
    </row>
    <row r="11435" spans="1:6" x14ac:dyDescent="0.3">
      <c r="A11435" s="336">
        <v>39046</v>
      </c>
      <c r="B11435" s="2" t="s">
        <v>293</v>
      </c>
      <c r="C11435" s="429">
        <v>6.6601419999999996</v>
      </c>
      <c r="D11435" s="429">
        <v>2.8725849999999999</v>
      </c>
      <c r="E11435" s="429">
        <v>3.7875569999999996</v>
      </c>
      <c r="F11435" s="429">
        <v>1.3755800000000065</v>
      </c>
    </row>
    <row r="11436" spans="1:6" x14ac:dyDescent="0.3">
      <c r="A11436" s="336">
        <v>39047</v>
      </c>
      <c r="B11436" s="2" t="s">
        <v>293</v>
      </c>
      <c r="C11436" s="429">
        <v>6.5786499999999997</v>
      </c>
      <c r="D11436" s="429">
        <v>2.9398599999999999</v>
      </c>
      <c r="E11436" s="429">
        <v>3.6387899999999997</v>
      </c>
      <c r="F11436" s="429">
        <v>0.5423020000000065</v>
      </c>
    </row>
    <row r="11437" spans="1:6" x14ac:dyDescent="0.3">
      <c r="A11437" s="336">
        <v>39051</v>
      </c>
      <c r="B11437" s="2" t="s">
        <v>293</v>
      </c>
      <c r="C11437" s="429">
        <v>6.4687859999999997</v>
      </c>
      <c r="D11437" s="429">
        <v>2.935365</v>
      </c>
      <c r="E11437" s="429">
        <v>3.5334209999999997</v>
      </c>
      <c r="F11437" s="429">
        <v>-0.81278299999998893</v>
      </c>
    </row>
    <row r="11438" spans="1:6" x14ac:dyDescent="0.3">
      <c r="A11438" s="336">
        <v>39056</v>
      </c>
      <c r="B11438" s="2" t="s">
        <v>293</v>
      </c>
      <c r="C11438" s="429">
        <v>6.6548309999999997</v>
      </c>
      <c r="D11438" s="429">
        <v>2.9794710000000002</v>
      </c>
      <c r="E11438" s="429">
        <v>3.6753599999999995</v>
      </c>
      <c r="F11438" s="429">
        <v>2.1060979999999958</v>
      </c>
    </row>
    <row r="11439" spans="1:6" x14ac:dyDescent="0.3">
      <c r="A11439" s="336">
        <v>39057</v>
      </c>
      <c r="B11439" s="2" t="s">
        <v>293</v>
      </c>
      <c r="C11439" s="429">
        <v>6.2951629999999996</v>
      </c>
      <c r="D11439" s="429">
        <v>3.3454199999999998</v>
      </c>
      <c r="E11439" s="429">
        <v>2.9497429999999998</v>
      </c>
      <c r="F11439" s="429">
        <v>-2.1973320000000029</v>
      </c>
    </row>
    <row r="11440" spans="1:6" x14ac:dyDescent="0.3">
      <c r="A11440" s="336">
        <v>39058</v>
      </c>
      <c r="B11440" s="2" t="s">
        <v>293</v>
      </c>
      <c r="C11440" s="429">
        <v>6.6476569999999997</v>
      </c>
      <c r="D11440" s="429">
        <v>2.9855239999999998</v>
      </c>
      <c r="E11440" s="429">
        <v>3.6621329999999999</v>
      </c>
      <c r="F11440" s="429">
        <v>1.9089209999999994</v>
      </c>
    </row>
    <row r="11441" spans="1:6" x14ac:dyDescent="0.3">
      <c r="A11441" s="336">
        <v>39059</v>
      </c>
      <c r="B11441" s="2" t="s">
        <v>293</v>
      </c>
      <c r="C11441" s="429">
        <v>6.5658859999999999</v>
      </c>
      <c r="D11441" s="429">
        <v>3.3291330000000001</v>
      </c>
      <c r="E11441" s="429">
        <v>3.2367529999999998</v>
      </c>
      <c r="F11441" s="429">
        <v>0.20106899999998973</v>
      </c>
    </row>
    <row r="11442" spans="1:6" x14ac:dyDescent="0.3">
      <c r="A11442" s="336">
        <v>39063</v>
      </c>
      <c r="B11442" s="2" t="s">
        <v>293</v>
      </c>
      <c r="C11442" s="429">
        <v>6.7181879999999996</v>
      </c>
      <c r="D11442" s="429">
        <v>2.8260160000000001</v>
      </c>
      <c r="E11442" s="429">
        <v>3.8921719999999995</v>
      </c>
      <c r="F11442" s="429">
        <v>1.6344719999999953</v>
      </c>
    </row>
    <row r="11443" spans="1:6" x14ac:dyDescent="0.3">
      <c r="A11443" s="336">
        <v>39066</v>
      </c>
      <c r="B11443" s="2" t="s">
        <v>293</v>
      </c>
      <c r="C11443" s="429">
        <v>6.6786839999999996</v>
      </c>
      <c r="D11443" s="429">
        <v>3.0735790000000001</v>
      </c>
      <c r="E11443" s="429">
        <v>3.6051049999999996</v>
      </c>
      <c r="F11443" s="429">
        <v>3.4495850000000061</v>
      </c>
    </row>
    <row r="11444" spans="1:6" x14ac:dyDescent="0.3">
      <c r="A11444" s="336">
        <v>39067</v>
      </c>
      <c r="B11444" s="2" t="s">
        <v>293</v>
      </c>
      <c r="C11444" s="429">
        <v>6.5435930000000004</v>
      </c>
      <c r="D11444" s="429">
        <v>2.7920590000000001</v>
      </c>
      <c r="E11444" s="429">
        <v>3.7515340000000004</v>
      </c>
      <c r="F11444" s="429">
        <v>-0.18930499999999739</v>
      </c>
    </row>
    <row r="11445" spans="1:6" x14ac:dyDescent="0.3">
      <c r="A11445" s="336">
        <v>39069</v>
      </c>
      <c r="B11445" s="2" t="s">
        <v>293</v>
      </c>
      <c r="C11445" s="429">
        <v>6.5791539999999999</v>
      </c>
      <c r="D11445" s="429">
        <v>3.4030589999999998</v>
      </c>
      <c r="E11445" s="429">
        <v>3.1760950000000001</v>
      </c>
      <c r="F11445" s="429">
        <v>1.5109220000000008</v>
      </c>
    </row>
    <row r="11446" spans="1:6" x14ac:dyDescent="0.3">
      <c r="A11446" s="336">
        <v>39071</v>
      </c>
      <c r="B11446" s="2" t="s">
        <v>293</v>
      </c>
      <c r="C11446" s="429">
        <v>6.727042</v>
      </c>
      <c r="D11446" s="429">
        <v>2.9610829999999999</v>
      </c>
      <c r="E11446" s="429">
        <v>3.7659590000000001</v>
      </c>
      <c r="F11446" s="429">
        <v>2.1199980000000025</v>
      </c>
    </row>
    <row r="11447" spans="1:6" x14ac:dyDescent="0.3">
      <c r="A11447" s="336">
        <v>39073</v>
      </c>
      <c r="B11447" s="2" t="s">
        <v>293</v>
      </c>
      <c r="C11447" s="429">
        <v>6.5815669999999997</v>
      </c>
      <c r="D11447" s="429">
        <v>3.2047089999999998</v>
      </c>
      <c r="E11447" s="429">
        <v>3.3768579999999999</v>
      </c>
      <c r="F11447" s="429">
        <v>-0.15924900000000264</v>
      </c>
    </row>
    <row r="11448" spans="1:6" x14ac:dyDescent="0.3">
      <c r="A11448" s="336">
        <v>39074</v>
      </c>
      <c r="B11448" s="2" t="s">
        <v>293</v>
      </c>
      <c r="C11448" s="429">
        <v>6.3496639999999998</v>
      </c>
      <c r="D11448" s="429">
        <v>3.4035199999999999</v>
      </c>
      <c r="E11448" s="429">
        <v>2.9461439999999999</v>
      </c>
      <c r="F11448" s="429">
        <v>-2.2410530000000151</v>
      </c>
    </row>
    <row r="11449" spans="1:6" x14ac:dyDescent="0.3">
      <c r="A11449" s="336">
        <v>39078</v>
      </c>
      <c r="B11449" s="2" t="s">
        <v>293</v>
      </c>
      <c r="C11449" s="429">
        <v>6.5557970000000001</v>
      </c>
      <c r="D11449" s="429">
        <v>3.567876</v>
      </c>
      <c r="E11449" s="429">
        <v>2.987921</v>
      </c>
      <c r="F11449" s="429">
        <v>-1.3808530000000019</v>
      </c>
    </row>
    <row r="11450" spans="1:6" x14ac:dyDescent="0.3">
      <c r="A11450" s="336">
        <v>39079</v>
      </c>
      <c r="B11450" s="2" t="s">
        <v>293</v>
      </c>
      <c r="C11450" s="429">
        <v>6.6893390000000004</v>
      </c>
      <c r="D11450" s="429">
        <v>2.8203909999999999</v>
      </c>
      <c r="E11450" s="429">
        <v>3.8689480000000005</v>
      </c>
      <c r="F11450" s="429">
        <v>1.4660539999999926</v>
      </c>
    </row>
    <row r="11451" spans="1:6" x14ac:dyDescent="0.3">
      <c r="A11451" s="336">
        <v>39082</v>
      </c>
      <c r="B11451" s="2" t="s">
        <v>293</v>
      </c>
      <c r="C11451" s="429">
        <v>6.5686799999999996</v>
      </c>
      <c r="D11451" s="429">
        <v>3.478863</v>
      </c>
      <c r="E11451" s="429">
        <v>3.0898169999999996</v>
      </c>
      <c r="F11451" s="429">
        <v>-1.1455330000000004</v>
      </c>
    </row>
    <row r="11452" spans="1:6" x14ac:dyDescent="0.3">
      <c r="A11452" s="336">
        <v>39083</v>
      </c>
      <c r="B11452" s="2" t="s">
        <v>293</v>
      </c>
      <c r="C11452" s="429">
        <v>6.5460890000000003</v>
      </c>
      <c r="D11452" s="429">
        <v>3.5001380000000002</v>
      </c>
      <c r="E11452" s="429">
        <v>3.0459510000000001</v>
      </c>
      <c r="F11452" s="429">
        <v>-0.27291599999999505</v>
      </c>
    </row>
    <row r="11453" spans="1:6" x14ac:dyDescent="0.3">
      <c r="A11453" s="336">
        <v>39086</v>
      </c>
      <c r="B11453" s="2" t="s">
        <v>293</v>
      </c>
      <c r="C11453" s="429">
        <v>6.5878569999999996</v>
      </c>
      <c r="D11453" s="429">
        <v>3.2191869999999998</v>
      </c>
      <c r="E11453" s="429">
        <v>3.3686699999999998</v>
      </c>
      <c r="F11453" s="429">
        <v>3.4082780000000028</v>
      </c>
    </row>
    <row r="11454" spans="1:6" x14ac:dyDescent="0.3">
      <c r="A11454" s="336">
        <v>39088</v>
      </c>
      <c r="B11454" s="2" t="s">
        <v>298</v>
      </c>
      <c r="C11454" s="429">
        <v>6.1855260000000003</v>
      </c>
      <c r="D11454" s="429">
        <v>2.508165</v>
      </c>
      <c r="E11454" s="429">
        <v>3.6773610000000003</v>
      </c>
      <c r="F11454" s="429">
        <v>3.8189220000000077</v>
      </c>
    </row>
    <row r="11455" spans="1:6" x14ac:dyDescent="0.3">
      <c r="A11455" s="336">
        <v>39090</v>
      </c>
      <c r="B11455" s="2" t="s">
        <v>293</v>
      </c>
      <c r="C11455" s="429">
        <v>6.5128389999999996</v>
      </c>
      <c r="D11455" s="429">
        <v>2.7766470000000001</v>
      </c>
      <c r="E11455" s="429">
        <v>3.7361919999999995</v>
      </c>
      <c r="F11455" s="429">
        <v>-0.39410000000000167</v>
      </c>
    </row>
    <row r="11456" spans="1:6" x14ac:dyDescent="0.3">
      <c r="A11456" s="336">
        <v>39092</v>
      </c>
      <c r="B11456" s="2" t="s">
        <v>293</v>
      </c>
      <c r="C11456" s="429">
        <v>6.2763910000000003</v>
      </c>
      <c r="D11456" s="429">
        <v>3.5417589999999999</v>
      </c>
      <c r="E11456" s="429">
        <v>2.7346320000000004</v>
      </c>
      <c r="F11456" s="429">
        <v>-2.6591610000000045</v>
      </c>
    </row>
    <row r="11457" spans="1:6" x14ac:dyDescent="0.3">
      <c r="A11457" s="336">
        <v>39094</v>
      </c>
      <c r="B11457" s="2" t="s">
        <v>293</v>
      </c>
      <c r="C11457" s="429">
        <v>6.4904630000000001</v>
      </c>
      <c r="D11457" s="429">
        <v>3.0870739999999999</v>
      </c>
      <c r="E11457" s="429">
        <v>3.4033890000000002</v>
      </c>
      <c r="F11457" s="429">
        <v>-0.74765499999999463</v>
      </c>
    </row>
    <row r="11458" spans="1:6" x14ac:dyDescent="0.3">
      <c r="A11458" s="336">
        <v>39095</v>
      </c>
      <c r="B11458" s="2" t="s">
        <v>293</v>
      </c>
      <c r="C11458" s="429">
        <v>6.7919590000000003</v>
      </c>
      <c r="D11458" s="429">
        <v>2.9947569999999999</v>
      </c>
      <c r="E11458" s="429">
        <v>3.7972020000000004</v>
      </c>
      <c r="F11458" s="429">
        <v>1.9417200000000037</v>
      </c>
    </row>
    <row r="11459" spans="1:6" x14ac:dyDescent="0.3">
      <c r="A11459" s="336">
        <v>39096</v>
      </c>
      <c r="B11459" s="2" t="s">
        <v>293</v>
      </c>
      <c r="C11459" s="429">
        <v>6.6274100000000002</v>
      </c>
      <c r="D11459" s="429">
        <v>3.1697799999999998</v>
      </c>
      <c r="E11459" s="429">
        <v>3.4576300000000004</v>
      </c>
      <c r="F11459" s="429">
        <v>3.3842319999999972</v>
      </c>
    </row>
    <row r="11460" spans="1:6" x14ac:dyDescent="0.3">
      <c r="A11460" s="336">
        <v>39097</v>
      </c>
      <c r="B11460" s="2" t="s">
        <v>298</v>
      </c>
      <c r="C11460" s="429">
        <v>6.1872629999999997</v>
      </c>
      <c r="D11460" s="429">
        <v>2.5035850000000002</v>
      </c>
      <c r="E11460" s="429">
        <v>3.6836779999999996</v>
      </c>
      <c r="F11460" s="429">
        <v>3.0069799999999987</v>
      </c>
    </row>
    <row r="11461" spans="1:6" x14ac:dyDescent="0.3">
      <c r="A11461" s="336">
        <v>39108</v>
      </c>
      <c r="B11461" s="2" t="s">
        <v>293</v>
      </c>
      <c r="C11461" s="429">
        <v>6.4493770000000001</v>
      </c>
      <c r="D11461" s="429">
        <v>2.8978410000000001</v>
      </c>
      <c r="E11461" s="429">
        <v>3.551536</v>
      </c>
      <c r="F11461" s="429">
        <v>-1.2800440000000108</v>
      </c>
    </row>
    <row r="11462" spans="1:6" x14ac:dyDescent="0.3">
      <c r="A11462" s="336">
        <v>39110</v>
      </c>
      <c r="B11462" s="2" t="s">
        <v>293</v>
      </c>
      <c r="C11462" s="429">
        <v>6.6708119999999997</v>
      </c>
      <c r="D11462" s="429">
        <v>2.8580230000000002</v>
      </c>
      <c r="E11462" s="429">
        <v>3.8127889999999995</v>
      </c>
      <c r="F11462" s="429">
        <v>1.7522210000000058</v>
      </c>
    </row>
    <row r="11463" spans="1:6" x14ac:dyDescent="0.3">
      <c r="A11463" s="336">
        <v>39111</v>
      </c>
      <c r="B11463" s="2" t="s">
        <v>293</v>
      </c>
      <c r="C11463" s="429">
        <v>6.4720079999999998</v>
      </c>
      <c r="D11463" s="429">
        <v>3.7128359999999998</v>
      </c>
      <c r="E11463" s="429">
        <v>2.759172</v>
      </c>
      <c r="F11463" s="429">
        <v>-2.8351590000000044</v>
      </c>
    </row>
    <row r="11464" spans="1:6" x14ac:dyDescent="0.3">
      <c r="A11464" s="336">
        <v>39113</v>
      </c>
      <c r="B11464" s="2" t="s">
        <v>298</v>
      </c>
      <c r="C11464" s="429">
        <v>6.1920650000000004</v>
      </c>
      <c r="D11464" s="429">
        <v>2.3668589999999998</v>
      </c>
      <c r="E11464" s="429">
        <v>3.8252060000000006</v>
      </c>
      <c r="F11464" s="429">
        <v>5.2800130000000038</v>
      </c>
    </row>
    <row r="11465" spans="1:6" x14ac:dyDescent="0.3">
      <c r="A11465" s="336">
        <v>39114</v>
      </c>
      <c r="B11465" s="2" t="s">
        <v>293</v>
      </c>
      <c r="C11465" s="429">
        <v>6.4992929999999998</v>
      </c>
      <c r="D11465" s="429">
        <v>3.5975419999999998</v>
      </c>
      <c r="E11465" s="429">
        <v>2.901751</v>
      </c>
      <c r="F11465" s="429">
        <v>-2.2574749999999995</v>
      </c>
    </row>
    <row r="11466" spans="1:6" x14ac:dyDescent="0.3">
      <c r="A11466" s="336">
        <v>39116</v>
      </c>
      <c r="B11466" s="2" t="s">
        <v>293</v>
      </c>
      <c r="C11466" s="429">
        <v>6.4225289999999999</v>
      </c>
      <c r="D11466" s="429">
        <v>3.6654939999999998</v>
      </c>
      <c r="E11466" s="429">
        <v>2.7570350000000001</v>
      </c>
      <c r="F11466" s="429">
        <v>-2.4582589999999982</v>
      </c>
    </row>
    <row r="11467" spans="1:6" x14ac:dyDescent="0.3">
      <c r="A11467" s="336">
        <v>39117</v>
      </c>
      <c r="B11467" s="2" t="s">
        <v>293</v>
      </c>
      <c r="C11467" s="429">
        <v>6.4065130000000003</v>
      </c>
      <c r="D11467" s="429">
        <v>3.3339970000000001</v>
      </c>
      <c r="E11467" s="429">
        <v>3.0725160000000002</v>
      </c>
      <c r="F11467" s="429">
        <v>-1.8359399999999937</v>
      </c>
    </row>
    <row r="11468" spans="1:6" x14ac:dyDescent="0.3">
      <c r="A11468" s="336">
        <v>39119</v>
      </c>
      <c r="B11468" s="2" t="s">
        <v>293</v>
      </c>
      <c r="C11468" s="429">
        <v>6.4628740000000002</v>
      </c>
      <c r="D11468" s="429">
        <v>3.7908529999999998</v>
      </c>
      <c r="E11468" s="429">
        <v>2.6720210000000004</v>
      </c>
      <c r="F11468" s="429">
        <v>-2.9295120000000097</v>
      </c>
    </row>
    <row r="11469" spans="1:6" x14ac:dyDescent="0.3">
      <c r="A11469" s="336">
        <v>39120</v>
      </c>
      <c r="B11469" s="2" t="s">
        <v>293</v>
      </c>
      <c r="C11469" s="429">
        <v>6.640091</v>
      </c>
      <c r="D11469" s="429">
        <v>3.5823</v>
      </c>
      <c r="E11469" s="429">
        <v>3.0577909999999999</v>
      </c>
      <c r="F11469" s="429">
        <v>0.59918999999999301</v>
      </c>
    </row>
    <row r="11470" spans="1:6" x14ac:dyDescent="0.3">
      <c r="A11470" s="336">
        <v>39140</v>
      </c>
      <c r="B11470" s="2" t="s">
        <v>293</v>
      </c>
      <c r="C11470" s="429">
        <v>6.564476</v>
      </c>
      <c r="D11470" s="429">
        <v>3.879381</v>
      </c>
      <c r="E11470" s="429">
        <v>2.685095</v>
      </c>
      <c r="F11470" s="429">
        <v>-2.7898449999999926</v>
      </c>
    </row>
    <row r="11471" spans="1:6" x14ac:dyDescent="0.3">
      <c r="A11471" s="336">
        <v>39144</v>
      </c>
      <c r="B11471" s="2" t="s">
        <v>293</v>
      </c>
      <c r="C11471" s="429">
        <v>6.5505880000000003</v>
      </c>
      <c r="D11471" s="429">
        <v>3.3702640000000001</v>
      </c>
      <c r="E11471" s="429">
        <v>3.1803240000000002</v>
      </c>
      <c r="F11471" s="429">
        <v>1.8236730000000065</v>
      </c>
    </row>
    <row r="11472" spans="1:6" x14ac:dyDescent="0.3">
      <c r="A11472" s="336">
        <v>39145</v>
      </c>
      <c r="B11472" s="2" t="s">
        <v>293</v>
      </c>
      <c r="C11472" s="429">
        <v>6.4703629999999999</v>
      </c>
      <c r="D11472" s="429">
        <v>3.2197239999999998</v>
      </c>
      <c r="E11472" s="429">
        <v>3.2506390000000001</v>
      </c>
      <c r="F11472" s="429">
        <v>-1.1120760000000018</v>
      </c>
    </row>
    <row r="11473" spans="1:6" x14ac:dyDescent="0.3">
      <c r="A11473" s="336">
        <v>39146</v>
      </c>
      <c r="B11473" s="2" t="s">
        <v>293</v>
      </c>
      <c r="C11473" s="429">
        <v>6.6845470000000002</v>
      </c>
      <c r="D11473" s="429">
        <v>2.8718279999999998</v>
      </c>
      <c r="E11473" s="429">
        <v>3.8127190000000004</v>
      </c>
      <c r="F11473" s="429">
        <v>1.3686369999999926</v>
      </c>
    </row>
    <row r="11474" spans="1:6" x14ac:dyDescent="0.3">
      <c r="A11474" s="336">
        <v>39149</v>
      </c>
      <c r="B11474" s="2" t="s">
        <v>293</v>
      </c>
      <c r="C11474" s="429">
        <v>6.5544779999999996</v>
      </c>
      <c r="D11474" s="429">
        <v>3.72404</v>
      </c>
      <c r="E11474" s="429">
        <v>2.8304379999999996</v>
      </c>
      <c r="F11474" s="429">
        <v>-2.3248679999999879</v>
      </c>
    </row>
    <row r="11475" spans="1:6" x14ac:dyDescent="0.3">
      <c r="A11475" s="336">
        <v>39150</v>
      </c>
      <c r="B11475" s="2" t="s">
        <v>293</v>
      </c>
      <c r="C11475" s="429">
        <v>6.6053610000000003</v>
      </c>
      <c r="D11475" s="429">
        <v>3.1181779999999999</v>
      </c>
      <c r="E11475" s="429">
        <v>3.4871830000000004</v>
      </c>
      <c r="F11475" s="429">
        <v>4.474893999999999</v>
      </c>
    </row>
    <row r="11476" spans="1:6" x14ac:dyDescent="0.3">
      <c r="A11476" s="336">
        <v>39152</v>
      </c>
      <c r="B11476" s="2" t="s">
        <v>293</v>
      </c>
      <c r="C11476" s="429">
        <v>6.332281</v>
      </c>
      <c r="D11476" s="429">
        <v>3.5544280000000001</v>
      </c>
      <c r="E11476" s="429">
        <v>2.7778529999999999</v>
      </c>
      <c r="F11476" s="429">
        <v>-2.8246020000000058</v>
      </c>
    </row>
    <row r="11477" spans="1:6" x14ac:dyDescent="0.3">
      <c r="A11477" s="336">
        <v>39153</v>
      </c>
      <c r="B11477" s="2" t="s">
        <v>293</v>
      </c>
      <c r="C11477" s="429">
        <v>6.3598590000000002</v>
      </c>
      <c r="D11477" s="429">
        <v>3.5804130000000001</v>
      </c>
      <c r="E11477" s="429">
        <v>2.7794460000000001</v>
      </c>
      <c r="F11477" s="429">
        <v>-2.4619360000000157</v>
      </c>
    </row>
    <row r="11478" spans="1:6" x14ac:dyDescent="0.3">
      <c r="A11478" s="336">
        <v>39154</v>
      </c>
      <c r="B11478" s="2" t="s">
        <v>293</v>
      </c>
      <c r="C11478" s="429">
        <v>6.6305050000000003</v>
      </c>
      <c r="D11478" s="429">
        <v>3.07586</v>
      </c>
      <c r="E11478" s="429">
        <v>3.5546450000000003</v>
      </c>
      <c r="F11478" s="429">
        <v>2.2149250000000009</v>
      </c>
    </row>
    <row r="11479" spans="1:6" x14ac:dyDescent="0.3">
      <c r="A11479" s="336">
        <v>39156</v>
      </c>
      <c r="B11479" s="2" t="s">
        <v>293</v>
      </c>
      <c r="C11479" s="429">
        <v>6.7978170000000002</v>
      </c>
      <c r="D11479" s="429">
        <v>3.1163979999999998</v>
      </c>
      <c r="E11479" s="429">
        <v>3.6814190000000004</v>
      </c>
      <c r="F11479" s="429">
        <v>4.7270299999999921</v>
      </c>
    </row>
    <row r="11480" spans="1:6" x14ac:dyDescent="0.3">
      <c r="A11480" s="336">
        <v>39157</v>
      </c>
      <c r="B11480" s="2" t="s">
        <v>293</v>
      </c>
      <c r="C11480" s="429">
        <v>6.6455250000000001</v>
      </c>
      <c r="D11480" s="429">
        <v>2.865945</v>
      </c>
      <c r="E11480" s="429">
        <v>3.7795800000000002</v>
      </c>
      <c r="F11480" s="429">
        <v>1.5936380000000057</v>
      </c>
    </row>
    <row r="11481" spans="1:6" x14ac:dyDescent="0.3">
      <c r="A11481" s="336">
        <v>39159</v>
      </c>
      <c r="B11481" s="2" t="s">
        <v>298</v>
      </c>
      <c r="C11481" s="429">
        <v>6.1807299999999996</v>
      </c>
      <c r="D11481" s="429">
        <v>2.4359950000000001</v>
      </c>
      <c r="E11481" s="429">
        <v>3.7447349999999995</v>
      </c>
      <c r="F11481" s="429">
        <v>4.5445039999999892</v>
      </c>
    </row>
    <row r="11482" spans="1:6" x14ac:dyDescent="0.3">
      <c r="A11482" s="336">
        <v>39160</v>
      </c>
      <c r="B11482" s="2" t="s">
        <v>293</v>
      </c>
      <c r="C11482" s="429">
        <v>6.634938</v>
      </c>
      <c r="D11482" s="429">
        <v>2.7599010000000002</v>
      </c>
      <c r="E11482" s="429">
        <v>3.8750369999999998</v>
      </c>
      <c r="F11482" s="429">
        <v>1.0243790000000033</v>
      </c>
    </row>
    <row r="11483" spans="1:6" x14ac:dyDescent="0.3">
      <c r="A11483" s="336">
        <v>39162</v>
      </c>
      <c r="B11483" s="2" t="s">
        <v>293</v>
      </c>
      <c r="C11483" s="429">
        <v>6.8084550000000004</v>
      </c>
      <c r="D11483" s="429">
        <v>3.1224799999999999</v>
      </c>
      <c r="E11483" s="429">
        <v>3.6859750000000004</v>
      </c>
      <c r="F11483" s="429">
        <v>3.6207579999999879</v>
      </c>
    </row>
    <row r="11484" spans="1:6" x14ac:dyDescent="0.3">
      <c r="A11484" s="336">
        <v>39166</v>
      </c>
      <c r="B11484" s="2" t="s">
        <v>293</v>
      </c>
      <c r="C11484" s="429">
        <v>6.886196</v>
      </c>
      <c r="D11484" s="429">
        <v>3.2809970000000002</v>
      </c>
      <c r="E11484" s="429">
        <v>3.6051989999999998</v>
      </c>
      <c r="F11484" s="429">
        <v>2.4012420000000034</v>
      </c>
    </row>
    <row r="11485" spans="1:6" x14ac:dyDescent="0.3">
      <c r="A11485" s="336">
        <v>39168</v>
      </c>
      <c r="B11485" s="2" t="s">
        <v>293</v>
      </c>
      <c r="C11485" s="429">
        <v>6.3754220000000004</v>
      </c>
      <c r="D11485" s="429">
        <v>3.5644130000000001</v>
      </c>
      <c r="E11485" s="429">
        <v>2.8110090000000003</v>
      </c>
      <c r="F11485" s="429">
        <v>-1.8435229999999834</v>
      </c>
    </row>
    <row r="11486" spans="1:6" x14ac:dyDescent="0.3">
      <c r="A11486" s="336">
        <v>39169</v>
      </c>
      <c r="B11486" s="2" t="s">
        <v>293</v>
      </c>
      <c r="C11486" s="429">
        <v>6.8840560000000002</v>
      </c>
      <c r="D11486" s="429">
        <v>3.1634440000000001</v>
      </c>
      <c r="E11486" s="429">
        <v>3.720612</v>
      </c>
      <c r="F11486" s="429">
        <v>2.5058729999999869</v>
      </c>
    </row>
    <row r="11487" spans="1:6" x14ac:dyDescent="0.3">
      <c r="A11487" s="336">
        <v>39170</v>
      </c>
      <c r="B11487" s="2" t="s">
        <v>293</v>
      </c>
      <c r="C11487" s="429">
        <v>6.5977389999999998</v>
      </c>
      <c r="D11487" s="429">
        <v>3.1554160000000002</v>
      </c>
      <c r="E11487" s="429">
        <v>3.4423229999999996</v>
      </c>
      <c r="F11487" s="429">
        <v>1.057333999999976</v>
      </c>
    </row>
    <row r="11488" spans="1:6" x14ac:dyDescent="0.3">
      <c r="A11488" s="336">
        <v>39175</v>
      </c>
      <c r="B11488" s="2" t="s">
        <v>293</v>
      </c>
      <c r="C11488" s="429">
        <v>6.6054430000000002</v>
      </c>
      <c r="D11488" s="429">
        <v>3.186652</v>
      </c>
      <c r="E11488" s="429">
        <v>3.4187910000000001</v>
      </c>
      <c r="F11488" s="429">
        <v>2.5670949999999948</v>
      </c>
    </row>
    <row r="11489" spans="1:6" x14ac:dyDescent="0.3">
      <c r="A11489" s="336">
        <v>39176</v>
      </c>
      <c r="B11489" s="2" t="s">
        <v>293</v>
      </c>
      <c r="C11489" s="429">
        <v>6.6666189999999999</v>
      </c>
      <c r="D11489" s="429">
        <v>2.839245</v>
      </c>
      <c r="E11489" s="429">
        <v>3.8273739999999998</v>
      </c>
      <c r="F11489" s="429">
        <v>1.4214619999999982</v>
      </c>
    </row>
    <row r="11490" spans="1:6" x14ac:dyDescent="0.3">
      <c r="A11490" s="336">
        <v>39177</v>
      </c>
      <c r="B11490" s="2" t="s">
        <v>293</v>
      </c>
      <c r="C11490" s="429">
        <v>6.8238919999999998</v>
      </c>
      <c r="D11490" s="429">
        <v>3.142903</v>
      </c>
      <c r="E11490" s="429">
        <v>3.6809889999999998</v>
      </c>
      <c r="F11490" s="429">
        <v>5.1454470000000043</v>
      </c>
    </row>
    <row r="11491" spans="1:6" x14ac:dyDescent="0.3">
      <c r="A11491" s="336">
        <v>39179</v>
      </c>
      <c r="B11491" s="2" t="s">
        <v>293</v>
      </c>
      <c r="C11491" s="429">
        <v>6.7084830000000002</v>
      </c>
      <c r="D11491" s="429">
        <v>2.9196439999999999</v>
      </c>
      <c r="E11491" s="429">
        <v>3.7888390000000003</v>
      </c>
      <c r="F11491" s="429">
        <v>1.4747179999999886</v>
      </c>
    </row>
    <row r="11492" spans="1:6" x14ac:dyDescent="0.3">
      <c r="A11492" s="336">
        <v>39180</v>
      </c>
      <c r="B11492" s="2" t="s">
        <v>293</v>
      </c>
      <c r="C11492" s="429">
        <v>6.6724040000000002</v>
      </c>
      <c r="D11492" s="429">
        <v>3.0835499999999998</v>
      </c>
      <c r="E11492" s="429">
        <v>3.5888540000000004</v>
      </c>
      <c r="F11492" s="429">
        <v>5.0353150000000042</v>
      </c>
    </row>
    <row r="11493" spans="1:6" x14ac:dyDescent="0.3">
      <c r="A11493" s="336">
        <v>39183</v>
      </c>
      <c r="B11493" s="2" t="s">
        <v>293</v>
      </c>
      <c r="C11493" s="429">
        <v>6.7711620000000003</v>
      </c>
      <c r="D11493" s="429">
        <v>3.1017079999999999</v>
      </c>
      <c r="E11493" s="429">
        <v>3.6694540000000004</v>
      </c>
      <c r="F11493" s="429">
        <v>4.8570520000000101</v>
      </c>
    </row>
    <row r="11494" spans="1:6" x14ac:dyDescent="0.3">
      <c r="A11494" s="336">
        <v>39189</v>
      </c>
      <c r="B11494" s="2" t="s">
        <v>293</v>
      </c>
      <c r="C11494" s="429">
        <v>6.3949579999999999</v>
      </c>
      <c r="D11494" s="429">
        <v>3.1911710000000002</v>
      </c>
      <c r="E11494" s="429">
        <v>3.2037869999999997</v>
      </c>
      <c r="F11494" s="429">
        <v>-1.6475920000000102</v>
      </c>
    </row>
    <row r="11495" spans="1:6" x14ac:dyDescent="0.3">
      <c r="A11495" s="336">
        <v>39191</v>
      </c>
      <c r="B11495" s="2" t="s">
        <v>293</v>
      </c>
      <c r="C11495" s="429">
        <v>6.5279569999999998</v>
      </c>
      <c r="D11495" s="429">
        <v>3.714871</v>
      </c>
      <c r="E11495" s="429">
        <v>2.8130859999999998</v>
      </c>
      <c r="F11495" s="429">
        <v>-1.8695459999999855</v>
      </c>
    </row>
    <row r="11496" spans="1:6" x14ac:dyDescent="0.3">
      <c r="A11496" s="336">
        <v>39192</v>
      </c>
      <c r="B11496" s="2" t="s">
        <v>293</v>
      </c>
      <c r="C11496" s="429">
        <v>6.6905970000000003</v>
      </c>
      <c r="D11496" s="429">
        <v>2.7896329999999998</v>
      </c>
      <c r="E11496" s="429">
        <v>3.9009640000000005</v>
      </c>
      <c r="F11496" s="429">
        <v>1.5068890000000152</v>
      </c>
    </row>
    <row r="11497" spans="1:6" x14ac:dyDescent="0.3">
      <c r="A11497" s="336">
        <v>39194</v>
      </c>
      <c r="B11497" s="2" t="s">
        <v>293</v>
      </c>
      <c r="C11497" s="429">
        <v>6.8277140000000003</v>
      </c>
      <c r="D11497" s="429">
        <v>3.1926410000000001</v>
      </c>
      <c r="E11497" s="429">
        <v>3.6350730000000002</v>
      </c>
      <c r="F11497" s="429">
        <v>2.3209050000000033</v>
      </c>
    </row>
    <row r="11498" spans="1:6" x14ac:dyDescent="0.3">
      <c r="A11498" s="336">
        <v>39201</v>
      </c>
      <c r="B11498" s="2" t="s">
        <v>293</v>
      </c>
      <c r="C11498" s="429">
        <v>6.635014</v>
      </c>
      <c r="D11498" s="429">
        <v>2.949039</v>
      </c>
      <c r="E11498" s="429">
        <v>3.685975</v>
      </c>
      <c r="F11498" s="429">
        <v>1.118799999999986</v>
      </c>
    </row>
    <row r="11499" spans="1:6" x14ac:dyDescent="0.3">
      <c r="A11499" s="336">
        <v>39202</v>
      </c>
      <c r="B11499" s="2" t="s">
        <v>293</v>
      </c>
      <c r="C11499" s="429">
        <v>6.6347709999999998</v>
      </c>
      <c r="D11499" s="429">
        <v>2.9330270000000001</v>
      </c>
      <c r="E11499" s="429">
        <v>3.7017439999999997</v>
      </c>
      <c r="F11499" s="429">
        <v>1.1556630000000112</v>
      </c>
    </row>
    <row r="11500" spans="1:6" x14ac:dyDescent="0.3">
      <c r="A11500" s="336">
        <v>39203</v>
      </c>
      <c r="B11500" s="2" t="s">
        <v>293</v>
      </c>
      <c r="C11500" s="429">
        <v>6.6384489999999996</v>
      </c>
      <c r="D11500" s="429">
        <v>2.9418829999999998</v>
      </c>
      <c r="E11500" s="429">
        <v>3.6965659999999998</v>
      </c>
      <c r="F11500" s="429">
        <v>1.2744470000000092</v>
      </c>
    </row>
    <row r="11501" spans="1:6" x14ac:dyDescent="0.3">
      <c r="A11501" s="336">
        <v>39204</v>
      </c>
      <c r="B11501" s="2" t="s">
        <v>293</v>
      </c>
      <c r="C11501" s="429">
        <v>6.6404300000000003</v>
      </c>
      <c r="D11501" s="429">
        <v>2.9678089999999999</v>
      </c>
      <c r="E11501" s="429">
        <v>3.6726210000000004</v>
      </c>
      <c r="F11501" s="429">
        <v>1.2817289999999986</v>
      </c>
    </row>
    <row r="11502" spans="1:6" x14ac:dyDescent="0.3">
      <c r="A11502" s="336">
        <v>39206</v>
      </c>
      <c r="B11502" s="2" t="s">
        <v>293</v>
      </c>
      <c r="C11502" s="429">
        <v>6.6395270000000002</v>
      </c>
      <c r="D11502" s="429">
        <v>2.8955660000000001</v>
      </c>
      <c r="E11502" s="429">
        <v>3.7439610000000001</v>
      </c>
      <c r="F11502" s="429">
        <v>1.4361219999999975</v>
      </c>
    </row>
    <row r="11503" spans="1:6" x14ac:dyDescent="0.3">
      <c r="A11503" s="336">
        <v>39208</v>
      </c>
      <c r="B11503" s="2" t="s">
        <v>293</v>
      </c>
      <c r="C11503" s="429">
        <v>6.6131710000000004</v>
      </c>
      <c r="D11503" s="429">
        <v>2.9706579999999998</v>
      </c>
      <c r="E11503" s="429">
        <v>3.6425130000000006</v>
      </c>
      <c r="F11503" s="429">
        <v>0.5341889999999978</v>
      </c>
    </row>
    <row r="11504" spans="1:6" x14ac:dyDescent="0.3">
      <c r="A11504" s="336">
        <v>39209</v>
      </c>
      <c r="B11504" s="2" t="s">
        <v>293</v>
      </c>
      <c r="C11504" s="429">
        <v>6.6620330000000001</v>
      </c>
      <c r="D11504" s="429">
        <v>2.9542009999999999</v>
      </c>
      <c r="E11504" s="429">
        <v>3.7078320000000002</v>
      </c>
      <c r="F11504" s="429">
        <v>1.8985090000000113</v>
      </c>
    </row>
    <row r="11505" spans="1:6" x14ac:dyDescent="0.3">
      <c r="A11505" s="336">
        <v>39210</v>
      </c>
      <c r="B11505" s="2" t="s">
        <v>293</v>
      </c>
      <c r="C11505" s="429">
        <v>6.6370399999999998</v>
      </c>
      <c r="D11505" s="429">
        <v>2.9301599999999999</v>
      </c>
      <c r="E11505" s="429">
        <v>3.70688</v>
      </c>
      <c r="F11505" s="429">
        <v>1.2512670000000057</v>
      </c>
    </row>
    <row r="11506" spans="1:6" x14ac:dyDescent="0.3">
      <c r="A11506" s="336">
        <v>39211</v>
      </c>
      <c r="B11506" s="2" t="s">
        <v>293</v>
      </c>
      <c r="C11506" s="429">
        <v>6.6349289999999996</v>
      </c>
      <c r="D11506" s="429">
        <v>2.8779119999999998</v>
      </c>
      <c r="E11506" s="429">
        <v>3.7570169999999998</v>
      </c>
      <c r="F11506" s="429">
        <v>1.2489699999999999</v>
      </c>
    </row>
    <row r="11507" spans="1:6" x14ac:dyDescent="0.3">
      <c r="A11507" s="336">
        <v>39212</v>
      </c>
      <c r="B11507" s="2" t="s">
        <v>293</v>
      </c>
      <c r="C11507" s="429">
        <v>6.6369629999999997</v>
      </c>
      <c r="D11507" s="429">
        <v>3.0102950000000002</v>
      </c>
      <c r="E11507" s="429">
        <v>3.6266679999999996</v>
      </c>
      <c r="F11507" s="429">
        <v>1.2847469999999888</v>
      </c>
    </row>
    <row r="11508" spans="1:6" x14ac:dyDescent="0.3">
      <c r="A11508" s="336">
        <v>39213</v>
      </c>
      <c r="B11508" s="2" t="s">
        <v>293</v>
      </c>
      <c r="C11508" s="429">
        <v>6.6518680000000003</v>
      </c>
      <c r="D11508" s="429">
        <v>2.9120740000000001</v>
      </c>
      <c r="E11508" s="429">
        <v>3.7397940000000003</v>
      </c>
      <c r="F11508" s="429">
        <v>1.7124329999999972</v>
      </c>
    </row>
    <row r="11509" spans="1:6" x14ac:dyDescent="0.3">
      <c r="A11509" s="336">
        <v>39216</v>
      </c>
      <c r="B11509" s="2" t="s">
        <v>293</v>
      </c>
      <c r="C11509" s="429">
        <v>6.6357119999999998</v>
      </c>
      <c r="D11509" s="429">
        <v>2.9144860000000001</v>
      </c>
      <c r="E11509" s="429">
        <v>3.7212259999999997</v>
      </c>
      <c r="F11509" s="429">
        <v>1.2352660000000029</v>
      </c>
    </row>
    <row r="11510" spans="1:6" x14ac:dyDescent="0.3">
      <c r="A11510" s="336">
        <v>39218</v>
      </c>
      <c r="B11510" s="2" t="s">
        <v>293</v>
      </c>
      <c r="C11510" s="429">
        <v>6.6239600000000003</v>
      </c>
      <c r="D11510" s="429">
        <v>2.995053</v>
      </c>
      <c r="E11510" s="429">
        <v>3.6289070000000003</v>
      </c>
      <c r="F11510" s="429">
        <v>0.7709870000000123</v>
      </c>
    </row>
    <row r="11511" spans="1:6" x14ac:dyDescent="0.3">
      <c r="A11511" s="336">
        <v>39232</v>
      </c>
      <c r="B11511" s="2" t="s">
        <v>293</v>
      </c>
      <c r="C11511" s="429">
        <v>6.6234950000000001</v>
      </c>
      <c r="D11511" s="429">
        <v>2.9124699999999999</v>
      </c>
      <c r="E11511" s="429">
        <v>3.7110250000000002</v>
      </c>
      <c r="F11511" s="429">
        <v>0.89971699999999544</v>
      </c>
    </row>
    <row r="11512" spans="1:6" x14ac:dyDescent="0.3">
      <c r="A11512" s="336">
        <v>39272</v>
      </c>
      <c r="B11512" s="2" t="s">
        <v>293</v>
      </c>
      <c r="C11512" s="429">
        <v>6.6244779999999999</v>
      </c>
      <c r="D11512" s="429">
        <v>3.0657960000000002</v>
      </c>
      <c r="E11512" s="429">
        <v>3.5586819999999997</v>
      </c>
      <c r="F11512" s="429">
        <v>1.0704600000000042</v>
      </c>
    </row>
    <row r="11513" spans="1:6" x14ac:dyDescent="0.3">
      <c r="A11513" s="336">
        <v>39301</v>
      </c>
      <c r="B11513" s="2" t="s">
        <v>293</v>
      </c>
      <c r="C11513" s="429">
        <v>6.1767539999999999</v>
      </c>
      <c r="D11513" s="429">
        <v>3.3813059999999999</v>
      </c>
      <c r="E11513" s="429">
        <v>2.7954479999999999</v>
      </c>
      <c r="F11513" s="429">
        <v>-1.3252579999999838</v>
      </c>
    </row>
    <row r="11514" spans="1:6" x14ac:dyDescent="0.3">
      <c r="A11514" s="336">
        <v>39305</v>
      </c>
      <c r="B11514" s="2" t="s">
        <v>293</v>
      </c>
      <c r="C11514" s="429">
        <v>6.230715</v>
      </c>
      <c r="D11514" s="429">
        <v>3.282413</v>
      </c>
      <c r="E11514" s="429">
        <v>2.948302</v>
      </c>
      <c r="F11514" s="429">
        <v>-1.2447379999999981</v>
      </c>
    </row>
    <row r="11515" spans="1:6" x14ac:dyDescent="0.3">
      <c r="A11515" s="336">
        <v>39307</v>
      </c>
      <c r="B11515" s="2" t="s">
        <v>293</v>
      </c>
      <c r="C11515" s="429">
        <v>6.1738210000000002</v>
      </c>
      <c r="D11515" s="429">
        <v>3.3284590000000001</v>
      </c>
      <c r="E11515" s="429">
        <v>2.8453620000000002</v>
      </c>
      <c r="F11515" s="429">
        <v>-1.4337079999999958</v>
      </c>
    </row>
    <row r="11516" spans="1:6" x14ac:dyDescent="0.3">
      <c r="A11516" s="336">
        <v>39309</v>
      </c>
      <c r="B11516" s="2" t="s">
        <v>293</v>
      </c>
      <c r="C11516" s="429">
        <v>6.3410909999999996</v>
      </c>
      <c r="D11516" s="429">
        <v>3.2395559999999999</v>
      </c>
      <c r="E11516" s="429">
        <v>3.1015349999999997</v>
      </c>
      <c r="F11516" s="429">
        <v>-0.43333899999999659</v>
      </c>
    </row>
    <row r="11517" spans="1:6" x14ac:dyDescent="0.3">
      <c r="A11517" s="336">
        <v>39320</v>
      </c>
      <c r="B11517" s="2" t="s">
        <v>293</v>
      </c>
      <c r="C11517" s="429">
        <v>6.2651909999999997</v>
      </c>
      <c r="D11517" s="429">
        <v>3.2591389999999998</v>
      </c>
      <c r="E11517" s="429">
        <v>3.0060519999999999</v>
      </c>
      <c r="F11517" s="429">
        <v>-1.2658139999999989</v>
      </c>
    </row>
    <row r="11518" spans="1:6" x14ac:dyDescent="0.3">
      <c r="A11518" s="336">
        <v>39322</v>
      </c>
      <c r="B11518" s="2" t="s">
        <v>293</v>
      </c>
      <c r="C11518" s="429">
        <v>6.2439479999999996</v>
      </c>
      <c r="D11518" s="429">
        <v>3.8669310000000001</v>
      </c>
      <c r="E11518" s="429">
        <v>2.3770169999999995</v>
      </c>
      <c r="F11518" s="429">
        <v>-1.7428969999999993</v>
      </c>
    </row>
    <row r="11519" spans="1:6" x14ac:dyDescent="0.3">
      <c r="A11519" s="336">
        <v>39323</v>
      </c>
      <c r="B11519" s="2" t="s">
        <v>293</v>
      </c>
      <c r="C11519" s="429">
        <v>6.2097199999999999</v>
      </c>
      <c r="D11519" s="429">
        <v>3.3419279999999998</v>
      </c>
      <c r="E11519" s="429">
        <v>2.8677920000000001</v>
      </c>
      <c r="F11519" s="429">
        <v>-1.4547719999999984</v>
      </c>
    </row>
    <row r="11520" spans="1:6" x14ac:dyDescent="0.3">
      <c r="A11520" s="336">
        <v>39325</v>
      </c>
      <c r="B11520" s="2" t="s">
        <v>293</v>
      </c>
      <c r="C11520" s="429">
        <v>6.2510810000000001</v>
      </c>
      <c r="D11520" s="429">
        <v>3.2728969999999999</v>
      </c>
      <c r="E11520" s="429">
        <v>2.9781840000000002</v>
      </c>
      <c r="F11520" s="429">
        <v>-1.6726040000000069</v>
      </c>
    </row>
    <row r="11521" spans="1:6" x14ac:dyDescent="0.3">
      <c r="A11521" s="336">
        <v>39326</v>
      </c>
      <c r="B11521" s="2" t="s">
        <v>293</v>
      </c>
      <c r="C11521" s="429">
        <v>6.3026580000000001</v>
      </c>
      <c r="D11521" s="429">
        <v>3.2481599999999999</v>
      </c>
      <c r="E11521" s="429">
        <v>3.0544980000000002</v>
      </c>
      <c r="F11521" s="429">
        <v>-0.96591899999999953</v>
      </c>
    </row>
    <row r="11522" spans="1:6" x14ac:dyDescent="0.3">
      <c r="A11522" s="336">
        <v>39327</v>
      </c>
      <c r="B11522" s="2" t="s">
        <v>293</v>
      </c>
      <c r="C11522" s="429">
        <v>6.2385089999999996</v>
      </c>
      <c r="D11522" s="429">
        <v>3.347559</v>
      </c>
      <c r="E11522" s="429">
        <v>2.8909499999999997</v>
      </c>
      <c r="F11522" s="429">
        <v>-2.0958320000000086</v>
      </c>
    </row>
    <row r="11523" spans="1:6" x14ac:dyDescent="0.3">
      <c r="A11523" s="336">
        <v>39328</v>
      </c>
      <c r="B11523" s="2" t="s">
        <v>293</v>
      </c>
      <c r="C11523" s="429">
        <v>6.3059269999999996</v>
      </c>
      <c r="D11523" s="429">
        <v>3.2114630000000002</v>
      </c>
      <c r="E11523" s="429">
        <v>3.0944639999999994</v>
      </c>
      <c r="F11523" s="429">
        <v>-1.4496630000000081</v>
      </c>
    </row>
    <row r="11524" spans="1:6" x14ac:dyDescent="0.3">
      <c r="A11524" s="336">
        <v>39330</v>
      </c>
      <c r="B11524" s="2" t="s">
        <v>293</v>
      </c>
      <c r="C11524" s="429">
        <v>6.1944270000000001</v>
      </c>
      <c r="D11524" s="429">
        <v>3.3850850000000001</v>
      </c>
      <c r="E11524" s="429">
        <v>2.809342</v>
      </c>
      <c r="F11524" s="429">
        <v>-1.1208879999999937</v>
      </c>
    </row>
    <row r="11525" spans="1:6" x14ac:dyDescent="0.3">
      <c r="A11525" s="336">
        <v>39332</v>
      </c>
      <c r="B11525" s="2" t="s">
        <v>293</v>
      </c>
      <c r="C11525" s="429">
        <v>6.2170310000000004</v>
      </c>
      <c r="D11525" s="429">
        <v>3.3649689999999999</v>
      </c>
      <c r="E11525" s="429">
        <v>2.8520620000000005</v>
      </c>
      <c r="F11525" s="429">
        <v>-1.651808999999993</v>
      </c>
    </row>
    <row r="11526" spans="1:6" x14ac:dyDescent="0.3">
      <c r="A11526" s="336">
        <v>39335</v>
      </c>
      <c r="B11526" s="2" t="s">
        <v>293</v>
      </c>
      <c r="C11526" s="429">
        <v>6.3269820000000001</v>
      </c>
      <c r="D11526" s="429">
        <v>3.2457799999999999</v>
      </c>
      <c r="E11526" s="429">
        <v>3.0812020000000002</v>
      </c>
      <c r="F11526" s="429">
        <v>-0.34841599999999318</v>
      </c>
    </row>
    <row r="11527" spans="1:6" x14ac:dyDescent="0.3">
      <c r="A11527" s="336">
        <v>39336</v>
      </c>
      <c r="B11527" s="2" t="s">
        <v>293</v>
      </c>
      <c r="C11527" s="429">
        <v>6.2455350000000003</v>
      </c>
      <c r="D11527" s="429">
        <v>3.498888</v>
      </c>
      <c r="E11527" s="429">
        <v>2.7466470000000003</v>
      </c>
      <c r="F11527" s="429">
        <v>-2.4289920000000009</v>
      </c>
    </row>
    <row r="11528" spans="1:6" x14ac:dyDescent="0.3">
      <c r="A11528" s="336">
        <v>39337</v>
      </c>
      <c r="B11528" s="2" t="s">
        <v>293</v>
      </c>
      <c r="C11528" s="429">
        <v>6.252129</v>
      </c>
      <c r="D11528" s="429">
        <v>3.2897980000000002</v>
      </c>
      <c r="E11528" s="429">
        <v>2.9623309999999998</v>
      </c>
      <c r="F11528" s="429">
        <v>-1.9900909999999996</v>
      </c>
    </row>
    <row r="11529" spans="1:6" x14ac:dyDescent="0.3">
      <c r="A11529" s="336">
        <v>39338</v>
      </c>
      <c r="B11529" s="2" t="s">
        <v>293</v>
      </c>
      <c r="C11529" s="429">
        <v>6.2721429999999998</v>
      </c>
      <c r="D11529" s="429">
        <v>3.5077980000000002</v>
      </c>
      <c r="E11529" s="429">
        <v>2.7643449999999996</v>
      </c>
      <c r="F11529" s="429">
        <v>-2.0907980000000066</v>
      </c>
    </row>
    <row r="11530" spans="1:6" x14ac:dyDescent="0.3">
      <c r="A11530" s="336">
        <v>39339</v>
      </c>
      <c r="B11530" s="2" t="s">
        <v>293</v>
      </c>
      <c r="C11530" s="429">
        <v>6.3573639999999996</v>
      </c>
      <c r="D11530" s="429">
        <v>3.0525950000000002</v>
      </c>
      <c r="E11530" s="429">
        <v>3.3047689999999994</v>
      </c>
      <c r="F11530" s="429">
        <v>-1.9672359999999927</v>
      </c>
    </row>
    <row r="11531" spans="1:6" x14ac:dyDescent="0.3">
      <c r="A11531" s="336">
        <v>39341</v>
      </c>
      <c r="B11531" s="2" t="s">
        <v>293</v>
      </c>
      <c r="C11531" s="429">
        <v>6.3632359999999997</v>
      </c>
      <c r="D11531" s="429">
        <v>3.1394220000000002</v>
      </c>
      <c r="E11531" s="429">
        <v>3.2238139999999995</v>
      </c>
      <c r="F11531" s="429">
        <v>-0.78046499999999952</v>
      </c>
    </row>
    <row r="11532" spans="1:6" x14ac:dyDescent="0.3">
      <c r="A11532" s="336">
        <v>39342</v>
      </c>
      <c r="B11532" s="2" t="s">
        <v>293</v>
      </c>
      <c r="C11532" s="429">
        <v>6.2005549999999996</v>
      </c>
      <c r="D11532" s="429">
        <v>3.3070930000000001</v>
      </c>
      <c r="E11532" s="429">
        <v>2.8934619999999995</v>
      </c>
      <c r="F11532" s="429">
        <v>-1.2812369999999973</v>
      </c>
    </row>
    <row r="11533" spans="1:6" x14ac:dyDescent="0.3">
      <c r="A11533" s="336">
        <v>39345</v>
      </c>
      <c r="B11533" s="2" t="s">
        <v>293</v>
      </c>
      <c r="C11533" s="429">
        <v>6.2289370000000002</v>
      </c>
      <c r="D11533" s="429">
        <v>3.4326490000000001</v>
      </c>
      <c r="E11533" s="429">
        <v>2.7962880000000001</v>
      </c>
      <c r="F11533" s="429">
        <v>-2.0198170000000175</v>
      </c>
    </row>
    <row r="11534" spans="1:6" x14ac:dyDescent="0.3">
      <c r="A11534" s="336">
        <v>39346</v>
      </c>
      <c r="B11534" s="2" t="s">
        <v>293</v>
      </c>
      <c r="C11534" s="429">
        <v>6.3382969999999998</v>
      </c>
      <c r="D11534" s="429">
        <v>3.0065309999999998</v>
      </c>
      <c r="E11534" s="429">
        <v>3.331766</v>
      </c>
      <c r="F11534" s="429">
        <v>-2.1102270000000019</v>
      </c>
    </row>
    <row r="11535" spans="1:6" x14ac:dyDescent="0.3">
      <c r="A11535" s="336">
        <v>39347</v>
      </c>
      <c r="B11535" s="2" t="s">
        <v>293</v>
      </c>
      <c r="C11535" s="429">
        <v>6.2288370000000004</v>
      </c>
      <c r="D11535" s="429">
        <v>3.4408530000000002</v>
      </c>
      <c r="E11535" s="429">
        <v>2.7879840000000002</v>
      </c>
      <c r="F11535" s="429">
        <v>-1.1167839999999956</v>
      </c>
    </row>
    <row r="11536" spans="1:6" x14ac:dyDescent="0.3">
      <c r="A11536" s="336">
        <v>39348</v>
      </c>
      <c r="B11536" s="2" t="s">
        <v>293</v>
      </c>
      <c r="C11536" s="429">
        <v>6.2419229999999999</v>
      </c>
      <c r="D11536" s="429">
        <v>3.4642919999999999</v>
      </c>
      <c r="E11536" s="429">
        <v>2.777631</v>
      </c>
      <c r="F11536" s="429">
        <v>-1.5836909999999875</v>
      </c>
    </row>
    <row r="11537" spans="1:6" x14ac:dyDescent="0.3">
      <c r="A11537" s="336">
        <v>39350</v>
      </c>
      <c r="B11537" s="2" t="s">
        <v>293</v>
      </c>
      <c r="C11537" s="429">
        <v>6.304627</v>
      </c>
      <c r="D11537" s="429">
        <v>3.1319949999999999</v>
      </c>
      <c r="E11537" s="429">
        <v>3.1726320000000001</v>
      </c>
      <c r="F11537" s="429">
        <v>-2.1059749999999866</v>
      </c>
    </row>
    <row r="11538" spans="1:6" x14ac:dyDescent="0.3">
      <c r="A11538" s="336">
        <v>39352</v>
      </c>
      <c r="B11538" s="2" t="s">
        <v>293</v>
      </c>
      <c r="C11538" s="429">
        <v>6.3342020000000003</v>
      </c>
      <c r="D11538" s="429">
        <v>3.1949740000000002</v>
      </c>
      <c r="E11538" s="429">
        <v>3.1392280000000001</v>
      </c>
      <c r="F11538" s="429">
        <v>-0.30384599999999296</v>
      </c>
    </row>
    <row r="11539" spans="1:6" x14ac:dyDescent="0.3">
      <c r="A11539" s="336">
        <v>39354</v>
      </c>
      <c r="B11539" s="2" t="s">
        <v>293</v>
      </c>
      <c r="C11539" s="429">
        <v>6.2891750000000002</v>
      </c>
      <c r="D11539" s="429">
        <v>3.1583570000000001</v>
      </c>
      <c r="E11539" s="429">
        <v>3.1308180000000001</v>
      </c>
      <c r="F11539" s="429">
        <v>-2.0263049999999865</v>
      </c>
    </row>
    <row r="11540" spans="1:6" x14ac:dyDescent="0.3">
      <c r="A11540" s="336">
        <v>39355</v>
      </c>
      <c r="B11540" s="2" t="s">
        <v>293</v>
      </c>
      <c r="C11540" s="429">
        <v>6.186585</v>
      </c>
      <c r="D11540" s="429">
        <v>3.4873750000000001</v>
      </c>
      <c r="E11540" s="429">
        <v>2.6992099999999999</v>
      </c>
      <c r="F11540" s="429">
        <v>-1.0878769999999918</v>
      </c>
    </row>
    <row r="11541" spans="1:6" x14ac:dyDescent="0.3">
      <c r="A11541" s="336">
        <v>39356</v>
      </c>
      <c r="B11541" s="2" t="s">
        <v>293</v>
      </c>
      <c r="C11541" s="429">
        <v>6.2161419999999996</v>
      </c>
      <c r="D11541" s="429">
        <v>3.4354680000000002</v>
      </c>
      <c r="E11541" s="429">
        <v>2.7806739999999994</v>
      </c>
      <c r="F11541" s="429">
        <v>-1.5679820000000007</v>
      </c>
    </row>
    <row r="11542" spans="1:6" x14ac:dyDescent="0.3">
      <c r="A11542" s="336">
        <v>39358</v>
      </c>
      <c r="B11542" s="2" t="s">
        <v>293</v>
      </c>
      <c r="C11542" s="429">
        <v>6.315474</v>
      </c>
      <c r="D11542" s="429">
        <v>3.1608719999999999</v>
      </c>
      <c r="E11542" s="429">
        <v>3.1546020000000001</v>
      </c>
      <c r="F11542" s="429">
        <v>-0.70171100000000308</v>
      </c>
    </row>
    <row r="11543" spans="1:6" x14ac:dyDescent="0.3">
      <c r="A11543" s="336">
        <v>39359</v>
      </c>
      <c r="B11543" s="2" t="s">
        <v>293</v>
      </c>
      <c r="C11543" s="429">
        <v>6.3550269999999998</v>
      </c>
      <c r="D11543" s="429">
        <v>3.264478</v>
      </c>
      <c r="E11543" s="429">
        <v>3.0905489999999998</v>
      </c>
      <c r="F11543" s="429">
        <v>-1.9580099999999874</v>
      </c>
    </row>
    <row r="11544" spans="1:6" x14ac:dyDescent="0.3">
      <c r="A11544" s="336">
        <v>39360</v>
      </c>
      <c r="B11544" s="2" t="s">
        <v>293</v>
      </c>
      <c r="C11544" s="429">
        <v>6.2347489999999999</v>
      </c>
      <c r="D11544" s="429">
        <v>3.5580720000000001</v>
      </c>
      <c r="E11544" s="429">
        <v>2.6766769999999998</v>
      </c>
      <c r="F11544" s="429">
        <v>-0.9336760000000055</v>
      </c>
    </row>
    <row r="11545" spans="1:6" x14ac:dyDescent="0.3">
      <c r="A11545" s="336">
        <v>39361</v>
      </c>
      <c r="B11545" s="2" t="s">
        <v>293</v>
      </c>
      <c r="C11545" s="429">
        <v>6.3402430000000001</v>
      </c>
      <c r="D11545" s="429">
        <v>3.144911</v>
      </c>
      <c r="E11545" s="429">
        <v>3.1953320000000001</v>
      </c>
      <c r="F11545" s="429">
        <v>-0.70426900000000359</v>
      </c>
    </row>
    <row r="11546" spans="1:6" x14ac:dyDescent="0.3">
      <c r="A11546" s="336">
        <v>39362</v>
      </c>
      <c r="B11546" s="2" t="s">
        <v>293</v>
      </c>
      <c r="C11546" s="429">
        <v>6.2747210000000004</v>
      </c>
      <c r="D11546" s="429">
        <v>3.9692560000000001</v>
      </c>
      <c r="E11546" s="429">
        <v>2.3054650000000003</v>
      </c>
      <c r="F11546" s="429">
        <v>-2.6658959999999965</v>
      </c>
    </row>
    <row r="11547" spans="1:6" x14ac:dyDescent="0.3">
      <c r="A11547" s="336">
        <v>39363</v>
      </c>
      <c r="B11547" s="2" t="s">
        <v>293</v>
      </c>
      <c r="C11547" s="429">
        <v>6.182436</v>
      </c>
      <c r="D11547" s="429">
        <v>3.4077639999999998</v>
      </c>
      <c r="E11547" s="429">
        <v>2.7746720000000002</v>
      </c>
      <c r="F11547" s="429">
        <v>-0.96381199999999723</v>
      </c>
    </row>
    <row r="11548" spans="1:6" x14ac:dyDescent="0.3">
      <c r="A11548" s="336">
        <v>39364</v>
      </c>
      <c r="B11548" s="2" t="s">
        <v>293</v>
      </c>
      <c r="C11548" s="429">
        <v>6.2609019999999997</v>
      </c>
      <c r="D11548" s="429">
        <v>3.3077610000000002</v>
      </c>
      <c r="E11548" s="429">
        <v>2.9531409999999996</v>
      </c>
      <c r="F11548" s="429">
        <v>-0.74263499999999993</v>
      </c>
    </row>
    <row r="11549" spans="1:6" x14ac:dyDescent="0.3">
      <c r="A11549" s="336">
        <v>39365</v>
      </c>
      <c r="B11549" s="2" t="s">
        <v>293</v>
      </c>
      <c r="C11549" s="429">
        <v>6.2873679999999998</v>
      </c>
      <c r="D11549" s="429">
        <v>3.2853949999999998</v>
      </c>
      <c r="E11549" s="429">
        <v>3.001973</v>
      </c>
      <c r="F11549" s="429">
        <v>-2.302578000000004</v>
      </c>
    </row>
    <row r="11550" spans="1:6" x14ac:dyDescent="0.3">
      <c r="A11550" s="336">
        <v>39366</v>
      </c>
      <c r="B11550" s="2" t="s">
        <v>293</v>
      </c>
      <c r="C11550" s="429">
        <v>6.2468510000000004</v>
      </c>
      <c r="D11550" s="429">
        <v>3.465042</v>
      </c>
      <c r="E11550" s="429">
        <v>2.7818090000000004</v>
      </c>
      <c r="F11550" s="429">
        <v>-1.274167999999996</v>
      </c>
    </row>
    <row r="11551" spans="1:6" x14ac:dyDescent="0.3">
      <c r="A11551" s="336">
        <v>39367</v>
      </c>
      <c r="B11551" s="2" t="s">
        <v>293</v>
      </c>
      <c r="C11551" s="429">
        <v>6.238289</v>
      </c>
      <c r="D11551" s="429">
        <v>3.7277100000000001</v>
      </c>
      <c r="E11551" s="429">
        <v>2.5105789999999999</v>
      </c>
      <c r="F11551" s="429">
        <v>-1.395895000000003</v>
      </c>
    </row>
    <row r="11552" spans="1:6" x14ac:dyDescent="0.3">
      <c r="A11552" s="336">
        <v>39401</v>
      </c>
      <c r="B11552" s="2" t="s">
        <v>293</v>
      </c>
      <c r="C11552" s="429">
        <v>6.410094</v>
      </c>
      <c r="D11552" s="429">
        <v>3.8494549999999998</v>
      </c>
      <c r="E11552" s="429">
        <v>2.5606390000000001</v>
      </c>
      <c r="F11552" s="429">
        <v>-2.189189000000006</v>
      </c>
    </row>
    <row r="11553" spans="1:6" x14ac:dyDescent="0.3">
      <c r="A11553" s="336">
        <v>39402</v>
      </c>
      <c r="B11553" s="2" t="s">
        <v>293</v>
      </c>
      <c r="C11553" s="429">
        <v>6.4434829999999996</v>
      </c>
      <c r="D11553" s="429">
        <v>3.802543</v>
      </c>
      <c r="E11553" s="429">
        <v>2.6409399999999996</v>
      </c>
      <c r="F11553" s="429">
        <v>-2.059775000000009</v>
      </c>
    </row>
    <row r="11554" spans="1:6" x14ac:dyDescent="0.3">
      <c r="A11554" s="336">
        <v>39406</v>
      </c>
      <c r="B11554" s="2" t="s">
        <v>293</v>
      </c>
      <c r="C11554" s="429">
        <v>6.4212999999999996</v>
      </c>
      <c r="D11554" s="429">
        <v>3.765177</v>
      </c>
      <c r="E11554" s="429">
        <v>2.6561229999999996</v>
      </c>
      <c r="F11554" s="429">
        <v>-1.8973979999999955</v>
      </c>
    </row>
    <row r="11555" spans="1:6" x14ac:dyDescent="0.3">
      <c r="A11555" s="336">
        <v>39421</v>
      </c>
      <c r="B11555" s="2" t="s">
        <v>293</v>
      </c>
      <c r="C11555" s="429">
        <v>6.5103439999999999</v>
      </c>
      <c r="D11555" s="429">
        <v>3.9616730000000002</v>
      </c>
      <c r="E11555" s="429">
        <v>2.5486709999999997</v>
      </c>
      <c r="F11555" s="429">
        <v>-2.9603030000000032</v>
      </c>
    </row>
    <row r="11556" spans="1:6" x14ac:dyDescent="0.3">
      <c r="A11556" s="336">
        <v>39422</v>
      </c>
      <c r="B11556" s="2" t="s">
        <v>293</v>
      </c>
      <c r="C11556" s="429">
        <v>6.314432</v>
      </c>
      <c r="D11556" s="429">
        <v>3.4901270000000002</v>
      </c>
      <c r="E11556" s="429">
        <v>2.8243049999999998</v>
      </c>
      <c r="F11556" s="429">
        <v>-1.6890119999999982</v>
      </c>
    </row>
    <row r="11557" spans="1:6" x14ac:dyDescent="0.3">
      <c r="A11557" s="336">
        <v>39423</v>
      </c>
      <c r="B11557" s="2" t="s">
        <v>293</v>
      </c>
      <c r="C11557" s="429">
        <v>6.3506499999999999</v>
      </c>
      <c r="D11557" s="429">
        <v>3.9712429999999999</v>
      </c>
      <c r="E11557" s="429">
        <v>2.379407</v>
      </c>
      <c r="F11557" s="429">
        <v>-2.7079989999999867</v>
      </c>
    </row>
    <row r="11558" spans="1:6" x14ac:dyDescent="0.3">
      <c r="A11558" s="336">
        <v>39425</v>
      </c>
      <c r="B11558" s="2" t="s">
        <v>293</v>
      </c>
      <c r="C11558" s="429">
        <v>6.3787789999999998</v>
      </c>
      <c r="D11558" s="429">
        <v>4.0655159999999997</v>
      </c>
      <c r="E11558" s="429">
        <v>2.3132630000000001</v>
      </c>
      <c r="F11558" s="429">
        <v>-2.9879200000000026</v>
      </c>
    </row>
    <row r="11559" spans="1:6" x14ac:dyDescent="0.3">
      <c r="A11559" s="336">
        <v>39426</v>
      </c>
      <c r="B11559" s="2" t="s">
        <v>293</v>
      </c>
      <c r="C11559" s="429">
        <v>6.3818830000000002</v>
      </c>
      <c r="D11559" s="429">
        <v>4.1013479999999998</v>
      </c>
      <c r="E11559" s="429">
        <v>2.2805350000000004</v>
      </c>
      <c r="F11559" s="429">
        <v>-2.9527300000000025</v>
      </c>
    </row>
    <row r="11560" spans="1:6" x14ac:dyDescent="0.3">
      <c r="A11560" s="336">
        <v>39427</v>
      </c>
      <c r="B11560" s="2" t="s">
        <v>293</v>
      </c>
      <c r="C11560" s="429">
        <v>6.5306490000000004</v>
      </c>
      <c r="D11560" s="429">
        <v>4.0158959999999997</v>
      </c>
      <c r="E11560" s="429">
        <v>2.5147530000000007</v>
      </c>
      <c r="F11560" s="429">
        <v>-3.385690000000011</v>
      </c>
    </row>
    <row r="11561" spans="1:6" x14ac:dyDescent="0.3">
      <c r="A11561" s="336">
        <v>39428</v>
      </c>
      <c r="B11561" s="2" t="s">
        <v>293</v>
      </c>
      <c r="C11561" s="429">
        <v>6.449999</v>
      </c>
      <c r="D11561" s="429">
        <v>3.7509670000000002</v>
      </c>
      <c r="E11561" s="429">
        <v>2.6990319999999999</v>
      </c>
      <c r="F11561" s="429">
        <v>-2.4165670000000006</v>
      </c>
    </row>
    <row r="11562" spans="1:6" x14ac:dyDescent="0.3">
      <c r="A11562" s="336">
        <v>39429</v>
      </c>
      <c r="B11562" s="2" t="s">
        <v>293</v>
      </c>
      <c r="C11562" s="429">
        <v>6.5144419999999998</v>
      </c>
      <c r="D11562" s="429">
        <v>4.0646089999999999</v>
      </c>
      <c r="E11562" s="429">
        <v>2.4498329999999999</v>
      </c>
      <c r="F11562" s="429">
        <v>-2.9545320000000146</v>
      </c>
    </row>
    <row r="11563" spans="1:6" x14ac:dyDescent="0.3">
      <c r="A11563" s="336">
        <v>39437</v>
      </c>
      <c r="B11563" s="2" t="s">
        <v>293</v>
      </c>
      <c r="C11563" s="429">
        <v>6.3827680000000004</v>
      </c>
      <c r="D11563" s="429">
        <v>3.5473189999999999</v>
      </c>
      <c r="E11563" s="429">
        <v>2.8354490000000006</v>
      </c>
      <c r="F11563" s="429">
        <v>-1.2882600000000011</v>
      </c>
    </row>
    <row r="11564" spans="1:6" x14ac:dyDescent="0.3">
      <c r="A11564" s="336">
        <v>39439</v>
      </c>
      <c r="B11564" s="2" t="s">
        <v>293</v>
      </c>
      <c r="C11564" s="429">
        <v>6.2816859999999997</v>
      </c>
      <c r="D11564" s="429">
        <v>3.4651879999999999</v>
      </c>
      <c r="E11564" s="429">
        <v>2.8164979999999997</v>
      </c>
      <c r="F11564" s="429">
        <v>-1.1162799999999891</v>
      </c>
    </row>
    <row r="11565" spans="1:6" x14ac:dyDescent="0.3">
      <c r="A11565" s="336">
        <v>39440</v>
      </c>
      <c r="B11565" s="2" t="s">
        <v>293</v>
      </c>
      <c r="C11565" s="429">
        <v>6.3536390000000003</v>
      </c>
      <c r="D11565" s="429">
        <v>3.4435760000000002</v>
      </c>
      <c r="E11565" s="429">
        <v>2.9100630000000001</v>
      </c>
      <c r="F11565" s="429">
        <v>-0.9144330000000096</v>
      </c>
    </row>
    <row r="11566" spans="1:6" x14ac:dyDescent="0.3">
      <c r="A11566" s="336">
        <v>39443</v>
      </c>
      <c r="B11566" s="2" t="s">
        <v>293</v>
      </c>
      <c r="C11566" s="429">
        <v>6.3268440000000004</v>
      </c>
      <c r="D11566" s="429">
        <v>3.4844970000000002</v>
      </c>
      <c r="E11566" s="429">
        <v>2.8423470000000002</v>
      </c>
      <c r="F11566" s="429">
        <v>-1.0522929999999988</v>
      </c>
    </row>
    <row r="11567" spans="1:6" x14ac:dyDescent="0.3">
      <c r="A11567" s="336">
        <v>39451</v>
      </c>
      <c r="B11567" s="2" t="s">
        <v>293</v>
      </c>
      <c r="C11567" s="429">
        <v>6.3176310000000004</v>
      </c>
      <c r="D11567" s="429">
        <v>4.2007519999999996</v>
      </c>
      <c r="E11567" s="429">
        <v>2.1168790000000008</v>
      </c>
      <c r="F11567" s="429">
        <v>-3.6228649999999831</v>
      </c>
    </row>
    <row r="11568" spans="1:6" x14ac:dyDescent="0.3">
      <c r="A11568" s="336">
        <v>39452</v>
      </c>
      <c r="B11568" s="2" t="s">
        <v>293</v>
      </c>
      <c r="C11568" s="429">
        <v>6.3480179999999997</v>
      </c>
      <c r="D11568" s="429">
        <v>4.440658</v>
      </c>
      <c r="E11568" s="429">
        <v>1.9073599999999997</v>
      </c>
      <c r="F11568" s="429">
        <v>-3.4003330000000105</v>
      </c>
    </row>
    <row r="11569" spans="1:6" x14ac:dyDescent="0.3">
      <c r="A11569" s="336">
        <v>39455</v>
      </c>
      <c r="B11569" s="2" t="s">
        <v>293</v>
      </c>
      <c r="C11569" s="429">
        <v>6.4443149999999996</v>
      </c>
      <c r="D11569" s="429">
        <v>4.0152729999999996</v>
      </c>
      <c r="E11569" s="429">
        <v>2.4290419999999999</v>
      </c>
      <c r="F11569" s="429">
        <v>-2.8618680000000012</v>
      </c>
    </row>
    <row r="11570" spans="1:6" x14ac:dyDescent="0.3">
      <c r="A11570" s="336">
        <v>39456</v>
      </c>
      <c r="B11570" s="2" t="s">
        <v>293</v>
      </c>
      <c r="C11570" s="429">
        <v>6.3432519999999997</v>
      </c>
      <c r="D11570" s="429">
        <v>4.1059999999999999</v>
      </c>
      <c r="E11570" s="429">
        <v>2.2372519999999998</v>
      </c>
      <c r="F11570" s="429">
        <v>-3.139052999999997</v>
      </c>
    </row>
    <row r="11571" spans="1:6" x14ac:dyDescent="0.3">
      <c r="A11571" s="336">
        <v>39459</v>
      </c>
      <c r="B11571" s="2" t="s">
        <v>293</v>
      </c>
      <c r="C11571" s="429">
        <v>6.405259</v>
      </c>
      <c r="D11571" s="429">
        <v>3.6377989999999998</v>
      </c>
      <c r="E11571" s="429">
        <v>2.7674600000000003</v>
      </c>
      <c r="F11571" s="429">
        <v>-1.6066650000000138</v>
      </c>
    </row>
    <row r="11572" spans="1:6" x14ac:dyDescent="0.3">
      <c r="A11572" s="336">
        <v>39461</v>
      </c>
      <c r="B11572" s="2" t="s">
        <v>293</v>
      </c>
      <c r="C11572" s="429">
        <v>6.3102080000000003</v>
      </c>
      <c r="D11572" s="429">
        <v>4.0447300000000004</v>
      </c>
      <c r="E11572" s="429">
        <v>2.2654779999999999</v>
      </c>
      <c r="F11572" s="429">
        <v>-3.2846490000000017</v>
      </c>
    </row>
    <row r="11573" spans="1:6" x14ac:dyDescent="0.3">
      <c r="A11573" s="336">
        <v>39462</v>
      </c>
      <c r="B11573" s="2" t="s">
        <v>293</v>
      </c>
      <c r="C11573" s="429">
        <v>6.3657700000000004</v>
      </c>
      <c r="D11573" s="429">
        <v>3.9149859999999999</v>
      </c>
      <c r="E11573" s="429">
        <v>2.4507840000000005</v>
      </c>
      <c r="F11573" s="429">
        <v>-2.3941499999999962</v>
      </c>
    </row>
    <row r="11574" spans="1:6" x14ac:dyDescent="0.3">
      <c r="A11574" s="336">
        <v>39464</v>
      </c>
      <c r="B11574" s="2" t="s">
        <v>293</v>
      </c>
      <c r="C11574" s="429">
        <v>6.3586080000000003</v>
      </c>
      <c r="D11574" s="429">
        <v>3.5984120000000002</v>
      </c>
      <c r="E11574" s="429">
        <v>2.7601960000000001</v>
      </c>
      <c r="F11574" s="429">
        <v>-1.2935190000000034</v>
      </c>
    </row>
    <row r="11575" spans="1:6" x14ac:dyDescent="0.3">
      <c r="A11575" s="336">
        <v>39465</v>
      </c>
      <c r="B11575" s="2" t="s">
        <v>293</v>
      </c>
      <c r="C11575" s="429">
        <v>6.3808819999999997</v>
      </c>
      <c r="D11575" s="429">
        <v>3.7132849999999999</v>
      </c>
      <c r="E11575" s="429">
        <v>2.6675969999999998</v>
      </c>
      <c r="F11575" s="429">
        <v>-1.6824279999999945</v>
      </c>
    </row>
    <row r="11576" spans="1:6" x14ac:dyDescent="0.3">
      <c r="A11576" s="336">
        <v>39466</v>
      </c>
      <c r="B11576" s="2" t="s">
        <v>293</v>
      </c>
      <c r="C11576" s="429">
        <v>6.351318</v>
      </c>
      <c r="D11576" s="429">
        <v>4.1457059999999997</v>
      </c>
      <c r="E11576" s="429">
        <v>2.2056120000000004</v>
      </c>
      <c r="F11576" s="429">
        <v>-2.7895119999999949</v>
      </c>
    </row>
    <row r="11577" spans="1:6" x14ac:dyDescent="0.3">
      <c r="A11577" s="336">
        <v>39470</v>
      </c>
      <c r="B11577" s="2" t="s">
        <v>293</v>
      </c>
      <c r="C11577" s="429">
        <v>6.3940890000000001</v>
      </c>
      <c r="D11577" s="429">
        <v>4.0571630000000001</v>
      </c>
      <c r="E11577" s="429">
        <v>2.3369260000000001</v>
      </c>
      <c r="F11577" s="429">
        <v>-3.0135300000000029</v>
      </c>
    </row>
    <row r="11578" spans="1:6" x14ac:dyDescent="0.3">
      <c r="A11578" s="336">
        <v>39474</v>
      </c>
      <c r="B11578" s="2" t="s">
        <v>293</v>
      </c>
      <c r="C11578" s="429">
        <v>6.5376899999999996</v>
      </c>
      <c r="D11578" s="429">
        <v>4.0274380000000001</v>
      </c>
      <c r="E11578" s="429">
        <v>2.5102519999999995</v>
      </c>
      <c r="F11578" s="429">
        <v>-3.5191289999999995</v>
      </c>
    </row>
    <row r="11579" spans="1:6" x14ac:dyDescent="0.3">
      <c r="A11579" s="336">
        <v>39475</v>
      </c>
      <c r="B11579" s="2" t="s">
        <v>293</v>
      </c>
      <c r="C11579" s="429">
        <v>6.4518380000000004</v>
      </c>
      <c r="D11579" s="429">
        <v>3.9200560000000002</v>
      </c>
      <c r="E11579" s="429">
        <v>2.5317820000000002</v>
      </c>
      <c r="F11579" s="429">
        <v>-2.4664159999999953</v>
      </c>
    </row>
    <row r="11580" spans="1:6" x14ac:dyDescent="0.3">
      <c r="A11580" s="336">
        <v>39476</v>
      </c>
      <c r="B11580" s="2" t="s">
        <v>293</v>
      </c>
      <c r="C11580" s="429">
        <v>6.3219539999999999</v>
      </c>
      <c r="D11580" s="429">
        <v>3.8053170000000001</v>
      </c>
      <c r="E11580" s="429">
        <v>2.5166369999999998</v>
      </c>
      <c r="F11580" s="429">
        <v>-2.1995130000000103</v>
      </c>
    </row>
    <row r="11581" spans="1:6" x14ac:dyDescent="0.3">
      <c r="A11581" s="336">
        <v>39478</v>
      </c>
      <c r="B11581" s="2" t="s">
        <v>293</v>
      </c>
      <c r="C11581" s="429">
        <v>6.4839570000000002</v>
      </c>
      <c r="D11581" s="429">
        <v>4.0852110000000001</v>
      </c>
      <c r="E11581" s="429">
        <v>2.398746</v>
      </c>
      <c r="F11581" s="429">
        <v>-3.3425530000000023</v>
      </c>
    </row>
    <row r="11582" spans="1:6" x14ac:dyDescent="0.3">
      <c r="A11582" s="336">
        <v>39479</v>
      </c>
      <c r="B11582" s="2" t="s">
        <v>293</v>
      </c>
      <c r="C11582" s="429">
        <v>6.4442209999999998</v>
      </c>
      <c r="D11582" s="429">
        <v>3.733994</v>
      </c>
      <c r="E11582" s="429">
        <v>2.7102269999999997</v>
      </c>
      <c r="F11582" s="429">
        <v>-2.1024590000000174</v>
      </c>
    </row>
    <row r="11583" spans="1:6" x14ac:dyDescent="0.3">
      <c r="A11583" s="336">
        <v>39480</v>
      </c>
      <c r="B11583" s="2" t="s">
        <v>293</v>
      </c>
      <c r="C11583" s="429">
        <v>6.3725209999999999</v>
      </c>
      <c r="D11583" s="429">
        <v>3.5330569999999999</v>
      </c>
      <c r="E11583" s="429">
        <v>2.839464</v>
      </c>
      <c r="F11583" s="429">
        <v>-1.5119690000000006</v>
      </c>
    </row>
    <row r="11584" spans="1:6" x14ac:dyDescent="0.3">
      <c r="A11584" s="336">
        <v>39481</v>
      </c>
      <c r="B11584" s="2" t="s">
        <v>293</v>
      </c>
      <c r="C11584" s="429">
        <v>6.342638</v>
      </c>
      <c r="D11584" s="429">
        <v>3.4902869999999999</v>
      </c>
      <c r="E11584" s="429">
        <v>2.8523510000000001</v>
      </c>
      <c r="F11584" s="429">
        <v>-1.5982969999999881</v>
      </c>
    </row>
    <row r="11585" spans="1:6" x14ac:dyDescent="0.3">
      <c r="A11585" s="336">
        <v>39482</v>
      </c>
      <c r="B11585" s="2" t="s">
        <v>293</v>
      </c>
      <c r="C11585" s="429">
        <v>6.4767799999999998</v>
      </c>
      <c r="D11585" s="429">
        <v>3.9185249999999998</v>
      </c>
      <c r="E11585" s="429">
        <v>2.5582549999999999</v>
      </c>
      <c r="F11585" s="429">
        <v>-2.5302839999999946</v>
      </c>
    </row>
    <row r="11586" spans="1:6" x14ac:dyDescent="0.3">
      <c r="A11586" s="336">
        <v>39483</v>
      </c>
      <c r="B11586" s="2" t="s">
        <v>293</v>
      </c>
      <c r="C11586" s="429">
        <v>6.5392809999999999</v>
      </c>
      <c r="D11586" s="429">
        <v>4.136196</v>
      </c>
      <c r="E11586" s="429">
        <v>2.4030849999999999</v>
      </c>
      <c r="F11586" s="429">
        <v>-3.6973819999999833</v>
      </c>
    </row>
    <row r="11587" spans="1:6" x14ac:dyDescent="0.3">
      <c r="A11587" s="336">
        <v>39501</v>
      </c>
      <c r="B11587" s="2" t="s">
        <v>293</v>
      </c>
      <c r="C11587" s="429">
        <v>6.3672329999999997</v>
      </c>
      <c r="D11587" s="429">
        <v>4.526408</v>
      </c>
      <c r="E11587" s="429">
        <v>1.8408249999999997</v>
      </c>
      <c r="F11587" s="429">
        <v>-3.5688419999999965</v>
      </c>
    </row>
    <row r="11588" spans="1:6" x14ac:dyDescent="0.3">
      <c r="A11588" s="336">
        <v>39503</v>
      </c>
      <c r="B11588" s="2" t="s">
        <v>293</v>
      </c>
      <c r="C11588" s="429">
        <v>6.3302839999999998</v>
      </c>
      <c r="D11588" s="429">
        <v>4.4172169999999999</v>
      </c>
      <c r="E11588" s="429">
        <v>1.9130669999999999</v>
      </c>
      <c r="F11588" s="429">
        <v>-3.5046910000000011</v>
      </c>
    </row>
    <row r="11589" spans="1:6" x14ac:dyDescent="0.3">
      <c r="A11589" s="336">
        <v>39507</v>
      </c>
      <c r="B11589" s="2" t="s">
        <v>293</v>
      </c>
      <c r="C11589" s="429">
        <v>6.367604</v>
      </c>
      <c r="D11589" s="429">
        <v>4.5326930000000001</v>
      </c>
      <c r="E11589" s="429">
        <v>1.834911</v>
      </c>
      <c r="F11589" s="429">
        <v>-3.5718159999999983</v>
      </c>
    </row>
    <row r="11590" spans="1:6" x14ac:dyDescent="0.3">
      <c r="A11590" s="336">
        <v>39520</v>
      </c>
      <c r="B11590" s="2" t="s">
        <v>293</v>
      </c>
      <c r="C11590" s="429">
        <v>6.2904090000000004</v>
      </c>
      <c r="D11590" s="429">
        <v>4.1641180000000002</v>
      </c>
      <c r="E11590" s="429">
        <v>2.1262910000000002</v>
      </c>
      <c r="F11590" s="429">
        <v>-2.384648999999996</v>
      </c>
    </row>
    <row r="11591" spans="1:6" x14ac:dyDescent="0.3">
      <c r="A11591" s="336">
        <v>39525</v>
      </c>
      <c r="B11591" s="2" t="s">
        <v>293</v>
      </c>
      <c r="C11591" s="429">
        <v>6.2598770000000004</v>
      </c>
      <c r="D11591" s="429">
        <v>4.1402749999999999</v>
      </c>
      <c r="E11591" s="429">
        <v>2.1196020000000004</v>
      </c>
      <c r="F11591" s="429">
        <v>-2.8031629999999907</v>
      </c>
    </row>
    <row r="11592" spans="1:6" x14ac:dyDescent="0.3">
      <c r="A11592" s="336">
        <v>39529</v>
      </c>
      <c r="B11592" s="2" t="s">
        <v>293</v>
      </c>
      <c r="C11592" s="429">
        <v>6.3333469999999998</v>
      </c>
      <c r="D11592" s="429">
        <v>4.1741840000000003</v>
      </c>
      <c r="E11592" s="429">
        <v>2.1591629999999995</v>
      </c>
      <c r="F11592" s="429">
        <v>-2.4331869999999824</v>
      </c>
    </row>
    <row r="11593" spans="1:6" x14ac:dyDescent="0.3">
      <c r="A11593" s="336">
        <v>39530</v>
      </c>
      <c r="B11593" s="2" t="s">
        <v>294</v>
      </c>
      <c r="C11593" s="429">
        <v>5.9701810000000002</v>
      </c>
      <c r="D11593" s="429">
        <v>4.0074399999999999</v>
      </c>
      <c r="E11593" s="429">
        <v>1.9627410000000003</v>
      </c>
      <c r="F11593" s="429">
        <v>-3.6106049999999854</v>
      </c>
    </row>
    <row r="11594" spans="1:6" x14ac:dyDescent="0.3">
      <c r="A11594" s="336">
        <v>39531</v>
      </c>
      <c r="B11594" s="2" t="s">
        <v>294</v>
      </c>
      <c r="C11594" s="429">
        <v>5.9679099999999998</v>
      </c>
      <c r="D11594" s="429">
        <v>4.0107480000000004</v>
      </c>
      <c r="E11594" s="429">
        <v>1.9571619999999994</v>
      </c>
      <c r="F11594" s="429">
        <v>-3.6158410000000032</v>
      </c>
    </row>
    <row r="11595" spans="1:6" x14ac:dyDescent="0.3">
      <c r="A11595" s="336">
        <v>39532</v>
      </c>
      <c r="B11595" s="2" t="s">
        <v>294</v>
      </c>
      <c r="C11595" s="429">
        <v>5.9658410000000002</v>
      </c>
      <c r="D11595" s="429">
        <v>4.0841969999999996</v>
      </c>
      <c r="E11595" s="429">
        <v>1.8816440000000005</v>
      </c>
      <c r="F11595" s="429">
        <v>-3.6298530000000042</v>
      </c>
    </row>
    <row r="11596" spans="1:6" x14ac:dyDescent="0.3">
      <c r="A11596" s="336">
        <v>39534</v>
      </c>
      <c r="B11596" s="2" t="s">
        <v>294</v>
      </c>
      <c r="C11596" s="429">
        <v>5.9691859999999997</v>
      </c>
      <c r="D11596" s="429">
        <v>4.0044259999999996</v>
      </c>
      <c r="E11596" s="429">
        <v>1.9647600000000001</v>
      </c>
      <c r="F11596" s="429">
        <v>-3.6194759999999846</v>
      </c>
    </row>
    <row r="11597" spans="1:6" x14ac:dyDescent="0.3">
      <c r="A11597" s="336">
        <v>39540</v>
      </c>
      <c r="B11597" s="2" t="s">
        <v>294</v>
      </c>
      <c r="C11597" s="429">
        <v>5.9757949999999997</v>
      </c>
      <c r="D11597" s="429">
        <v>4.0294359999999996</v>
      </c>
      <c r="E11597" s="429">
        <v>1.9463590000000002</v>
      </c>
      <c r="F11597" s="429">
        <v>-3.5956049999999991</v>
      </c>
    </row>
    <row r="11598" spans="1:6" x14ac:dyDescent="0.3">
      <c r="A11598" s="336">
        <v>39553</v>
      </c>
      <c r="B11598" s="2" t="s">
        <v>293</v>
      </c>
      <c r="C11598" s="429">
        <v>6.2963399999999998</v>
      </c>
      <c r="D11598" s="429">
        <v>4.5376190000000003</v>
      </c>
      <c r="E11598" s="429">
        <v>1.7587209999999995</v>
      </c>
      <c r="F11598" s="429">
        <v>-2.9525179999999835</v>
      </c>
    </row>
    <row r="11599" spans="1:6" x14ac:dyDescent="0.3">
      <c r="A11599" s="336">
        <v>39556</v>
      </c>
      <c r="B11599" s="2" t="s">
        <v>293</v>
      </c>
      <c r="C11599" s="429">
        <v>6.2769029999999999</v>
      </c>
      <c r="D11599" s="429">
        <v>4.1604210000000004</v>
      </c>
      <c r="E11599" s="429">
        <v>2.1164819999999995</v>
      </c>
      <c r="F11599" s="429">
        <v>-2.9646900000000045</v>
      </c>
    </row>
    <row r="11600" spans="1:6" x14ac:dyDescent="0.3">
      <c r="A11600" s="336">
        <v>39560</v>
      </c>
      <c r="B11600" s="2" t="s">
        <v>293</v>
      </c>
      <c r="C11600" s="429">
        <v>6.3236860000000004</v>
      </c>
      <c r="D11600" s="429">
        <v>4.3937039999999996</v>
      </c>
      <c r="E11600" s="429">
        <v>1.9299820000000008</v>
      </c>
      <c r="F11600" s="429">
        <v>-3.3783049999999903</v>
      </c>
    </row>
    <row r="11601" spans="1:6" x14ac:dyDescent="0.3">
      <c r="A11601" s="336">
        <v>39561</v>
      </c>
      <c r="B11601" s="2" t="s">
        <v>293</v>
      </c>
      <c r="C11601" s="429">
        <v>6.3575660000000003</v>
      </c>
      <c r="D11601" s="429">
        <v>4.2869130000000002</v>
      </c>
      <c r="E11601" s="429">
        <v>2.0706530000000001</v>
      </c>
      <c r="F11601" s="429">
        <v>-3.5381149999999977</v>
      </c>
    </row>
    <row r="11602" spans="1:6" x14ac:dyDescent="0.3">
      <c r="A11602" s="336">
        <v>39562</v>
      </c>
      <c r="B11602" s="2" t="s">
        <v>294</v>
      </c>
      <c r="C11602" s="429">
        <v>5.9586509999999997</v>
      </c>
      <c r="D11602" s="429">
        <v>4.1597229999999996</v>
      </c>
      <c r="E11602" s="429">
        <v>1.7989280000000001</v>
      </c>
      <c r="F11602" s="429">
        <v>-2.726581000000003</v>
      </c>
    </row>
    <row r="11603" spans="1:6" x14ac:dyDescent="0.3">
      <c r="A11603" s="336">
        <v>39563</v>
      </c>
      <c r="B11603" s="2" t="s">
        <v>293</v>
      </c>
      <c r="C11603" s="429">
        <v>6.2826040000000001</v>
      </c>
      <c r="D11603" s="429">
        <v>4.5053789999999996</v>
      </c>
      <c r="E11603" s="429">
        <v>1.7772250000000005</v>
      </c>
      <c r="F11603" s="429">
        <v>-2.7647839999999917</v>
      </c>
    </row>
    <row r="11604" spans="1:6" x14ac:dyDescent="0.3">
      <c r="A11604" s="336">
        <v>39564</v>
      </c>
      <c r="B11604" s="2" t="s">
        <v>294</v>
      </c>
      <c r="C11604" s="429">
        <v>6.0029019999999997</v>
      </c>
      <c r="D11604" s="429">
        <v>4.124943</v>
      </c>
      <c r="E11604" s="429">
        <v>1.8779589999999997</v>
      </c>
      <c r="F11604" s="429">
        <v>-3.2544530000000051</v>
      </c>
    </row>
    <row r="11605" spans="1:6" x14ac:dyDescent="0.3">
      <c r="A11605" s="336">
        <v>39565</v>
      </c>
      <c r="B11605" s="2" t="s">
        <v>294</v>
      </c>
      <c r="C11605" s="429">
        <v>5.9747529999999998</v>
      </c>
      <c r="D11605" s="429">
        <v>4.1425000000000001</v>
      </c>
      <c r="E11605" s="429">
        <v>1.8322529999999997</v>
      </c>
      <c r="F11605" s="429">
        <v>-3.3548650000000038</v>
      </c>
    </row>
    <row r="11606" spans="1:6" x14ac:dyDescent="0.3">
      <c r="A11606" s="336">
        <v>39567</v>
      </c>
      <c r="B11606" s="2" t="s">
        <v>293</v>
      </c>
      <c r="C11606" s="429">
        <v>6.2793859999999997</v>
      </c>
      <c r="D11606" s="429">
        <v>4.4955109999999996</v>
      </c>
      <c r="E11606" s="429">
        <v>1.7838750000000001</v>
      </c>
      <c r="F11606" s="429">
        <v>-2.8531610000000072</v>
      </c>
    </row>
    <row r="11607" spans="1:6" x14ac:dyDescent="0.3">
      <c r="A11607" s="336">
        <v>39571</v>
      </c>
      <c r="B11607" s="2" t="s">
        <v>293</v>
      </c>
      <c r="C11607" s="429">
        <v>6.2869210000000004</v>
      </c>
      <c r="D11607" s="429">
        <v>4.2592590000000001</v>
      </c>
      <c r="E11607" s="429">
        <v>2.0276620000000003</v>
      </c>
      <c r="F11607" s="429">
        <v>-3.1977279999999979</v>
      </c>
    </row>
    <row r="11608" spans="1:6" x14ac:dyDescent="0.3">
      <c r="A11608" s="336">
        <v>39572</v>
      </c>
      <c r="B11608" s="2" t="s">
        <v>293</v>
      </c>
      <c r="C11608" s="429">
        <v>6.3264550000000002</v>
      </c>
      <c r="D11608" s="429">
        <v>4.2038659999999997</v>
      </c>
      <c r="E11608" s="429">
        <v>2.1225890000000005</v>
      </c>
      <c r="F11608" s="429">
        <v>-2.0539979999999929</v>
      </c>
    </row>
    <row r="11609" spans="1:6" x14ac:dyDescent="0.3">
      <c r="A11609" s="336">
        <v>39573</v>
      </c>
      <c r="B11609" s="2" t="s">
        <v>293</v>
      </c>
      <c r="C11609" s="429">
        <v>6.3501570000000003</v>
      </c>
      <c r="D11609" s="429">
        <v>4.2903539999999998</v>
      </c>
      <c r="E11609" s="429">
        <v>2.0598030000000005</v>
      </c>
      <c r="F11609" s="429">
        <v>-3.4206980000000087</v>
      </c>
    </row>
    <row r="11610" spans="1:6" x14ac:dyDescent="0.3">
      <c r="A11610" s="336">
        <v>39574</v>
      </c>
      <c r="B11610" s="2" t="s">
        <v>293</v>
      </c>
      <c r="C11610" s="429">
        <v>6.3400689999999997</v>
      </c>
      <c r="D11610" s="429">
        <v>4.4121199999999998</v>
      </c>
      <c r="E11610" s="429">
        <v>1.9279489999999999</v>
      </c>
      <c r="F11610" s="429">
        <v>-3.5977759999999961</v>
      </c>
    </row>
    <row r="11611" spans="1:6" x14ac:dyDescent="0.3">
      <c r="A11611" s="336">
        <v>39576</v>
      </c>
      <c r="B11611" s="2" t="s">
        <v>293</v>
      </c>
      <c r="C11611" s="429">
        <v>6.2503270000000004</v>
      </c>
      <c r="D11611" s="429">
        <v>4.1483460000000001</v>
      </c>
      <c r="E11611" s="429">
        <v>2.1019810000000003</v>
      </c>
      <c r="F11611" s="429">
        <v>-2.3726870000000062</v>
      </c>
    </row>
    <row r="11612" spans="1:6" x14ac:dyDescent="0.3">
      <c r="A11612" s="336">
        <v>39577</v>
      </c>
      <c r="B11612" s="2" t="s">
        <v>293</v>
      </c>
      <c r="C11612" s="429">
        <v>6.3753219999999997</v>
      </c>
      <c r="D11612" s="429">
        <v>4.180218</v>
      </c>
      <c r="E11612" s="429">
        <v>2.1951039999999997</v>
      </c>
      <c r="F11612" s="429">
        <v>-3.3013660000000016</v>
      </c>
    </row>
    <row r="11613" spans="1:6" x14ac:dyDescent="0.3">
      <c r="A11613" s="336">
        <v>39581</v>
      </c>
      <c r="B11613" s="2" t="s">
        <v>293</v>
      </c>
      <c r="C11613" s="429">
        <v>6.2806889999999997</v>
      </c>
      <c r="D11613" s="429">
        <v>4.511393</v>
      </c>
      <c r="E11613" s="429">
        <v>1.7692959999999998</v>
      </c>
      <c r="F11613" s="429">
        <v>-2.6015989999999931</v>
      </c>
    </row>
    <row r="11614" spans="1:6" x14ac:dyDescent="0.3">
      <c r="A11614" s="336">
        <v>39601</v>
      </c>
      <c r="B11614" s="2" t="s">
        <v>293</v>
      </c>
      <c r="C11614" s="429">
        <v>6.5102830000000003</v>
      </c>
      <c r="D11614" s="429">
        <v>3.8312529999999998</v>
      </c>
      <c r="E11614" s="429">
        <v>2.6790300000000005</v>
      </c>
      <c r="F11614" s="429">
        <v>-3.0486530000000087</v>
      </c>
    </row>
    <row r="11615" spans="1:6" x14ac:dyDescent="0.3">
      <c r="A11615" s="336">
        <v>39629</v>
      </c>
      <c r="B11615" s="2" t="s">
        <v>293</v>
      </c>
      <c r="C11615" s="429">
        <v>6.511361</v>
      </c>
      <c r="D11615" s="429">
        <v>3.8001770000000001</v>
      </c>
      <c r="E11615" s="429">
        <v>2.7111839999999998</v>
      </c>
      <c r="F11615" s="429">
        <v>-3.5529149999999987</v>
      </c>
    </row>
    <row r="11616" spans="1:6" x14ac:dyDescent="0.3">
      <c r="A11616" s="336">
        <v>39630</v>
      </c>
      <c r="B11616" s="2" t="s">
        <v>293</v>
      </c>
      <c r="C11616" s="429">
        <v>6.538119</v>
      </c>
      <c r="D11616" s="429">
        <v>3.7362299999999999</v>
      </c>
      <c r="E11616" s="429">
        <v>2.8018890000000001</v>
      </c>
      <c r="F11616" s="429">
        <v>-1.4700929999999914</v>
      </c>
    </row>
    <row r="11617" spans="1:6" x14ac:dyDescent="0.3">
      <c r="A11617" s="336">
        <v>39631</v>
      </c>
      <c r="B11617" s="2" t="s">
        <v>293</v>
      </c>
      <c r="C11617" s="429">
        <v>6.5324960000000001</v>
      </c>
      <c r="D11617" s="429">
        <v>4.3477119999999996</v>
      </c>
      <c r="E11617" s="429">
        <v>2.1847840000000005</v>
      </c>
      <c r="F11617" s="429">
        <v>-3.3292069999999896</v>
      </c>
    </row>
    <row r="11618" spans="1:6" x14ac:dyDescent="0.3">
      <c r="A11618" s="336">
        <v>39633</v>
      </c>
      <c r="B11618" s="2" t="s">
        <v>293</v>
      </c>
      <c r="C11618" s="429">
        <v>6.6087800000000003</v>
      </c>
      <c r="D11618" s="429">
        <v>4.1206069999999997</v>
      </c>
      <c r="E11618" s="429">
        <v>2.4881730000000006</v>
      </c>
      <c r="F11618" s="429">
        <v>-2.1448060000000098</v>
      </c>
    </row>
    <row r="11619" spans="1:6" x14ac:dyDescent="0.3">
      <c r="A11619" s="336">
        <v>39638</v>
      </c>
      <c r="B11619" s="2" t="s">
        <v>293</v>
      </c>
      <c r="C11619" s="429">
        <v>6.5657670000000001</v>
      </c>
      <c r="D11619" s="429">
        <v>4.114249</v>
      </c>
      <c r="E11619" s="429">
        <v>2.4515180000000001</v>
      </c>
      <c r="F11619" s="429">
        <v>-2.7483020000000025</v>
      </c>
    </row>
    <row r="11620" spans="1:6" x14ac:dyDescent="0.3">
      <c r="A11620" s="336">
        <v>39641</v>
      </c>
      <c r="B11620" s="2" t="s">
        <v>293</v>
      </c>
      <c r="C11620" s="429">
        <v>6.5415020000000004</v>
      </c>
      <c r="D11620" s="429">
        <v>4.0755429999999997</v>
      </c>
      <c r="E11620" s="429">
        <v>2.4659590000000007</v>
      </c>
      <c r="F11620" s="429">
        <v>-4.3280689999999993</v>
      </c>
    </row>
    <row r="11621" spans="1:6" x14ac:dyDescent="0.3">
      <c r="A11621" s="336">
        <v>39643</v>
      </c>
      <c r="B11621" s="2" t="s">
        <v>293</v>
      </c>
      <c r="C11621" s="429">
        <v>6.5326880000000003</v>
      </c>
      <c r="D11621" s="429">
        <v>4.1362959999999998</v>
      </c>
      <c r="E11621" s="429">
        <v>2.3963920000000005</v>
      </c>
      <c r="F11621" s="429">
        <v>-4.0979879999999866</v>
      </c>
    </row>
    <row r="11622" spans="1:6" x14ac:dyDescent="0.3">
      <c r="A11622" s="336">
        <v>39645</v>
      </c>
      <c r="B11622" s="2" t="s">
        <v>293</v>
      </c>
      <c r="C11622" s="429">
        <v>6.5246430000000002</v>
      </c>
      <c r="D11622" s="429">
        <v>3.9314490000000002</v>
      </c>
      <c r="E11622" s="429">
        <v>2.593194</v>
      </c>
      <c r="F11622" s="429">
        <v>-3.1331219999999931</v>
      </c>
    </row>
    <row r="11623" spans="1:6" x14ac:dyDescent="0.3">
      <c r="A11623" s="336">
        <v>39647</v>
      </c>
      <c r="B11623" s="2" t="s">
        <v>293</v>
      </c>
      <c r="C11623" s="429">
        <v>6.5106809999999999</v>
      </c>
      <c r="D11623" s="429">
        <v>3.6772420000000001</v>
      </c>
      <c r="E11623" s="429">
        <v>2.8334389999999998</v>
      </c>
      <c r="F11623" s="429">
        <v>-1.5619720000000115</v>
      </c>
    </row>
    <row r="11624" spans="1:6" x14ac:dyDescent="0.3">
      <c r="A11624" s="336">
        <v>39648</v>
      </c>
      <c r="B11624" s="2" t="s">
        <v>293</v>
      </c>
      <c r="C11624" s="429">
        <v>6.5188059999999997</v>
      </c>
      <c r="D11624" s="429">
        <v>3.7619199999999999</v>
      </c>
      <c r="E11624" s="429">
        <v>2.7568859999999997</v>
      </c>
      <c r="F11624" s="429">
        <v>-3.8135010000000094</v>
      </c>
    </row>
    <row r="11625" spans="1:6" x14ac:dyDescent="0.3">
      <c r="A11625" s="336">
        <v>39652</v>
      </c>
      <c r="B11625" s="2" t="s">
        <v>293</v>
      </c>
      <c r="C11625" s="429">
        <v>6.4991209999999997</v>
      </c>
      <c r="D11625" s="429">
        <v>3.7699760000000002</v>
      </c>
      <c r="E11625" s="429">
        <v>2.7291449999999995</v>
      </c>
      <c r="F11625" s="429">
        <v>-3.7378830000000036</v>
      </c>
    </row>
    <row r="11626" spans="1:6" x14ac:dyDescent="0.3">
      <c r="A11626" s="336">
        <v>39653</v>
      </c>
      <c r="B11626" s="2" t="s">
        <v>293</v>
      </c>
      <c r="C11626" s="429">
        <v>6.5407510000000002</v>
      </c>
      <c r="D11626" s="429">
        <v>3.7834509999999999</v>
      </c>
      <c r="E11626" s="429">
        <v>2.7573000000000003</v>
      </c>
      <c r="F11626" s="429">
        <v>-1.8429689999999965</v>
      </c>
    </row>
    <row r="11627" spans="1:6" x14ac:dyDescent="0.3">
      <c r="A11627" s="336">
        <v>39654</v>
      </c>
      <c r="B11627" s="2" t="s">
        <v>293</v>
      </c>
      <c r="C11627" s="429">
        <v>6.583126</v>
      </c>
      <c r="D11627" s="429">
        <v>4.1522560000000004</v>
      </c>
      <c r="E11627" s="429">
        <v>2.4308699999999996</v>
      </c>
      <c r="F11627" s="429">
        <v>-4.0443049999999943</v>
      </c>
    </row>
    <row r="11628" spans="1:6" x14ac:dyDescent="0.3">
      <c r="A11628" s="336">
        <v>39656</v>
      </c>
      <c r="B11628" s="2" t="s">
        <v>293</v>
      </c>
      <c r="C11628" s="429">
        <v>6.5755610000000004</v>
      </c>
      <c r="D11628" s="429">
        <v>4.1774969999999998</v>
      </c>
      <c r="E11628" s="429">
        <v>2.3980640000000006</v>
      </c>
      <c r="F11628" s="429">
        <v>-3.8682949999999892</v>
      </c>
    </row>
    <row r="11629" spans="1:6" x14ac:dyDescent="0.3">
      <c r="A11629" s="336">
        <v>39657</v>
      </c>
      <c r="B11629" s="2" t="s">
        <v>293</v>
      </c>
      <c r="C11629" s="429">
        <v>6.4932359999999996</v>
      </c>
      <c r="D11629" s="429">
        <v>3.8292489999999999</v>
      </c>
      <c r="E11629" s="429">
        <v>2.6639869999999997</v>
      </c>
      <c r="F11629" s="429">
        <v>-3.9293769999999952</v>
      </c>
    </row>
    <row r="11630" spans="1:6" x14ac:dyDescent="0.3">
      <c r="A11630" s="336">
        <v>39661</v>
      </c>
      <c r="B11630" s="2" t="s">
        <v>293</v>
      </c>
      <c r="C11630" s="429">
        <v>6.5850419999999996</v>
      </c>
      <c r="D11630" s="429">
        <v>3.752265</v>
      </c>
      <c r="E11630" s="429">
        <v>2.8327769999999997</v>
      </c>
      <c r="F11630" s="429">
        <v>-0.81751200000000779</v>
      </c>
    </row>
    <row r="11631" spans="1:6" x14ac:dyDescent="0.3">
      <c r="A11631" s="336">
        <v>39662</v>
      </c>
      <c r="B11631" s="2" t="s">
        <v>293</v>
      </c>
      <c r="C11631" s="429">
        <v>6.5346789999999997</v>
      </c>
      <c r="D11631" s="429">
        <v>3.939791</v>
      </c>
      <c r="E11631" s="429">
        <v>2.5948879999999996</v>
      </c>
      <c r="F11631" s="429">
        <v>-4.1448060000000027</v>
      </c>
    </row>
    <row r="11632" spans="1:6" x14ac:dyDescent="0.3">
      <c r="A11632" s="336">
        <v>39663</v>
      </c>
      <c r="B11632" s="2" t="s">
        <v>293</v>
      </c>
      <c r="C11632" s="429">
        <v>6.5881689999999997</v>
      </c>
      <c r="D11632" s="429">
        <v>4.1258999999999997</v>
      </c>
      <c r="E11632" s="429">
        <v>2.462269</v>
      </c>
      <c r="F11632" s="429">
        <v>-3.6415939999999907</v>
      </c>
    </row>
    <row r="11633" spans="1:6" x14ac:dyDescent="0.3">
      <c r="A11633" s="336">
        <v>39664</v>
      </c>
      <c r="B11633" s="2" t="s">
        <v>293</v>
      </c>
      <c r="C11633" s="429">
        <v>6.5264829999999998</v>
      </c>
      <c r="D11633" s="429">
        <v>3.759147</v>
      </c>
      <c r="E11633" s="429">
        <v>2.7673359999999998</v>
      </c>
      <c r="F11633" s="429">
        <v>-2.8753200000000021</v>
      </c>
    </row>
    <row r="11634" spans="1:6" x14ac:dyDescent="0.3">
      <c r="A11634" s="336">
        <v>39665</v>
      </c>
      <c r="B11634" s="2" t="s">
        <v>293</v>
      </c>
      <c r="C11634" s="429">
        <v>6.5709460000000002</v>
      </c>
      <c r="D11634" s="429">
        <v>4.0073829999999999</v>
      </c>
      <c r="E11634" s="429">
        <v>2.5635630000000003</v>
      </c>
      <c r="F11634" s="429">
        <v>-3.3271270000000186</v>
      </c>
    </row>
    <row r="11635" spans="1:6" x14ac:dyDescent="0.3">
      <c r="A11635" s="336">
        <v>39666</v>
      </c>
      <c r="B11635" s="2" t="s">
        <v>293</v>
      </c>
      <c r="C11635" s="429">
        <v>6.526116</v>
      </c>
      <c r="D11635" s="429">
        <v>3.7360370000000001</v>
      </c>
      <c r="E11635" s="429">
        <v>2.790079</v>
      </c>
      <c r="F11635" s="429">
        <v>-3.5545960000000107</v>
      </c>
    </row>
    <row r="11636" spans="1:6" x14ac:dyDescent="0.3">
      <c r="A11636" s="336">
        <v>39667</v>
      </c>
      <c r="B11636" s="2" t="s">
        <v>293</v>
      </c>
      <c r="C11636" s="429">
        <v>6.483212</v>
      </c>
      <c r="D11636" s="429">
        <v>4.0268870000000003</v>
      </c>
      <c r="E11636" s="429">
        <v>2.4563249999999996</v>
      </c>
      <c r="F11636" s="429">
        <v>-4.2481469999999888</v>
      </c>
    </row>
    <row r="11637" spans="1:6" x14ac:dyDescent="0.3">
      <c r="A11637" s="336">
        <v>39668</v>
      </c>
      <c r="B11637" s="2" t="s">
        <v>293</v>
      </c>
      <c r="C11637" s="429">
        <v>6.5248670000000004</v>
      </c>
      <c r="D11637" s="429">
        <v>3.490332</v>
      </c>
      <c r="E11637" s="429">
        <v>3.0345350000000004</v>
      </c>
      <c r="F11637" s="429">
        <v>0.53821900000000511</v>
      </c>
    </row>
    <row r="11638" spans="1:6" x14ac:dyDescent="0.3">
      <c r="A11638" s="336">
        <v>39669</v>
      </c>
      <c r="B11638" s="2" t="s">
        <v>293</v>
      </c>
      <c r="C11638" s="429">
        <v>6.5850840000000002</v>
      </c>
      <c r="D11638" s="429">
        <v>4.2022690000000003</v>
      </c>
      <c r="E11638" s="429">
        <v>2.3828149999999999</v>
      </c>
      <c r="F11638" s="429">
        <v>-2.0715780000000095</v>
      </c>
    </row>
    <row r="11639" spans="1:6" x14ac:dyDescent="0.3">
      <c r="A11639" s="336">
        <v>39701</v>
      </c>
      <c r="B11639" s="2" t="s">
        <v>293</v>
      </c>
      <c r="C11639" s="429">
        <v>6.3990470000000004</v>
      </c>
      <c r="D11639" s="429">
        <v>3.235878</v>
      </c>
      <c r="E11639" s="429">
        <v>3.1631690000000003</v>
      </c>
      <c r="F11639" s="429">
        <v>-0.6057479999999984</v>
      </c>
    </row>
    <row r="11640" spans="1:6" x14ac:dyDescent="0.3">
      <c r="A11640" s="336">
        <v>39702</v>
      </c>
      <c r="B11640" s="2" t="s">
        <v>293</v>
      </c>
      <c r="C11640" s="429">
        <v>6.3807049999999998</v>
      </c>
      <c r="D11640" s="429">
        <v>3.256373</v>
      </c>
      <c r="E11640" s="429">
        <v>3.1243319999999999</v>
      </c>
      <c r="F11640" s="429">
        <v>-0.61889699999998982</v>
      </c>
    </row>
    <row r="11641" spans="1:6" x14ac:dyDescent="0.3">
      <c r="A11641" s="336">
        <v>39705</v>
      </c>
      <c r="B11641" s="2" t="s">
        <v>293</v>
      </c>
      <c r="C11641" s="429">
        <v>6.4232319999999996</v>
      </c>
      <c r="D11641" s="429">
        <v>3.3053509999999999</v>
      </c>
      <c r="E11641" s="429">
        <v>3.1178809999999997</v>
      </c>
      <c r="F11641" s="429">
        <v>-0.58467999999999876</v>
      </c>
    </row>
    <row r="11642" spans="1:6" x14ac:dyDescent="0.3">
      <c r="A11642" s="336">
        <v>39710</v>
      </c>
      <c r="B11642" s="2" t="s">
        <v>293</v>
      </c>
      <c r="C11642" s="429">
        <v>6.4395100000000003</v>
      </c>
      <c r="D11642" s="429">
        <v>3.3339530000000002</v>
      </c>
      <c r="E11642" s="429">
        <v>3.1055570000000001</v>
      </c>
      <c r="F11642" s="429">
        <v>-0.55200399999999661</v>
      </c>
    </row>
    <row r="11643" spans="1:6" x14ac:dyDescent="0.3">
      <c r="A11643" s="336">
        <v>39730</v>
      </c>
      <c r="B11643" s="2" t="s">
        <v>298</v>
      </c>
      <c r="C11643" s="429">
        <v>5.8699219999999999</v>
      </c>
      <c r="D11643" s="429">
        <v>2.7982629999999999</v>
      </c>
      <c r="E11643" s="429">
        <v>3.0716589999999999</v>
      </c>
      <c r="F11643" s="429">
        <v>-0.39313900000000501</v>
      </c>
    </row>
    <row r="11644" spans="1:6" x14ac:dyDescent="0.3">
      <c r="A11644" s="336">
        <v>39735</v>
      </c>
      <c r="B11644" s="2" t="s">
        <v>293</v>
      </c>
      <c r="C11644" s="429">
        <v>6.4520039999999996</v>
      </c>
      <c r="D11644" s="429">
        <v>3.0371049999999999</v>
      </c>
      <c r="E11644" s="429">
        <v>3.4148989999999997</v>
      </c>
      <c r="F11644" s="429">
        <v>-1.1355770000000049</v>
      </c>
    </row>
    <row r="11645" spans="1:6" x14ac:dyDescent="0.3">
      <c r="A11645" s="336">
        <v>39739</v>
      </c>
      <c r="B11645" s="2" t="s">
        <v>293</v>
      </c>
      <c r="C11645" s="429">
        <v>6.3831889999999998</v>
      </c>
      <c r="D11645" s="429">
        <v>3.1708970000000001</v>
      </c>
      <c r="E11645" s="429">
        <v>3.2122919999999997</v>
      </c>
      <c r="F11645" s="429">
        <v>-0.61253699999999611</v>
      </c>
    </row>
    <row r="11646" spans="1:6" x14ac:dyDescent="0.3">
      <c r="A11646" s="336">
        <v>39740</v>
      </c>
      <c r="B11646" s="2" t="s">
        <v>293</v>
      </c>
      <c r="C11646" s="429">
        <v>6.4288990000000004</v>
      </c>
      <c r="D11646" s="429">
        <v>3.3999929999999998</v>
      </c>
      <c r="E11646" s="429">
        <v>3.0289060000000005</v>
      </c>
      <c r="F11646" s="429">
        <v>-0.63965099999999353</v>
      </c>
    </row>
    <row r="11647" spans="1:6" x14ac:dyDescent="0.3">
      <c r="A11647" s="336">
        <v>39741</v>
      </c>
      <c r="B11647" s="2" t="s">
        <v>293</v>
      </c>
      <c r="C11647" s="429">
        <v>6.5176959999999999</v>
      </c>
      <c r="D11647" s="429">
        <v>3.3125979999999999</v>
      </c>
      <c r="E11647" s="429">
        <v>3.205098</v>
      </c>
      <c r="F11647" s="429">
        <v>-0.16889899999999614</v>
      </c>
    </row>
    <row r="11648" spans="1:6" x14ac:dyDescent="0.3">
      <c r="A11648" s="336">
        <v>39743</v>
      </c>
      <c r="B11648" s="2" t="s">
        <v>293</v>
      </c>
      <c r="C11648" s="429">
        <v>6.391445</v>
      </c>
      <c r="D11648" s="429">
        <v>3.199506</v>
      </c>
      <c r="E11648" s="429">
        <v>3.1919390000000001</v>
      </c>
      <c r="F11648" s="429">
        <v>-0.73330899999999133</v>
      </c>
    </row>
    <row r="11649" spans="1:6" x14ac:dyDescent="0.3">
      <c r="A11649" s="336">
        <v>39744</v>
      </c>
      <c r="B11649" s="2" t="s">
        <v>293</v>
      </c>
      <c r="C11649" s="429">
        <v>6.5719820000000002</v>
      </c>
      <c r="D11649" s="429">
        <v>3.1189870000000002</v>
      </c>
      <c r="E11649" s="429">
        <v>3.452995</v>
      </c>
      <c r="F11649" s="429">
        <v>-0.12218400000001139</v>
      </c>
    </row>
    <row r="11650" spans="1:6" x14ac:dyDescent="0.3">
      <c r="A11650" s="336">
        <v>39745</v>
      </c>
      <c r="B11650" s="2" t="s">
        <v>293</v>
      </c>
      <c r="C11650" s="429">
        <v>6.5204690000000003</v>
      </c>
      <c r="D11650" s="429">
        <v>2.92577</v>
      </c>
      <c r="E11650" s="429">
        <v>3.5946990000000003</v>
      </c>
      <c r="F11650" s="429">
        <v>-0.33858700000001107</v>
      </c>
    </row>
    <row r="11651" spans="1:6" x14ac:dyDescent="0.3">
      <c r="A11651" s="336">
        <v>39746</v>
      </c>
      <c r="B11651" s="2" t="s">
        <v>293</v>
      </c>
      <c r="C11651" s="429">
        <v>6.4695429999999998</v>
      </c>
      <c r="D11651" s="429">
        <v>3.4302459999999999</v>
      </c>
      <c r="E11651" s="429">
        <v>3.0392969999999999</v>
      </c>
      <c r="F11651" s="429">
        <v>-0.47542700000001048</v>
      </c>
    </row>
    <row r="11652" spans="1:6" x14ac:dyDescent="0.3">
      <c r="A11652" s="336">
        <v>39747</v>
      </c>
      <c r="B11652" s="2" t="s">
        <v>293</v>
      </c>
      <c r="C11652" s="429">
        <v>6.5940089999999998</v>
      </c>
      <c r="D11652" s="429">
        <v>2.9013770000000001</v>
      </c>
      <c r="E11652" s="429">
        <v>3.6926319999999997</v>
      </c>
      <c r="F11652" s="429">
        <v>0.54089400000000154</v>
      </c>
    </row>
    <row r="11653" spans="1:6" x14ac:dyDescent="0.3">
      <c r="A11653" s="336">
        <v>39750</v>
      </c>
      <c r="B11653" s="2" t="s">
        <v>293</v>
      </c>
      <c r="C11653" s="429">
        <v>6.4964320000000004</v>
      </c>
      <c r="D11653" s="429">
        <v>3.207856</v>
      </c>
      <c r="E11653" s="429">
        <v>3.2885760000000004</v>
      </c>
      <c r="F11653" s="429">
        <v>-0.71456400000000286</v>
      </c>
    </row>
    <row r="11654" spans="1:6" x14ac:dyDescent="0.3">
      <c r="A11654" s="336">
        <v>39751</v>
      </c>
      <c r="B11654" s="2" t="s">
        <v>293</v>
      </c>
      <c r="C11654" s="429">
        <v>6.5265370000000003</v>
      </c>
      <c r="D11654" s="429">
        <v>3.265136</v>
      </c>
      <c r="E11654" s="429">
        <v>3.2614010000000002</v>
      </c>
      <c r="F11654" s="429">
        <v>-0.47914599999999297</v>
      </c>
    </row>
    <row r="11655" spans="1:6" x14ac:dyDescent="0.3">
      <c r="A11655" s="336">
        <v>39752</v>
      </c>
      <c r="B11655" s="2" t="s">
        <v>293</v>
      </c>
      <c r="C11655" s="429">
        <v>6.4988039999999998</v>
      </c>
      <c r="D11655" s="429">
        <v>3.167046</v>
      </c>
      <c r="E11655" s="429">
        <v>3.3317579999999998</v>
      </c>
      <c r="F11655" s="429">
        <v>-0.78946099999999575</v>
      </c>
    </row>
    <row r="11656" spans="1:6" x14ac:dyDescent="0.3">
      <c r="A11656" s="336">
        <v>39755</v>
      </c>
      <c r="B11656" s="2" t="s">
        <v>293</v>
      </c>
      <c r="C11656" s="429">
        <v>6.5134309999999997</v>
      </c>
      <c r="D11656" s="429">
        <v>3.2556980000000002</v>
      </c>
      <c r="E11656" s="429">
        <v>3.2577329999999995</v>
      </c>
      <c r="F11656" s="429">
        <v>-0.29043399999999764</v>
      </c>
    </row>
    <row r="11657" spans="1:6" x14ac:dyDescent="0.3">
      <c r="A11657" s="336">
        <v>39756</v>
      </c>
      <c r="B11657" s="2" t="s">
        <v>298</v>
      </c>
      <c r="C11657" s="429">
        <v>5.8809760000000004</v>
      </c>
      <c r="D11657" s="429">
        <v>2.791668</v>
      </c>
      <c r="E11657" s="429">
        <v>3.0893080000000004</v>
      </c>
      <c r="F11657" s="429">
        <v>-0.35331299999999999</v>
      </c>
    </row>
    <row r="11658" spans="1:6" x14ac:dyDescent="0.3">
      <c r="A11658" s="336">
        <v>39759</v>
      </c>
      <c r="B11658" s="2" t="s">
        <v>293</v>
      </c>
      <c r="C11658" s="429">
        <v>6.4374019999999996</v>
      </c>
      <c r="D11658" s="429">
        <v>3.2044389999999998</v>
      </c>
      <c r="E11658" s="429">
        <v>3.2329629999999998</v>
      </c>
      <c r="F11658" s="429">
        <v>-0.54445599999999672</v>
      </c>
    </row>
    <row r="11659" spans="1:6" x14ac:dyDescent="0.3">
      <c r="A11659" s="336">
        <v>39762</v>
      </c>
      <c r="B11659" s="2" t="s">
        <v>293</v>
      </c>
      <c r="C11659" s="429">
        <v>6.4397080000000004</v>
      </c>
      <c r="D11659" s="429">
        <v>3.234855</v>
      </c>
      <c r="E11659" s="429">
        <v>3.2048530000000004</v>
      </c>
      <c r="F11659" s="429">
        <v>-0.46732299999999327</v>
      </c>
    </row>
    <row r="11660" spans="1:6" x14ac:dyDescent="0.3">
      <c r="A11660" s="336">
        <v>39766</v>
      </c>
      <c r="B11660" s="2" t="s">
        <v>293</v>
      </c>
      <c r="C11660" s="429">
        <v>6.3883229999999998</v>
      </c>
      <c r="D11660" s="429">
        <v>3.3239339999999999</v>
      </c>
      <c r="E11660" s="429">
        <v>3.0643889999999998</v>
      </c>
      <c r="F11660" s="429">
        <v>-0.67044099999998963</v>
      </c>
    </row>
    <row r="11661" spans="1:6" x14ac:dyDescent="0.3">
      <c r="A11661" s="336">
        <v>39767</v>
      </c>
      <c r="B11661" s="2" t="s">
        <v>293</v>
      </c>
      <c r="C11661" s="429">
        <v>6.5907840000000002</v>
      </c>
      <c r="D11661" s="429">
        <v>2.9945430000000002</v>
      </c>
      <c r="E11661" s="429">
        <v>3.596241</v>
      </c>
      <c r="F11661" s="429">
        <v>0.21157499999999629</v>
      </c>
    </row>
    <row r="11662" spans="1:6" x14ac:dyDescent="0.3">
      <c r="A11662" s="336">
        <v>39769</v>
      </c>
      <c r="B11662" s="2" t="s">
        <v>293</v>
      </c>
      <c r="C11662" s="429">
        <v>6.4043349999999997</v>
      </c>
      <c r="D11662" s="429">
        <v>3.0965310000000001</v>
      </c>
      <c r="E11662" s="429">
        <v>3.3078039999999995</v>
      </c>
      <c r="F11662" s="429">
        <v>-1.2048320000000103</v>
      </c>
    </row>
    <row r="11663" spans="1:6" x14ac:dyDescent="0.3">
      <c r="A11663" s="336">
        <v>39772</v>
      </c>
      <c r="B11663" s="2" t="s">
        <v>293</v>
      </c>
      <c r="C11663" s="429">
        <v>6.4416079999999996</v>
      </c>
      <c r="D11663" s="429">
        <v>2.9539070000000001</v>
      </c>
      <c r="E11663" s="429">
        <v>3.4877009999999995</v>
      </c>
      <c r="F11663" s="429">
        <v>-1.3805289999999957</v>
      </c>
    </row>
    <row r="11664" spans="1:6" x14ac:dyDescent="0.3">
      <c r="A11664" s="336">
        <v>39773</v>
      </c>
      <c r="B11664" s="2" t="s">
        <v>293</v>
      </c>
      <c r="C11664" s="429">
        <v>6.5073829999999999</v>
      </c>
      <c r="D11664" s="429">
        <v>3.3649249999999999</v>
      </c>
      <c r="E11664" s="429">
        <v>3.142458</v>
      </c>
      <c r="F11664" s="429">
        <v>-0.34717500000000712</v>
      </c>
    </row>
    <row r="11665" spans="1:6" x14ac:dyDescent="0.3">
      <c r="A11665" s="336">
        <v>39776</v>
      </c>
      <c r="B11665" s="2" t="s">
        <v>298</v>
      </c>
      <c r="C11665" s="429">
        <v>5.9089470000000004</v>
      </c>
      <c r="D11665" s="429">
        <v>2.703179</v>
      </c>
      <c r="E11665" s="429">
        <v>3.2057680000000004</v>
      </c>
      <c r="F11665" s="429">
        <v>-0.34872600000000631</v>
      </c>
    </row>
    <row r="11666" spans="1:6" x14ac:dyDescent="0.3">
      <c r="A11666" s="336">
        <v>39813</v>
      </c>
      <c r="B11666" s="2" t="s">
        <v>294</v>
      </c>
      <c r="C11666" s="429">
        <v>6.1996859999999998</v>
      </c>
      <c r="D11666" s="429">
        <v>3.6469360000000002</v>
      </c>
      <c r="E11666" s="429">
        <v>2.5527499999999996</v>
      </c>
      <c r="F11666" s="429">
        <v>6.0147100000000009</v>
      </c>
    </row>
    <row r="11667" spans="1:6" x14ac:dyDescent="0.3">
      <c r="A11667" s="336">
        <v>39815</v>
      </c>
      <c r="B11667" s="2" t="s">
        <v>294</v>
      </c>
      <c r="C11667" s="429">
        <v>6.2299540000000002</v>
      </c>
      <c r="D11667" s="429">
        <v>3.8317220000000001</v>
      </c>
      <c r="E11667" s="429">
        <v>2.3982320000000001</v>
      </c>
      <c r="F11667" s="429">
        <v>1.7992999999999881</v>
      </c>
    </row>
    <row r="11668" spans="1:6" x14ac:dyDescent="0.3">
      <c r="A11668" s="336">
        <v>39817</v>
      </c>
      <c r="B11668" s="2" t="s">
        <v>294</v>
      </c>
      <c r="C11668" s="429">
        <v>6.2859749999999996</v>
      </c>
      <c r="D11668" s="429">
        <v>3.695227</v>
      </c>
      <c r="E11668" s="429">
        <v>2.5907479999999996</v>
      </c>
      <c r="F11668" s="429">
        <v>4.721740000000004</v>
      </c>
    </row>
    <row r="11669" spans="1:6" x14ac:dyDescent="0.3">
      <c r="A11669" s="336">
        <v>39819</v>
      </c>
      <c r="B11669" s="2" t="s">
        <v>294</v>
      </c>
      <c r="C11669" s="429">
        <v>6.2518659999999997</v>
      </c>
      <c r="D11669" s="429">
        <v>3.74458</v>
      </c>
      <c r="E11669" s="429">
        <v>2.5072859999999997</v>
      </c>
      <c r="F11669" s="429">
        <v>3.2344380000000044</v>
      </c>
    </row>
    <row r="11670" spans="1:6" x14ac:dyDescent="0.3">
      <c r="A11670" s="336">
        <v>39823</v>
      </c>
      <c r="B11670" s="2" t="s">
        <v>294</v>
      </c>
      <c r="C11670" s="429">
        <v>6.1999370000000003</v>
      </c>
      <c r="D11670" s="429">
        <v>3.649308</v>
      </c>
      <c r="E11670" s="429">
        <v>2.5506290000000003</v>
      </c>
      <c r="F11670" s="429">
        <v>5.2565709999999939</v>
      </c>
    </row>
    <row r="11671" spans="1:6" x14ac:dyDescent="0.3">
      <c r="A11671" s="336">
        <v>39824</v>
      </c>
      <c r="B11671" s="2" t="s">
        <v>294</v>
      </c>
      <c r="C11671" s="429">
        <v>6.1609160000000003</v>
      </c>
      <c r="D11671" s="429">
        <v>3.5930759999999999</v>
      </c>
      <c r="E11671" s="429">
        <v>2.5678400000000003</v>
      </c>
      <c r="F11671" s="429">
        <v>5.8481519999999989</v>
      </c>
    </row>
    <row r="11672" spans="1:6" x14ac:dyDescent="0.3">
      <c r="A11672" s="336">
        <v>39825</v>
      </c>
      <c r="B11672" s="2" t="s">
        <v>294</v>
      </c>
      <c r="C11672" s="429">
        <v>6.2803760000000004</v>
      </c>
      <c r="D11672" s="429">
        <v>3.6856580000000001</v>
      </c>
      <c r="E11672" s="429">
        <v>2.5947180000000003</v>
      </c>
      <c r="F11672" s="429">
        <v>4.5801680000000005</v>
      </c>
    </row>
    <row r="11673" spans="1:6" x14ac:dyDescent="0.3">
      <c r="A11673" s="336">
        <v>39826</v>
      </c>
      <c r="B11673" s="2" t="s">
        <v>294</v>
      </c>
      <c r="C11673" s="429">
        <v>6.2496450000000001</v>
      </c>
      <c r="D11673" s="429">
        <v>3.5086909999999998</v>
      </c>
      <c r="E11673" s="429">
        <v>2.7409540000000003</v>
      </c>
      <c r="F11673" s="429">
        <v>8.9946240000000017</v>
      </c>
    </row>
    <row r="11674" spans="1:6" x14ac:dyDescent="0.3">
      <c r="A11674" s="336">
        <v>39827</v>
      </c>
      <c r="B11674" s="2" t="s">
        <v>294</v>
      </c>
      <c r="C11674" s="429">
        <v>6.2690130000000002</v>
      </c>
      <c r="D11674" s="429">
        <v>3.7118139999999999</v>
      </c>
      <c r="E11674" s="429">
        <v>2.5571990000000002</v>
      </c>
      <c r="F11674" s="429">
        <v>4.0562039999999939</v>
      </c>
    </row>
    <row r="11675" spans="1:6" x14ac:dyDescent="0.3">
      <c r="A11675" s="336">
        <v>39828</v>
      </c>
      <c r="B11675" s="2" t="s">
        <v>294</v>
      </c>
      <c r="C11675" s="429">
        <v>6.2595840000000003</v>
      </c>
      <c r="D11675" s="429">
        <v>3.7492390000000002</v>
      </c>
      <c r="E11675" s="429">
        <v>2.510345</v>
      </c>
      <c r="F11675" s="429">
        <v>2.6909930000000131</v>
      </c>
    </row>
    <row r="11676" spans="1:6" x14ac:dyDescent="0.3">
      <c r="A11676" s="336">
        <v>39834</v>
      </c>
      <c r="B11676" s="2" t="s">
        <v>294</v>
      </c>
      <c r="C11676" s="429">
        <v>6.267862</v>
      </c>
      <c r="D11676" s="429">
        <v>3.759935</v>
      </c>
      <c r="E11676" s="429">
        <v>2.507927</v>
      </c>
      <c r="F11676" s="429">
        <v>3.4973880000000008</v>
      </c>
    </row>
    <row r="11677" spans="1:6" x14ac:dyDescent="0.3">
      <c r="A11677" s="336">
        <v>39836</v>
      </c>
      <c r="B11677" s="2" t="s">
        <v>294</v>
      </c>
      <c r="C11677" s="429">
        <v>6.1449049999999996</v>
      </c>
      <c r="D11677" s="429">
        <v>3.5519780000000001</v>
      </c>
      <c r="E11677" s="429">
        <v>2.5929269999999995</v>
      </c>
      <c r="F11677" s="429">
        <v>6.4905830000000009</v>
      </c>
    </row>
    <row r="11678" spans="1:6" x14ac:dyDescent="0.3">
      <c r="A11678" s="336">
        <v>39837</v>
      </c>
      <c r="B11678" s="2" t="s">
        <v>294</v>
      </c>
      <c r="C11678" s="429">
        <v>6.2446130000000002</v>
      </c>
      <c r="D11678" s="429">
        <v>3.704237</v>
      </c>
      <c r="E11678" s="429">
        <v>2.5403760000000002</v>
      </c>
      <c r="F11678" s="429">
        <v>5.1659860000000037</v>
      </c>
    </row>
    <row r="11679" spans="1:6" x14ac:dyDescent="0.3">
      <c r="A11679" s="336">
        <v>39840</v>
      </c>
      <c r="B11679" s="2" t="s">
        <v>294</v>
      </c>
      <c r="C11679" s="429">
        <v>6.1722619999999999</v>
      </c>
      <c r="D11679" s="429">
        <v>3.5298509999999998</v>
      </c>
      <c r="E11679" s="429">
        <v>2.6424110000000001</v>
      </c>
      <c r="F11679" s="429">
        <v>7.3541819999999944</v>
      </c>
    </row>
    <row r="11680" spans="1:6" x14ac:dyDescent="0.3">
      <c r="A11680" s="336">
        <v>39841</v>
      </c>
      <c r="B11680" s="2" t="s">
        <v>294</v>
      </c>
      <c r="C11680" s="429">
        <v>6.2216500000000003</v>
      </c>
      <c r="D11680" s="429">
        <v>3.6849959999999999</v>
      </c>
      <c r="E11680" s="429">
        <v>2.5366540000000004</v>
      </c>
      <c r="F11680" s="429">
        <v>5.6452830000000063</v>
      </c>
    </row>
    <row r="11681" spans="1:6" x14ac:dyDescent="0.3">
      <c r="A11681" s="336">
        <v>39842</v>
      </c>
      <c r="B11681" s="2" t="s">
        <v>294</v>
      </c>
      <c r="C11681" s="429">
        <v>6.2255609999999999</v>
      </c>
      <c r="D11681" s="429">
        <v>3.5450940000000002</v>
      </c>
      <c r="E11681" s="429">
        <v>2.6804669999999997</v>
      </c>
      <c r="F11681" s="429">
        <v>8.1794959999999861</v>
      </c>
    </row>
    <row r="11682" spans="1:6" x14ac:dyDescent="0.3">
      <c r="A11682" s="336">
        <v>39845</v>
      </c>
      <c r="B11682" s="2" t="s">
        <v>294</v>
      </c>
      <c r="C11682" s="429">
        <v>6.2423260000000003</v>
      </c>
      <c r="D11682" s="429">
        <v>3.6923170000000001</v>
      </c>
      <c r="E11682" s="429">
        <v>2.5500090000000002</v>
      </c>
      <c r="F11682" s="429">
        <v>4.3523810000000012</v>
      </c>
    </row>
    <row r="11683" spans="1:6" x14ac:dyDescent="0.3">
      <c r="A11683" s="336">
        <v>39846</v>
      </c>
      <c r="B11683" s="2" t="s">
        <v>294</v>
      </c>
      <c r="C11683" s="429">
        <v>6.178877</v>
      </c>
      <c r="D11683" s="429">
        <v>3.6121449999999999</v>
      </c>
      <c r="E11683" s="429">
        <v>2.566732</v>
      </c>
      <c r="F11683" s="429">
        <v>6.3037989999999837</v>
      </c>
    </row>
    <row r="11684" spans="1:6" x14ac:dyDescent="0.3">
      <c r="A11684" s="336">
        <v>39851</v>
      </c>
      <c r="B11684" s="2" t="s">
        <v>294</v>
      </c>
      <c r="C11684" s="429">
        <v>6.1322109999999999</v>
      </c>
      <c r="D11684" s="429">
        <v>3.4866109999999999</v>
      </c>
      <c r="E11684" s="429">
        <v>2.6456</v>
      </c>
      <c r="F11684" s="429">
        <v>6.491025999999998</v>
      </c>
    </row>
    <row r="11685" spans="1:6" x14ac:dyDescent="0.3">
      <c r="A11685" s="336">
        <v>39854</v>
      </c>
      <c r="B11685" s="2" t="s">
        <v>293</v>
      </c>
      <c r="C11685" s="429">
        <v>6.6497700000000002</v>
      </c>
      <c r="D11685" s="429">
        <v>3.8828309999999999</v>
      </c>
      <c r="E11685" s="429">
        <v>2.7669390000000003</v>
      </c>
      <c r="F11685" s="429">
        <v>8.0621429999999918</v>
      </c>
    </row>
    <row r="11686" spans="1:6" x14ac:dyDescent="0.3">
      <c r="A11686" s="336">
        <v>39859</v>
      </c>
      <c r="B11686" s="2" t="s">
        <v>294</v>
      </c>
      <c r="C11686" s="429">
        <v>6.2717780000000003</v>
      </c>
      <c r="D11686" s="429">
        <v>3.6870189999999998</v>
      </c>
      <c r="E11686" s="429">
        <v>2.5847590000000005</v>
      </c>
      <c r="F11686" s="429">
        <v>4.7329280000000011</v>
      </c>
    </row>
    <row r="11687" spans="1:6" x14ac:dyDescent="0.3">
      <c r="A11687" s="336">
        <v>39861</v>
      </c>
      <c r="B11687" s="2" t="s">
        <v>294</v>
      </c>
      <c r="C11687" s="429">
        <v>6.2298390000000001</v>
      </c>
      <c r="D11687" s="429">
        <v>3.6767820000000002</v>
      </c>
      <c r="E11687" s="429">
        <v>2.5530569999999999</v>
      </c>
      <c r="F11687" s="429">
        <v>4.6972609999999975</v>
      </c>
    </row>
    <row r="11688" spans="1:6" x14ac:dyDescent="0.3">
      <c r="A11688" s="336">
        <v>39862</v>
      </c>
      <c r="B11688" s="2" t="s">
        <v>294</v>
      </c>
      <c r="C11688" s="429">
        <v>6.2168840000000003</v>
      </c>
      <c r="D11688" s="429">
        <v>3.6137069999999998</v>
      </c>
      <c r="E11688" s="429">
        <v>2.6031770000000005</v>
      </c>
      <c r="F11688" s="429">
        <v>6.9579990000000222</v>
      </c>
    </row>
    <row r="11689" spans="1:6" x14ac:dyDescent="0.3">
      <c r="A11689" s="336">
        <v>39866</v>
      </c>
      <c r="B11689" s="2" t="s">
        <v>294</v>
      </c>
      <c r="C11689" s="429">
        <v>6.206169</v>
      </c>
      <c r="D11689" s="429">
        <v>3.6197879999999998</v>
      </c>
      <c r="E11689" s="429">
        <v>2.5863810000000003</v>
      </c>
      <c r="F11689" s="429">
        <v>6.6622330000000005</v>
      </c>
    </row>
    <row r="11690" spans="1:6" x14ac:dyDescent="0.3">
      <c r="A11690" s="336">
        <v>39867</v>
      </c>
      <c r="B11690" s="2" t="s">
        <v>294</v>
      </c>
      <c r="C11690" s="429">
        <v>6.1272979999999997</v>
      </c>
      <c r="D11690" s="429">
        <v>3.421322</v>
      </c>
      <c r="E11690" s="429">
        <v>2.7059759999999997</v>
      </c>
      <c r="F11690" s="429">
        <v>7.5028719999999964</v>
      </c>
    </row>
    <row r="11691" spans="1:6" x14ac:dyDescent="0.3">
      <c r="A11691" s="336">
        <v>39870</v>
      </c>
      <c r="B11691" s="2" t="s">
        <v>294</v>
      </c>
      <c r="C11691" s="429">
        <v>6.2400250000000002</v>
      </c>
      <c r="D11691" s="429">
        <v>3.6593819999999999</v>
      </c>
      <c r="E11691" s="429">
        <v>2.5806430000000002</v>
      </c>
      <c r="F11691" s="429">
        <v>6.185288000000007</v>
      </c>
    </row>
    <row r="11692" spans="1:6" x14ac:dyDescent="0.3">
      <c r="A11692" s="336">
        <v>39877</v>
      </c>
      <c r="B11692" s="2" t="s">
        <v>294</v>
      </c>
      <c r="C11692" s="429">
        <v>6.1973609999999999</v>
      </c>
      <c r="D11692" s="429">
        <v>3.51309</v>
      </c>
      <c r="E11692" s="429">
        <v>2.6842709999999999</v>
      </c>
      <c r="F11692" s="429">
        <v>8.39572900000001</v>
      </c>
    </row>
    <row r="11693" spans="1:6" x14ac:dyDescent="0.3">
      <c r="A11693" s="336">
        <v>39886</v>
      </c>
      <c r="B11693" s="2" t="s">
        <v>294</v>
      </c>
      <c r="C11693" s="429">
        <v>6.2137390000000003</v>
      </c>
      <c r="D11693" s="429">
        <v>3.5681980000000002</v>
      </c>
      <c r="E11693" s="429">
        <v>2.6455410000000001</v>
      </c>
      <c r="F11693" s="429">
        <v>7.498416000000006</v>
      </c>
    </row>
    <row r="11694" spans="1:6" x14ac:dyDescent="0.3">
      <c r="A11694" s="336">
        <v>39897</v>
      </c>
      <c r="B11694" s="2" t="s">
        <v>294</v>
      </c>
      <c r="C11694" s="429">
        <v>6.2646879999999996</v>
      </c>
      <c r="D11694" s="429">
        <v>3.7531279999999998</v>
      </c>
      <c r="E11694" s="429">
        <v>2.5115599999999998</v>
      </c>
      <c r="F11694" s="429">
        <v>3.5079780000000085</v>
      </c>
    </row>
    <row r="11695" spans="1:6" x14ac:dyDescent="0.3">
      <c r="A11695" s="336">
        <v>40003</v>
      </c>
      <c r="B11695" s="2" t="s">
        <v>293</v>
      </c>
      <c r="C11695" s="429">
        <v>6.0451480000000002</v>
      </c>
      <c r="D11695" s="429">
        <v>3.5321359999999999</v>
      </c>
      <c r="E11695" s="429">
        <v>2.5130120000000002</v>
      </c>
      <c r="F11695" s="429">
        <v>1.8759900000000087</v>
      </c>
    </row>
    <row r="11696" spans="1:6" x14ac:dyDescent="0.3">
      <c r="A11696" s="336">
        <v>40004</v>
      </c>
      <c r="B11696" s="2" t="s">
        <v>293</v>
      </c>
      <c r="C11696" s="429">
        <v>6.215204</v>
      </c>
      <c r="D11696" s="429">
        <v>3.6299229999999998</v>
      </c>
      <c r="E11696" s="429">
        <v>2.5852810000000002</v>
      </c>
      <c r="F11696" s="429">
        <v>1.5176450000000017</v>
      </c>
    </row>
    <row r="11697" spans="1:6" x14ac:dyDescent="0.3">
      <c r="A11697" s="336">
        <v>40006</v>
      </c>
      <c r="B11697" s="2" t="s">
        <v>293</v>
      </c>
      <c r="C11697" s="429">
        <v>6.2379889999999998</v>
      </c>
      <c r="D11697" s="429">
        <v>3.6013839999999999</v>
      </c>
      <c r="E11697" s="429">
        <v>2.6366049999999999</v>
      </c>
      <c r="F11697" s="429">
        <v>2.6084229999999877</v>
      </c>
    </row>
    <row r="11698" spans="1:6" x14ac:dyDescent="0.3">
      <c r="A11698" s="336">
        <v>40007</v>
      </c>
      <c r="B11698" s="2" t="s">
        <v>293</v>
      </c>
      <c r="C11698" s="429">
        <v>6.1321500000000002</v>
      </c>
      <c r="D11698" s="429">
        <v>3.58066</v>
      </c>
      <c r="E11698" s="429">
        <v>2.5514900000000003</v>
      </c>
      <c r="F11698" s="429">
        <v>2.8639850000000067</v>
      </c>
    </row>
    <row r="11699" spans="1:6" x14ac:dyDescent="0.3">
      <c r="A11699" s="336">
        <v>40008</v>
      </c>
      <c r="B11699" s="2" t="s">
        <v>293</v>
      </c>
      <c r="C11699" s="429">
        <v>6.1489770000000004</v>
      </c>
      <c r="D11699" s="429">
        <v>3.5741239999999999</v>
      </c>
      <c r="E11699" s="429">
        <v>2.5748530000000005</v>
      </c>
      <c r="F11699" s="429">
        <v>1.1656029999999973</v>
      </c>
    </row>
    <row r="11700" spans="1:6" x14ac:dyDescent="0.3">
      <c r="A11700" s="336">
        <v>40009</v>
      </c>
      <c r="B11700" s="2" t="s">
        <v>293</v>
      </c>
      <c r="C11700" s="429">
        <v>6.0500959999999999</v>
      </c>
      <c r="D11700" s="429">
        <v>3.9272830000000001</v>
      </c>
      <c r="E11700" s="429">
        <v>2.1228129999999998</v>
      </c>
      <c r="F11700" s="429">
        <v>-1.5567849999999908</v>
      </c>
    </row>
    <row r="11701" spans="1:6" x14ac:dyDescent="0.3">
      <c r="A11701" s="336">
        <v>40010</v>
      </c>
      <c r="B11701" s="2" t="s">
        <v>293</v>
      </c>
      <c r="C11701" s="429">
        <v>6.2578459999999998</v>
      </c>
      <c r="D11701" s="429">
        <v>3.4999899999999999</v>
      </c>
      <c r="E11701" s="429">
        <v>2.7578559999999999</v>
      </c>
      <c r="F11701" s="429">
        <v>2.659206999999995</v>
      </c>
    </row>
    <row r="11702" spans="1:6" x14ac:dyDescent="0.3">
      <c r="A11702" s="336">
        <v>40011</v>
      </c>
      <c r="B11702" s="2" t="s">
        <v>293</v>
      </c>
      <c r="C11702" s="429">
        <v>6.18316</v>
      </c>
      <c r="D11702" s="429">
        <v>3.5916450000000002</v>
      </c>
      <c r="E11702" s="429">
        <v>2.5915149999999998</v>
      </c>
      <c r="F11702" s="429">
        <v>2.6335940000000022</v>
      </c>
    </row>
    <row r="11703" spans="1:6" x14ac:dyDescent="0.3">
      <c r="A11703" s="336">
        <v>40012</v>
      </c>
      <c r="B11703" s="2" t="s">
        <v>293</v>
      </c>
      <c r="C11703" s="429">
        <v>6.12242</v>
      </c>
      <c r="D11703" s="429">
        <v>3.5964520000000002</v>
      </c>
      <c r="E11703" s="429">
        <v>2.5259679999999998</v>
      </c>
      <c r="F11703" s="429">
        <v>1.0195590000000152</v>
      </c>
    </row>
    <row r="11704" spans="1:6" x14ac:dyDescent="0.3">
      <c r="A11704" s="336">
        <v>40013</v>
      </c>
      <c r="B11704" s="2" t="s">
        <v>293</v>
      </c>
      <c r="C11704" s="429">
        <v>6.2350950000000003</v>
      </c>
      <c r="D11704" s="429">
        <v>3.5258609999999999</v>
      </c>
      <c r="E11704" s="429">
        <v>2.7092340000000004</v>
      </c>
      <c r="F11704" s="429">
        <v>2.1668639999999897</v>
      </c>
    </row>
    <row r="11705" spans="1:6" x14ac:dyDescent="0.3">
      <c r="A11705" s="336">
        <v>40014</v>
      </c>
      <c r="B11705" s="2" t="s">
        <v>293</v>
      </c>
      <c r="C11705" s="429">
        <v>6.2461339999999996</v>
      </c>
      <c r="D11705" s="429">
        <v>3.486907</v>
      </c>
      <c r="E11705" s="429">
        <v>2.7592269999999997</v>
      </c>
      <c r="F11705" s="429">
        <v>2.5589010000000059</v>
      </c>
    </row>
    <row r="11706" spans="1:6" x14ac:dyDescent="0.3">
      <c r="A11706" s="336">
        <v>40019</v>
      </c>
      <c r="B11706" s="2" t="s">
        <v>293</v>
      </c>
      <c r="C11706" s="429">
        <v>6.1278579999999998</v>
      </c>
      <c r="D11706" s="429">
        <v>3.5453299999999999</v>
      </c>
      <c r="E11706" s="429">
        <v>2.5825279999999999</v>
      </c>
      <c r="F11706" s="429">
        <v>1.7598260000000039</v>
      </c>
    </row>
    <row r="11707" spans="1:6" x14ac:dyDescent="0.3">
      <c r="A11707" s="336">
        <v>40022</v>
      </c>
      <c r="B11707" s="2" t="s">
        <v>293</v>
      </c>
      <c r="C11707" s="429">
        <v>6.1651090000000002</v>
      </c>
      <c r="D11707" s="429">
        <v>3.4572889999999998</v>
      </c>
      <c r="E11707" s="429">
        <v>2.7078200000000003</v>
      </c>
      <c r="F11707" s="429">
        <v>1.8576130000000006</v>
      </c>
    </row>
    <row r="11708" spans="1:6" x14ac:dyDescent="0.3">
      <c r="A11708" s="336">
        <v>40023</v>
      </c>
      <c r="B11708" s="2" t="s">
        <v>293</v>
      </c>
      <c r="C11708" s="429">
        <v>6.217727</v>
      </c>
      <c r="D11708" s="429">
        <v>3.4395410000000002</v>
      </c>
      <c r="E11708" s="429">
        <v>2.7781859999999998</v>
      </c>
      <c r="F11708" s="429">
        <v>2.4195990000000052</v>
      </c>
    </row>
    <row r="11709" spans="1:6" x14ac:dyDescent="0.3">
      <c r="A11709" s="336">
        <v>40025</v>
      </c>
      <c r="B11709" s="2" t="s">
        <v>293</v>
      </c>
      <c r="C11709" s="429">
        <v>6.376296</v>
      </c>
      <c r="D11709" s="429">
        <v>3.403683</v>
      </c>
      <c r="E11709" s="429">
        <v>2.9726129999999999</v>
      </c>
      <c r="F11709" s="429">
        <v>4.1131859999999989</v>
      </c>
    </row>
    <row r="11710" spans="1:6" x14ac:dyDescent="0.3">
      <c r="A11710" s="336">
        <v>40026</v>
      </c>
      <c r="B11710" s="2" t="s">
        <v>293</v>
      </c>
      <c r="C11710" s="429">
        <v>6.313885</v>
      </c>
      <c r="D11710" s="429">
        <v>3.512559</v>
      </c>
      <c r="E11710" s="429">
        <v>2.801326</v>
      </c>
      <c r="F11710" s="429">
        <v>3.2392059999999958</v>
      </c>
    </row>
    <row r="11711" spans="1:6" x14ac:dyDescent="0.3">
      <c r="A11711" s="336">
        <v>40031</v>
      </c>
      <c r="B11711" s="2" t="s">
        <v>293</v>
      </c>
      <c r="C11711" s="429">
        <v>6.2271669999999997</v>
      </c>
      <c r="D11711" s="429">
        <v>3.5345059999999999</v>
      </c>
      <c r="E11711" s="429">
        <v>2.6926609999999997</v>
      </c>
      <c r="F11711" s="429">
        <v>2.3421669999999892</v>
      </c>
    </row>
    <row r="11712" spans="1:6" x14ac:dyDescent="0.3">
      <c r="A11712" s="336">
        <v>40033</v>
      </c>
      <c r="B11712" s="2" t="s">
        <v>293</v>
      </c>
      <c r="C11712" s="429">
        <v>6.1103870000000002</v>
      </c>
      <c r="D11712" s="429">
        <v>3.8683169999999998</v>
      </c>
      <c r="E11712" s="429">
        <v>2.2420700000000005</v>
      </c>
      <c r="F11712" s="429">
        <v>-0.83870999999999896</v>
      </c>
    </row>
    <row r="11713" spans="1:6" x14ac:dyDescent="0.3">
      <c r="A11713" s="336">
        <v>40036</v>
      </c>
      <c r="B11713" s="2" t="s">
        <v>293</v>
      </c>
      <c r="C11713" s="429">
        <v>6.1126459999999998</v>
      </c>
      <c r="D11713" s="429">
        <v>3.5740099999999999</v>
      </c>
      <c r="E11713" s="429">
        <v>2.5386359999999999</v>
      </c>
      <c r="F11713" s="429">
        <v>3.0136290000000017</v>
      </c>
    </row>
    <row r="11714" spans="1:6" x14ac:dyDescent="0.3">
      <c r="A11714" s="336">
        <v>40037</v>
      </c>
      <c r="B11714" s="2" t="s">
        <v>293</v>
      </c>
      <c r="C11714" s="429">
        <v>6.1643559999999997</v>
      </c>
      <c r="D11714" s="429">
        <v>3.7685379999999999</v>
      </c>
      <c r="E11714" s="429">
        <v>2.3958179999999998</v>
      </c>
      <c r="F11714" s="429">
        <v>0.28334400000001381</v>
      </c>
    </row>
    <row r="11715" spans="1:6" x14ac:dyDescent="0.3">
      <c r="A11715" s="336">
        <v>40040</v>
      </c>
      <c r="B11715" s="2" t="s">
        <v>293</v>
      </c>
      <c r="C11715" s="429">
        <v>6.0287810000000004</v>
      </c>
      <c r="D11715" s="429">
        <v>3.7343649999999999</v>
      </c>
      <c r="E11715" s="429">
        <v>2.2944160000000005</v>
      </c>
      <c r="F11715" s="429">
        <v>0.20735099999998852</v>
      </c>
    </row>
    <row r="11716" spans="1:6" x14ac:dyDescent="0.3">
      <c r="A11716" s="336">
        <v>40045</v>
      </c>
      <c r="B11716" s="2" t="s">
        <v>293</v>
      </c>
      <c r="C11716" s="429">
        <v>6.2489990000000004</v>
      </c>
      <c r="D11716" s="429">
        <v>3.6257199999999998</v>
      </c>
      <c r="E11716" s="429">
        <v>2.6232790000000006</v>
      </c>
      <c r="F11716" s="429">
        <v>2.6821390000000065</v>
      </c>
    </row>
    <row r="11717" spans="1:6" x14ac:dyDescent="0.3">
      <c r="A11717" s="336">
        <v>40046</v>
      </c>
      <c r="B11717" s="2" t="s">
        <v>293</v>
      </c>
      <c r="C11717" s="429">
        <v>6.0983890000000001</v>
      </c>
      <c r="D11717" s="429">
        <v>3.5304570000000002</v>
      </c>
      <c r="E11717" s="429">
        <v>2.5679319999999999</v>
      </c>
      <c r="F11717" s="429">
        <v>1.2033560000000065</v>
      </c>
    </row>
    <row r="11718" spans="1:6" x14ac:dyDescent="0.3">
      <c r="A11718" s="336">
        <v>40047</v>
      </c>
      <c r="B11718" s="2" t="s">
        <v>293</v>
      </c>
      <c r="C11718" s="429">
        <v>6.2840290000000003</v>
      </c>
      <c r="D11718" s="429">
        <v>3.4209939999999999</v>
      </c>
      <c r="E11718" s="429">
        <v>2.8630350000000004</v>
      </c>
      <c r="F11718" s="429">
        <v>3.2459739999999968</v>
      </c>
    </row>
    <row r="11719" spans="1:6" x14ac:dyDescent="0.3">
      <c r="A11719" s="336">
        <v>40050</v>
      </c>
      <c r="B11719" s="2" t="s">
        <v>293</v>
      </c>
      <c r="C11719" s="429">
        <v>6.1597400000000002</v>
      </c>
      <c r="D11719" s="429">
        <v>3.5689340000000001</v>
      </c>
      <c r="E11719" s="429">
        <v>2.5908060000000002</v>
      </c>
      <c r="F11719" s="429">
        <v>2.0578110000000009</v>
      </c>
    </row>
    <row r="11720" spans="1:6" x14ac:dyDescent="0.3">
      <c r="A11720" s="336">
        <v>40051</v>
      </c>
      <c r="B11720" s="2" t="s">
        <v>293</v>
      </c>
      <c r="C11720" s="429">
        <v>6.2387899999999998</v>
      </c>
      <c r="D11720" s="429">
        <v>3.7549760000000001</v>
      </c>
      <c r="E11720" s="429">
        <v>2.4838139999999997</v>
      </c>
      <c r="F11720" s="429">
        <v>0.85825200000000734</v>
      </c>
    </row>
    <row r="11721" spans="1:6" x14ac:dyDescent="0.3">
      <c r="A11721" s="336">
        <v>40052</v>
      </c>
      <c r="B11721" s="2" t="s">
        <v>293</v>
      </c>
      <c r="C11721" s="429">
        <v>6.1955879999999999</v>
      </c>
      <c r="D11721" s="429">
        <v>3.8023910000000001</v>
      </c>
      <c r="E11721" s="429">
        <v>2.3931969999999998</v>
      </c>
      <c r="F11721" s="429">
        <v>0.21407399999998944</v>
      </c>
    </row>
    <row r="11722" spans="1:6" x14ac:dyDescent="0.3">
      <c r="A11722" s="336">
        <v>40055</v>
      </c>
      <c r="B11722" s="2" t="s">
        <v>293</v>
      </c>
      <c r="C11722" s="429">
        <v>6.2173389999999999</v>
      </c>
      <c r="D11722" s="429">
        <v>3.571634</v>
      </c>
      <c r="E11722" s="429">
        <v>2.645705</v>
      </c>
      <c r="F11722" s="429">
        <v>2.319784999999996</v>
      </c>
    </row>
    <row r="11723" spans="1:6" x14ac:dyDescent="0.3">
      <c r="A11723" s="336">
        <v>40056</v>
      </c>
      <c r="B11723" s="2" t="s">
        <v>293</v>
      </c>
      <c r="C11723" s="429">
        <v>6.2820119999999999</v>
      </c>
      <c r="D11723" s="429">
        <v>3.4537040000000001</v>
      </c>
      <c r="E11723" s="429">
        <v>2.8283079999999998</v>
      </c>
      <c r="F11723" s="429">
        <v>2.9614649999999969</v>
      </c>
    </row>
    <row r="11724" spans="1:6" x14ac:dyDescent="0.3">
      <c r="A11724" s="336">
        <v>40057</v>
      </c>
      <c r="B11724" s="2" t="s">
        <v>293</v>
      </c>
      <c r="C11724" s="429">
        <v>6.1076410000000001</v>
      </c>
      <c r="D11724" s="429">
        <v>3.5600499999999999</v>
      </c>
      <c r="E11724" s="429">
        <v>2.5475910000000002</v>
      </c>
      <c r="F11724" s="429">
        <v>2.318443000000002</v>
      </c>
    </row>
    <row r="11725" spans="1:6" x14ac:dyDescent="0.3">
      <c r="A11725" s="336">
        <v>40059</v>
      </c>
      <c r="B11725" s="2" t="s">
        <v>293</v>
      </c>
      <c r="C11725" s="429">
        <v>6.3485589999999998</v>
      </c>
      <c r="D11725" s="429">
        <v>3.4601389999999999</v>
      </c>
      <c r="E11725" s="429">
        <v>2.88842</v>
      </c>
      <c r="F11725" s="429">
        <v>3.679864000000002</v>
      </c>
    </row>
    <row r="11726" spans="1:6" x14ac:dyDescent="0.3">
      <c r="A11726" s="336">
        <v>40060</v>
      </c>
      <c r="B11726" s="2" t="s">
        <v>293</v>
      </c>
      <c r="C11726" s="429">
        <v>6.1810850000000004</v>
      </c>
      <c r="D11726" s="429">
        <v>3.8806120000000002</v>
      </c>
      <c r="E11726" s="429">
        <v>2.3004730000000002</v>
      </c>
      <c r="F11726" s="429">
        <v>-0.63980499999999552</v>
      </c>
    </row>
    <row r="11727" spans="1:6" x14ac:dyDescent="0.3">
      <c r="A11727" s="336">
        <v>40061</v>
      </c>
      <c r="B11727" s="2" t="s">
        <v>293</v>
      </c>
      <c r="C11727" s="429">
        <v>6.1025140000000002</v>
      </c>
      <c r="D11727" s="429">
        <v>3.7435909999999999</v>
      </c>
      <c r="E11727" s="429">
        <v>2.3589230000000003</v>
      </c>
      <c r="F11727" s="429">
        <v>0.1691420000000079</v>
      </c>
    </row>
    <row r="11728" spans="1:6" x14ac:dyDescent="0.3">
      <c r="A11728" s="336">
        <v>40062</v>
      </c>
      <c r="B11728" s="2" t="s">
        <v>293</v>
      </c>
      <c r="C11728" s="429">
        <v>6.1768780000000003</v>
      </c>
      <c r="D11728" s="429">
        <v>3.8252120000000001</v>
      </c>
      <c r="E11728" s="429">
        <v>2.3516660000000003</v>
      </c>
      <c r="F11728" s="429">
        <v>-0.10193199999999791</v>
      </c>
    </row>
    <row r="11729" spans="1:6" x14ac:dyDescent="0.3">
      <c r="A11729" s="336">
        <v>40065</v>
      </c>
      <c r="B11729" s="2" t="s">
        <v>293</v>
      </c>
      <c r="C11729" s="429">
        <v>6.0970709999999997</v>
      </c>
      <c r="D11729" s="429">
        <v>3.4929770000000002</v>
      </c>
      <c r="E11729" s="429">
        <v>2.6040939999999995</v>
      </c>
      <c r="F11729" s="429">
        <v>1.379446999999999</v>
      </c>
    </row>
    <row r="11730" spans="1:6" x14ac:dyDescent="0.3">
      <c r="A11730" s="336">
        <v>40067</v>
      </c>
      <c r="B11730" s="2" t="s">
        <v>293</v>
      </c>
      <c r="C11730" s="429">
        <v>6.187487</v>
      </c>
      <c r="D11730" s="429">
        <v>3.4595560000000001</v>
      </c>
      <c r="E11730" s="429">
        <v>2.7279309999999999</v>
      </c>
      <c r="F11730" s="429">
        <v>2.0049610000000087</v>
      </c>
    </row>
    <row r="11731" spans="1:6" x14ac:dyDescent="0.3">
      <c r="A11731" s="336">
        <v>40068</v>
      </c>
      <c r="B11731" s="2" t="s">
        <v>293</v>
      </c>
      <c r="C11731" s="429">
        <v>6.163907</v>
      </c>
      <c r="D11731" s="429">
        <v>3.5384410000000002</v>
      </c>
      <c r="E11731" s="429">
        <v>2.6254659999999999</v>
      </c>
      <c r="F11731" s="429">
        <v>1.7687240000000131</v>
      </c>
    </row>
    <row r="11732" spans="1:6" x14ac:dyDescent="0.3">
      <c r="A11732" s="336">
        <v>40069</v>
      </c>
      <c r="B11732" s="2" t="s">
        <v>293</v>
      </c>
      <c r="C11732" s="429">
        <v>6.0856130000000004</v>
      </c>
      <c r="D11732" s="429">
        <v>3.7420610000000001</v>
      </c>
      <c r="E11732" s="429">
        <v>2.3435520000000003</v>
      </c>
      <c r="F11732" s="429">
        <v>0.16043399999999508</v>
      </c>
    </row>
    <row r="11733" spans="1:6" x14ac:dyDescent="0.3">
      <c r="A11733" s="336">
        <v>40070</v>
      </c>
      <c r="B11733" s="2" t="s">
        <v>293</v>
      </c>
      <c r="C11733" s="429">
        <v>6.1815020000000001</v>
      </c>
      <c r="D11733" s="429">
        <v>3.5764019999999999</v>
      </c>
      <c r="E11733" s="429">
        <v>2.6051000000000002</v>
      </c>
      <c r="F11733" s="429">
        <v>2.1359879999999976</v>
      </c>
    </row>
    <row r="11734" spans="1:6" x14ac:dyDescent="0.3">
      <c r="A11734" s="336">
        <v>40071</v>
      </c>
      <c r="B11734" s="2" t="s">
        <v>293</v>
      </c>
      <c r="C11734" s="429">
        <v>6.1791470000000004</v>
      </c>
      <c r="D11734" s="429">
        <v>3.476216</v>
      </c>
      <c r="E11734" s="429">
        <v>2.7029310000000004</v>
      </c>
      <c r="F11734" s="429">
        <v>1.9198309999999879</v>
      </c>
    </row>
    <row r="11735" spans="1:6" x14ac:dyDescent="0.3">
      <c r="A11735" s="336">
        <v>40075</v>
      </c>
      <c r="B11735" s="2" t="s">
        <v>293</v>
      </c>
      <c r="C11735" s="429">
        <v>6.195125</v>
      </c>
      <c r="D11735" s="429">
        <v>3.595574</v>
      </c>
      <c r="E11735" s="429">
        <v>2.5995509999999999</v>
      </c>
      <c r="F11735" s="429">
        <v>2.9244820000000118</v>
      </c>
    </row>
    <row r="11736" spans="1:6" x14ac:dyDescent="0.3">
      <c r="A11736" s="336">
        <v>40076</v>
      </c>
      <c r="B11736" s="2" t="s">
        <v>293</v>
      </c>
      <c r="C11736" s="429">
        <v>6.0555700000000003</v>
      </c>
      <c r="D11736" s="429">
        <v>3.5222440000000002</v>
      </c>
      <c r="E11736" s="429">
        <v>2.5333260000000002</v>
      </c>
      <c r="F11736" s="429">
        <v>1.3113079999999968</v>
      </c>
    </row>
    <row r="11737" spans="1:6" x14ac:dyDescent="0.3">
      <c r="A11737" s="336">
        <v>40077</v>
      </c>
      <c r="B11737" s="2" t="s">
        <v>293</v>
      </c>
      <c r="C11737" s="429">
        <v>6.2634809999999996</v>
      </c>
      <c r="D11737" s="429">
        <v>3.5586329999999999</v>
      </c>
      <c r="E11737" s="429">
        <v>2.7048479999999997</v>
      </c>
      <c r="F11737" s="429">
        <v>2.6687820000000002</v>
      </c>
    </row>
    <row r="11738" spans="1:6" x14ac:dyDescent="0.3">
      <c r="A11738" s="336">
        <v>40078</v>
      </c>
      <c r="B11738" s="2" t="s">
        <v>293</v>
      </c>
      <c r="C11738" s="429">
        <v>6.0848760000000004</v>
      </c>
      <c r="D11738" s="429">
        <v>3.6562269999999999</v>
      </c>
      <c r="E11738" s="429">
        <v>2.4286490000000005</v>
      </c>
      <c r="F11738" s="429">
        <v>0.70525899999999808</v>
      </c>
    </row>
    <row r="11739" spans="1:6" x14ac:dyDescent="0.3">
      <c r="A11739" s="336">
        <v>40104</v>
      </c>
      <c r="B11739" s="2" t="s">
        <v>293</v>
      </c>
      <c r="C11739" s="429">
        <v>6.4446630000000003</v>
      </c>
      <c r="D11739" s="429">
        <v>3.619472</v>
      </c>
      <c r="E11739" s="429">
        <v>2.8251910000000002</v>
      </c>
      <c r="F11739" s="429">
        <v>3.265736000000004</v>
      </c>
    </row>
    <row r="11740" spans="1:6" x14ac:dyDescent="0.3">
      <c r="A11740" s="336">
        <v>40107</v>
      </c>
      <c r="B11740" s="2" t="s">
        <v>293</v>
      </c>
      <c r="C11740" s="429">
        <v>6.3057540000000003</v>
      </c>
      <c r="D11740" s="429">
        <v>3.6345649999999998</v>
      </c>
      <c r="E11740" s="429">
        <v>2.6711890000000005</v>
      </c>
      <c r="F11740" s="429">
        <v>2.237881999999999</v>
      </c>
    </row>
    <row r="11741" spans="1:6" x14ac:dyDescent="0.3">
      <c r="A11741" s="336">
        <v>40108</v>
      </c>
      <c r="B11741" s="2" t="s">
        <v>293</v>
      </c>
      <c r="C11741" s="429">
        <v>6.402971</v>
      </c>
      <c r="D11741" s="429">
        <v>3.609896</v>
      </c>
      <c r="E11741" s="429">
        <v>2.793075</v>
      </c>
      <c r="F11741" s="429">
        <v>3.7200170000000057</v>
      </c>
    </row>
    <row r="11742" spans="1:6" x14ac:dyDescent="0.3">
      <c r="A11742" s="336">
        <v>40109</v>
      </c>
      <c r="B11742" s="2" t="s">
        <v>293</v>
      </c>
      <c r="C11742" s="429">
        <v>6.3838910000000002</v>
      </c>
      <c r="D11742" s="429">
        <v>3.39527</v>
      </c>
      <c r="E11742" s="429">
        <v>2.9886210000000002</v>
      </c>
      <c r="F11742" s="429">
        <v>4.5718720000000062</v>
      </c>
    </row>
    <row r="11743" spans="1:6" x14ac:dyDescent="0.3">
      <c r="A11743" s="336">
        <v>40111</v>
      </c>
      <c r="B11743" s="2" t="s">
        <v>293</v>
      </c>
      <c r="C11743" s="429">
        <v>6.4782130000000002</v>
      </c>
      <c r="D11743" s="429">
        <v>3.5732889999999999</v>
      </c>
      <c r="E11743" s="429">
        <v>2.9049240000000003</v>
      </c>
      <c r="F11743" s="429">
        <v>2.4369620000000083</v>
      </c>
    </row>
    <row r="11744" spans="1:6" x14ac:dyDescent="0.3">
      <c r="A11744" s="336">
        <v>40115</v>
      </c>
      <c r="B11744" s="2" t="s">
        <v>293</v>
      </c>
      <c r="C11744" s="429">
        <v>6.3994</v>
      </c>
      <c r="D11744" s="429">
        <v>3.6103779999999999</v>
      </c>
      <c r="E11744" s="429">
        <v>2.7890220000000001</v>
      </c>
      <c r="F11744" s="429">
        <v>2.1713859999999912</v>
      </c>
    </row>
    <row r="11745" spans="1:6" x14ac:dyDescent="0.3">
      <c r="A11745" s="336">
        <v>40117</v>
      </c>
      <c r="B11745" s="2" t="s">
        <v>293</v>
      </c>
      <c r="C11745" s="429">
        <v>6.3811010000000001</v>
      </c>
      <c r="D11745" s="429">
        <v>3.622077</v>
      </c>
      <c r="E11745" s="429">
        <v>2.7590240000000001</v>
      </c>
      <c r="F11745" s="429">
        <v>3.7121650000000059</v>
      </c>
    </row>
    <row r="11746" spans="1:6" x14ac:dyDescent="0.3">
      <c r="A11746" s="336">
        <v>40118</v>
      </c>
      <c r="B11746" s="2" t="s">
        <v>293</v>
      </c>
      <c r="C11746" s="429">
        <v>6.3938800000000002</v>
      </c>
      <c r="D11746" s="429">
        <v>3.3712439999999999</v>
      </c>
      <c r="E11746" s="429">
        <v>3.0226360000000003</v>
      </c>
      <c r="F11746" s="429">
        <v>4.6959479999999871</v>
      </c>
    </row>
    <row r="11747" spans="1:6" x14ac:dyDescent="0.3">
      <c r="A11747" s="336">
        <v>40119</v>
      </c>
      <c r="B11747" s="2" t="s">
        <v>293</v>
      </c>
      <c r="C11747" s="429">
        <v>6.4657910000000003</v>
      </c>
      <c r="D11747" s="429">
        <v>3.5605950000000002</v>
      </c>
      <c r="E11747" s="429">
        <v>2.9051960000000001</v>
      </c>
      <c r="F11747" s="429">
        <v>1.9384429999999995</v>
      </c>
    </row>
    <row r="11748" spans="1:6" x14ac:dyDescent="0.3">
      <c r="A11748" s="336">
        <v>40121</v>
      </c>
      <c r="B11748" s="2" t="s">
        <v>293</v>
      </c>
      <c r="C11748" s="429">
        <v>6.3689989999999996</v>
      </c>
      <c r="D11748" s="429">
        <v>3.6175579999999998</v>
      </c>
      <c r="E11748" s="429">
        <v>2.7514409999999998</v>
      </c>
      <c r="F11748" s="429">
        <v>4.0151129999999995</v>
      </c>
    </row>
    <row r="11749" spans="1:6" x14ac:dyDescent="0.3">
      <c r="A11749" s="336">
        <v>40140</v>
      </c>
      <c r="B11749" s="2" t="s">
        <v>293</v>
      </c>
      <c r="C11749" s="429">
        <v>6.3892490000000004</v>
      </c>
      <c r="D11749" s="429">
        <v>3.6094729999999999</v>
      </c>
      <c r="E11749" s="429">
        <v>2.7797760000000005</v>
      </c>
      <c r="F11749" s="429">
        <v>1.9168120000000073</v>
      </c>
    </row>
    <row r="11750" spans="1:6" x14ac:dyDescent="0.3">
      <c r="A11750" s="336">
        <v>40142</v>
      </c>
      <c r="B11750" s="2" t="s">
        <v>293</v>
      </c>
      <c r="C11750" s="429">
        <v>6.400258</v>
      </c>
      <c r="D11750" s="429">
        <v>3.6205059999999998</v>
      </c>
      <c r="E11750" s="429">
        <v>2.7797520000000002</v>
      </c>
      <c r="F11750" s="429">
        <v>3.2211690000000033</v>
      </c>
    </row>
    <row r="11751" spans="1:6" x14ac:dyDescent="0.3">
      <c r="A11751" s="336">
        <v>40143</v>
      </c>
      <c r="B11751" s="2" t="s">
        <v>293</v>
      </c>
      <c r="C11751" s="429">
        <v>6.4348089999999996</v>
      </c>
      <c r="D11751" s="429">
        <v>3.5882610000000001</v>
      </c>
      <c r="E11751" s="429">
        <v>2.8465479999999994</v>
      </c>
      <c r="F11751" s="429">
        <v>2.2918149999999997</v>
      </c>
    </row>
    <row r="11752" spans="1:6" x14ac:dyDescent="0.3">
      <c r="A11752" s="336">
        <v>40144</v>
      </c>
      <c r="B11752" s="2" t="s">
        <v>293</v>
      </c>
      <c r="C11752" s="429">
        <v>6.4079449999999998</v>
      </c>
      <c r="D11752" s="429">
        <v>3.594462</v>
      </c>
      <c r="E11752" s="429">
        <v>2.8134829999999997</v>
      </c>
      <c r="F11752" s="429">
        <v>2.0779489999999967</v>
      </c>
    </row>
    <row r="11753" spans="1:6" x14ac:dyDescent="0.3">
      <c r="A11753" s="336">
        <v>40145</v>
      </c>
      <c r="B11753" s="2" t="s">
        <v>293</v>
      </c>
      <c r="C11753" s="429">
        <v>6.3978780000000004</v>
      </c>
      <c r="D11753" s="429">
        <v>3.588165</v>
      </c>
      <c r="E11753" s="429">
        <v>2.8097130000000003</v>
      </c>
      <c r="F11753" s="429">
        <v>1.7657180000000068</v>
      </c>
    </row>
    <row r="11754" spans="1:6" x14ac:dyDescent="0.3">
      <c r="A11754" s="336">
        <v>40146</v>
      </c>
      <c r="B11754" s="2" t="s">
        <v>293</v>
      </c>
      <c r="C11754" s="429">
        <v>6.4173559999999998</v>
      </c>
      <c r="D11754" s="429">
        <v>3.6103109999999998</v>
      </c>
      <c r="E11754" s="429">
        <v>2.807045</v>
      </c>
      <c r="F11754" s="429">
        <v>2.6775800000000061</v>
      </c>
    </row>
    <row r="11755" spans="1:6" x14ac:dyDescent="0.3">
      <c r="A11755" s="336">
        <v>40150</v>
      </c>
      <c r="B11755" s="2" t="s">
        <v>293</v>
      </c>
      <c r="C11755" s="429">
        <v>6.3381889999999999</v>
      </c>
      <c r="D11755" s="429">
        <v>3.5493549999999998</v>
      </c>
      <c r="E11755" s="429">
        <v>2.788834</v>
      </c>
      <c r="F11755" s="429">
        <v>3.5153220000000047</v>
      </c>
    </row>
    <row r="11756" spans="1:6" x14ac:dyDescent="0.3">
      <c r="A11756" s="336">
        <v>40152</v>
      </c>
      <c r="B11756" s="2" t="s">
        <v>293</v>
      </c>
      <c r="C11756" s="429">
        <v>6.4313010000000004</v>
      </c>
      <c r="D11756" s="429">
        <v>3.5637270000000001</v>
      </c>
      <c r="E11756" s="429">
        <v>2.8675740000000003</v>
      </c>
      <c r="F11756" s="429">
        <v>1.8042370000000005</v>
      </c>
    </row>
    <row r="11757" spans="1:6" x14ac:dyDescent="0.3">
      <c r="A11757" s="336">
        <v>40155</v>
      </c>
      <c r="B11757" s="2" t="s">
        <v>293</v>
      </c>
      <c r="C11757" s="429">
        <v>6.3860400000000004</v>
      </c>
      <c r="D11757" s="429">
        <v>3.5916350000000001</v>
      </c>
      <c r="E11757" s="429">
        <v>2.7944050000000002</v>
      </c>
      <c r="F11757" s="429">
        <v>4.2950689999999909</v>
      </c>
    </row>
    <row r="11758" spans="1:6" x14ac:dyDescent="0.3">
      <c r="A11758" s="336">
        <v>40157</v>
      </c>
      <c r="B11758" s="2" t="s">
        <v>293</v>
      </c>
      <c r="C11758" s="429">
        <v>6.4465529999999998</v>
      </c>
      <c r="D11758" s="429">
        <v>3.614976</v>
      </c>
      <c r="E11758" s="429">
        <v>2.8315769999999998</v>
      </c>
      <c r="F11758" s="429">
        <v>3.1171620000000075</v>
      </c>
    </row>
    <row r="11759" spans="1:6" x14ac:dyDescent="0.3">
      <c r="A11759" s="336">
        <v>40160</v>
      </c>
      <c r="B11759" s="2" t="s">
        <v>293</v>
      </c>
      <c r="C11759" s="429">
        <v>6.3473439999999997</v>
      </c>
      <c r="D11759" s="429">
        <v>3.6552579999999999</v>
      </c>
      <c r="E11759" s="429">
        <v>2.6920859999999998</v>
      </c>
      <c r="F11759" s="429">
        <v>3.3038159999999905</v>
      </c>
    </row>
    <row r="11760" spans="1:6" x14ac:dyDescent="0.3">
      <c r="A11760" s="336">
        <v>40161</v>
      </c>
      <c r="B11760" s="2" t="s">
        <v>293</v>
      </c>
      <c r="C11760" s="429">
        <v>6.4482780000000002</v>
      </c>
      <c r="D11760" s="429">
        <v>3.6135649999999999</v>
      </c>
      <c r="E11760" s="429">
        <v>2.8347130000000003</v>
      </c>
      <c r="F11760" s="429">
        <v>2.9578449999999989</v>
      </c>
    </row>
    <row r="11761" spans="1:6" x14ac:dyDescent="0.3">
      <c r="A11761" s="336">
        <v>40162</v>
      </c>
      <c r="B11761" s="2" t="s">
        <v>293</v>
      </c>
      <c r="C11761" s="429">
        <v>6.3490159999999998</v>
      </c>
      <c r="D11761" s="429">
        <v>3.6679059999999999</v>
      </c>
      <c r="E11761" s="429">
        <v>2.6811099999999999</v>
      </c>
      <c r="F11761" s="429">
        <v>2.6734269999999967</v>
      </c>
    </row>
    <row r="11762" spans="1:6" x14ac:dyDescent="0.3">
      <c r="A11762" s="336">
        <v>40165</v>
      </c>
      <c r="B11762" s="2" t="s">
        <v>293</v>
      </c>
      <c r="C11762" s="429">
        <v>6.3378909999999999</v>
      </c>
      <c r="D11762" s="429">
        <v>3.4713959999999999</v>
      </c>
      <c r="E11762" s="429">
        <v>2.866495</v>
      </c>
      <c r="F11762" s="429">
        <v>3.8553039999999967</v>
      </c>
    </row>
    <row r="11763" spans="1:6" x14ac:dyDescent="0.3">
      <c r="A11763" s="336">
        <v>40170</v>
      </c>
      <c r="B11763" s="2" t="s">
        <v>293</v>
      </c>
      <c r="C11763" s="429">
        <v>6.468267</v>
      </c>
      <c r="D11763" s="429">
        <v>3.589734</v>
      </c>
      <c r="E11763" s="429">
        <v>2.878533</v>
      </c>
      <c r="F11763" s="429">
        <v>2.6498759999999919</v>
      </c>
    </row>
    <row r="11764" spans="1:6" x14ac:dyDescent="0.3">
      <c r="A11764" s="336">
        <v>40171</v>
      </c>
      <c r="B11764" s="2" t="s">
        <v>293</v>
      </c>
      <c r="C11764" s="429">
        <v>6.4578550000000003</v>
      </c>
      <c r="D11764" s="429">
        <v>3.6108359999999999</v>
      </c>
      <c r="E11764" s="429">
        <v>2.8470190000000004</v>
      </c>
      <c r="F11764" s="429">
        <v>2.7639540000000125</v>
      </c>
    </row>
    <row r="11765" spans="1:6" x14ac:dyDescent="0.3">
      <c r="A11765" s="336">
        <v>40175</v>
      </c>
      <c r="B11765" s="2" t="s">
        <v>293</v>
      </c>
      <c r="C11765" s="429">
        <v>6.3691930000000001</v>
      </c>
      <c r="D11765" s="429">
        <v>3.6367050000000001</v>
      </c>
      <c r="E11765" s="429">
        <v>2.732488</v>
      </c>
      <c r="F11765" s="429">
        <v>3.3194000000000017</v>
      </c>
    </row>
    <row r="11766" spans="1:6" x14ac:dyDescent="0.3">
      <c r="A11766" s="336">
        <v>40176</v>
      </c>
      <c r="B11766" s="2" t="s">
        <v>293</v>
      </c>
      <c r="C11766" s="429">
        <v>6.4354680000000002</v>
      </c>
      <c r="D11766" s="429">
        <v>3.6108500000000001</v>
      </c>
      <c r="E11766" s="429">
        <v>2.8246180000000001</v>
      </c>
      <c r="F11766" s="429">
        <v>2.9060029999999912</v>
      </c>
    </row>
    <row r="11767" spans="1:6" x14ac:dyDescent="0.3">
      <c r="A11767" s="336">
        <v>40177</v>
      </c>
      <c r="B11767" s="2" t="s">
        <v>293</v>
      </c>
      <c r="C11767" s="429">
        <v>6.3713350000000002</v>
      </c>
      <c r="D11767" s="429">
        <v>3.5800779999999999</v>
      </c>
      <c r="E11767" s="429">
        <v>2.7912570000000003</v>
      </c>
      <c r="F11767" s="429">
        <v>4.0866570000000024</v>
      </c>
    </row>
    <row r="11768" spans="1:6" x14ac:dyDescent="0.3">
      <c r="A11768" s="336">
        <v>40178</v>
      </c>
      <c r="B11768" s="2" t="s">
        <v>293</v>
      </c>
      <c r="C11768" s="429">
        <v>6.4180520000000003</v>
      </c>
      <c r="D11768" s="429">
        <v>3.57525</v>
      </c>
      <c r="E11768" s="429">
        <v>2.8428020000000003</v>
      </c>
      <c r="F11768" s="429">
        <v>1.9016730000000024</v>
      </c>
    </row>
    <row r="11769" spans="1:6" x14ac:dyDescent="0.3">
      <c r="A11769" s="336">
        <v>40202</v>
      </c>
      <c r="B11769" s="2" t="s">
        <v>293</v>
      </c>
      <c r="C11769" s="429">
        <v>6.4148959999999997</v>
      </c>
      <c r="D11769" s="429">
        <v>3.3370489999999999</v>
      </c>
      <c r="E11769" s="429">
        <v>3.0778469999999998</v>
      </c>
      <c r="F11769" s="429">
        <v>4.857523999999998</v>
      </c>
    </row>
    <row r="11770" spans="1:6" x14ac:dyDescent="0.3">
      <c r="A11770" s="336">
        <v>40203</v>
      </c>
      <c r="B11770" s="2" t="s">
        <v>293</v>
      </c>
      <c r="C11770" s="429">
        <v>6.4118560000000002</v>
      </c>
      <c r="D11770" s="429">
        <v>3.3466100000000001</v>
      </c>
      <c r="E11770" s="429">
        <v>3.0652460000000001</v>
      </c>
      <c r="F11770" s="429">
        <v>4.8063780000000023</v>
      </c>
    </row>
    <row r="11771" spans="1:6" x14ac:dyDescent="0.3">
      <c r="A11771" s="336">
        <v>40204</v>
      </c>
      <c r="B11771" s="2" t="s">
        <v>293</v>
      </c>
      <c r="C11771" s="429">
        <v>6.4047609999999997</v>
      </c>
      <c r="D11771" s="429">
        <v>3.3365089999999999</v>
      </c>
      <c r="E11771" s="429">
        <v>3.0682519999999998</v>
      </c>
      <c r="F11771" s="429">
        <v>4.7396039999999928</v>
      </c>
    </row>
    <row r="11772" spans="1:6" x14ac:dyDescent="0.3">
      <c r="A11772" s="336">
        <v>40205</v>
      </c>
      <c r="B11772" s="2" t="s">
        <v>293</v>
      </c>
      <c r="C11772" s="429">
        <v>6.384334</v>
      </c>
      <c r="D11772" s="429">
        <v>3.3521350000000001</v>
      </c>
      <c r="E11772" s="429">
        <v>3.0321989999999999</v>
      </c>
      <c r="F11772" s="429">
        <v>4.4367990000000006</v>
      </c>
    </row>
    <row r="11773" spans="1:6" x14ac:dyDescent="0.3">
      <c r="A11773" s="336">
        <v>40206</v>
      </c>
      <c r="B11773" s="2" t="s">
        <v>293</v>
      </c>
      <c r="C11773" s="429">
        <v>6.397322</v>
      </c>
      <c r="D11773" s="429">
        <v>3.3509699999999998</v>
      </c>
      <c r="E11773" s="429">
        <v>3.0463520000000002</v>
      </c>
      <c r="F11773" s="429">
        <v>4.5664349999999985</v>
      </c>
    </row>
    <row r="11774" spans="1:6" x14ac:dyDescent="0.3">
      <c r="A11774" s="336">
        <v>40207</v>
      </c>
      <c r="B11774" s="2" t="s">
        <v>293</v>
      </c>
      <c r="C11774" s="429">
        <v>6.3771079999999998</v>
      </c>
      <c r="D11774" s="429">
        <v>3.3728989999999999</v>
      </c>
      <c r="E11774" s="429">
        <v>3.0042089999999999</v>
      </c>
      <c r="F11774" s="429">
        <v>4.2251019999999997</v>
      </c>
    </row>
    <row r="11775" spans="1:6" x14ac:dyDescent="0.3">
      <c r="A11775" s="336">
        <v>40208</v>
      </c>
      <c r="B11775" s="2" t="s">
        <v>293</v>
      </c>
      <c r="C11775" s="429">
        <v>6.4099060000000003</v>
      </c>
      <c r="D11775" s="429">
        <v>3.3476750000000002</v>
      </c>
      <c r="E11775" s="429">
        <v>3.0622310000000001</v>
      </c>
      <c r="F11775" s="429">
        <v>4.8177650000000014</v>
      </c>
    </row>
    <row r="11776" spans="1:6" x14ac:dyDescent="0.3">
      <c r="A11776" s="336">
        <v>40209</v>
      </c>
      <c r="B11776" s="2" t="s">
        <v>293</v>
      </c>
      <c r="C11776" s="429">
        <v>6.4082249999999998</v>
      </c>
      <c r="D11776" s="429">
        <v>3.3419370000000002</v>
      </c>
      <c r="E11776" s="429">
        <v>3.0662879999999997</v>
      </c>
      <c r="F11776" s="429">
        <v>4.8338159999999846</v>
      </c>
    </row>
    <row r="11777" spans="1:6" x14ac:dyDescent="0.3">
      <c r="A11777" s="336">
        <v>40210</v>
      </c>
      <c r="B11777" s="2" t="s">
        <v>293</v>
      </c>
      <c r="C11777" s="429">
        <v>6.4057370000000002</v>
      </c>
      <c r="D11777" s="429">
        <v>3.367648</v>
      </c>
      <c r="E11777" s="429">
        <v>3.0380890000000003</v>
      </c>
      <c r="F11777" s="429">
        <v>4.7051420000000022</v>
      </c>
    </row>
    <row r="11778" spans="1:6" x14ac:dyDescent="0.3">
      <c r="A11778" s="336">
        <v>40211</v>
      </c>
      <c r="B11778" s="2" t="s">
        <v>293</v>
      </c>
      <c r="C11778" s="429">
        <v>6.3977310000000003</v>
      </c>
      <c r="D11778" s="429">
        <v>3.4010850000000001</v>
      </c>
      <c r="E11778" s="429">
        <v>2.9966460000000001</v>
      </c>
      <c r="F11778" s="429">
        <v>4.5207219999999992</v>
      </c>
    </row>
    <row r="11779" spans="1:6" x14ac:dyDescent="0.3">
      <c r="A11779" s="336">
        <v>40212</v>
      </c>
      <c r="B11779" s="2" t="s">
        <v>293</v>
      </c>
      <c r="C11779" s="429">
        <v>6.401516</v>
      </c>
      <c r="D11779" s="429">
        <v>3.3982830000000002</v>
      </c>
      <c r="E11779" s="429">
        <v>3.0032329999999998</v>
      </c>
      <c r="F11779" s="429">
        <v>4.4919100000000043</v>
      </c>
    </row>
    <row r="11780" spans="1:6" x14ac:dyDescent="0.3">
      <c r="A11780" s="336">
        <v>40213</v>
      </c>
      <c r="B11780" s="2" t="s">
        <v>293</v>
      </c>
      <c r="C11780" s="429">
        <v>6.3945090000000002</v>
      </c>
      <c r="D11780" s="429">
        <v>3.3489620000000002</v>
      </c>
      <c r="E11780" s="429">
        <v>3.045547</v>
      </c>
      <c r="F11780" s="429">
        <v>4.6511659999999964</v>
      </c>
    </row>
    <row r="11781" spans="1:6" x14ac:dyDescent="0.3">
      <c r="A11781" s="336">
        <v>40214</v>
      </c>
      <c r="B11781" s="2" t="s">
        <v>293</v>
      </c>
      <c r="C11781" s="429">
        <v>6.4012539999999998</v>
      </c>
      <c r="D11781" s="429">
        <v>3.3799229999999998</v>
      </c>
      <c r="E11781" s="429">
        <v>3.021331</v>
      </c>
      <c r="F11781" s="429">
        <v>4.7324629999999956</v>
      </c>
    </row>
    <row r="11782" spans="1:6" x14ac:dyDescent="0.3">
      <c r="A11782" s="336">
        <v>40215</v>
      </c>
      <c r="B11782" s="2" t="s">
        <v>293</v>
      </c>
      <c r="C11782" s="429">
        <v>6.4037280000000001</v>
      </c>
      <c r="D11782" s="429">
        <v>3.3723540000000001</v>
      </c>
      <c r="E11782" s="429">
        <v>3.031374</v>
      </c>
      <c r="F11782" s="429">
        <v>4.7232410000000016</v>
      </c>
    </row>
    <row r="11783" spans="1:6" x14ac:dyDescent="0.3">
      <c r="A11783" s="336">
        <v>40216</v>
      </c>
      <c r="B11783" s="2" t="s">
        <v>293</v>
      </c>
      <c r="C11783" s="429">
        <v>6.3953129999999998</v>
      </c>
      <c r="D11783" s="429">
        <v>3.4220630000000001</v>
      </c>
      <c r="E11783" s="429">
        <v>2.9732499999999997</v>
      </c>
      <c r="F11783" s="429">
        <v>4.5345240000000047</v>
      </c>
    </row>
    <row r="11784" spans="1:6" x14ac:dyDescent="0.3">
      <c r="A11784" s="336">
        <v>40217</v>
      </c>
      <c r="B11784" s="2" t="s">
        <v>293</v>
      </c>
      <c r="C11784" s="429">
        <v>6.4070510000000001</v>
      </c>
      <c r="D11784" s="429">
        <v>3.3366600000000002</v>
      </c>
      <c r="E11784" s="429">
        <v>3.0703909999999999</v>
      </c>
      <c r="F11784" s="429">
        <v>4.8003649999999922</v>
      </c>
    </row>
    <row r="11785" spans="1:6" x14ac:dyDescent="0.3">
      <c r="A11785" s="336">
        <v>40218</v>
      </c>
      <c r="B11785" s="2" t="s">
        <v>293</v>
      </c>
      <c r="C11785" s="429">
        <v>6.367794</v>
      </c>
      <c r="D11785" s="429">
        <v>3.3628710000000002</v>
      </c>
      <c r="E11785" s="429">
        <v>3.0049229999999998</v>
      </c>
      <c r="F11785" s="429">
        <v>4.2389310000000009</v>
      </c>
    </row>
    <row r="11786" spans="1:6" x14ac:dyDescent="0.3">
      <c r="A11786" s="336">
        <v>40219</v>
      </c>
      <c r="B11786" s="2" t="s">
        <v>293</v>
      </c>
      <c r="C11786" s="429">
        <v>6.3738390000000003</v>
      </c>
      <c r="D11786" s="429">
        <v>3.3616709999999999</v>
      </c>
      <c r="E11786" s="429">
        <v>3.0121680000000004</v>
      </c>
      <c r="F11786" s="429">
        <v>4.4008019999999917</v>
      </c>
    </row>
    <row r="11787" spans="1:6" x14ac:dyDescent="0.3">
      <c r="A11787" s="336">
        <v>40220</v>
      </c>
      <c r="B11787" s="2" t="s">
        <v>293</v>
      </c>
      <c r="C11787" s="429">
        <v>6.3543159999999999</v>
      </c>
      <c r="D11787" s="429">
        <v>3.3729819999999999</v>
      </c>
      <c r="E11787" s="429">
        <v>2.9813339999999999</v>
      </c>
      <c r="F11787" s="429">
        <v>3.9827549999999974</v>
      </c>
    </row>
    <row r="11788" spans="1:6" x14ac:dyDescent="0.3">
      <c r="A11788" s="336">
        <v>40222</v>
      </c>
      <c r="B11788" s="2" t="s">
        <v>293</v>
      </c>
      <c r="C11788" s="429">
        <v>6.3596139999999997</v>
      </c>
      <c r="D11788" s="429">
        <v>3.3900090000000001</v>
      </c>
      <c r="E11788" s="429">
        <v>2.9696049999999996</v>
      </c>
      <c r="F11788" s="429">
        <v>3.9420959999999923</v>
      </c>
    </row>
    <row r="11789" spans="1:6" x14ac:dyDescent="0.3">
      <c r="A11789" s="336">
        <v>40223</v>
      </c>
      <c r="B11789" s="2" t="s">
        <v>293</v>
      </c>
      <c r="C11789" s="429">
        <v>6.3184290000000001</v>
      </c>
      <c r="D11789" s="429">
        <v>3.4095650000000002</v>
      </c>
      <c r="E11789" s="429">
        <v>2.9088639999999999</v>
      </c>
      <c r="F11789" s="429">
        <v>3.4160980000000052</v>
      </c>
    </row>
    <row r="11790" spans="1:6" x14ac:dyDescent="0.3">
      <c r="A11790" s="336">
        <v>40228</v>
      </c>
      <c r="B11790" s="2" t="s">
        <v>293</v>
      </c>
      <c r="C11790" s="429">
        <v>6.3471380000000002</v>
      </c>
      <c r="D11790" s="429">
        <v>3.371308</v>
      </c>
      <c r="E11790" s="429">
        <v>2.9758300000000002</v>
      </c>
      <c r="F11790" s="429">
        <v>4.0356509999999943</v>
      </c>
    </row>
    <row r="11791" spans="1:6" x14ac:dyDescent="0.3">
      <c r="A11791" s="336">
        <v>40229</v>
      </c>
      <c r="B11791" s="2" t="s">
        <v>293</v>
      </c>
      <c r="C11791" s="429">
        <v>6.3512700000000004</v>
      </c>
      <c r="D11791" s="429">
        <v>3.3720620000000001</v>
      </c>
      <c r="E11791" s="429">
        <v>2.9792080000000003</v>
      </c>
      <c r="F11791" s="429">
        <v>4.1635119999999972</v>
      </c>
    </row>
    <row r="11792" spans="1:6" x14ac:dyDescent="0.3">
      <c r="A11792" s="336">
        <v>40241</v>
      </c>
      <c r="B11792" s="2" t="s">
        <v>293</v>
      </c>
      <c r="C11792" s="429">
        <v>6.3422450000000001</v>
      </c>
      <c r="D11792" s="429">
        <v>3.424763</v>
      </c>
      <c r="E11792" s="429">
        <v>2.9174820000000001</v>
      </c>
      <c r="F11792" s="429">
        <v>3.6670379999999909</v>
      </c>
    </row>
    <row r="11793" spans="1:6" x14ac:dyDescent="0.3">
      <c r="A11793" s="336">
        <v>40242</v>
      </c>
      <c r="B11793" s="2" t="s">
        <v>293</v>
      </c>
      <c r="C11793" s="429">
        <v>6.3510489999999997</v>
      </c>
      <c r="D11793" s="429">
        <v>3.4028990000000001</v>
      </c>
      <c r="E11793" s="429">
        <v>2.9481499999999996</v>
      </c>
      <c r="F11793" s="429">
        <v>3.800920000000005</v>
      </c>
    </row>
    <row r="11794" spans="1:6" x14ac:dyDescent="0.3">
      <c r="A11794" s="336">
        <v>40243</v>
      </c>
      <c r="B11794" s="2" t="s">
        <v>293</v>
      </c>
      <c r="C11794" s="429">
        <v>6.3086310000000001</v>
      </c>
      <c r="D11794" s="429">
        <v>3.404477</v>
      </c>
      <c r="E11794" s="429">
        <v>2.9041540000000001</v>
      </c>
      <c r="F11794" s="429">
        <v>3.326240999999996</v>
      </c>
    </row>
    <row r="11795" spans="1:6" x14ac:dyDescent="0.3">
      <c r="A11795" s="336">
        <v>40245</v>
      </c>
      <c r="B11795" s="2" t="s">
        <v>293</v>
      </c>
      <c r="C11795" s="429">
        <v>6.2572530000000004</v>
      </c>
      <c r="D11795" s="429">
        <v>3.4446219999999999</v>
      </c>
      <c r="E11795" s="429">
        <v>2.8126310000000005</v>
      </c>
      <c r="F11795" s="429">
        <v>2.6988879999999966</v>
      </c>
    </row>
    <row r="11796" spans="1:6" x14ac:dyDescent="0.3">
      <c r="A11796" s="336">
        <v>40258</v>
      </c>
      <c r="B11796" s="2" t="s">
        <v>293</v>
      </c>
      <c r="C11796" s="429">
        <v>6.3944830000000001</v>
      </c>
      <c r="D11796" s="429">
        <v>3.4556969999999998</v>
      </c>
      <c r="E11796" s="429">
        <v>2.9387860000000003</v>
      </c>
      <c r="F11796" s="429">
        <v>4.5651910000000129</v>
      </c>
    </row>
    <row r="11797" spans="1:6" x14ac:dyDescent="0.3">
      <c r="A11797" s="336">
        <v>40272</v>
      </c>
      <c r="B11797" s="2" t="s">
        <v>293</v>
      </c>
      <c r="C11797" s="429">
        <v>6.3983400000000001</v>
      </c>
      <c r="D11797" s="429">
        <v>3.4472800000000001</v>
      </c>
      <c r="E11797" s="429">
        <v>2.95106</v>
      </c>
      <c r="F11797" s="429">
        <v>4.7375499999999988</v>
      </c>
    </row>
    <row r="11798" spans="1:6" x14ac:dyDescent="0.3">
      <c r="A11798" s="336">
        <v>40291</v>
      </c>
      <c r="B11798" s="2" t="s">
        <v>293</v>
      </c>
      <c r="C11798" s="429">
        <v>6.3144439999999999</v>
      </c>
      <c r="D11798" s="429">
        <v>3.3835929999999999</v>
      </c>
      <c r="E11798" s="429">
        <v>2.9308510000000001</v>
      </c>
      <c r="F11798" s="429">
        <v>3.6449739999999906</v>
      </c>
    </row>
    <row r="11799" spans="1:6" x14ac:dyDescent="0.3">
      <c r="A11799" s="336">
        <v>40292</v>
      </c>
      <c r="B11799" s="2" t="s">
        <v>293</v>
      </c>
      <c r="C11799" s="429">
        <v>6.4091670000000001</v>
      </c>
      <c r="D11799" s="429">
        <v>3.3485100000000001</v>
      </c>
      <c r="E11799" s="429">
        <v>3.060657</v>
      </c>
      <c r="F11799" s="429">
        <v>4.8170339999999925</v>
      </c>
    </row>
    <row r="11800" spans="1:6" x14ac:dyDescent="0.3">
      <c r="A11800" s="336">
        <v>40299</v>
      </c>
      <c r="B11800" s="2" t="s">
        <v>293</v>
      </c>
      <c r="C11800" s="429">
        <v>6.2833800000000002</v>
      </c>
      <c r="D11800" s="429">
        <v>3.4058809999999999</v>
      </c>
      <c r="E11800" s="429">
        <v>2.8774990000000003</v>
      </c>
      <c r="F11800" s="429">
        <v>3.1857160000000064</v>
      </c>
    </row>
    <row r="11801" spans="1:6" x14ac:dyDescent="0.3">
      <c r="A11801" s="336">
        <v>40311</v>
      </c>
      <c r="B11801" s="2" t="s">
        <v>293</v>
      </c>
      <c r="C11801" s="429">
        <v>5.90266</v>
      </c>
      <c r="D11801" s="429">
        <v>3.7150349999999999</v>
      </c>
      <c r="E11801" s="429">
        <v>2.1876250000000002</v>
      </c>
      <c r="F11801" s="429">
        <v>0.86953400000000869</v>
      </c>
    </row>
    <row r="11802" spans="1:6" x14ac:dyDescent="0.3">
      <c r="A11802" s="336">
        <v>40312</v>
      </c>
      <c r="B11802" s="2" t="s">
        <v>293</v>
      </c>
      <c r="C11802" s="429">
        <v>5.8627840000000004</v>
      </c>
      <c r="D11802" s="429">
        <v>3.7933490000000001</v>
      </c>
      <c r="E11802" s="429">
        <v>2.0694350000000004</v>
      </c>
      <c r="F11802" s="429">
        <v>-0.17841900000000521</v>
      </c>
    </row>
    <row r="11803" spans="1:6" x14ac:dyDescent="0.3">
      <c r="A11803" s="336">
        <v>40313</v>
      </c>
      <c r="B11803" s="2" t="s">
        <v>293</v>
      </c>
      <c r="C11803" s="429">
        <v>5.7510190000000003</v>
      </c>
      <c r="D11803" s="429">
        <v>3.8454480000000002</v>
      </c>
      <c r="E11803" s="429">
        <v>1.9055710000000001</v>
      </c>
      <c r="F11803" s="429">
        <v>-1.8616730000000032</v>
      </c>
    </row>
    <row r="11804" spans="1:6" x14ac:dyDescent="0.3">
      <c r="A11804" s="336">
        <v>40316</v>
      </c>
      <c r="B11804" s="2" t="s">
        <v>293</v>
      </c>
      <c r="C11804" s="429">
        <v>5.7611439999999998</v>
      </c>
      <c r="D11804" s="429">
        <v>3.879839</v>
      </c>
      <c r="E11804" s="429">
        <v>1.8813049999999998</v>
      </c>
      <c r="F11804" s="429">
        <v>-2.2150450000000035</v>
      </c>
    </row>
    <row r="11805" spans="1:6" x14ac:dyDescent="0.3">
      <c r="A11805" s="336">
        <v>40322</v>
      </c>
      <c r="B11805" s="2" t="s">
        <v>293</v>
      </c>
      <c r="C11805" s="429">
        <v>5.7865599999999997</v>
      </c>
      <c r="D11805" s="429">
        <v>3.8695620000000002</v>
      </c>
      <c r="E11805" s="429">
        <v>1.9169979999999995</v>
      </c>
      <c r="F11805" s="429">
        <v>-1.9921100000000109</v>
      </c>
    </row>
    <row r="11806" spans="1:6" x14ac:dyDescent="0.3">
      <c r="A11806" s="336">
        <v>40324</v>
      </c>
      <c r="B11806" s="2" t="s">
        <v>293</v>
      </c>
      <c r="C11806" s="429">
        <v>5.9864459999999999</v>
      </c>
      <c r="D11806" s="429">
        <v>3.71468</v>
      </c>
      <c r="E11806" s="429">
        <v>2.271766</v>
      </c>
      <c r="F11806" s="429">
        <v>2.0846859999999978</v>
      </c>
    </row>
    <row r="11807" spans="1:6" x14ac:dyDescent="0.3">
      <c r="A11807" s="336">
        <v>40328</v>
      </c>
      <c r="B11807" s="2" t="s">
        <v>293</v>
      </c>
      <c r="C11807" s="429">
        <v>6.015104</v>
      </c>
      <c r="D11807" s="429">
        <v>3.874063</v>
      </c>
      <c r="E11807" s="429">
        <v>2.141041</v>
      </c>
      <c r="F11807" s="429">
        <v>-1.0593189999999879</v>
      </c>
    </row>
    <row r="11808" spans="1:6" x14ac:dyDescent="0.3">
      <c r="A11808" s="336">
        <v>40330</v>
      </c>
      <c r="B11808" s="2" t="s">
        <v>293</v>
      </c>
      <c r="C11808" s="429">
        <v>6.0027150000000002</v>
      </c>
      <c r="D11808" s="429">
        <v>3.7429169999999998</v>
      </c>
      <c r="E11808" s="429">
        <v>2.2597980000000004</v>
      </c>
      <c r="F11808" s="429">
        <v>0.67393300000001233</v>
      </c>
    </row>
    <row r="11809" spans="1:6" x14ac:dyDescent="0.3">
      <c r="A11809" s="336">
        <v>40336</v>
      </c>
      <c r="B11809" s="2" t="s">
        <v>293</v>
      </c>
      <c r="C11809" s="429">
        <v>5.8648949999999997</v>
      </c>
      <c r="D11809" s="429">
        <v>3.764923</v>
      </c>
      <c r="E11809" s="429">
        <v>2.0999719999999997</v>
      </c>
      <c r="F11809" s="429">
        <v>-5.6952000000002556E-2</v>
      </c>
    </row>
    <row r="11810" spans="1:6" x14ac:dyDescent="0.3">
      <c r="A11810" s="336">
        <v>40337</v>
      </c>
      <c r="B11810" s="2" t="s">
        <v>293</v>
      </c>
      <c r="C11810" s="429">
        <v>5.8352079999999997</v>
      </c>
      <c r="D11810" s="429">
        <v>3.8163520000000002</v>
      </c>
      <c r="E11810" s="429">
        <v>2.0188559999999995</v>
      </c>
      <c r="F11810" s="429">
        <v>-0.66840800000000655</v>
      </c>
    </row>
    <row r="11811" spans="1:6" x14ac:dyDescent="0.3">
      <c r="A11811" s="336">
        <v>40342</v>
      </c>
      <c r="B11811" s="2" t="s">
        <v>293</v>
      </c>
      <c r="C11811" s="429">
        <v>6.0480039999999997</v>
      </c>
      <c r="D11811" s="429">
        <v>3.5973419999999998</v>
      </c>
      <c r="E11811" s="429">
        <v>2.4506619999999999</v>
      </c>
      <c r="F11811" s="429">
        <v>1.4334739999999968</v>
      </c>
    </row>
    <row r="11812" spans="1:6" x14ac:dyDescent="0.3">
      <c r="A11812" s="336">
        <v>40346</v>
      </c>
      <c r="B11812" s="2" t="s">
        <v>293</v>
      </c>
      <c r="C11812" s="429">
        <v>5.8071210000000004</v>
      </c>
      <c r="D11812" s="429">
        <v>3.8457050000000002</v>
      </c>
      <c r="E11812" s="429">
        <v>1.9614160000000003</v>
      </c>
      <c r="F11812" s="429">
        <v>-1.5246379999999888</v>
      </c>
    </row>
    <row r="11813" spans="1:6" x14ac:dyDescent="0.3">
      <c r="A11813" s="336">
        <v>40347</v>
      </c>
      <c r="B11813" s="2" t="s">
        <v>293</v>
      </c>
      <c r="C11813" s="429">
        <v>5.99742</v>
      </c>
      <c r="D11813" s="429">
        <v>3.671872</v>
      </c>
      <c r="E11813" s="429">
        <v>2.3255479999999999</v>
      </c>
      <c r="F11813" s="429">
        <v>2.3375870000000063</v>
      </c>
    </row>
    <row r="11814" spans="1:6" x14ac:dyDescent="0.3">
      <c r="A11814" s="336">
        <v>40350</v>
      </c>
      <c r="B11814" s="2" t="s">
        <v>293</v>
      </c>
      <c r="C11814" s="429">
        <v>5.8755290000000002</v>
      </c>
      <c r="D11814" s="429">
        <v>3.7448999999999999</v>
      </c>
      <c r="E11814" s="429">
        <v>2.1306290000000003</v>
      </c>
      <c r="F11814" s="429">
        <v>4.4419999999995241E-2</v>
      </c>
    </row>
    <row r="11815" spans="1:6" x14ac:dyDescent="0.3">
      <c r="A11815" s="336">
        <v>40351</v>
      </c>
      <c r="B11815" s="2" t="s">
        <v>293</v>
      </c>
      <c r="C11815" s="429">
        <v>5.7438630000000002</v>
      </c>
      <c r="D11815" s="429">
        <v>3.8107609999999998</v>
      </c>
      <c r="E11815" s="429">
        <v>1.9331020000000003</v>
      </c>
      <c r="F11815" s="429">
        <v>-1.574978999999999</v>
      </c>
    </row>
    <row r="11816" spans="1:6" x14ac:dyDescent="0.3">
      <c r="A11816" s="336">
        <v>40353</v>
      </c>
      <c r="B11816" s="2" t="s">
        <v>293</v>
      </c>
      <c r="C11816" s="429">
        <v>5.8356649999999997</v>
      </c>
      <c r="D11816" s="429">
        <v>3.8068960000000001</v>
      </c>
      <c r="E11816" s="429">
        <v>2.0287689999999996</v>
      </c>
      <c r="F11816" s="429">
        <v>-0.36333600000001098</v>
      </c>
    </row>
    <row r="11817" spans="1:6" x14ac:dyDescent="0.3">
      <c r="A11817" s="336">
        <v>40355</v>
      </c>
      <c r="B11817" s="2" t="s">
        <v>293</v>
      </c>
      <c r="C11817" s="429">
        <v>6.1492250000000004</v>
      </c>
      <c r="D11817" s="429">
        <v>3.6100530000000002</v>
      </c>
      <c r="E11817" s="429">
        <v>2.5391720000000002</v>
      </c>
      <c r="F11817" s="429">
        <v>3.4460540000000108</v>
      </c>
    </row>
    <row r="11818" spans="1:6" x14ac:dyDescent="0.3">
      <c r="A11818" s="336">
        <v>40356</v>
      </c>
      <c r="B11818" s="2" t="s">
        <v>293</v>
      </c>
      <c r="C11818" s="429">
        <v>5.9316190000000004</v>
      </c>
      <c r="D11818" s="429">
        <v>3.802832</v>
      </c>
      <c r="E11818" s="429">
        <v>2.1287870000000004</v>
      </c>
      <c r="F11818" s="429">
        <v>1.1739809999999977</v>
      </c>
    </row>
    <row r="11819" spans="1:6" x14ac:dyDescent="0.3">
      <c r="A11819" s="336">
        <v>40358</v>
      </c>
      <c r="B11819" s="2" t="s">
        <v>293</v>
      </c>
      <c r="C11819" s="429">
        <v>5.8090089999999996</v>
      </c>
      <c r="D11819" s="429">
        <v>3.8479930000000002</v>
      </c>
      <c r="E11819" s="429">
        <v>1.9610159999999994</v>
      </c>
      <c r="F11819" s="429">
        <v>-1.563820999999983</v>
      </c>
    </row>
    <row r="11820" spans="1:6" x14ac:dyDescent="0.3">
      <c r="A11820" s="336">
        <v>40359</v>
      </c>
      <c r="B11820" s="2" t="s">
        <v>293</v>
      </c>
      <c r="C11820" s="429">
        <v>6.0935499999999996</v>
      </c>
      <c r="D11820" s="429">
        <v>3.6213649999999999</v>
      </c>
      <c r="E11820" s="429">
        <v>2.4721849999999996</v>
      </c>
      <c r="F11820" s="429">
        <v>3.067461999999999</v>
      </c>
    </row>
    <row r="11821" spans="1:6" x14ac:dyDescent="0.3">
      <c r="A11821" s="336">
        <v>40360</v>
      </c>
      <c r="B11821" s="2" t="s">
        <v>293</v>
      </c>
      <c r="C11821" s="429">
        <v>5.8202619999999996</v>
      </c>
      <c r="D11821" s="429">
        <v>3.8057180000000002</v>
      </c>
      <c r="E11821" s="429">
        <v>2.0145439999999994</v>
      </c>
      <c r="F11821" s="429">
        <v>-0.90622199999999964</v>
      </c>
    </row>
    <row r="11822" spans="1:6" x14ac:dyDescent="0.3">
      <c r="A11822" s="336">
        <v>40361</v>
      </c>
      <c r="B11822" s="2" t="s">
        <v>293</v>
      </c>
      <c r="C11822" s="429">
        <v>5.911791</v>
      </c>
      <c r="D11822" s="429">
        <v>3.754623</v>
      </c>
      <c r="E11822" s="429">
        <v>2.157168</v>
      </c>
      <c r="F11822" s="429">
        <v>1.1110520000000079</v>
      </c>
    </row>
    <row r="11823" spans="1:6" x14ac:dyDescent="0.3">
      <c r="A11823" s="336">
        <v>40370</v>
      </c>
      <c r="B11823" s="2" t="s">
        <v>293</v>
      </c>
      <c r="C11823" s="429">
        <v>6.009754</v>
      </c>
      <c r="D11823" s="429">
        <v>3.684523</v>
      </c>
      <c r="E11823" s="429">
        <v>2.325231</v>
      </c>
      <c r="F11823" s="429">
        <v>2.3626799999999974</v>
      </c>
    </row>
    <row r="11824" spans="1:6" x14ac:dyDescent="0.3">
      <c r="A11824" s="336">
        <v>40371</v>
      </c>
      <c r="B11824" s="2" t="s">
        <v>293</v>
      </c>
      <c r="C11824" s="429">
        <v>5.7927160000000004</v>
      </c>
      <c r="D11824" s="429">
        <v>3.8542100000000001</v>
      </c>
      <c r="E11824" s="429">
        <v>1.9385060000000003</v>
      </c>
      <c r="F11824" s="429">
        <v>-1.7719790000000017</v>
      </c>
    </row>
    <row r="11825" spans="1:6" x14ac:dyDescent="0.3">
      <c r="A11825" s="336">
        <v>40372</v>
      </c>
      <c r="B11825" s="2" t="s">
        <v>293</v>
      </c>
      <c r="C11825" s="429">
        <v>6.0148089999999996</v>
      </c>
      <c r="D11825" s="429">
        <v>3.6777790000000001</v>
      </c>
      <c r="E11825" s="429">
        <v>2.3370299999999995</v>
      </c>
      <c r="F11825" s="429">
        <v>1.2830770000000058</v>
      </c>
    </row>
    <row r="11826" spans="1:6" x14ac:dyDescent="0.3">
      <c r="A11826" s="336">
        <v>40374</v>
      </c>
      <c r="B11826" s="2" t="s">
        <v>293</v>
      </c>
      <c r="C11826" s="429">
        <v>5.8551060000000001</v>
      </c>
      <c r="D11826" s="429">
        <v>3.7749090000000001</v>
      </c>
      <c r="E11826" s="429">
        <v>2.0801970000000001</v>
      </c>
      <c r="F11826" s="429">
        <v>-0.22718600000001032</v>
      </c>
    </row>
    <row r="11827" spans="1:6" x14ac:dyDescent="0.3">
      <c r="A11827" s="336">
        <v>40376</v>
      </c>
      <c r="B11827" s="2" t="s">
        <v>293</v>
      </c>
      <c r="C11827" s="429">
        <v>5.7943610000000003</v>
      </c>
      <c r="D11827" s="429">
        <v>3.8421249999999998</v>
      </c>
      <c r="E11827" s="429">
        <v>1.9522360000000005</v>
      </c>
      <c r="F11827" s="429">
        <v>-1.6361130000000017</v>
      </c>
    </row>
    <row r="11828" spans="1:6" x14ac:dyDescent="0.3">
      <c r="A11828" s="336">
        <v>40379</v>
      </c>
      <c r="B11828" s="2" t="s">
        <v>293</v>
      </c>
      <c r="C11828" s="429">
        <v>6.0161639999999998</v>
      </c>
      <c r="D11828" s="429">
        <v>3.6556899999999999</v>
      </c>
      <c r="E11828" s="429">
        <v>2.360474</v>
      </c>
      <c r="F11828" s="429">
        <v>2.6462379999999968</v>
      </c>
    </row>
    <row r="11829" spans="1:6" x14ac:dyDescent="0.3">
      <c r="A11829" s="336">
        <v>40380</v>
      </c>
      <c r="B11829" s="2" t="s">
        <v>293</v>
      </c>
      <c r="C11829" s="429">
        <v>5.8239239999999999</v>
      </c>
      <c r="D11829" s="429">
        <v>3.8253750000000002</v>
      </c>
      <c r="E11829" s="429">
        <v>1.9985489999999997</v>
      </c>
      <c r="F11829" s="429">
        <v>-1.1274150000000063</v>
      </c>
    </row>
    <row r="11830" spans="1:6" x14ac:dyDescent="0.3">
      <c r="A11830" s="336">
        <v>40383</v>
      </c>
      <c r="B11830" s="2" t="s">
        <v>293</v>
      </c>
      <c r="C11830" s="429">
        <v>5.9913889999999999</v>
      </c>
      <c r="D11830" s="429">
        <v>3.697295</v>
      </c>
      <c r="E11830" s="429">
        <v>2.2940939999999999</v>
      </c>
      <c r="F11830" s="429">
        <v>1.8693460000000002</v>
      </c>
    </row>
    <row r="11831" spans="1:6" x14ac:dyDescent="0.3">
      <c r="A11831" s="336">
        <v>40385</v>
      </c>
      <c r="B11831" s="2" t="s">
        <v>293</v>
      </c>
      <c r="C11831" s="429">
        <v>5.8893700000000004</v>
      </c>
      <c r="D11831" s="429">
        <v>3.778759</v>
      </c>
      <c r="E11831" s="429">
        <v>2.1106110000000005</v>
      </c>
      <c r="F11831" s="429">
        <v>0.51800599999999264</v>
      </c>
    </row>
    <row r="11832" spans="1:6" x14ac:dyDescent="0.3">
      <c r="A11832" s="336">
        <v>40387</v>
      </c>
      <c r="B11832" s="2" t="s">
        <v>293</v>
      </c>
      <c r="C11832" s="429">
        <v>5.7573740000000004</v>
      </c>
      <c r="D11832" s="429">
        <v>3.8737270000000001</v>
      </c>
      <c r="E11832" s="429">
        <v>1.8836470000000003</v>
      </c>
      <c r="F11832" s="429">
        <v>-2.1555250000000044</v>
      </c>
    </row>
    <row r="11833" spans="1:6" x14ac:dyDescent="0.3">
      <c r="A11833" s="336">
        <v>40390</v>
      </c>
      <c r="B11833" s="2" t="s">
        <v>293</v>
      </c>
      <c r="C11833" s="429">
        <v>5.9648289999999999</v>
      </c>
      <c r="D11833" s="429">
        <v>3.771849</v>
      </c>
      <c r="E11833" s="429">
        <v>2.1929799999999999</v>
      </c>
      <c r="F11833" s="429">
        <v>1.2731219999999936</v>
      </c>
    </row>
    <row r="11834" spans="1:6" x14ac:dyDescent="0.3">
      <c r="A11834" s="336">
        <v>40391</v>
      </c>
      <c r="B11834" s="2" t="s">
        <v>293</v>
      </c>
      <c r="C11834" s="429">
        <v>5.8957280000000001</v>
      </c>
      <c r="D11834" s="429">
        <v>3.7973650000000001</v>
      </c>
      <c r="E11834" s="429">
        <v>2.098363</v>
      </c>
      <c r="F11834" s="429">
        <v>0.54369200000000717</v>
      </c>
    </row>
    <row r="11835" spans="1:6" x14ac:dyDescent="0.3">
      <c r="A11835" s="336">
        <v>40402</v>
      </c>
      <c r="B11835" s="2" t="s">
        <v>293</v>
      </c>
      <c r="C11835" s="429">
        <v>5.7863329999999999</v>
      </c>
      <c r="D11835" s="429">
        <v>3.6064780000000001</v>
      </c>
      <c r="E11835" s="429">
        <v>2.1798549999999999</v>
      </c>
      <c r="F11835" s="429">
        <v>-0.46401199999999676</v>
      </c>
    </row>
    <row r="11836" spans="1:6" x14ac:dyDescent="0.3">
      <c r="A11836" s="336">
        <v>40403</v>
      </c>
      <c r="B11836" s="2" t="s">
        <v>293</v>
      </c>
      <c r="C11836" s="429">
        <v>5.8610530000000001</v>
      </c>
      <c r="D11836" s="429">
        <v>3.795442</v>
      </c>
      <c r="E11836" s="429">
        <v>2.0656110000000001</v>
      </c>
      <c r="F11836" s="429">
        <v>0.12525700000001194</v>
      </c>
    </row>
    <row r="11837" spans="1:6" x14ac:dyDescent="0.3">
      <c r="A11837" s="336">
        <v>40409</v>
      </c>
      <c r="B11837" s="2" t="s">
        <v>293</v>
      </c>
      <c r="C11837" s="429">
        <v>5.8632710000000001</v>
      </c>
      <c r="D11837" s="429">
        <v>3.78999</v>
      </c>
      <c r="E11837" s="429">
        <v>2.0732810000000002</v>
      </c>
      <c r="F11837" s="429">
        <v>-0.56723799999999613</v>
      </c>
    </row>
    <row r="11838" spans="1:6" x14ac:dyDescent="0.3">
      <c r="A11838" s="336">
        <v>40419</v>
      </c>
      <c r="B11838" s="2" t="s">
        <v>293</v>
      </c>
      <c r="C11838" s="429">
        <v>5.8717050000000004</v>
      </c>
      <c r="D11838" s="429">
        <v>3.8205550000000001</v>
      </c>
      <c r="E11838" s="429">
        <v>2.0511500000000003</v>
      </c>
      <c r="F11838" s="429">
        <v>-0.45180899999999014</v>
      </c>
    </row>
    <row r="11839" spans="1:6" x14ac:dyDescent="0.3">
      <c r="A11839" s="336">
        <v>40422</v>
      </c>
      <c r="B11839" s="2" t="s">
        <v>293</v>
      </c>
      <c r="C11839" s="429">
        <v>5.9672299999999998</v>
      </c>
      <c r="D11839" s="429">
        <v>3.8252320000000002</v>
      </c>
      <c r="E11839" s="429">
        <v>2.1419979999999996</v>
      </c>
      <c r="F11839" s="429">
        <v>-0.17516200000000026</v>
      </c>
    </row>
    <row r="11840" spans="1:6" x14ac:dyDescent="0.3">
      <c r="A11840" s="336">
        <v>40437</v>
      </c>
      <c r="B11840" s="2" t="s">
        <v>293</v>
      </c>
      <c r="C11840" s="429">
        <v>5.9437949999999997</v>
      </c>
      <c r="D11840" s="429">
        <v>3.911251</v>
      </c>
      <c r="E11840" s="429">
        <v>2.0325439999999997</v>
      </c>
      <c r="F11840" s="429">
        <v>-1.5085240000000084</v>
      </c>
    </row>
    <row r="11841" spans="1:6" x14ac:dyDescent="0.3">
      <c r="A11841" s="336">
        <v>40440</v>
      </c>
      <c r="B11841" s="2" t="s">
        <v>293</v>
      </c>
      <c r="C11841" s="429">
        <v>5.9572669999999999</v>
      </c>
      <c r="D11841" s="429">
        <v>3.864071</v>
      </c>
      <c r="E11841" s="429">
        <v>2.0931959999999998</v>
      </c>
      <c r="F11841" s="429">
        <v>-0.83345700000000278</v>
      </c>
    </row>
    <row r="11842" spans="1:6" x14ac:dyDescent="0.3">
      <c r="A11842" s="336">
        <v>40442</v>
      </c>
      <c r="B11842" s="2" t="s">
        <v>293</v>
      </c>
      <c r="C11842" s="429">
        <v>5.8971730000000004</v>
      </c>
      <c r="D11842" s="429">
        <v>3.9083489999999999</v>
      </c>
      <c r="E11842" s="429">
        <v>1.9888240000000006</v>
      </c>
      <c r="F11842" s="429">
        <v>-1.6527970000000067</v>
      </c>
    </row>
    <row r="11843" spans="1:6" x14ac:dyDescent="0.3">
      <c r="A11843" s="336">
        <v>40444</v>
      </c>
      <c r="B11843" s="2" t="s">
        <v>293</v>
      </c>
      <c r="C11843" s="429">
        <v>5.9518550000000001</v>
      </c>
      <c r="D11843" s="429">
        <v>3.808265</v>
      </c>
      <c r="E11843" s="429">
        <v>2.1435900000000001</v>
      </c>
      <c r="F11843" s="429">
        <v>0.62709900000000829</v>
      </c>
    </row>
    <row r="11844" spans="1:6" x14ac:dyDescent="0.3">
      <c r="A11844" s="336">
        <v>40445</v>
      </c>
      <c r="B11844" s="2" t="s">
        <v>293</v>
      </c>
      <c r="C11844" s="429">
        <v>5.8158589999999997</v>
      </c>
      <c r="D11844" s="429">
        <v>3.6484920000000001</v>
      </c>
      <c r="E11844" s="429">
        <v>2.1673669999999996</v>
      </c>
      <c r="F11844" s="429">
        <v>-0.3387779999999978</v>
      </c>
    </row>
    <row r="11845" spans="1:6" x14ac:dyDescent="0.3">
      <c r="A11845" s="336">
        <v>40447</v>
      </c>
      <c r="B11845" s="2" t="s">
        <v>293</v>
      </c>
      <c r="C11845" s="429">
        <v>5.7998450000000004</v>
      </c>
      <c r="D11845" s="429">
        <v>3.7064249999999999</v>
      </c>
      <c r="E11845" s="429">
        <v>2.0934200000000005</v>
      </c>
      <c r="F11845" s="429">
        <v>-0.57182699999999897</v>
      </c>
    </row>
    <row r="11846" spans="1:6" x14ac:dyDescent="0.3">
      <c r="A11846" s="336">
        <v>40456</v>
      </c>
      <c r="B11846" s="2" t="s">
        <v>293</v>
      </c>
      <c r="C11846" s="429">
        <v>5.8454480000000002</v>
      </c>
      <c r="D11846" s="429">
        <v>3.729743</v>
      </c>
      <c r="E11846" s="429">
        <v>2.1157050000000002</v>
      </c>
      <c r="F11846" s="429">
        <v>-0.47788099999999645</v>
      </c>
    </row>
    <row r="11847" spans="1:6" x14ac:dyDescent="0.3">
      <c r="A11847" s="336">
        <v>40460</v>
      </c>
      <c r="B11847" s="2" t="s">
        <v>293</v>
      </c>
      <c r="C11847" s="429">
        <v>5.8228330000000001</v>
      </c>
      <c r="D11847" s="429">
        <v>3.7261299999999999</v>
      </c>
      <c r="E11847" s="429">
        <v>2.0967030000000002</v>
      </c>
      <c r="F11847" s="429">
        <v>-0.61273599999999817</v>
      </c>
    </row>
    <row r="11848" spans="1:6" x14ac:dyDescent="0.3">
      <c r="A11848" s="336">
        <v>40461</v>
      </c>
      <c r="B11848" s="2" t="s">
        <v>293</v>
      </c>
      <c r="C11848" s="429">
        <v>5.8950189999999996</v>
      </c>
      <c r="D11848" s="429">
        <v>3.8162159999999998</v>
      </c>
      <c r="E11848" s="429">
        <v>2.0788029999999997</v>
      </c>
      <c r="F11848" s="429">
        <v>0.36053599999999619</v>
      </c>
    </row>
    <row r="11849" spans="1:6" x14ac:dyDescent="0.3">
      <c r="A11849" s="336">
        <v>40464</v>
      </c>
      <c r="B11849" s="2" t="s">
        <v>293</v>
      </c>
      <c r="C11849" s="429">
        <v>5.9788160000000001</v>
      </c>
      <c r="D11849" s="429">
        <v>3.8754200000000001</v>
      </c>
      <c r="E11849" s="429">
        <v>2.103396</v>
      </c>
      <c r="F11849" s="429">
        <v>-1.0884759999999929</v>
      </c>
    </row>
    <row r="11850" spans="1:6" x14ac:dyDescent="0.3">
      <c r="A11850" s="336">
        <v>40468</v>
      </c>
      <c r="B11850" s="2" t="s">
        <v>293</v>
      </c>
      <c r="C11850" s="429">
        <v>6.0013750000000003</v>
      </c>
      <c r="D11850" s="429">
        <v>3.8155030000000001</v>
      </c>
      <c r="E11850" s="429">
        <v>2.1858720000000003</v>
      </c>
      <c r="F11850" s="429">
        <v>-0.41293400000000702</v>
      </c>
    </row>
    <row r="11851" spans="1:6" x14ac:dyDescent="0.3">
      <c r="A11851" s="336">
        <v>40472</v>
      </c>
      <c r="B11851" s="2" t="s">
        <v>293</v>
      </c>
      <c r="C11851" s="429">
        <v>5.8454769999999998</v>
      </c>
      <c r="D11851" s="429">
        <v>3.7895970000000001</v>
      </c>
      <c r="E11851" s="429">
        <v>2.0558799999999997</v>
      </c>
      <c r="F11851" s="429">
        <v>-0.65533500000000799</v>
      </c>
    </row>
    <row r="11852" spans="1:6" x14ac:dyDescent="0.3">
      <c r="A11852" s="336">
        <v>40475</v>
      </c>
      <c r="B11852" s="2" t="s">
        <v>293</v>
      </c>
      <c r="C11852" s="429">
        <v>5.9145209999999997</v>
      </c>
      <c r="D11852" s="429">
        <v>3.8039010000000002</v>
      </c>
      <c r="E11852" s="429">
        <v>2.1106199999999995</v>
      </c>
      <c r="F11852" s="429">
        <v>0.76372999999998825</v>
      </c>
    </row>
    <row r="11853" spans="1:6" x14ac:dyDescent="0.3">
      <c r="A11853" s="336">
        <v>40481</v>
      </c>
      <c r="B11853" s="2" t="s">
        <v>293</v>
      </c>
      <c r="C11853" s="429">
        <v>5.804214</v>
      </c>
      <c r="D11853" s="429">
        <v>3.7219899999999999</v>
      </c>
      <c r="E11853" s="429">
        <v>2.0822240000000001</v>
      </c>
      <c r="F11853" s="429">
        <v>-0.58570699999999221</v>
      </c>
    </row>
    <row r="11854" spans="1:6" x14ac:dyDescent="0.3">
      <c r="A11854" s="336">
        <v>40484</v>
      </c>
      <c r="B11854" s="2" t="s">
        <v>293</v>
      </c>
      <c r="C11854" s="429">
        <v>5.9227119999999998</v>
      </c>
      <c r="D11854" s="429">
        <v>3.8554680000000001</v>
      </c>
      <c r="E11854" s="429">
        <v>2.0672439999999996</v>
      </c>
      <c r="F11854" s="429">
        <v>-0.60746599999998807</v>
      </c>
    </row>
    <row r="11855" spans="1:6" x14ac:dyDescent="0.3">
      <c r="A11855" s="336">
        <v>40486</v>
      </c>
      <c r="B11855" s="2" t="s">
        <v>293</v>
      </c>
      <c r="C11855" s="429">
        <v>5.7873999999999999</v>
      </c>
      <c r="D11855" s="429">
        <v>3.6772879999999999</v>
      </c>
      <c r="E11855" s="429">
        <v>2.110112</v>
      </c>
      <c r="F11855" s="429">
        <v>-0.8114309999999989</v>
      </c>
    </row>
    <row r="11856" spans="1:6" x14ac:dyDescent="0.3">
      <c r="A11856" s="336">
        <v>40489</v>
      </c>
      <c r="B11856" s="2" t="s">
        <v>293</v>
      </c>
      <c r="C11856" s="429">
        <v>5.874689</v>
      </c>
      <c r="D11856" s="429">
        <v>3.8792870000000002</v>
      </c>
      <c r="E11856" s="429">
        <v>1.9954019999999999</v>
      </c>
      <c r="F11856" s="429">
        <v>-1.3646129999999985</v>
      </c>
    </row>
    <row r="11857" spans="1:6" x14ac:dyDescent="0.3">
      <c r="A11857" s="336">
        <v>40502</v>
      </c>
      <c r="B11857" s="2" t="s">
        <v>293</v>
      </c>
      <c r="C11857" s="429">
        <v>5.9197030000000002</v>
      </c>
      <c r="D11857" s="429">
        <v>3.7980909999999999</v>
      </c>
      <c r="E11857" s="429">
        <v>2.1216120000000003</v>
      </c>
      <c r="F11857" s="429">
        <v>1.2385720000000049</v>
      </c>
    </row>
    <row r="11858" spans="1:6" x14ac:dyDescent="0.3">
      <c r="A11858" s="336">
        <v>40503</v>
      </c>
      <c r="B11858" s="2" t="s">
        <v>293</v>
      </c>
      <c r="C11858" s="429">
        <v>5.9313219999999998</v>
      </c>
      <c r="D11858" s="429">
        <v>3.7949989999999998</v>
      </c>
      <c r="E11858" s="429">
        <v>2.136323</v>
      </c>
      <c r="F11858" s="429">
        <v>1.3624359999999953</v>
      </c>
    </row>
    <row r="11859" spans="1:6" x14ac:dyDescent="0.3">
      <c r="A11859" s="336">
        <v>40504</v>
      </c>
      <c r="B11859" s="2" t="s">
        <v>293</v>
      </c>
      <c r="C11859" s="429">
        <v>5.9437220000000002</v>
      </c>
      <c r="D11859" s="429">
        <v>3.7849689999999998</v>
      </c>
      <c r="E11859" s="429">
        <v>2.1587530000000004</v>
      </c>
      <c r="F11859" s="429">
        <v>1.4860109999999978</v>
      </c>
    </row>
    <row r="11860" spans="1:6" x14ac:dyDescent="0.3">
      <c r="A11860" s="336">
        <v>40505</v>
      </c>
      <c r="B11860" s="2" t="s">
        <v>293</v>
      </c>
      <c r="C11860" s="429">
        <v>5.9145560000000001</v>
      </c>
      <c r="D11860" s="429">
        <v>3.7931659999999998</v>
      </c>
      <c r="E11860" s="429">
        <v>2.1213900000000003</v>
      </c>
      <c r="F11860" s="429">
        <v>1.2416760000000053</v>
      </c>
    </row>
    <row r="11861" spans="1:6" x14ac:dyDescent="0.3">
      <c r="A11861" s="336">
        <v>40507</v>
      </c>
      <c r="B11861" s="2" t="s">
        <v>293</v>
      </c>
      <c r="C11861" s="429">
        <v>5.9280710000000001</v>
      </c>
      <c r="D11861" s="429">
        <v>3.7903880000000001</v>
      </c>
      <c r="E11861" s="429">
        <v>2.137683</v>
      </c>
      <c r="F11861" s="429">
        <v>1.3429479999999927</v>
      </c>
    </row>
    <row r="11862" spans="1:6" x14ac:dyDescent="0.3">
      <c r="A11862" s="336">
        <v>40508</v>
      </c>
      <c r="B11862" s="2" t="s">
        <v>293</v>
      </c>
      <c r="C11862" s="429">
        <v>5.9303480000000004</v>
      </c>
      <c r="D11862" s="429">
        <v>3.7886730000000002</v>
      </c>
      <c r="E11862" s="429">
        <v>2.1416750000000002</v>
      </c>
      <c r="F11862" s="429">
        <v>1.3699119999999922</v>
      </c>
    </row>
    <row r="11863" spans="1:6" x14ac:dyDescent="0.3">
      <c r="A11863" s="336">
        <v>40509</v>
      </c>
      <c r="B11863" s="2" t="s">
        <v>293</v>
      </c>
      <c r="C11863" s="429">
        <v>5.9055470000000003</v>
      </c>
      <c r="D11863" s="429">
        <v>3.8049849999999998</v>
      </c>
      <c r="E11863" s="429">
        <v>2.1005620000000005</v>
      </c>
      <c r="F11863" s="429">
        <v>0.97870000000000346</v>
      </c>
    </row>
    <row r="11864" spans="1:6" x14ac:dyDescent="0.3">
      <c r="A11864" s="336">
        <v>40510</v>
      </c>
      <c r="B11864" s="2" t="s">
        <v>293</v>
      </c>
      <c r="C11864" s="429">
        <v>5.9691510000000001</v>
      </c>
      <c r="D11864" s="429">
        <v>3.7600250000000002</v>
      </c>
      <c r="E11864" s="429">
        <v>2.2091259999999999</v>
      </c>
      <c r="F11864" s="429">
        <v>1.7320120000000117</v>
      </c>
    </row>
    <row r="11865" spans="1:6" x14ac:dyDescent="0.3">
      <c r="A11865" s="336">
        <v>40511</v>
      </c>
      <c r="B11865" s="2" t="s">
        <v>293</v>
      </c>
      <c r="C11865" s="429">
        <v>5.9474090000000004</v>
      </c>
      <c r="D11865" s="429">
        <v>3.7657379999999998</v>
      </c>
      <c r="E11865" s="429">
        <v>2.1816710000000006</v>
      </c>
      <c r="F11865" s="429">
        <v>1.552892000000007</v>
      </c>
    </row>
    <row r="11866" spans="1:6" x14ac:dyDescent="0.3">
      <c r="A11866" s="336">
        <v>40513</v>
      </c>
      <c r="B11866" s="2" t="s">
        <v>293</v>
      </c>
      <c r="C11866" s="429">
        <v>5.9561909999999996</v>
      </c>
      <c r="D11866" s="429">
        <v>3.7691029999999999</v>
      </c>
      <c r="E11866" s="429">
        <v>2.1870879999999997</v>
      </c>
      <c r="F11866" s="429">
        <v>1.604387999999993</v>
      </c>
    </row>
    <row r="11867" spans="1:6" x14ac:dyDescent="0.3">
      <c r="A11867" s="336">
        <v>40514</v>
      </c>
      <c r="B11867" s="2" t="s">
        <v>293</v>
      </c>
      <c r="C11867" s="429">
        <v>5.9313669999999998</v>
      </c>
      <c r="D11867" s="429">
        <v>3.7979449999999999</v>
      </c>
      <c r="E11867" s="429">
        <v>2.1334219999999999</v>
      </c>
      <c r="F11867" s="429">
        <v>1.3746730000000014</v>
      </c>
    </row>
    <row r="11868" spans="1:6" x14ac:dyDescent="0.3">
      <c r="A11868" s="336">
        <v>40515</v>
      </c>
      <c r="B11868" s="2" t="s">
        <v>293</v>
      </c>
      <c r="C11868" s="429">
        <v>5.9111440000000002</v>
      </c>
      <c r="D11868" s="429">
        <v>3.8123279999999999</v>
      </c>
      <c r="E11868" s="429">
        <v>2.0988160000000002</v>
      </c>
      <c r="F11868" s="429">
        <v>0.97208100000000996</v>
      </c>
    </row>
    <row r="11869" spans="1:6" x14ac:dyDescent="0.3">
      <c r="A11869" s="336">
        <v>40516</v>
      </c>
      <c r="B11869" s="2" t="s">
        <v>293</v>
      </c>
      <c r="C11869" s="429">
        <v>5.9055239999999998</v>
      </c>
      <c r="D11869" s="429">
        <v>3.795601</v>
      </c>
      <c r="E11869" s="429">
        <v>2.1099229999999998</v>
      </c>
      <c r="F11869" s="429">
        <v>1.0567330000000013</v>
      </c>
    </row>
    <row r="11870" spans="1:6" x14ac:dyDescent="0.3">
      <c r="A11870" s="336">
        <v>40517</v>
      </c>
      <c r="B11870" s="2" t="s">
        <v>293</v>
      </c>
      <c r="C11870" s="429">
        <v>5.9168669999999999</v>
      </c>
      <c r="D11870" s="429">
        <v>3.8035510000000001</v>
      </c>
      <c r="E11870" s="429">
        <v>2.1133159999999998</v>
      </c>
      <c r="F11870" s="429">
        <v>1.187016000000007</v>
      </c>
    </row>
    <row r="11871" spans="1:6" x14ac:dyDescent="0.3">
      <c r="A11871" s="336">
        <v>40601</v>
      </c>
      <c r="B11871" s="2" t="s">
        <v>293</v>
      </c>
      <c r="C11871" s="429">
        <v>6.0314519999999998</v>
      </c>
      <c r="D11871" s="429">
        <v>3.5709219999999999</v>
      </c>
      <c r="E11871" s="429">
        <v>2.4605299999999999</v>
      </c>
      <c r="F11871" s="429">
        <v>2.5969460000000026</v>
      </c>
    </row>
    <row r="11872" spans="1:6" x14ac:dyDescent="0.3">
      <c r="A11872" s="336">
        <v>40701</v>
      </c>
      <c r="B11872" s="2" t="s">
        <v>293</v>
      </c>
      <c r="C11872" s="429">
        <v>5.843623</v>
      </c>
      <c r="D11872" s="429">
        <v>3.6816970000000002</v>
      </c>
      <c r="E11872" s="429">
        <v>2.1619259999999998</v>
      </c>
      <c r="F11872" s="429">
        <v>-1.9000440000000154</v>
      </c>
    </row>
    <row r="11873" spans="1:6" x14ac:dyDescent="0.3">
      <c r="A11873" s="336">
        <v>40729</v>
      </c>
      <c r="B11873" s="2" t="s">
        <v>293</v>
      </c>
      <c r="C11873" s="429">
        <v>5.8007039999999996</v>
      </c>
      <c r="D11873" s="429">
        <v>3.565375</v>
      </c>
      <c r="E11873" s="429">
        <v>2.2353289999999997</v>
      </c>
      <c r="F11873" s="429">
        <v>-6.3133000000007655E-2</v>
      </c>
    </row>
    <row r="11874" spans="1:6" x14ac:dyDescent="0.3">
      <c r="A11874" s="336">
        <v>40734</v>
      </c>
      <c r="B11874" s="2" t="s">
        <v>293</v>
      </c>
      <c r="C11874" s="429">
        <v>5.8232189999999999</v>
      </c>
      <c r="D11874" s="429">
        <v>3.670715</v>
      </c>
      <c r="E11874" s="429">
        <v>2.152504</v>
      </c>
      <c r="F11874" s="429">
        <v>-1.6945420000000126</v>
      </c>
    </row>
    <row r="11875" spans="1:6" x14ac:dyDescent="0.3">
      <c r="A11875" s="336">
        <v>40737</v>
      </c>
      <c r="B11875" s="2" t="s">
        <v>293</v>
      </c>
      <c r="C11875" s="429">
        <v>5.833488</v>
      </c>
      <c r="D11875" s="429">
        <v>3.55342</v>
      </c>
      <c r="E11875" s="429">
        <v>2.280068</v>
      </c>
      <c r="F11875" s="429">
        <v>-0.95554400000001039</v>
      </c>
    </row>
    <row r="11876" spans="1:6" x14ac:dyDescent="0.3">
      <c r="A11876" s="336">
        <v>40740</v>
      </c>
      <c r="B11876" s="2" t="s">
        <v>293</v>
      </c>
      <c r="C11876" s="429">
        <v>5.82646</v>
      </c>
      <c r="D11876" s="429">
        <v>3.5205470000000001</v>
      </c>
      <c r="E11876" s="429">
        <v>2.3059129999999999</v>
      </c>
      <c r="F11876" s="429">
        <v>-0.78275499999999454</v>
      </c>
    </row>
    <row r="11877" spans="1:6" x14ac:dyDescent="0.3">
      <c r="A11877" s="336">
        <v>40741</v>
      </c>
      <c r="B11877" s="2" t="s">
        <v>293</v>
      </c>
      <c r="C11877" s="429">
        <v>5.8138259999999997</v>
      </c>
      <c r="D11877" s="429">
        <v>3.545032</v>
      </c>
      <c r="E11877" s="429">
        <v>2.2687939999999998</v>
      </c>
      <c r="F11877" s="429">
        <v>-0.39474299999999829</v>
      </c>
    </row>
    <row r="11878" spans="1:6" x14ac:dyDescent="0.3">
      <c r="A11878" s="336">
        <v>40744</v>
      </c>
      <c r="B11878" s="2" t="s">
        <v>293</v>
      </c>
      <c r="C11878" s="429">
        <v>5.8271379999999997</v>
      </c>
      <c r="D11878" s="429">
        <v>3.555895</v>
      </c>
      <c r="E11878" s="429">
        <v>2.2712429999999997</v>
      </c>
      <c r="F11878" s="429">
        <v>-0.85345000000000226</v>
      </c>
    </row>
    <row r="11879" spans="1:6" x14ac:dyDescent="0.3">
      <c r="A11879" s="336">
        <v>40759</v>
      </c>
      <c r="B11879" s="2" t="s">
        <v>293</v>
      </c>
      <c r="C11879" s="429">
        <v>5.8201280000000004</v>
      </c>
      <c r="D11879" s="429">
        <v>3.7969149999999998</v>
      </c>
      <c r="E11879" s="429">
        <v>2.0232130000000006</v>
      </c>
      <c r="F11879" s="429">
        <v>-2.8812840000000151</v>
      </c>
    </row>
    <row r="11880" spans="1:6" x14ac:dyDescent="0.3">
      <c r="A11880" s="336">
        <v>40763</v>
      </c>
      <c r="B11880" s="2" t="s">
        <v>293</v>
      </c>
      <c r="C11880" s="429">
        <v>5.7827529999999996</v>
      </c>
      <c r="D11880" s="429">
        <v>4.0216529999999997</v>
      </c>
      <c r="E11880" s="429">
        <v>1.7610999999999999</v>
      </c>
      <c r="F11880" s="429">
        <v>-4.6243690000000015</v>
      </c>
    </row>
    <row r="11881" spans="1:6" x14ac:dyDescent="0.3">
      <c r="A11881" s="336">
        <v>40769</v>
      </c>
      <c r="B11881" s="2" t="s">
        <v>293</v>
      </c>
      <c r="C11881" s="429">
        <v>5.8104069999999997</v>
      </c>
      <c r="D11881" s="429">
        <v>3.9293830000000001</v>
      </c>
      <c r="E11881" s="429">
        <v>1.8810239999999996</v>
      </c>
      <c r="F11881" s="429">
        <v>-4.096989999999991</v>
      </c>
    </row>
    <row r="11882" spans="1:6" x14ac:dyDescent="0.3">
      <c r="A11882" s="336">
        <v>40771</v>
      </c>
      <c r="B11882" s="2" t="s">
        <v>293</v>
      </c>
      <c r="C11882" s="429">
        <v>5.8477449999999997</v>
      </c>
      <c r="D11882" s="429">
        <v>3.6821459999999999</v>
      </c>
      <c r="E11882" s="429">
        <v>2.1655989999999998</v>
      </c>
      <c r="F11882" s="429">
        <v>-2.0610550000000032</v>
      </c>
    </row>
    <row r="11883" spans="1:6" x14ac:dyDescent="0.3">
      <c r="A11883" s="336">
        <v>40801</v>
      </c>
      <c r="B11883" s="2" t="s">
        <v>293</v>
      </c>
      <c r="C11883" s="429">
        <v>5.6661440000000001</v>
      </c>
      <c r="D11883" s="429">
        <v>3.9936739999999999</v>
      </c>
      <c r="E11883" s="429">
        <v>1.6724700000000001</v>
      </c>
      <c r="F11883" s="429">
        <v>-5.6221199999999882</v>
      </c>
    </row>
    <row r="11884" spans="1:6" x14ac:dyDescent="0.3">
      <c r="A11884" s="336">
        <v>40806</v>
      </c>
      <c r="B11884" s="2" t="s">
        <v>293</v>
      </c>
      <c r="C11884" s="429">
        <v>5.6729019999999997</v>
      </c>
      <c r="D11884" s="429">
        <v>4.0138610000000003</v>
      </c>
      <c r="E11884" s="429">
        <v>1.6590409999999993</v>
      </c>
      <c r="F11884" s="429">
        <v>-5.6183510000000041</v>
      </c>
    </row>
    <row r="11885" spans="1:6" x14ac:dyDescent="0.3">
      <c r="A11885" s="336">
        <v>40807</v>
      </c>
      <c r="B11885" s="2" t="s">
        <v>293</v>
      </c>
      <c r="C11885" s="429">
        <v>5.4853820000000004</v>
      </c>
      <c r="D11885" s="429">
        <v>3.9154689999999999</v>
      </c>
      <c r="E11885" s="429">
        <v>1.5699130000000006</v>
      </c>
      <c r="F11885" s="429">
        <v>-5.9040059999999883</v>
      </c>
    </row>
    <row r="11886" spans="1:6" x14ac:dyDescent="0.3">
      <c r="A11886" s="336">
        <v>40808</v>
      </c>
      <c r="B11886" s="2" t="s">
        <v>293</v>
      </c>
      <c r="C11886" s="429">
        <v>5.6813349999999998</v>
      </c>
      <c r="D11886" s="429">
        <v>3.979479</v>
      </c>
      <c r="E11886" s="429">
        <v>1.7018559999999998</v>
      </c>
      <c r="F11886" s="429">
        <v>-5.1032470000000032</v>
      </c>
    </row>
    <row r="11887" spans="1:6" x14ac:dyDescent="0.3">
      <c r="A11887" s="336">
        <v>40810</v>
      </c>
      <c r="B11887" s="2" t="s">
        <v>293</v>
      </c>
      <c r="C11887" s="429">
        <v>5.6852090000000004</v>
      </c>
      <c r="D11887" s="429">
        <v>4.0151199999999996</v>
      </c>
      <c r="E11887" s="429">
        <v>1.6700890000000008</v>
      </c>
      <c r="F11887" s="429">
        <v>-5.4182720000000018</v>
      </c>
    </row>
    <row r="11888" spans="1:6" x14ac:dyDescent="0.3">
      <c r="A11888" s="336">
        <v>40813</v>
      </c>
      <c r="B11888" s="2" t="s">
        <v>293</v>
      </c>
      <c r="C11888" s="429">
        <v>5.796786</v>
      </c>
      <c r="D11888" s="429">
        <v>4.0981069999999997</v>
      </c>
      <c r="E11888" s="429">
        <v>1.6986790000000003</v>
      </c>
      <c r="F11888" s="429">
        <v>-4.9135109999999926</v>
      </c>
    </row>
    <row r="11889" spans="1:6" x14ac:dyDescent="0.3">
      <c r="A11889" s="336">
        <v>40815</v>
      </c>
      <c r="B11889" s="2" t="s">
        <v>293</v>
      </c>
      <c r="C11889" s="429">
        <v>5.6709690000000004</v>
      </c>
      <c r="D11889" s="429">
        <v>3.9716640000000001</v>
      </c>
      <c r="E11889" s="429">
        <v>1.6993050000000003</v>
      </c>
      <c r="F11889" s="429">
        <v>-5.5384810000000115</v>
      </c>
    </row>
    <row r="11890" spans="1:6" x14ac:dyDescent="0.3">
      <c r="A11890" s="336">
        <v>40816</v>
      </c>
      <c r="B11890" s="2" t="s">
        <v>293</v>
      </c>
      <c r="C11890" s="429">
        <v>5.7191890000000001</v>
      </c>
      <c r="D11890" s="429">
        <v>3.975241</v>
      </c>
      <c r="E11890" s="429">
        <v>1.7439480000000001</v>
      </c>
      <c r="F11890" s="429">
        <v>-4.6880660000000063</v>
      </c>
    </row>
    <row r="11891" spans="1:6" x14ac:dyDescent="0.3">
      <c r="A11891" s="336">
        <v>40818</v>
      </c>
      <c r="B11891" s="2" t="s">
        <v>293</v>
      </c>
      <c r="C11891" s="429">
        <v>5.6690459999999998</v>
      </c>
      <c r="D11891" s="429">
        <v>3.9861949999999999</v>
      </c>
      <c r="E11891" s="429">
        <v>1.6828509999999999</v>
      </c>
      <c r="F11891" s="429">
        <v>-5.5849809999999991</v>
      </c>
    </row>
    <row r="11892" spans="1:6" x14ac:dyDescent="0.3">
      <c r="A11892" s="336">
        <v>40819</v>
      </c>
      <c r="B11892" s="2" t="s">
        <v>293</v>
      </c>
      <c r="C11892" s="429">
        <v>5.7128389999999998</v>
      </c>
      <c r="D11892" s="429">
        <v>4.0434619999999999</v>
      </c>
      <c r="E11892" s="429">
        <v>1.6693769999999999</v>
      </c>
      <c r="F11892" s="429">
        <v>-5.4383110000000059</v>
      </c>
    </row>
    <row r="11893" spans="1:6" x14ac:dyDescent="0.3">
      <c r="A11893" s="336">
        <v>40820</v>
      </c>
      <c r="B11893" s="2" t="s">
        <v>293</v>
      </c>
      <c r="C11893" s="429">
        <v>5.6560030000000001</v>
      </c>
      <c r="D11893" s="429">
        <v>3.9465029999999999</v>
      </c>
      <c r="E11893" s="429">
        <v>1.7095000000000002</v>
      </c>
      <c r="F11893" s="429">
        <v>-5.5731830000000002</v>
      </c>
    </row>
    <row r="11894" spans="1:6" x14ac:dyDescent="0.3">
      <c r="A11894" s="336">
        <v>40823</v>
      </c>
      <c r="B11894" s="2" t="s">
        <v>293</v>
      </c>
      <c r="C11894" s="429">
        <v>5.5426440000000001</v>
      </c>
      <c r="D11894" s="429">
        <v>3.9402409999999999</v>
      </c>
      <c r="E11894" s="429">
        <v>1.6024030000000002</v>
      </c>
      <c r="F11894" s="429">
        <v>-5.7445489999999992</v>
      </c>
    </row>
    <row r="11895" spans="1:6" x14ac:dyDescent="0.3">
      <c r="A11895" s="336">
        <v>40824</v>
      </c>
      <c r="B11895" s="2" t="s">
        <v>293</v>
      </c>
      <c r="C11895" s="429">
        <v>5.6875169999999997</v>
      </c>
      <c r="D11895" s="429">
        <v>4.0305299999999997</v>
      </c>
      <c r="E11895" s="429">
        <v>1.656987</v>
      </c>
      <c r="F11895" s="429">
        <v>-5.5636360000000096</v>
      </c>
    </row>
    <row r="11896" spans="1:6" x14ac:dyDescent="0.3">
      <c r="A11896" s="336">
        <v>40826</v>
      </c>
      <c r="B11896" s="2" t="s">
        <v>293</v>
      </c>
      <c r="C11896" s="429">
        <v>5.5310600000000001</v>
      </c>
      <c r="D11896" s="429">
        <v>3.8292329999999999</v>
      </c>
      <c r="E11896" s="429">
        <v>1.7018270000000002</v>
      </c>
      <c r="F11896" s="429">
        <v>-4.0718349999999859</v>
      </c>
    </row>
    <row r="11897" spans="1:6" x14ac:dyDescent="0.3">
      <c r="A11897" s="336">
        <v>40828</v>
      </c>
      <c r="B11897" s="2" t="s">
        <v>293</v>
      </c>
      <c r="C11897" s="429">
        <v>5.6147989999999997</v>
      </c>
      <c r="D11897" s="429">
        <v>3.9830160000000001</v>
      </c>
      <c r="E11897" s="429">
        <v>1.6317829999999995</v>
      </c>
      <c r="F11897" s="429">
        <v>-6.001946999999987</v>
      </c>
    </row>
    <row r="11898" spans="1:6" x14ac:dyDescent="0.3">
      <c r="A11898" s="336">
        <v>40829</v>
      </c>
      <c r="B11898" s="2" t="s">
        <v>293</v>
      </c>
      <c r="C11898" s="429">
        <v>5.675052</v>
      </c>
      <c r="D11898" s="429">
        <v>3.9887800000000002</v>
      </c>
      <c r="E11898" s="429">
        <v>1.6862719999999998</v>
      </c>
      <c r="F11898" s="429">
        <v>-5.5713409999999968</v>
      </c>
    </row>
    <row r="11899" spans="1:6" x14ac:dyDescent="0.3">
      <c r="A11899" s="336">
        <v>40831</v>
      </c>
      <c r="B11899" s="2" t="s">
        <v>293</v>
      </c>
      <c r="C11899" s="429">
        <v>5.6889310000000002</v>
      </c>
      <c r="D11899" s="429">
        <v>4.0076599999999996</v>
      </c>
      <c r="E11899" s="429">
        <v>1.6812710000000006</v>
      </c>
      <c r="F11899" s="429">
        <v>-5.5426120000000054</v>
      </c>
    </row>
    <row r="11900" spans="1:6" x14ac:dyDescent="0.3">
      <c r="A11900" s="336">
        <v>40840</v>
      </c>
      <c r="B11900" s="2" t="s">
        <v>293</v>
      </c>
      <c r="C11900" s="429">
        <v>5.7246959999999998</v>
      </c>
      <c r="D11900" s="429">
        <v>4.0127319999999997</v>
      </c>
      <c r="E11900" s="429">
        <v>1.711964</v>
      </c>
      <c r="F11900" s="429">
        <v>-5.0318029999999965</v>
      </c>
    </row>
    <row r="11901" spans="1:6" x14ac:dyDescent="0.3">
      <c r="A11901" s="336">
        <v>40843</v>
      </c>
      <c r="B11901" s="2" t="s">
        <v>293</v>
      </c>
      <c r="C11901" s="429">
        <v>5.5016360000000004</v>
      </c>
      <c r="D11901" s="429">
        <v>3.9193250000000002</v>
      </c>
      <c r="E11901" s="429">
        <v>1.5823110000000002</v>
      </c>
      <c r="F11901" s="429">
        <v>-6.0805749999999961</v>
      </c>
    </row>
    <row r="11902" spans="1:6" x14ac:dyDescent="0.3">
      <c r="A11902" s="336">
        <v>40845</v>
      </c>
      <c r="B11902" s="2" t="s">
        <v>293</v>
      </c>
      <c r="C11902" s="429">
        <v>5.7525370000000002</v>
      </c>
      <c r="D11902" s="429">
        <v>4.0483279999999997</v>
      </c>
      <c r="E11902" s="429">
        <v>1.7042090000000005</v>
      </c>
      <c r="F11902" s="429">
        <v>-4.9861559999999869</v>
      </c>
    </row>
    <row r="11903" spans="1:6" x14ac:dyDescent="0.3">
      <c r="A11903" s="336">
        <v>40847</v>
      </c>
      <c r="B11903" s="2" t="s">
        <v>293</v>
      </c>
      <c r="C11903" s="429">
        <v>5.6504620000000001</v>
      </c>
      <c r="D11903" s="429">
        <v>3.9601060000000001</v>
      </c>
      <c r="E11903" s="429">
        <v>1.690356</v>
      </c>
      <c r="F11903" s="429">
        <v>-5.6609350000000092</v>
      </c>
    </row>
    <row r="11904" spans="1:6" x14ac:dyDescent="0.3">
      <c r="A11904" s="336">
        <v>40855</v>
      </c>
      <c r="B11904" s="2" t="s">
        <v>293</v>
      </c>
      <c r="C11904" s="429">
        <v>5.5305039999999996</v>
      </c>
      <c r="D11904" s="429">
        <v>3.90578</v>
      </c>
      <c r="E11904" s="429">
        <v>1.6247239999999996</v>
      </c>
      <c r="F11904" s="429">
        <v>-5.2544360000000125</v>
      </c>
    </row>
    <row r="11905" spans="1:6" x14ac:dyDescent="0.3">
      <c r="A11905" s="336">
        <v>40856</v>
      </c>
      <c r="B11905" s="2" t="s">
        <v>293</v>
      </c>
      <c r="C11905" s="429">
        <v>5.7495659999999997</v>
      </c>
      <c r="D11905" s="429">
        <v>4.0538020000000001</v>
      </c>
      <c r="E11905" s="429">
        <v>1.6957639999999996</v>
      </c>
      <c r="F11905" s="429">
        <v>-5.0480020000000039</v>
      </c>
    </row>
    <row r="11906" spans="1:6" x14ac:dyDescent="0.3">
      <c r="A11906" s="336">
        <v>40858</v>
      </c>
      <c r="B11906" s="2" t="s">
        <v>293</v>
      </c>
      <c r="C11906" s="429">
        <v>5.7449209999999997</v>
      </c>
      <c r="D11906" s="429">
        <v>3.9620850000000001</v>
      </c>
      <c r="E11906" s="429">
        <v>1.7828359999999996</v>
      </c>
      <c r="F11906" s="429">
        <v>-4.3108530000000016</v>
      </c>
    </row>
    <row r="11907" spans="1:6" x14ac:dyDescent="0.3">
      <c r="A11907" s="336">
        <v>40862</v>
      </c>
      <c r="B11907" s="2" t="s">
        <v>293</v>
      </c>
      <c r="C11907" s="429">
        <v>5.5452260000000004</v>
      </c>
      <c r="D11907" s="429">
        <v>3.8610289999999998</v>
      </c>
      <c r="E11907" s="429">
        <v>1.6841970000000006</v>
      </c>
      <c r="F11907" s="429">
        <v>-4.4237690000000072</v>
      </c>
    </row>
    <row r="11908" spans="1:6" x14ac:dyDescent="0.3">
      <c r="A11908" s="336">
        <v>40863</v>
      </c>
      <c r="B11908" s="2" t="s">
        <v>293</v>
      </c>
      <c r="C11908" s="429">
        <v>5.7082920000000001</v>
      </c>
      <c r="D11908" s="429">
        <v>4.0489360000000003</v>
      </c>
      <c r="E11908" s="429">
        <v>1.6593559999999998</v>
      </c>
      <c r="F11908" s="429">
        <v>-5.592062999999996</v>
      </c>
    </row>
    <row r="11909" spans="1:6" x14ac:dyDescent="0.3">
      <c r="A11909" s="336">
        <v>40865</v>
      </c>
      <c r="B11909" s="2" t="s">
        <v>293</v>
      </c>
      <c r="C11909" s="429">
        <v>5.6519680000000001</v>
      </c>
      <c r="D11909" s="429">
        <v>4.0108709999999999</v>
      </c>
      <c r="E11909" s="429">
        <v>1.6410970000000002</v>
      </c>
      <c r="F11909" s="429">
        <v>-5.7657870000000102</v>
      </c>
    </row>
    <row r="11910" spans="1:6" x14ac:dyDescent="0.3">
      <c r="A11910" s="336">
        <v>40868</v>
      </c>
      <c r="B11910" s="2" t="s">
        <v>293</v>
      </c>
      <c r="C11910" s="429">
        <v>5.7782650000000002</v>
      </c>
      <c r="D11910" s="429">
        <v>3.9043770000000002</v>
      </c>
      <c r="E11910" s="429">
        <v>1.873888</v>
      </c>
      <c r="F11910" s="429">
        <v>-3.4023059999999887</v>
      </c>
    </row>
    <row r="11911" spans="1:6" x14ac:dyDescent="0.3">
      <c r="A11911" s="336">
        <v>40870</v>
      </c>
      <c r="B11911" s="2" t="s">
        <v>293</v>
      </c>
      <c r="C11911" s="429">
        <v>5.616816</v>
      </c>
      <c r="D11911" s="429">
        <v>3.9952589999999999</v>
      </c>
      <c r="E11911" s="429">
        <v>1.6215570000000001</v>
      </c>
      <c r="F11911" s="429">
        <v>-5.9202559999999949</v>
      </c>
    </row>
    <row r="11912" spans="1:6" x14ac:dyDescent="0.3">
      <c r="A11912" s="336">
        <v>40873</v>
      </c>
      <c r="B11912" s="2" t="s">
        <v>293</v>
      </c>
      <c r="C11912" s="429">
        <v>5.6891769999999999</v>
      </c>
      <c r="D11912" s="429">
        <v>4.0395120000000002</v>
      </c>
      <c r="E11912" s="429">
        <v>1.6496649999999997</v>
      </c>
      <c r="F11912" s="429">
        <v>-5.6986059999999981</v>
      </c>
    </row>
    <row r="11913" spans="1:6" x14ac:dyDescent="0.3">
      <c r="A11913" s="336">
        <v>40902</v>
      </c>
      <c r="B11913" s="2" t="s">
        <v>293</v>
      </c>
      <c r="C11913" s="429">
        <v>5.7768160000000002</v>
      </c>
      <c r="D11913" s="429">
        <v>4.0114029999999996</v>
      </c>
      <c r="E11913" s="429">
        <v>1.7654130000000006</v>
      </c>
      <c r="F11913" s="429">
        <v>-4.4609510000000085</v>
      </c>
    </row>
    <row r="11914" spans="1:6" x14ac:dyDescent="0.3">
      <c r="A11914" s="336">
        <v>40903</v>
      </c>
      <c r="B11914" s="2" t="s">
        <v>293</v>
      </c>
      <c r="C11914" s="429">
        <v>5.8059060000000002</v>
      </c>
      <c r="D11914" s="429">
        <v>3.9013179999999998</v>
      </c>
      <c r="E11914" s="429">
        <v>1.9045880000000004</v>
      </c>
      <c r="F11914" s="429">
        <v>-3.2441219999999902</v>
      </c>
    </row>
    <row r="11915" spans="1:6" x14ac:dyDescent="0.3">
      <c r="A11915" s="336">
        <v>40906</v>
      </c>
      <c r="B11915" s="2" t="s">
        <v>293</v>
      </c>
      <c r="C11915" s="429">
        <v>5.8074859999999999</v>
      </c>
      <c r="D11915" s="429">
        <v>3.8562249999999998</v>
      </c>
      <c r="E11915" s="429">
        <v>1.9512610000000001</v>
      </c>
      <c r="F11915" s="429">
        <v>-3.0399059999999949</v>
      </c>
    </row>
    <row r="11916" spans="1:6" x14ac:dyDescent="0.3">
      <c r="A11916" s="336">
        <v>40913</v>
      </c>
      <c r="B11916" s="2" t="s">
        <v>293</v>
      </c>
      <c r="C11916" s="429">
        <v>5.7663469999999997</v>
      </c>
      <c r="D11916" s="429">
        <v>3.9819279999999999</v>
      </c>
      <c r="E11916" s="429">
        <v>1.7844189999999998</v>
      </c>
      <c r="F11916" s="429">
        <v>-4.4155030000000082</v>
      </c>
    </row>
    <row r="11917" spans="1:6" x14ac:dyDescent="0.3">
      <c r="A11917" s="336">
        <v>40914</v>
      </c>
      <c r="B11917" s="2" t="s">
        <v>293</v>
      </c>
      <c r="C11917" s="429">
        <v>5.7847309999999998</v>
      </c>
      <c r="D11917" s="429">
        <v>3.80158</v>
      </c>
      <c r="E11917" s="429">
        <v>1.9831509999999999</v>
      </c>
      <c r="F11917" s="429">
        <v>-2.2204510000000113</v>
      </c>
    </row>
    <row r="11918" spans="1:6" x14ac:dyDescent="0.3">
      <c r="A11918" s="336">
        <v>40915</v>
      </c>
      <c r="B11918" s="2" t="s">
        <v>293</v>
      </c>
      <c r="C11918" s="429">
        <v>5.8006419999999999</v>
      </c>
      <c r="D11918" s="429">
        <v>3.8356979999999998</v>
      </c>
      <c r="E11918" s="429">
        <v>1.964944</v>
      </c>
      <c r="F11918" s="429">
        <v>-2.7641979999999933</v>
      </c>
    </row>
    <row r="11919" spans="1:6" x14ac:dyDescent="0.3">
      <c r="A11919" s="336">
        <v>40921</v>
      </c>
      <c r="B11919" s="2" t="s">
        <v>293</v>
      </c>
      <c r="C11919" s="429">
        <v>5.8084850000000001</v>
      </c>
      <c r="D11919" s="429">
        <v>3.8992559999999998</v>
      </c>
      <c r="E11919" s="429">
        <v>1.9092290000000003</v>
      </c>
      <c r="F11919" s="429">
        <v>-3.3053510000000017</v>
      </c>
    </row>
    <row r="11920" spans="1:6" x14ac:dyDescent="0.3">
      <c r="A11920" s="336">
        <v>40923</v>
      </c>
      <c r="B11920" s="2" t="s">
        <v>293</v>
      </c>
      <c r="C11920" s="429">
        <v>5.8015429999999997</v>
      </c>
      <c r="D11920" s="429">
        <v>3.7741910000000001</v>
      </c>
      <c r="E11920" s="429">
        <v>2.0273519999999996</v>
      </c>
      <c r="F11920" s="429">
        <v>-2.3037230000000122</v>
      </c>
    </row>
    <row r="11921" spans="1:6" x14ac:dyDescent="0.3">
      <c r="A11921" s="336">
        <v>40927</v>
      </c>
      <c r="B11921" s="2" t="s">
        <v>293</v>
      </c>
      <c r="C11921" s="429">
        <v>5.5451879999999996</v>
      </c>
      <c r="D11921" s="429">
        <v>3.9634849999999999</v>
      </c>
      <c r="E11921" s="429">
        <v>1.5817029999999996</v>
      </c>
      <c r="F11921" s="429">
        <v>-6.2671609999999873</v>
      </c>
    </row>
    <row r="11922" spans="1:6" x14ac:dyDescent="0.3">
      <c r="A11922" s="336">
        <v>40930</v>
      </c>
      <c r="B11922" s="2" t="s">
        <v>293</v>
      </c>
      <c r="C11922" s="429">
        <v>5.7985680000000004</v>
      </c>
      <c r="D11922" s="429">
        <v>4.0018450000000003</v>
      </c>
      <c r="E11922" s="429">
        <v>1.7967230000000001</v>
      </c>
      <c r="F11922" s="429">
        <v>-4.0678759999999912</v>
      </c>
    </row>
    <row r="11923" spans="1:6" x14ac:dyDescent="0.3">
      <c r="A11923" s="336">
        <v>40935</v>
      </c>
      <c r="B11923" s="2" t="s">
        <v>293</v>
      </c>
      <c r="C11923" s="429">
        <v>5.7905860000000002</v>
      </c>
      <c r="D11923" s="429">
        <v>3.9456370000000001</v>
      </c>
      <c r="E11923" s="429">
        <v>1.8449490000000002</v>
      </c>
      <c r="F11923" s="429">
        <v>-3.7001149999999967</v>
      </c>
    </row>
    <row r="11924" spans="1:6" x14ac:dyDescent="0.3">
      <c r="A11924" s="336">
        <v>40939</v>
      </c>
      <c r="B11924" s="2" t="s">
        <v>293</v>
      </c>
      <c r="C11924" s="429">
        <v>5.8168280000000001</v>
      </c>
      <c r="D11924" s="429">
        <v>4.0359410000000002</v>
      </c>
      <c r="E11924" s="429">
        <v>1.7808869999999999</v>
      </c>
      <c r="F11924" s="429">
        <v>-4.1799180000000007</v>
      </c>
    </row>
    <row r="11925" spans="1:6" x14ac:dyDescent="0.3">
      <c r="A11925" s="336">
        <v>40940</v>
      </c>
      <c r="B11925" s="2" t="s">
        <v>293</v>
      </c>
      <c r="C11925" s="429">
        <v>5.7578240000000003</v>
      </c>
      <c r="D11925" s="429">
        <v>4.1149979999999999</v>
      </c>
      <c r="E11925" s="429">
        <v>1.6428260000000003</v>
      </c>
      <c r="F11925" s="429">
        <v>-5.5381619999999998</v>
      </c>
    </row>
    <row r="11926" spans="1:6" x14ac:dyDescent="0.3">
      <c r="A11926" s="336">
        <v>40943</v>
      </c>
      <c r="B11926" s="2" t="s">
        <v>293</v>
      </c>
      <c r="C11926" s="429">
        <v>5.8069230000000003</v>
      </c>
      <c r="D11926" s="429">
        <v>3.735849</v>
      </c>
      <c r="E11926" s="429">
        <v>2.0710740000000003</v>
      </c>
      <c r="F11926" s="429">
        <v>-2.0174629999999993</v>
      </c>
    </row>
    <row r="11927" spans="1:6" x14ac:dyDescent="0.3">
      <c r="A11927" s="336">
        <v>40946</v>
      </c>
      <c r="B11927" s="2" t="s">
        <v>293</v>
      </c>
      <c r="C11927" s="429">
        <v>5.8136089999999996</v>
      </c>
      <c r="D11927" s="429">
        <v>3.6884570000000001</v>
      </c>
      <c r="E11927" s="429">
        <v>2.1251519999999995</v>
      </c>
      <c r="F11927" s="429">
        <v>-1.6642969999999977</v>
      </c>
    </row>
    <row r="11928" spans="1:6" x14ac:dyDescent="0.3">
      <c r="A11928" s="336">
        <v>40949</v>
      </c>
      <c r="B11928" s="2" t="s">
        <v>293</v>
      </c>
      <c r="C11928" s="429">
        <v>5.8057420000000004</v>
      </c>
      <c r="D11928" s="429">
        <v>3.7855819999999998</v>
      </c>
      <c r="E11928" s="429">
        <v>2.0201600000000006</v>
      </c>
      <c r="F11928" s="429">
        <v>-2.4203159999999997</v>
      </c>
    </row>
    <row r="11929" spans="1:6" x14ac:dyDescent="0.3">
      <c r="A11929" s="336">
        <v>40953</v>
      </c>
      <c r="B11929" s="2" t="s">
        <v>293</v>
      </c>
      <c r="C11929" s="429">
        <v>5.7976400000000003</v>
      </c>
      <c r="D11929" s="429">
        <v>3.8885740000000002</v>
      </c>
      <c r="E11929" s="429">
        <v>1.9090660000000002</v>
      </c>
      <c r="F11929" s="429">
        <v>-3.1269279999999853</v>
      </c>
    </row>
    <row r="11930" spans="1:6" x14ac:dyDescent="0.3">
      <c r="A11930" s="336">
        <v>40958</v>
      </c>
      <c r="B11930" s="2" t="s">
        <v>293</v>
      </c>
      <c r="C11930" s="429">
        <v>5.7642579999999999</v>
      </c>
      <c r="D11930" s="429">
        <v>4.0347730000000004</v>
      </c>
      <c r="E11930" s="429">
        <v>1.7294849999999995</v>
      </c>
      <c r="F11930" s="429">
        <v>-4.7783200000000008</v>
      </c>
    </row>
    <row r="11931" spans="1:6" x14ac:dyDescent="0.3">
      <c r="A11931" s="336">
        <v>40962</v>
      </c>
      <c r="B11931" s="2" t="s">
        <v>293</v>
      </c>
      <c r="C11931" s="429">
        <v>5.7992419999999996</v>
      </c>
      <c r="D11931" s="429">
        <v>3.7374550000000002</v>
      </c>
      <c r="E11931" s="429">
        <v>2.0617869999999994</v>
      </c>
      <c r="F11931" s="429">
        <v>-1.8584480000000028</v>
      </c>
    </row>
    <row r="11932" spans="1:6" x14ac:dyDescent="0.3">
      <c r="A11932" s="336">
        <v>40964</v>
      </c>
      <c r="B11932" s="2" t="s">
        <v>293</v>
      </c>
      <c r="C11932" s="429">
        <v>5.6808059999999996</v>
      </c>
      <c r="D11932" s="429">
        <v>4.0148999999999999</v>
      </c>
      <c r="E11932" s="429">
        <v>1.6659059999999997</v>
      </c>
      <c r="F11932" s="429">
        <v>-5.6866740000000107</v>
      </c>
    </row>
    <row r="11933" spans="1:6" x14ac:dyDescent="0.3">
      <c r="A11933" s="336">
        <v>40965</v>
      </c>
      <c r="B11933" s="2" t="s">
        <v>293</v>
      </c>
      <c r="C11933" s="429">
        <v>5.7747210000000004</v>
      </c>
      <c r="D11933" s="429">
        <v>4.1239030000000003</v>
      </c>
      <c r="E11933" s="429">
        <v>1.6508180000000001</v>
      </c>
      <c r="F11933" s="429">
        <v>-5.2859449999999981</v>
      </c>
    </row>
    <row r="11934" spans="1:6" x14ac:dyDescent="0.3">
      <c r="A11934" s="336">
        <v>40972</v>
      </c>
      <c r="B11934" s="2" t="s">
        <v>293</v>
      </c>
      <c r="C11934" s="429">
        <v>5.8012499999999996</v>
      </c>
      <c r="D11934" s="429">
        <v>3.7480880000000001</v>
      </c>
      <c r="E11934" s="429">
        <v>2.0531619999999995</v>
      </c>
      <c r="F11934" s="429">
        <v>-1.5372699999999995</v>
      </c>
    </row>
    <row r="11935" spans="1:6" x14ac:dyDescent="0.3">
      <c r="A11935" s="336">
        <v>40977</v>
      </c>
      <c r="B11935" s="2" t="s">
        <v>293</v>
      </c>
      <c r="C11935" s="429">
        <v>5.7978189999999996</v>
      </c>
      <c r="D11935" s="429">
        <v>4.0626290000000003</v>
      </c>
      <c r="E11935" s="429">
        <v>1.7351899999999993</v>
      </c>
      <c r="F11935" s="429">
        <v>-4.5843369999999979</v>
      </c>
    </row>
    <row r="11936" spans="1:6" x14ac:dyDescent="0.3">
      <c r="A11936" s="336">
        <v>40979</v>
      </c>
      <c r="B11936" s="2" t="s">
        <v>293</v>
      </c>
      <c r="C11936" s="429">
        <v>5.7694809999999999</v>
      </c>
      <c r="D11936" s="429">
        <v>3.9206479999999999</v>
      </c>
      <c r="E11936" s="429">
        <v>1.8488329999999999</v>
      </c>
      <c r="F11936" s="429">
        <v>-3.6689609999999959</v>
      </c>
    </row>
    <row r="11937" spans="1:6" x14ac:dyDescent="0.3">
      <c r="A11937" s="336">
        <v>40982</v>
      </c>
      <c r="B11937" s="2" t="s">
        <v>293</v>
      </c>
      <c r="C11937" s="429">
        <v>5.7849269999999997</v>
      </c>
      <c r="D11937" s="429">
        <v>3.8701050000000001</v>
      </c>
      <c r="E11937" s="429">
        <v>1.9148219999999996</v>
      </c>
      <c r="F11937" s="429">
        <v>-3.0365869999999973</v>
      </c>
    </row>
    <row r="11938" spans="1:6" x14ac:dyDescent="0.3">
      <c r="A11938" s="336">
        <v>40983</v>
      </c>
      <c r="B11938" s="2" t="s">
        <v>293</v>
      </c>
      <c r="C11938" s="429">
        <v>5.816986</v>
      </c>
      <c r="D11938" s="429">
        <v>3.6729219999999998</v>
      </c>
      <c r="E11938" s="429">
        <v>2.1440640000000002</v>
      </c>
      <c r="F11938" s="429">
        <v>-0.87494600000001554</v>
      </c>
    </row>
    <row r="11939" spans="1:6" x14ac:dyDescent="0.3">
      <c r="A11939" s="336">
        <v>40988</v>
      </c>
      <c r="B11939" s="2" t="s">
        <v>293</v>
      </c>
      <c r="C11939" s="429">
        <v>5.7426839999999997</v>
      </c>
      <c r="D11939" s="429">
        <v>4.0232770000000002</v>
      </c>
      <c r="E11939" s="429">
        <v>1.7194069999999995</v>
      </c>
      <c r="F11939" s="429">
        <v>-4.9736660000000015</v>
      </c>
    </row>
    <row r="11940" spans="1:6" x14ac:dyDescent="0.3">
      <c r="A11940" s="336">
        <v>40995</v>
      </c>
      <c r="B11940" s="2" t="s">
        <v>293</v>
      </c>
      <c r="C11940" s="429">
        <v>5.8104719999999999</v>
      </c>
      <c r="D11940" s="429">
        <v>3.9742099999999998</v>
      </c>
      <c r="E11940" s="429">
        <v>1.8362620000000001</v>
      </c>
      <c r="F11940" s="429">
        <v>-3.8063800000000185</v>
      </c>
    </row>
    <row r="11941" spans="1:6" x14ac:dyDescent="0.3">
      <c r="A11941" s="336">
        <v>40997</v>
      </c>
      <c r="B11941" s="2" t="s">
        <v>293</v>
      </c>
      <c r="C11941" s="429">
        <v>5.7835140000000003</v>
      </c>
      <c r="D11941" s="429">
        <v>3.9592710000000002</v>
      </c>
      <c r="E11941" s="429">
        <v>1.8242430000000001</v>
      </c>
      <c r="F11941" s="429">
        <v>-3.8948709999999878</v>
      </c>
    </row>
    <row r="11942" spans="1:6" x14ac:dyDescent="0.3">
      <c r="A11942" s="336">
        <v>41001</v>
      </c>
      <c r="B11942" s="2" t="s">
        <v>293</v>
      </c>
      <c r="C11942" s="429">
        <v>6.1628030000000003</v>
      </c>
      <c r="D11942" s="429">
        <v>3.4339750000000002</v>
      </c>
      <c r="E11942" s="429">
        <v>2.728828</v>
      </c>
      <c r="F11942" s="429">
        <v>4.7791409999999885</v>
      </c>
    </row>
    <row r="11943" spans="1:6" x14ac:dyDescent="0.3">
      <c r="A11943" s="336">
        <v>41002</v>
      </c>
      <c r="B11943" s="2" t="s">
        <v>293</v>
      </c>
      <c r="C11943" s="429">
        <v>5.9798710000000002</v>
      </c>
      <c r="D11943" s="429">
        <v>3.503285</v>
      </c>
      <c r="E11943" s="429">
        <v>2.4765860000000002</v>
      </c>
      <c r="F11943" s="429">
        <v>2.7686429999999973</v>
      </c>
    </row>
    <row r="11944" spans="1:6" x14ac:dyDescent="0.3">
      <c r="A11944" s="336">
        <v>41003</v>
      </c>
      <c r="B11944" s="2" t="s">
        <v>293</v>
      </c>
      <c r="C11944" s="429">
        <v>6.0435650000000001</v>
      </c>
      <c r="D11944" s="429">
        <v>3.635246</v>
      </c>
      <c r="E11944" s="429">
        <v>2.4083190000000001</v>
      </c>
      <c r="F11944" s="429">
        <v>2.7564350000000033</v>
      </c>
    </row>
    <row r="11945" spans="1:6" x14ac:dyDescent="0.3">
      <c r="A11945" s="336">
        <v>41004</v>
      </c>
      <c r="B11945" s="2" t="s">
        <v>293</v>
      </c>
      <c r="C11945" s="429">
        <v>6.0090839999999996</v>
      </c>
      <c r="D11945" s="429">
        <v>3.553725</v>
      </c>
      <c r="E11945" s="429">
        <v>2.4553589999999996</v>
      </c>
      <c r="F11945" s="429">
        <v>2.7396449999999959</v>
      </c>
    </row>
    <row r="11946" spans="1:6" x14ac:dyDescent="0.3">
      <c r="A11946" s="336">
        <v>41005</v>
      </c>
      <c r="B11946" s="2" t="s">
        <v>293</v>
      </c>
      <c r="C11946" s="429">
        <v>6.2135559999999996</v>
      </c>
      <c r="D11946" s="429">
        <v>3.4302519999999999</v>
      </c>
      <c r="E11946" s="429">
        <v>2.7833039999999998</v>
      </c>
      <c r="F11946" s="429">
        <v>5.2601699999999951</v>
      </c>
    </row>
    <row r="11947" spans="1:6" x14ac:dyDescent="0.3">
      <c r="A11947" s="336">
        <v>41006</v>
      </c>
      <c r="B11947" s="2" t="s">
        <v>293</v>
      </c>
      <c r="C11947" s="429">
        <v>6.1139260000000002</v>
      </c>
      <c r="D11947" s="429">
        <v>3.4989650000000001</v>
      </c>
      <c r="E11947" s="429">
        <v>2.6149610000000001</v>
      </c>
      <c r="F11947" s="429">
        <v>3.95561399999999</v>
      </c>
    </row>
    <row r="11948" spans="1:6" x14ac:dyDescent="0.3">
      <c r="A11948" s="336">
        <v>41007</v>
      </c>
      <c r="B11948" s="2" t="s">
        <v>293</v>
      </c>
      <c r="C11948" s="429">
        <v>6.1293179999999996</v>
      </c>
      <c r="D11948" s="429">
        <v>3.436239</v>
      </c>
      <c r="E11948" s="429">
        <v>2.6930789999999996</v>
      </c>
      <c r="F11948" s="429">
        <v>4.4966579999999894</v>
      </c>
    </row>
    <row r="11949" spans="1:6" x14ac:dyDescent="0.3">
      <c r="A11949" s="336">
        <v>41008</v>
      </c>
      <c r="B11949" s="2" t="s">
        <v>293</v>
      </c>
      <c r="C11949" s="429">
        <v>6.2381130000000002</v>
      </c>
      <c r="D11949" s="429">
        <v>3.6091730000000002</v>
      </c>
      <c r="E11949" s="429">
        <v>2.6289400000000001</v>
      </c>
      <c r="F11949" s="429">
        <v>3.0948039999999963</v>
      </c>
    </row>
    <row r="11950" spans="1:6" x14ac:dyDescent="0.3">
      <c r="A11950" s="336">
        <v>41010</v>
      </c>
      <c r="B11950" s="2" t="s">
        <v>293</v>
      </c>
      <c r="C11950" s="429">
        <v>6.0416759999999998</v>
      </c>
      <c r="D11950" s="429">
        <v>3.660809</v>
      </c>
      <c r="E11950" s="429">
        <v>2.3808669999999998</v>
      </c>
      <c r="F11950" s="429">
        <v>2.6795040000000014</v>
      </c>
    </row>
    <row r="11951" spans="1:6" x14ac:dyDescent="0.3">
      <c r="A11951" s="336">
        <v>41011</v>
      </c>
      <c r="B11951" s="2" t="s">
        <v>293</v>
      </c>
      <c r="C11951" s="429">
        <v>6.2072329999999996</v>
      </c>
      <c r="D11951" s="429">
        <v>3.36958</v>
      </c>
      <c r="E11951" s="429">
        <v>2.8376529999999995</v>
      </c>
      <c r="F11951" s="429">
        <v>5.7251140000000049</v>
      </c>
    </row>
    <row r="11952" spans="1:6" x14ac:dyDescent="0.3">
      <c r="A11952" s="336">
        <v>41014</v>
      </c>
      <c r="B11952" s="2" t="s">
        <v>293</v>
      </c>
      <c r="C11952" s="429">
        <v>6.210655</v>
      </c>
      <c r="D11952" s="429">
        <v>3.3622030000000001</v>
      </c>
      <c r="E11952" s="429">
        <v>2.848452</v>
      </c>
      <c r="F11952" s="429">
        <v>5.7729159999999951</v>
      </c>
    </row>
    <row r="11953" spans="1:6" x14ac:dyDescent="0.3">
      <c r="A11953" s="336">
        <v>41015</v>
      </c>
      <c r="B11953" s="2" t="s">
        <v>293</v>
      </c>
      <c r="C11953" s="429">
        <v>6.1866289999999999</v>
      </c>
      <c r="D11953" s="429">
        <v>3.4105099999999999</v>
      </c>
      <c r="E11953" s="429">
        <v>2.776119</v>
      </c>
      <c r="F11953" s="429">
        <v>5.181555000000003</v>
      </c>
    </row>
    <row r="11954" spans="1:6" x14ac:dyDescent="0.3">
      <c r="A11954" s="336">
        <v>41016</v>
      </c>
      <c r="B11954" s="2" t="s">
        <v>293</v>
      </c>
      <c r="C11954" s="429">
        <v>6.2111340000000004</v>
      </c>
      <c r="D11954" s="429">
        <v>3.3662749999999999</v>
      </c>
      <c r="E11954" s="429">
        <v>2.8448590000000005</v>
      </c>
      <c r="F11954" s="429">
        <v>5.7952100000000115</v>
      </c>
    </row>
    <row r="11955" spans="1:6" x14ac:dyDescent="0.3">
      <c r="A11955" s="336">
        <v>41017</v>
      </c>
      <c r="B11955" s="2" t="s">
        <v>293</v>
      </c>
      <c r="C11955" s="429">
        <v>6.1872769999999999</v>
      </c>
      <c r="D11955" s="429">
        <v>3.4091049999999998</v>
      </c>
      <c r="E11955" s="429">
        <v>2.7781720000000001</v>
      </c>
      <c r="F11955" s="429">
        <v>5.305098000000001</v>
      </c>
    </row>
    <row r="11956" spans="1:6" x14ac:dyDescent="0.3">
      <c r="A11956" s="336">
        <v>41018</v>
      </c>
      <c r="B11956" s="2" t="s">
        <v>293</v>
      </c>
      <c r="C11956" s="429">
        <v>6.183872</v>
      </c>
      <c r="D11956" s="429">
        <v>3.4221339999999998</v>
      </c>
      <c r="E11956" s="429">
        <v>2.7617380000000002</v>
      </c>
      <c r="F11956" s="429">
        <v>5.2055710000000062</v>
      </c>
    </row>
    <row r="11957" spans="1:6" x14ac:dyDescent="0.3">
      <c r="A11957" s="336">
        <v>41030</v>
      </c>
      <c r="B11957" s="2" t="s">
        <v>293</v>
      </c>
      <c r="C11957" s="429">
        <v>6.1067419999999997</v>
      </c>
      <c r="D11957" s="429">
        <v>3.5657809999999999</v>
      </c>
      <c r="E11957" s="429">
        <v>2.5409609999999998</v>
      </c>
      <c r="F11957" s="429">
        <v>3.683716000000004</v>
      </c>
    </row>
    <row r="11958" spans="1:6" x14ac:dyDescent="0.3">
      <c r="A11958" s="336">
        <v>41031</v>
      </c>
      <c r="B11958" s="2" t="s">
        <v>293</v>
      </c>
      <c r="C11958" s="429">
        <v>5.9791080000000001</v>
      </c>
      <c r="D11958" s="429">
        <v>3.6738179999999998</v>
      </c>
      <c r="E11958" s="429">
        <v>2.3052900000000003</v>
      </c>
      <c r="F11958" s="429">
        <v>2.1091909999999956</v>
      </c>
    </row>
    <row r="11959" spans="1:6" x14ac:dyDescent="0.3">
      <c r="A11959" s="336">
        <v>41033</v>
      </c>
      <c r="B11959" s="2" t="s">
        <v>293</v>
      </c>
      <c r="C11959" s="429">
        <v>6.1041999999999996</v>
      </c>
      <c r="D11959" s="429">
        <v>3.5452710000000001</v>
      </c>
      <c r="E11959" s="429">
        <v>2.5589289999999996</v>
      </c>
      <c r="F11959" s="429">
        <v>3.7783329999999893</v>
      </c>
    </row>
    <row r="11960" spans="1:6" x14ac:dyDescent="0.3">
      <c r="A11960" s="336">
        <v>41034</v>
      </c>
      <c r="B11960" s="2" t="s">
        <v>293</v>
      </c>
      <c r="C11960" s="429">
        <v>5.9283219999999996</v>
      </c>
      <c r="D11960" s="429">
        <v>3.5136530000000001</v>
      </c>
      <c r="E11960" s="429">
        <v>2.4146689999999995</v>
      </c>
      <c r="F11960" s="429">
        <v>2.2846350000000015</v>
      </c>
    </row>
    <row r="11961" spans="1:6" x14ac:dyDescent="0.3">
      <c r="A11961" s="336">
        <v>41035</v>
      </c>
      <c r="B11961" s="2" t="s">
        <v>293</v>
      </c>
      <c r="C11961" s="429">
        <v>6.1134979999999999</v>
      </c>
      <c r="D11961" s="429">
        <v>3.5997170000000001</v>
      </c>
      <c r="E11961" s="429">
        <v>2.5137809999999998</v>
      </c>
      <c r="F11961" s="429">
        <v>3.4866349999999926</v>
      </c>
    </row>
    <row r="11962" spans="1:6" x14ac:dyDescent="0.3">
      <c r="A11962" s="336">
        <v>41039</v>
      </c>
      <c r="B11962" s="2" t="s">
        <v>293</v>
      </c>
      <c r="C11962" s="429">
        <v>5.8883219999999996</v>
      </c>
      <c r="D11962" s="429">
        <v>3.6858520000000001</v>
      </c>
      <c r="E11962" s="429">
        <v>2.2024699999999995</v>
      </c>
      <c r="F11962" s="429">
        <v>0.59968199999998717</v>
      </c>
    </row>
    <row r="11963" spans="1:6" x14ac:dyDescent="0.3">
      <c r="A11963" s="336">
        <v>41040</v>
      </c>
      <c r="B11963" s="2" t="s">
        <v>293</v>
      </c>
      <c r="C11963" s="429">
        <v>6.0796859999999997</v>
      </c>
      <c r="D11963" s="429">
        <v>3.5739730000000001</v>
      </c>
      <c r="E11963" s="429">
        <v>2.5057129999999996</v>
      </c>
      <c r="F11963" s="429">
        <v>3.3010440000000045</v>
      </c>
    </row>
    <row r="11964" spans="1:6" x14ac:dyDescent="0.3">
      <c r="A11964" s="336">
        <v>41041</v>
      </c>
      <c r="B11964" s="2" t="s">
        <v>293</v>
      </c>
      <c r="C11964" s="429">
        <v>5.8536400000000004</v>
      </c>
      <c r="D11964" s="429">
        <v>3.681514</v>
      </c>
      <c r="E11964" s="429">
        <v>2.1721260000000004</v>
      </c>
      <c r="F11964" s="429">
        <v>7.0829000000003361E-2</v>
      </c>
    </row>
    <row r="11965" spans="1:6" x14ac:dyDescent="0.3">
      <c r="A11965" s="336">
        <v>41042</v>
      </c>
      <c r="B11965" s="2" t="s">
        <v>293</v>
      </c>
      <c r="C11965" s="429">
        <v>6.1830020000000001</v>
      </c>
      <c r="D11965" s="429">
        <v>3.4430749999999999</v>
      </c>
      <c r="E11965" s="429">
        <v>2.7399270000000002</v>
      </c>
      <c r="F11965" s="429">
        <v>5.0257979999999947</v>
      </c>
    </row>
    <row r="11966" spans="1:6" x14ac:dyDescent="0.3">
      <c r="A11966" s="336">
        <v>41043</v>
      </c>
      <c r="B11966" s="2" t="s">
        <v>293</v>
      </c>
      <c r="C11966" s="429">
        <v>6.0811190000000002</v>
      </c>
      <c r="D11966" s="429">
        <v>3.5063170000000001</v>
      </c>
      <c r="E11966" s="429">
        <v>2.574802</v>
      </c>
      <c r="F11966" s="429">
        <v>3.4806309999999954</v>
      </c>
    </row>
    <row r="11967" spans="1:6" x14ac:dyDescent="0.3">
      <c r="A11967" s="336">
        <v>41044</v>
      </c>
      <c r="B11967" s="2" t="s">
        <v>293</v>
      </c>
      <c r="C11967" s="429">
        <v>5.9311889999999998</v>
      </c>
      <c r="D11967" s="429">
        <v>3.5591270000000002</v>
      </c>
      <c r="E11967" s="429">
        <v>2.3720619999999997</v>
      </c>
      <c r="F11967" s="429">
        <v>2.0664469999999966</v>
      </c>
    </row>
    <row r="11968" spans="1:6" x14ac:dyDescent="0.3">
      <c r="A11968" s="336">
        <v>41045</v>
      </c>
      <c r="B11968" s="2" t="s">
        <v>293</v>
      </c>
      <c r="C11968" s="429">
        <v>6.2328780000000004</v>
      </c>
      <c r="D11968" s="429">
        <v>3.5984419999999999</v>
      </c>
      <c r="E11968" s="429">
        <v>2.6344360000000004</v>
      </c>
      <c r="F11968" s="429">
        <v>3.7291130000000123</v>
      </c>
    </row>
    <row r="11969" spans="1:6" x14ac:dyDescent="0.3">
      <c r="A11969" s="336">
        <v>41046</v>
      </c>
      <c r="B11969" s="2" t="s">
        <v>293</v>
      </c>
      <c r="C11969" s="429">
        <v>6.1590829999999999</v>
      </c>
      <c r="D11969" s="429">
        <v>3.5929280000000001</v>
      </c>
      <c r="E11969" s="429">
        <v>2.5661549999999997</v>
      </c>
      <c r="F11969" s="429">
        <v>3.7445839999999961</v>
      </c>
    </row>
    <row r="11970" spans="1:6" x14ac:dyDescent="0.3">
      <c r="A11970" s="336">
        <v>41048</v>
      </c>
      <c r="B11970" s="2" t="s">
        <v>293</v>
      </c>
      <c r="C11970" s="429">
        <v>6.2179399999999996</v>
      </c>
      <c r="D11970" s="429">
        <v>3.385249</v>
      </c>
      <c r="E11970" s="429">
        <v>2.8326909999999996</v>
      </c>
      <c r="F11970" s="429">
        <v>5.6488179999999915</v>
      </c>
    </row>
    <row r="11971" spans="1:6" x14ac:dyDescent="0.3">
      <c r="A11971" s="336">
        <v>41049</v>
      </c>
      <c r="B11971" s="2" t="s">
        <v>293</v>
      </c>
      <c r="C11971" s="429">
        <v>5.8110480000000004</v>
      </c>
      <c r="D11971" s="429">
        <v>3.7671380000000001</v>
      </c>
      <c r="E11971" s="429">
        <v>2.0439100000000003</v>
      </c>
      <c r="F11971" s="429">
        <v>-0.80027799999999871</v>
      </c>
    </row>
    <row r="11972" spans="1:6" x14ac:dyDescent="0.3">
      <c r="A11972" s="336">
        <v>41051</v>
      </c>
      <c r="B11972" s="2" t="s">
        <v>293</v>
      </c>
      <c r="C11972" s="429">
        <v>6.1571800000000003</v>
      </c>
      <c r="D11972" s="429">
        <v>3.4676719999999999</v>
      </c>
      <c r="E11972" s="429">
        <v>2.6895080000000005</v>
      </c>
      <c r="F11972" s="429">
        <v>4.6087940000000032</v>
      </c>
    </row>
    <row r="11973" spans="1:6" x14ac:dyDescent="0.3">
      <c r="A11973" s="336">
        <v>41052</v>
      </c>
      <c r="B11973" s="2" t="s">
        <v>293</v>
      </c>
      <c r="C11973" s="429">
        <v>6.1340459999999997</v>
      </c>
      <c r="D11973" s="429">
        <v>3.6074929999999998</v>
      </c>
      <c r="E11973" s="429">
        <v>2.5265529999999998</v>
      </c>
      <c r="F11973" s="429">
        <v>3.5030180000000044</v>
      </c>
    </row>
    <row r="11974" spans="1:6" x14ac:dyDescent="0.3">
      <c r="A11974" s="336">
        <v>41055</v>
      </c>
      <c r="B11974" s="2" t="s">
        <v>293</v>
      </c>
      <c r="C11974" s="429">
        <v>5.8887289999999997</v>
      </c>
      <c r="D11974" s="429">
        <v>3.625505</v>
      </c>
      <c r="E11974" s="429">
        <v>2.2632239999999997</v>
      </c>
      <c r="F11974" s="429">
        <v>1.0775100000000037</v>
      </c>
    </row>
    <row r="11975" spans="1:6" x14ac:dyDescent="0.3">
      <c r="A11975" s="336">
        <v>41056</v>
      </c>
      <c r="B11975" s="2" t="s">
        <v>293</v>
      </c>
      <c r="C11975" s="429">
        <v>5.89133</v>
      </c>
      <c r="D11975" s="429">
        <v>3.5695640000000002</v>
      </c>
      <c r="E11975" s="429">
        <v>2.3217659999999998</v>
      </c>
      <c r="F11975" s="429">
        <v>1.3664220000000071</v>
      </c>
    </row>
    <row r="11976" spans="1:6" x14ac:dyDescent="0.3">
      <c r="A11976" s="336">
        <v>41059</v>
      </c>
      <c r="B11976" s="2" t="s">
        <v>293</v>
      </c>
      <c r="C11976" s="429">
        <v>6.1791309999999999</v>
      </c>
      <c r="D11976" s="429">
        <v>3.3722180000000002</v>
      </c>
      <c r="E11976" s="429">
        <v>2.8069129999999998</v>
      </c>
      <c r="F11976" s="429">
        <v>5.3380170000000007</v>
      </c>
    </row>
    <row r="11977" spans="1:6" x14ac:dyDescent="0.3">
      <c r="A11977" s="336">
        <v>41063</v>
      </c>
      <c r="B11977" s="2" t="s">
        <v>293</v>
      </c>
      <c r="C11977" s="429">
        <v>6.1351329999999997</v>
      </c>
      <c r="D11977" s="429">
        <v>3.5018129999999998</v>
      </c>
      <c r="E11977" s="429">
        <v>2.6333199999999999</v>
      </c>
      <c r="F11977" s="429">
        <v>4.2194590000000005</v>
      </c>
    </row>
    <row r="11978" spans="1:6" x14ac:dyDescent="0.3">
      <c r="A11978" s="336">
        <v>41064</v>
      </c>
      <c r="B11978" s="2" t="s">
        <v>293</v>
      </c>
      <c r="C11978" s="429">
        <v>5.9373610000000001</v>
      </c>
      <c r="D11978" s="429">
        <v>3.6244329999999998</v>
      </c>
      <c r="E11978" s="429">
        <v>2.3129280000000003</v>
      </c>
      <c r="F11978" s="429">
        <v>1.8107949999999988</v>
      </c>
    </row>
    <row r="11979" spans="1:6" x14ac:dyDescent="0.3">
      <c r="A11979" s="336">
        <v>41071</v>
      </c>
      <c r="B11979" s="2" t="s">
        <v>293</v>
      </c>
      <c r="C11979" s="429">
        <v>6.2190479999999999</v>
      </c>
      <c r="D11979" s="429">
        <v>3.347178</v>
      </c>
      <c r="E11979" s="429">
        <v>2.8718699999999999</v>
      </c>
      <c r="F11979" s="429">
        <v>5.9058429999999973</v>
      </c>
    </row>
    <row r="11980" spans="1:6" x14ac:dyDescent="0.3">
      <c r="A11980" s="336">
        <v>41073</v>
      </c>
      <c r="B11980" s="2" t="s">
        <v>293</v>
      </c>
      <c r="C11980" s="429">
        <v>6.2329140000000001</v>
      </c>
      <c r="D11980" s="429">
        <v>3.3335710000000001</v>
      </c>
      <c r="E11980" s="429">
        <v>2.899343</v>
      </c>
      <c r="F11980" s="429">
        <v>6.0660339999999877</v>
      </c>
    </row>
    <row r="11981" spans="1:6" x14ac:dyDescent="0.3">
      <c r="A11981" s="336">
        <v>41074</v>
      </c>
      <c r="B11981" s="2" t="s">
        <v>293</v>
      </c>
      <c r="C11981" s="429">
        <v>6.2410769999999998</v>
      </c>
      <c r="D11981" s="429">
        <v>3.3280699999999999</v>
      </c>
      <c r="E11981" s="429">
        <v>2.9130069999999999</v>
      </c>
      <c r="F11981" s="429">
        <v>6.1291489999999982</v>
      </c>
    </row>
    <row r="11982" spans="1:6" x14ac:dyDescent="0.3">
      <c r="A11982" s="336">
        <v>41075</v>
      </c>
      <c r="B11982" s="2" t="s">
        <v>293</v>
      </c>
      <c r="C11982" s="429">
        <v>6.2272259999999999</v>
      </c>
      <c r="D11982" s="429">
        <v>3.332964</v>
      </c>
      <c r="E11982" s="429">
        <v>2.8942619999999999</v>
      </c>
      <c r="F11982" s="429">
        <v>6.0267959999999903</v>
      </c>
    </row>
    <row r="11983" spans="1:6" x14ac:dyDescent="0.3">
      <c r="A11983" s="336">
        <v>41076</v>
      </c>
      <c r="B11983" s="2" t="s">
        <v>293</v>
      </c>
      <c r="C11983" s="429">
        <v>6.2063300000000003</v>
      </c>
      <c r="D11983" s="429">
        <v>3.369758</v>
      </c>
      <c r="E11983" s="429">
        <v>2.8365720000000003</v>
      </c>
      <c r="F11983" s="429">
        <v>5.5856910000000042</v>
      </c>
    </row>
    <row r="11984" spans="1:6" x14ac:dyDescent="0.3">
      <c r="A11984" s="336">
        <v>41080</v>
      </c>
      <c r="B11984" s="2" t="s">
        <v>293</v>
      </c>
      <c r="C11984" s="429">
        <v>6.2575859999999999</v>
      </c>
      <c r="D11984" s="429">
        <v>3.4127149999999999</v>
      </c>
      <c r="E11984" s="429">
        <v>2.8448709999999999</v>
      </c>
      <c r="F11984" s="429">
        <v>5.4169349999999952</v>
      </c>
    </row>
    <row r="11985" spans="1:6" x14ac:dyDescent="0.3">
      <c r="A11985" s="336">
        <v>41083</v>
      </c>
      <c r="B11985" s="2" t="s">
        <v>293</v>
      </c>
      <c r="C11985" s="429">
        <v>6.1910610000000004</v>
      </c>
      <c r="D11985" s="429">
        <v>3.6028449999999999</v>
      </c>
      <c r="E11985" s="429">
        <v>2.5882160000000005</v>
      </c>
      <c r="F11985" s="429">
        <v>3.5486890000000031</v>
      </c>
    </row>
    <row r="11986" spans="1:6" x14ac:dyDescent="0.3">
      <c r="A11986" s="336">
        <v>41085</v>
      </c>
      <c r="B11986" s="2" t="s">
        <v>293</v>
      </c>
      <c r="C11986" s="429">
        <v>6.212345</v>
      </c>
      <c r="D11986" s="429">
        <v>3.3449179999999998</v>
      </c>
      <c r="E11986" s="429">
        <v>2.8674270000000002</v>
      </c>
      <c r="F11986" s="429">
        <v>5.7827290000000033</v>
      </c>
    </row>
    <row r="11987" spans="1:6" x14ac:dyDescent="0.3">
      <c r="A11987" s="336">
        <v>41086</v>
      </c>
      <c r="B11987" s="2" t="s">
        <v>293</v>
      </c>
      <c r="C11987" s="429">
        <v>6.1922230000000003</v>
      </c>
      <c r="D11987" s="429">
        <v>3.5859220000000001</v>
      </c>
      <c r="E11987" s="429">
        <v>2.6063010000000002</v>
      </c>
      <c r="F11987" s="429">
        <v>3.9128589999999974</v>
      </c>
    </row>
    <row r="11988" spans="1:6" x14ac:dyDescent="0.3">
      <c r="A11988" s="336">
        <v>41091</v>
      </c>
      <c r="B11988" s="2" t="s">
        <v>293</v>
      </c>
      <c r="C11988" s="429">
        <v>6.19503</v>
      </c>
      <c r="D11988" s="429">
        <v>3.4828030000000001</v>
      </c>
      <c r="E11988" s="429">
        <v>2.7122269999999999</v>
      </c>
      <c r="F11988" s="429">
        <v>4.7711610000000135</v>
      </c>
    </row>
    <row r="11989" spans="1:6" x14ac:dyDescent="0.3">
      <c r="A11989" s="336">
        <v>41092</v>
      </c>
      <c r="B11989" s="2" t="s">
        <v>293</v>
      </c>
      <c r="C11989" s="429">
        <v>6.1587620000000003</v>
      </c>
      <c r="D11989" s="429">
        <v>3.5372729999999999</v>
      </c>
      <c r="E11989" s="429">
        <v>2.6214890000000004</v>
      </c>
      <c r="F11989" s="429">
        <v>4.1971459999999965</v>
      </c>
    </row>
    <row r="11990" spans="1:6" x14ac:dyDescent="0.3">
      <c r="A11990" s="336">
        <v>41093</v>
      </c>
      <c r="B11990" s="2" t="s">
        <v>293</v>
      </c>
      <c r="C11990" s="429">
        <v>5.7748379999999999</v>
      </c>
      <c r="D11990" s="429">
        <v>3.730604</v>
      </c>
      <c r="E11990" s="429">
        <v>2.0442339999999999</v>
      </c>
      <c r="F11990" s="429">
        <v>-0.79802099999998433</v>
      </c>
    </row>
    <row r="11991" spans="1:6" x14ac:dyDescent="0.3">
      <c r="A11991" s="336">
        <v>41094</v>
      </c>
      <c r="B11991" s="2" t="s">
        <v>293</v>
      </c>
      <c r="C11991" s="429">
        <v>6.1496269999999997</v>
      </c>
      <c r="D11991" s="429">
        <v>3.5060790000000002</v>
      </c>
      <c r="E11991" s="429">
        <v>2.6435479999999996</v>
      </c>
      <c r="F11991" s="429">
        <v>4.3259839999999983</v>
      </c>
    </row>
    <row r="11992" spans="1:6" x14ac:dyDescent="0.3">
      <c r="A11992" s="336">
        <v>41095</v>
      </c>
      <c r="B11992" s="2" t="s">
        <v>293</v>
      </c>
      <c r="C11992" s="429">
        <v>6.1974859999999996</v>
      </c>
      <c r="D11992" s="429">
        <v>3.5609039999999998</v>
      </c>
      <c r="E11992" s="429">
        <v>2.6365819999999998</v>
      </c>
      <c r="F11992" s="429">
        <v>4.151672000000012</v>
      </c>
    </row>
    <row r="11993" spans="1:6" x14ac:dyDescent="0.3">
      <c r="A11993" s="336">
        <v>41097</v>
      </c>
      <c r="B11993" s="2" t="s">
        <v>293</v>
      </c>
      <c r="C11993" s="429">
        <v>6.0723770000000004</v>
      </c>
      <c r="D11993" s="429">
        <v>3.629251</v>
      </c>
      <c r="E11993" s="429">
        <v>2.4431260000000004</v>
      </c>
      <c r="F11993" s="429">
        <v>3.0398469999999875</v>
      </c>
    </row>
    <row r="11994" spans="1:6" x14ac:dyDescent="0.3">
      <c r="A11994" s="336">
        <v>41098</v>
      </c>
      <c r="B11994" s="2" t="s">
        <v>293</v>
      </c>
      <c r="C11994" s="429">
        <v>6.2097100000000003</v>
      </c>
      <c r="D11994" s="429">
        <v>3.6025909999999999</v>
      </c>
      <c r="E11994" s="429">
        <v>2.6071190000000004</v>
      </c>
      <c r="F11994" s="429">
        <v>3.4069299999999956</v>
      </c>
    </row>
    <row r="11995" spans="1:6" x14ac:dyDescent="0.3">
      <c r="A11995" s="336">
        <v>41101</v>
      </c>
      <c r="B11995" s="2" t="s">
        <v>293</v>
      </c>
      <c r="C11995" s="429">
        <v>5.6501760000000001</v>
      </c>
      <c r="D11995" s="429">
        <v>3.5930659999999999</v>
      </c>
      <c r="E11995" s="429">
        <v>2.0571100000000002</v>
      </c>
      <c r="F11995" s="429">
        <v>2.3256149999999991</v>
      </c>
    </row>
    <row r="11996" spans="1:6" x14ac:dyDescent="0.3">
      <c r="A11996" s="336">
        <v>41102</v>
      </c>
      <c r="B11996" s="2" t="s">
        <v>293</v>
      </c>
      <c r="C11996" s="429">
        <v>5.6613790000000002</v>
      </c>
      <c r="D11996" s="429">
        <v>3.6824469999999998</v>
      </c>
      <c r="E11996" s="429">
        <v>1.9789320000000004</v>
      </c>
      <c r="F11996" s="429">
        <v>1.9837520000000026</v>
      </c>
    </row>
    <row r="11997" spans="1:6" x14ac:dyDescent="0.3">
      <c r="A11997" s="336">
        <v>41121</v>
      </c>
      <c r="B11997" s="2" t="s">
        <v>293</v>
      </c>
      <c r="C11997" s="429">
        <v>5.6727809999999996</v>
      </c>
      <c r="D11997" s="429">
        <v>3.6941890000000002</v>
      </c>
      <c r="E11997" s="429">
        <v>1.9785919999999995</v>
      </c>
      <c r="F11997" s="429">
        <v>1.8141280000000037</v>
      </c>
    </row>
    <row r="11998" spans="1:6" x14ac:dyDescent="0.3">
      <c r="A11998" s="336">
        <v>41124</v>
      </c>
      <c r="B11998" s="2" t="s">
        <v>293</v>
      </c>
      <c r="C11998" s="429">
        <v>5.7039299999999997</v>
      </c>
      <c r="D11998" s="429">
        <v>3.7102369999999998</v>
      </c>
      <c r="E11998" s="429">
        <v>1.9936929999999999</v>
      </c>
      <c r="F11998" s="429">
        <v>0.53506800000000965</v>
      </c>
    </row>
    <row r="11999" spans="1:6" x14ac:dyDescent="0.3">
      <c r="A11999" s="336">
        <v>41129</v>
      </c>
      <c r="B11999" s="2" t="s">
        <v>293</v>
      </c>
      <c r="C11999" s="429">
        <v>5.6474729999999997</v>
      </c>
      <c r="D11999" s="429">
        <v>3.5392800000000002</v>
      </c>
      <c r="E11999" s="429">
        <v>2.1081929999999995</v>
      </c>
      <c r="F11999" s="429">
        <v>2.2186719999999838</v>
      </c>
    </row>
    <row r="12000" spans="1:6" x14ac:dyDescent="0.3">
      <c r="A12000" s="336">
        <v>41132</v>
      </c>
      <c r="B12000" s="2" t="s">
        <v>293</v>
      </c>
      <c r="C12000" s="429">
        <v>5.6821120000000001</v>
      </c>
      <c r="D12000" s="429">
        <v>3.6754120000000001</v>
      </c>
      <c r="E12000" s="429">
        <v>2.0066999999999999</v>
      </c>
      <c r="F12000" s="429">
        <v>1.201357999999999</v>
      </c>
    </row>
    <row r="12001" spans="1:6" x14ac:dyDescent="0.3">
      <c r="A12001" s="336">
        <v>41135</v>
      </c>
      <c r="B12001" s="2" t="s">
        <v>293</v>
      </c>
      <c r="C12001" s="429">
        <v>5.7202710000000003</v>
      </c>
      <c r="D12001" s="429">
        <v>3.6952790000000002</v>
      </c>
      <c r="E12001" s="429">
        <v>2.0249920000000001</v>
      </c>
      <c r="F12001" s="429">
        <v>-0.4282919999999919</v>
      </c>
    </row>
    <row r="12002" spans="1:6" x14ac:dyDescent="0.3">
      <c r="A12002" s="336">
        <v>41139</v>
      </c>
      <c r="B12002" s="2" t="s">
        <v>293</v>
      </c>
      <c r="C12002" s="429">
        <v>5.6617139999999999</v>
      </c>
      <c r="D12002" s="429">
        <v>3.6918530000000001</v>
      </c>
      <c r="E12002" s="429">
        <v>1.9698609999999999</v>
      </c>
      <c r="F12002" s="429">
        <v>2.1726919999999978</v>
      </c>
    </row>
    <row r="12003" spans="1:6" x14ac:dyDescent="0.3">
      <c r="A12003" s="336">
        <v>41141</v>
      </c>
      <c r="B12003" s="2" t="s">
        <v>293</v>
      </c>
      <c r="C12003" s="429">
        <v>5.7408380000000001</v>
      </c>
      <c r="D12003" s="429">
        <v>3.5430220000000001</v>
      </c>
      <c r="E12003" s="429">
        <v>2.197816</v>
      </c>
      <c r="F12003" s="429">
        <v>1.0127230000000012</v>
      </c>
    </row>
    <row r="12004" spans="1:6" x14ac:dyDescent="0.3">
      <c r="A12004" s="336">
        <v>41143</v>
      </c>
      <c r="B12004" s="2" t="s">
        <v>293</v>
      </c>
      <c r="C12004" s="429">
        <v>5.6891769999999999</v>
      </c>
      <c r="D12004" s="429">
        <v>3.6962069999999998</v>
      </c>
      <c r="E12004" s="429">
        <v>1.9929700000000001</v>
      </c>
      <c r="F12004" s="429">
        <v>0.86202399999998391</v>
      </c>
    </row>
    <row r="12005" spans="1:6" x14ac:dyDescent="0.3">
      <c r="A12005" s="336">
        <v>41144</v>
      </c>
      <c r="B12005" s="2" t="s">
        <v>293</v>
      </c>
      <c r="C12005" s="429">
        <v>5.684456</v>
      </c>
      <c r="D12005" s="429">
        <v>3.6179290000000002</v>
      </c>
      <c r="E12005" s="429">
        <v>2.0665269999999998</v>
      </c>
      <c r="F12005" s="429">
        <v>1.8057479999999941</v>
      </c>
    </row>
    <row r="12006" spans="1:6" x14ac:dyDescent="0.3">
      <c r="A12006" s="336">
        <v>41146</v>
      </c>
      <c r="B12006" s="2" t="s">
        <v>293</v>
      </c>
      <c r="C12006" s="429">
        <v>5.690423</v>
      </c>
      <c r="D12006" s="429">
        <v>3.700326</v>
      </c>
      <c r="E12006" s="429">
        <v>1.990097</v>
      </c>
      <c r="F12006" s="429">
        <v>1.0784400000000005</v>
      </c>
    </row>
    <row r="12007" spans="1:6" x14ac:dyDescent="0.3">
      <c r="A12007" s="336">
        <v>41149</v>
      </c>
      <c r="B12007" s="2" t="s">
        <v>293</v>
      </c>
      <c r="C12007" s="429">
        <v>5.7072820000000002</v>
      </c>
      <c r="D12007" s="429">
        <v>3.772656</v>
      </c>
      <c r="E12007" s="429">
        <v>1.9346260000000002</v>
      </c>
      <c r="F12007" s="429">
        <v>-0.38419599999999576</v>
      </c>
    </row>
    <row r="12008" spans="1:6" x14ac:dyDescent="0.3">
      <c r="A12008" s="336">
        <v>41159</v>
      </c>
      <c r="B12008" s="2" t="s">
        <v>293</v>
      </c>
      <c r="C12008" s="429">
        <v>5.7164469999999996</v>
      </c>
      <c r="D12008" s="429">
        <v>3.7549839999999999</v>
      </c>
      <c r="E12008" s="429">
        <v>1.9614629999999997</v>
      </c>
      <c r="F12008" s="429">
        <v>-7.0983000000012453E-2</v>
      </c>
    </row>
    <row r="12009" spans="1:6" x14ac:dyDescent="0.3">
      <c r="A12009" s="336">
        <v>41164</v>
      </c>
      <c r="B12009" s="2" t="s">
        <v>293</v>
      </c>
      <c r="C12009" s="429">
        <v>5.6941600000000001</v>
      </c>
      <c r="D12009" s="429">
        <v>3.7198769999999999</v>
      </c>
      <c r="E12009" s="429">
        <v>1.9742830000000002</v>
      </c>
      <c r="F12009" s="429">
        <v>-0.26318200000000047</v>
      </c>
    </row>
    <row r="12010" spans="1:6" x14ac:dyDescent="0.3">
      <c r="A12010" s="336">
        <v>41166</v>
      </c>
      <c r="B12010" s="2" t="s">
        <v>293</v>
      </c>
      <c r="C12010" s="429">
        <v>5.7324849999999996</v>
      </c>
      <c r="D12010" s="429">
        <v>3.441198</v>
      </c>
      <c r="E12010" s="429">
        <v>2.2912869999999996</v>
      </c>
      <c r="F12010" s="429">
        <v>1.7367850000000047</v>
      </c>
    </row>
    <row r="12011" spans="1:6" x14ac:dyDescent="0.3">
      <c r="A12011" s="336">
        <v>41168</v>
      </c>
      <c r="B12011" s="2" t="s">
        <v>293</v>
      </c>
      <c r="C12011" s="429">
        <v>5.6701680000000003</v>
      </c>
      <c r="D12011" s="429">
        <v>3.6694619999999998</v>
      </c>
      <c r="E12011" s="429">
        <v>2.0007060000000005</v>
      </c>
      <c r="F12011" s="429">
        <v>1.5496750000000077</v>
      </c>
    </row>
    <row r="12012" spans="1:6" x14ac:dyDescent="0.3">
      <c r="A12012" s="336">
        <v>41169</v>
      </c>
      <c r="B12012" s="2" t="s">
        <v>293</v>
      </c>
      <c r="C12012" s="429">
        <v>5.6582730000000003</v>
      </c>
      <c r="D12012" s="429">
        <v>3.670423</v>
      </c>
      <c r="E12012" s="429">
        <v>1.9878500000000003</v>
      </c>
      <c r="F12012" s="429">
        <v>2.2436750000000103</v>
      </c>
    </row>
    <row r="12013" spans="1:6" x14ac:dyDescent="0.3">
      <c r="A12013" s="336">
        <v>41171</v>
      </c>
      <c r="B12013" s="2" t="s">
        <v>293</v>
      </c>
      <c r="C12013" s="429">
        <v>5.6941800000000002</v>
      </c>
      <c r="D12013" s="429">
        <v>3.7744469999999999</v>
      </c>
      <c r="E12013" s="429">
        <v>1.9197330000000004</v>
      </c>
      <c r="F12013" s="429">
        <v>-0.55082499999999612</v>
      </c>
    </row>
    <row r="12014" spans="1:6" x14ac:dyDescent="0.3">
      <c r="A12014" s="336">
        <v>41174</v>
      </c>
      <c r="B12014" s="2" t="s">
        <v>293</v>
      </c>
      <c r="C12014" s="429">
        <v>5.729908</v>
      </c>
      <c r="D12014" s="429">
        <v>3.3525109999999998</v>
      </c>
      <c r="E12014" s="429">
        <v>2.3773970000000002</v>
      </c>
      <c r="F12014" s="429">
        <v>2.4595900000000057</v>
      </c>
    </row>
    <row r="12015" spans="1:6" x14ac:dyDescent="0.3">
      <c r="A12015" s="336">
        <v>41175</v>
      </c>
      <c r="B12015" s="2" t="s">
        <v>293</v>
      </c>
      <c r="C12015" s="429">
        <v>5.7142239999999997</v>
      </c>
      <c r="D12015" s="429">
        <v>3.4457610000000001</v>
      </c>
      <c r="E12015" s="429">
        <v>2.2684629999999997</v>
      </c>
      <c r="F12015" s="429">
        <v>2.225131999999995</v>
      </c>
    </row>
    <row r="12016" spans="1:6" x14ac:dyDescent="0.3">
      <c r="A12016" s="336">
        <v>41179</v>
      </c>
      <c r="B12016" s="2" t="s">
        <v>293</v>
      </c>
      <c r="C12016" s="429">
        <v>5.7504160000000004</v>
      </c>
      <c r="D12016" s="429">
        <v>3.6163970000000001</v>
      </c>
      <c r="E12016" s="429">
        <v>2.1340190000000003</v>
      </c>
      <c r="F12016" s="429">
        <v>0.10751500000000647</v>
      </c>
    </row>
    <row r="12017" spans="1:6" x14ac:dyDescent="0.3">
      <c r="A12017" s="336">
        <v>41180</v>
      </c>
      <c r="B12017" s="2" t="s">
        <v>293</v>
      </c>
      <c r="C12017" s="429">
        <v>5.6862190000000004</v>
      </c>
      <c r="D12017" s="429">
        <v>3.684777</v>
      </c>
      <c r="E12017" s="429">
        <v>2.0014420000000004</v>
      </c>
      <c r="F12017" s="429">
        <v>0.91774400000000611</v>
      </c>
    </row>
    <row r="12018" spans="1:6" x14ac:dyDescent="0.3">
      <c r="A12018" s="336">
        <v>41183</v>
      </c>
      <c r="B12018" s="2" t="s">
        <v>293</v>
      </c>
      <c r="C12018" s="429">
        <v>5.6613280000000001</v>
      </c>
      <c r="D12018" s="429">
        <v>3.6823410000000001</v>
      </c>
      <c r="E12018" s="429">
        <v>1.9789870000000001</v>
      </c>
      <c r="F12018" s="429">
        <v>2.2982669999999885</v>
      </c>
    </row>
    <row r="12019" spans="1:6" x14ac:dyDescent="0.3">
      <c r="A12019" s="336">
        <v>41189</v>
      </c>
      <c r="B12019" s="2" t="s">
        <v>293</v>
      </c>
      <c r="C12019" s="429">
        <v>5.841329</v>
      </c>
      <c r="D12019" s="429">
        <v>3.5524209999999998</v>
      </c>
      <c r="E12019" s="429">
        <v>2.2889080000000002</v>
      </c>
      <c r="F12019" s="429">
        <v>0.94546200000000624</v>
      </c>
    </row>
    <row r="12020" spans="1:6" x14ac:dyDescent="0.3">
      <c r="A12020" s="336">
        <v>41201</v>
      </c>
      <c r="B12020" s="2" t="s">
        <v>293</v>
      </c>
      <c r="C12020" s="429">
        <v>5.6810790000000004</v>
      </c>
      <c r="D12020" s="429">
        <v>3.6542940000000002</v>
      </c>
      <c r="E12020" s="429">
        <v>2.0267850000000003</v>
      </c>
      <c r="F12020" s="429">
        <v>1.089572000000004</v>
      </c>
    </row>
    <row r="12021" spans="1:6" x14ac:dyDescent="0.3">
      <c r="A12021" s="336">
        <v>41204</v>
      </c>
      <c r="B12021" s="2" t="s">
        <v>293</v>
      </c>
      <c r="C12021" s="429">
        <v>5.7291049999999997</v>
      </c>
      <c r="D12021" s="429">
        <v>3.687678</v>
      </c>
      <c r="E12021" s="429">
        <v>2.0414269999999997</v>
      </c>
      <c r="F12021" s="429">
        <v>0.83145100000000127</v>
      </c>
    </row>
    <row r="12022" spans="1:6" x14ac:dyDescent="0.3">
      <c r="A12022" s="336">
        <v>41214</v>
      </c>
      <c r="B12022" s="2" t="s">
        <v>293</v>
      </c>
      <c r="C12022" s="429">
        <v>5.7247469999999998</v>
      </c>
      <c r="D12022" s="429">
        <v>3.6852510000000001</v>
      </c>
      <c r="E12022" s="429">
        <v>2.0394959999999998</v>
      </c>
      <c r="F12022" s="429">
        <v>0.89124999999998522</v>
      </c>
    </row>
    <row r="12023" spans="1:6" x14ac:dyDescent="0.3">
      <c r="A12023" s="336">
        <v>41216</v>
      </c>
      <c r="B12023" s="2" t="s">
        <v>293</v>
      </c>
      <c r="C12023" s="429">
        <v>5.7387940000000004</v>
      </c>
      <c r="D12023" s="429">
        <v>3.7501869999999999</v>
      </c>
      <c r="E12023" s="429">
        <v>1.9886070000000005</v>
      </c>
      <c r="F12023" s="429">
        <v>1.1130000000008522E-2</v>
      </c>
    </row>
    <row r="12024" spans="1:6" x14ac:dyDescent="0.3">
      <c r="A12024" s="336">
        <v>41219</v>
      </c>
      <c r="B12024" s="2" t="s">
        <v>293</v>
      </c>
      <c r="C12024" s="429">
        <v>5.7243760000000004</v>
      </c>
      <c r="D12024" s="429">
        <v>3.7475909999999999</v>
      </c>
      <c r="E12024" s="429">
        <v>1.9767850000000005</v>
      </c>
      <c r="F12024" s="429">
        <v>2.439799999998371E-2</v>
      </c>
    </row>
    <row r="12025" spans="1:6" x14ac:dyDescent="0.3">
      <c r="A12025" s="336">
        <v>41222</v>
      </c>
      <c r="B12025" s="2" t="s">
        <v>293</v>
      </c>
      <c r="C12025" s="429">
        <v>5.7270839999999996</v>
      </c>
      <c r="D12025" s="429">
        <v>3.7638690000000001</v>
      </c>
      <c r="E12025" s="429">
        <v>1.9632149999999995</v>
      </c>
      <c r="F12025" s="429">
        <v>-0.24276600000000315</v>
      </c>
    </row>
    <row r="12026" spans="1:6" x14ac:dyDescent="0.3">
      <c r="A12026" s="336">
        <v>41224</v>
      </c>
      <c r="B12026" s="2" t="s">
        <v>293</v>
      </c>
      <c r="C12026" s="429">
        <v>5.7141250000000001</v>
      </c>
      <c r="D12026" s="429">
        <v>3.6270609999999999</v>
      </c>
      <c r="E12026" s="429">
        <v>2.0870640000000003</v>
      </c>
      <c r="F12026" s="429">
        <v>1.3903639999999911</v>
      </c>
    </row>
    <row r="12027" spans="1:6" x14ac:dyDescent="0.3">
      <c r="A12027" s="336">
        <v>41226</v>
      </c>
      <c r="B12027" s="2" t="s">
        <v>293</v>
      </c>
      <c r="C12027" s="429">
        <v>5.7217469999999997</v>
      </c>
      <c r="D12027" s="429">
        <v>3.7592880000000002</v>
      </c>
      <c r="E12027" s="429">
        <v>1.9624589999999995</v>
      </c>
      <c r="F12027" s="429">
        <v>-0.13343099999999453</v>
      </c>
    </row>
    <row r="12028" spans="1:6" x14ac:dyDescent="0.3">
      <c r="A12028" s="336">
        <v>41230</v>
      </c>
      <c r="B12028" s="2" t="s">
        <v>293</v>
      </c>
      <c r="C12028" s="429">
        <v>5.6780290000000004</v>
      </c>
      <c r="D12028" s="429">
        <v>3.5983649999999998</v>
      </c>
      <c r="E12028" s="429">
        <v>2.0796640000000006</v>
      </c>
      <c r="F12028" s="429">
        <v>1.5643309999999957</v>
      </c>
    </row>
    <row r="12029" spans="1:6" x14ac:dyDescent="0.3">
      <c r="A12029" s="336">
        <v>41231</v>
      </c>
      <c r="B12029" s="2" t="s">
        <v>293</v>
      </c>
      <c r="C12029" s="429">
        <v>5.7080799999999998</v>
      </c>
      <c r="D12029" s="429">
        <v>3.6282749999999999</v>
      </c>
      <c r="E12029" s="429">
        <v>2.0798049999999999</v>
      </c>
      <c r="F12029" s="429">
        <v>1.3836850000000069</v>
      </c>
    </row>
    <row r="12030" spans="1:6" x14ac:dyDescent="0.3">
      <c r="A12030" s="336">
        <v>41232</v>
      </c>
      <c r="B12030" s="2" t="s">
        <v>293</v>
      </c>
      <c r="C12030" s="429">
        <v>5.7012219999999996</v>
      </c>
      <c r="D12030" s="429">
        <v>3.6476670000000002</v>
      </c>
      <c r="E12030" s="429">
        <v>2.0535549999999994</v>
      </c>
      <c r="F12030" s="429">
        <v>1.1131090000000086</v>
      </c>
    </row>
    <row r="12031" spans="1:6" x14ac:dyDescent="0.3">
      <c r="A12031" s="336">
        <v>41234</v>
      </c>
      <c r="B12031" s="2" t="s">
        <v>293</v>
      </c>
      <c r="C12031" s="429">
        <v>5.7373839999999996</v>
      </c>
      <c r="D12031" s="429">
        <v>3.7050260000000002</v>
      </c>
      <c r="E12031" s="429">
        <v>2.0323579999999994</v>
      </c>
      <c r="F12031" s="429">
        <v>0.68095199999999068</v>
      </c>
    </row>
    <row r="12032" spans="1:6" x14ac:dyDescent="0.3">
      <c r="A12032" s="336">
        <v>41238</v>
      </c>
      <c r="B12032" s="2" t="s">
        <v>293</v>
      </c>
      <c r="C12032" s="429">
        <v>5.7254139999999998</v>
      </c>
      <c r="D12032" s="429">
        <v>3.777002</v>
      </c>
      <c r="E12032" s="429">
        <v>1.9484119999999998</v>
      </c>
      <c r="F12032" s="429">
        <v>-0.44332100000000452</v>
      </c>
    </row>
    <row r="12033" spans="1:6" x14ac:dyDescent="0.3">
      <c r="A12033" s="336">
        <v>41240</v>
      </c>
      <c r="B12033" s="2" t="s">
        <v>293</v>
      </c>
      <c r="C12033" s="429">
        <v>5.7265750000000004</v>
      </c>
      <c r="D12033" s="429">
        <v>3.705829</v>
      </c>
      <c r="E12033" s="429">
        <v>2.0207460000000004</v>
      </c>
      <c r="F12033" s="429">
        <v>0.56414800000001009</v>
      </c>
    </row>
    <row r="12034" spans="1:6" x14ac:dyDescent="0.3">
      <c r="A12034" s="336">
        <v>41250</v>
      </c>
      <c r="B12034" s="2" t="s">
        <v>293</v>
      </c>
      <c r="C12034" s="429">
        <v>5.7273740000000002</v>
      </c>
      <c r="D12034" s="429">
        <v>3.6739329999999999</v>
      </c>
      <c r="E12034" s="429">
        <v>2.0534410000000003</v>
      </c>
      <c r="F12034" s="429">
        <v>1.0904099999999985</v>
      </c>
    </row>
    <row r="12035" spans="1:6" x14ac:dyDescent="0.3">
      <c r="A12035" s="336">
        <v>41254</v>
      </c>
      <c r="B12035" s="2" t="s">
        <v>293</v>
      </c>
      <c r="C12035" s="429">
        <v>5.7214200000000002</v>
      </c>
      <c r="D12035" s="429">
        <v>3.6733959999999999</v>
      </c>
      <c r="E12035" s="429">
        <v>2.0480240000000003</v>
      </c>
      <c r="F12035" s="429">
        <v>0.91609200000000612</v>
      </c>
    </row>
    <row r="12036" spans="1:6" x14ac:dyDescent="0.3">
      <c r="A12036" s="336">
        <v>41255</v>
      </c>
      <c r="B12036" s="2" t="s">
        <v>293</v>
      </c>
      <c r="C12036" s="429">
        <v>5.7236180000000001</v>
      </c>
      <c r="D12036" s="429">
        <v>3.7302330000000001</v>
      </c>
      <c r="E12036" s="429">
        <v>1.993385</v>
      </c>
      <c r="F12036" s="429">
        <v>0.23070699999999533</v>
      </c>
    </row>
    <row r="12037" spans="1:6" x14ac:dyDescent="0.3">
      <c r="A12037" s="336">
        <v>41256</v>
      </c>
      <c r="B12037" s="2" t="s">
        <v>293</v>
      </c>
      <c r="C12037" s="429">
        <v>5.725886</v>
      </c>
      <c r="D12037" s="429">
        <v>3.7534130000000001</v>
      </c>
      <c r="E12037" s="429">
        <v>1.9724729999999999</v>
      </c>
      <c r="F12037" s="429">
        <v>-8.1287000000010323E-2</v>
      </c>
    </row>
    <row r="12038" spans="1:6" x14ac:dyDescent="0.3">
      <c r="A12038" s="336">
        <v>41257</v>
      </c>
      <c r="B12038" s="2" t="s">
        <v>293</v>
      </c>
      <c r="C12038" s="429">
        <v>5.7168809999999999</v>
      </c>
      <c r="D12038" s="429">
        <v>3.7107410000000001</v>
      </c>
      <c r="E12038" s="429">
        <v>2.0061399999999998</v>
      </c>
      <c r="F12038" s="429">
        <v>0.45796700000000357</v>
      </c>
    </row>
    <row r="12039" spans="1:6" x14ac:dyDescent="0.3">
      <c r="A12039" s="336">
        <v>41260</v>
      </c>
      <c r="B12039" s="2" t="s">
        <v>293</v>
      </c>
      <c r="C12039" s="429">
        <v>5.7345610000000002</v>
      </c>
      <c r="D12039" s="429">
        <v>3.7082839999999999</v>
      </c>
      <c r="E12039" s="429">
        <v>2.0262770000000003</v>
      </c>
      <c r="F12039" s="429">
        <v>0.60746999999999929</v>
      </c>
    </row>
    <row r="12040" spans="1:6" x14ac:dyDescent="0.3">
      <c r="A12040" s="336">
        <v>41262</v>
      </c>
      <c r="B12040" s="2" t="s">
        <v>293</v>
      </c>
      <c r="C12040" s="429">
        <v>5.7258069999999996</v>
      </c>
      <c r="D12040" s="429">
        <v>3.6631619999999998</v>
      </c>
      <c r="E12040" s="429">
        <v>2.0626449999999998</v>
      </c>
      <c r="F12040" s="429">
        <v>1.0828229999999976</v>
      </c>
    </row>
    <row r="12041" spans="1:6" x14ac:dyDescent="0.3">
      <c r="A12041" s="336">
        <v>41263</v>
      </c>
      <c r="B12041" s="2" t="s">
        <v>293</v>
      </c>
      <c r="C12041" s="429">
        <v>5.7233850000000004</v>
      </c>
      <c r="D12041" s="429">
        <v>3.6990530000000001</v>
      </c>
      <c r="E12041" s="429">
        <v>2.0243320000000002</v>
      </c>
      <c r="F12041" s="429">
        <v>0.64007800000000969</v>
      </c>
    </row>
    <row r="12042" spans="1:6" x14ac:dyDescent="0.3">
      <c r="A12042" s="336">
        <v>41265</v>
      </c>
      <c r="B12042" s="2" t="s">
        <v>293</v>
      </c>
      <c r="C12042" s="429">
        <v>5.7396770000000004</v>
      </c>
      <c r="D12042" s="429">
        <v>3.7101959999999998</v>
      </c>
      <c r="E12042" s="429">
        <v>2.0294810000000005</v>
      </c>
      <c r="F12042" s="429">
        <v>0.65322600000000364</v>
      </c>
    </row>
    <row r="12043" spans="1:6" x14ac:dyDescent="0.3">
      <c r="A12043" s="336">
        <v>41267</v>
      </c>
      <c r="B12043" s="2" t="s">
        <v>293</v>
      </c>
      <c r="C12043" s="429">
        <v>5.7036660000000001</v>
      </c>
      <c r="D12043" s="429">
        <v>3.6138249999999998</v>
      </c>
      <c r="E12043" s="429">
        <v>2.0898410000000003</v>
      </c>
      <c r="F12043" s="429">
        <v>1.4812069999999906</v>
      </c>
    </row>
    <row r="12044" spans="1:6" x14ac:dyDescent="0.3">
      <c r="A12044" s="336">
        <v>41271</v>
      </c>
      <c r="B12044" s="2" t="s">
        <v>293</v>
      </c>
      <c r="C12044" s="429">
        <v>5.7323639999999996</v>
      </c>
      <c r="D12044" s="429">
        <v>3.6974999999999998</v>
      </c>
      <c r="E12044" s="429">
        <v>2.0348639999999998</v>
      </c>
      <c r="F12044" s="429">
        <v>0.73397200000000851</v>
      </c>
    </row>
    <row r="12045" spans="1:6" x14ac:dyDescent="0.3">
      <c r="A12045" s="336">
        <v>41274</v>
      </c>
      <c r="B12045" s="2" t="s">
        <v>293</v>
      </c>
      <c r="C12045" s="429">
        <v>5.7252859999999997</v>
      </c>
      <c r="D12045" s="429">
        <v>3.725339</v>
      </c>
      <c r="E12045" s="429">
        <v>1.9999469999999997</v>
      </c>
      <c r="F12045" s="429">
        <v>0.30336699999999439</v>
      </c>
    </row>
    <row r="12046" spans="1:6" x14ac:dyDescent="0.3">
      <c r="A12046" s="336">
        <v>41301</v>
      </c>
      <c r="B12046" s="2" t="s">
        <v>293</v>
      </c>
      <c r="C12046" s="429">
        <v>5.7502250000000004</v>
      </c>
      <c r="D12046" s="429">
        <v>3.8515199999999998</v>
      </c>
      <c r="E12046" s="429">
        <v>1.8987050000000005</v>
      </c>
      <c r="F12046" s="429">
        <v>-1.9375380000000035</v>
      </c>
    </row>
    <row r="12047" spans="1:6" x14ac:dyDescent="0.3">
      <c r="A12047" s="336">
        <v>41311</v>
      </c>
      <c r="B12047" s="2" t="s">
        <v>293</v>
      </c>
      <c r="C12047" s="429">
        <v>5.8113989999999998</v>
      </c>
      <c r="D12047" s="429">
        <v>3.7728350000000002</v>
      </c>
      <c r="E12047" s="429">
        <v>2.0385639999999996</v>
      </c>
      <c r="F12047" s="429">
        <v>-0.94691499999999706</v>
      </c>
    </row>
    <row r="12048" spans="1:6" x14ac:dyDescent="0.3">
      <c r="A12048" s="336">
        <v>41314</v>
      </c>
      <c r="B12048" s="2" t="s">
        <v>293</v>
      </c>
      <c r="C12048" s="429">
        <v>5.8172769999999998</v>
      </c>
      <c r="D12048" s="429">
        <v>3.7649010000000001</v>
      </c>
      <c r="E12048" s="429">
        <v>2.0523759999999998</v>
      </c>
      <c r="F12048" s="429">
        <v>-1.2098119999999994</v>
      </c>
    </row>
    <row r="12049" spans="1:6" x14ac:dyDescent="0.3">
      <c r="A12049" s="336">
        <v>41317</v>
      </c>
      <c r="B12049" s="2" t="s">
        <v>293</v>
      </c>
      <c r="C12049" s="429">
        <v>5.7551870000000003</v>
      </c>
      <c r="D12049" s="429">
        <v>3.8437700000000001</v>
      </c>
      <c r="E12049" s="429">
        <v>1.9114170000000001</v>
      </c>
      <c r="F12049" s="429">
        <v>-1.8932929999999999</v>
      </c>
    </row>
    <row r="12050" spans="1:6" x14ac:dyDescent="0.3">
      <c r="A12050" s="336">
        <v>41332</v>
      </c>
      <c r="B12050" s="2" t="s">
        <v>293</v>
      </c>
      <c r="C12050" s="429">
        <v>5.7316370000000001</v>
      </c>
      <c r="D12050" s="429">
        <v>3.8633850000000001</v>
      </c>
      <c r="E12050" s="429">
        <v>1.868252</v>
      </c>
      <c r="F12050" s="429">
        <v>-2.0616669999999999</v>
      </c>
    </row>
    <row r="12051" spans="1:6" x14ac:dyDescent="0.3">
      <c r="A12051" s="336">
        <v>41338</v>
      </c>
      <c r="B12051" s="2" t="s">
        <v>293</v>
      </c>
      <c r="C12051" s="429">
        <v>5.8174229999999998</v>
      </c>
      <c r="D12051" s="429">
        <v>3.7213120000000002</v>
      </c>
      <c r="E12051" s="429">
        <v>2.0961109999999996</v>
      </c>
      <c r="F12051" s="429">
        <v>-0.96239800000000031</v>
      </c>
    </row>
    <row r="12052" spans="1:6" x14ac:dyDescent="0.3">
      <c r="A12052" s="336">
        <v>41339</v>
      </c>
      <c r="B12052" s="2" t="s">
        <v>293</v>
      </c>
      <c r="C12052" s="429">
        <v>5.7885650000000002</v>
      </c>
      <c r="D12052" s="429">
        <v>3.8244980000000002</v>
      </c>
      <c r="E12052" s="429">
        <v>1.964067</v>
      </c>
      <c r="F12052" s="429">
        <v>-1.6161269999999988</v>
      </c>
    </row>
    <row r="12053" spans="1:6" x14ac:dyDescent="0.3">
      <c r="A12053" s="336">
        <v>41348</v>
      </c>
      <c r="B12053" s="2" t="s">
        <v>293</v>
      </c>
      <c r="C12053" s="429">
        <v>5.7819089999999997</v>
      </c>
      <c r="D12053" s="429">
        <v>3.8336749999999999</v>
      </c>
      <c r="E12053" s="429">
        <v>1.9482339999999998</v>
      </c>
      <c r="F12053" s="429">
        <v>-1.8119769999999917</v>
      </c>
    </row>
    <row r="12054" spans="1:6" x14ac:dyDescent="0.3">
      <c r="A12054" s="336">
        <v>41351</v>
      </c>
      <c r="B12054" s="2" t="s">
        <v>293</v>
      </c>
      <c r="C12054" s="429">
        <v>5.7924550000000004</v>
      </c>
      <c r="D12054" s="429">
        <v>3.7848549999999999</v>
      </c>
      <c r="E12054" s="429">
        <v>2.0076000000000005</v>
      </c>
      <c r="F12054" s="429">
        <v>-1.7668579999999992</v>
      </c>
    </row>
    <row r="12055" spans="1:6" x14ac:dyDescent="0.3">
      <c r="A12055" s="336">
        <v>41360</v>
      </c>
      <c r="B12055" s="2" t="s">
        <v>293</v>
      </c>
      <c r="C12055" s="429">
        <v>5.7627800000000002</v>
      </c>
      <c r="D12055" s="429">
        <v>3.8564910000000001</v>
      </c>
      <c r="E12055" s="429">
        <v>1.9062890000000001</v>
      </c>
      <c r="F12055" s="429">
        <v>-1.9567060000000112</v>
      </c>
    </row>
    <row r="12056" spans="1:6" x14ac:dyDescent="0.3">
      <c r="A12056" s="336">
        <v>41364</v>
      </c>
      <c r="B12056" s="2" t="s">
        <v>293</v>
      </c>
      <c r="C12056" s="429">
        <v>5.8141879999999997</v>
      </c>
      <c r="D12056" s="429">
        <v>3.7623609999999998</v>
      </c>
      <c r="E12056" s="429">
        <v>2.0518269999999998</v>
      </c>
      <c r="F12056" s="429">
        <v>-1.3631909999999934</v>
      </c>
    </row>
    <row r="12057" spans="1:6" x14ac:dyDescent="0.3">
      <c r="A12057" s="336">
        <v>41365</v>
      </c>
      <c r="B12057" s="2" t="s">
        <v>293</v>
      </c>
      <c r="C12057" s="429">
        <v>5.7762089999999997</v>
      </c>
      <c r="D12057" s="429">
        <v>3.8363849999999999</v>
      </c>
      <c r="E12057" s="429">
        <v>1.9398239999999998</v>
      </c>
      <c r="F12057" s="429">
        <v>-1.6717809999999957</v>
      </c>
    </row>
    <row r="12058" spans="1:6" x14ac:dyDescent="0.3">
      <c r="A12058" s="336">
        <v>41366</v>
      </c>
      <c r="B12058" s="2" t="s">
        <v>293</v>
      </c>
      <c r="C12058" s="429">
        <v>5.7763720000000003</v>
      </c>
      <c r="D12058" s="429">
        <v>3.8430740000000001</v>
      </c>
      <c r="E12058" s="429">
        <v>1.9332980000000002</v>
      </c>
      <c r="F12058" s="429">
        <v>-1.7008459999999985</v>
      </c>
    </row>
    <row r="12059" spans="1:6" x14ac:dyDescent="0.3">
      <c r="A12059" s="336">
        <v>41367</v>
      </c>
      <c r="B12059" s="2" t="s">
        <v>293</v>
      </c>
      <c r="C12059" s="429">
        <v>5.7502190000000004</v>
      </c>
      <c r="D12059" s="429">
        <v>3.8448000000000002</v>
      </c>
      <c r="E12059" s="429">
        <v>1.9054190000000002</v>
      </c>
      <c r="F12059" s="429">
        <v>-1.9741929999999925</v>
      </c>
    </row>
    <row r="12060" spans="1:6" x14ac:dyDescent="0.3">
      <c r="A12060" s="336">
        <v>41385</v>
      </c>
      <c r="B12060" s="2" t="s">
        <v>293</v>
      </c>
      <c r="C12060" s="429">
        <v>5.7799690000000004</v>
      </c>
      <c r="D12060" s="429">
        <v>3.841669</v>
      </c>
      <c r="E12060" s="429">
        <v>1.9383000000000004</v>
      </c>
      <c r="F12060" s="429">
        <v>-1.7471719999999991</v>
      </c>
    </row>
    <row r="12061" spans="1:6" x14ac:dyDescent="0.3">
      <c r="A12061" s="336">
        <v>41386</v>
      </c>
      <c r="B12061" s="2" t="s">
        <v>293</v>
      </c>
      <c r="C12061" s="429">
        <v>5.8030799999999996</v>
      </c>
      <c r="D12061" s="429">
        <v>3.717441</v>
      </c>
      <c r="E12061" s="429">
        <v>2.0856389999999996</v>
      </c>
      <c r="F12061" s="429">
        <v>-0.77748000000001127</v>
      </c>
    </row>
    <row r="12062" spans="1:6" x14ac:dyDescent="0.3">
      <c r="A12062" s="336">
        <v>41390</v>
      </c>
      <c r="B12062" s="2" t="s">
        <v>293</v>
      </c>
      <c r="C12062" s="429">
        <v>5.8118109999999996</v>
      </c>
      <c r="D12062" s="429">
        <v>3.82253</v>
      </c>
      <c r="E12062" s="429">
        <v>1.9892809999999996</v>
      </c>
      <c r="F12062" s="429">
        <v>-1.7023810000000168</v>
      </c>
    </row>
    <row r="12063" spans="1:6" x14ac:dyDescent="0.3">
      <c r="A12063" s="336">
        <v>41397</v>
      </c>
      <c r="B12063" s="2" t="s">
        <v>293</v>
      </c>
      <c r="C12063" s="429">
        <v>5.7951319999999997</v>
      </c>
      <c r="D12063" s="429">
        <v>3.806632</v>
      </c>
      <c r="E12063" s="429">
        <v>1.9884999999999997</v>
      </c>
      <c r="F12063" s="429">
        <v>-1.2972149999999942</v>
      </c>
    </row>
    <row r="12064" spans="1:6" x14ac:dyDescent="0.3">
      <c r="A12064" s="336">
        <v>41425</v>
      </c>
      <c r="B12064" s="2" t="s">
        <v>293</v>
      </c>
      <c r="C12064" s="429">
        <v>5.7296259999999997</v>
      </c>
      <c r="D12064" s="429">
        <v>3.8670640000000001</v>
      </c>
      <c r="E12064" s="429">
        <v>1.8625619999999996</v>
      </c>
      <c r="F12064" s="429">
        <v>-2.0781880000000115</v>
      </c>
    </row>
    <row r="12065" spans="1:6" x14ac:dyDescent="0.3">
      <c r="A12065" s="336">
        <v>41464</v>
      </c>
      <c r="B12065" s="2" t="s">
        <v>293</v>
      </c>
      <c r="C12065" s="429">
        <v>5.729476</v>
      </c>
      <c r="D12065" s="429">
        <v>3.8025540000000002</v>
      </c>
      <c r="E12065" s="429">
        <v>1.9269219999999998</v>
      </c>
      <c r="F12065" s="429">
        <v>-0.96946799999999911</v>
      </c>
    </row>
    <row r="12066" spans="1:6" x14ac:dyDescent="0.3">
      <c r="A12066" s="336">
        <v>41465</v>
      </c>
      <c r="B12066" s="2" t="s">
        <v>293</v>
      </c>
      <c r="C12066" s="429">
        <v>5.7327690000000002</v>
      </c>
      <c r="D12066" s="429">
        <v>3.8229600000000001</v>
      </c>
      <c r="E12066" s="429">
        <v>1.9098090000000001</v>
      </c>
      <c r="F12066" s="429">
        <v>-1.268876999999982</v>
      </c>
    </row>
    <row r="12067" spans="1:6" x14ac:dyDescent="0.3">
      <c r="A12067" s="336">
        <v>41472</v>
      </c>
      <c r="B12067" s="2" t="s">
        <v>293</v>
      </c>
      <c r="C12067" s="429">
        <v>5.7215350000000003</v>
      </c>
      <c r="D12067" s="429">
        <v>3.835356</v>
      </c>
      <c r="E12067" s="429">
        <v>1.8861790000000003</v>
      </c>
      <c r="F12067" s="429">
        <v>-1.5041510000000002</v>
      </c>
    </row>
    <row r="12068" spans="1:6" x14ac:dyDescent="0.3">
      <c r="A12068" s="336">
        <v>41501</v>
      </c>
      <c r="B12068" s="2" t="s">
        <v>293</v>
      </c>
      <c r="C12068" s="429">
        <v>5.7178459999999998</v>
      </c>
      <c r="D12068" s="429">
        <v>3.6972559999999999</v>
      </c>
      <c r="E12068" s="429">
        <v>2.0205899999999999</v>
      </c>
      <c r="F12068" s="429">
        <v>0.3992810000000091</v>
      </c>
    </row>
    <row r="12069" spans="1:6" x14ac:dyDescent="0.3">
      <c r="A12069" s="336">
        <v>41503</v>
      </c>
      <c r="B12069" s="2" t="s">
        <v>293</v>
      </c>
      <c r="C12069" s="429">
        <v>5.6789490000000002</v>
      </c>
      <c r="D12069" s="429">
        <v>3.6303139999999998</v>
      </c>
      <c r="E12069" s="429">
        <v>2.0486350000000004</v>
      </c>
      <c r="F12069" s="429">
        <v>1.0361629999999948</v>
      </c>
    </row>
    <row r="12070" spans="1:6" x14ac:dyDescent="0.3">
      <c r="A12070" s="336">
        <v>41512</v>
      </c>
      <c r="B12070" s="2" t="s">
        <v>293</v>
      </c>
      <c r="C12070" s="429">
        <v>5.5808080000000002</v>
      </c>
      <c r="D12070" s="429">
        <v>3.689225</v>
      </c>
      <c r="E12070" s="429">
        <v>1.8915830000000002</v>
      </c>
      <c r="F12070" s="429">
        <v>-1.0609340000000032</v>
      </c>
    </row>
    <row r="12071" spans="1:6" x14ac:dyDescent="0.3">
      <c r="A12071" s="336">
        <v>41513</v>
      </c>
      <c r="B12071" s="2" t="s">
        <v>293</v>
      </c>
      <c r="C12071" s="429">
        <v>5.6416170000000001</v>
      </c>
      <c r="D12071" s="429">
        <v>3.6348799999999999</v>
      </c>
      <c r="E12071" s="429">
        <v>2.0067370000000002</v>
      </c>
      <c r="F12071" s="429">
        <v>0.21795400000000598</v>
      </c>
    </row>
    <row r="12072" spans="1:6" x14ac:dyDescent="0.3">
      <c r="A12072" s="336">
        <v>41514</v>
      </c>
      <c r="B12072" s="2" t="s">
        <v>293</v>
      </c>
      <c r="C12072" s="429">
        <v>5.6932239999999998</v>
      </c>
      <c r="D12072" s="429">
        <v>3.6423770000000002</v>
      </c>
      <c r="E12072" s="429">
        <v>2.0508469999999996</v>
      </c>
      <c r="F12072" s="429">
        <v>1.0483170000000044</v>
      </c>
    </row>
    <row r="12073" spans="1:6" x14ac:dyDescent="0.3">
      <c r="A12073" s="336">
        <v>41519</v>
      </c>
      <c r="B12073" s="2" t="s">
        <v>293</v>
      </c>
      <c r="C12073" s="429">
        <v>5.6790149999999997</v>
      </c>
      <c r="D12073" s="429">
        <v>3.6510729999999998</v>
      </c>
      <c r="E12073" s="429">
        <v>2.0279419999999999</v>
      </c>
      <c r="F12073" s="429">
        <v>0.75020299999999196</v>
      </c>
    </row>
    <row r="12074" spans="1:6" x14ac:dyDescent="0.3">
      <c r="A12074" s="336">
        <v>41522</v>
      </c>
      <c r="B12074" s="2" t="s">
        <v>293</v>
      </c>
      <c r="C12074" s="429">
        <v>5.6069620000000002</v>
      </c>
      <c r="D12074" s="429">
        <v>3.6507619999999998</v>
      </c>
      <c r="E12074" s="429">
        <v>1.9562000000000004</v>
      </c>
      <c r="F12074" s="429">
        <v>-0.29722299999999535</v>
      </c>
    </row>
    <row r="12075" spans="1:6" x14ac:dyDescent="0.3">
      <c r="A12075" s="336">
        <v>41524</v>
      </c>
      <c r="B12075" s="2" t="s">
        <v>293</v>
      </c>
      <c r="C12075" s="429">
        <v>5.6237899999999996</v>
      </c>
      <c r="D12075" s="429">
        <v>3.6017410000000001</v>
      </c>
      <c r="E12075" s="429">
        <v>2.0220489999999995</v>
      </c>
      <c r="F12075" s="429">
        <v>0.38895000000000124</v>
      </c>
    </row>
    <row r="12076" spans="1:6" x14ac:dyDescent="0.3">
      <c r="A12076" s="336">
        <v>41527</v>
      </c>
      <c r="B12076" s="2" t="s">
        <v>293</v>
      </c>
      <c r="C12076" s="429">
        <v>5.6741780000000004</v>
      </c>
      <c r="D12076" s="429">
        <v>3.6313840000000002</v>
      </c>
      <c r="E12076" s="429">
        <v>2.0427940000000002</v>
      </c>
      <c r="F12076" s="429">
        <v>0.97035999999999945</v>
      </c>
    </row>
    <row r="12077" spans="1:6" x14ac:dyDescent="0.3">
      <c r="A12077" s="336">
        <v>41528</v>
      </c>
      <c r="B12077" s="2" t="s">
        <v>293</v>
      </c>
      <c r="C12077" s="429">
        <v>5.6008909999999998</v>
      </c>
      <c r="D12077" s="429">
        <v>3.5550760000000001</v>
      </c>
      <c r="E12077" s="429">
        <v>2.0458149999999997</v>
      </c>
      <c r="F12077" s="429">
        <v>0.90833200000000147</v>
      </c>
    </row>
    <row r="12078" spans="1:6" x14ac:dyDescent="0.3">
      <c r="A12078" s="336">
        <v>41531</v>
      </c>
      <c r="B12078" s="2" t="s">
        <v>293</v>
      </c>
      <c r="C12078" s="429">
        <v>5.6483400000000001</v>
      </c>
      <c r="D12078" s="429">
        <v>3.6123240000000001</v>
      </c>
      <c r="E12078" s="429">
        <v>2.036016</v>
      </c>
      <c r="F12078" s="429">
        <v>0.88296399999999409</v>
      </c>
    </row>
    <row r="12079" spans="1:6" x14ac:dyDescent="0.3">
      <c r="A12079" s="336">
        <v>41535</v>
      </c>
      <c r="B12079" s="2" t="s">
        <v>293</v>
      </c>
      <c r="C12079" s="429">
        <v>5.6647239999999996</v>
      </c>
      <c r="D12079" s="429">
        <v>3.6349960000000001</v>
      </c>
      <c r="E12079" s="429">
        <v>2.0297279999999995</v>
      </c>
      <c r="F12079" s="429">
        <v>0.82417299999999472</v>
      </c>
    </row>
    <row r="12080" spans="1:6" x14ac:dyDescent="0.3">
      <c r="A12080" s="336">
        <v>41537</v>
      </c>
      <c r="B12080" s="2" t="s">
        <v>293</v>
      </c>
      <c r="C12080" s="429">
        <v>5.5819020000000004</v>
      </c>
      <c r="D12080" s="429">
        <v>3.7454730000000001</v>
      </c>
      <c r="E12080" s="429">
        <v>1.8364290000000003</v>
      </c>
      <c r="F12080" s="429">
        <v>-1.9108559999999954</v>
      </c>
    </row>
    <row r="12081" spans="1:6" x14ac:dyDescent="0.3">
      <c r="A12081" s="336">
        <v>41539</v>
      </c>
      <c r="B12081" s="2" t="s">
        <v>293</v>
      </c>
      <c r="C12081" s="429">
        <v>5.6716009999999999</v>
      </c>
      <c r="D12081" s="429">
        <v>3.641235</v>
      </c>
      <c r="E12081" s="429">
        <v>2.0303659999999999</v>
      </c>
      <c r="F12081" s="429">
        <v>0.58766200000000168</v>
      </c>
    </row>
    <row r="12082" spans="1:6" x14ac:dyDescent="0.3">
      <c r="A12082" s="336">
        <v>41540</v>
      </c>
      <c r="B12082" s="2" t="s">
        <v>293</v>
      </c>
      <c r="C12082" s="429">
        <v>5.631964</v>
      </c>
      <c r="D12082" s="429">
        <v>3.6197370000000002</v>
      </c>
      <c r="E12082" s="429">
        <v>2.0122269999999998</v>
      </c>
      <c r="F12082" s="429">
        <v>0.29296499999999526</v>
      </c>
    </row>
    <row r="12083" spans="1:6" x14ac:dyDescent="0.3">
      <c r="A12083" s="336">
        <v>41543</v>
      </c>
      <c r="B12083" s="2" t="s">
        <v>293</v>
      </c>
      <c r="C12083" s="429">
        <v>5.6611339999999997</v>
      </c>
      <c r="D12083" s="429">
        <v>3.6336889999999999</v>
      </c>
      <c r="E12083" s="429">
        <v>2.0274449999999997</v>
      </c>
      <c r="F12083" s="429">
        <v>0.69940800000000536</v>
      </c>
    </row>
    <row r="12084" spans="1:6" x14ac:dyDescent="0.3">
      <c r="A12084" s="336">
        <v>41544</v>
      </c>
      <c r="B12084" s="2" t="s">
        <v>293</v>
      </c>
      <c r="C12084" s="429">
        <v>5.6297449999999998</v>
      </c>
      <c r="D12084" s="429">
        <v>3.5792929999999998</v>
      </c>
      <c r="E12084" s="429">
        <v>2.0504519999999999</v>
      </c>
      <c r="F12084" s="429">
        <v>0.95441599999998772</v>
      </c>
    </row>
    <row r="12085" spans="1:6" x14ac:dyDescent="0.3">
      <c r="A12085" s="336">
        <v>41548</v>
      </c>
      <c r="B12085" s="2" t="s">
        <v>293</v>
      </c>
      <c r="C12085" s="429">
        <v>5.6250299999999998</v>
      </c>
      <c r="D12085" s="429">
        <v>3.610487</v>
      </c>
      <c r="E12085" s="429">
        <v>2.0145429999999998</v>
      </c>
      <c r="F12085" s="429">
        <v>0.32229700000001316</v>
      </c>
    </row>
    <row r="12086" spans="1:6" x14ac:dyDescent="0.3">
      <c r="A12086" s="336">
        <v>41553</v>
      </c>
      <c r="B12086" s="2" t="s">
        <v>293</v>
      </c>
      <c r="C12086" s="429">
        <v>5.5884689999999999</v>
      </c>
      <c r="D12086" s="429">
        <v>3.5676199999999998</v>
      </c>
      <c r="E12086" s="429">
        <v>2.0208490000000001</v>
      </c>
      <c r="F12086" s="429">
        <v>0.66456700000000524</v>
      </c>
    </row>
    <row r="12087" spans="1:6" x14ac:dyDescent="0.3">
      <c r="A12087" s="336">
        <v>41554</v>
      </c>
      <c r="B12087" s="2" t="s">
        <v>293</v>
      </c>
      <c r="C12087" s="429">
        <v>5.6694250000000004</v>
      </c>
      <c r="D12087" s="429">
        <v>3.6339869999999999</v>
      </c>
      <c r="E12087" s="429">
        <v>2.0354380000000005</v>
      </c>
      <c r="F12087" s="429">
        <v>0.50864299999999929</v>
      </c>
    </row>
    <row r="12088" spans="1:6" x14ac:dyDescent="0.3">
      <c r="A12088" s="336">
        <v>41555</v>
      </c>
      <c r="B12088" s="2" t="s">
        <v>293</v>
      </c>
      <c r="C12088" s="429">
        <v>5.6482089999999996</v>
      </c>
      <c r="D12088" s="429">
        <v>3.619097</v>
      </c>
      <c r="E12088" s="429">
        <v>2.0291119999999996</v>
      </c>
      <c r="F12088" s="429">
        <v>0.72616700000000378</v>
      </c>
    </row>
    <row r="12089" spans="1:6" x14ac:dyDescent="0.3">
      <c r="A12089" s="336">
        <v>41557</v>
      </c>
      <c r="B12089" s="2" t="s">
        <v>293</v>
      </c>
      <c r="C12089" s="429">
        <v>5.7124139999999999</v>
      </c>
      <c r="D12089" s="429">
        <v>3.6757040000000001</v>
      </c>
      <c r="E12089" s="429">
        <v>2.0367099999999998</v>
      </c>
      <c r="F12089" s="429">
        <v>0.58848299999998943</v>
      </c>
    </row>
    <row r="12090" spans="1:6" x14ac:dyDescent="0.3">
      <c r="A12090" s="336">
        <v>41558</v>
      </c>
      <c r="B12090" s="2" t="s">
        <v>293</v>
      </c>
      <c r="C12090" s="429">
        <v>5.6316249999999997</v>
      </c>
      <c r="D12090" s="429">
        <v>3.5984440000000002</v>
      </c>
      <c r="E12090" s="429">
        <v>2.0331809999999995</v>
      </c>
      <c r="F12090" s="429">
        <v>0.76388000000000034</v>
      </c>
    </row>
    <row r="12091" spans="1:6" x14ac:dyDescent="0.3">
      <c r="A12091" s="336">
        <v>41559</v>
      </c>
      <c r="B12091" s="2" t="s">
        <v>293</v>
      </c>
      <c r="C12091" s="429">
        <v>5.6725539999999999</v>
      </c>
      <c r="D12091" s="429">
        <v>3.6463070000000002</v>
      </c>
      <c r="E12091" s="429">
        <v>2.0262469999999997</v>
      </c>
      <c r="F12091" s="429">
        <v>0.36714299999999156</v>
      </c>
    </row>
    <row r="12092" spans="1:6" x14ac:dyDescent="0.3">
      <c r="A12092" s="336">
        <v>41560</v>
      </c>
      <c r="B12092" s="2" t="s">
        <v>293</v>
      </c>
      <c r="C12092" s="429">
        <v>5.7066059999999998</v>
      </c>
      <c r="D12092" s="429">
        <v>3.7133729999999998</v>
      </c>
      <c r="E12092" s="429">
        <v>1.993233</v>
      </c>
      <c r="F12092" s="429">
        <v>-0.12358099999999439</v>
      </c>
    </row>
    <row r="12093" spans="1:6" x14ac:dyDescent="0.3">
      <c r="A12093" s="336">
        <v>41562</v>
      </c>
      <c r="B12093" s="2" t="s">
        <v>293</v>
      </c>
      <c r="C12093" s="429">
        <v>5.6802780000000004</v>
      </c>
      <c r="D12093" s="429">
        <v>3.676911</v>
      </c>
      <c r="E12093" s="429">
        <v>2.0033670000000003</v>
      </c>
      <c r="F12093" s="429">
        <v>8.5214000000000567E-2</v>
      </c>
    </row>
    <row r="12094" spans="1:6" x14ac:dyDescent="0.3">
      <c r="A12094" s="336">
        <v>41563</v>
      </c>
      <c r="B12094" s="2" t="s">
        <v>293</v>
      </c>
      <c r="C12094" s="429">
        <v>5.5669190000000004</v>
      </c>
      <c r="D12094" s="429">
        <v>3.7088179999999999</v>
      </c>
      <c r="E12094" s="429">
        <v>1.8581010000000004</v>
      </c>
      <c r="F12094" s="429">
        <v>-1.5022649999999871</v>
      </c>
    </row>
    <row r="12095" spans="1:6" x14ac:dyDescent="0.3">
      <c r="A12095" s="336">
        <v>41564</v>
      </c>
      <c r="B12095" s="2" t="s">
        <v>293</v>
      </c>
      <c r="C12095" s="429">
        <v>5.6986879999999998</v>
      </c>
      <c r="D12095" s="429">
        <v>3.6672009999999999</v>
      </c>
      <c r="E12095" s="429">
        <v>2.0314869999999998</v>
      </c>
      <c r="F12095" s="429">
        <v>0.77450400000000741</v>
      </c>
    </row>
    <row r="12096" spans="1:6" x14ac:dyDescent="0.3">
      <c r="A12096" s="336">
        <v>41566</v>
      </c>
      <c r="B12096" s="2" t="s">
        <v>293</v>
      </c>
      <c r="C12096" s="429">
        <v>5.5925589999999996</v>
      </c>
      <c r="D12096" s="429">
        <v>3.5843910000000001</v>
      </c>
      <c r="E12096" s="429">
        <v>2.0081679999999995</v>
      </c>
      <c r="F12096" s="429">
        <v>0.39851600000000076</v>
      </c>
    </row>
    <row r="12097" spans="1:6" x14ac:dyDescent="0.3">
      <c r="A12097" s="336">
        <v>41567</v>
      </c>
      <c r="B12097" s="2" t="s">
        <v>293</v>
      </c>
      <c r="C12097" s="429">
        <v>5.6618940000000002</v>
      </c>
      <c r="D12097" s="429">
        <v>3.634725</v>
      </c>
      <c r="E12097" s="429">
        <v>2.0271690000000002</v>
      </c>
      <c r="F12097" s="429">
        <v>0.76152700000000095</v>
      </c>
    </row>
    <row r="12098" spans="1:6" x14ac:dyDescent="0.3">
      <c r="A12098" s="336">
        <v>41568</v>
      </c>
      <c r="B12098" s="2" t="s">
        <v>293</v>
      </c>
      <c r="C12098" s="429">
        <v>5.5560340000000004</v>
      </c>
      <c r="D12098" s="429">
        <v>3.5136500000000002</v>
      </c>
      <c r="E12098" s="429">
        <v>2.0423840000000002</v>
      </c>
      <c r="F12098" s="429">
        <v>0.93183899999999653</v>
      </c>
    </row>
    <row r="12099" spans="1:6" x14ac:dyDescent="0.3">
      <c r="A12099" s="336">
        <v>41571</v>
      </c>
      <c r="B12099" s="2" t="s">
        <v>293</v>
      </c>
      <c r="C12099" s="429">
        <v>5.722906</v>
      </c>
      <c r="D12099" s="429">
        <v>3.684304</v>
      </c>
      <c r="E12099" s="429">
        <v>2.038602</v>
      </c>
      <c r="F12099" s="429">
        <v>0.84129399999999777</v>
      </c>
    </row>
    <row r="12100" spans="1:6" x14ac:dyDescent="0.3">
      <c r="A12100" s="336">
        <v>41572</v>
      </c>
      <c r="B12100" s="2" t="s">
        <v>293</v>
      </c>
      <c r="C12100" s="429">
        <v>5.63748</v>
      </c>
      <c r="D12100" s="429">
        <v>3.7520210000000001</v>
      </c>
      <c r="E12100" s="429">
        <v>1.885459</v>
      </c>
      <c r="F12100" s="429">
        <v>-1.4061360000000036</v>
      </c>
    </row>
    <row r="12101" spans="1:6" x14ac:dyDescent="0.3">
      <c r="A12101" s="336">
        <v>41601</v>
      </c>
      <c r="B12101" s="2" t="s">
        <v>293</v>
      </c>
      <c r="C12101" s="429">
        <v>5.7671580000000002</v>
      </c>
      <c r="D12101" s="429">
        <v>3.7326830000000002</v>
      </c>
      <c r="E12101" s="429">
        <v>2.034475</v>
      </c>
      <c r="F12101" s="429">
        <v>0.33156699999999262</v>
      </c>
    </row>
    <row r="12102" spans="1:6" x14ac:dyDescent="0.3">
      <c r="A12102" s="336">
        <v>41602</v>
      </c>
      <c r="B12102" s="2" t="s">
        <v>293</v>
      </c>
      <c r="C12102" s="429">
        <v>5.7467889999999997</v>
      </c>
      <c r="D12102" s="429">
        <v>3.7172939999999999</v>
      </c>
      <c r="E12102" s="429">
        <v>2.0294949999999998</v>
      </c>
      <c r="F12102" s="429">
        <v>0.58052300000000656</v>
      </c>
    </row>
    <row r="12103" spans="1:6" x14ac:dyDescent="0.3">
      <c r="A12103" s="336">
        <v>41603</v>
      </c>
      <c r="B12103" s="2" t="s">
        <v>293</v>
      </c>
      <c r="C12103" s="429">
        <v>5.7608790000000001</v>
      </c>
      <c r="D12103" s="429">
        <v>3.7286649999999999</v>
      </c>
      <c r="E12103" s="429">
        <v>2.0322140000000002</v>
      </c>
      <c r="F12103" s="429">
        <v>0.3410870000000088</v>
      </c>
    </row>
    <row r="12104" spans="1:6" x14ac:dyDescent="0.3">
      <c r="A12104" s="336">
        <v>41604</v>
      </c>
      <c r="B12104" s="2" t="s">
        <v>293</v>
      </c>
      <c r="C12104" s="429">
        <v>5.6996010000000004</v>
      </c>
      <c r="D12104" s="429">
        <v>3.750788</v>
      </c>
      <c r="E12104" s="429">
        <v>1.9488130000000004</v>
      </c>
      <c r="F12104" s="429">
        <v>-0.83092200000000105</v>
      </c>
    </row>
    <row r="12105" spans="1:6" x14ac:dyDescent="0.3">
      <c r="A12105" s="336">
        <v>41605</v>
      </c>
      <c r="B12105" s="2" t="s">
        <v>293</v>
      </c>
      <c r="C12105" s="429">
        <v>5.7557260000000001</v>
      </c>
      <c r="D12105" s="429">
        <v>3.7174339999999999</v>
      </c>
      <c r="E12105" s="429">
        <v>2.0382920000000002</v>
      </c>
      <c r="F12105" s="429">
        <v>0.56090300000001037</v>
      </c>
    </row>
    <row r="12106" spans="1:6" x14ac:dyDescent="0.3">
      <c r="A12106" s="336">
        <v>41606</v>
      </c>
      <c r="B12106" s="2" t="s">
        <v>293</v>
      </c>
      <c r="C12106" s="429">
        <v>5.669181</v>
      </c>
      <c r="D12106" s="429">
        <v>3.7675369999999999</v>
      </c>
      <c r="E12106" s="429">
        <v>1.9016440000000001</v>
      </c>
      <c r="F12106" s="429">
        <v>-1.3863790000000051</v>
      </c>
    </row>
    <row r="12107" spans="1:6" x14ac:dyDescent="0.3">
      <c r="A12107" s="336">
        <v>41607</v>
      </c>
      <c r="B12107" s="2" t="s">
        <v>293</v>
      </c>
      <c r="C12107" s="429">
        <v>5.7489549999999996</v>
      </c>
      <c r="D12107" s="429">
        <v>3.766664</v>
      </c>
      <c r="E12107" s="429">
        <v>1.9822909999999996</v>
      </c>
      <c r="F12107" s="429">
        <v>-0.32185200000000691</v>
      </c>
    </row>
    <row r="12108" spans="1:6" x14ac:dyDescent="0.3">
      <c r="A12108" s="336">
        <v>41615</v>
      </c>
      <c r="B12108" s="2" t="s">
        <v>293</v>
      </c>
      <c r="C12108" s="429">
        <v>5.7591659999999996</v>
      </c>
      <c r="D12108" s="429">
        <v>3.7333690000000002</v>
      </c>
      <c r="E12108" s="429">
        <v>2.0257969999999994</v>
      </c>
      <c r="F12108" s="429">
        <v>0.18880000000000763</v>
      </c>
    </row>
    <row r="12109" spans="1:6" x14ac:dyDescent="0.3">
      <c r="A12109" s="336">
        <v>41616</v>
      </c>
      <c r="B12109" s="2" t="s">
        <v>293</v>
      </c>
      <c r="C12109" s="429">
        <v>5.7427910000000004</v>
      </c>
      <c r="D12109" s="429">
        <v>3.7864360000000001</v>
      </c>
      <c r="E12109" s="429">
        <v>1.9563550000000003</v>
      </c>
      <c r="F12109" s="429">
        <v>-0.7159990000000036</v>
      </c>
    </row>
    <row r="12110" spans="1:6" x14ac:dyDescent="0.3">
      <c r="A12110" s="336">
        <v>41621</v>
      </c>
      <c r="B12110" s="2" t="s">
        <v>293</v>
      </c>
      <c r="C12110" s="429">
        <v>5.7638980000000002</v>
      </c>
      <c r="D12110" s="429">
        <v>3.7297639999999999</v>
      </c>
      <c r="E12110" s="429">
        <v>2.0341340000000003</v>
      </c>
      <c r="F12110" s="429">
        <v>0.38267400000001572</v>
      </c>
    </row>
    <row r="12111" spans="1:6" x14ac:dyDescent="0.3">
      <c r="A12111" s="336">
        <v>41622</v>
      </c>
      <c r="B12111" s="2" t="s">
        <v>293</v>
      </c>
      <c r="C12111" s="429">
        <v>5.7517909999999999</v>
      </c>
      <c r="D12111" s="429">
        <v>3.767976</v>
      </c>
      <c r="E12111" s="429">
        <v>1.9838149999999999</v>
      </c>
      <c r="F12111" s="429">
        <v>-0.50669400000001019</v>
      </c>
    </row>
    <row r="12112" spans="1:6" x14ac:dyDescent="0.3">
      <c r="A12112" s="336">
        <v>41630</v>
      </c>
      <c r="B12112" s="2" t="s">
        <v>293</v>
      </c>
      <c r="C12112" s="429">
        <v>5.7366080000000004</v>
      </c>
      <c r="D12112" s="429">
        <v>3.799499</v>
      </c>
      <c r="E12112" s="429">
        <v>1.9371090000000004</v>
      </c>
      <c r="F12112" s="429">
        <v>-1.2001149999999967</v>
      </c>
    </row>
    <row r="12113" spans="1:6" x14ac:dyDescent="0.3">
      <c r="A12113" s="336">
        <v>41631</v>
      </c>
      <c r="B12113" s="2" t="s">
        <v>293</v>
      </c>
      <c r="C12113" s="429">
        <v>5.7467370000000004</v>
      </c>
      <c r="D12113" s="429">
        <v>3.7439520000000002</v>
      </c>
      <c r="E12113" s="429">
        <v>2.0027850000000003</v>
      </c>
      <c r="F12113" s="429">
        <v>-0.21784399999999948</v>
      </c>
    </row>
    <row r="12114" spans="1:6" x14ac:dyDescent="0.3">
      <c r="A12114" s="336">
        <v>41632</v>
      </c>
      <c r="B12114" s="2" t="s">
        <v>293</v>
      </c>
      <c r="C12114" s="429">
        <v>5.7342420000000001</v>
      </c>
      <c r="D12114" s="429">
        <v>3.811455</v>
      </c>
      <c r="E12114" s="429">
        <v>1.922787</v>
      </c>
      <c r="F12114" s="429">
        <v>-1.2497659999999939</v>
      </c>
    </row>
    <row r="12115" spans="1:6" x14ac:dyDescent="0.3">
      <c r="A12115" s="336">
        <v>41635</v>
      </c>
      <c r="B12115" s="2" t="s">
        <v>293</v>
      </c>
      <c r="C12115" s="429">
        <v>5.746308</v>
      </c>
      <c r="D12115" s="429">
        <v>3.7247439999999998</v>
      </c>
      <c r="E12115" s="429">
        <v>2.0215640000000001</v>
      </c>
      <c r="F12115" s="429">
        <v>0.19248300000000285</v>
      </c>
    </row>
    <row r="12116" spans="1:6" x14ac:dyDescent="0.3">
      <c r="A12116" s="336">
        <v>41636</v>
      </c>
      <c r="B12116" s="2" t="s">
        <v>293</v>
      </c>
      <c r="C12116" s="429">
        <v>5.7203169999999997</v>
      </c>
      <c r="D12116" s="429">
        <v>3.758429</v>
      </c>
      <c r="E12116" s="429">
        <v>1.9618879999999996</v>
      </c>
      <c r="F12116" s="429">
        <v>-0.78345900000000057</v>
      </c>
    </row>
    <row r="12117" spans="1:6" x14ac:dyDescent="0.3">
      <c r="A12117" s="336">
        <v>41640</v>
      </c>
      <c r="B12117" s="2" t="s">
        <v>293</v>
      </c>
      <c r="C12117" s="429">
        <v>5.7361089999999999</v>
      </c>
      <c r="D12117" s="429">
        <v>3.8072210000000002</v>
      </c>
      <c r="E12117" s="429">
        <v>1.9288879999999997</v>
      </c>
      <c r="F12117" s="429">
        <v>-1.2718589999999992</v>
      </c>
    </row>
    <row r="12118" spans="1:6" x14ac:dyDescent="0.3">
      <c r="A12118" s="336">
        <v>41642</v>
      </c>
      <c r="B12118" s="2" t="s">
        <v>293</v>
      </c>
      <c r="C12118" s="429">
        <v>5.7600930000000004</v>
      </c>
      <c r="D12118" s="429">
        <v>3.7232989999999999</v>
      </c>
      <c r="E12118" s="429">
        <v>2.0367940000000004</v>
      </c>
      <c r="F12118" s="429">
        <v>0.46485500000000002</v>
      </c>
    </row>
    <row r="12119" spans="1:6" x14ac:dyDescent="0.3">
      <c r="A12119" s="336">
        <v>41643</v>
      </c>
      <c r="B12119" s="2" t="s">
        <v>293</v>
      </c>
      <c r="C12119" s="429">
        <v>5.7457770000000004</v>
      </c>
      <c r="D12119" s="429">
        <v>3.7663899999999999</v>
      </c>
      <c r="E12119" s="429">
        <v>1.9793870000000005</v>
      </c>
      <c r="F12119" s="429">
        <v>-0.63107600000000019</v>
      </c>
    </row>
    <row r="12120" spans="1:6" x14ac:dyDescent="0.3">
      <c r="A12120" s="336">
        <v>41645</v>
      </c>
      <c r="B12120" s="2" t="s">
        <v>293</v>
      </c>
      <c r="C12120" s="429">
        <v>5.7551410000000001</v>
      </c>
      <c r="D12120" s="429">
        <v>3.76233</v>
      </c>
      <c r="E12120" s="429">
        <v>1.9928110000000001</v>
      </c>
      <c r="F12120" s="429">
        <v>-0.37526199999999932</v>
      </c>
    </row>
    <row r="12121" spans="1:6" x14ac:dyDescent="0.3">
      <c r="A12121" s="336">
        <v>41647</v>
      </c>
      <c r="B12121" s="2" t="s">
        <v>293</v>
      </c>
      <c r="C12121" s="429">
        <v>5.7376950000000004</v>
      </c>
      <c r="D12121" s="429">
        <v>3.7470319999999999</v>
      </c>
      <c r="E12121" s="429">
        <v>1.9906630000000005</v>
      </c>
      <c r="F12121" s="429">
        <v>-0.41105900000000162</v>
      </c>
    </row>
    <row r="12122" spans="1:6" x14ac:dyDescent="0.3">
      <c r="A12122" s="336">
        <v>41649</v>
      </c>
      <c r="B12122" s="2" t="s">
        <v>293</v>
      </c>
      <c r="C12122" s="429">
        <v>5.7652330000000003</v>
      </c>
      <c r="D12122" s="429">
        <v>3.7453979999999998</v>
      </c>
      <c r="E12122" s="429">
        <v>2.0198350000000005</v>
      </c>
      <c r="F12122" s="429">
        <v>4.8597999999991259E-2</v>
      </c>
    </row>
    <row r="12123" spans="1:6" x14ac:dyDescent="0.3">
      <c r="A12123" s="336">
        <v>41650</v>
      </c>
      <c r="B12123" s="2" t="s">
        <v>293</v>
      </c>
      <c r="C12123" s="429">
        <v>5.6797890000000004</v>
      </c>
      <c r="D12123" s="429">
        <v>3.7525909999999998</v>
      </c>
      <c r="E12123" s="429">
        <v>1.9271980000000006</v>
      </c>
      <c r="F12123" s="429">
        <v>-1.0368359999999939</v>
      </c>
    </row>
    <row r="12124" spans="1:6" x14ac:dyDescent="0.3">
      <c r="A12124" s="336">
        <v>41653</v>
      </c>
      <c r="B12124" s="2" t="s">
        <v>293</v>
      </c>
      <c r="C12124" s="429">
        <v>5.748367</v>
      </c>
      <c r="D12124" s="429">
        <v>3.7465820000000001</v>
      </c>
      <c r="E12124" s="429">
        <v>2.0017849999999999</v>
      </c>
      <c r="F12124" s="429">
        <v>3.9159999999995421E-2</v>
      </c>
    </row>
    <row r="12125" spans="1:6" x14ac:dyDescent="0.3">
      <c r="A12125" s="336">
        <v>41655</v>
      </c>
      <c r="B12125" s="2" t="s">
        <v>293</v>
      </c>
      <c r="C12125" s="429">
        <v>5.7579060000000002</v>
      </c>
      <c r="D12125" s="429">
        <v>3.745587</v>
      </c>
      <c r="E12125" s="429">
        <v>2.0123190000000002</v>
      </c>
      <c r="F12125" s="429">
        <v>-9.9575000000001523E-2</v>
      </c>
    </row>
    <row r="12126" spans="1:6" x14ac:dyDescent="0.3">
      <c r="A12126" s="336">
        <v>41660</v>
      </c>
      <c r="B12126" s="2" t="s">
        <v>293</v>
      </c>
      <c r="C12126" s="429">
        <v>5.7283609999999996</v>
      </c>
      <c r="D12126" s="429">
        <v>3.7265220000000001</v>
      </c>
      <c r="E12126" s="429">
        <v>2.0018389999999995</v>
      </c>
      <c r="F12126" s="429">
        <v>-0.12263799999999492</v>
      </c>
    </row>
    <row r="12127" spans="1:6" x14ac:dyDescent="0.3">
      <c r="A12127" s="336">
        <v>41666</v>
      </c>
      <c r="B12127" s="2" t="s">
        <v>293</v>
      </c>
      <c r="C12127" s="429">
        <v>5.7395849999999999</v>
      </c>
      <c r="D12127" s="429">
        <v>3.7810440000000001</v>
      </c>
      <c r="E12127" s="429">
        <v>1.9585409999999999</v>
      </c>
      <c r="F12127" s="429">
        <v>-0.93299400000000787</v>
      </c>
    </row>
    <row r="12128" spans="1:6" x14ac:dyDescent="0.3">
      <c r="A12128" s="336">
        <v>41701</v>
      </c>
      <c r="B12128" s="2" t="s">
        <v>293</v>
      </c>
      <c r="C12128" s="429">
        <v>5.7495599999999998</v>
      </c>
      <c r="D12128" s="429">
        <v>3.8620950000000001</v>
      </c>
      <c r="E12128" s="429">
        <v>1.8874649999999997</v>
      </c>
      <c r="F12128" s="429">
        <v>-2.5107659999999967</v>
      </c>
    </row>
    <row r="12129" spans="1:6" x14ac:dyDescent="0.3">
      <c r="A12129" s="336">
        <v>41712</v>
      </c>
      <c r="B12129" s="2" t="s">
        <v>293</v>
      </c>
      <c r="C12129" s="429">
        <v>5.7388519999999996</v>
      </c>
      <c r="D12129" s="429">
        <v>3.8541059999999998</v>
      </c>
      <c r="E12129" s="429">
        <v>1.8847459999999998</v>
      </c>
      <c r="F12129" s="429">
        <v>-2.2566930000000127</v>
      </c>
    </row>
    <row r="12130" spans="1:6" x14ac:dyDescent="0.3">
      <c r="A12130" s="336">
        <v>41714</v>
      </c>
      <c r="B12130" s="2" t="s">
        <v>293</v>
      </c>
      <c r="C12130" s="429">
        <v>5.7680020000000001</v>
      </c>
      <c r="D12130" s="429">
        <v>3.8429139999999999</v>
      </c>
      <c r="E12130" s="429">
        <v>1.9250880000000001</v>
      </c>
      <c r="F12130" s="429">
        <v>-2.5416580000000053</v>
      </c>
    </row>
    <row r="12131" spans="1:6" x14ac:dyDescent="0.3">
      <c r="A12131" s="336">
        <v>41719</v>
      </c>
      <c r="B12131" s="2" t="s">
        <v>293</v>
      </c>
      <c r="C12131" s="429">
        <v>5.7558160000000003</v>
      </c>
      <c r="D12131" s="429">
        <v>3.855524</v>
      </c>
      <c r="E12131" s="429">
        <v>1.9002920000000003</v>
      </c>
      <c r="F12131" s="429">
        <v>-2.299548999999999</v>
      </c>
    </row>
    <row r="12132" spans="1:6" x14ac:dyDescent="0.3">
      <c r="A12132" s="336">
        <v>41721</v>
      </c>
      <c r="B12132" s="2" t="s">
        <v>293</v>
      </c>
      <c r="C12132" s="429">
        <v>5.7832059999999998</v>
      </c>
      <c r="D12132" s="429">
        <v>3.8160340000000001</v>
      </c>
      <c r="E12132" s="429">
        <v>1.9671719999999997</v>
      </c>
      <c r="F12132" s="429">
        <v>-2.0217400000000154</v>
      </c>
    </row>
    <row r="12133" spans="1:6" x14ac:dyDescent="0.3">
      <c r="A12133" s="336">
        <v>41722</v>
      </c>
      <c r="B12133" s="2" t="s">
        <v>293</v>
      </c>
      <c r="C12133" s="429">
        <v>5.7348790000000003</v>
      </c>
      <c r="D12133" s="429">
        <v>3.8534799999999998</v>
      </c>
      <c r="E12133" s="429">
        <v>1.8813990000000005</v>
      </c>
      <c r="F12133" s="429">
        <v>-2.2621870000000115</v>
      </c>
    </row>
    <row r="12134" spans="1:6" x14ac:dyDescent="0.3">
      <c r="A12134" s="336">
        <v>41723</v>
      </c>
      <c r="B12134" s="2" t="s">
        <v>293</v>
      </c>
      <c r="C12134" s="429">
        <v>5.756049</v>
      </c>
      <c r="D12134" s="429">
        <v>3.8564409999999998</v>
      </c>
      <c r="E12134" s="429">
        <v>1.8996080000000002</v>
      </c>
      <c r="F12134" s="429">
        <v>-2.4280240000000077</v>
      </c>
    </row>
    <row r="12135" spans="1:6" x14ac:dyDescent="0.3">
      <c r="A12135" s="336">
        <v>41725</v>
      </c>
      <c r="B12135" s="2" t="s">
        <v>293</v>
      </c>
      <c r="C12135" s="429">
        <v>5.7319969999999998</v>
      </c>
      <c r="D12135" s="429">
        <v>3.8568730000000002</v>
      </c>
      <c r="E12135" s="429">
        <v>1.8751239999999996</v>
      </c>
      <c r="F12135" s="429">
        <v>-2.5127030000000019</v>
      </c>
    </row>
    <row r="12136" spans="1:6" x14ac:dyDescent="0.3">
      <c r="A12136" s="336">
        <v>41727</v>
      </c>
      <c r="B12136" s="2" t="s">
        <v>293</v>
      </c>
      <c r="C12136" s="429">
        <v>5.7727719999999998</v>
      </c>
      <c r="D12136" s="429">
        <v>3.8401800000000001</v>
      </c>
      <c r="E12136" s="429">
        <v>1.9325919999999996</v>
      </c>
      <c r="F12136" s="429">
        <v>-2.0291800000000038</v>
      </c>
    </row>
    <row r="12137" spans="1:6" x14ac:dyDescent="0.3">
      <c r="A12137" s="336">
        <v>41729</v>
      </c>
      <c r="B12137" s="2" t="s">
        <v>293</v>
      </c>
      <c r="C12137" s="429">
        <v>5.7523400000000002</v>
      </c>
      <c r="D12137" s="429">
        <v>3.8614730000000002</v>
      </c>
      <c r="E12137" s="429">
        <v>1.8908670000000001</v>
      </c>
      <c r="F12137" s="429">
        <v>-2.471745999999996</v>
      </c>
    </row>
    <row r="12138" spans="1:6" x14ac:dyDescent="0.3">
      <c r="A12138" s="336">
        <v>41731</v>
      </c>
      <c r="B12138" s="2" t="s">
        <v>293</v>
      </c>
      <c r="C12138" s="429">
        <v>5.7011659999999997</v>
      </c>
      <c r="D12138" s="429">
        <v>3.9154949999999999</v>
      </c>
      <c r="E12138" s="429">
        <v>1.7856709999999998</v>
      </c>
      <c r="F12138" s="429">
        <v>-4.0441510000000136</v>
      </c>
    </row>
    <row r="12139" spans="1:6" x14ac:dyDescent="0.3">
      <c r="A12139" s="336">
        <v>41735</v>
      </c>
      <c r="B12139" s="2" t="s">
        <v>293</v>
      </c>
      <c r="C12139" s="429">
        <v>5.6615719999999996</v>
      </c>
      <c r="D12139" s="429">
        <v>3.948518</v>
      </c>
      <c r="E12139" s="429">
        <v>1.7130539999999996</v>
      </c>
      <c r="F12139" s="429">
        <v>-4.9292800000000128</v>
      </c>
    </row>
    <row r="12140" spans="1:6" x14ac:dyDescent="0.3">
      <c r="A12140" s="336">
        <v>41736</v>
      </c>
      <c r="B12140" s="2" t="s">
        <v>293</v>
      </c>
      <c r="C12140" s="429">
        <v>5.7400279999999997</v>
      </c>
      <c r="D12140" s="429">
        <v>3.8506819999999999</v>
      </c>
      <c r="E12140" s="429">
        <v>1.8893459999999997</v>
      </c>
      <c r="F12140" s="429">
        <v>-2.1406379999999885</v>
      </c>
    </row>
    <row r="12141" spans="1:6" x14ac:dyDescent="0.3">
      <c r="A12141" s="336">
        <v>41740</v>
      </c>
      <c r="B12141" s="2" t="s">
        <v>293</v>
      </c>
      <c r="C12141" s="429">
        <v>5.7301440000000001</v>
      </c>
      <c r="D12141" s="429">
        <v>3.8548420000000001</v>
      </c>
      <c r="E12141" s="429">
        <v>1.875302</v>
      </c>
      <c r="F12141" s="429">
        <v>-2.3734159999999918</v>
      </c>
    </row>
    <row r="12142" spans="1:6" x14ac:dyDescent="0.3">
      <c r="A12142" s="336">
        <v>41745</v>
      </c>
      <c r="B12142" s="2" t="s">
        <v>293</v>
      </c>
      <c r="C12142" s="429">
        <v>5.7977189999999998</v>
      </c>
      <c r="D12142" s="429">
        <v>3.823143</v>
      </c>
      <c r="E12142" s="429">
        <v>1.9745759999999999</v>
      </c>
      <c r="F12142" s="429">
        <v>-1.942982999999991</v>
      </c>
    </row>
    <row r="12143" spans="1:6" x14ac:dyDescent="0.3">
      <c r="A12143" s="336">
        <v>41746</v>
      </c>
      <c r="B12143" s="2" t="s">
        <v>293</v>
      </c>
      <c r="C12143" s="429">
        <v>5.7391050000000003</v>
      </c>
      <c r="D12143" s="429">
        <v>3.87913</v>
      </c>
      <c r="E12143" s="429">
        <v>1.8599750000000004</v>
      </c>
      <c r="F12143" s="429">
        <v>-3.0551610000000053</v>
      </c>
    </row>
    <row r="12144" spans="1:6" x14ac:dyDescent="0.3">
      <c r="A12144" s="336">
        <v>41749</v>
      </c>
      <c r="B12144" s="2" t="s">
        <v>293</v>
      </c>
      <c r="C12144" s="429">
        <v>5.7677180000000003</v>
      </c>
      <c r="D12144" s="429">
        <v>3.8664109999999998</v>
      </c>
      <c r="E12144" s="429">
        <v>1.9013070000000005</v>
      </c>
      <c r="F12144" s="429">
        <v>-2.7589299999999994</v>
      </c>
    </row>
    <row r="12145" spans="1:6" x14ac:dyDescent="0.3">
      <c r="A12145" s="336">
        <v>41754</v>
      </c>
      <c r="B12145" s="2" t="s">
        <v>293</v>
      </c>
      <c r="C12145" s="429">
        <v>5.7678789999999998</v>
      </c>
      <c r="D12145" s="429">
        <v>3.8455680000000001</v>
      </c>
      <c r="E12145" s="429">
        <v>1.9223109999999997</v>
      </c>
      <c r="F12145" s="429">
        <v>-2.2029040000000109</v>
      </c>
    </row>
    <row r="12146" spans="1:6" x14ac:dyDescent="0.3">
      <c r="A12146" s="336">
        <v>41759</v>
      </c>
      <c r="B12146" s="2" t="s">
        <v>293</v>
      </c>
      <c r="C12146" s="429">
        <v>5.7305159999999997</v>
      </c>
      <c r="D12146" s="429">
        <v>3.8638080000000001</v>
      </c>
      <c r="E12146" s="429">
        <v>1.8667079999999996</v>
      </c>
      <c r="F12146" s="429">
        <v>-2.8364499999999992</v>
      </c>
    </row>
    <row r="12147" spans="1:6" x14ac:dyDescent="0.3">
      <c r="A12147" s="336">
        <v>41760</v>
      </c>
      <c r="B12147" s="2" t="s">
        <v>293</v>
      </c>
      <c r="C12147" s="429">
        <v>5.7320630000000001</v>
      </c>
      <c r="D12147" s="429">
        <v>3.8832879999999999</v>
      </c>
      <c r="E12147" s="429">
        <v>1.8487750000000003</v>
      </c>
      <c r="F12147" s="429">
        <v>-3.2162479999999931</v>
      </c>
    </row>
    <row r="12148" spans="1:6" x14ac:dyDescent="0.3">
      <c r="A12148" s="336">
        <v>41763</v>
      </c>
      <c r="B12148" s="2" t="s">
        <v>293</v>
      </c>
      <c r="C12148" s="429">
        <v>5.7094129999999996</v>
      </c>
      <c r="D12148" s="429">
        <v>3.9346220000000001</v>
      </c>
      <c r="E12148" s="429">
        <v>1.7747909999999996</v>
      </c>
      <c r="F12148" s="429">
        <v>-4.3125150000000048</v>
      </c>
    </row>
    <row r="12149" spans="1:6" x14ac:dyDescent="0.3">
      <c r="A12149" s="336">
        <v>41764</v>
      </c>
      <c r="B12149" s="2" t="s">
        <v>293</v>
      </c>
      <c r="C12149" s="429">
        <v>5.7395680000000002</v>
      </c>
      <c r="D12149" s="429">
        <v>3.9215900000000001</v>
      </c>
      <c r="E12149" s="429">
        <v>1.8179780000000001</v>
      </c>
      <c r="F12149" s="429">
        <v>-3.7457870000000142</v>
      </c>
    </row>
    <row r="12150" spans="1:6" x14ac:dyDescent="0.3">
      <c r="A12150" s="336">
        <v>41766</v>
      </c>
      <c r="B12150" s="2" t="s">
        <v>293</v>
      </c>
      <c r="C12150" s="429">
        <v>5.7651760000000003</v>
      </c>
      <c r="D12150" s="429">
        <v>3.8598490000000001</v>
      </c>
      <c r="E12150" s="429">
        <v>1.9053270000000002</v>
      </c>
      <c r="F12150" s="429">
        <v>-2.6750959999999964</v>
      </c>
    </row>
    <row r="12151" spans="1:6" x14ac:dyDescent="0.3">
      <c r="A12151" s="336">
        <v>41772</v>
      </c>
      <c r="B12151" s="2" t="s">
        <v>293</v>
      </c>
      <c r="C12151" s="429">
        <v>5.7258370000000003</v>
      </c>
      <c r="D12151" s="429">
        <v>3.846438</v>
      </c>
      <c r="E12151" s="429">
        <v>1.8793990000000003</v>
      </c>
      <c r="F12151" s="429">
        <v>-2.0341349999999991</v>
      </c>
    </row>
    <row r="12152" spans="1:6" x14ac:dyDescent="0.3">
      <c r="A12152" s="336">
        <v>41773</v>
      </c>
      <c r="B12152" s="2" t="s">
        <v>293</v>
      </c>
      <c r="C12152" s="429">
        <v>5.7257939999999996</v>
      </c>
      <c r="D12152" s="429">
        <v>3.8662570000000001</v>
      </c>
      <c r="E12152" s="429">
        <v>1.8595369999999996</v>
      </c>
      <c r="F12152" s="429">
        <v>-2.9204379999999972</v>
      </c>
    </row>
    <row r="12153" spans="1:6" x14ac:dyDescent="0.3">
      <c r="A12153" s="336">
        <v>41774</v>
      </c>
      <c r="B12153" s="2" t="s">
        <v>293</v>
      </c>
      <c r="C12153" s="429">
        <v>5.7319139999999997</v>
      </c>
      <c r="D12153" s="429">
        <v>3.9003619999999999</v>
      </c>
      <c r="E12153" s="429">
        <v>1.8315519999999998</v>
      </c>
      <c r="F12153" s="429">
        <v>-3.4877869999999973</v>
      </c>
    </row>
    <row r="12154" spans="1:6" x14ac:dyDescent="0.3">
      <c r="A12154" s="336">
        <v>41775</v>
      </c>
      <c r="B12154" s="2" t="s">
        <v>293</v>
      </c>
      <c r="C12154" s="429">
        <v>5.7586849999999998</v>
      </c>
      <c r="D12154" s="429">
        <v>3.9150879999999999</v>
      </c>
      <c r="E12154" s="429">
        <v>1.8435969999999999</v>
      </c>
      <c r="F12154" s="429">
        <v>-3.572837000000014</v>
      </c>
    </row>
    <row r="12155" spans="1:6" x14ac:dyDescent="0.3">
      <c r="A12155" s="336">
        <v>41776</v>
      </c>
      <c r="B12155" s="2" t="s">
        <v>293</v>
      </c>
      <c r="C12155" s="429">
        <v>5.7431950000000001</v>
      </c>
      <c r="D12155" s="429">
        <v>3.9130549999999999</v>
      </c>
      <c r="E12155" s="429">
        <v>1.8301400000000001</v>
      </c>
      <c r="F12155" s="429">
        <v>-3.5745429999999985</v>
      </c>
    </row>
    <row r="12156" spans="1:6" x14ac:dyDescent="0.3">
      <c r="A12156" s="336">
        <v>41777</v>
      </c>
      <c r="B12156" s="2" t="s">
        <v>293</v>
      </c>
      <c r="C12156" s="429">
        <v>5.7102680000000001</v>
      </c>
      <c r="D12156" s="429">
        <v>3.956048</v>
      </c>
      <c r="E12156" s="429">
        <v>1.7542200000000001</v>
      </c>
      <c r="F12156" s="429">
        <v>-4.5552570000000046</v>
      </c>
    </row>
    <row r="12157" spans="1:6" x14ac:dyDescent="0.3">
      <c r="A12157" s="336">
        <v>41804</v>
      </c>
      <c r="B12157" s="2" t="s">
        <v>293</v>
      </c>
      <c r="C12157" s="429">
        <v>5.6842170000000003</v>
      </c>
      <c r="D12157" s="429">
        <v>3.8674590000000002</v>
      </c>
      <c r="E12157" s="429">
        <v>1.8167580000000001</v>
      </c>
      <c r="F12157" s="429">
        <v>-3.2588539999999995</v>
      </c>
    </row>
    <row r="12158" spans="1:6" x14ac:dyDescent="0.3">
      <c r="A12158" s="336">
        <v>41812</v>
      </c>
      <c r="B12158" s="2" t="s">
        <v>293</v>
      </c>
      <c r="C12158" s="429">
        <v>5.6236519999999999</v>
      </c>
      <c r="D12158" s="429">
        <v>3.801831</v>
      </c>
      <c r="E12158" s="429">
        <v>1.8218209999999999</v>
      </c>
      <c r="F12158" s="429">
        <v>-2.4263150000000024</v>
      </c>
    </row>
    <row r="12159" spans="1:6" x14ac:dyDescent="0.3">
      <c r="A12159" s="336">
        <v>41815</v>
      </c>
      <c r="B12159" s="2" t="s">
        <v>293</v>
      </c>
      <c r="C12159" s="429">
        <v>5.594182</v>
      </c>
      <c r="D12159" s="429">
        <v>3.8246899999999999</v>
      </c>
      <c r="E12159" s="429">
        <v>1.7694920000000001</v>
      </c>
      <c r="F12159" s="429">
        <v>-3.2222970000000188</v>
      </c>
    </row>
    <row r="12160" spans="1:6" x14ac:dyDescent="0.3">
      <c r="A12160" s="336">
        <v>41817</v>
      </c>
      <c r="B12160" s="2" t="s">
        <v>293</v>
      </c>
      <c r="C12160" s="429">
        <v>5.7184549999999996</v>
      </c>
      <c r="D12160" s="429">
        <v>3.8232819999999998</v>
      </c>
      <c r="E12160" s="429">
        <v>1.8951729999999998</v>
      </c>
      <c r="F12160" s="429">
        <v>-1.92867600000001</v>
      </c>
    </row>
    <row r="12161" spans="1:6" x14ac:dyDescent="0.3">
      <c r="A12161" s="336">
        <v>41819</v>
      </c>
      <c r="B12161" s="2" t="s">
        <v>293</v>
      </c>
      <c r="C12161" s="429">
        <v>5.6266629999999997</v>
      </c>
      <c r="D12161" s="429">
        <v>3.9578760000000002</v>
      </c>
      <c r="E12161" s="429">
        <v>1.6687869999999996</v>
      </c>
      <c r="F12161" s="429">
        <v>-5.3299230000000009</v>
      </c>
    </row>
    <row r="12162" spans="1:6" x14ac:dyDescent="0.3">
      <c r="A12162" s="336">
        <v>41821</v>
      </c>
      <c r="B12162" s="2" t="s">
        <v>293</v>
      </c>
      <c r="C12162" s="429">
        <v>5.6590220000000002</v>
      </c>
      <c r="D12162" s="429">
        <v>3.8922129999999999</v>
      </c>
      <c r="E12162" s="429">
        <v>1.7668090000000003</v>
      </c>
      <c r="F12162" s="429">
        <v>-3.9268860000000032</v>
      </c>
    </row>
    <row r="12163" spans="1:6" x14ac:dyDescent="0.3">
      <c r="A12163" s="336">
        <v>41822</v>
      </c>
      <c r="B12163" s="2" t="s">
        <v>293</v>
      </c>
      <c r="C12163" s="429">
        <v>5.7231350000000001</v>
      </c>
      <c r="D12163" s="429">
        <v>3.844125</v>
      </c>
      <c r="E12163" s="429">
        <v>1.8790100000000001</v>
      </c>
      <c r="F12163" s="429">
        <v>-2.3573359999999965</v>
      </c>
    </row>
    <row r="12164" spans="1:6" x14ac:dyDescent="0.3">
      <c r="A12164" s="336">
        <v>41824</v>
      </c>
      <c r="B12164" s="2" t="s">
        <v>293</v>
      </c>
      <c r="C12164" s="429">
        <v>5.6594170000000004</v>
      </c>
      <c r="D12164" s="429">
        <v>3.839642</v>
      </c>
      <c r="E12164" s="429">
        <v>1.8197750000000004</v>
      </c>
      <c r="F12164" s="429">
        <v>-2.9259130000000084</v>
      </c>
    </row>
    <row r="12165" spans="1:6" x14ac:dyDescent="0.3">
      <c r="A12165" s="336">
        <v>41825</v>
      </c>
      <c r="B12165" s="2" t="s">
        <v>293</v>
      </c>
      <c r="C12165" s="429">
        <v>5.590446</v>
      </c>
      <c r="D12165" s="429">
        <v>3.7822719999999999</v>
      </c>
      <c r="E12165" s="429">
        <v>1.8081740000000002</v>
      </c>
      <c r="F12165" s="429">
        <v>-2.3887629999999973</v>
      </c>
    </row>
    <row r="12166" spans="1:6" x14ac:dyDescent="0.3">
      <c r="A12166" s="336">
        <v>41826</v>
      </c>
      <c r="B12166" s="2" t="s">
        <v>293</v>
      </c>
      <c r="C12166" s="429">
        <v>5.6778310000000003</v>
      </c>
      <c r="D12166" s="429">
        <v>3.8516979999999998</v>
      </c>
      <c r="E12166" s="429">
        <v>1.8261330000000005</v>
      </c>
      <c r="F12166" s="429">
        <v>-3.0002259999999978</v>
      </c>
    </row>
    <row r="12167" spans="1:6" x14ac:dyDescent="0.3">
      <c r="A12167" s="336">
        <v>41828</v>
      </c>
      <c r="B12167" s="2" t="s">
        <v>293</v>
      </c>
      <c r="C12167" s="429">
        <v>5.660755</v>
      </c>
      <c r="D12167" s="429">
        <v>3.7966280000000001</v>
      </c>
      <c r="E12167" s="429">
        <v>1.8641269999999999</v>
      </c>
      <c r="F12167" s="429">
        <v>-1.9906080000000017</v>
      </c>
    </row>
    <row r="12168" spans="1:6" x14ac:dyDescent="0.3">
      <c r="A12168" s="336">
        <v>41831</v>
      </c>
      <c r="B12168" s="2" t="s">
        <v>293</v>
      </c>
      <c r="C12168" s="429">
        <v>5.7247110000000001</v>
      </c>
      <c r="D12168" s="429">
        <v>3.8350620000000002</v>
      </c>
      <c r="E12168" s="429">
        <v>1.8896489999999999</v>
      </c>
      <c r="F12168" s="429">
        <v>-1.9779579999999939</v>
      </c>
    </row>
    <row r="12169" spans="1:6" x14ac:dyDescent="0.3">
      <c r="A12169" s="336">
        <v>41832</v>
      </c>
      <c r="B12169" s="2" t="s">
        <v>293</v>
      </c>
      <c r="C12169" s="429">
        <v>5.6819129999999998</v>
      </c>
      <c r="D12169" s="429">
        <v>3.8668990000000001</v>
      </c>
      <c r="E12169" s="429">
        <v>1.8150139999999997</v>
      </c>
      <c r="F12169" s="429">
        <v>-3.265359999999994</v>
      </c>
    </row>
    <row r="12170" spans="1:6" x14ac:dyDescent="0.3">
      <c r="A12170" s="336">
        <v>41833</v>
      </c>
      <c r="B12170" s="2" t="s">
        <v>293</v>
      </c>
      <c r="C12170" s="429">
        <v>5.6093019999999996</v>
      </c>
      <c r="D12170" s="429">
        <v>3.9113799999999999</v>
      </c>
      <c r="E12170" s="429">
        <v>1.6979219999999997</v>
      </c>
      <c r="F12170" s="429">
        <v>-4.6620959999999982</v>
      </c>
    </row>
    <row r="12171" spans="1:6" x14ac:dyDescent="0.3">
      <c r="A12171" s="336">
        <v>41834</v>
      </c>
      <c r="B12171" s="2" t="s">
        <v>293</v>
      </c>
      <c r="C12171" s="429">
        <v>5.7190260000000004</v>
      </c>
      <c r="D12171" s="429">
        <v>3.8448289999999998</v>
      </c>
      <c r="E12171" s="429">
        <v>1.8741970000000006</v>
      </c>
      <c r="F12171" s="429">
        <v>-2.5131200000000007</v>
      </c>
    </row>
    <row r="12172" spans="1:6" x14ac:dyDescent="0.3">
      <c r="A12172" s="336">
        <v>41835</v>
      </c>
      <c r="B12172" s="2" t="s">
        <v>293</v>
      </c>
      <c r="C12172" s="429">
        <v>5.5786429999999996</v>
      </c>
      <c r="D12172" s="429">
        <v>3.7684120000000001</v>
      </c>
      <c r="E12172" s="429">
        <v>1.8102309999999995</v>
      </c>
      <c r="F12172" s="429">
        <v>-2.3157079999999866</v>
      </c>
    </row>
    <row r="12173" spans="1:6" x14ac:dyDescent="0.3">
      <c r="A12173" s="336">
        <v>41836</v>
      </c>
      <c r="B12173" s="2" t="s">
        <v>293</v>
      </c>
      <c r="C12173" s="429">
        <v>5.7057909999999996</v>
      </c>
      <c r="D12173" s="429">
        <v>3.8379470000000002</v>
      </c>
      <c r="E12173" s="429">
        <v>1.8678439999999994</v>
      </c>
      <c r="F12173" s="429">
        <v>-2.5041019999999961</v>
      </c>
    </row>
    <row r="12174" spans="1:6" x14ac:dyDescent="0.3">
      <c r="A12174" s="336">
        <v>41837</v>
      </c>
      <c r="B12174" s="2" t="s">
        <v>293</v>
      </c>
      <c r="C12174" s="429">
        <v>5.5482050000000003</v>
      </c>
      <c r="D12174" s="429">
        <v>3.814524</v>
      </c>
      <c r="E12174" s="429">
        <v>1.7336810000000002</v>
      </c>
      <c r="F12174" s="429">
        <v>-3.5484140000000011</v>
      </c>
    </row>
    <row r="12175" spans="1:6" x14ac:dyDescent="0.3">
      <c r="A12175" s="336">
        <v>41838</v>
      </c>
      <c r="B12175" s="2" t="s">
        <v>293</v>
      </c>
      <c r="C12175" s="429">
        <v>5.5842929999999997</v>
      </c>
      <c r="D12175" s="429">
        <v>3.8041900000000002</v>
      </c>
      <c r="E12175" s="429">
        <v>1.7801029999999995</v>
      </c>
      <c r="F12175" s="429">
        <v>-2.8733429999999984</v>
      </c>
    </row>
    <row r="12176" spans="1:6" x14ac:dyDescent="0.3">
      <c r="A12176" s="336">
        <v>41839</v>
      </c>
      <c r="B12176" s="2" t="s">
        <v>293</v>
      </c>
      <c r="C12176" s="429">
        <v>5.7306980000000003</v>
      </c>
      <c r="D12176" s="429">
        <v>3.8093940000000002</v>
      </c>
      <c r="E12176" s="429">
        <v>1.9213040000000001</v>
      </c>
      <c r="F12176" s="429">
        <v>-1.4730120000000113</v>
      </c>
    </row>
    <row r="12177" spans="1:6" x14ac:dyDescent="0.3">
      <c r="A12177" s="336">
        <v>41840</v>
      </c>
      <c r="B12177" s="2" t="s">
        <v>293</v>
      </c>
      <c r="C12177" s="429">
        <v>5.5810899999999997</v>
      </c>
      <c r="D12177" s="429">
        <v>3.7867700000000002</v>
      </c>
      <c r="E12177" s="429">
        <v>1.7943199999999995</v>
      </c>
      <c r="F12177" s="429">
        <v>-2.602960000000003</v>
      </c>
    </row>
    <row r="12178" spans="1:6" x14ac:dyDescent="0.3">
      <c r="A12178" s="336">
        <v>41843</v>
      </c>
      <c r="B12178" s="2" t="s">
        <v>293</v>
      </c>
      <c r="C12178" s="429">
        <v>5.6860999999999997</v>
      </c>
      <c r="D12178" s="429">
        <v>3.8224939999999998</v>
      </c>
      <c r="E12178" s="429">
        <v>1.8636059999999999</v>
      </c>
      <c r="F12178" s="429">
        <v>-2.3286349999999985</v>
      </c>
    </row>
    <row r="12179" spans="1:6" x14ac:dyDescent="0.3">
      <c r="A12179" s="336">
        <v>41844</v>
      </c>
      <c r="B12179" s="2" t="s">
        <v>293</v>
      </c>
      <c r="C12179" s="429">
        <v>5.704904</v>
      </c>
      <c r="D12179" s="429">
        <v>3.8131330000000001</v>
      </c>
      <c r="E12179" s="429">
        <v>1.8917709999999999</v>
      </c>
      <c r="F12179" s="429">
        <v>-1.914006999999998</v>
      </c>
    </row>
    <row r="12180" spans="1:6" x14ac:dyDescent="0.3">
      <c r="A12180" s="336">
        <v>41845</v>
      </c>
      <c r="B12180" s="2" t="s">
        <v>293</v>
      </c>
      <c r="C12180" s="429">
        <v>5.6518819999999996</v>
      </c>
      <c r="D12180" s="429">
        <v>3.8491209999999998</v>
      </c>
      <c r="E12180" s="429">
        <v>1.8027609999999998</v>
      </c>
      <c r="F12180" s="429">
        <v>-3.144254999999994</v>
      </c>
    </row>
    <row r="12181" spans="1:6" x14ac:dyDescent="0.3">
      <c r="A12181" s="336">
        <v>41847</v>
      </c>
      <c r="B12181" s="2" t="s">
        <v>293</v>
      </c>
      <c r="C12181" s="429">
        <v>5.7017239999999996</v>
      </c>
      <c r="D12181" s="429">
        <v>3.851216</v>
      </c>
      <c r="E12181" s="429">
        <v>1.8505079999999996</v>
      </c>
      <c r="F12181" s="429">
        <v>-2.8232349999999968</v>
      </c>
    </row>
    <row r="12182" spans="1:6" x14ac:dyDescent="0.3">
      <c r="A12182" s="336">
        <v>41848</v>
      </c>
      <c r="B12182" s="2" t="s">
        <v>293</v>
      </c>
      <c r="C12182" s="429">
        <v>5.6502569999999999</v>
      </c>
      <c r="D12182" s="429">
        <v>3.8592460000000002</v>
      </c>
      <c r="E12182" s="429">
        <v>1.7910109999999997</v>
      </c>
      <c r="F12182" s="429">
        <v>-3.334395999999991</v>
      </c>
    </row>
    <row r="12183" spans="1:6" x14ac:dyDescent="0.3">
      <c r="A12183" s="336">
        <v>41855</v>
      </c>
      <c r="B12183" s="2" t="s">
        <v>293</v>
      </c>
      <c r="C12183" s="429">
        <v>5.5912129999999998</v>
      </c>
      <c r="D12183" s="429">
        <v>3.8178459999999999</v>
      </c>
      <c r="E12183" s="429">
        <v>1.7733669999999999</v>
      </c>
      <c r="F12183" s="429">
        <v>-3.1018550000000005</v>
      </c>
    </row>
    <row r="12184" spans="1:6" x14ac:dyDescent="0.3">
      <c r="A12184" s="336">
        <v>41858</v>
      </c>
      <c r="B12184" s="2" t="s">
        <v>293</v>
      </c>
      <c r="C12184" s="429">
        <v>5.6059970000000003</v>
      </c>
      <c r="D12184" s="429">
        <v>3.8375219999999999</v>
      </c>
      <c r="E12184" s="429">
        <v>1.7684750000000005</v>
      </c>
      <c r="F12184" s="429">
        <v>-3.3480899999999991</v>
      </c>
    </row>
    <row r="12185" spans="1:6" x14ac:dyDescent="0.3">
      <c r="A12185" s="336">
        <v>41859</v>
      </c>
      <c r="B12185" s="2" t="s">
        <v>293</v>
      </c>
      <c r="C12185" s="429">
        <v>5.7167349999999999</v>
      </c>
      <c r="D12185" s="429">
        <v>3.7867039999999998</v>
      </c>
      <c r="E12185" s="429">
        <v>1.9300310000000001</v>
      </c>
      <c r="F12185" s="429">
        <v>-1.2935459999999992</v>
      </c>
    </row>
    <row r="12186" spans="1:6" x14ac:dyDescent="0.3">
      <c r="A12186" s="336">
        <v>41861</v>
      </c>
      <c r="B12186" s="2" t="s">
        <v>293</v>
      </c>
      <c r="C12186" s="429">
        <v>5.7247310000000002</v>
      </c>
      <c r="D12186" s="429">
        <v>3.7974169999999998</v>
      </c>
      <c r="E12186" s="429">
        <v>1.9273140000000004</v>
      </c>
      <c r="F12186" s="429">
        <v>-1.3906659999999889</v>
      </c>
    </row>
    <row r="12187" spans="1:6" x14ac:dyDescent="0.3">
      <c r="A12187" s="336">
        <v>41862</v>
      </c>
      <c r="B12187" s="2" t="s">
        <v>293</v>
      </c>
      <c r="C12187" s="429">
        <v>5.7000650000000004</v>
      </c>
      <c r="D12187" s="429">
        <v>3.7842799999999999</v>
      </c>
      <c r="E12187" s="429">
        <v>1.9157850000000005</v>
      </c>
      <c r="F12187" s="429">
        <v>-1.4114700000000013</v>
      </c>
    </row>
    <row r="12188" spans="1:6" x14ac:dyDescent="0.3">
      <c r="A12188" s="336">
        <v>42001</v>
      </c>
      <c r="B12188" s="2" t="s">
        <v>293</v>
      </c>
      <c r="C12188" s="429">
        <v>6.9586389999999998</v>
      </c>
      <c r="D12188" s="429">
        <v>3.4699840000000002</v>
      </c>
      <c r="E12188" s="429">
        <v>3.4886549999999996</v>
      </c>
      <c r="F12188" s="429">
        <v>5.0102979999999988</v>
      </c>
    </row>
    <row r="12189" spans="1:6" x14ac:dyDescent="0.3">
      <c r="A12189" s="336">
        <v>42003</v>
      </c>
      <c r="B12189" s="2" t="s">
        <v>293</v>
      </c>
      <c r="C12189" s="429">
        <v>6.9314039999999997</v>
      </c>
      <c r="D12189" s="429">
        <v>3.4959660000000001</v>
      </c>
      <c r="E12189" s="429">
        <v>3.4354379999999995</v>
      </c>
      <c r="F12189" s="429">
        <v>4.4476330000000033</v>
      </c>
    </row>
    <row r="12190" spans="1:6" x14ac:dyDescent="0.3">
      <c r="A12190" s="336">
        <v>42020</v>
      </c>
      <c r="B12190" s="2" t="s">
        <v>293</v>
      </c>
      <c r="C12190" s="429">
        <v>6.7500720000000003</v>
      </c>
      <c r="D12190" s="429">
        <v>3.5932140000000001</v>
      </c>
      <c r="E12190" s="429">
        <v>3.1568580000000002</v>
      </c>
      <c r="F12190" s="429">
        <v>1.6135069999999985</v>
      </c>
    </row>
    <row r="12191" spans="1:6" x14ac:dyDescent="0.3">
      <c r="A12191" s="336">
        <v>42021</v>
      </c>
      <c r="B12191" s="2" t="s">
        <v>295</v>
      </c>
      <c r="C12191" s="429">
        <v>6.9943400000000002</v>
      </c>
      <c r="D12191" s="429">
        <v>3.606636</v>
      </c>
      <c r="E12191" s="429">
        <v>3.3877040000000003</v>
      </c>
      <c r="F12191" s="429">
        <v>5.0295079999999999</v>
      </c>
    </row>
    <row r="12192" spans="1:6" x14ac:dyDescent="0.3">
      <c r="A12192" s="336">
        <v>42023</v>
      </c>
      <c r="B12192" s="2" t="s">
        <v>295</v>
      </c>
      <c r="C12192" s="429">
        <v>7.0314680000000003</v>
      </c>
      <c r="D12192" s="429">
        <v>3.5561310000000002</v>
      </c>
      <c r="E12192" s="429">
        <v>3.4753370000000001</v>
      </c>
      <c r="F12192" s="429">
        <v>5.6661380000000037</v>
      </c>
    </row>
    <row r="12193" spans="1:6" x14ac:dyDescent="0.3">
      <c r="A12193" s="336">
        <v>42024</v>
      </c>
      <c r="B12193" s="2" t="s">
        <v>295</v>
      </c>
      <c r="C12193" s="429">
        <v>7.0448440000000003</v>
      </c>
      <c r="D12193" s="429">
        <v>3.467841</v>
      </c>
      <c r="E12193" s="429">
        <v>3.5770030000000004</v>
      </c>
      <c r="F12193" s="429">
        <v>6.3417650000000023</v>
      </c>
    </row>
    <row r="12194" spans="1:6" x14ac:dyDescent="0.3">
      <c r="A12194" s="336">
        <v>42025</v>
      </c>
      <c r="B12194" s="2" t="s">
        <v>293</v>
      </c>
      <c r="C12194" s="429">
        <v>6.8127789999999999</v>
      </c>
      <c r="D12194" s="429">
        <v>3.5479470000000002</v>
      </c>
      <c r="E12194" s="429">
        <v>3.2648319999999997</v>
      </c>
      <c r="F12194" s="429">
        <v>2.7543209999999902</v>
      </c>
    </row>
    <row r="12195" spans="1:6" x14ac:dyDescent="0.3">
      <c r="A12195" s="336">
        <v>42027</v>
      </c>
      <c r="B12195" s="2" t="s">
        <v>293</v>
      </c>
      <c r="C12195" s="429">
        <v>6.926768</v>
      </c>
      <c r="D12195" s="429">
        <v>3.5239560000000001</v>
      </c>
      <c r="E12195" s="429">
        <v>3.4028119999999999</v>
      </c>
      <c r="F12195" s="429">
        <v>4.1866139999999916</v>
      </c>
    </row>
    <row r="12196" spans="1:6" x14ac:dyDescent="0.3">
      <c r="A12196" s="336">
        <v>42028</v>
      </c>
      <c r="B12196" s="2" t="s">
        <v>293</v>
      </c>
      <c r="C12196" s="429">
        <v>6.8787269999999996</v>
      </c>
      <c r="D12196" s="429">
        <v>3.5474209999999999</v>
      </c>
      <c r="E12196" s="429">
        <v>3.3313059999999997</v>
      </c>
      <c r="F12196" s="429">
        <v>4.0526529999999994</v>
      </c>
    </row>
    <row r="12197" spans="1:6" x14ac:dyDescent="0.3">
      <c r="A12197" s="336">
        <v>42029</v>
      </c>
      <c r="B12197" s="2" t="s">
        <v>293</v>
      </c>
      <c r="C12197" s="429">
        <v>6.8730099999999998</v>
      </c>
      <c r="D12197" s="429">
        <v>3.5202650000000002</v>
      </c>
      <c r="E12197" s="429">
        <v>3.3527449999999996</v>
      </c>
      <c r="F12197" s="429">
        <v>3.6813850000000059</v>
      </c>
    </row>
    <row r="12198" spans="1:6" x14ac:dyDescent="0.3">
      <c r="A12198" s="336">
        <v>42031</v>
      </c>
      <c r="B12198" s="2" t="s">
        <v>295</v>
      </c>
      <c r="C12198" s="429">
        <v>6.9795759999999998</v>
      </c>
      <c r="D12198" s="429">
        <v>3.6041810000000001</v>
      </c>
      <c r="E12198" s="429">
        <v>3.3753949999999997</v>
      </c>
      <c r="F12198" s="429">
        <v>4.7963969999999989</v>
      </c>
    </row>
    <row r="12199" spans="1:6" x14ac:dyDescent="0.3">
      <c r="A12199" s="336">
        <v>42032</v>
      </c>
      <c r="B12199" s="2" t="s">
        <v>295</v>
      </c>
      <c r="C12199" s="429">
        <v>7.0290379999999999</v>
      </c>
      <c r="D12199" s="429">
        <v>3.539336</v>
      </c>
      <c r="E12199" s="429">
        <v>3.4897019999999999</v>
      </c>
      <c r="F12199" s="429">
        <v>5.627666000000012</v>
      </c>
    </row>
    <row r="12200" spans="1:6" x14ac:dyDescent="0.3">
      <c r="A12200" s="336">
        <v>42035</v>
      </c>
      <c r="B12200" s="2" t="s">
        <v>293</v>
      </c>
      <c r="C12200" s="429">
        <v>6.9888190000000003</v>
      </c>
      <c r="D12200" s="429">
        <v>3.5539239999999999</v>
      </c>
      <c r="E12200" s="429">
        <v>3.4348950000000005</v>
      </c>
      <c r="F12200" s="429">
        <v>5.1540359999999907</v>
      </c>
    </row>
    <row r="12201" spans="1:6" x14ac:dyDescent="0.3">
      <c r="A12201" s="336">
        <v>42036</v>
      </c>
      <c r="B12201" s="2" t="s">
        <v>293</v>
      </c>
      <c r="C12201" s="429">
        <v>6.7450010000000002</v>
      </c>
      <c r="D12201" s="429">
        <v>3.57233</v>
      </c>
      <c r="E12201" s="429">
        <v>3.1726710000000002</v>
      </c>
      <c r="F12201" s="429">
        <v>1.6053229999999985</v>
      </c>
    </row>
    <row r="12202" spans="1:6" x14ac:dyDescent="0.3">
      <c r="A12202" s="336">
        <v>42038</v>
      </c>
      <c r="B12202" s="2" t="s">
        <v>293</v>
      </c>
      <c r="C12202" s="429">
        <v>6.7556380000000003</v>
      </c>
      <c r="D12202" s="429">
        <v>3.479752</v>
      </c>
      <c r="E12202" s="429">
        <v>3.2758860000000003</v>
      </c>
      <c r="F12202" s="429">
        <v>2.651022999999995</v>
      </c>
    </row>
    <row r="12203" spans="1:6" x14ac:dyDescent="0.3">
      <c r="A12203" s="336">
        <v>42039</v>
      </c>
      <c r="B12203" s="2" t="s">
        <v>293</v>
      </c>
      <c r="C12203" s="429">
        <v>6.9610269999999996</v>
      </c>
      <c r="D12203" s="429">
        <v>3.60412</v>
      </c>
      <c r="E12203" s="429">
        <v>3.3569069999999996</v>
      </c>
      <c r="F12203" s="429">
        <v>4.4287350000000032</v>
      </c>
    </row>
    <row r="12204" spans="1:6" x14ac:dyDescent="0.3">
      <c r="A12204" s="336">
        <v>42040</v>
      </c>
      <c r="B12204" s="2" t="s">
        <v>293</v>
      </c>
      <c r="C12204" s="429">
        <v>6.7855800000000004</v>
      </c>
      <c r="D12204" s="429">
        <v>3.6483629999999998</v>
      </c>
      <c r="E12204" s="429">
        <v>3.1372170000000006</v>
      </c>
      <c r="F12204" s="429">
        <v>2.059535000000011</v>
      </c>
    </row>
    <row r="12205" spans="1:6" x14ac:dyDescent="0.3">
      <c r="A12205" s="336">
        <v>42041</v>
      </c>
      <c r="B12205" s="2" t="s">
        <v>298</v>
      </c>
      <c r="C12205" s="429">
        <v>6.0858129999999999</v>
      </c>
      <c r="D12205" s="429">
        <v>2.8517649999999999</v>
      </c>
      <c r="E12205" s="429">
        <v>3.234048</v>
      </c>
      <c r="F12205" s="429">
        <v>3.7083069999999978</v>
      </c>
    </row>
    <row r="12206" spans="1:6" x14ac:dyDescent="0.3">
      <c r="A12206" s="336">
        <v>42044</v>
      </c>
      <c r="B12206" s="2" t="s">
        <v>293</v>
      </c>
      <c r="C12206" s="429">
        <v>6.8093649999999997</v>
      </c>
      <c r="D12206" s="429">
        <v>3.5255450000000002</v>
      </c>
      <c r="E12206" s="429">
        <v>3.2838199999999995</v>
      </c>
      <c r="F12206" s="429">
        <v>2.9820680000000053</v>
      </c>
    </row>
    <row r="12207" spans="1:6" x14ac:dyDescent="0.3">
      <c r="A12207" s="336">
        <v>42045</v>
      </c>
      <c r="B12207" s="2" t="s">
        <v>293</v>
      </c>
      <c r="C12207" s="429">
        <v>6.8409709999999997</v>
      </c>
      <c r="D12207" s="429">
        <v>3.5201950000000002</v>
      </c>
      <c r="E12207" s="429">
        <v>3.3207759999999995</v>
      </c>
      <c r="F12207" s="429">
        <v>3.4821100000000058</v>
      </c>
    </row>
    <row r="12208" spans="1:6" x14ac:dyDescent="0.3">
      <c r="A12208" s="336">
        <v>42047</v>
      </c>
      <c r="B12208" s="2" t="s">
        <v>293</v>
      </c>
      <c r="C12208" s="429">
        <v>6.8840890000000003</v>
      </c>
      <c r="D12208" s="429">
        <v>3.5752730000000001</v>
      </c>
      <c r="E12208" s="429">
        <v>3.3088160000000002</v>
      </c>
      <c r="F12208" s="429">
        <v>4.3189670000000007</v>
      </c>
    </row>
    <row r="12209" spans="1:6" x14ac:dyDescent="0.3">
      <c r="A12209" s="336">
        <v>42048</v>
      </c>
      <c r="B12209" s="2" t="s">
        <v>293</v>
      </c>
      <c r="C12209" s="429">
        <v>6.7599609999999997</v>
      </c>
      <c r="D12209" s="429">
        <v>3.56175</v>
      </c>
      <c r="E12209" s="429">
        <v>3.1982109999999997</v>
      </c>
      <c r="F12209" s="429">
        <v>1.8990600000000128</v>
      </c>
    </row>
    <row r="12210" spans="1:6" x14ac:dyDescent="0.3">
      <c r="A12210" s="336">
        <v>42049</v>
      </c>
      <c r="B12210" s="2" t="s">
        <v>293</v>
      </c>
      <c r="C12210" s="429">
        <v>6.7200369999999996</v>
      </c>
      <c r="D12210" s="429">
        <v>3.647122</v>
      </c>
      <c r="E12210" s="429">
        <v>3.0729149999999996</v>
      </c>
      <c r="F12210" s="429">
        <v>0.98982299999999412</v>
      </c>
    </row>
    <row r="12211" spans="1:6" x14ac:dyDescent="0.3">
      <c r="A12211" s="336">
        <v>42050</v>
      </c>
      <c r="B12211" s="2" t="s">
        <v>295</v>
      </c>
      <c r="C12211" s="429">
        <v>7.0147149999999998</v>
      </c>
      <c r="D12211" s="429">
        <v>3.4905819999999999</v>
      </c>
      <c r="E12211" s="429">
        <v>3.524133</v>
      </c>
      <c r="F12211" s="429">
        <v>5.4792230000000046</v>
      </c>
    </row>
    <row r="12212" spans="1:6" x14ac:dyDescent="0.3">
      <c r="A12212" s="336">
        <v>42051</v>
      </c>
      <c r="B12212" s="2" t="s">
        <v>293</v>
      </c>
      <c r="C12212" s="429">
        <v>6.9070109999999998</v>
      </c>
      <c r="D12212" s="429">
        <v>3.5547520000000001</v>
      </c>
      <c r="E12212" s="429">
        <v>3.3522589999999997</v>
      </c>
      <c r="F12212" s="429">
        <v>3.8860439999999983</v>
      </c>
    </row>
    <row r="12213" spans="1:6" x14ac:dyDescent="0.3">
      <c r="A12213" s="336">
        <v>42053</v>
      </c>
      <c r="B12213" s="2" t="s">
        <v>293</v>
      </c>
      <c r="C12213" s="429">
        <v>6.9902629999999997</v>
      </c>
      <c r="D12213" s="429">
        <v>3.483781</v>
      </c>
      <c r="E12213" s="429">
        <v>3.5064819999999997</v>
      </c>
      <c r="F12213" s="429">
        <v>5.7237799999999908</v>
      </c>
    </row>
    <row r="12214" spans="1:6" x14ac:dyDescent="0.3">
      <c r="A12214" s="336">
        <v>42054</v>
      </c>
      <c r="B12214" s="2" t="s">
        <v>293</v>
      </c>
      <c r="C12214" s="429">
        <v>6.781352</v>
      </c>
      <c r="D12214" s="429">
        <v>3.603618</v>
      </c>
      <c r="E12214" s="429">
        <v>3.1777340000000001</v>
      </c>
      <c r="F12214" s="429">
        <v>2.1700639999999964</v>
      </c>
    </row>
    <row r="12215" spans="1:6" x14ac:dyDescent="0.3">
      <c r="A12215" s="336">
        <v>42055</v>
      </c>
      <c r="B12215" s="2" t="s">
        <v>293</v>
      </c>
      <c r="C12215" s="429">
        <v>6.7801340000000003</v>
      </c>
      <c r="D12215" s="429">
        <v>3.505493</v>
      </c>
      <c r="E12215" s="429">
        <v>3.2746410000000004</v>
      </c>
      <c r="F12215" s="429">
        <v>2.7687350000000066</v>
      </c>
    </row>
    <row r="12216" spans="1:6" x14ac:dyDescent="0.3">
      <c r="A12216" s="336">
        <v>42056</v>
      </c>
      <c r="B12216" s="2" t="s">
        <v>295</v>
      </c>
      <c r="C12216" s="429">
        <v>7.0157100000000003</v>
      </c>
      <c r="D12216" s="429">
        <v>3.4985029999999999</v>
      </c>
      <c r="E12216" s="429">
        <v>3.5172070000000004</v>
      </c>
      <c r="F12216" s="429">
        <v>6.0134689999999935</v>
      </c>
    </row>
    <row r="12217" spans="1:6" x14ac:dyDescent="0.3">
      <c r="A12217" s="336">
        <v>42058</v>
      </c>
      <c r="B12217" s="2" t="s">
        <v>293</v>
      </c>
      <c r="C12217" s="429">
        <v>6.909173</v>
      </c>
      <c r="D12217" s="429">
        <v>3.5071310000000002</v>
      </c>
      <c r="E12217" s="429">
        <v>3.4020419999999998</v>
      </c>
      <c r="F12217" s="429">
        <v>4.1725230000000053</v>
      </c>
    </row>
    <row r="12218" spans="1:6" x14ac:dyDescent="0.3">
      <c r="A12218" s="336">
        <v>42064</v>
      </c>
      <c r="B12218" s="2" t="s">
        <v>293</v>
      </c>
      <c r="C12218" s="429">
        <v>6.8194970000000001</v>
      </c>
      <c r="D12218" s="429">
        <v>3.5125259999999998</v>
      </c>
      <c r="E12218" s="429">
        <v>3.3069710000000003</v>
      </c>
      <c r="F12218" s="429">
        <v>3.7631000000000014</v>
      </c>
    </row>
    <row r="12219" spans="1:6" x14ac:dyDescent="0.3">
      <c r="A12219" s="336">
        <v>42066</v>
      </c>
      <c r="B12219" s="2" t="s">
        <v>293</v>
      </c>
      <c r="C12219" s="429">
        <v>6.8616999999999999</v>
      </c>
      <c r="D12219" s="429">
        <v>3.615853</v>
      </c>
      <c r="E12219" s="429">
        <v>3.2458469999999999</v>
      </c>
      <c r="F12219" s="429">
        <v>3.2396309999999957</v>
      </c>
    </row>
    <row r="12220" spans="1:6" x14ac:dyDescent="0.3">
      <c r="A12220" s="336">
        <v>42069</v>
      </c>
      <c r="B12220" s="2" t="s">
        <v>293</v>
      </c>
      <c r="C12220" s="429">
        <v>6.9587110000000001</v>
      </c>
      <c r="D12220" s="429">
        <v>3.522313</v>
      </c>
      <c r="E12220" s="429">
        <v>3.4363980000000001</v>
      </c>
      <c r="F12220" s="429">
        <v>4.615473999999999</v>
      </c>
    </row>
    <row r="12221" spans="1:6" x14ac:dyDescent="0.3">
      <c r="A12221" s="336">
        <v>42071</v>
      </c>
      <c r="B12221" s="2" t="s">
        <v>293</v>
      </c>
      <c r="C12221" s="429">
        <v>6.7287160000000004</v>
      </c>
      <c r="D12221" s="429">
        <v>3.6152359999999999</v>
      </c>
      <c r="E12221" s="429">
        <v>3.1134800000000005</v>
      </c>
      <c r="F12221" s="429">
        <v>1.2736349999999916</v>
      </c>
    </row>
    <row r="12222" spans="1:6" x14ac:dyDescent="0.3">
      <c r="A12222" s="336">
        <v>42076</v>
      </c>
      <c r="B12222" s="2" t="s">
        <v>293</v>
      </c>
      <c r="C12222" s="429">
        <v>6.6262819999999998</v>
      </c>
      <c r="D12222" s="429">
        <v>3.5984340000000001</v>
      </c>
      <c r="E12222" s="429">
        <v>3.0278479999999997</v>
      </c>
      <c r="F12222" s="429">
        <v>0.46832099999999599</v>
      </c>
    </row>
    <row r="12223" spans="1:6" x14ac:dyDescent="0.3">
      <c r="A12223" s="336">
        <v>42078</v>
      </c>
      <c r="B12223" s="2" t="s">
        <v>293</v>
      </c>
      <c r="C12223" s="429">
        <v>6.8652569999999997</v>
      </c>
      <c r="D12223" s="429">
        <v>3.553188</v>
      </c>
      <c r="E12223" s="429">
        <v>3.3120689999999997</v>
      </c>
      <c r="F12223" s="429">
        <v>4.0137860000000032</v>
      </c>
    </row>
    <row r="12224" spans="1:6" x14ac:dyDescent="0.3">
      <c r="A12224" s="336">
        <v>42079</v>
      </c>
      <c r="B12224" s="2" t="s">
        <v>293</v>
      </c>
      <c r="C12224" s="429">
        <v>6.7983880000000001</v>
      </c>
      <c r="D12224" s="429">
        <v>3.6748059999999998</v>
      </c>
      <c r="E12224" s="429">
        <v>3.1235820000000003</v>
      </c>
      <c r="F12224" s="429">
        <v>2.2048400000000044</v>
      </c>
    </row>
    <row r="12225" spans="1:6" x14ac:dyDescent="0.3">
      <c r="A12225" s="336">
        <v>42081</v>
      </c>
      <c r="B12225" s="2" t="s">
        <v>293</v>
      </c>
      <c r="C12225" s="429">
        <v>6.8863250000000003</v>
      </c>
      <c r="D12225" s="429">
        <v>3.549363</v>
      </c>
      <c r="E12225" s="429">
        <v>3.3369620000000002</v>
      </c>
      <c r="F12225" s="429">
        <v>4.1962959999999967</v>
      </c>
    </row>
    <row r="12226" spans="1:6" x14ac:dyDescent="0.3">
      <c r="A12226" s="336">
        <v>42082</v>
      </c>
      <c r="B12226" s="2" t="s">
        <v>293</v>
      </c>
      <c r="C12226" s="429">
        <v>6.8893789999999999</v>
      </c>
      <c r="D12226" s="429">
        <v>3.5302419999999999</v>
      </c>
      <c r="E12226" s="429">
        <v>3.359137</v>
      </c>
      <c r="F12226" s="429">
        <v>3.6974039999999917</v>
      </c>
    </row>
    <row r="12227" spans="1:6" x14ac:dyDescent="0.3">
      <c r="A12227" s="336">
        <v>42083</v>
      </c>
      <c r="B12227" s="2" t="s">
        <v>293</v>
      </c>
      <c r="C12227" s="429">
        <v>6.8541090000000002</v>
      </c>
      <c r="D12227" s="429">
        <v>3.5289609999999998</v>
      </c>
      <c r="E12227" s="429">
        <v>3.3251480000000004</v>
      </c>
      <c r="F12227" s="429">
        <v>3.7043469999999914</v>
      </c>
    </row>
    <row r="12228" spans="1:6" x14ac:dyDescent="0.3">
      <c r="A12228" s="336">
        <v>42085</v>
      </c>
      <c r="B12228" s="2" t="s">
        <v>298</v>
      </c>
      <c r="C12228" s="429">
        <v>6.0431699999999999</v>
      </c>
      <c r="D12228" s="429">
        <v>2.861523</v>
      </c>
      <c r="E12228" s="429">
        <v>3.1816469999999999</v>
      </c>
      <c r="F12228" s="429">
        <v>3.3768060000000091</v>
      </c>
    </row>
    <row r="12229" spans="1:6" x14ac:dyDescent="0.3">
      <c r="A12229" s="336">
        <v>42086</v>
      </c>
      <c r="B12229" s="2" t="s">
        <v>293</v>
      </c>
      <c r="C12229" s="429">
        <v>6.9704410000000001</v>
      </c>
      <c r="D12229" s="429">
        <v>3.4473630000000002</v>
      </c>
      <c r="E12229" s="429">
        <v>3.5230779999999999</v>
      </c>
      <c r="F12229" s="429">
        <v>5.451322999999995</v>
      </c>
    </row>
    <row r="12230" spans="1:6" x14ac:dyDescent="0.3">
      <c r="A12230" s="336">
        <v>42087</v>
      </c>
      <c r="B12230" s="2" t="s">
        <v>295</v>
      </c>
      <c r="C12230" s="429">
        <v>7.0344689999999996</v>
      </c>
      <c r="D12230" s="429">
        <v>3.5361180000000001</v>
      </c>
      <c r="E12230" s="429">
        <v>3.4983509999999995</v>
      </c>
      <c r="F12230" s="429">
        <v>5.9226439999999982</v>
      </c>
    </row>
    <row r="12231" spans="1:6" x14ac:dyDescent="0.3">
      <c r="A12231" s="336">
        <v>42088</v>
      </c>
      <c r="B12231" s="2" t="s">
        <v>293</v>
      </c>
      <c r="C12231" s="429">
        <v>6.8687050000000003</v>
      </c>
      <c r="D12231" s="429">
        <v>3.6781609999999998</v>
      </c>
      <c r="E12231" s="429">
        <v>3.1905440000000005</v>
      </c>
      <c r="F12231" s="429">
        <v>3.1524819999999991</v>
      </c>
    </row>
    <row r="12232" spans="1:6" x14ac:dyDescent="0.3">
      <c r="A12232" s="336">
        <v>42101</v>
      </c>
      <c r="B12232" s="2" t="s">
        <v>293</v>
      </c>
      <c r="C12232" s="429">
        <v>6.4169770000000002</v>
      </c>
      <c r="D12232" s="429">
        <v>3.7511739999999998</v>
      </c>
      <c r="E12232" s="429">
        <v>2.6658030000000004</v>
      </c>
      <c r="F12232" s="429">
        <v>0.5011650000000003</v>
      </c>
    </row>
    <row r="12233" spans="1:6" x14ac:dyDescent="0.3">
      <c r="A12233" s="336">
        <v>42103</v>
      </c>
      <c r="B12233" s="2" t="s">
        <v>293</v>
      </c>
      <c r="C12233" s="429">
        <v>6.3677320000000002</v>
      </c>
      <c r="D12233" s="429">
        <v>3.8263929999999999</v>
      </c>
      <c r="E12233" s="429">
        <v>2.5413390000000002</v>
      </c>
      <c r="F12233" s="429">
        <v>-0.25501200000000779</v>
      </c>
    </row>
    <row r="12234" spans="1:6" x14ac:dyDescent="0.3">
      <c r="A12234" s="336">
        <v>42104</v>
      </c>
      <c r="B12234" s="2" t="s">
        <v>293</v>
      </c>
      <c r="C12234" s="429">
        <v>6.3778100000000002</v>
      </c>
      <c r="D12234" s="429">
        <v>3.7980269999999998</v>
      </c>
      <c r="E12234" s="429">
        <v>2.5797830000000004</v>
      </c>
      <c r="F12234" s="429">
        <v>0.18235999999999564</v>
      </c>
    </row>
    <row r="12235" spans="1:6" x14ac:dyDescent="0.3">
      <c r="A12235" s="336">
        <v>42120</v>
      </c>
      <c r="B12235" s="2" t="s">
        <v>293</v>
      </c>
      <c r="C12235" s="429">
        <v>6.3191600000000001</v>
      </c>
      <c r="D12235" s="429">
        <v>3.8191350000000002</v>
      </c>
      <c r="E12235" s="429">
        <v>2.5000249999999999</v>
      </c>
      <c r="F12235" s="429">
        <v>-1.1165129999999905</v>
      </c>
    </row>
    <row r="12236" spans="1:6" x14ac:dyDescent="0.3">
      <c r="A12236" s="336">
        <v>42122</v>
      </c>
      <c r="B12236" s="2" t="s">
        <v>293</v>
      </c>
      <c r="C12236" s="429">
        <v>6.3650060000000002</v>
      </c>
      <c r="D12236" s="429">
        <v>3.8234509999999999</v>
      </c>
      <c r="E12236" s="429">
        <v>2.5415550000000002</v>
      </c>
      <c r="F12236" s="429">
        <v>-0.26157600000000514</v>
      </c>
    </row>
    <row r="12237" spans="1:6" x14ac:dyDescent="0.3">
      <c r="A12237" s="336">
        <v>42123</v>
      </c>
      <c r="B12237" s="2" t="s">
        <v>293</v>
      </c>
      <c r="C12237" s="429">
        <v>6.2782580000000001</v>
      </c>
      <c r="D12237" s="429">
        <v>3.9256120000000001</v>
      </c>
      <c r="E12237" s="429">
        <v>2.352646</v>
      </c>
      <c r="F12237" s="429">
        <v>-2.2131939999999943</v>
      </c>
    </row>
    <row r="12238" spans="1:6" x14ac:dyDescent="0.3">
      <c r="A12238" s="336">
        <v>42124</v>
      </c>
      <c r="B12238" s="2" t="s">
        <v>293</v>
      </c>
      <c r="C12238" s="429">
        <v>6.1397779999999997</v>
      </c>
      <c r="D12238" s="429">
        <v>4.0695040000000002</v>
      </c>
      <c r="E12238" s="429">
        <v>2.0702739999999995</v>
      </c>
      <c r="F12238" s="429">
        <v>-4.0046649999999957</v>
      </c>
    </row>
    <row r="12239" spans="1:6" x14ac:dyDescent="0.3">
      <c r="A12239" s="336">
        <v>42127</v>
      </c>
      <c r="B12239" s="2" t="s">
        <v>293</v>
      </c>
      <c r="C12239" s="429">
        <v>6.2660140000000002</v>
      </c>
      <c r="D12239" s="429">
        <v>3.9252060000000002</v>
      </c>
      <c r="E12239" s="429">
        <v>2.340808</v>
      </c>
      <c r="F12239" s="429">
        <v>-1.8290710000000132</v>
      </c>
    </row>
    <row r="12240" spans="1:6" x14ac:dyDescent="0.3">
      <c r="A12240" s="336">
        <v>42129</v>
      </c>
      <c r="B12240" s="2" t="s">
        <v>293</v>
      </c>
      <c r="C12240" s="429">
        <v>6.1649539999999998</v>
      </c>
      <c r="D12240" s="429">
        <v>4.0891500000000001</v>
      </c>
      <c r="E12240" s="429">
        <v>2.0758039999999998</v>
      </c>
      <c r="F12240" s="429">
        <v>-3.7535239999999916</v>
      </c>
    </row>
    <row r="12241" spans="1:6" x14ac:dyDescent="0.3">
      <c r="A12241" s="336">
        <v>42130</v>
      </c>
      <c r="B12241" s="2" t="s">
        <v>293</v>
      </c>
      <c r="C12241" s="429">
        <v>6.2241309999999999</v>
      </c>
      <c r="D12241" s="429">
        <v>4.0243570000000002</v>
      </c>
      <c r="E12241" s="429">
        <v>2.1997739999999997</v>
      </c>
      <c r="F12241" s="429">
        <v>-3.2631170000000012</v>
      </c>
    </row>
    <row r="12242" spans="1:6" x14ac:dyDescent="0.3">
      <c r="A12242" s="336">
        <v>42131</v>
      </c>
      <c r="B12242" s="2" t="s">
        <v>293</v>
      </c>
      <c r="C12242" s="429">
        <v>6.2532709999999998</v>
      </c>
      <c r="D12242" s="429">
        <v>3.964226</v>
      </c>
      <c r="E12242" s="429">
        <v>2.2890449999999998</v>
      </c>
      <c r="F12242" s="429">
        <v>-2.7184960000000018</v>
      </c>
    </row>
    <row r="12243" spans="1:6" x14ac:dyDescent="0.3">
      <c r="A12243" s="336">
        <v>42133</v>
      </c>
      <c r="B12243" s="2" t="s">
        <v>293</v>
      </c>
      <c r="C12243" s="429">
        <v>6.2279590000000002</v>
      </c>
      <c r="D12243" s="429">
        <v>3.9423349999999999</v>
      </c>
      <c r="E12243" s="429">
        <v>2.2856240000000003</v>
      </c>
      <c r="F12243" s="429">
        <v>-2.8057040000000057</v>
      </c>
    </row>
    <row r="12244" spans="1:6" x14ac:dyDescent="0.3">
      <c r="A12244" s="336">
        <v>42134</v>
      </c>
      <c r="B12244" s="2" t="s">
        <v>293</v>
      </c>
      <c r="C12244" s="429">
        <v>6.3782560000000004</v>
      </c>
      <c r="D12244" s="429">
        <v>3.7119309999999999</v>
      </c>
      <c r="E12244" s="429">
        <v>2.6663250000000005</v>
      </c>
      <c r="F12244" s="429">
        <v>0.56996800000001002</v>
      </c>
    </row>
    <row r="12245" spans="1:6" x14ac:dyDescent="0.3">
      <c r="A12245" s="336">
        <v>42140</v>
      </c>
      <c r="B12245" s="2" t="s">
        <v>293</v>
      </c>
      <c r="C12245" s="429">
        <v>6.1478799999999998</v>
      </c>
      <c r="D12245" s="429">
        <v>3.9790760000000001</v>
      </c>
      <c r="E12245" s="429">
        <v>2.1688039999999997</v>
      </c>
      <c r="F12245" s="429">
        <v>-3.6931919999999963</v>
      </c>
    </row>
    <row r="12246" spans="1:6" x14ac:dyDescent="0.3">
      <c r="A12246" s="336">
        <v>42141</v>
      </c>
      <c r="B12246" s="2" t="s">
        <v>293</v>
      </c>
      <c r="C12246" s="429">
        <v>6.2650100000000002</v>
      </c>
      <c r="D12246" s="429">
        <v>3.9573269999999998</v>
      </c>
      <c r="E12246" s="429">
        <v>2.3076830000000004</v>
      </c>
      <c r="F12246" s="429">
        <v>-2.3810519999999968</v>
      </c>
    </row>
    <row r="12247" spans="1:6" x14ac:dyDescent="0.3">
      <c r="A12247" s="336">
        <v>42151</v>
      </c>
      <c r="B12247" s="2" t="s">
        <v>293</v>
      </c>
      <c r="C12247" s="429">
        <v>6.1080310000000004</v>
      </c>
      <c r="D12247" s="429">
        <v>4.044327</v>
      </c>
      <c r="E12247" s="429">
        <v>2.0637040000000004</v>
      </c>
      <c r="F12247" s="429">
        <v>-4.3775049999999922</v>
      </c>
    </row>
    <row r="12248" spans="1:6" x14ac:dyDescent="0.3">
      <c r="A12248" s="336">
        <v>42153</v>
      </c>
      <c r="B12248" s="2" t="s">
        <v>293</v>
      </c>
      <c r="C12248" s="429">
        <v>6.2589309999999996</v>
      </c>
      <c r="D12248" s="429">
        <v>3.9034049999999998</v>
      </c>
      <c r="E12248" s="429">
        <v>2.3555259999999998</v>
      </c>
      <c r="F12248" s="429">
        <v>-2.4512860000000174</v>
      </c>
    </row>
    <row r="12249" spans="1:6" x14ac:dyDescent="0.3">
      <c r="A12249" s="336">
        <v>42154</v>
      </c>
      <c r="B12249" s="2" t="s">
        <v>293</v>
      </c>
      <c r="C12249" s="429">
        <v>6.2166540000000001</v>
      </c>
      <c r="D12249" s="429">
        <v>4.0392830000000002</v>
      </c>
      <c r="E12249" s="429">
        <v>2.1773709999999999</v>
      </c>
      <c r="F12249" s="429">
        <v>-3.1187750000000065</v>
      </c>
    </row>
    <row r="12250" spans="1:6" x14ac:dyDescent="0.3">
      <c r="A12250" s="336">
        <v>42156</v>
      </c>
      <c r="B12250" s="2" t="s">
        <v>293</v>
      </c>
      <c r="C12250" s="429">
        <v>6.299785</v>
      </c>
      <c r="D12250" s="429">
        <v>3.9007640000000001</v>
      </c>
      <c r="E12250" s="429">
        <v>2.3990209999999998</v>
      </c>
      <c r="F12250" s="429">
        <v>-1.7759509999999992</v>
      </c>
    </row>
    <row r="12251" spans="1:6" x14ac:dyDescent="0.3">
      <c r="A12251" s="336">
        <v>42157</v>
      </c>
      <c r="B12251" s="2" t="s">
        <v>293</v>
      </c>
      <c r="C12251" s="429">
        <v>6.1784489999999996</v>
      </c>
      <c r="D12251" s="429">
        <v>4.0086320000000004</v>
      </c>
      <c r="E12251" s="429">
        <v>2.1698169999999992</v>
      </c>
      <c r="F12251" s="429">
        <v>-3.5277529999999899</v>
      </c>
    </row>
    <row r="12252" spans="1:6" x14ac:dyDescent="0.3">
      <c r="A12252" s="336">
        <v>42159</v>
      </c>
      <c r="B12252" s="2" t="s">
        <v>293</v>
      </c>
      <c r="C12252" s="429">
        <v>6.3525999999999998</v>
      </c>
      <c r="D12252" s="429">
        <v>3.827779</v>
      </c>
      <c r="E12252" s="429">
        <v>2.5248209999999998</v>
      </c>
      <c r="F12252" s="429">
        <v>-0.60333399999999671</v>
      </c>
    </row>
    <row r="12253" spans="1:6" x14ac:dyDescent="0.3">
      <c r="A12253" s="336">
        <v>42160</v>
      </c>
      <c r="B12253" s="2" t="s">
        <v>293</v>
      </c>
      <c r="C12253" s="429">
        <v>6.2882819999999997</v>
      </c>
      <c r="D12253" s="429">
        <v>3.8748490000000002</v>
      </c>
      <c r="E12253" s="429">
        <v>2.4134329999999995</v>
      </c>
      <c r="F12253" s="429">
        <v>-1.3465159999999941</v>
      </c>
    </row>
    <row r="12254" spans="1:6" x14ac:dyDescent="0.3">
      <c r="A12254" s="336">
        <v>42163</v>
      </c>
      <c r="B12254" s="2" t="s">
        <v>293</v>
      </c>
      <c r="C12254" s="429">
        <v>6.2972029999999997</v>
      </c>
      <c r="D12254" s="429">
        <v>3.8599190000000001</v>
      </c>
      <c r="E12254" s="429">
        <v>2.4372839999999996</v>
      </c>
      <c r="F12254" s="429">
        <v>-1.1638130000000046</v>
      </c>
    </row>
    <row r="12255" spans="1:6" x14ac:dyDescent="0.3">
      <c r="A12255" s="336">
        <v>42164</v>
      </c>
      <c r="B12255" s="2" t="s">
        <v>293</v>
      </c>
      <c r="C12255" s="429">
        <v>6.3155299999999999</v>
      </c>
      <c r="D12255" s="429">
        <v>3.858174</v>
      </c>
      <c r="E12255" s="429">
        <v>2.4573559999999999</v>
      </c>
      <c r="F12255" s="429">
        <v>-1.2964299999999866</v>
      </c>
    </row>
    <row r="12256" spans="1:6" x14ac:dyDescent="0.3">
      <c r="A12256" s="336">
        <v>42166</v>
      </c>
      <c r="B12256" s="2" t="s">
        <v>293</v>
      </c>
      <c r="C12256" s="429">
        <v>6.1708059999999998</v>
      </c>
      <c r="D12256" s="429">
        <v>4.0533229999999998</v>
      </c>
      <c r="E12256" s="429">
        <v>2.117483</v>
      </c>
      <c r="F12256" s="429">
        <v>-3.7618409999999898</v>
      </c>
    </row>
    <row r="12257" spans="1:6" x14ac:dyDescent="0.3">
      <c r="A12257" s="336">
        <v>42167</v>
      </c>
      <c r="B12257" s="2" t="s">
        <v>293</v>
      </c>
      <c r="C12257" s="429">
        <v>6.1254540000000004</v>
      </c>
      <c r="D12257" s="429">
        <v>4.0362910000000003</v>
      </c>
      <c r="E12257" s="429">
        <v>2.0891630000000001</v>
      </c>
      <c r="F12257" s="429">
        <v>-4.0763700000000114</v>
      </c>
    </row>
    <row r="12258" spans="1:6" x14ac:dyDescent="0.3">
      <c r="A12258" s="336">
        <v>42170</v>
      </c>
      <c r="B12258" s="2" t="s">
        <v>293</v>
      </c>
      <c r="C12258" s="429">
        <v>6.3911439999999997</v>
      </c>
      <c r="D12258" s="429">
        <v>3.7333479999999999</v>
      </c>
      <c r="E12258" s="429">
        <v>2.6577959999999998</v>
      </c>
      <c r="F12258" s="429">
        <v>0.65852199999999783</v>
      </c>
    </row>
    <row r="12259" spans="1:6" x14ac:dyDescent="0.3">
      <c r="A12259" s="336">
        <v>42171</v>
      </c>
      <c r="B12259" s="2" t="s">
        <v>293</v>
      </c>
      <c r="C12259" s="429">
        <v>6.3251239999999997</v>
      </c>
      <c r="D12259" s="429">
        <v>3.8423440000000002</v>
      </c>
      <c r="E12259" s="429">
        <v>2.4827799999999995</v>
      </c>
      <c r="F12259" s="429">
        <v>-0.91713400000000433</v>
      </c>
    </row>
    <row r="12260" spans="1:6" x14ac:dyDescent="0.3">
      <c r="A12260" s="336">
        <v>42202</v>
      </c>
      <c r="B12260" s="2" t="s">
        <v>293</v>
      </c>
      <c r="C12260" s="429">
        <v>6.4464009999999998</v>
      </c>
      <c r="D12260" s="429">
        <v>3.5724320000000001</v>
      </c>
      <c r="E12260" s="429">
        <v>2.8739689999999998</v>
      </c>
      <c r="F12260" s="429">
        <v>1.7145980000000094</v>
      </c>
    </row>
    <row r="12261" spans="1:6" x14ac:dyDescent="0.3">
      <c r="A12261" s="336">
        <v>42204</v>
      </c>
      <c r="B12261" s="2" t="s">
        <v>293</v>
      </c>
      <c r="C12261" s="429">
        <v>6.5213359999999998</v>
      </c>
      <c r="D12261" s="429">
        <v>3.5034519999999998</v>
      </c>
      <c r="E12261" s="429">
        <v>3.017884</v>
      </c>
      <c r="F12261" s="429">
        <v>1.8240899999999911</v>
      </c>
    </row>
    <row r="12262" spans="1:6" x14ac:dyDescent="0.3">
      <c r="A12262" s="336">
        <v>42206</v>
      </c>
      <c r="B12262" s="2" t="s">
        <v>293</v>
      </c>
      <c r="C12262" s="429">
        <v>6.4588489999999998</v>
      </c>
      <c r="D12262" s="429">
        <v>3.6636389999999999</v>
      </c>
      <c r="E12262" s="429">
        <v>2.79521</v>
      </c>
      <c r="F12262" s="429">
        <v>1.1592160000000007</v>
      </c>
    </row>
    <row r="12263" spans="1:6" x14ac:dyDescent="0.3">
      <c r="A12263" s="336">
        <v>42207</v>
      </c>
      <c r="B12263" s="2" t="s">
        <v>293</v>
      </c>
      <c r="C12263" s="429">
        <v>6.363645</v>
      </c>
      <c r="D12263" s="429">
        <v>3.6880419999999998</v>
      </c>
      <c r="E12263" s="429">
        <v>2.6756030000000002</v>
      </c>
      <c r="F12263" s="429">
        <v>0.25311100000000408</v>
      </c>
    </row>
    <row r="12264" spans="1:6" x14ac:dyDescent="0.3">
      <c r="A12264" s="336">
        <v>42210</v>
      </c>
      <c r="B12264" s="2" t="s">
        <v>293</v>
      </c>
      <c r="C12264" s="429">
        <v>6.3719950000000001</v>
      </c>
      <c r="D12264" s="429">
        <v>3.731814</v>
      </c>
      <c r="E12264" s="429">
        <v>2.6401810000000001</v>
      </c>
      <c r="F12264" s="429">
        <v>6.1255999999985988E-2</v>
      </c>
    </row>
    <row r="12265" spans="1:6" x14ac:dyDescent="0.3">
      <c r="A12265" s="336">
        <v>42211</v>
      </c>
      <c r="B12265" s="2" t="s">
        <v>293</v>
      </c>
      <c r="C12265" s="429">
        <v>6.6332529999999998</v>
      </c>
      <c r="D12265" s="429">
        <v>3.4574199999999999</v>
      </c>
      <c r="E12265" s="429">
        <v>3.1758329999999999</v>
      </c>
      <c r="F12265" s="429">
        <v>1.4494949999999989</v>
      </c>
    </row>
    <row r="12266" spans="1:6" x14ac:dyDescent="0.3">
      <c r="A12266" s="336">
        <v>42214</v>
      </c>
      <c r="B12266" s="2" t="s">
        <v>293</v>
      </c>
      <c r="C12266" s="429">
        <v>6.2237830000000001</v>
      </c>
      <c r="D12266" s="429">
        <v>4.0448060000000003</v>
      </c>
      <c r="E12266" s="429">
        <v>2.1789769999999997</v>
      </c>
      <c r="F12266" s="429">
        <v>-2.8874350000000106</v>
      </c>
    </row>
    <row r="12267" spans="1:6" x14ac:dyDescent="0.3">
      <c r="A12267" s="336">
        <v>42215</v>
      </c>
      <c r="B12267" s="2" t="s">
        <v>293</v>
      </c>
      <c r="C12267" s="429">
        <v>6.6198870000000003</v>
      </c>
      <c r="D12267" s="429">
        <v>3.3713959999999998</v>
      </c>
      <c r="E12267" s="429">
        <v>3.2484910000000005</v>
      </c>
      <c r="F12267" s="429">
        <v>1.8935800000000143</v>
      </c>
    </row>
    <row r="12268" spans="1:6" x14ac:dyDescent="0.3">
      <c r="A12268" s="336">
        <v>42217</v>
      </c>
      <c r="B12268" s="2" t="s">
        <v>293</v>
      </c>
      <c r="C12268" s="429">
        <v>6.6015689999999996</v>
      </c>
      <c r="D12268" s="429">
        <v>3.3619720000000002</v>
      </c>
      <c r="E12268" s="429">
        <v>3.2395969999999994</v>
      </c>
      <c r="F12268" s="429">
        <v>1.9659429999999887</v>
      </c>
    </row>
    <row r="12269" spans="1:6" x14ac:dyDescent="0.3">
      <c r="A12269" s="336">
        <v>42220</v>
      </c>
      <c r="B12269" s="2" t="s">
        <v>293</v>
      </c>
      <c r="C12269" s="429">
        <v>6.546386</v>
      </c>
      <c r="D12269" s="429">
        <v>3.4435889999999998</v>
      </c>
      <c r="E12269" s="429">
        <v>3.1027970000000002</v>
      </c>
      <c r="F12269" s="429">
        <v>1.7348420000000075</v>
      </c>
    </row>
    <row r="12270" spans="1:6" x14ac:dyDescent="0.3">
      <c r="A12270" s="336">
        <v>42223</v>
      </c>
      <c r="B12270" s="2" t="s">
        <v>293</v>
      </c>
      <c r="C12270" s="429">
        <v>6.5300500000000001</v>
      </c>
      <c r="D12270" s="429">
        <v>3.3810889999999998</v>
      </c>
      <c r="E12270" s="429">
        <v>3.1489610000000003</v>
      </c>
      <c r="F12270" s="429">
        <v>1.77659400000001</v>
      </c>
    </row>
    <row r="12271" spans="1:6" x14ac:dyDescent="0.3">
      <c r="A12271" s="336">
        <v>42232</v>
      </c>
      <c r="B12271" s="2" t="s">
        <v>293</v>
      </c>
      <c r="C12271" s="429">
        <v>6.5868770000000003</v>
      </c>
      <c r="D12271" s="429">
        <v>3.3535699999999999</v>
      </c>
      <c r="E12271" s="429">
        <v>3.2333070000000004</v>
      </c>
      <c r="F12271" s="429">
        <v>1.6159859999999995</v>
      </c>
    </row>
    <row r="12272" spans="1:6" x14ac:dyDescent="0.3">
      <c r="A12272" s="336">
        <v>42234</v>
      </c>
      <c r="B12272" s="2" t="s">
        <v>293</v>
      </c>
      <c r="C12272" s="429">
        <v>6.5366179999999998</v>
      </c>
      <c r="D12272" s="429">
        <v>3.4711439999999998</v>
      </c>
      <c r="E12272" s="429">
        <v>3.065474</v>
      </c>
      <c r="F12272" s="429">
        <v>1.8422430000000034</v>
      </c>
    </row>
    <row r="12273" spans="1:6" x14ac:dyDescent="0.3">
      <c r="A12273" s="336">
        <v>42236</v>
      </c>
      <c r="B12273" s="2" t="s">
        <v>293</v>
      </c>
      <c r="C12273" s="429">
        <v>6.5547779999999998</v>
      </c>
      <c r="D12273" s="429">
        <v>3.3233730000000001</v>
      </c>
      <c r="E12273" s="429">
        <v>3.2314049999999996</v>
      </c>
      <c r="F12273" s="429">
        <v>1.8147679999999866</v>
      </c>
    </row>
    <row r="12274" spans="1:6" x14ac:dyDescent="0.3">
      <c r="A12274" s="336">
        <v>42240</v>
      </c>
      <c r="B12274" s="2" t="s">
        <v>293</v>
      </c>
      <c r="C12274" s="429">
        <v>6.5655190000000001</v>
      </c>
      <c r="D12274" s="429">
        <v>3.3359070000000002</v>
      </c>
      <c r="E12274" s="429">
        <v>3.2296119999999999</v>
      </c>
      <c r="F12274" s="429">
        <v>1.7157720000000154</v>
      </c>
    </row>
    <row r="12275" spans="1:6" x14ac:dyDescent="0.3">
      <c r="A12275" s="336">
        <v>42252</v>
      </c>
      <c r="B12275" s="2" t="s">
        <v>293</v>
      </c>
      <c r="C12275" s="429">
        <v>6.4629479999999999</v>
      </c>
      <c r="D12275" s="429">
        <v>3.6680410000000001</v>
      </c>
      <c r="E12275" s="429">
        <v>2.7949069999999998</v>
      </c>
      <c r="F12275" s="429">
        <v>1.0062240000000031</v>
      </c>
    </row>
    <row r="12276" spans="1:6" x14ac:dyDescent="0.3">
      <c r="A12276" s="336">
        <v>42254</v>
      </c>
      <c r="B12276" s="2" t="s">
        <v>293</v>
      </c>
      <c r="C12276" s="429">
        <v>6.543793</v>
      </c>
      <c r="D12276" s="429">
        <v>3.3760500000000002</v>
      </c>
      <c r="E12276" s="429">
        <v>3.1677429999999998</v>
      </c>
      <c r="F12276" s="429">
        <v>1.4316810000000046</v>
      </c>
    </row>
    <row r="12277" spans="1:6" x14ac:dyDescent="0.3">
      <c r="A12277" s="336">
        <v>42256</v>
      </c>
      <c r="B12277" s="2" t="s">
        <v>293</v>
      </c>
      <c r="C12277" s="429">
        <v>6.5374739999999996</v>
      </c>
      <c r="D12277" s="429">
        <v>3.5358290000000001</v>
      </c>
      <c r="E12277" s="429">
        <v>3.0016449999999995</v>
      </c>
      <c r="F12277" s="429">
        <v>1.8602890000000016</v>
      </c>
    </row>
    <row r="12278" spans="1:6" x14ac:dyDescent="0.3">
      <c r="A12278" s="336">
        <v>42259</v>
      </c>
      <c r="B12278" s="2" t="s">
        <v>293</v>
      </c>
      <c r="C12278" s="429">
        <v>6.309895</v>
      </c>
      <c r="D12278" s="429">
        <v>3.781704</v>
      </c>
      <c r="E12278" s="429">
        <v>2.5281910000000001</v>
      </c>
      <c r="F12278" s="429">
        <v>-0.53183500000000805</v>
      </c>
    </row>
    <row r="12279" spans="1:6" x14ac:dyDescent="0.3">
      <c r="A12279" s="336">
        <v>42261</v>
      </c>
      <c r="B12279" s="2" t="s">
        <v>293</v>
      </c>
      <c r="C12279" s="429">
        <v>6.5058790000000002</v>
      </c>
      <c r="D12279" s="429">
        <v>3.604886</v>
      </c>
      <c r="E12279" s="429">
        <v>2.9009930000000002</v>
      </c>
      <c r="F12279" s="429">
        <v>1.6461959999999891</v>
      </c>
    </row>
    <row r="12280" spans="1:6" x14ac:dyDescent="0.3">
      <c r="A12280" s="336">
        <v>42262</v>
      </c>
      <c r="B12280" s="2" t="s">
        <v>293</v>
      </c>
      <c r="C12280" s="429">
        <v>6.5439610000000004</v>
      </c>
      <c r="D12280" s="429">
        <v>3.3362069999999999</v>
      </c>
      <c r="E12280" s="429">
        <v>3.2077540000000004</v>
      </c>
      <c r="F12280" s="429">
        <v>2.1728219999999965</v>
      </c>
    </row>
    <row r="12281" spans="1:6" x14ac:dyDescent="0.3">
      <c r="A12281" s="336">
        <v>42265</v>
      </c>
      <c r="B12281" s="2" t="s">
        <v>293</v>
      </c>
      <c r="C12281" s="429">
        <v>6.5067310000000003</v>
      </c>
      <c r="D12281" s="429">
        <v>3.5267970000000002</v>
      </c>
      <c r="E12281" s="429">
        <v>2.9799340000000001</v>
      </c>
      <c r="F12281" s="429">
        <v>1.8130210000000062</v>
      </c>
    </row>
    <row r="12282" spans="1:6" x14ac:dyDescent="0.3">
      <c r="A12282" s="336">
        <v>42266</v>
      </c>
      <c r="B12282" s="2" t="s">
        <v>293</v>
      </c>
      <c r="C12282" s="429">
        <v>6.5428579999999998</v>
      </c>
      <c r="D12282" s="429">
        <v>3.338425</v>
      </c>
      <c r="E12282" s="429">
        <v>3.2044329999999999</v>
      </c>
      <c r="F12282" s="429">
        <v>2.0852909999999909</v>
      </c>
    </row>
    <row r="12283" spans="1:6" x14ac:dyDescent="0.3">
      <c r="A12283" s="336">
        <v>42273</v>
      </c>
      <c r="B12283" s="2" t="s">
        <v>293</v>
      </c>
      <c r="C12283" s="429">
        <v>6.5447360000000003</v>
      </c>
      <c r="D12283" s="429">
        <v>3.538659</v>
      </c>
      <c r="E12283" s="429">
        <v>3.0060770000000003</v>
      </c>
      <c r="F12283" s="429">
        <v>2.1668749999999974</v>
      </c>
    </row>
    <row r="12284" spans="1:6" x14ac:dyDescent="0.3">
      <c r="A12284" s="336">
        <v>42274</v>
      </c>
      <c r="B12284" s="2" t="s">
        <v>293</v>
      </c>
      <c r="C12284" s="429">
        <v>6.418094</v>
      </c>
      <c r="D12284" s="429">
        <v>3.7325379999999999</v>
      </c>
      <c r="E12284" s="429">
        <v>2.6855560000000001</v>
      </c>
      <c r="F12284" s="429">
        <v>0.81114300000000128</v>
      </c>
    </row>
    <row r="12285" spans="1:6" x14ac:dyDescent="0.3">
      <c r="A12285" s="336">
        <v>42275</v>
      </c>
      <c r="B12285" s="2" t="s">
        <v>293</v>
      </c>
      <c r="C12285" s="429">
        <v>6.4410109999999996</v>
      </c>
      <c r="D12285" s="429">
        <v>3.6857380000000002</v>
      </c>
      <c r="E12285" s="429">
        <v>2.7552729999999994</v>
      </c>
      <c r="F12285" s="429">
        <v>0.71986199999999201</v>
      </c>
    </row>
    <row r="12286" spans="1:6" x14ac:dyDescent="0.3">
      <c r="A12286" s="336">
        <v>42276</v>
      </c>
      <c r="B12286" s="2" t="s">
        <v>293</v>
      </c>
      <c r="C12286" s="429">
        <v>6.501125</v>
      </c>
      <c r="D12286" s="429">
        <v>3.5758459999999999</v>
      </c>
      <c r="E12286" s="429">
        <v>2.9252790000000002</v>
      </c>
      <c r="F12286" s="429">
        <v>1.6347450000000023</v>
      </c>
    </row>
    <row r="12287" spans="1:6" x14ac:dyDescent="0.3">
      <c r="A12287" s="336">
        <v>42280</v>
      </c>
      <c r="B12287" s="2" t="s">
        <v>293</v>
      </c>
      <c r="C12287" s="429">
        <v>6.5418979999999998</v>
      </c>
      <c r="D12287" s="429">
        <v>3.4798930000000001</v>
      </c>
      <c r="E12287" s="429">
        <v>3.0620049999999996</v>
      </c>
      <c r="F12287" s="429">
        <v>1.6999729999999929</v>
      </c>
    </row>
    <row r="12288" spans="1:6" x14ac:dyDescent="0.3">
      <c r="A12288" s="336">
        <v>42285</v>
      </c>
      <c r="B12288" s="2" t="s">
        <v>293</v>
      </c>
      <c r="C12288" s="429">
        <v>6.3739150000000002</v>
      </c>
      <c r="D12288" s="429">
        <v>3.7029169999999998</v>
      </c>
      <c r="E12288" s="429">
        <v>2.6709980000000004</v>
      </c>
      <c r="F12288" s="429">
        <v>0.23553199999999919</v>
      </c>
    </row>
    <row r="12289" spans="1:6" x14ac:dyDescent="0.3">
      <c r="A12289" s="336">
        <v>42286</v>
      </c>
      <c r="B12289" s="2" t="s">
        <v>293</v>
      </c>
      <c r="C12289" s="429">
        <v>6.5433209999999997</v>
      </c>
      <c r="D12289" s="429">
        <v>3.419651</v>
      </c>
      <c r="E12289" s="429">
        <v>3.1236699999999997</v>
      </c>
      <c r="F12289" s="429">
        <v>1.9188969999999941</v>
      </c>
    </row>
    <row r="12290" spans="1:6" x14ac:dyDescent="0.3">
      <c r="A12290" s="336">
        <v>42287</v>
      </c>
      <c r="B12290" s="2" t="s">
        <v>293</v>
      </c>
      <c r="C12290" s="429">
        <v>6.4595659999999997</v>
      </c>
      <c r="D12290" s="429">
        <v>3.625197</v>
      </c>
      <c r="E12290" s="429">
        <v>2.8343689999999997</v>
      </c>
      <c r="F12290" s="429">
        <v>1.1970970000000065</v>
      </c>
    </row>
    <row r="12291" spans="1:6" x14ac:dyDescent="0.3">
      <c r="A12291" s="336">
        <v>42301</v>
      </c>
      <c r="B12291" s="2" t="s">
        <v>293</v>
      </c>
      <c r="C12291" s="429">
        <v>6.7537770000000004</v>
      </c>
      <c r="D12291" s="429">
        <v>3.3557290000000002</v>
      </c>
      <c r="E12291" s="429">
        <v>3.3980480000000002</v>
      </c>
      <c r="F12291" s="429">
        <v>4.664172999999991</v>
      </c>
    </row>
    <row r="12292" spans="1:6" x14ac:dyDescent="0.3">
      <c r="A12292" s="336">
        <v>42303</v>
      </c>
      <c r="B12292" s="2" t="s">
        <v>293</v>
      </c>
      <c r="C12292" s="429">
        <v>6.6653849999999997</v>
      </c>
      <c r="D12292" s="429">
        <v>3.4512909999999999</v>
      </c>
      <c r="E12292" s="429">
        <v>3.2140939999999998</v>
      </c>
      <c r="F12292" s="429">
        <v>3.9230379999999911</v>
      </c>
    </row>
    <row r="12293" spans="1:6" x14ac:dyDescent="0.3">
      <c r="A12293" s="336">
        <v>42320</v>
      </c>
      <c r="B12293" s="2" t="s">
        <v>293</v>
      </c>
      <c r="C12293" s="429">
        <v>6.5638709999999998</v>
      </c>
      <c r="D12293" s="429">
        <v>3.5006659999999998</v>
      </c>
      <c r="E12293" s="429">
        <v>3.063205</v>
      </c>
      <c r="F12293" s="429">
        <v>2.554421000000012</v>
      </c>
    </row>
    <row r="12294" spans="1:6" x14ac:dyDescent="0.3">
      <c r="A12294" s="336">
        <v>42321</v>
      </c>
      <c r="B12294" s="2" t="s">
        <v>293</v>
      </c>
      <c r="C12294" s="429">
        <v>6.5681039999999999</v>
      </c>
      <c r="D12294" s="429">
        <v>3.4566759999999999</v>
      </c>
      <c r="E12294" s="429">
        <v>3.1114280000000001</v>
      </c>
      <c r="F12294" s="429">
        <v>2.3692790000000059</v>
      </c>
    </row>
    <row r="12295" spans="1:6" x14ac:dyDescent="0.3">
      <c r="A12295" s="336">
        <v>42323</v>
      </c>
      <c r="B12295" s="2" t="s">
        <v>293</v>
      </c>
      <c r="C12295" s="429">
        <v>6.5652520000000001</v>
      </c>
      <c r="D12295" s="429">
        <v>3.470342</v>
      </c>
      <c r="E12295" s="429">
        <v>3.09491</v>
      </c>
      <c r="F12295" s="429">
        <v>2.3609690000000043</v>
      </c>
    </row>
    <row r="12296" spans="1:6" x14ac:dyDescent="0.3">
      <c r="A12296" s="336">
        <v>42324</v>
      </c>
      <c r="B12296" s="2" t="s">
        <v>293</v>
      </c>
      <c r="C12296" s="429">
        <v>6.5561020000000001</v>
      </c>
      <c r="D12296" s="429">
        <v>3.4937710000000002</v>
      </c>
      <c r="E12296" s="429">
        <v>3.0623309999999999</v>
      </c>
      <c r="F12296" s="429">
        <v>2.2047409999999914</v>
      </c>
    </row>
    <row r="12297" spans="1:6" x14ac:dyDescent="0.3">
      <c r="A12297" s="336">
        <v>42325</v>
      </c>
      <c r="B12297" s="2" t="s">
        <v>293</v>
      </c>
      <c r="C12297" s="429">
        <v>6.6501349999999997</v>
      </c>
      <c r="D12297" s="429">
        <v>3.3782730000000001</v>
      </c>
      <c r="E12297" s="429">
        <v>3.2718619999999996</v>
      </c>
      <c r="F12297" s="429">
        <v>3.2853339999999918</v>
      </c>
    </row>
    <row r="12298" spans="1:6" x14ac:dyDescent="0.3">
      <c r="A12298" s="336">
        <v>42326</v>
      </c>
      <c r="B12298" s="2" t="s">
        <v>293</v>
      </c>
      <c r="C12298" s="429">
        <v>6.566789</v>
      </c>
      <c r="D12298" s="429">
        <v>3.4766089999999998</v>
      </c>
      <c r="E12298" s="429">
        <v>3.0901800000000001</v>
      </c>
      <c r="F12298" s="429">
        <v>2.4292600000000064</v>
      </c>
    </row>
    <row r="12299" spans="1:6" x14ac:dyDescent="0.3">
      <c r="A12299" s="336">
        <v>42327</v>
      </c>
      <c r="B12299" s="2" t="s">
        <v>293</v>
      </c>
      <c r="C12299" s="429">
        <v>6.7280340000000001</v>
      </c>
      <c r="D12299" s="429">
        <v>3.3509859999999998</v>
      </c>
      <c r="E12299" s="429">
        <v>3.3770480000000003</v>
      </c>
      <c r="F12299" s="429">
        <v>4.3082300000000018</v>
      </c>
    </row>
    <row r="12300" spans="1:6" x14ac:dyDescent="0.3">
      <c r="A12300" s="336">
        <v>42328</v>
      </c>
      <c r="B12300" s="2" t="s">
        <v>293</v>
      </c>
      <c r="C12300" s="429">
        <v>6.6231090000000004</v>
      </c>
      <c r="D12300" s="429">
        <v>3.433538</v>
      </c>
      <c r="E12300" s="429">
        <v>3.1895710000000004</v>
      </c>
      <c r="F12300" s="429">
        <v>3.2158940000000058</v>
      </c>
    </row>
    <row r="12301" spans="1:6" x14ac:dyDescent="0.3">
      <c r="A12301" s="336">
        <v>42330</v>
      </c>
      <c r="B12301" s="2" t="s">
        <v>293</v>
      </c>
      <c r="C12301" s="429">
        <v>6.6124549999999997</v>
      </c>
      <c r="D12301" s="429">
        <v>3.4249589999999999</v>
      </c>
      <c r="E12301" s="429">
        <v>3.1874959999999999</v>
      </c>
      <c r="F12301" s="429">
        <v>3.0056340000000077</v>
      </c>
    </row>
    <row r="12302" spans="1:6" x14ac:dyDescent="0.3">
      <c r="A12302" s="336">
        <v>42333</v>
      </c>
      <c r="B12302" s="2" t="s">
        <v>293</v>
      </c>
      <c r="C12302" s="429">
        <v>6.5271970000000001</v>
      </c>
      <c r="D12302" s="429">
        <v>3.5454089999999998</v>
      </c>
      <c r="E12302" s="429">
        <v>2.9817880000000003</v>
      </c>
      <c r="F12302" s="429">
        <v>2.1200219999999987</v>
      </c>
    </row>
    <row r="12303" spans="1:6" x14ac:dyDescent="0.3">
      <c r="A12303" s="336">
        <v>42337</v>
      </c>
      <c r="B12303" s="2" t="s">
        <v>293</v>
      </c>
      <c r="C12303" s="429">
        <v>6.569013</v>
      </c>
      <c r="D12303" s="429">
        <v>3.4744470000000001</v>
      </c>
      <c r="E12303" s="429">
        <v>3.0945659999999999</v>
      </c>
      <c r="F12303" s="429">
        <v>2.4926900000000032</v>
      </c>
    </row>
    <row r="12304" spans="1:6" x14ac:dyDescent="0.3">
      <c r="A12304" s="336">
        <v>42338</v>
      </c>
      <c r="B12304" s="2" t="s">
        <v>293</v>
      </c>
      <c r="C12304" s="429">
        <v>6.5299800000000001</v>
      </c>
      <c r="D12304" s="429">
        <v>3.5256270000000001</v>
      </c>
      <c r="E12304" s="429">
        <v>3.0043530000000001</v>
      </c>
      <c r="F12304" s="429">
        <v>2.467815999999992</v>
      </c>
    </row>
    <row r="12305" spans="1:6" x14ac:dyDescent="0.3">
      <c r="A12305" s="336">
        <v>42339</v>
      </c>
      <c r="B12305" s="2" t="s">
        <v>293</v>
      </c>
      <c r="C12305" s="429">
        <v>6.5531439999999996</v>
      </c>
      <c r="D12305" s="429">
        <v>3.5032519999999998</v>
      </c>
      <c r="E12305" s="429">
        <v>3.0498919999999998</v>
      </c>
      <c r="F12305" s="429">
        <v>2.1088420000000028</v>
      </c>
    </row>
    <row r="12306" spans="1:6" x14ac:dyDescent="0.3">
      <c r="A12306" s="336">
        <v>42343</v>
      </c>
      <c r="B12306" s="2" t="s">
        <v>293</v>
      </c>
      <c r="C12306" s="429">
        <v>6.5247440000000001</v>
      </c>
      <c r="D12306" s="429">
        <v>3.5344760000000002</v>
      </c>
      <c r="E12306" s="429">
        <v>2.9902679999999999</v>
      </c>
      <c r="F12306" s="429">
        <v>2.4489149999999995</v>
      </c>
    </row>
    <row r="12307" spans="1:6" x14ac:dyDescent="0.3">
      <c r="A12307" s="336">
        <v>42344</v>
      </c>
      <c r="B12307" s="2" t="s">
        <v>293</v>
      </c>
      <c r="C12307" s="429">
        <v>6.6403359999999996</v>
      </c>
      <c r="D12307" s="429">
        <v>3.3730060000000002</v>
      </c>
      <c r="E12307" s="429">
        <v>3.2673299999999994</v>
      </c>
      <c r="F12307" s="429">
        <v>3.0344119999999961</v>
      </c>
    </row>
    <row r="12308" spans="1:6" x14ac:dyDescent="0.3">
      <c r="A12308" s="336">
        <v>42345</v>
      </c>
      <c r="B12308" s="2" t="s">
        <v>293</v>
      </c>
      <c r="C12308" s="429">
        <v>6.5872339999999996</v>
      </c>
      <c r="D12308" s="429">
        <v>3.4180429999999999</v>
      </c>
      <c r="E12308" s="429">
        <v>3.1691909999999996</v>
      </c>
      <c r="F12308" s="429">
        <v>2.4047849999999968</v>
      </c>
    </row>
    <row r="12309" spans="1:6" x14ac:dyDescent="0.3">
      <c r="A12309" s="336">
        <v>42347</v>
      </c>
      <c r="B12309" s="2" t="s">
        <v>293</v>
      </c>
      <c r="C12309" s="429">
        <v>6.5891299999999999</v>
      </c>
      <c r="D12309" s="429">
        <v>3.4826619999999999</v>
      </c>
      <c r="E12309" s="429">
        <v>3.106468</v>
      </c>
      <c r="F12309" s="429">
        <v>2.9461029999999937</v>
      </c>
    </row>
    <row r="12310" spans="1:6" x14ac:dyDescent="0.3">
      <c r="A12310" s="336">
        <v>42348</v>
      </c>
      <c r="B12310" s="2" t="s">
        <v>293</v>
      </c>
      <c r="C12310" s="429">
        <v>6.5548190000000002</v>
      </c>
      <c r="D12310" s="429">
        <v>3.5491160000000002</v>
      </c>
      <c r="E12310" s="429">
        <v>3.005703</v>
      </c>
      <c r="F12310" s="429">
        <v>2.8764020000000059</v>
      </c>
    </row>
    <row r="12311" spans="1:6" x14ac:dyDescent="0.3">
      <c r="A12311" s="336">
        <v>42349</v>
      </c>
      <c r="B12311" s="2" t="s">
        <v>293</v>
      </c>
      <c r="C12311" s="429">
        <v>6.4974600000000002</v>
      </c>
      <c r="D12311" s="429">
        <v>3.5563729999999998</v>
      </c>
      <c r="E12311" s="429">
        <v>2.9410870000000005</v>
      </c>
      <c r="F12311" s="429">
        <v>1.928009000000003</v>
      </c>
    </row>
    <row r="12312" spans="1:6" x14ac:dyDescent="0.3">
      <c r="A12312" s="336">
        <v>42350</v>
      </c>
      <c r="B12312" s="2" t="s">
        <v>293</v>
      </c>
      <c r="C12312" s="429">
        <v>6.669956</v>
      </c>
      <c r="D12312" s="429">
        <v>3.3858299999999999</v>
      </c>
      <c r="E12312" s="429">
        <v>3.2841260000000001</v>
      </c>
      <c r="F12312" s="429">
        <v>3.6743390000000034</v>
      </c>
    </row>
    <row r="12313" spans="1:6" x14ac:dyDescent="0.3">
      <c r="A12313" s="336">
        <v>42351</v>
      </c>
      <c r="B12313" s="2" t="s">
        <v>293</v>
      </c>
      <c r="C12313" s="429">
        <v>6.606058</v>
      </c>
      <c r="D12313" s="429">
        <v>3.5278679999999998</v>
      </c>
      <c r="E12313" s="429">
        <v>3.0781900000000002</v>
      </c>
      <c r="F12313" s="429">
        <v>3.3344080000000034</v>
      </c>
    </row>
    <row r="12314" spans="1:6" x14ac:dyDescent="0.3">
      <c r="A12314" s="336">
        <v>42352</v>
      </c>
      <c r="B12314" s="2" t="s">
        <v>293</v>
      </c>
      <c r="C12314" s="429">
        <v>6.6538649999999997</v>
      </c>
      <c r="D12314" s="429">
        <v>3.4174289999999998</v>
      </c>
      <c r="E12314" s="429">
        <v>3.2364359999999999</v>
      </c>
      <c r="F12314" s="429">
        <v>3.5867250000000013</v>
      </c>
    </row>
    <row r="12315" spans="1:6" x14ac:dyDescent="0.3">
      <c r="A12315" s="336">
        <v>42354</v>
      </c>
      <c r="B12315" s="2" t="s">
        <v>293</v>
      </c>
      <c r="C12315" s="429">
        <v>6.5867459999999998</v>
      </c>
      <c r="D12315" s="429">
        <v>3.4781219999999999</v>
      </c>
      <c r="E12315" s="429">
        <v>3.1086239999999998</v>
      </c>
      <c r="F12315" s="429">
        <v>2.8209780000000038</v>
      </c>
    </row>
    <row r="12316" spans="1:6" x14ac:dyDescent="0.3">
      <c r="A12316" s="336">
        <v>42355</v>
      </c>
      <c r="B12316" s="2" t="s">
        <v>293</v>
      </c>
      <c r="C12316" s="429">
        <v>6.6535419999999998</v>
      </c>
      <c r="D12316" s="429">
        <v>3.4901949999999999</v>
      </c>
      <c r="E12316" s="429">
        <v>3.1633469999999999</v>
      </c>
      <c r="F12316" s="429">
        <v>3.6880960000000016</v>
      </c>
    </row>
    <row r="12317" spans="1:6" x14ac:dyDescent="0.3">
      <c r="A12317" s="336">
        <v>42361</v>
      </c>
      <c r="B12317" s="2" t="s">
        <v>293</v>
      </c>
      <c r="C12317" s="429">
        <v>6.512149</v>
      </c>
      <c r="D12317" s="429">
        <v>3.540028</v>
      </c>
      <c r="E12317" s="429">
        <v>2.972121</v>
      </c>
      <c r="F12317" s="429">
        <v>2.2004679999999937</v>
      </c>
    </row>
    <row r="12318" spans="1:6" x14ac:dyDescent="0.3">
      <c r="A12318" s="336">
        <v>42366</v>
      </c>
      <c r="B12318" s="2" t="s">
        <v>293</v>
      </c>
      <c r="C12318" s="429">
        <v>6.6146979999999997</v>
      </c>
      <c r="D12318" s="429">
        <v>3.4864120000000001</v>
      </c>
      <c r="E12318" s="429">
        <v>3.1282859999999997</v>
      </c>
      <c r="F12318" s="429">
        <v>3.4184829999999948</v>
      </c>
    </row>
    <row r="12319" spans="1:6" x14ac:dyDescent="0.3">
      <c r="A12319" s="336">
        <v>42367</v>
      </c>
      <c r="B12319" s="2" t="s">
        <v>293</v>
      </c>
      <c r="C12319" s="429">
        <v>6.5995559999999998</v>
      </c>
      <c r="D12319" s="429">
        <v>3.4162439999999998</v>
      </c>
      <c r="E12319" s="429">
        <v>3.1833119999999999</v>
      </c>
      <c r="F12319" s="429">
        <v>2.7649569999999954</v>
      </c>
    </row>
    <row r="12320" spans="1:6" x14ac:dyDescent="0.3">
      <c r="A12320" s="336">
        <v>42368</v>
      </c>
      <c r="B12320" s="2" t="s">
        <v>293</v>
      </c>
      <c r="C12320" s="429">
        <v>6.5396289999999997</v>
      </c>
      <c r="D12320" s="429">
        <v>3.5411380000000001</v>
      </c>
      <c r="E12320" s="429">
        <v>2.9984909999999996</v>
      </c>
      <c r="F12320" s="429">
        <v>2.6194239999999951</v>
      </c>
    </row>
    <row r="12321" spans="1:6" x14ac:dyDescent="0.3">
      <c r="A12321" s="336">
        <v>42369</v>
      </c>
      <c r="B12321" s="2" t="s">
        <v>293</v>
      </c>
      <c r="C12321" s="429">
        <v>6.5843759999999998</v>
      </c>
      <c r="D12321" s="429">
        <v>3.4679600000000002</v>
      </c>
      <c r="E12321" s="429">
        <v>3.1164159999999996</v>
      </c>
      <c r="F12321" s="429">
        <v>2.7592379999999963</v>
      </c>
    </row>
    <row r="12322" spans="1:6" x14ac:dyDescent="0.3">
      <c r="A12322" s="336">
        <v>42371</v>
      </c>
      <c r="B12322" s="2" t="s">
        <v>293</v>
      </c>
      <c r="C12322" s="429">
        <v>6.698995</v>
      </c>
      <c r="D12322" s="429">
        <v>3.357882</v>
      </c>
      <c r="E12322" s="429">
        <v>3.341113</v>
      </c>
      <c r="F12322" s="429">
        <v>4.0050190000000043</v>
      </c>
    </row>
    <row r="12323" spans="1:6" x14ac:dyDescent="0.3">
      <c r="A12323" s="336">
        <v>42372</v>
      </c>
      <c r="B12323" s="2" t="s">
        <v>293</v>
      </c>
      <c r="C12323" s="429">
        <v>6.6846490000000003</v>
      </c>
      <c r="D12323" s="429">
        <v>3.3643269999999998</v>
      </c>
      <c r="E12323" s="429">
        <v>3.3203220000000004</v>
      </c>
      <c r="F12323" s="429">
        <v>3.7251259999999959</v>
      </c>
    </row>
    <row r="12324" spans="1:6" x14ac:dyDescent="0.3">
      <c r="A12324" s="336">
        <v>42376</v>
      </c>
      <c r="B12324" s="2" t="s">
        <v>293</v>
      </c>
      <c r="C12324" s="429">
        <v>6.6663040000000002</v>
      </c>
      <c r="D12324" s="429">
        <v>3.418256</v>
      </c>
      <c r="E12324" s="429">
        <v>3.2480480000000003</v>
      </c>
      <c r="F12324" s="429">
        <v>3.8137070000000008</v>
      </c>
    </row>
    <row r="12325" spans="1:6" x14ac:dyDescent="0.3">
      <c r="A12325" s="336">
        <v>42378</v>
      </c>
      <c r="B12325" s="2" t="s">
        <v>293</v>
      </c>
      <c r="C12325" s="429">
        <v>6.5814969999999997</v>
      </c>
      <c r="D12325" s="429">
        <v>3.5030220000000001</v>
      </c>
      <c r="E12325" s="429">
        <v>3.0784749999999996</v>
      </c>
      <c r="F12325" s="429">
        <v>3.0024009999999848</v>
      </c>
    </row>
    <row r="12326" spans="1:6" x14ac:dyDescent="0.3">
      <c r="A12326" s="336">
        <v>42404</v>
      </c>
      <c r="B12326" s="2" t="s">
        <v>293</v>
      </c>
      <c r="C12326" s="429">
        <v>6.7957530000000004</v>
      </c>
      <c r="D12326" s="429">
        <v>3.416223</v>
      </c>
      <c r="E12326" s="429">
        <v>3.3795300000000004</v>
      </c>
      <c r="F12326" s="429">
        <v>4.2103949999999983</v>
      </c>
    </row>
    <row r="12327" spans="1:6" x14ac:dyDescent="0.3">
      <c r="A12327" s="336">
        <v>42406</v>
      </c>
      <c r="B12327" s="2" t="s">
        <v>293</v>
      </c>
      <c r="C12327" s="429">
        <v>6.8214329999999999</v>
      </c>
      <c r="D12327" s="429">
        <v>3.3408389999999999</v>
      </c>
      <c r="E12327" s="429">
        <v>3.480594</v>
      </c>
      <c r="F12327" s="429">
        <v>5.0918510000000126</v>
      </c>
    </row>
    <row r="12328" spans="1:6" x14ac:dyDescent="0.3">
      <c r="A12328" s="336">
        <v>42408</v>
      </c>
      <c r="B12328" s="2" t="s">
        <v>293</v>
      </c>
      <c r="C12328" s="429">
        <v>6.6958039999999999</v>
      </c>
      <c r="D12328" s="429">
        <v>3.386304</v>
      </c>
      <c r="E12328" s="429">
        <v>3.3094999999999999</v>
      </c>
      <c r="F12328" s="429">
        <v>2.778382999999998</v>
      </c>
    </row>
    <row r="12329" spans="1:6" x14ac:dyDescent="0.3">
      <c r="A12329" s="336">
        <v>42409</v>
      </c>
      <c r="B12329" s="2" t="s">
        <v>293</v>
      </c>
      <c r="C12329" s="429">
        <v>6.7873020000000004</v>
      </c>
      <c r="D12329" s="429">
        <v>3.3721770000000002</v>
      </c>
      <c r="E12329" s="429">
        <v>3.4151250000000002</v>
      </c>
      <c r="F12329" s="429">
        <v>4.2897879999999944</v>
      </c>
    </row>
    <row r="12330" spans="1:6" x14ac:dyDescent="0.3">
      <c r="A12330" s="336">
        <v>42410</v>
      </c>
      <c r="B12330" s="2" t="s">
        <v>293</v>
      </c>
      <c r="C12330" s="429">
        <v>6.6743079999999999</v>
      </c>
      <c r="D12330" s="429">
        <v>3.3603879999999999</v>
      </c>
      <c r="E12330" s="429">
        <v>3.31392</v>
      </c>
      <c r="F12330" s="429">
        <v>3.1340080000000086</v>
      </c>
    </row>
    <row r="12331" spans="1:6" x14ac:dyDescent="0.3">
      <c r="A12331" s="336">
        <v>42411</v>
      </c>
      <c r="B12331" s="2" t="s">
        <v>293</v>
      </c>
      <c r="C12331" s="429">
        <v>6.7764759999999997</v>
      </c>
      <c r="D12331" s="429">
        <v>3.4832670000000001</v>
      </c>
      <c r="E12331" s="429">
        <v>3.2932089999999996</v>
      </c>
      <c r="F12331" s="429">
        <v>3.09330199999998</v>
      </c>
    </row>
    <row r="12332" spans="1:6" x14ac:dyDescent="0.3">
      <c r="A12332" s="336">
        <v>42413</v>
      </c>
      <c r="B12332" s="2" t="s">
        <v>293</v>
      </c>
      <c r="C12332" s="429">
        <v>6.7296060000000004</v>
      </c>
      <c r="D12332" s="429">
        <v>3.347118</v>
      </c>
      <c r="E12332" s="429">
        <v>3.3824880000000004</v>
      </c>
      <c r="F12332" s="429">
        <v>3.9105090000000047</v>
      </c>
    </row>
    <row r="12333" spans="1:6" x14ac:dyDescent="0.3">
      <c r="A12333" s="336">
        <v>42420</v>
      </c>
      <c r="B12333" s="2" t="s">
        <v>293</v>
      </c>
      <c r="C12333" s="429">
        <v>6.8060359999999998</v>
      </c>
      <c r="D12333" s="429">
        <v>3.3116189999999999</v>
      </c>
      <c r="E12333" s="429">
        <v>3.4944169999999999</v>
      </c>
      <c r="F12333" s="429">
        <v>5.2585639999999927</v>
      </c>
    </row>
    <row r="12334" spans="1:6" x14ac:dyDescent="0.3">
      <c r="A12334" s="336">
        <v>42431</v>
      </c>
      <c r="B12334" s="2" t="s">
        <v>293</v>
      </c>
      <c r="C12334" s="429">
        <v>6.6933670000000003</v>
      </c>
      <c r="D12334" s="429">
        <v>3.3576100000000002</v>
      </c>
      <c r="E12334" s="429">
        <v>3.3357570000000001</v>
      </c>
      <c r="F12334" s="429">
        <v>3.4350280000000026</v>
      </c>
    </row>
    <row r="12335" spans="1:6" x14ac:dyDescent="0.3">
      <c r="A12335" s="336">
        <v>42436</v>
      </c>
      <c r="B12335" s="2" t="s">
        <v>293</v>
      </c>
      <c r="C12335" s="429">
        <v>6.7587409999999997</v>
      </c>
      <c r="D12335" s="429">
        <v>3.3600210000000001</v>
      </c>
      <c r="E12335" s="429">
        <v>3.3987199999999995</v>
      </c>
      <c r="F12335" s="429">
        <v>3.7414520000000024</v>
      </c>
    </row>
    <row r="12336" spans="1:6" x14ac:dyDescent="0.3">
      <c r="A12336" s="336">
        <v>42437</v>
      </c>
      <c r="B12336" s="2" t="s">
        <v>293</v>
      </c>
      <c r="C12336" s="429">
        <v>6.8264719999999999</v>
      </c>
      <c r="D12336" s="429">
        <v>3.4212449999999999</v>
      </c>
      <c r="E12336" s="429">
        <v>3.405227</v>
      </c>
      <c r="F12336" s="429">
        <v>4.8849339999999941</v>
      </c>
    </row>
    <row r="12337" spans="1:6" x14ac:dyDescent="0.3">
      <c r="A12337" s="336">
        <v>42441</v>
      </c>
      <c r="B12337" s="2" t="s">
        <v>293</v>
      </c>
      <c r="C12337" s="429">
        <v>6.7589600000000001</v>
      </c>
      <c r="D12337" s="429">
        <v>3.3755359999999999</v>
      </c>
      <c r="E12337" s="429">
        <v>3.3834240000000002</v>
      </c>
      <c r="F12337" s="429">
        <v>3.6397369999999967</v>
      </c>
    </row>
    <row r="12338" spans="1:6" x14ac:dyDescent="0.3">
      <c r="A12338" s="336">
        <v>42442</v>
      </c>
      <c r="B12338" s="2" t="s">
        <v>293</v>
      </c>
      <c r="C12338" s="429">
        <v>6.6413450000000003</v>
      </c>
      <c r="D12338" s="429">
        <v>3.3615010000000001</v>
      </c>
      <c r="E12338" s="429">
        <v>3.2798440000000002</v>
      </c>
      <c r="F12338" s="429">
        <v>2.6125989999999959</v>
      </c>
    </row>
    <row r="12339" spans="1:6" x14ac:dyDescent="0.3">
      <c r="A12339" s="336">
        <v>42445</v>
      </c>
      <c r="B12339" s="2" t="s">
        <v>293</v>
      </c>
      <c r="C12339" s="429">
        <v>6.7272090000000002</v>
      </c>
      <c r="D12339" s="429">
        <v>3.4323160000000001</v>
      </c>
      <c r="E12339" s="429">
        <v>3.2948930000000001</v>
      </c>
      <c r="F12339" s="429">
        <v>2.6847220000000078</v>
      </c>
    </row>
    <row r="12340" spans="1:6" x14ac:dyDescent="0.3">
      <c r="A12340" s="336">
        <v>42450</v>
      </c>
      <c r="B12340" s="2" t="s">
        <v>293</v>
      </c>
      <c r="C12340" s="429">
        <v>6.7828090000000003</v>
      </c>
      <c r="D12340" s="429">
        <v>3.393856</v>
      </c>
      <c r="E12340" s="429">
        <v>3.3889530000000003</v>
      </c>
      <c r="F12340" s="429">
        <v>3.8836149999999918</v>
      </c>
    </row>
    <row r="12341" spans="1:6" x14ac:dyDescent="0.3">
      <c r="A12341" s="336">
        <v>42451</v>
      </c>
      <c r="B12341" s="2" t="s">
        <v>293</v>
      </c>
      <c r="C12341" s="429">
        <v>6.8010830000000002</v>
      </c>
      <c r="D12341" s="429">
        <v>3.3126929999999999</v>
      </c>
      <c r="E12341" s="429">
        <v>3.4883900000000003</v>
      </c>
      <c r="F12341" s="429">
        <v>5.3354910000000046</v>
      </c>
    </row>
    <row r="12342" spans="1:6" x14ac:dyDescent="0.3">
      <c r="A12342" s="336">
        <v>42452</v>
      </c>
      <c r="B12342" s="2" t="s">
        <v>293</v>
      </c>
      <c r="C12342" s="429">
        <v>6.8003539999999996</v>
      </c>
      <c r="D12342" s="429">
        <v>3.3233359999999998</v>
      </c>
      <c r="E12342" s="429">
        <v>3.4770179999999997</v>
      </c>
      <c r="F12342" s="429">
        <v>4.8964140000000071</v>
      </c>
    </row>
    <row r="12343" spans="1:6" x14ac:dyDescent="0.3">
      <c r="A12343" s="336">
        <v>42453</v>
      </c>
      <c r="B12343" s="2" t="s">
        <v>293</v>
      </c>
      <c r="C12343" s="429">
        <v>6.6518129999999998</v>
      </c>
      <c r="D12343" s="429">
        <v>3.366231</v>
      </c>
      <c r="E12343" s="429">
        <v>3.2855819999999998</v>
      </c>
      <c r="F12343" s="429">
        <v>2.5564430000000016</v>
      </c>
    </row>
    <row r="12344" spans="1:6" x14ac:dyDescent="0.3">
      <c r="A12344" s="336">
        <v>42455</v>
      </c>
      <c r="B12344" s="2" t="s">
        <v>293</v>
      </c>
      <c r="C12344" s="429">
        <v>6.7876890000000003</v>
      </c>
      <c r="D12344" s="429">
        <v>3.3396520000000001</v>
      </c>
      <c r="E12344" s="429">
        <v>3.4480370000000002</v>
      </c>
      <c r="F12344" s="429">
        <v>4.5143439999999941</v>
      </c>
    </row>
    <row r="12345" spans="1:6" x14ac:dyDescent="0.3">
      <c r="A12345" s="336">
        <v>42456</v>
      </c>
      <c r="B12345" s="2" t="s">
        <v>293</v>
      </c>
      <c r="C12345" s="429">
        <v>6.7623249999999997</v>
      </c>
      <c r="D12345" s="429">
        <v>3.3445960000000001</v>
      </c>
      <c r="E12345" s="429">
        <v>3.4177289999999996</v>
      </c>
      <c r="F12345" s="429">
        <v>4.1854599999999991</v>
      </c>
    </row>
    <row r="12346" spans="1:6" x14ac:dyDescent="0.3">
      <c r="A12346" s="336">
        <v>42458</v>
      </c>
      <c r="B12346" s="2" t="s">
        <v>293</v>
      </c>
      <c r="C12346" s="429">
        <v>6.8058040000000002</v>
      </c>
      <c r="D12346" s="429">
        <v>3.300697</v>
      </c>
      <c r="E12346" s="429">
        <v>3.5051070000000002</v>
      </c>
      <c r="F12346" s="429">
        <v>5.425532000000004</v>
      </c>
    </row>
    <row r="12347" spans="1:6" x14ac:dyDescent="0.3">
      <c r="A12347" s="336">
        <v>42459</v>
      </c>
      <c r="B12347" s="2" t="s">
        <v>293</v>
      </c>
      <c r="C12347" s="429">
        <v>6.8273999999999999</v>
      </c>
      <c r="D12347" s="429">
        <v>3.4790709999999998</v>
      </c>
      <c r="E12347" s="429">
        <v>3.3483290000000001</v>
      </c>
      <c r="F12347" s="429">
        <v>4.581581000000007</v>
      </c>
    </row>
    <row r="12348" spans="1:6" x14ac:dyDescent="0.3">
      <c r="A12348" s="336">
        <v>42461</v>
      </c>
      <c r="B12348" s="2" t="s">
        <v>293</v>
      </c>
      <c r="C12348" s="429">
        <v>6.8286910000000001</v>
      </c>
      <c r="D12348" s="429">
        <v>3.3820160000000001</v>
      </c>
      <c r="E12348" s="429">
        <v>3.4466749999999999</v>
      </c>
      <c r="F12348" s="429">
        <v>5.2979559999999921</v>
      </c>
    </row>
    <row r="12349" spans="1:6" x14ac:dyDescent="0.3">
      <c r="A12349" s="336">
        <v>42462</v>
      </c>
      <c r="B12349" s="2" t="s">
        <v>293</v>
      </c>
      <c r="C12349" s="429">
        <v>6.8333449999999996</v>
      </c>
      <c r="D12349" s="429">
        <v>3.3701919999999999</v>
      </c>
      <c r="E12349" s="429">
        <v>3.4631529999999997</v>
      </c>
      <c r="F12349" s="429">
        <v>5.0943940000000012</v>
      </c>
    </row>
    <row r="12350" spans="1:6" x14ac:dyDescent="0.3">
      <c r="A12350" s="336">
        <v>42464</v>
      </c>
      <c r="B12350" s="2" t="s">
        <v>293</v>
      </c>
      <c r="C12350" s="429">
        <v>6.6308309999999997</v>
      </c>
      <c r="D12350" s="429">
        <v>3.3680539999999999</v>
      </c>
      <c r="E12350" s="429">
        <v>3.2627769999999998</v>
      </c>
      <c r="F12350" s="429">
        <v>2.689530000000012</v>
      </c>
    </row>
    <row r="12351" spans="1:6" x14ac:dyDescent="0.3">
      <c r="A12351" s="336">
        <v>42501</v>
      </c>
      <c r="B12351" s="2" t="s">
        <v>293</v>
      </c>
      <c r="C12351" s="429">
        <v>5.8663179999999997</v>
      </c>
      <c r="D12351" s="429">
        <v>3.7630189999999999</v>
      </c>
      <c r="E12351" s="429">
        <v>2.1032989999999998</v>
      </c>
      <c r="F12351" s="429">
        <v>-1.5205419999999989</v>
      </c>
    </row>
    <row r="12352" spans="1:6" x14ac:dyDescent="0.3">
      <c r="A12352" s="336">
        <v>42503</v>
      </c>
      <c r="B12352" s="2" t="s">
        <v>293</v>
      </c>
      <c r="C12352" s="429">
        <v>5.8922460000000001</v>
      </c>
      <c r="D12352" s="429">
        <v>3.8087719999999998</v>
      </c>
      <c r="E12352" s="429">
        <v>2.0834740000000003</v>
      </c>
      <c r="F12352" s="429">
        <v>-1.4059610000000191</v>
      </c>
    </row>
    <row r="12353" spans="1:6" x14ac:dyDescent="0.3">
      <c r="A12353" s="336">
        <v>42516</v>
      </c>
      <c r="B12353" s="2" t="s">
        <v>293</v>
      </c>
      <c r="C12353" s="429">
        <v>5.9066650000000003</v>
      </c>
      <c r="D12353" s="429">
        <v>3.9454929999999999</v>
      </c>
      <c r="E12353" s="429">
        <v>1.9611720000000004</v>
      </c>
      <c r="F12353" s="429">
        <v>-2.2698070000000072</v>
      </c>
    </row>
    <row r="12354" spans="1:6" x14ac:dyDescent="0.3">
      <c r="A12354" s="336">
        <v>42518</v>
      </c>
      <c r="B12354" s="2" t="s">
        <v>293</v>
      </c>
      <c r="C12354" s="429">
        <v>5.9004620000000001</v>
      </c>
      <c r="D12354" s="429">
        <v>3.9460229999999998</v>
      </c>
      <c r="E12354" s="429">
        <v>1.9544390000000003</v>
      </c>
      <c r="F12354" s="429">
        <v>-2.8476959999999991</v>
      </c>
    </row>
    <row r="12355" spans="1:6" x14ac:dyDescent="0.3">
      <c r="A12355" s="336">
        <v>42519</v>
      </c>
      <c r="B12355" s="2" t="s">
        <v>293</v>
      </c>
      <c r="C12355" s="429">
        <v>5.8770680000000004</v>
      </c>
      <c r="D12355" s="429">
        <v>3.8673829999999998</v>
      </c>
      <c r="E12355" s="429">
        <v>2.0096850000000006</v>
      </c>
      <c r="F12355" s="429">
        <v>-2.3608639999999994</v>
      </c>
    </row>
    <row r="12356" spans="1:6" x14ac:dyDescent="0.3">
      <c r="A12356" s="336">
        <v>42528</v>
      </c>
      <c r="B12356" s="2" t="s">
        <v>293</v>
      </c>
      <c r="C12356" s="429">
        <v>5.9962030000000004</v>
      </c>
      <c r="D12356" s="429">
        <v>4.0221799999999996</v>
      </c>
      <c r="E12356" s="429">
        <v>1.9740230000000007</v>
      </c>
      <c r="F12356" s="429">
        <v>-2.681960999999994</v>
      </c>
    </row>
    <row r="12357" spans="1:6" x14ac:dyDescent="0.3">
      <c r="A12357" s="336">
        <v>42533</v>
      </c>
      <c r="B12357" s="2" t="s">
        <v>293</v>
      </c>
      <c r="C12357" s="429">
        <v>5.9202329999999996</v>
      </c>
      <c r="D12357" s="429">
        <v>3.8669349999999998</v>
      </c>
      <c r="E12357" s="429">
        <v>2.0532979999999998</v>
      </c>
      <c r="F12357" s="429">
        <v>-1.8859400000000051</v>
      </c>
    </row>
    <row r="12358" spans="1:6" x14ac:dyDescent="0.3">
      <c r="A12358" s="336">
        <v>42539</v>
      </c>
      <c r="B12358" s="2" t="s">
        <v>293</v>
      </c>
      <c r="C12358" s="429">
        <v>5.9840299999999997</v>
      </c>
      <c r="D12358" s="429">
        <v>3.969948</v>
      </c>
      <c r="E12358" s="429">
        <v>2.0140819999999997</v>
      </c>
      <c r="F12358" s="429">
        <v>-2.1348750000000081</v>
      </c>
    </row>
    <row r="12359" spans="1:6" x14ac:dyDescent="0.3">
      <c r="A12359" s="336">
        <v>42541</v>
      </c>
      <c r="B12359" s="2" t="s">
        <v>293</v>
      </c>
      <c r="C12359" s="429">
        <v>5.9307990000000004</v>
      </c>
      <c r="D12359" s="429">
        <v>3.9240330000000001</v>
      </c>
      <c r="E12359" s="429">
        <v>2.0067660000000003</v>
      </c>
      <c r="F12359" s="429">
        <v>-1.7146649999999966</v>
      </c>
    </row>
    <row r="12360" spans="1:6" x14ac:dyDescent="0.3">
      <c r="A12360" s="336">
        <v>42544</v>
      </c>
      <c r="B12360" s="2" t="s">
        <v>293</v>
      </c>
      <c r="C12360" s="429">
        <v>5.9511979999999998</v>
      </c>
      <c r="D12360" s="429">
        <v>3.9763130000000002</v>
      </c>
      <c r="E12360" s="429">
        <v>1.9748849999999996</v>
      </c>
      <c r="F12360" s="429">
        <v>-2.6115409999999883</v>
      </c>
    </row>
    <row r="12361" spans="1:6" x14ac:dyDescent="0.3">
      <c r="A12361" s="336">
        <v>42553</v>
      </c>
      <c r="B12361" s="2" t="s">
        <v>293</v>
      </c>
      <c r="C12361" s="429">
        <v>5.9109239999999996</v>
      </c>
      <c r="D12361" s="429">
        <v>3.9130039999999999</v>
      </c>
      <c r="E12361" s="429">
        <v>1.9979199999999997</v>
      </c>
      <c r="F12361" s="429">
        <v>-2.082330000000006</v>
      </c>
    </row>
    <row r="12362" spans="1:6" x14ac:dyDescent="0.3">
      <c r="A12362" s="336">
        <v>42565</v>
      </c>
      <c r="B12362" s="2" t="s">
        <v>293</v>
      </c>
      <c r="C12362" s="429">
        <v>5.9697420000000001</v>
      </c>
      <c r="D12362" s="429">
        <v>4.0025659999999998</v>
      </c>
      <c r="E12362" s="429">
        <v>1.9671760000000003</v>
      </c>
      <c r="F12362" s="429">
        <v>-2.6223499999999973</v>
      </c>
    </row>
    <row r="12363" spans="1:6" x14ac:dyDescent="0.3">
      <c r="A12363" s="336">
        <v>42566</v>
      </c>
      <c r="B12363" s="2" t="s">
        <v>293</v>
      </c>
      <c r="C12363" s="429">
        <v>5.9147509999999999</v>
      </c>
      <c r="D12363" s="429">
        <v>3.9368639999999999</v>
      </c>
      <c r="E12363" s="429">
        <v>1.977887</v>
      </c>
      <c r="F12363" s="429">
        <v>-2.0144219999999891</v>
      </c>
    </row>
    <row r="12364" spans="1:6" x14ac:dyDescent="0.3">
      <c r="A12364" s="336">
        <v>42567</v>
      </c>
      <c r="B12364" s="2" t="s">
        <v>293</v>
      </c>
      <c r="C12364" s="429">
        <v>5.8834330000000001</v>
      </c>
      <c r="D12364" s="429">
        <v>3.8629250000000002</v>
      </c>
      <c r="E12364" s="429">
        <v>2.020508</v>
      </c>
      <c r="F12364" s="429">
        <v>-1.583126</v>
      </c>
    </row>
    <row r="12365" spans="1:6" x14ac:dyDescent="0.3">
      <c r="A12365" s="336">
        <v>42602</v>
      </c>
      <c r="B12365" s="2" t="s">
        <v>293</v>
      </c>
      <c r="C12365" s="429">
        <v>5.9978809999999996</v>
      </c>
      <c r="D12365" s="429">
        <v>4.1489729999999998</v>
      </c>
      <c r="E12365" s="429">
        <v>1.8489079999999998</v>
      </c>
      <c r="F12365" s="429">
        <v>-4.7382299999999944</v>
      </c>
    </row>
    <row r="12366" spans="1:6" x14ac:dyDescent="0.3">
      <c r="A12366" s="336">
        <v>42603</v>
      </c>
      <c r="B12366" s="2" t="s">
        <v>293</v>
      </c>
      <c r="C12366" s="429">
        <v>5.9559199999999999</v>
      </c>
      <c r="D12366" s="429">
        <v>4.137607</v>
      </c>
      <c r="E12366" s="429">
        <v>1.8183129999999998</v>
      </c>
      <c r="F12366" s="429">
        <v>-4.358516999999992</v>
      </c>
    </row>
    <row r="12367" spans="1:6" x14ac:dyDescent="0.3">
      <c r="A12367" s="336">
        <v>42629</v>
      </c>
      <c r="B12367" s="2" t="s">
        <v>293</v>
      </c>
      <c r="C12367" s="429">
        <v>6.0377210000000003</v>
      </c>
      <c r="D12367" s="429">
        <v>4.0970620000000002</v>
      </c>
      <c r="E12367" s="429">
        <v>1.9406590000000001</v>
      </c>
      <c r="F12367" s="429">
        <v>-3.6582229999999996</v>
      </c>
    </row>
    <row r="12368" spans="1:6" x14ac:dyDescent="0.3">
      <c r="A12368" s="336">
        <v>42633</v>
      </c>
      <c r="B12368" s="2" t="s">
        <v>293</v>
      </c>
      <c r="C12368" s="429">
        <v>5.9128150000000002</v>
      </c>
      <c r="D12368" s="429">
        <v>4.0931629999999997</v>
      </c>
      <c r="E12368" s="429">
        <v>1.8196520000000005</v>
      </c>
      <c r="F12368" s="429">
        <v>-4.0959350000000043</v>
      </c>
    </row>
    <row r="12369" spans="1:6" x14ac:dyDescent="0.3">
      <c r="A12369" s="336">
        <v>42634</v>
      </c>
      <c r="B12369" s="2" t="s">
        <v>293</v>
      </c>
      <c r="C12369" s="429">
        <v>5.8599490000000003</v>
      </c>
      <c r="D12369" s="429">
        <v>3.8332549999999999</v>
      </c>
      <c r="E12369" s="429">
        <v>2.0266940000000004</v>
      </c>
      <c r="F12369" s="429">
        <v>-2.6002839999999949</v>
      </c>
    </row>
    <row r="12370" spans="1:6" x14ac:dyDescent="0.3">
      <c r="A12370" s="336">
        <v>42635</v>
      </c>
      <c r="B12370" s="2" t="s">
        <v>293</v>
      </c>
      <c r="C12370" s="429">
        <v>5.810111</v>
      </c>
      <c r="D12370" s="429">
        <v>4.0055880000000004</v>
      </c>
      <c r="E12370" s="429">
        <v>1.8045229999999997</v>
      </c>
      <c r="F12370" s="429">
        <v>-4.9202539999999999</v>
      </c>
    </row>
    <row r="12371" spans="1:6" x14ac:dyDescent="0.3">
      <c r="A12371" s="336">
        <v>42638</v>
      </c>
      <c r="B12371" s="2" t="s">
        <v>293</v>
      </c>
      <c r="C12371" s="429">
        <v>5.8330679999999999</v>
      </c>
      <c r="D12371" s="429">
        <v>4.0201580000000003</v>
      </c>
      <c r="E12371" s="429">
        <v>1.8129099999999996</v>
      </c>
      <c r="F12371" s="429">
        <v>-4.6808869999999843</v>
      </c>
    </row>
    <row r="12372" spans="1:6" x14ac:dyDescent="0.3">
      <c r="A12372" s="336">
        <v>42642</v>
      </c>
      <c r="B12372" s="2" t="s">
        <v>293</v>
      </c>
      <c r="C12372" s="429">
        <v>5.994675</v>
      </c>
      <c r="D12372" s="429">
        <v>4.0609409999999997</v>
      </c>
      <c r="E12372" s="429">
        <v>1.9337340000000003</v>
      </c>
      <c r="F12372" s="429">
        <v>-3.2695870000000014</v>
      </c>
    </row>
    <row r="12373" spans="1:6" x14ac:dyDescent="0.3">
      <c r="A12373" s="336">
        <v>42647</v>
      </c>
      <c r="B12373" s="2" t="s">
        <v>293</v>
      </c>
      <c r="C12373" s="429">
        <v>5.8606389999999999</v>
      </c>
      <c r="D12373" s="429">
        <v>4.0688120000000003</v>
      </c>
      <c r="E12373" s="429">
        <v>1.7918269999999996</v>
      </c>
      <c r="F12373" s="429">
        <v>-4.558759000000002</v>
      </c>
    </row>
    <row r="12374" spans="1:6" x14ac:dyDescent="0.3">
      <c r="A12374" s="336">
        <v>42649</v>
      </c>
      <c r="B12374" s="2" t="s">
        <v>293</v>
      </c>
      <c r="C12374" s="429">
        <v>5.8255710000000001</v>
      </c>
      <c r="D12374" s="429">
        <v>4.0567979999999997</v>
      </c>
      <c r="E12374" s="429">
        <v>1.7687730000000004</v>
      </c>
      <c r="F12374" s="429">
        <v>-5.1376790000000057</v>
      </c>
    </row>
    <row r="12375" spans="1:6" x14ac:dyDescent="0.3">
      <c r="A12375" s="336">
        <v>42653</v>
      </c>
      <c r="B12375" s="2" t="s">
        <v>293</v>
      </c>
      <c r="C12375" s="429">
        <v>5.8533989999999996</v>
      </c>
      <c r="D12375" s="429">
        <v>3.939479</v>
      </c>
      <c r="E12375" s="429">
        <v>1.9139199999999996</v>
      </c>
      <c r="F12375" s="429">
        <v>-3.6024650000000022</v>
      </c>
    </row>
    <row r="12376" spans="1:6" x14ac:dyDescent="0.3">
      <c r="A12376" s="336">
        <v>42701</v>
      </c>
      <c r="B12376" s="2" t="s">
        <v>293</v>
      </c>
      <c r="C12376" s="429">
        <v>6.3039350000000001</v>
      </c>
      <c r="D12376" s="429">
        <v>3.7004280000000001</v>
      </c>
      <c r="E12376" s="429">
        <v>2.603507</v>
      </c>
      <c r="F12376" s="429">
        <v>2.0841360000000009</v>
      </c>
    </row>
    <row r="12377" spans="1:6" x14ac:dyDescent="0.3">
      <c r="A12377" s="336">
        <v>42712</v>
      </c>
      <c r="B12377" s="2" t="s">
        <v>293</v>
      </c>
      <c r="C12377" s="429">
        <v>6.3538160000000001</v>
      </c>
      <c r="D12377" s="429">
        <v>3.646744</v>
      </c>
      <c r="E12377" s="429">
        <v>2.7070720000000001</v>
      </c>
      <c r="F12377" s="429">
        <v>1.2341650000000044</v>
      </c>
    </row>
    <row r="12378" spans="1:6" x14ac:dyDescent="0.3">
      <c r="A12378" s="336">
        <v>42713</v>
      </c>
      <c r="B12378" s="2" t="s">
        <v>293</v>
      </c>
      <c r="C12378" s="429">
        <v>6.2549840000000003</v>
      </c>
      <c r="D12378" s="429">
        <v>3.8584719999999999</v>
      </c>
      <c r="E12378" s="429">
        <v>2.3965120000000004</v>
      </c>
      <c r="F12378" s="429">
        <v>-0.65090299999999957</v>
      </c>
    </row>
    <row r="12379" spans="1:6" x14ac:dyDescent="0.3">
      <c r="A12379" s="336">
        <v>42715</v>
      </c>
      <c r="B12379" s="2" t="s">
        <v>293</v>
      </c>
      <c r="C12379" s="429">
        <v>6.0960650000000003</v>
      </c>
      <c r="D12379" s="429">
        <v>4.1202319999999997</v>
      </c>
      <c r="E12379" s="429">
        <v>1.9758330000000006</v>
      </c>
      <c r="F12379" s="429">
        <v>-4.0602560000000025</v>
      </c>
    </row>
    <row r="12380" spans="1:6" x14ac:dyDescent="0.3">
      <c r="A12380" s="336">
        <v>42716</v>
      </c>
      <c r="B12380" s="2" t="s">
        <v>293</v>
      </c>
      <c r="C12380" s="429">
        <v>6.2122330000000003</v>
      </c>
      <c r="D12380" s="429">
        <v>3.9177240000000002</v>
      </c>
      <c r="E12380" s="429">
        <v>2.2945090000000001</v>
      </c>
      <c r="F12380" s="429">
        <v>-0.93095899999999432</v>
      </c>
    </row>
    <row r="12381" spans="1:6" x14ac:dyDescent="0.3">
      <c r="A12381" s="336">
        <v>42717</v>
      </c>
      <c r="B12381" s="2" t="s">
        <v>293</v>
      </c>
      <c r="C12381" s="429">
        <v>6.0806760000000004</v>
      </c>
      <c r="D12381" s="429">
        <v>4.09734</v>
      </c>
      <c r="E12381" s="429">
        <v>1.9833360000000004</v>
      </c>
      <c r="F12381" s="429">
        <v>-4.2237409999999969</v>
      </c>
    </row>
    <row r="12382" spans="1:6" x14ac:dyDescent="0.3">
      <c r="A12382" s="336">
        <v>42718</v>
      </c>
      <c r="B12382" s="2" t="s">
        <v>293</v>
      </c>
      <c r="C12382" s="429">
        <v>6.1536549999999997</v>
      </c>
      <c r="D12382" s="429">
        <v>4.0003060000000001</v>
      </c>
      <c r="E12382" s="429">
        <v>2.1533489999999995</v>
      </c>
      <c r="F12382" s="429">
        <v>-2.0483600000000095</v>
      </c>
    </row>
    <row r="12383" spans="1:6" x14ac:dyDescent="0.3">
      <c r="A12383" s="336">
        <v>42721</v>
      </c>
      <c r="B12383" s="2" t="s">
        <v>293</v>
      </c>
      <c r="C12383" s="429">
        <v>6.4411589999999999</v>
      </c>
      <c r="D12383" s="429">
        <v>3.5904600000000002</v>
      </c>
      <c r="E12383" s="429">
        <v>2.8506989999999996</v>
      </c>
      <c r="F12383" s="429">
        <v>1.2816509999999965</v>
      </c>
    </row>
    <row r="12384" spans="1:6" x14ac:dyDescent="0.3">
      <c r="A12384" s="336">
        <v>42722</v>
      </c>
      <c r="B12384" s="2" t="s">
        <v>293</v>
      </c>
      <c r="C12384" s="429">
        <v>6.2373380000000003</v>
      </c>
      <c r="D12384" s="429">
        <v>3.983403</v>
      </c>
      <c r="E12384" s="429">
        <v>2.2539350000000002</v>
      </c>
      <c r="F12384" s="429">
        <v>-1.8522779999999983</v>
      </c>
    </row>
    <row r="12385" spans="1:6" x14ac:dyDescent="0.3">
      <c r="A12385" s="336">
        <v>42724</v>
      </c>
      <c r="B12385" s="2" t="s">
        <v>293</v>
      </c>
      <c r="C12385" s="429">
        <v>6.3409599999999999</v>
      </c>
      <c r="D12385" s="429">
        <v>3.6745749999999999</v>
      </c>
      <c r="E12385" s="429">
        <v>2.666385</v>
      </c>
      <c r="F12385" s="429">
        <v>2.047257000000009</v>
      </c>
    </row>
    <row r="12386" spans="1:6" x14ac:dyDescent="0.3">
      <c r="A12386" s="336">
        <v>42726</v>
      </c>
      <c r="B12386" s="2" t="s">
        <v>293</v>
      </c>
      <c r="C12386" s="429">
        <v>6.3264659999999999</v>
      </c>
      <c r="D12386" s="429">
        <v>3.6876760000000002</v>
      </c>
      <c r="E12386" s="429">
        <v>2.6387899999999997</v>
      </c>
      <c r="F12386" s="429">
        <v>0.42885199999998491</v>
      </c>
    </row>
    <row r="12387" spans="1:6" x14ac:dyDescent="0.3">
      <c r="A12387" s="336">
        <v>42728</v>
      </c>
      <c r="B12387" s="2" t="s">
        <v>293</v>
      </c>
      <c r="C12387" s="429">
        <v>6.0988009999999999</v>
      </c>
      <c r="D12387" s="429">
        <v>4.08955</v>
      </c>
      <c r="E12387" s="429">
        <v>2.0092509999999999</v>
      </c>
      <c r="F12387" s="429">
        <v>-3.3426379999999938</v>
      </c>
    </row>
    <row r="12388" spans="1:6" x14ac:dyDescent="0.3">
      <c r="A12388" s="336">
        <v>42729</v>
      </c>
      <c r="B12388" s="2" t="s">
        <v>293</v>
      </c>
      <c r="C12388" s="429">
        <v>6.2985749999999996</v>
      </c>
      <c r="D12388" s="429">
        <v>3.7721369999999999</v>
      </c>
      <c r="E12388" s="429">
        <v>2.5264379999999997</v>
      </c>
      <c r="F12388" s="429">
        <v>-0.37812699999999921</v>
      </c>
    </row>
    <row r="12389" spans="1:6" x14ac:dyDescent="0.3">
      <c r="A12389" s="336">
        <v>42731</v>
      </c>
      <c r="B12389" s="2" t="s">
        <v>293</v>
      </c>
      <c r="C12389" s="429">
        <v>6.1131979999999997</v>
      </c>
      <c r="D12389" s="429">
        <v>4.0885129999999998</v>
      </c>
      <c r="E12389" s="429">
        <v>2.0246849999999998</v>
      </c>
      <c r="F12389" s="429">
        <v>-4.1610440000000111</v>
      </c>
    </row>
    <row r="12390" spans="1:6" x14ac:dyDescent="0.3">
      <c r="A12390" s="336">
        <v>42732</v>
      </c>
      <c r="B12390" s="2" t="s">
        <v>293</v>
      </c>
      <c r="C12390" s="429">
        <v>6.3531250000000004</v>
      </c>
      <c r="D12390" s="429">
        <v>3.659977</v>
      </c>
      <c r="E12390" s="429">
        <v>2.6931480000000003</v>
      </c>
      <c r="F12390" s="429">
        <v>1.5941170000000042</v>
      </c>
    </row>
    <row r="12391" spans="1:6" x14ac:dyDescent="0.3">
      <c r="A12391" s="336">
        <v>42733</v>
      </c>
      <c r="B12391" s="2" t="s">
        <v>293</v>
      </c>
      <c r="C12391" s="429">
        <v>6.0807279999999997</v>
      </c>
      <c r="D12391" s="429">
        <v>4.0112860000000001</v>
      </c>
      <c r="E12391" s="429">
        <v>2.0694419999999996</v>
      </c>
      <c r="F12391" s="429">
        <v>-2.3428100000000072</v>
      </c>
    </row>
    <row r="12392" spans="1:6" x14ac:dyDescent="0.3">
      <c r="A12392" s="336">
        <v>42740</v>
      </c>
      <c r="B12392" s="2" t="s">
        <v>293</v>
      </c>
      <c r="C12392" s="429">
        <v>6.275137</v>
      </c>
      <c r="D12392" s="429">
        <v>3.7300529999999998</v>
      </c>
      <c r="E12392" s="429">
        <v>2.5450840000000001</v>
      </c>
      <c r="F12392" s="429">
        <v>1.2951930000000047</v>
      </c>
    </row>
    <row r="12393" spans="1:6" x14ac:dyDescent="0.3">
      <c r="A12393" s="336">
        <v>42741</v>
      </c>
      <c r="B12393" s="2" t="s">
        <v>293</v>
      </c>
      <c r="C12393" s="429">
        <v>6.0713549999999996</v>
      </c>
      <c r="D12393" s="429">
        <v>4.1043900000000004</v>
      </c>
      <c r="E12393" s="429">
        <v>1.9669649999999992</v>
      </c>
      <c r="F12393" s="429">
        <v>-3.6304030000000012</v>
      </c>
    </row>
    <row r="12394" spans="1:6" x14ac:dyDescent="0.3">
      <c r="A12394" s="336">
        <v>42742</v>
      </c>
      <c r="B12394" s="2" t="s">
        <v>293</v>
      </c>
      <c r="C12394" s="429">
        <v>6.1900589999999998</v>
      </c>
      <c r="D12394" s="429">
        <v>4.1043779999999996</v>
      </c>
      <c r="E12394" s="429">
        <v>2.0856810000000001</v>
      </c>
      <c r="F12394" s="429">
        <v>-3.5227669999999947</v>
      </c>
    </row>
    <row r="12395" spans="1:6" x14ac:dyDescent="0.3">
      <c r="A12395" s="336">
        <v>42743</v>
      </c>
      <c r="B12395" s="2" t="s">
        <v>293</v>
      </c>
      <c r="C12395" s="429">
        <v>6.2089040000000004</v>
      </c>
      <c r="D12395" s="429">
        <v>4.0683160000000003</v>
      </c>
      <c r="E12395" s="429">
        <v>2.1405880000000002</v>
      </c>
      <c r="F12395" s="429">
        <v>-2.7830709999999925</v>
      </c>
    </row>
    <row r="12396" spans="1:6" x14ac:dyDescent="0.3">
      <c r="A12396" s="336">
        <v>42746</v>
      </c>
      <c r="B12396" s="2" t="s">
        <v>293</v>
      </c>
      <c r="C12396" s="429">
        <v>6.2386809999999997</v>
      </c>
      <c r="D12396" s="429">
        <v>3.988489</v>
      </c>
      <c r="E12396" s="429">
        <v>2.2501919999999997</v>
      </c>
      <c r="F12396" s="429">
        <v>-2.068329999999996</v>
      </c>
    </row>
    <row r="12397" spans="1:6" x14ac:dyDescent="0.3">
      <c r="A12397" s="336">
        <v>42748</v>
      </c>
      <c r="B12397" s="2" t="s">
        <v>293</v>
      </c>
      <c r="C12397" s="429">
        <v>6.2254110000000003</v>
      </c>
      <c r="D12397" s="429">
        <v>3.8105389999999999</v>
      </c>
      <c r="E12397" s="429">
        <v>2.4148720000000004</v>
      </c>
      <c r="F12397" s="429">
        <v>0.3443200000000175</v>
      </c>
    </row>
    <row r="12398" spans="1:6" x14ac:dyDescent="0.3">
      <c r="A12398" s="336">
        <v>42749</v>
      </c>
      <c r="B12398" s="2" t="s">
        <v>293</v>
      </c>
      <c r="C12398" s="429">
        <v>6.2596420000000004</v>
      </c>
      <c r="D12398" s="429">
        <v>3.930218</v>
      </c>
      <c r="E12398" s="429">
        <v>2.3294240000000004</v>
      </c>
      <c r="F12398" s="429">
        <v>-1.7280070000000123</v>
      </c>
    </row>
    <row r="12399" spans="1:6" x14ac:dyDescent="0.3">
      <c r="A12399" s="336">
        <v>42753</v>
      </c>
      <c r="B12399" s="2" t="s">
        <v>293</v>
      </c>
      <c r="C12399" s="429">
        <v>6.0602239999999998</v>
      </c>
      <c r="D12399" s="429">
        <v>4.0457989999999997</v>
      </c>
      <c r="E12399" s="429">
        <v>2.0144250000000001</v>
      </c>
      <c r="F12399" s="429">
        <v>-2.7314539999999994</v>
      </c>
    </row>
    <row r="12400" spans="1:6" x14ac:dyDescent="0.3">
      <c r="A12400" s="336">
        <v>42754</v>
      </c>
      <c r="B12400" s="2" t="s">
        <v>293</v>
      </c>
      <c r="C12400" s="429">
        <v>6.3904199999999998</v>
      </c>
      <c r="D12400" s="429">
        <v>3.6013549999999999</v>
      </c>
      <c r="E12400" s="429">
        <v>2.7890649999999999</v>
      </c>
      <c r="F12400" s="429">
        <v>1.1058960000000013</v>
      </c>
    </row>
    <row r="12401" spans="1:6" x14ac:dyDescent="0.3">
      <c r="A12401" s="336">
        <v>42757</v>
      </c>
      <c r="B12401" s="2" t="s">
        <v>293</v>
      </c>
      <c r="C12401" s="429">
        <v>6.2279520000000002</v>
      </c>
      <c r="D12401" s="429">
        <v>3.9282249999999999</v>
      </c>
      <c r="E12401" s="429">
        <v>2.2997270000000003</v>
      </c>
      <c r="F12401" s="429">
        <v>-1.1803310000000025</v>
      </c>
    </row>
    <row r="12402" spans="1:6" x14ac:dyDescent="0.3">
      <c r="A12402" s="336">
        <v>42762</v>
      </c>
      <c r="B12402" s="2" t="s">
        <v>293</v>
      </c>
      <c r="C12402" s="429">
        <v>6.4116020000000002</v>
      </c>
      <c r="D12402" s="429">
        <v>3.5866720000000001</v>
      </c>
      <c r="E12402" s="429">
        <v>2.8249300000000002</v>
      </c>
      <c r="F12402" s="429">
        <v>1.0884089999999986</v>
      </c>
    </row>
    <row r="12403" spans="1:6" x14ac:dyDescent="0.3">
      <c r="A12403" s="336">
        <v>42764</v>
      </c>
      <c r="B12403" s="2" t="s">
        <v>293</v>
      </c>
      <c r="C12403" s="429">
        <v>6.217231</v>
      </c>
      <c r="D12403" s="429">
        <v>3.9522430000000002</v>
      </c>
      <c r="E12403" s="429">
        <v>2.2649879999999998</v>
      </c>
      <c r="F12403" s="429">
        <v>-1.3312979999999968</v>
      </c>
    </row>
    <row r="12404" spans="1:6" x14ac:dyDescent="0.3">
      <c r="A12404" s="336">
        <v>42765</v>
      </c>
      <c r="B12404" s="2" t="s">
        <v>293</v>
      </c>
      <c r="C12404" s="429">
        <v>6.269647</v>
      </c>
      <c r="D12404" s="429">
        <v>3.8529879999999999</v>
      </c>
      <c r="E12404" s="429">
        <v>2.4166590000000001</v>
      </c>
      <c r="F12404" s="429">
        <v>-0.83120100000000718</v>
      </c>
    </row>
    <row r="12405" spans="1:6" x14ac:dyDescent="0.3">
      <c r="A12405" s="336">
        <v>42776</v>
      </c>
      <c r="B12405" s="2" t="s">
        <v>293</v>
      </c>
      <c r="C12405" s="429">
        <v>6.260097</v>
      </c>
      <c r="D12405" s="429">
        <v>3.772516</v>
      </c>
      <c r="E12405" s="429">
        <v>2.487581</v>
      </c>
      <c r="F12405" s="429">
        <v>0.56109899999999868</v>
      </c>
    </row>
    <row r="12406" spans="1:6" x14ac:dyDescent="0.3">
      <c r="A12406" s="336">
        <v>42782</v>
      </c>
      <c r="B12406" s="2" t="s">
        <v>293</v>
      </c>
      <c r="C12406" s="429">
        <v>6.2255779999999996</v>
      </c>
      <c r="D12406" s="429">
        <v>4.001601</v>
      </c>
      <c r="E12406" s="429">
        <v>2.2239769999999996</v>
      </c>
      <c r="F12406" s="429">
        <v>-1.9331339999999955</v>
      </c>
    </row>
    <row r="12407" spans="1:6" x14ac:dyDescent="0.3">
      <c r="A12407" s="336">
        <v>42784</v>
      </c>
      <c r="B12407" s="2" t="s">
        <v>293</v>
      </c>
      <c r="C12407" s="429">
        <v>6.2567899999999996</v>
      </c>
      <c r="D12407" s="429">
        <v>3.8072010000000001</v>
      </c>
      <c r="E12407" s="429">
        <v>2.4495889999999996</v>
      </c>
      <c r="F12407" s="429">
        <v>-4.6260000000017953E-3</v>
      </c>
    </row>
    <row r="12408" spans="1:6" x14ac:dyDescent="0.3">
      <c r="A12408" s="336">
        <v>42788</v>
      </c>
      <c r="B12408" s="2" t="s">
        <v>293</v>
      </c>
      <c r="C12408" s="429">
        <v>6.3055099999999999</v>
      </c>
      <c r="D12408" s="429">
        <v>3.7175820000000002</v>
      </c>
      <c r="E12408" s="429">
        <v>2.5879279999999998</v>
      </c>
      <c r="F12408" s="429">
        <v>0.90720200000000517</v>
      </c>
    </row>
    <row r="12409" spans="1:6" x14ac:dyDescent="0.3">
      <c r="A12409" s="336">
        <v>43001</v>
      </c>
      <c r="B12409" s="2" t="s">
        <v>293</v>
      </c>
      <c r="C12409" s="429">
        <v>5.676437</v>
      </c>
      <c r="D12409" s="429">
        <v>3.4234100000000001</v>
      </c>
      <c r="E12409" s="429">
        <v>2.2530269999999999</v>
      </c>
      <c r="F12409" s="429">
        <v>4.4228579999999837</v>
      </c>
    </row>
    <row r="12410" spans="1:6" x14ac:dyDescent="0.3">
      <c r="A12410" s="336">
        <v>43002</v>
      </c>
      <c r="B12410" s="2" t="s">
        <v>293</v>
      </c>
      <c r="C12410" s="429">
        <v>5.8709949999999997</v>
      </c>
      <c r="D12410" s="429">
        <v>3.277854</v>
      </c>
      <c r="E12410" s="429">
        <v>2.5931409999999997</v>
      </c>
      <c r="F12410" s="429">
        <v>5.606082999999991</v>
      </c>
    </row>
    <row r="12411" spans="1:6" x14ac:dyDescent="0.3">
      <c r="A12411" s="336">
        <v>43003</v>
      </c>
      <c r="B12411" s="2" t="s">
        <v>293</v>
      </c>
      <c r="C12411" s="429">
        <v>5.7591919999999996</v>
      </c>
      <c r="D12411" s="429">
        <v>3.4372440000000002</v>
      </c>
      <c r="E12411" s="429">
        <v>2.3219479999999995</v>
      </c>
      <c r="F12411" s="429">
        <v>4.1217639999999989</v>
      </c>
    </row>
    <row r="12412" spans="1:6" x14ac:dyDescent="0.3">
      <c r="A12412" s="336">
        <v>43004</v>
      </c>
      <c r="B12412" s="2" t="s">
        <v>293</v>
      </c>
      <c r="C12412" s="429">
        <v>5.7506180000000002</v>
      </c>
      <c r="D12412" s="429">
        <v>3.2973789999999998</v>
      </c>
      <c r="E12412" s="429">
        <v>2.4532390000000004</v>
      </c>
      <c r="F12412" s="429">
        <v>5.6882950000000037</v>
      </c>
    </row>
    <row r="12413" spans="1:6" x14ac:dyDescent="0.3">
      <c r="A12413" s="336">
        <v>43006</v>
      </c>
      <c r="B12413" s="2" t="s">
        <v>293</v>
      </c>
      <c r="C12413" s="429">
        <v>5.6370209999999998</v>
      </c>
      <c r="D12413" s="429">
        <v>3.6819609999999998</v>
      </c>
      <c r="E12413" s="429">
        <v>1.95506</v>
      </c>
      <c r="F12413" s="429">
        <v>2.8356399999999979</v>
      </c>
    </row>
    <row r="12414" spans="1:6" x14ac:dyDescent="0.3">
      <c r="A12414" s="336">
        <v>43008</v>
      </c>
      <c r="B12414" s="2" t="s">
        <v>293</v>
      </c>
      <c r="C12414" s="429">
        <v>5.6915649999999998</v>
      </c>
      <c r="D12414" s="429">
        <v>3.3853170000000001</v>
      </c>
      <c r="E12414" s="429">
        <v>2.3062479999999996</v>
      </c>
      <c r="F12414" s="429">
        <v>4.9349050000000005</v>
      </c>
    </row>
    <row r="12415" spans="1:6" x14ac:dyDescent="0.3">
      <c r="A12415" s="336">
        <v>43009</v>
      </c>
      <c r="B12415" s="2" t="s">
        <v>293</v>
      </c>
      <c r="C12415" s="429">
        <v>5.9964370000000002</v>
      </c>
      <c r="D12415" s="429">
        <v>3.4373290000000001</v>
      </c>
      <c r="E12415" s="429">
        <v>2.5591080000000002</v>
      </c>
      <c r="F12415" s="429">
        <v>4.5296719999999979</v>
      </c>
    </row>
    <row r="12416" spans="1:6" x14ac:dyDescent="0.3">
      <c r="A12416" s="336">
        <v>43011</v>
      </c>
      <c r="B12416" s="2" t="s">
        <v>293</v>
      </c>
      <c r="C12416" s="429">
        <v>5.6628059999999998</v>
      </c>
      <c r="D12416" s="429">
        <v>3.4819960000000001</v>
      </c>
      <c r="E12416" s="429">
        <v>2.1808099999999997</v>
      </c>
      <c r="F12416" s="429">
        <v>3.6259669999999957</v>
      </c>
    </row>
    <row r="12417" spans="1:6" x14ac:dyDescent="0.3">
      <c r="A12417" s="336">
        <v>43013</v>
      </c>
      <c r="B12417" s="2" t="s">
        <v>293</v>
      </c>
      <c r="C12417" s="429">
        <v>5.6689850000000002</v>
      </c>
      <c r="D12417" s="429">
        <v>3.4537270000000002</v>
      </c>
      <c r="E12417" s="429">
        <v>2.2152579999999999</v>
      </c>
      <c r="F12417" s="429">
        <v>4.0144990000000007</v>
      </c>
    </row>
    <row r="12418" spans="1:6" x14ac:dyDescent="0.3">
      <c r="A12418" s="336">
        <v>43014</v>
      </c>
      <c r="B12418" s="2" t="s">
        <v>293</v>
      </c>
      <c r="C12418" s="429">
        <v>5.6426189999999998</v>
      </c>
      <c r="D12418" s="429">
        <v>3.6152669999999998</v>
      </c>
      <c r="E12418" s="429">
        <v>2.027352</v>
      </c>
      <c r="F12418" s="429">
        <v>2.9933419999999984</v>
      </c>
    </row>
    <row r="12419" spans="1:6" x14ac:dyDescent="0.3">
      <c r="A12419" s="336">
        <v>43015</v>
      </c>
      <c r="B12419" s="2" t="s">
        <v>293</v>
      </c>
      <c r="C12419" s="429">
        <v>5.812621</v>
      </c>
      <c r="D12419" s="429">
        <v>3.3770180000000001</v>
      </c>
      <c r="E12419" s="429">
        <v>2.435603</v>
      </c>
      <c r="F12419" s="429">
        <v>4.689122999999995</v>
      </c>
    </row>
    <row r="12420" spans="1:6" x14ac:dyDescent="0.3">
      <c r="A12420" s="336">
        <v>43016</v>
      </c>
      <c r="B12420" s="2" t="s">
        <v>293</v>
      </c>
      <c r="C12420" s="429">
        <v>5.8603949999999996</v>
      </c>
      <c r="D12420" s="429">
        <v>3.2868080000000002</v>
      </c>
      <c r="E12420" s="429">
        <v>2.5735869999999994</v>
      </c>
      <c r="F12420" s="429">
        <v>5.565334</v>
      </c>
    </row>
    <row r="12421" spans="1:6" x14ac:dyDescent="0.3">
      <c r="A12421" s="336">
        <v>43017</v>
      </c>
      <c r="B12421" s="2" t="s">
        <v>293</v>
      </c>
      <c r="C12421" s="429">
        <v>5.8513010000000003</v>
      </c>
      <c r="D12421" s="429">
        <v>3.2933460000000001</v>
      </c>
      <c r="E12421" s="429">
        <v>2.5579550000000002</v>
      </c>
      <c r="F12421" s="429">
        <v>5.5341439999999977</v>
      </c>
    </row>
    <row r="12422" spans="1:6" x14ac:dyDescent="0.3">
      <c r="A12422" s="336">
        <v>43019</v>
      </c>
      <c r="B12422" s="2" t="s">
        <v>293</v>
      </c>
      <c r="C12422" s="429">
        <v>5.6360669999999997</v>
      </c>
      <c r="D12422" s="429">
        <v>3.5291619999999999</v>
      </c>
      <c r="E12422" s="429">
        <v>2.1069049999999998</v>
      </c>
      <c r="F12422" s="429">
        <v>2.7762149999999934</v>
      </c>
    </row>
    <row r="12423" spans="1:6" x14ac:dyDescent="0.3">
      <c r="A12423" s="336">
        <v>43021</v>
      </c>
      <c r="B12423" s="2" t="s">
        <v>293</v>
      </c>
      <c r="C12423" s="429">
        <v>5.7817460000000001</v>
      </c>
      <c r="D12423" s="429">
        <v>3.3864969999999999</v>
      </c>
      <c r="E12423" s="429">
        <v>2.3952490000000002</v>
      </c>
      <c r="F12423" s="429">
        <v>4.894631000000004</v>
      </c>
    </row>
    <row r="12424" spans="1:6" x14ac:dyDescent="0.3">
      <c r="A12424" s="336">
        <v>43022</v>
      </c>
      <c r="B12424" s="2" t="s">
        <v>293</v>
      </c>
      <c r="C12424" s="429">
        <v>5.6557199999999996</v>
      </c>
      <c r="D12424" s="429">
        <v>3.564584</v>
      </c>
      <c r="E12424" s="429">
        <v>2.0911359999999997</v>
      </c>
      <c r="F12424" s="429">
        <v>3.4452170000000066</v>
      </c>
    </row>
    <row r="12425" spans="1:6" x14ac:dyDescent="0.3">
      <c r="A12425" s="336">
        <v>43023</v>
      </c>
      <c r="B12425" s="2" t="s">
        <v>293</v>
      </c>
      <c r="C12425" s="429">
        <v>5.679494</v>
      </c>
      <c r="D12425" s="429">
        <v>3.432277</v>
      </c>
      <c r="E12425" s="429">
        <v>2.247217</v>
      </c>
      <c r="F12425" s="429">
        <v>4.4639859999999985</v>
      </c>
    </row>
    <row r="12426" spans="1:6" x14ac:dyDescent="0.3">
      <c r="A12426" s="336">
        <v>43025</v>
      </c>
      <c r="B12426" s="2" t="s">
        <v>293</v>
      </c>
      <c r="C12426" s="429">
        <v>5.691192</v>
      </c>
      <c r="D12426" s="429">
        <v>3.3830420000000001</v>
      </c>
      <c r="E12426" s="429">
        <v>2.3081499999999999</v>
      </c>
      <c r="F12426" s="429">
        <v>4.8820840000000061</v>
      </c>
    </row>
    <row r="12427" spans="1:6" x14ac:dyDescent="0.3">
      <c r="A12427" s="336">
        <v>43026</v>
      </c>
      <c r="B12427" s="2" t="s">
        <v>293</v>
      </c>
      <c r="C12427" s="429">
        <v>5.8763920000000001</v>
      </c>
      <c r="D12427" s="429">
        <v>3.2531050000000001</v>
      </c>
      <c r="E12427" s="429">
        <v>2.6232869999999999</v>
      </c>
      <c r="F12427" s="429">
        <v>5.7278389999999888</v>
      </c>
    </row>
    <row r="12428" spans="1:6" x14ac:dyDescent="0.3">
      <c r="A12428" s="336">
        <v>43028</v>
      </c>
      <c r="B12428" s="2" t="s">
        <v>293</v>
      </c>
      <c r="C12428" s="429">
        <v>5.6509559999999999</v>
      </c>
      <c r="D12428" s="429">
        <v>3.593394</v>
      </c>
      <c r="E12428" s="429">
        <v>2.0575619999999999</v>
      </c>
      <c r="F12428" s="429">
        <v>3.1995750000000029</v>
      </c>
    </row>
    <row r="12429" spans="1:6" x14ac:dyDescent="0.3">
      <c r="A12429" s="336">
        <v>43029</v>
      </c>
      <c r="B12429" s="2" t="s">
        <v>293</v>
      </c>
      <c r="C12429" s="429">
        <v>5.9795309999999997</v>
      </c>
      <c r="D12429" s="429">
        <v>3.3571749999999998</v>
      </c>
      <c r="E12429" s="429">
        <v>2.6223559999999999</v>
      </c>
      <c r="F12429" s="429">
        <v>4.9837100000000021</v>
      </c>
    </row>
    <row r="12430" spans="1:6" x14ac:dyDescent="0.3">
      <c r="A12430" s="336">
        <v>43031</v>
      </c>
      <c r="B12430" s="2" t="s">
        <v>293</v>
      </c>
      <c r="C12430" s="429">
        <v>5.6780999999999997</v>
      </c>
      <c r="D12430" s="429">
        <v>3.4336350000000002</v>
      </c>
      <c r="E12430" s="429">
        <v>2.2444649999999995</v>
      </c>
      <c r="F12430" s="429">
        <v>4.303130000000003</v>
      </c>
    </row>
    <row r="12431" spans="1:6" x14ac:dyDescent="0.3">
      <c r="A12431" s="336">
        <v>43035</v>
      </c>
      <c r="B12431" s="2" t="s">
        <v>293</v>
      </c>
      <c r="C12431" s="429">
        <v>5.8165769999999997</v>
      </c>
      <c r="D12431" s="429">
        <v>3.3475100000000002</v>
      </c>
      <c r="E12431" s="429">
        <v>2.4690669999999995</v>
      </c>
      <c r="F12431" s="429">
        <v>5.2046620000000061</v>
      </c>
    </row>
    <row r="12432" spans="1:6" x14ac:dyDescent="0.3">
      <c r="A12432" s="336">
        <v>43037</v>
      </c>
      <c r="B12432" s="2" t="s">
        <v>293</v>
      </c>
      <c r="C12432" s="429">
        <v>5.6541410000000001</v>
      </c>
      <c r="D12432" s="429">
        <v>3.5649090000000001</v>
      </c>
      <c r="E12432" s="429">
        <v>2.089232</v>
      </c>
      <c r="F12432" s="429">
        <v>3.5727279999999979</v>
      </c>
    </row>
    <row r="12433" spans="1:6" x14ac:dyDescent="0.3">
      <c r="A12433" s="336">
        <v>43040</v>
      </c>
      <c r="B12433" s="2" t="s">
        <v>293</v>
      </c>
      <c r="C12433" s="429">
        <v>5.9314169999999997</v>
      </c>
      <c r="D12433" s="429">
        <v>3.3472270000000002</v>
      </c>
      <c r="E12433" s="429">
        <v>2.5841899999999995</v>
      </c>
      <c r="F12433" s="429">
        <v>5.0648690000000016</v>
      </c>
    </row>
    <row r="12434" spans="1:6" x14ac:dyDescent="0.3">
      <c r="A12434" s="336">
        <v>43044</v>
      </c>
      <c r="B12434" s="2" t="s">
        <v>293</v>
      </c>
      <c r="C12434" s="429">
        <v>5.9814600000000002</v>
      </c>
      <c r="D12434" s="429">
        <v>3.3959589999999999</v>
      </c>
      <c r="E12434" s="429">
        <v>2.5855010000000003</v>
      </c>
      <c r="F12434" s="429">
        <v>4.6425510000000045</v>
      </c>
    </row>
    <row r="12435" spans="1:6" x14ac:dyDescent="0.3">
      <c r="A12435" s="336">
        <v>43045</v>
      </c>
      <c r="B12435" s="2" t="s">
        <v>293</v>
      </c>
      <c r="C12435" s="429">
        <v>5.9815940000000003</v>
      </c>
      <c r="D12435" s="429">
        <v>3.364293</v>
      </c>
      <c r="E12435" s="429">
        <v>2.6173010000000003</v>
      </c>
      <c r="F12435" s="429">
        <v>4.9827799999999911</v>
      </c>
    </row>
    <row r="12436" spans="1:6" x14ac:dyDescent="0.3">
      <c r="A12436" s="336">
        <v>43046</v>
      </c>
      <c r="B12436" s="2" t="s">
        <v>293</v>
      </c>
      <c r="C12436" s="429">
        <v>5.6991019999999999</v>
      </c>
      <c r="D12436" s="429">
        <v>3.3410169999999999</v>
      </c>
      <c r="E12436" s="429">
        <v>2.358085</v>
      </c>
      <c r="F12436" s="429">
        <v>5.1167120000000068</v>
      </c>
    </row>
    <row r="12437" spans="1:6" x14ac:dyDescent="0.3">
      <c r="A12437" s="336">
        <v>43050</v>
      </c>
      <c r="B12437" s="2" t="s">
        <v>293</v>
      </c>
      <c r="C12437" s="429">
        <v>5.6550469999999997</v>
      </c>
      <c r="D12437" s="429">
        <v>3.5256080000000001</v>
      </c>
      <c r="E12437" s="429">
        <v>2.1294389999999996</v>
      </c>
      <c r="F12437" s="429">
        <v>3.357594000000006</v>
      </c>
    </row>
    <row r="12438" spans="1:6" x14ac:dyDescent="0.3">
      <c r="A12438" s="336">
        <v>43054</v>
      </c>
      <c r="B12438" s="2" t="s">
        <v>293</v>
      </c>
      <c r="C12438" s="429">
        <v>5.7332359999999998</v>
      </c>
      <c r="D12438" s="429">
        <v>3.3577140000000001</v>
      </c>
      <c r="E12438" s="429">
        <v>2.3755219999999997</v>
      </c>
      <c r="F12438" s="429">
        <v>5.2454449999999966</v>
      </c>
    </row>
    <row r="12439" spans="1:6" x14ac:dyDescent="0.3">
      <c r="A12439" s="336">
        <v>43055</v>
      </c>
      <c r="B12439" s="2" t="s">
        <v>293</v>
      </c>
      <c r="C12439" s="429">
        <v>5.6769550000000004</v>
      </c>
      <c r="D12439" s="429">
        <v>3.4870220000000001</v>
      </c>
      <c r="E12439" s="429">
        <v>2.1899330000000004</v>
      </c>
      <c r="F12439" s="429">
        <v>4.3652000000000086</v>
      </c>
    </row>
    <row r="12440" spans="1:6" x14ac:dyDescent="0.3">
      <c r="A12440" s="336">
        <v>43056</v>
      </c>
      <c r="B12440" s="2" t="s">
        <v>293</v>
      </c>
      <c r="C12440" s="429">
        <v>5.6851799999999999</v>
      </c>
      <c r="D12440" s="429">
        <v>3.462558</v>
      </c>
      <c r="E12440" s="429">
        <v>2.2226219999999999</v>
      </c>
      <c r="F12440" s="429">
        <v>4.7045689999999993</v>
      </c>
    </row>
    <row r="12441" spans="1:6" x14ac:dyDescent="0.3">
      <c r="A12441" s="336">
        <v>43060</v>
      </c>
      <c r="B12441" s="2" t="s">
        <v>293</v>
      </c>
      <c r="C12441" s="429">
        <v>5.9815950000000004</v>
      </c>
      <c r="D12441" s="429">
        <v>3.4213170000000002</v>
      </c>
      <c r="E12441" s="429">
        <v>2.5602780000000003</v>
      </c>
      <c r="F12441" s="429">
        <v>4.5704119999999904</v>
      </c>
    </row>
    <row r="12442" spans="1:6" x14ac:dyDescent="0.3">
      <c r="A12442" s="336">
        <v>43061</v>
      </c>
      <c r="B12442" s="2" t="s">
        <v>293</v>
      </c>
      <c r="C12442" s="429">
        <v>5.8492579999999998</v>
      </c>
      <c r="D12442" s="429">
        <v>3.3448449999999998</v>
      </c>
      <c r="E12442" s="429">
        <v>2.504413</v>
      </c>
      <c r="F12442" s="429">
        <v>4.9126479999999972</v>
      </c>
    </row>
    <row r="12443" spans="1:6" x14ac:dyDescent="0.3">
      <c r="A12443" s="336">
        <v>43062</v>
      </c>
      <c r="B12443" s="2" t="s">
        <v>293</v>
      </c>
      <c r="C12443" s="429">
        <v>5.704307</v>
      </c>
      <c r="D12443" s="429">
        <v>3.3482750000000001</v>
      </c>
      <c r="E12443" s="429">
        <v>2.3560319999999999</v>
      </c>
      <c r="F12443" s="429">
        <v>5.086630999999997</v>
      </c>
    </row>
    <row r="12444" spans="1:6" x14ac:dyDescent="0.3">
      <c r="A12444" s="336">
        <v>43064</v>
      </c>
      <c r="B12444" s="2" t="s">
        <v>293</v>
      </c>
      <c r="C12444" s="429">
        <v>5.9042159999999999</v>
      </c>
      <c r="D12444" s="429">
        <v>3.307677</v>
      </c>
      <c r="E12444" s="429">
        <v>2.5965389999999999</v>
      </c>
      <c r="F12444" s="429">
        <v>5.2943489999999969</v>
      </c>
    </row>
    <row r="12445" spans="1:6" x14ac:dyDescent="0.3">
      <c r="A12445" s="336">
        <v>43065</v>
      </c>
      <c r="B12445" s="2" t="s">
        <v>293</v>
      </c>
      <c r="C12445" s="429">
        <v>5.8281289999999997</v>
      </c>
      <c r="D12445" s="429">
        <v>3.322676</v>
      </c>
      <c r="E12445" s="429">
        <v>2.5054529999999997</v>
      </c>
      <c r="F12445" s="429">
        <v>5.250702000000004</v>
      </c>
    </row>
    <row r="12446" spans="1:6" x14ac:dyDescent="0.3">
      <c r="A12446" s="336">
        <v>43066</v>
      </c>
      <c r="B12446" s="2" t="s">
        <v>293</v>
      </c>
      <c r="C12446" s="429">
        <v>5.8621059999999998</v>
      </c>
      <c r="D12446" s="429">
        <v>3.3648600000000002</v>
      </c>
      <c r="E12446" s="429">
        <v>2.4972459999999996</v>
      </c>
      <c r="F12446" s="429">
        <v>4.737562000000004</v>
      </c>
    </row>
    <row r="12447" spans="1:6" x14ac:dyDescent="0.3">
      <c r="A12447" s="336">
        <v>43067</v>
      </c>
      <c r="B12447" s="2" t="s">
        <v>293</v>
      </c>
      <c r="C12447" s="429">
        <v>5.9728839999999996</v>
      </c>
      <c r="D12447" s="429">
        <v>3.3758849999999998</v>
      </c>
      <c r="E12447" s="429">
        <v>2.5969989999999998</v>
      </c>
      <c r="F12447" s="429">
        <v>4.9858240000000009</v>
      </c>
    </row>
    <row r="12448" spans="1:6" x14ac:dyDescent="0.3">
      <c r="A12448" s="336">
        <v>43068</v>
      </c>
      <c r="B12448" s="2" t="s">
        <v>293</v>
      </c>
      <c r="C12448" s="429">
        <v>5.7579390000000004</v>
      </c>
      <c r="D12448" s="429">
        <v>3.2490049999999999</v>
      </c>
      <c r="E12448" s="429">
        <v>2.5089340000000004</v>
      </c>
      <c r="F12448" s="429">
        <v>5.9808579999999978</v>
      </c>
    </row>
    <row r="12449" spans="1:6" x14ac:dyDescent="0.3">
      <c r="A12449" s="336">
        <v>43071</v>
      </c>
      <c r="B12449" s="2" t="s">
        <v>293</v>
      </c>
      <c r="C12449" s="429">
        <v>5.6680609999999998</v>
      </c>
      <c r="D12449" s="429">
        <v>3.5186570000000001</v>
      </c>
      <c r="E12449" s="429">
        <v>2.1494039999999996</v>
      </c>
      <c r="F12449" s="429">
        <v>4.0611709999999945</v>
      </c>
    </row>
    <row r="12450" spans="1:6" x14ac:dyDescent="0.3">
      <c r="A12450" s="336">
        <v>43072</v>
      </c>
      <c r="B12450" s="2" t="s">
        <v>293</v>
      </c>
      <c r="C12450" s="429">
        <v>6.189152</v>
      </c>
      <c r="D12450" s="429">
        <v>3.4441310000000001</v>
      </c>
      <c r="E12450" s="429">
        <v>2.7450209999999999</v>
      </c>
      <c r="F12450" s="429">
        <v>5.7535829999999919</v>
      </c>
    </row>
    <row r="12451" spans="1:6" x14ac:dyDescent="0.3">
      <c r="A12451" s="336">
        <v>43074</v>
      </c>
      <c r="B12451" s="2" t="s">
        <v>293</v>
      </c>
      <c r="C12451" s="429">
        <v>5.7408669999999997</v>
      </c>
      <c r="D12451" s="429">
        <v>3.4288919999999998</v>
      </c>
      <c r="E12451" s="429">
        <v>2.3119749999999999</v>
      </c>
      <c r="F12451" s="429">
        <v>4.3070129999999978</v>
      </c>
    </row>
    <row r="12452" spans="1:6" x14ac:dyDescent="0.3">
      <c r="A12452" s="336">
        <v>43076</v>
      </c>
      <c r="B12452" s="2" t="s">
        <v>293</v>
      </c>
      <c r="C12452" s="429">
        <v>5.6902410000000003</v>
      </c>
      <c r="D12452" s="429">
        <v>3.405443</v>
      </c>
      <c r="E12452" s="429">
        <v>2.2847980000000003</v>
      </c>
      <c r="F12452" s="429">
        <v>4.859884000000001</v>
      </c>
    </row>
    <row r="12453" spans="1:6" x14ac:dyDescent="0.3">
      <c r="A12453" s="336">
        <v>43078</v>
      </c>
      <c r="B12453" s="2" t="s">
        <v>293</v>
      </c>
      <c r="C12453" s="429">
        <v>6.0715849999999998</v>
      </c>
      <c r="D12453" s="429">
        <v>3.452582</v>
      </c>
      <c r="E12453" s="429">
        <v>2.6190029999999997</v>
      </c>
      <c r="F12453" s="429">
        <v>4.9070639999999983</v>
      </c>
    </row>
    <row r="12454" spans="1:6" x14ac:dyDescent="0.3">
      <c r="A12454" s="336">
        <v>43080</v>
      </c>
      <c r="B12454" s="2" t="s">
        <v>293</v>
      </c>
      <c r="C12454" s="429">
        <v>5.6645469999999998</v>
      </c>
      <c r="D12454" s="429">
        <v>3.5167649999999999</v>
      </c>
      <c r="E12454" s="429">
        <v>2.1477819999999999</v>
      </c>
      <c r="F12454" s="429">
        <v>3.8583440000000024</v>
      </c>
    </row>
    <row r="12455" spans="1:6" x14ac:dyDescent="0.3">
      <c r="A12455" s="336">
        <v>43081</v>
      </c>
      <c r="B12455" s="2" t="s">
        <v>293</v>
      </c>
      <c r="C12455" s="429">
        <v>5.7845360000000001</v>
      </c>
      <c r="D12455" s="429">
        <v>3.3414980000000001</v>
      </c>
      <c r="E12455" s="429">
        <v>2.443038</v>
      </c>
      <c r="F12455" s="429">
        <v>5.5812689999999989</v>
      </c>
    </row>
    <row r="12456" spans="1:6" x14ac:dyDescent="0.3">
      <c r="A12456" s="336">
        <v>43082</v>
      </c>
      <c r="B12456" s="2" t="s">
        <v>293</v>
      </c>
      <c r="C12456" s="429">
        <v>5.7819839999999996</v>
      </c>
      <c r="D12456" s="429">
        <v>3.3663129999999999</v>
      </c>
      <c r="E12456" s="429">
        <v>2.4156709999999997</v>
      </c>
      <c r="F12456" s="429">
        <v>5.2241000000000142</v>
      </c>
    </row>
    <row r="12457" spans="1:6" x14ac:dyDescent="0.3">
      <c r="A12457" s="336">
        <v>43084</v>
      </c>
      <c r="B12457" s="2" t="s">
        <v>293</v>
      </c>
      <c r="C12457" s="429">
        <v>5.9781959999999996</v>
      </c>
      <c r="D12457" s="429">
        <v>3.405891</v>
      </c>
      <c r="E12457" s="429">
        <v>2.5723049999999996</v>
      </c>
      <c r="F12457" s="429">
        <v>4.6001039999999946</v>
      </c>
    </row>
    <row r="12458" spans="1:6" x14ac:dyDescent="0.3">
      <c r="A12458" s="336">
        <v>43085</v>
      </c>
      <c r="B12458" s="2" t="s">
        <v>293</v>
      </c>
      <c r="C12458" s="429">
        <v>5.8288120000000001</v>
      </c>
      <c r="D12458" s="429">
        <v>3.2993929999999998</v>
      </c>
      <c r="E12458" s="429">
        <v>2.5294190000000003</v>
      </c>
      <c r="F12458" s="429">
        <v>5.782634999999992</v>
      </c>
    </row>
    <row r="12459" spans="1:6" x14ac:dyDescent="0.3">
      <c r="A12459" s="336">
        <v>43102</v>
      </c>
      <c r="B12459" s="2" t="s">
        <v>293</v>
      </c>
      <c r="C12459" s="429">
        <v>5.756723</v>
      </c>
      <c r="D12459" s="429">
        <v>3.1971259999999999</v>
      </c>
      <c r="E12459" s="429">
        <v>2.5595970000000001</v>
      </c>
      <c r="F12459" s="429">
        <v>5.1483779999999868</v>
      </c>
    </row>
    <row r="12460" spans="1:6" x14ac:dyDescent="0.3">
      <c r="A12460" s="336">
        <v>43103</v>
      </c>
      <c r="B12460" s="2" t="s">
        <v>293</v>
      </c>
      <c r="C12460" s="429">
        <v>5.8528390000000003</v>
      </c>
      <c r="D12460" s="429">
        <v>3.1038220000000001</v>
      </c>
      <c r="E12460" s="429">
        <v>2.7490170000000003</v>
      </c>
      <c r="F12460" s="429">
        <v>6.3036289999999937</v>
      </c>
    </row>
    <row r="12461" spans="1:6" x14ac:dyDescent="0.3">
      <c r="A12461" s="336">
        <v>43105</v>
      </c>
      <c r="B12461" s="2" t="s">
        <v>293</v>
      </c>
      <c r="C12461" s="429">
        <v>5.7130470000000004</v>
      </c>
      <c r="D12461" s="429">
        <v>3.290117</v>
      </c>
      <c r="E12461" s="429">
        <v>2.4229300000000005</v>
      </c>
      <c r="F12461" s="429">
        <v>5.3832889999999978</v>
      </c>
    </row>
    <row r="12462" spans="1:6" x14ac:dyDescent="0.3">
      <c r="A12462" s="336">
        <v>43106</v>
      </c>
      <c r="B12462" s="2" t="s">
        <v>293</v>
      </c>
      <c r="C12462" s="429">
        <v>5.926698</v>
      </c>
      <c r="D12462" s="429">
        <v>3.2418520000000002</v>
      </c>
      <c r="E12462" s="429">
        <v>2.6848459999999998</v>
      </c>
      <c r="F12462" s="429">
        <v>4.8690969999999965</v>
      </c>
    </row>
    <row r="12463" spans="1:6" x14ac:dyDescent="0.3">
      <c r="A12463" s="336">
        <v>43107</v>
      </c>
      <c r="B12463" s="2" t="s">
        <v>293</v>
      </c>
      <c r="C12463" s="429">
        <v>5.7009819999999998</v>
      </c>
      <c r="D12463" s="429">
        <v>3.3409420000000001</v>
      </c>
      <c r="E12463" s="429">
        <v>2.3600399999999997</v>
      </c>
      <c r="F12463" s="429">
        <v>4.7844559999999916</v>
      </c>
    </row>
    <row r="12464" spans="1:6" x14ac:dyDescent="0.3">
      <c r="A12464" s="336">
        <v>43110</v>
      </c>
      <c r="B12464" s="2" t="s">
        <v>293</v>
      </c>
      <c r="C12464" s="429">
        <v>5.7849459999999997</v>
      </c>
      <c r="D12464" s="429">
        <v>3.1683159999999999</v>
      </c>
      <c r="E12464" s="429">
        <v>2.6166299999999998</v>
      </c>
      <c r="F12464" s="429">
        <v>6.2015850000000015</v>
      </c>
    </row>
    <row r="12465" spans="1:6" x14ac:dyDescent="0.3">
      <c r="A12465" s="336">
        <v>43112</v>
      </c>
      <c r="B12465" s="2" t="s">
        <v>293</v>
      </c>
      <c r="C12465" s="429">
        <v>5.7333660000000002</v>
      </c>
      <c r="D12465" s="429">
        <v>3.2296290000000001</v>
      </c>
      <c r="E12465" s="429">
        <v>2.5037370000000001</v>
      </c>
      <c r="F12465" s="429">
        <v>5.5797939999999997</v>
      </c>
    </row>
    <row r="12466" spans="1:6" x14ac:dyDescent="0.3">
      <c r="A12466" s="336">
        <v>43113</v>
      </c>
      <c r="B12466" s="2" t="s">
        <v>293</v>
      </c>
      <c r="C12466" s="429">
        <v>5.834015</v>
      </c>
      <c r="D12466" s="429">
        <v>3.1726429999999999</v>
      </c>
      <c r="E12466" s="429">
        <v>2.6613720000000001</v>
      </c>
      <c r="F12466" s="429">
        <v>5.347842</v>
      </c>
    </row>
    <row r="12467" spans="1:6" x14ac:dyDescent="0.3">
      <c r="A12467" s="336">
        <v>43115</v>
      </c>
      <c r="B12467" s="2" t="s">
        <v>293</v>
      </c>
      <c r="C12467" s="429">
        <v>5.8909070000000003</v>
      </c>
      <c r="D12467" s="429">
        <v>3.1532900000000001</v>
      </c>
      <c r="E12467" s="429">
        <v>2.7376170000000002</v>
      </c>
      <c r="F12467" s="429">
        <v>4.877361999999998</v>
      </c>
    </row>
    <row r="12468" spans="1:6" x14ac:dyDescent="0.3">
      <c r="A12468" s="336">
        <v>43116</v>
      </c>
      <c r="B12468" s="2" t="s">
        <v>293</v>
      </c>
      <c r="C12468" s="429">
        <v>5.8876590000000002</v>
      </c>
      <c r="D12468" s="429">
        <v>3.113578</v>
      </c>
      <c r="E12468" s="429">
        <v>2.7740810000000002</v>
      </c>
      <c r="F12468" s="429">
        <v>6.3712900000000019</v>
      </c>
    </row>
    <row r="12469" spans="1:6" x14ac:dyDescent="0.3">
      <c r="A12469" s="336">
        <v>43119</v>
      </c>
      <c r="B12469" s="2" t="s">
        <v>293</v>
      </c>
      <c r="C12469" s="429">
        <v>5.8884169999999996</v>
      </c>
      <c r="D12469" s="429">
        <v>3.2176939999999998</v>
      </c>
      <c r="E12469" s="429">
        <v>2.6707229999999997</v>
      </c>
      <c r="F12469" s="429">
        <v>5.832185999999993</v>
      </c>
    </row>
    <row r="12470" spans="1:6" x14ac:dyDescent="0.3">
      <c r="A12470" s="336">
        <v>43123</v>
      </c>
      <c r="B12470" s="2" t="s">
        <v>293</v>
      </c>
      <c r="C12470" s="429">
        <v>5.8864710000000002</v>
      </c>
      <c r="D12470" s="429">
        <v>3.159446</v>
      </c>
      <c r="E12470" s="429">
        <v>2.7270250000000003</v>
      </c>
      <c r="F12470" s="429">
        <v>6.2781550000000053</v>
      </c>
    </row>
    <row r="12471" spans="1:6" x14ac:dyDescent="0.3">
      <c r="A12471" s="336">
        <v>43125</v>
      </c>
      <c r="B12471" s="2" t="s">
        <v>293</v>
      </c>
      <c r="C12471" s="429">
        <v>5.8441729999999996</v>
      </c>
      <c r="D12471" s="429">
        <v>3.101934</v>
      </c>
      <c r="E12471" s="429">
        <v>2.7422389999999996</v>
      </c>
      <c r="F12471" s="429">
        <v>6.823640999999995</v>
      </c>
    </row>
    <row r="12472" spans="1:6" x14ac:dyDescent="0.3">
      <c r="A12472" s="336">
        <v>43128</v>
      </c>
      <c r="B12472" s="2" t="s">
        <v>293</v>
      </c>
      <c r="C12472" s="429">
        <v>5.9899649999999998</v>
      </c>
      <c r="D12472" s="429">
        <v>3.2923629999999999</v>
      </c>
      <c r="E12472" s="429">
        <v>2.6976019999999998</v>
      </c>
      <c r="F12472" s="429">
        <v>4.9102460000000008</v>
      </c>
    </row>
    <row r="12473" spans="1:6" x14ac:dyDescent="0.3">
      <c r="A12473" s="336">
        <v>43130</v>
      </c>
      <c r="B12473" s="2" t="s">
        <v>293</v>
      </c>
      <c r="C12473" s="429">
        <v>5.7140069999999996</v>
      </c>
      <c r="D12473" s="429">
        <v>3.2613490000000001</v>
      </c>
      <c r="E12473" s="429">
        <v>2.4526579999999996</v>
      </c>
      <c r="F12473" s="429">
        <v>5.0327330000000003</v>
      </c>
    </row>
    <row r="12474" spans="1:6" x14ac:dyDescent="0.3">
      <c r="A12474" s="336">
        <v>43135</v>
      </c>
      <c r="B12474" s="2" t="s">
        <v>293</v>
      </c>
      <c r="C12474" s="429">
        <v>5.7371179999999997</v>
      </c>
      <c r="D12474" s="429">
        <v>3.2030630000000002</v>
      </c>
      <c r="E12474" s="429">
        <v>2.5340549999999995</v>
      </c>
      <c r="F12474" s="429">
        <v>4.3273239999999902</v>
      </c>
    </row>
    <row r="12475" spans="1:6" x14ac:dyDescent="0.3">
      <c r="A12475" s="336">
        <v>43137</v>
      </c>
      <c r="B12475" s="2" t="s">
        <v>293</v>
      </c>
      <c r="C12475" s="429">
        <v>5.874701</v>
      </c>
      <c r="D12475" s="429">
        <v>3.095593</v>
      </c>
      <c r="E12475" s="429">
        <v>2.7791079999999999</v>
      </c>
      <c r="F12475" s="429">
        <v>6.7195910000000012</v>
      </c>
    </row>
    <row r="12476" spans="1:6" x14ac:dyDescent="0.3">
      <c r="A12476" s="336">
        <v>43138</v>
      </c>
      <c r="B12476" s="2" t="s">
        <v>293</v>
      </c>
      <c r="C12476" s="429">
        <v>5.6803039999999996</v>
      </c>
      <c r="D12476" s="429">
        <v>3.304395</v>
      </c>
      <c r="E12476" s="429">
        <v>2.3759089999999996</v>
      </c>
      <c r="F12476" s="429">
        <v>4.255586000000001</v>
      </c>
    </row>
    <row r="12477" spans="1:6" x14ac:dyDescent="0.3">
      <c r="A12477" s="336">
        <v>43140</v>
      </c>
      <c r="B12477" s="2" t="s">
        <v>293</v>
      </c>
      <c r="C12477" s="429">
        <v>5.9322590000000002</v>
      </c>
      <c r="D12477" s="429">
        <v>3.29983</v>
      </c>
      <c r="E12477" s="429">
        <v>2.6324290000000001</v>
      </c>
      <c r="F12477" s="429">
        <v>5.0886889999999951</v>
      </c>
    </row>
    <row r="12478" spans="1:6" x14ac:dyDescent="0.3">
      <c r="A12478" s="336">
        <v>43143</v>
      </c>
      <c r="B12478" s="2" t="s">
        <v>293</v>
      </c>
      <c r="C12478" s="429">
        <v>5.9046539999999998</v>
      </c>
      <c r="D12478" s="429">
        <v>3.2131759999999998</v>
      </c>
      <c r="E12478" s="429">
        <v>2.691478</v>
      </c>
      <c r="F12478" s="429">
        <v>5.2835439999999991</v>
      </c>
    </row>
    <row r="12479" spans="1:6" x14ac:dyDescent="0.3">
      <c r="A12479" s="336">
        <v>43145</v>
      </c>
      <c r="B12479" s="2" t="s">
        <v>293</v>
      </c>
      <c r="C12479" s="429">
        <v>5.9049009999999997</v>
      </c>
      <c r="D12479" s="429">
        <v>3.1780759999999999</v>
      </c>
      <c r="E12479" s="429">
        <v>2.7268249999999998</v>
      </c>
      <c r="F12479" s="429">
        <v>4.9873389999999986</v>
      </c>
    </row>
    <row r="12480" spans="1:6" x14ac:dyDescent="0.3">
      <c r="A12480" s="336">
        <v>43146</v>
      </c>
      <c r="B12480" s="2" t="s">
        <v>293</v>
      </c>
      <c r="C12480" s="429">
        <v>5.8944390000000002</v>
      </c>
      <c r="D12480" s="429">
        <v>3.1583929999999998</v>
      </c>
      <c r="E12480" s="429">
        <v>2.7360460000000004</v>
      </c>
      <c r="F12480" s="429">
        <v>5.9817779999999985</v>
      </c>
    </row>
    <row r="12481" spans="1:6" x14ac:dyDescent="0.3">
      <c r="A12481" s="336">
        <v>43147</v>
      </c>
      <c r="B12481" s="2" t="s">
        <v>293</v>
      </c>
      <c r="C12481" s="429">
        <v>5.7484840000000004</v>
      </c>
      <c r="D12481" s="429">
        <v>3.23387</v>
      </c>
      <c r="E12481" s="429">
        <v>2.5146140000000003</v>
      </c>
      <c r="F12481" s="429">
        <v>5.9447879999999955</v>
      </c>
    </row>
    <row r="12482" spans="1:6" x14ac:dyDescent="0.3">
      <c r="A12482" s="336">
        <v>43148</v>
      </c>
      <c r="B12482" s="2" t="s">
        <v>293</v>
      </c>
      <c r="C12482" s="429">
        <v>5.6986629999999998</v>
      </c>
      <c r="D12482" s="429">
        <v>3.3330669999999998</v>
      </c>
      <c r="E12482" s="429">
        <v>2.365596</v>
      </c>
      <c r="F12482" s="429">
        <v>5.0649770000000132</v>
      </c>
    </row>
    <row r="12483" spans="1:6" x14ac:dyDescent="0.3">
      <c r="A12483" s="336">
        <v>43149</v>
      </c>
      <c r="B12483" s="2" t="s">
        <v>293</v>
      </c>
      <c r="C12483" s="429">
        <v>5.7038539999999998</v>
      </c>
      <c r="D12483" s="429">
        <v>3.256046</v>
      </c>
      <c r="E12483" s="429">
        <v>2.4478079999999998</v>
      </c>
      <c r="F12483" s="429">
        <v>4.3971679999999935</v>
      </c>
    </row>
    <row r="12484" spans="1:6" x14ac:dyDescent="0.3">
      <c r="A12484" s="336">
        <v>43150</v>
      </c>
      <c r="B12484" s="2" t="s">
        <v>293</v>
      </c>
      <c r="C12484" s="429">
        <v>5.6991709999999998</v>
      </c>
      <c r="D12484" s="429">
        <v>3.362206</v>
      </c>
      <c r="E12484" s="429">
        <v>2.3369649999999997</v>
      </c>
      <c r="F12484" s="429">
        <v>4.8978349999999935</v>
      </c>
    </row>
    <row r="12485" spans="1:6" x14ac:dyDescent="0.3">
      <c r="A12485" s="336">
        <v>43152</v>
      </c>
      <c r="B12485" s="2" t="s">
        <v>293</v>
      </c>
      <c r="C12485" s="429">
        <v>5.7180840000000002</v>
      </c>
      <c r="D12485" s="429">
        <v>3.1999620000000002</v>
      </c>
      <c r="E12485" s="429">
        <v>2.518122</v>
      </c>
      <c r="F12485" s="429">
        <v>4.1006529999999941</v>
      </c>
    </row>
    <row r="12486" spans="1:6" x14ac:dyDescent="0.3">
      <c r="A12486" s="336">
        <v>43153</v>
      </c>
      <c r="B12486" s="2" t="s">
        <v>293</v>
      </c>
      <c r="C12486" s="429">
        <v>5.9981410000000004</v>
      </c>
      <c r="D12486" s="429">
        <v>3.308138</v>
      </c>
      <c r="E12486" s="429">
        <v>2.6900030000000004</v>
      </c>
      <c r="F12486" s="429">
        <v>5.0159850000000077</v>
      </c>
    </row>
    <row r="12487" spans="1:6" x14ac:dyDescent="0.3">
      <c r="A12487" s="336">
        <v>43154</v>
      </c>
      <c r="B12487" s="2" t="s">
        <v>293</v>
      </c>
      <c r="C12487" s="429">
        <v>5.7723550000000001</v>
      </c>
      <c r="D12487" s="429">
        <v>3.2036660000000001</v>
      </c>
      <c r="E12487" s="429">
        <v>2.568689</v>
      </c>
      <c r="F12487" s="429">
        <v>5.0272030000000001</v>
      </c>
    </row>
    <row r="12488" spans="1:6" x14ac:dyDescent="0.3">
      <c r="A12488" s="336">
        <v>43155</v>
      </c>
      <c r="B12488" s="2" t="s">
        <v>293</v>
      </c>
      <c r="C12488" s="429">
        <v>5.7026789999999998</v>
      </c>
      <c r="D12488" s="429">
        <v>3.2825299999999999</v>
      </c>
      <c r="E12488" s="429">
        <v>2.4201489999999999</v>
      </c>
      <c r="F12488" s="429">
        <v>4.6910919999999976</v>
      </c>
    </row>
    <row r="12489" spans="1:6" x14ac:dyDescent="0.3">
      <c r="A12489" s="336">
        <v>43160</v>
      </c>
      <c r="B12489" s="2" t="s">
        <v>293</v>
      </c>
      <c r="C12489" s="429">
        <v>5.9426139999999998</v>
      </c>
      <c r="D12489" s="429">
        <v>3.2321119999999999</v>
      </c>
      <c r="E12489" s="429">
        <v>2.710502</v>
      </c>
      <c r="F12489" s="429">
        <v>4.6013520000000057</v>
      </c>
    </row>
    <row r="12490" spans="1:6" x14ac:dyDescent="0.3">
      <c r="A12490" s="336">
        <v>43162</v>
      </c>
      <c r="B12490" s="2" t="s">
        <v>293</v>
      </c>
      <c r="C12490" s="429">
        <v>5.901141</v>
      </c>
      <c r="D12490" s="429">
        <v>3.2658870000000002</v>
      </c>
      <c r="E12490" s="429">
        <v>2.6352539999999998</v>
      </c>
      <c r="F12490" s="429">
        <v>5.4041380000000103</v>
      </c>
    </row>
    <row r="12491" spans="1:6" x14ac:dyDescent="0.3">
      <c r="A12491" s="336">
        <v>43164</v>
      </c>
      <c r="B12491" s="2" t="s">
        <v>293</v>
      </c>
      <c r="C12491" s="429">
        <v>5.8988610000000001</v>
      </c>
      <c r="D12491" s="429">
        <v>3.1609630000000002</v>
      </c>
      <c r="E12491" s="429">
        <v>2.7378979999999999</v>
      </c>
      <c r="F12491" s="429">
        <v>5.3857380000000035</v>
      </c>
    </row>
    <row r="12492" spans="1:6" x14ac:dyDescent="0.3">
      <c r="A12492" s="336">
        <v>43201</v>
      </c>
      <c r="B12492" s="2" t="s">
        <v>293</v>
      </c>
      <c r="C12492" s="429">
        <v>5.8520209999999997</v>
      </c>
      <c r="D12492" s="429">
        <v>3.2029670000000001</v>
      </c>
      <c r="E12492" s="429">
        <v>2.6490539999999996</v>
      </c>
      <c r="F12492" s="429">
        <v>6.4775269999999949</v>
      </c>
    </row>
    <row r="12493" spans="1:6" x14ac:dyDescent="0.3">
      <c r="A12493" s="336">
        <v>43202</v>
      </c>
      <c r="B12493" s="2" t="s">
        <v>293</v>
      </c>
      <c r="C12493" s="429">
        <v>5.8460850000000004</v>
      </c>
      <c r="D12493" s="429">
        <v>3.2325889999999999</v>
      </c>
      <c r="E12493" s="429">
        <v>2.6134960000000005</v>
      </c>
      <c r="F12493" s="429">
        <v>6.265556999999994</v>
      </c>
    </row>
    <row r="12494" spans="1:6" x14ac:dyDescent="0.3">
      <c r="A12494" s="336">
        <v>43203</v>
      </c>
      <c r="B12494" s="2" t="s">
        <v>293</v>
      </c>
      <c r="C12494" s="429">
        <v>5.8522949999999998</v>
      </c>
      <c r="D12494" s="429">
        <v>3.179824</v>
      </c>
      <c r="E12494" s="429">
        <v>2.6724709999999998</v>
      </c>
      <c r="F12494" s="429">
        <v>6.7091419999999928</v>
      </c>
    </row>
    <row r="12495" spans="1:6" x14ac:dyDescent="0.3">
      <c r="A12495" s="336">
        <v>43204</v>
      </c>
      <c r="B12495" s="2" t="s">
        <v>293</v>
      </c>
      <c r="C12495" s="429">
        <v>5.8714389999999996</v>
      </c>
      <c r="D12495" s="429">
        <v>3.1821609999999998</v>
      </c>
      <c r="E12495" s="429">
        <v>2.6892779999999998</v>
      </c>
      <c r="F12495" s="429">
        <v>6.395746999999993</v>
      </c>
    </row>
    <row r="12496" spans="1:6" x14ac:dyDescent="0.3">
      <c r="A12496" s="336">
        <v>43205</v>
      </c>
      <c r="B12496" s="2" t="s">
        <v>293</v>
      </c>
      <c r="C12496" s="429">
        <v>5.8566469999999997</v>
      </c>
      <c r="D12496" s="429">
        <v>3.1620539999999999</v>
      </c>
      <c r="E12496" s="429">
        <v>2.6945929999999998</v>
      </c>
      <c r="F12496" s="429">
        <v>6.8311169999999919</v>
      </c>
    </row>
    <row r="12497" spans="1:6" x14ac:dyDescent="0.3">
      <c r="A12497" s="336">
        <v>43206</v>
      </c>
      <c r="B12497" s="2" t="s">
        <v>293</v>
      </c>
      <c r="C12497" s="429">
        <v>5.8630230000000001</v>
      </c>
      <c r="D12497" s="429">
        <v>3.1489189999999998</v>
      </c>
      <c r="E12497" s="429">
        <v>2.7141040000000003</v>
      </c>
      <c r="F12497" s="429">
        <v>6.8723540000000014</v>
      </c>
    </row>
    <row r="12498" spans="1:6" x14ac:dyDescent="0.3">
      <c r="A12498" s="336">
        <v>43207</v>
      </c>
      <c r="B12498" s="2" t="s">
        <v>293</v>
      </c>
      <c r="C12498" s="429">
        <v>5.8699120000000002</v>
      </c>
      <c r="D12498" s="429">
        <v>3.1116269999999999</v>
      </c>
      <c r="E12498" s="429">
        <v>2.7582850000000003</v>
      </c>
      <c r="F12498" s="429">
        <v>7.0364579999999961</v>
      </c>
    </row>
    <row r="12499" spans="1:6" x14ac:dyDescent="0.3">
      <c r="A12499" s="336">
        <v>43209</v>
      </c>
      <c r="B12499" s="2" t="s">
        <v>293</v>
      </c>
      <c r="C12499" s="429">
        <v>5.8527129999999996</v>
      </c>
      <c r="D12499" s="429">
        <v>3.1568320000000001</v>
      </c>
      <c r="E12499" s="429">
        <v>2.6958809999999995</v>
      </c>
      <c r="F12499" s="429">
        <v>6.9500160000000193</v>
      </c>
    </row>
    <row r="12500" spans="1:6" x14ac:dyDescent="0.3">
      <c r="A12500" s="336">
        <v>43210</v>
      </c>
      <c r="B12500" s="2" t="s">
        <v>293</v>
      </c>
      <c r="C12500" s="429">
        <v>5.8527800000000001</v>
      </c>
      <c r="D12500" s="429">
        <v>3.2154850000000001</v>
      </c>
      <c r="E12500" s="429">
        <v>2.6372949999999999</v>
      </c>
      <c r="F12500" s="429">
        <v>6.340256999999994</v>
      </c>
    </row>
    <row r="12501" spans="1:6" x14ac:dyDescent="0.3">
      <c r="A12501" s="336">
        <v>43211</v>
      </c>
      <c r="B12501" s="2" t="s">
        <v>293</v>
      </c>
      <c r="C12501" s="429">
        <v>5.8408910000000001</v>
      </c>
      <c r="D12501" s="429">
        <v>3.2229199999999998</v>
      </c>
      <c r="E12501" s="429">
        <v>2.6179710000000003</v>
      </c>
      <c r="F12501" s="429">
        <v>6.4312500000000057</v>
      </c>
    </row>
    <row r="12502" spans="1:6" x14ac:dyDescent="0.3">
      <c r="A12502" s="336">
        <v>43212</v>
      </c>
      <c r="B12502" s="2" t="s">
        <v>293</v>
      </c>
      <c r="C12502" s="429">
        <v>5.8600729999999999</v>
      </c>
      <c r="D12502" s="429">
        <v>3.1990609999999999</v>
      </c>
      <c r="E12502" s="429">
        <v>2.6610119999999999</v>
      </c>
      <c r="F12502" s="429">
        <v>6.3996499999999941</v>
      </c>
    </row>
    <row r="12503" spans="1:6" x14ac:dyDescent="0.3">
      <c r="A12503" s="336">
        <v>43213</v>
      </c>
      <c r="B12503" s="2" t="s">
        <v>293</v>
      </c>
      <c r="C12503" s="429">
        <v>5.8120430000000001</v>
      </c>
      <c r="D12503" s="429">
        <v>3.206048</v>
      </c>
      <c r="E12503" s="429">
        <v>2.6059950000000001</v>
      </c>
      <c r="F12503" s="429">
        <v>6.5266389999999959</v>
      </c>
    </row>
    <row r="12504" spans="1:6" x14ac:dyDescent="0.3">
      <c r="A12504" s="336">
        <v>43214</v>
      </c>
      <c r="B12504" s="2" t="s">
        <v>293</v>
      </c>
      <c r="C12504" s="429">
        <v>5.8393139999999999</v>
      </c>
      <c r="D12504" s="429">
        <v>3.2615229999999999</v>
      </c>
      <c r="E12504" s="429">
        <v>2.5777909999999999</v>
      </c>
      <c r="F12504" s="429">
        <v>6.0755559999999917</v>
      </c>
    </row>
    <row r="12505" spans="1:6" x14ac:dyDescent="0.3">
      <c r="A12505" s="336">
        <v>43215</v>
      </c>
      <c r="B12505" s="2" t="s">
        <v>293</v>
      </c>
      <c r="C12505" s="429">
        <v>5.8605999999999998</v>
      </c>
      <c r="D12505" s="429">
        <v>3.1778789999999999</v>
      </c>
      <c r="E12505" s="429">
        <v>2.6827209999999999</v>
      </c>
      <c r="F12505" s="429">
        <v>6.6052210000000002</v>
      </c>
    </row>
    <row r="12506" spans="1:6" x14ac:dyDescent="0.3">
      <c r="A12506" s="336">
        <v>43217</v>
      </c>
      <c r="B12506" s="2" t="s">
        <v>293</v>
      </c>
      <c r="C12506" s="429">
        <v>5.867159</v>
      </c>
      <c r="D12506" s="429">
        <v>3.0788229999999999</v>
      </c>
      <c r="E12506" s="429">
        <v>2.7883360000000001</v>
      </c>
      <c r="F12506" s="429">
        <v>6.9193469999999948</v>
      </c>
    </row>
    <row r="12507" spans="1:6" x14ac:dyDescent="0.3">
      <c r="A12507" s="336">
        <v>43219</v>
      </c>
      <c r="B12507" s="2" t="s">
        <v>293</v>
      </c>
      <c r="C12507" s="429">
        <v>5.8289669999999996</v>
      </c>
      <c r="D12507" s="429">
        <v>3.225848</v>
      </c>
      <c r="E12507" s="429">
        <v>2.6031189999999995</v>
      </c>
      <c r="F12507" s="429">
        <v>6.5105859999999893</v>
      </c>
    </row>
    <row r="12508" spans="1:6" x14ac:dyDescent="0.3">
      <c r="A12508" s="336">
        <v>43220</v>
      </c>
      <c r="B12508" s="2" t="s">
        <v>293</v>
      </c>
      <c r="C12508" s="429">
        <v>5.8534309999999996</v>
      </c>
      <c r="D12508" s="429">
        <v>3.2485729999999999</v>
      </c>
      <c r="E12508" s="429">
        <v>2.6048579999999997</v>
      </c>
      <c r="F12508" s="429">
        <v>6.0219889999999978</v>
      </c>
    </row>
    <row r="12509" spans="1:6" x14ac:dyDescent="0.3">
      <c r="A12509" s="336">
        <v>43221</v>
      </c>
      <c r="B12509" s="2" t="s">
        <v>293</v>
      </c>
      <c r="C12509" s="429">
        <v>5.859381</v>
      </c>
      <c r="D12509" s="429">
        <v>3.2308780000000001</v>
      </c>
      <c r="E12509" s="429">
        <v>2.6285029999999998</v>
      </c>
      <c r="F12509" s="429">
        <v>6.1136970000000019</v>
      </c>
    </row>
    <row r="12510" spans="1:6" x14ac:dyDescent="0.3">
      <c r="A12510" s="336">
        <v>43222</v>
      </c>
      <c r="B12510" s="2" t="s">
        <v>293</v>
      </c>
      <c r="C12510" s="429">
        <v>5.8650260000000003</v>
      </c>
      <c r="D12510" s="429">
        <v>3.1755979999999999</v>
      </c>
      <c r="E12510" s="429">
        <v>2.6894280000000004</v>
      </c>
      <c r="F12510" s="429">
        <v>6.5579469999999986</v>
      </c>
    </row>
    <row r="12511" spans="1:6" x14ac:dyDescent="0.3">
      <c r="A12511" s="336">
        <v>43223</v>
      </c>
      <c r="B12511" s="2" t="s">
        <v>293</v>
      </c>
      <c r="C12511" s="429">
        <v>5.8726640000000003</v>
      </c>
      <c r="D12511" s="429">
        <v>3.1469119999999999</v>
      </c>
      <c r="E12511" s="429">
        <v>2.7257520000000004</v>
      </c>
      <c r="F12511" s="429">
        <v>6.7197080000000042</v>
      </c>
    </row>
    <row r="12512" spans="1:6" x14ac:dyDescent="0.3">
      <c r="A12512" s="336">
        <v>43224</v>
      </c>
      <c r="B12512" s="2" t="s">
        <v>293</v>
      </c>
      <c r="C12512" s="429">
        <v>5.8283129999999996</v>
      </c>
      <c r="D12512" s="429">
        <v>3.2606869999999999</v>
      </c>
      <c r="E12512" s="429">
        <v>2.5676259999999997</v>
      </c>
      <c r="F12512" s="429">
        <v>6.2233469999999897</v>
      </c>
    </row>
    <row r="12513" spans="1:6" x14ac:dyDescent="0.3">
      <c r="A12513" s="336">
        <v>43227</v>
      </c>
      <c r="B12513" s="2" t="s">
        <v>293</v>
      </c>
      <c r="C12513" s="429">
        <v>5.837237</v>
      </c>
      <c r="D12513" s="429">
        <v>3.1595900000000001</v>
      </c>
      <c r="E12513" s="429">
        <v>2.6776469999999999</v>
      </c>
      <c r="F12513" s="429">
        <v>6.894061999999991</v>
      </c>
    </row>
    <row r="12514" spans="1:6" x14ac:dyDescent="0.3">
      <c r="A12514" s="336">
        <v>43228</v>
      </c>
      <c r="B12514" s="2" t="s">
        <v>293</v>
      </c>
      <c r="C12514" s="429">
        <v>5.8774189999999997</v>
      </c>
      <c r="D12514" s="429">
        <v>3.1961400000000002</v>
      </c>
      <c r="E12514" s="429">
        <v>2.6812789999999995</v>
      </c>
      <c r="F12514" s="429">
        <v>6.1877920000000017</v>
      </c>
    </row>
    <row r="12515" spans="1:6" x14ac:dyDescent="0.3">
      <c r="A12515" s="336">
        <v>43229</v>
      </c>
      <c r="B12515" s="2" t="s">
        <v>293</v>
      </c>
      <c r="C12515" s="429">
        <v>5.8199730000000001</v>
      </c>
      <c r="D12515" s="429">
        <v>3.3006829999999998</v>
      </c>
      <c r="E12515" s="429">
        <v>2.5192900000000003</v>
      </c>
      <c r="F12515" s="429">
        <v>5.9169860000000014</v>
      </c>
    </row>
    <row r="12516" spans="1:6" x14ac:dyDescent="0.3">
      <c r="A12516" s="336">
        <v>43230</v>
      </c>
      <c r="B12516" s="2" t="s">
        <v>293</v>
      </c>
      <c r="C12516" s="429">
        <v>5.7903650000000004</v>
      </c>
      <c r="D12516" s="429">
        <v>3.2820909999999999</v>
      </c>
      <c r="E12516" s="429">
        <v>2.5082740000000006</v>
      </c>
      <c r="F12516" s="429">
        <v>6.0532530000000051</v>
      </c>
    </row>
    <row r="12517" spans="1:6" x14ac:dyDescent="0.3">
      <c r="A12517" s="336">
        <v>43231</v>
      </c>
      <c r="B12517" s="2" t="s">
        <v>293</v>
      </c>
      <c r="C12517" s="429">
        <v>5.8103999999999996</v>
      </c>
      <c r="D12517" s="429">
        <v>3.3063539999999998</v>
      </c>
      <c r="E12517" s="429">
        <v>2.5040459999999998</v>
      </c>
      <c r="F12517" s="429">
        <v>5.9923390000000012</v>
      </c>
    </row>
    <row r="12518" spans="1:6" x14ac:dyDescent="0.3">
      <c r="A12518" s="336">
        <v>43232</v>
      </c>
      <c r="B12518" s="2" t="s">
        <v>293</v>
      </c>
      <c r="C12518" s="429">
        <v>5.8303929999999999</v>
      </c>
      <c r="D12518" s="429">
        <v>3.1492870000000002</v>
      </c>
      <c r="E12518" s="429">
        <v>2.6811059999999998</v>
      </c>
      <c r="F12518" s="429">
        <v>6.8832929999999948</v>
      </c>
    </row>
    <row r="12519" spans="1:6" x14ac:dyDescent="0.3">
      <c r="A12519" s="336">
        <v>43235</v>
      </c>
      <c r="B12519" s="2" t="s">
        <v>293</v>
      </c>
      <c r="C12519" s="429">
        <v>5.8386019999999998</v>
      </c>
      <c r="D12519" s="429">
        <v>3.2888579999999998</v>
      </c>
      <c r="E12519" s="429">
        <v>2.549744</v>
      </c>
      <c r="F12519" s="429">
        <v>5.7402599999999993</v>
      </c>
    </row>
    <row r="12520" spans="1:6" x14ac:dyDescent="0.3">
      <c r="A12520" s="336">
        <v>43240</v>
      </c>
      <c r="B12520" s="2" t="s">
        <v>293</v>
      </c>
      <c r="C12520" s="429">
        <v>5.8173729999999999</v>
      </c>
      <c r="D12520" s="429">
        <v>3.3318979999999998</v>
      </c>
      <c r="E12520" s="429">
        <v>2.4854750000000001</v>
      </c>
      <c r="F12520" s="429">
        <v>5.4953320000000048</v>
      </c>
    </row>
    <row r="12521" spans="1:6" x14ac:dyDescent="0.3">
      <c r="A12521" s="336">
        <v>43302</v>
      </c>
      <c r="B12521" s="2" t="s">
        <v>293</v>
      </c>
      <c r="C12521" s="429">
        <v>5.8712759999999999</v>
      </c>
      <c r="D12521" s="429">
        <v>3.377043</v>
      </c>
      <c r="E12521" s="429">
        <v>2.4942329999999999</v>
      </c>
      <c r="F12521" s="429">
        <v>4.6054040000000072</v>
      </c>
    </row>
    <row r="12522" spans="1:6" x14ac:dyDescent="0.3">
      <c r="A12522" s="336">
        <v>43310</v>
      </c>
      <c r="B12522" s="2" t="s">
        <v>293</v>
      </c>
      <c r="C12522" s="429">
        <v>6.0842770000000002</v>
      </c>
      <c r="D12522" s="429">
        <v>3.409421</v>
      </c>
      <c r="E12522" s="429">
        <v>2.6748560000000001</v>
      </c>
      <c r="F12522" s="429">
        <v>5.7416619999999909</v>
      </c>
    </row>
    <row r="12523" spans="1:6" x14ac:dyDescent="0.3">
      <c r="A12523" s="336">
        <v>43311</v>
      </c>
      <c r="B12523" s="2" t="s">
        <v>293</v>
      </c>
      <c r="C12523" s="429">
        <v>6.0376620000000001</v>
      </c>
      <c r="D12523" s="429">
        <v>3.4385289999999999</v>
      </c>
      <c r="E12523" s="429">
        <v>2.5991330000000001</v>
      </c>
      <c r="F12523" s="429">
        <v>5.035033999999996</v>
      </c>
    </row>
    <row r="12524" spans="1:6" x14ac:dyDescent="0.3">
      <c r="A12524" s="336">
        <v>43314</v>
      </c>
      <c r="B12524" s="2" t="s">
        <v>293</v>
      </c>
      <c r="C12524" s="429">
        <v>5.7810579999999998</v>
      </c>
      <c r="D12524" s="429">
        <v>3.5128460000000001</v>
      </c>
      <c r="E12524" s="429">
        <v>2.2682119999999997</v>
      </c>
      <c r="F12524" s="429">
        <v>3.6307459999999949</v>
      </c>
    </row>
    <row r="12525" spans="1:6" x14ac:dyDescent="0.3">
      <c r="A12525" s="336">
        <v>43315</v>
      </c>
      <c r="B12525" s="2" t="s">
        <v>293</v>
      </c>
      <c r="C12525" s="429">
        <v>5.7148539999999999</v>
      </c>
      <c r="D12525" s="429">
        <v>3.4898859999999998</v>
      </c>
      <c r="E12525" s="429">
        <v>2.2249680000000001</v>
      </c>
      <c r="F12525" s="429">
        <v>3.5359279999999984</v>
      </c>
    </row>
    <row r="12526" spans="1:6" x14ac:dyDescent="0.3">
      <c r="A12526" s="336">
        <v>43316</v>
      </c>
      <c r="B12526" s="2" t="s">
        <v>293</v>
      </c>
      <c r="C12526" s="429">
        <v>5.9810239999999997</v>
      </c>
      <c r="D12526" s="429">
        <v>3.2169129999999999</v>
      </c>
      <c r="E12526" s="429">
        <v>2.7641109999999998</v>
      </c>
      <c r="F12526" s="429">
        <v>6.4156949999999995</v>
      </c>
    </row>
    <row r="12527" spans="1:6" x14ac:dyDescent="0.3">
      <c r="A12527" s="336">
        <v>43318</v>
      </c>
      <c r="B12527" s="2" t="s">
        <v>293</v>
      </c>
      <c r="C12527" s="429">
        <v>6.1318669999999997</v>
      </c>
      <c r="D12527" s="429">
        <v>3.4377550000000001</v>
      </c>
      <c r="E12527" s="429">
        <v>2.6941119999999996</v>
      </c>
      <c r="F12527" s="429">
        <v>5.5805229999999924</v>
      </c>
    </row>
    <row r="12528" spans="1:6" x14ac:dyDescent="0.3">
      <c r="A12528" s="336">
        <v>43319</v>
      </c>
      <c r="B12528" s="2" t="s">
        <v>293</v>
      </c>
      <c r="C12528" s="429">
        <v>5.984858</v>
      </c>
      <c r="D12528" s="429">
        <v>3.416137</v>
      </c>
      <c r="E12528" s="429">
        <v>2.568721</v>
      </c>
      <c r="F12528" s="429">
        <v>4.7019949999999895</v>
      </c>
    </row>
    <row r="12529" spans="1:6" x14ac:dyDescent="0.3">
      <c r="A12529" s="336">
        <v>43320</v>
      </c>
      <c r="B12529" s="2" t="s">
        <v>293</v>
      </c>
      <c r="C12529" s="429">
        <v>5.7346490000000001</v>
      </c>
      <c r="D12529" s="429">
        <v>3.525423</v>
      </c>
      <c r="E12529" s="429">
        <v>2.2092260000000001</v>
      </c>
      <c r="F12529" s="429">
        <v>3.3837550000000007</v>
      </c>
    </row>
    <row r="12530" spans="1:6" x14ac:dyDescent="0.3">
      <c r="A12530" s="336">
        <v>43321</v>
      </c>
      <c r="B12530" s="2" t="s">
        <v>293</v>
      </c>
      <c r="C12530" s="429">
        <v>5.6850050000000003</v>
      </c>
      <c r="D12530" s="429">
        <v>3.4974699999999999</v>
      </c>
      <c r="E12530" s="429">
        <v>2.1875350000000005</v>
      </c>
      <c r="F12530" s="429">
        <v>3.3614829999999998</v>
      </c>
    </row>
    <row r="12531" spans="1:6" x14ac:dyDescent="0.3">
      <c r="A12531" s="336">
        <v>43323</v>
      </c>
      <c r="B12531" s="2" t="s">
        <v>293</v>
      </c>
      <c r="C12531" s="429">
        <v>5.9342319999999997</v>
      </c>
      <c r="D12531" s="429">
        <v>3.2191679999999998</v>
      </c>
      <c r="E12531" s="429">
        <v>2.7150639999999999</v>
      </c>
      <c r="F12531" s="429">
        <v>5.617243000000002</v>
      </c>
    </row>
    <row r="12532" spans="1:6" x14ac:dyDescent="0.3">
      <c r="A12532" s="336">
        <v>43324</v>
      </c>
      <c r="B12532" s="2" t="s">
        <v>293</v>
      </c>
      <c r="C12532" s="429">
        <v>6.0618109999999996</v>
      </c>
      <c r="D12532" s="429">
        <v>3.4286240000000001</v>
      </c>
      <c r="E12532" s="429">
        <v>2.6331869999999995</v>
      </c>
      <c r="F12532" s="429">
        <v>5.3963939999999937</v>
      </c>
    </row>
    <row r="12533" spans="1:6" x14ac:dyDescent="0.3">
      <c r="A12533" s="336">
        <v>43326</v>
      </c>
      <c r="B12533" s="2" t="s">
        <v>293</v>
      </c>
      <c r="C12533" s="429">
        <v>6.0673349999999999</v>
      </c>
      <c r="D12533" s="429">
        <v>3.341094</v>
      </c>
      <c r="E12533" s="429">
        <v>2.7262409999999999</v>
      </c>
      <c r="F12533" s="429">
        <v>6.2349990000000091</v>
      </c>
    </row>
    <row r="12534" spans="1:6" x14ac:dyDescent="0.3">
      <c r="A12534" s="336">
        <v>43331</v>
      </c>
      <c r="B12534" s="2" t="s">
        <v>293</v>
      </c>
      <c r="C12534" s="429">
        <v>6.121543</v>
      </c>
      <c r="D12534" s="429">
        <v>3.4151050000000001</v>
      </c>
      <c r="E12534" s="429">
        <v>2.7064379999999999</v>
      </c>
      <c r="F12534" s="429">
        <v>5.8944449999999975</v>
      </c>
    </row>
    <row r="12535" spans="1:6" x14ac:dyDescent="0.3">
      <c r="A12535" s="336">
        <v>43332</v>
      </c>
      <c r="B12535" s="2" t="s">
        <v>293</v>
      </c>
      <c r="C12535" s="429">
        <v>5.942075</v>
      </c>
      <c r="D12535" s="429">
        <v>3.2776360000000002</v>
      </c>
      <c r="E12535" s="429">
        <v>2.6644389999999998</v>
      </c>
      <c r="F12535" s="429">
        <v>5.6980549999999965</v>
      </c>
    </row>
    <row r="12536" spans="1:6" x14ac:dyDescent="0.3">
      <c r="A12536" s="336">
        <v>43333</v>
      </c>
      <c r="B12536" s="2" t="s">
        <v>293</v>
      </c>
      <c r="C12536" s="429">
        <v>6.1188900000000004</v>
      </c>
      <c r="D12536" s="429">
        <v>3.4182809999999999</v>
      </c>
      <c r="E12536" s="429">
        <v>2.7006090000000005</v>
      </c>
      <c r="F12536" s="429">
        <v>5.8391019999999969</v>
      </c>
    </row>
    <row r="12537" spans="1:6" x14ac:dyDescent="0.3">
      <c r="A12537" s="336">
        <v>43334</v>
      </c>
      <c r="B12537" s="2" t="s">
        <v>293</v>
      </c>
      <c r="C12537" s="429">
        <v>5.6785310000000004</v>
      </c>
      <c r="D12537" s="429">
        <v>3.486748</v>
      </c>
      <c r="E12537" s="429">
        <v>2.1917830000000005</v>
      </c>
      <c r="F12537" s="429">
        <v>3.4742089999999877</v>
      </c>
    </row>
    <row r="12538" spans="1:6" x14ac:dyDescent="0.3">
      <c r="A12538" s="336">
        <v>43335</v>
      </c>
      <c r="B12538" s="2" t="s">
        <v>293</v>
      </c>
      <c r="C12538" s="429">
        <v>5.7270589999999997</v>
      </c>
      <c r="D12538" s="429">
        <v>3.5701990000000001</v>
      </c>
      <c r="E12538" s="429">
        <v>2.1568599999999996</v>
      </c>
      <c r="F12538" s="429">
        <v>3.1024419999999964</v>
      </c>
    </row>
    <row r="12539" spans="1:6" x14ac:dyDescent="0.3">
      <c r="A12539" s="336">
        <v>43337</v>
      </c>
      <c r="B12539" s="2" t="s">
        <v>293</v>
      </c>
      <c r="C12539" s="429">
        <v>5.9249049999999999</v>
      </c>
      <c r="D12539" s="429">
        <v>3.251979</v>
      </c>
      <c r="E12539" s="429">
        <v>2.6729259999999999</v>
      </c>
      <c r="F12539" s="429">
        <v>5.4335949999999968</v>
      </c>
    </row>
    <row r="12540" spans="1:6" x14ac:dyDescent="0.3">
      <c r="A12540" s="336">
        <v>43338</v>
      </c>
      <c r="B12540" s="2" t="s">
        <v>293</v>
      </c>
      <c r="C12540" s="429">
        <v>5.6622960000000004</v>
      </c>
      <c r="D12540" s="429">
        <v>3.5392440000000001</v>
      </c>
      <c r="E12540" s="429">
        <v>2.1230520000000004</v>
      </c>
      <c r="F12540" s="429">
        <v>2.7104910000000046</v>
      </c>
    </row>
    <row r="12541" spans="1:6" x14ac:dyDescent="0.3">
      <c r="A12541" s="336">
        <v>43340</v>
      </c>
      <c r="B12541" s="2" t="s">
        <v>293</v>
      </c>
      <c r="C12541" s="429">
        <v>5.9879759999999997</v>
      </c>
      <c r="D12541" s="429">
        <v>3.3184</v>
      </c>
      <c r="E12541" s="429">
        <v>2.6695759999999997</v>
      </c>
      <c r="F12541" s="429">
        <v>5.6944100000000049</v>
      </c>
    </row>
    <row r="12542" spans="1:6" x14ac:dyDescent="0.3">
      <c r="A12542" s="336">
        <v>43341</v>
      </c>
      <c r="B12542" s="2" t="s">
        <v>293</v>
      </c>
      <c r="C12542" s="429">
        <v>5.9315329999999999</v>
      </c>
      <c r="D12542" s="429">
        <v>3.2739829999999999</v>
      </c>
      <c r="E12542" s="429">
        <v>2.6575500000000001</v>
      </c>
      <c r="F12542" s="429">
        <v>5.5467459999999917</v>
      </c>
    </row>
    <row r="12543" spans="1:6" x14ac:dyDescent="0.3">
      <c r="A12543" s="336">
        <v>43342</v>
      </c>
      <c r="B12543" s="2" t="s">
        <v>293</v>
      </c>
      <c r="C12543" s="429">
        <v>5.8762499999999998</v>
      </c>
      <c r="D12543" s="429">
        <v>3.3572899999999999</v>
      </c>
      <c r="E12543" s="429">
        <v>2.5189599999999999</v>
      </c>
      <c r="F12543" s="429">
        <v>4.777161999999997</v>
      </c>
    </row>
    <row r="12544" spans="1:6" x14ac:dyDescent="0.3">
      <c r="A12544" s="336">
        <v>43343</v>
      </c>
      <c r="B12544" s="2" t="s">
        <v>293</v>
      </c>
      <c r="C12544" s="429">
        <v>6.1711520000000002</v>
      </c>
      <c r="D12544" s="429">
        <v>3.4302139999999999</v>
      </c>
      <c r="E12544" s="429">
        <v>2.7409380000000003</v>
      </c>
      <c r="F12544" s="429">
        <v>5.7855599999999967</v>
      </c>
    </row>
    <row r="12545" spans="1:6" x14ac:dyDescent="0.3">
      <c r="A12545" s="336">
        <v>43344</v>
      </c>
      <c r="B12545" s="2" t="s">
        <v>293</v>
      </c>
      <c r="C12545" s="429">
        <v>5.924391</v>
      </c>
      <c r="D12545" s="429">
        <v>3.3310499999999998</v>
      </c>
      <c r="E12545" s="429">
        <v>2.5933410000000001</v>
      </c>
      <c r="F12545" s="429">
        <v>5.1722849999999951</v>
      </c>
    </row>
    <row r="12546" spans="1:6" x14ac:dyDescent="0.3">
      <c r="A12546" s="336">
        <v>43345</v>
      </c>
      <c r="B12546" s="2" t="s">
        <v>293</v>
      </c>
      <c r="C12546" s="429">
        <v>6.0403019999999996</v>
      </c>
      <c r="D12546" s="429">
        <v>3.3630100000000001</v>
      </c>
      <c r="E12546" s="429">
        <v>2.6772919999999996</v>
      </c>
      <c r="F12546" s="429">
        <v>5.6240249999999961</v>
      </c>
    </row>
    <row r="12547" spans="1:6" x14ac:dyDescent="0.3">
      <c r="A12547" s="336">
        <v>43346</v>
      </c>
      <c r="B12547" s="2" t="s">
        <v>293</v>
      </c>
      <c r="C12547" s="429">
        <v>6.102875</v>
      </c>
      <c r="D12547" s="429">
        <v>3.4117099999999998</v>
      </c>
      <c r="E12547" s="429">
        <v>2.6911650000000003</v>
      </c>
      <c r="F12547" s="429">
        <v>5.843080999999998</v>
      </c>
    </row>
    <row r="12548" spans="1:6" x14ac:dyDescent="0.3">
      <c r="A12548" s="336">
        <v>43347</v>
      </c>
      <c r="B12548" s="2" t="s">
        <v>293</v>
      </c>
      <c r="C12548" s="429">
        <v>6.0364589999999998</v>
      </c>
      <c r="D12548" s="429">
        <v>3.3979050000000002</v>
      </c>
      <c r="E12548" s="429">
        <v>2.6385539999999996</v>
      </c>
      <c r="F12548" s="429">
        <v>5.3565030000000036</v>
      </c>
    </row>
    <row r="12549" spans="1:6" x14ac:dyDescent="0.3">
      <c r="A12549" s="336">
        <v>43348</v>
      </c>
      <c r="B12549" s="2" t="s">
        <v>293</v>
      </c>
      <c r="C12549" s="429">
        <v>6.0959370000000002</v>
      </c>
      <c r="D12549" s="429">
        <v>3.4192550000000002</v>
      </c>
      <c r="E12549" s="429">
        <v>2.676682</v>
      </c>
      <c r="F12549" s="429">
        <v>5.7513200000000069</v>
      </c>
    </row>
    <row r="12550" spans="1:6" x14ac:dyDescent="0.3">
      <c r="A12550" s="336">
        <v>43351</v>
      </c>
      <c r="B12550" s="2" t="s">
        <v>293</v>
      </c>
      <c r="C12550" s="429">
        <v>5.962135</v>
      </c>
      <c r="D12550" s="429">
        <v>3.1887690000000002</v>
      </c>
      <c r="E12550" s="429">
        <v>2.7733659999999998</v>
      </c>
      <c r="F12550" s="429">
        <v>6.1186409999999967</v>
      </c>
    </row>
    <row r="12551" spans="1:6" x14ac:dyDescent="0.3">
      <c r="A12551" s="336">
        <v>43356</v>
      </c>
      <c r="B12551" s="2" t="s">
        <v>293</v>
      </c>
      <c r="C12551" s="429">
        <v>5.8163780000000003</v>
      </c>
      <c r="D12551" s="429">
        <v>3.4173439999999999</v>
      </c>
      <c r="E12551" s="429">
        <v>2.3990340000000003</v>
      </c>
      <c r="F12551" s="429">
        <v>4.2860900000000015</v>
      </c>
    </row>
    <row r="12552" spans="1:6" x14ac:dyDescent="0.3">
      <c r="A12552" s="336">
        <v>43357</v>
      </c>
      <c r="B12552" s="2" t="s">
        <v>293</v>
      </c>
      <c r="C12552" s="429">
        <v>6.0384169999999999</v>
      </c>
      <c r="D12552" s="429">
        <v>3.4545720000000002</v>
      </c>
      <c r="E12552" s="429">
        <v>2.5838449999999997</v>
      </c>
      <c r="F12552" s="429">
        <v>4.8051219999999901</v>
      </c>
    </row>
    <row r="12553" spans="1:6" x14ac:dyDescent="0.3">
      <c r="A12553" s="336">
        <v>43358</v>
      </c>
      <c r="B12553" s="2" t="s">
        <v>293</v>
      </c>
      <c r="C12553" s="429">
        <v>5.9860749999999996</v>
      </c>
      <c r="D12553" s="429">
        <v>3.3771429999999998</v>
      </c>
      <c r="E12553" s="429">
        <v>2.6089319999999998</v>
      </c>
      <c r="F12553" s="429">
        <v>5.1139499999999956</v>
      </c>
    </row>
    <row r="12554" spans="1:6" x14ac:dyDescent="0.3">
      <c r="A12554" s="336">
        <v>43359</v>
      </c>
      <c r="B12554" s="2" t="s">
        <v>293</v>
      </c>
      <c r="C12554" s="429">
        <v>6.0047750000000004</v>
      </c>
      <c r="D12554" s="429">
        <v>3.22749</v>
      </c>
      <c r="E12554" s="429">
        <v>2.7772850000000004</v>
      </c>
      <c r="F12554" s="429">
        <v>6.598672999999998</v>
      </c>
    </row>
    <row r="12555" spans="1:6" x14ac:dyDescent="0.3">
      <c r="A12555" s="336">
        <v>43360</v>
      </c>
      <c r="B12555" s="2" t="s">
        <v>293</v>
      </c>
      <c r="C12555" s="429">
        <v>5.9965789999999997</v>
      </c>
      <c r="D12555" s="429">
        <v>3.4282940000000002</v>
      </c>
      <c r="E12555" s="429">
        <v>2.5682849999999995</v>
      </c>
      <c r="F12555" s="429">
        <v>4.727361000000009</v>
      </c>
    </row>
    <row r="12556" spans="1:6" x14ac:dyDescent="0.3">
      <c r="A12556" s="336">
        <v>43402</v>
      </c>
      <c r="B12556" s="2" t="s">
        <v>295</v>
      </c>
      <c r="C12556" s="429">
        <v>6.0789</v>
      </c>
      <c r="D12556" s="429">
        <v>3.3102659999999999</v>
      </c>
      <c r="E12556" s="429">
        <v>2.768634</v>
      </c>
      <c r="F12556" s="429">
        <v>6.8099710000000009</v>
      </c>
    </row>
    <row r="12557" spans="1:6" x14ac:dyDescent="0.3">
      <c r="A12557" s="336">
        <v>43403</v>
      </c>
      <c r="B12557" s="2" t="s">
        <v>295</v>
      </c>
      <c r="C12557" s="429">
        <v>6.0795830000000004</v>
      </c>
      <c r="D12557" s="429">
        <v>3.3297119999999998</v>
      </c>
      <c r="E12557" s="429">
        <v>2.7498710000000006</v>
      </c>
      <c r="F12557" s="429">
        <v>6.7611219999999967</v>
      </c>
    </row>
    <row r="12558" spans="1:6" x14ac:dyDescent="0.3">
      <c r="A12558" s="336">
        <v>43406</v>
      </c>
      <c r="B12558" s="2" t="s">
        <v>295</v>
      </c>
      <c r="C12558" s="429">
        <v>6.0611389999999998</v>
      </c>
      <c r="D12558" s="429">
        <v>3.299852</v>
      </c>
      <c r="E12558" s="429">
        <v>2.7612869999999998</v>
      </c>
      <c r="F12558" s="429">
        <v>6.699111000000002</v>
      </c>
    </row>
    <row r="12559" spans="1:6" x14ac:dyDescent="0.3">
      <c r="A12559" s="336">
        <v>43407</v>
      </c>
      <c r="B12559" s="2" t="s">
        <v>295</v>
      </c>
      <c r="C12559" s="429">
        <v>6.0368430000000002</v>
      </c>
      <c r="D12559" s="429">
        <v>3.2904309999999999</v>
      </c>
      <c r="E12559" s="429">
        <v>2.7464120000000003</v>
      </c>
      <c r="F12559" s="429">
        <v>6.4848540000000057</v>
      </c>
    </row>
    <row r="12560" spans="1:6" x14ac:dyDescent="0.3">
      <c r="A12560" s="336">
        <v>43410</v>
      </c>
      <c r="B12560" s="2" t="s">
        <v>295</v>
      </c>
      <c r="C12560" s="429">
        <v>6.0342989999999999</v>
      </c>
      <c r="D12560" s="429">
        <v>3.3918889999999999</v>
      </c>
      <c r="E12560" s="429">
        <v>2.6424099999999999</v>
      </c>
      <c r="F12560" s="429">
        <v>5.9919879999999957</v>
      </c>
    </row>
    <row r="12561" spans="1:6" x14ac:dyDescent="0.3">
      <c r="A12561" s="336">
        <v>43412</v>
      </c>
      <c r="B12561" s="2" t="s">
        <v>295</v>
      </c>
      <c r="C12561" s="429">
        <v>6.0733620000000004</v>
      </c>
      <c r="D12561" s="429">
        <v>3.0634190000000001</v>
      </c>
      <c r="E12561" s="429">
        <v>3.0099430000000003</v>
      </c>
      <c r="F12561" s="429">
        <v>7.4377350000000035</v>
      </c>
    </row>
    <row r="12562" spans="1:6" x14ac:dyDescent="0.3">
      <c r="A12562" s="336">
        <v>43413</v>
      </c>
      <c r="B12562" s="2" t="s">
        <v>293</v>
      </c>
      <c r="C12562" s="429">
        <v>6.0580020000000001</v>
      </c>
      <c r="D12562" s="429">
        <v>3.4331939999999999</v>
      </c>
      <c r="E12562" s="429">
        <v>2.6248080000000003</v>
      </c>
      <c r="F12562" s="429">
        <v>6.3906109999999963</v>
      </c>
    </row>
    <row r="12563" spans="1:6" x14ac:dyDescent="0.3">
      <c r="A12563" s="336">
        <v>43416</v>
      </c>
      <c r="B12563" s="2" t="s">
        <v>295</v>
      </c>
      <c r="C12563" s="429">
        <v>6.0578580000000004</v>
      </c>
      <c r="D12563" s="429">
        <v>3.158182</v>
      </c>
      <c r="E12563" s="429">
        <v>2.8996760000000004</v>
      </c>
      <c r="F12563" s="429">
        <v>6.9895540000000089</v>
      </c>
    </row>
    <row r="12564" spans="1:6" x14ac:dyDescent="0.3">
      <c r="A12564" s="336">
        <v>43420</v>
      </c>
      <c r="B12564" s="2" t="s">
        <v>295</v>
      </c>
      <c r="C12564" s="429">
        <v>6.0404660000000003</v>
      </c>
      <c r="D12564" s="429">
        <v>3.273838</v>
      </c>
      <c r="E12564" s="429">
        <v>2.7666280000000003</v>
      </c>
      <c r="F12564" s="429">
        <v>6.4767970000000012</v>
      </c>
    </row>
    <row r="12565" spans="1:6" x14ac:dyDescent="0.3">
      <c r="A12565" s="336">
        <v>43430</v>
      </c>
      <c r="B12565" s="2" t="s">
        <v>295</v>
      </c>
      <c r="C12565" s="429">
        <v>6.0682510000000001</v>
      </c>
      <c r="D12565" s="429">
        <v>3.1156980000000001</v>
      </c>
      <c r="E12565" s="429">
        <v>2.952553</v>
      </c>
      <c r="F12565" s="429">
        <v>7.3352729999999973</v>
      </c>
    </row>
    <row r="12566" spans="1:6" x14ac:dyDescent="0.3">
      <c r="A12566" s="336">
        <v>43431</v>
      </c>
      <c r="B12566" s="2" t="s">
        <v>295</v>
      </c>
      <c r="C12566" s="429">
        <v>6.0582349999999998</v>
      </c>
      <c r="D12566" s="429">
        <v>3.2317800000000001</v>
      </c>
      <c r="E12566" s="429">
        <v>2.8264549999999997</v>
      </c>
      <c r="F12566" s="429">
        <v>6.8403829999999992</v>
      </c>
    </row>
    <row r="12567" spans="1:6" x14ac:dyDescent="0.3">
      <c r="A12567" s="336">
        <v>43432</v>
      </c>
      <c r="B12567" s="2" t="s">
        <v>295</v>
      </c>
      <c r="C12567" s="429">
        <v>6.050789</v>
      </c>
      <c r="D12567" s="429">
        <v>3.115383</v>
      </c>
      <c r="E12567" s="429">
        <v>2.935406</v>
      </c>
      <c r="F12567" s="429">
        <v>7.0470729999999904</v>
      </c>
    </row>
    <row r="12568" spans="1:6" x14ac:dyDescent="0.3">
      <c r="A12568" s="336">
        <v>43435</v>
      </c>
      <c r="B12568" s="2" t="s">
        <v>295</v>
      </c>
      <c r="C12568" s="429">
        <v>6.0515889999999999</v>
      </c>
      <c r="D12568" s="429">
        <v>3.274988</v>
      </c>
      <c r="E12568" s="429">
        <v>2.7766009999999999</v>
      </c>
      <c r="F12568" s="429">
        <v>6.6370539999999956</v>
      </c>
    </row>
    <row r="12569" spans="1:6" x14ac:dyDescent="0.3">
      <c r="A12569" s="336">
        <v>43436</v>
      </c>
      <c r="B12569" s="2" t="s">
        <v>295</v>
      </c>
      <c r="C12569" s="429">
        <v>6.0830849999999996</v>
      </c>
      <c r="D12569" s="429">
        <v>3.0348830000000002</v>
      </c>
      <c r="E12569" s="429">
        <v>3.0482019999999994</v>
      </c>
      <c r="F12569" s="429">
        <v>4.9493880000000061</v>
      </c>
    </row>
    <row r="12570" spans="1:6" x14ac:dyDescent="0.3">
      <c r="A12570" s="336">
        <v>43438</v>
      </c>
      <c r="B12570" s="2" t="s">
        <v>295</v>
      </c>
      <c r="C12570" s="429">
        <v>6.0880349999999996</v>
      </c>
      <c r="D12570" s="429">
        <v>3.1451790000000002</v>
      </c>
      <c r="E12570" s="429">
        <v>2.9428559999999995</v>
      </c>
      <c r="F12570" s="429">
        <v>5.2545280000000005</v>
      </c>
    </row>
    <row r="12571" spans="1:6" x14ac:dyDescent="0.3">
      <c r="A12571" s="336">
        <v>43440</v>
      </c>
      <c r="B12571" s="2" t="s">
        <v>295</v>
      </c>
      <c r="C12571" s="429">
        <v>6.0876890000000001</v>
      </c>
      <c r="D12571" s="429">
        <v>3.246928</v>
      </c>
      <c r="E12571" s="429">
        <v>2.8407610000000001</v>
      </c>
      <c r="F12571" s="429">
        <v>5.7580850000000083</v>
      </c>
    </row>
    <row r="12572" spans="1:6" x14ac:dyDescent="0.3">
      <c r="A12572" s="336">
        <v>43442</v>
      </c>
      <c r="B12572" s="2" t="s">
        <v>295</v>
      </c>
      <c r="C12572" s="429">
        <v>6.0591970000000002</v>
      </c>
      <c r="D12572" s="429">
        <v>3.2030400000000001</v>
      </c>
      <c r="E12572" s="429">
        <v>2.8561570000000001</v>
      </c>
      <c r="F12572" s="429">
        <v>6.8191039999999958</v>
      </c>
    </row>
    <row r="12573" spans="1:6" x14ac:dyDescent="0.3">
      <c r="A12573" s="336">
        <v>43443</v>
      </c>
      <c r="B12573" s="2" t="s">
        <v>295</v>
      </c>
      <c r="C12573" s="429">
        <v>6.0674520000000003</v>
      </c>
      <c r="D12573" s="429">
        <v>3.1770890000000001</v>
      </c>
      <c r="E12573" s="429">
        <v>2.8903630000000002</v>
      </c>
      <c r="F12573" s="429">
        <v>7.170759000000011</v>
      </c>
    </row>
    <row r="12574" spans="1:6" x14ac:dyDescent="0.3">
      <c r="A12574" s="336">
        <v>43445</v>
      </c>
      <c r="B12574" s="2" t="s">
        <v>295</v>
      </c>
      <c r="C12574" s="429">
        <v>6.0599879999999997</v>
      </c>
      <c r="D12574" s="429">
        <v>3.091453</v>
      </c>
      <c r="E12574" s="429">
        <v>2.9685349999999997</v>
      </c>
      <c r="F12574" s="429">
        <v>7.2608959999999989</v>
      </c>
    </row>
    <row r="12575" spans="1:6" x14ac:dyDescent="0.3">
      <c r="A12575" s="336">
        <v>43447</v>
      </c>
      <c r="B12575" s="2" t="s">
        <v>295</v>
      </c>
      <c r="C12575" s="429">
        <v>6.0779420000000002</v>
      </c>
      <c r="D12575" s="429">
        <v>3.0797189999999999</v>
      </c>
      <c r="E12575" s="429">
        <v>2.9982230000000003</v>
      </c>
      <c r="F12575" s="429">
        <v>7.5494070000000058</v>
      </c>
    </row>
    <row r="12576" spans="1:6" x14ac:dyDescent="0.3">
      <c r="A12576" s="336">
        <v>43449</v>
      </c>
      <c r="B12576" s="2" t="s">
        <v>295</v>
      </c>
      <c r="C12576" s="429">
        <v>6.0757570000000003</v>
      </c>
      <c r="D12576" s="429">
        <v>3.1557189999999999</v>
      </c>
      <c r="E12576" s="429">
        <v>2.9200380000000004</v>
      </c>
      <c r="F12576" s="429">
        <v>6.7513969999999972</v>
      </c>
    </row>
    <row r="12577" spans="1:6" x14ac:dyDescent="0.3">
      <c r="A12577" s="336">
        <v>43450</v>
      </c>
      <c r="B12577" s="2" t="s">
        <v>295</v>
      </c>
      <c r="C12577" s="429">
        <v>6.0659689999999999</v>
      </c>
      <c r="D12577" s="429">
        <v>3.2476409999999998</v>
      </c>
      <c r="E12577" s="429">
        <v>2.8183280000000002</v>
      </c>
      <c r="F12577" s="429">
        <v>6.9293349999999982</v>
      </c>
    </row>
    <row r="12578" spans="1:6" x14ac:dyDescent="0.3">
      <c r="A12578" s="336">
        <v>43451</v>
      </c>
      <c r="B12578" s="2" t="s">
        <v>295</v>
      </c>
      <c r="C12578" s="429">
        <v>6.0844360000000002</v>
      </c>
      <c r="D12578" s="429">
        <v>3.4070049999999998</v>
      </c>
      <c r="E12578" s="429">
        <v>2.6774310000000003</v>
      </c>
      <c r="F12578" s="429">
        <v>6.5682480000000041</v>
      </c>
    </row>
    <row r="12579" spans="1:6" x14ac:dyDescent="0.3">
      <c r="A12579" s="336">
        <v>43452</v>
      </c>
      <c r="B12579" s="2" t="s">
        <v>295</v>
      </c>
      <c r="C12579" s="429">
        <v>6.0856190000000003</v>
      </c>
      <c r="D12579" s="429">
        <v>3.2108400000000001</v>
      </c>
      <c r="E12579" s="429">
        <v>2.8747790000000002</v>
      </c>
      <c r="F12579" s="429">
        <v>6.214939999999995</v>
      </c>
    </row>
    <row r="12580" spans="1:6" x14ac:dyDescent="0.3">
      <c r="A12580" s="336">
        <v>43456</v>
      </c>
      <c r="B12580" s="2" t="s">
        <v>295</v>
      </c>
      <c r="C12580" s="429">
        <v>6.0846629999999999</v>
      </c>
      <c r="D12580" s="429">
        <v>3.0873910000000002</v>
      </c>
      <c r="E12580" s="429">
        <v>2.9972719999999997</v>
      </c>
      <c r="F12580" s="429">
        <v>5.264726999999997</v>
      </c>
    </row>
    <row r="12581" spans="1:6" x14ac:dyDescent="0.3">
      <c r="A12581" s="336">
        <v>43457</v>
      </c>
      <c r="B12581" s="2" t="s">
        <v>295</v>
      </c>
      <c r="C12581" s="429">
        <v>6.0610720000000002</v>
      </c>
      <c r="D12581" s="429">
        <v>3.3660619999999999</v>
      </c>
      <c r="E12581" s="429">
        <v>2.6950100000000003</v>
      </c>
      <c r="F12581" s="429">
        <v>6.4527640000000019</v>
      </c>
    </row>
    <row r="12582" spans="1:6" x14ac:dyDescent="0.3">
      <c r="A12582" s="336">
        <v>43460</v>
      </c>
      <c r="B12582" s="2" t="s">
        <v>295</v>
      </c>
      <c r="C12582" s="429">
        <v>6.0764779999999998</v>
      </c>
      <c r="D12582" s="429">
        <v>3.0753879999999998</v>
      </c>
      <c r="E12582" s="429">
        <v>3.00109</v>
      </c>
      <c r="F12582" s="429">
        <v>7.5465520000000055</v>
      </c>
    </row>
    <row r="12583" spans="1:6" x14ac:dyDescent="0.3">
      <c r="A12583" s="336">
        <v>43462</v>
      </c>
      <c r="B12583" s="2" t="s">
        <v>293</v>
      </c>
      <c r="C12583" s="429">
        <v>6.0818199999999996</v>
      </c>
      <c r="D12583" s="429">
        <v>3.4225840000000001</v>
      </c>
      <c r="E12583" s="429">
        <v>2.6592359999999995</v>
      </c>
      <c r="F12583" s="429">
        <v>6.4829890000000034</v>
      </c>
    </row>
    <row r="12584" spans="1:6" x14ac:dyDescent="0.3">
      <c r="A12584" s="336">
        <v>43464</v>
      </c>
      <c r="B12584" s="2" t="s">
        <v>295</v>
      </c>
      <c r="C12584" s="429">
        <v>6.0774090000000003</v>
      </c>
      <c r="D12584" s="429">
        <v>3.334991</v>
      </c>
      <c r="E12584" s="429">
        <v>2.7424180000000002</v>
      </c>
      <c r="F12584" s="429">
        <v>6.1853710000000035</v>
      </c>
    </row>
    <row r="12585" spans="1:6" x14ac:dyDescent="0.3">
      <c r="A12585" s="336">
        <v>43465</v>
      </c>
      <c r="B12585" s="2" t="s">
        <v>295</v>
      </c>
      <c r="C12585" s="429">
        <v>6.0774189999999999</v>
      </c>
      <c r="D12585" s="429">
        <v>3.0847720000000001</v>
      </c>
      <c r="E12585" s="429">
        <v>2.9926469999999998</v>
      </c>
      <c r="F12585" s="429">
        <v>7.5265219999999999</v>
      </c>
    </row>
    <row r="12586" spans="1:6" x14ac:dyDescent="0.3">
      <c r="A12586" s="336">
        <v>43466</v>
      </c>
      <c r="B12586" s="2" t="s">
        <v>295</v>
      </c>
      <c r="C12586" s="429">
        <v>6.0749069999999996</v>
      </c>
      <c r="D12586" s="429">
        <v>3.3811580000000001</v>
      </c>
      <c r="E12586" s="429">
        <v>2.6937489999999995</v>
      </c>
      <c r="F12586" s="429">
        <v>6.5358860000000014</v>
      </c>
    </row>
    <row r="12587" spans="1:6" x14ac:dyDescent="0.3">
      <c r="A12587" s="336">
        <v>43469</v>
      </c>
      <c r="B12587" s="2" t="s">
        <v>295</v>
      </c>
      <c r="C12587" s="429">
        <v>6.0618410000000003</v>
      </c>
      <c r="D12587" s="429">
        <v>3.1734710000000002</v>
      </c>
      <c r="E12587" s="429">
        <v>2.8883700000000001</v>
      </c>
      <c r="F12587" s="429">
        <v>7.0837380000000003</v>
      </c>
    </row>
    <row r="12588" spans="1:6" x14ac:dyDescent="0.3">
      <c r="A12588" s="336">
        <v>43501</v>
      </c>
      <c r="B12588" s="2" t="s">
        <v>293</v>
      </c>
      <c r="C12588" s="429">
        <v>6.1602100000000002</v>
      </c>
      <c r="D12588" s="429">
        <v>3.4579200000000001</v>
      </c>
      <c r="E12588" s="429">
        <v>2.7022900000000001</v>
      </c>
      <c r="F12588" s="429">
        <v>4.9822370000000049</v>
      </c>
    </row>
    <row r="12589" spans="1:6" x14ac:dyDescent="0.3">
      <c r="A12589" s="336">
        <v>43502</v>
      </c>
      <c r="B12589" s="2" t="s">
        <v>293</v>
      </c>
      <c r="C12589" s="429">
        <v>6.24587</v>
      </c>
      <c r="D12589" s="429">
        <v>3.3090950000000001</v>
      </c>
      <c r="E12589" s="429">
        <v>2.9367749999999999</v>
      </c>
      <c r="F12589" s="429">
        <v>6.3370939999999933</v>
      </c>
    </row>
    <row r="12590" spans="1:6" x14ac:dyDescent="0.3">
      <c r="A12590" s="336">
        <v>43504</v>
      </c>
      <c r="B12590" s="2" t="s">
        <v>295</v>
      </c>
      <c r="C12590" s="429">
        <v>6.0756790000000001</v>
      </c>
      <c r="D12590" s="429">
        <v>3.10772</v>
      </c>
      <c r="E12590" s="429">
        <v>2.967959</v>
      </c>
      <c r="F12590" s="429">
        <v>7.0527210000000053</v>
      </c>
    </row>
    <row r="12591" spans="1:6" x14ac:dyDescent="0.3">
      <c r="A12591" s="336">
        <v>43506</v>
      </c>
      <c r="B12591" s="2" t="s">
        <v>293</v>
      </c>
      <c r="C12591" s="429">
        <v>6.2729609999999996</v>
      </c>
      <c r="D12591" s="429">
        <v>3.409456</v>
      </c>
      <c r="E12591" s="429">
        <v>2.8635049999999995</v>
      </c>
      <c r="F12591" s="429">
        <v>5.5456049999999948</v>
      </c>
    </row>
    <row r="12592" spans="1:6" x14ac:dyDescent="0.3">
      <c r="A12592" s="336">
        <v>43511</v>
      </c>
      <c r="B12592" s="2" t="s">
        <v>293</v>
      </c>
      <c r="C12592" s="429">
        <v>6.1274610000000003</v>
      </c>
      <c r="D12592" s="429">
        <v>3.3945270000000001</v>
      </c>
      <c r="E12592" s="429">
        <v>2.7329340000000002</v>
      </c>
      <c r="F12592" s="429">
        <v>6.5171700000000001</v>
      </c>
    </row>
    <row r="12593" spans="1:6" x14ac:dyDescent="0.3">
      <c r="A12593" s="336">
        <v>43512</v>
      </c>
      <c r="B12593" s="2" t="s">
        <v>293</v>
      </c>
      <c r="C12593" s="429">
        <v>6.3022179999999999</v>
      </c>
      <c r="D12593" s="429">
        <v>3.3214809999999999</v>
      </c>
      <c r="E12593" s="429">
        <v>2.980737</v>
      </c>
      <c r="F12593" s="429">
        <v>6.5921510000000083</v>
      </c>
    </row>
    <row r="12594" spans="1:6" x14ac:dyDescent="0.3">
      <c r="A12594" s="336">
        <v>43515</v>
      </c>
      <c r="B12594" s="2" t="s">
        <v>295</v>
      </c>
      <c r="C12594" s="429">
        <v>6.1167340000000001</v>
      </c>
      <c r="D12594" s="429">
        <v>3.2738900000000002</v>
      </c>
      <c r="E12594" s="429">
        <v>2.8428439999999999</v>
      </c>
      <c r="F12594" s="429">
        <v>6.8255090000000038</v>
      </c>
    </row>
    <row r="12595" spans="1:6" x14ac:dyDescent="0.3">
      <c r="A12595" s="336">
        <v>43516</v>
      </c>
      <c r="B12595" s="2" t="s">
        <v>293</v>
      </c>
      <c r="C12595" s="429">
        <v>6.1569979999999997</v>
      </c>
      <c r="D12595" s="429">
        <v>3.3644669999999999</v>
      </c>
      <c r="E12595" s="429">
        <v>2.7925309999999999</v>
      </c>
      <c r="F12595" s="429">
        <v>6.571202999999997</v>
      </c>
    </row>
    <row r="12596" spans="1:6" x14ac:dyDescent="0.3">
      <c r="A12596" s="336">
        <v>43517</v>
      </c>
      <c r="B12596" s="2" t="s">
        <v>293</v>
      </c>
      <c r="C12596" s="429">
        <v>6.3068350000000004</v>
      </c>
      <c r="D12596" s="429">
        <v>3.428509</v>
      </c>
      <c r="E12596" s="429">
        <v>2.8783260000000004</v>
      </c>
      <c r="F12596" s="429">
        <v>5.3961689999999933</v>
      </c>
    </row>
    <row r="12597" spans="1:6" x14ac:dyDescent="0.3">
      <c r="A12597" s="336">
        <v>43518</v>
      </c>
      <c r="B12597" s="2" t="s">
        <v>293</v>
      </c>
      <c r="C12597" s="429">
        <v>6.2081379999999999</v>
      </c>
      <c r="D12597" s="429">
        <v>3.481744</v>
      </c>
      <c r="E12597" s="429">
        <v>2.726394</v>
      </c>
      <c r="F12597" s="429">
        <v>4.4197360000000074</v>
      </c>
    </row>
    <row r="12598" spans="1:6" x14ac:dyDescent="0.3">
      <c r="A12598" s="336">
        <v>43521</v>
      </c>
      <c r="B12598" s="2" t="s">
        <v>293</v>
      </c>
      <c r="C12598" s="429">
        <v>6.1848409999999996</v>
      </c>
      <c r="D12598" s="429">
        <v>3.3595999999999999</v>
      </c>
      <c r="E12598" s="429">
        <v>2.8252409999999997</v>
      </c>
      <c r="F12598" s="429">
        <v>5.9918779999999927</v>
      </c>
    </row>
    <row r="12599" spans="1:6" x14ac:dyDescent="0.3">
      <c r="A12599" s="336">
        <v>43522</v>
      </c>
      <c r="B12599" s="2" t="s">
        <v>293</v>
      </c>
      <c r="C12599" s="429">
        <v>6.08866</v>
      </c>
      <c r="D12599" s="429">
        <v>3.3556270000000001</v>
      </c>
      <c r="E12599" s="429">
        <v>2.7330329999999998</v>
      </c>
      <c r="F12599" s="429">
        <v>6.7626840000000108</v>
      </c>
    </row>
    <row r="12600" spans="1:6" x14ac:dyDescent="0.3">
      <c r="A12600" s="336">
        <v>43524</v>
      </c>
      <c r="B12600" s="2" t="s">
        <v>293</v>
      </c>
      <c r="C12600" s="429">
        <v>6.1964750000000004</v>
      </c>
      <c r="D12600" s="429">
        <v>3.312373</v>
      </c>
      <c r="E12600" s="429">
        <v>2.8841020000000004</v>
      </c>
      <c r="F12600" s="429">
        <v>6.6835999999999913</v>
      </c>
    </row>
    <row r="12601" spans="1:6" x14ac:dyDescent="0.3">
      <c r="A12601" s="336">
        <v>43525</v>
      </c>
      <c r="B12601" s="2" t="s">
        <v>295</v>
      </c>
      <c r="C12601" s="429">
        <v>6.0731169999999999</v>
      </c>
      <c r="D12601" s="429">
        <v>3.2673320000000001</v>
      </c>
      <c r="E12601" s="429">
        <v>2.8057849999999998</v>
      </c>
      <c r="F12601" s="429">
        <v>6.8631389999999968</v>
      </c>
    </row>
    <row r="12602" spans="1:6" x14ac:dyDescent="0.3">
      <c r="A12602" s="336">
        <v>43526</v>
      </c>
      <c r="B12602" s="2" t="s">
        <v>293</v>
      </c>
      <c r="C12602" s="429">
        <v>6.3770389999999999</v>
      </c>
      <c r="D12602" s="429">
        <v>3.4146999999999998</v>
      </c>
      <c r="E12602" s="429">
        <v>2.9623390000000001</v>
      </c>
      <c r="F12602" s="429">
        <v>6.1472249999999917</v>
      </c>
    </row>
    <row r="12603" spans="1:6" x14ac:dyDescent="0.3">
      <c r="A12603" s="336">
        <v>43527</v>
      </c>
      <c r="B12603" s="2" t="s">
        <v>293</v>
      </c>
      <c r="C12603" s="429">
        <v>6.2249720000000002</v>
      </c>
      <c r="D12603" s="429">
        <v>3.289631</v>
      </c>
      <c r="E12603" s="429">
        <v>2.9353410000000002</v>
      </c>
      <c r="F12603" s="429">
        <v>6.6966539999999952</v>
      </c>
    </row>
    <row r="12604" spans="1:6" x14ac:dyDescent="0.3">
      <c r="A12604" s="336">
        <v>43528</v>
      </c>
      <c r="B12604" s="2" t="s">
        <v>295</v>
      </c>
      <c r="C12604" s="429">
        <v>6.0593260000000004</v>
      </c>
      <c r="D12604" s="429">
        <v>3.1266090000000002</v>
      </c>
      <c r="E12604" s="429">
        <v>2.9327170000000002</v>
      </c>
      <c r="F12604" s="429">
        <v>7.0983950000000036</v>
      </c>
    </row>
    <row r="12605" spans="1:6" x14ac:dyDescent="0.3">
      <c r="A12605" s="336">
        <v>43532</v>
      </c>
      <c r="B12605" s="2" t="s">
        <v>293</v>
      </c>
      <c r="C12605" s="429">
        <v>6.1582119999999998</v>
      </c>
      <c r="D12605" s="429">
        <v>3.2977989999999999</v>
      </c>
      <c r="E12605" s="429">
        <v>2.8604129999999999</v>
      </c>
      <c r="F12605" s="429">
        <v>6.8694300000000013</v>
      </c>
    </row>
    <row r="12606" spans="1:6" x14ac:dyDescent="0.3">
      <c r="A12606" s="336">
        <v>43533</v>
      </c>
      <c r="B12606" s="2" t="s">
        <v>295</v>
      </c>
      <c r="C12606" s="429">
        <v>6.1133660000000001</v>
      </c>
      <c r="D12606" s="429">
        <v>3.2233890000000001</v>
      </c>
      <c r="E12606" s="429">
        <v>2.889977</v>
      </c>
      <c r="F12606" s="429">
        <v>6.6101029999999916</v>
      </c>
    </row>
    <row r="12607" spans="1:6" x14ac:dyDescent="0.3">
      <c r="A12607" s="336">
        <v>43534</v>
      </c>
      <c r="B12607" s="2" t="s">
        <v>293</v>
      </c>
      <c r="C12607" s="429">
        <v>6.1567040000000004</v>
      </c>
      <c r="D12607" s="429">
        <v>3.3286519999999999</v>
      </c>
      <c r="E12607" s="429">
        <v>2.8280520000000005</v>
      </c>
      <c r="F12607" s="429">
        <v>6.7485240000000069</v>
      </c>
    </row>
    <row r="12608" spans="1:6" x14ac:dyDescent="0.3">
      <c r="A12608" s="336">
        <v>43535</v>
      </c>
      <c r="B12608" s="2" t="s">
        <v>293</v>
      </c>
      <c r="C12608" s="429">
        <v>6.1902629999999998</v>
      </c>
      <c r="D12608" s="429">
        <v>3.3006359999999999</v>
      </c>
      <c r="E12608" s="429">
        <v>2.8896269999999999</v>
      </c>
      <c r="F12608" s="429">
        <v>6.7470439999999954</v>
      </c>
    </row>
    <row r="12609" spans="1:6" x14ac:dyDescent="0.3">
      <c r="A12609" s="336">
        <v>43536</v>
      </c>
      <c r="B12609" s="2" t="s">
        <v>293</v>
      </c>
      <c r="C12609" s="429">
        <v>6.3636929999999996</v>
      </c>
      <c r="D12609" s="429">
        <v>3.4060290000000002</v>
      </c>
      <c r="E12609" s="429">
        <v>2.9576639999999994</v>
      </c>
      <c r="F12609" s="429">
        <v>6.1762820000000076</v>
      </c>
    </row>
    <row r="12610" spans="1:6" x14ac:dyDescent="0.3">
      <c r="A12610" s="336">
        <v>43537</v>
      </c>
      <c r="B12610" s="2" t="s">
        <v>295</v>
      </c>
      <c r="C12610" s="429">
        <v>6.0607049999999996</v>
      </c>
      <c r="D12610" s="429">
        <v>3.141813</v>
      </c>
      <c r="E12610" s="429">
        <v>2.9188919999999996</v>
      </c>
      <c r="F12610" s="429">
        <v>7.148744999999991</v>
      </c>
    </row>
    <row r="12611" spans="1:6" x14ac:dyDescent="0.3">
      <c r="A12611" s="336">
        <v>43540</v>
      </c>
      <c r="B12611" s="2" t="s">
        <v>295</v>
      </c>
      <c r="C12611" s="429">
        <v>6.0925729999999998</v>
      </c>
      <c r="D12611" s="429">
        <v>3.1508889999999998</v>
      </c>
      <c r="E12611" s="429">
        <v>2.941684</v>
      </c>
      <c r="F12611" s="429">
        <v>6.8388490000000033</v>
      </c>
    </row>
    <row r="12612" spans="1:6" x14ac:dyDescent="0.3">
      <c r="A12612" s="336">
        <v>43542</v>
      </c>
      <c r="B12612" s="2" t="s">
        <v>295</v>
      </c>
      <c r="C12612" s="429">
        <v>6.0589170000000001</v>
      </c>
      <c r="D12612" s="429">
        <v>3.188037</v>
      </c>
      <c r="E12612" s="429">
        <v>2.8708800000000001</v>
      </c>
      <c r="F12612" s="429">
        <v>6.9272680000000015</v>
      </c>
    </row>
    <row r="12613" spans="1:6" x14ac:dyDescent="0.3">
      <c r="A12613" s="336">
        <v>43543</v>
      </c>
      <c r="B12613" s="2" t="s">
        <v>293</v>
      </c>
      <c r="C12613" s="429">
        <v>6.1710500000000001</v>
      </c>
      <c r="D12613" s="429">
        <v>3.488003</v>
      </c>
      <c r="E12613" s="429">
        <v>2.6830470000000002</v>
      </c>
      <c r="F12613" s="429">
        <v>4.4978199999999973</v>
      </c>
    </row>
    <row r="12614" spans="1:6" x14ac:dyDescent="0.3">
      <c r="A12614" s="336">
        <v>43545</v>
      </c>
      <c r="B12614" s="2" t="s">
        <v>293</v>
      </c>
      <c r="C12614" s="429">
        <v>6.2287650000000001</v>
      </c>
      <c r="D12614" s="429">
        <v>3.2634150000000002</v>
      </c>
      <c r="E12614" s="429">
        <v>2.9653499999999999</v>
      </c>
      <c r="F12614" s="429">
        <v>6.8199699999999979</v>
      </c>
    </row>
    <row r="12615" spans="1:6" x14ac:dyDescent="0.3">
      <c r="A12615" s="336">
        <v>43548</v>
      </c>
      <c r="B12615" s="2" t="s">
        <v>293</v>
      </c>
      <c r="C12615" s="429">
        <v>6.2283840000000001</v>
      </c>
      <c r="D12615" s="429">
        <v>3.3120850000000002</v>
      </c>
      <c r="E12615" s="429">
        <v>2.916299</v>
      </c>
      <c r="F12615" s="429">
        <v>6.707607000000003</v>
      </c>
    </row>
    <row r="12616" spans="1:6" x14ac:dyDescent="0.3">
      <c r="A12616" s="336">
        <v>43549</v>
      </c>
      <c r="B12616" s="2" t="s">
        <v>293</v>
      </c>
      <c r="C12616" s="429">
        <v>6.3248879999999996</v>
      </c>
      <c r="D12616" s="429">
        <v>3.3766780000000001</v>
      </c>
      <c r="E12616" s="429">
        <v>2.9482099999999996</v>
      </c>
      <c r="F12616" s="429">
        <v>6.100391000000009</v>
      </c>
    </row>
    <row r="12617" spans="1:6" x14ac:dyDescent="0.3">
      <c r="A12617" s="336">
        <v>43551</v>
      </c>
      <c r="B12617" s="2" t="s">
        <v>295</v>
      </c>
      <c r="C12617" s="429">
        <v>6.0721889999999998</v>
      </c>
      <c r="D12617" s="429">
        <v>3.154191</v>
      </c>
      <c r="E12617" s="429">
        <v>2.9179979999999999</v>
      </c>
      <c r="F12617" s="429">
        <v>7.2488710000000047</v>
      </c>
    </row>
    <row r="12618" spans="1:6" x14ac:dyDescent="0.3">
      <c r="A12618" s="336">
        <v>43554</v>
      </c>
      <c r="B12618" s="2" t="s">
        <v>293</v>
      </c>
      <c r="C12618" s="429">
        <v>6.1431880000000003</v>
      </c>
      <c r="D12618" s="429">
        <v>3.5050460000000001</v>
      </c>
      <c r="E12618" s="429">
        <v>2.6381420000000002</v>
      </c>
      <c r="F12618" s="429">
        <v>4.4120349999999959</v>
      </c>
    </row>
    <row r="12619" spans="1:6" x14ac:dyDescent="0.3">
      <c r="A12619" s="336">
        <v>43556</v>
      </c>
      <c r="B12619" s="2" t="s">
        <v>293</v>
      </c>
      <c r="C12619" s="429">
        <v>6.3558589999999997</v>
      </c>
      <c r="D12619" s="429">
        <v>3.3931650000000002</v>
      </c>
      <c r="E12619" s="429">
        <v>2.9626939999999995</v>
      </c>
      <c r="F12619" s="429">
        <v>6.2900780000000083</v>
      </c>
    </row>
    <row r="12620" spans="1:6" x14ac:dyDescent="0.3">
      <c r="A12620" s="336">
        <v>43557</v>
      </c>
      <c r="B12620" s="2" t="s">
        <v>293</v>
      </c>
      <c r="C12620" s="429">
        <v>6.2556260000000004</v>
      </c>
      <c r="D12620" s="429">
        <v>3.3464700000000001</v>
      </c>
      <c r="E12620" s="429">
        <v>2.9091560000000003</v>
      </c>
      <c r="F12620" s="429">
        <v>6.0853640000000127</v>
      </c>
    </row>
    <row r="12621" spans="1:6" x14ac:dyDescent="0.3">
      <c r="A12621" s="336">
        <v>43558</v>
      </c>
      <c r="B12621" s="2" t="s">
        <v>295</v>
      </c>
      <c r="C12621" s="429">
        <v>6.0864190000000002</v>
      </c>
      <c r="D12621" s="429">
        <v>3.2129289999999999</v>
      </c>
      <c r="E12621" s="429">
        <v>2.8734900000000003</v>
      </c>
      <c r="F12621" s="429">
        <v>6.8668650000000007</v>
      </c>
    </row>
    <row r="12622" spans="1:6" x14ac:dyDescent="0.3">
      <c r="A12622" s="336">
        <v>43560</v>
      </c>
      <c r="B12622" s="2" t="s">
        <v>295</v>
      </c>
      <c r="C12622" s="429">
        <v>6.0654630000000003</v>
      </c>
      <c r="D12622" s="429">
        <v>3.0665770000000001</v>
      </c>
      <c r="E12622" s="429">
        <v>2.9988860000000002</v>
      </c>
      <c r="F12622" s="429">
        <v>7.3170509999999922</v>
      </c>
    </row>
    <row r="12623" spans="1:6" x14ac:dyDescent="0.3">
      <c r="A12623" s="336">
        <v>43566</v>
      </c>
      <c r="B12623" s="2" t="s">
        <v>295</v>
      </c>
      <c r="C12623" s="429">
        <v>6.0712960000000002</v>
      </c>
      <c r="D12623" s="429">
        <v>3.2577720000000001</v>
      </c>
      <c r="E12623" s="429">
        <v>2.8135240000000001</v>
      </c>
      <c r="F12623" s="429">
        <v>6.8503379999999972</v>
      </c>
    </row>
    <row r="12624" spans="1:6" x14ac:dyDescent="0.3">
      <c r="A12624" s="336">
        <v>43567</v>
      </c>
      <c r="B12624" s="2" t="s">
        <v>293</v>
      </c>
      <c r="C12624" s="429">
        <v>6.2140760000000004</v>
      </c>
      <c r="D12624" s="429">
        <v>3.2859980000000002</v>
      </c>
      <c r="E12624" s="429">
        <v>2.9280780000000002</v>
      </c>
      <c r="F12624" s="429">
        <v>6.7104710000000019</v>
      </c>
    </row>
    <row r="12625" spans="1:6" x14ac:dyDescent="0.3">
      <c r="A12625" s="336">
        <v>43569</v>
      </c>
      <c r="B12625" s="2" t="s">
        <v>293</v>
      </c>
      <c r="C12625" s="429">
        <v>6.0834060000000001</v>
      </c>
      <c r="D12625" s="429">
        <v>3.3904809999999999</v>
      </c>
      <c r="E12625" s="429">
        <v>2.6929250000000002</v>
      </c>
      <c r="F12625" s="429">
        <v>6.6252699999999969</v>
      </c>
    </row>
    <row r="12626" spans="1:6" x14ac:dyDescent="0.3">
      <c r="A12626" s="336">
        <v>43570</v>
      </c>
      <c r="B12626" s="2" t="s">
        <v>293</v>
      </c>
      <c r="C12626" s="429">
        <v>6.209308</v>
      </c>
      <c r="D12626" s="429">
        <v>3.4017059999999999</v>
      </c>
      <c r="E12626" s="429">
        <v>2.8076020000000002</v>
      </c>
      <c r="F12626" s="429">
        <v>5.5158869999999922</v>
      </c>
    </row>
    <row r="12627" spans="1:6" x14ac:dyDescent="0.3">
      <c r="A12627" s="336">
        <v>43571</v>
      </c>
      <c r="B12627" s="2" t="s">
        <v>295</v>
      </c>
      <c r="C12627" s="429">
        <v>6.080298</v>
      </c>
      <c r="D12627" s="429">
        <v>3.2648100000000002</v>
      </c>
      <c r="E12627" s="429">
        <v>2.8154879999999998</v>
      </c>
      <c r="F12627" s="429">
        <v>6.8350579999999965</v>
      </c>
    </row>
    <row r="12628" spans="1:6" x14ac:dyDescent="0.3">
      <c r="A12628" s="336">
        <v>43604</v>
      </c>
      <c r="B12628" s="2" t="s">
        <v>295</v>
      </c>
      <c r="C12628" s="429">
        <v>6.0807370000000001</v>
      </c>
      <c r="D12628" s="429">
        <v>3.0368179999999998</v>
      </c>
      <c r="E12628" s="429">
        <v>3.0439190000000003</v>
      </c>
      <c r="F12628" s="429">
        <v>7.7357019999999928</v>
      </c>
    </row>
    <row r="12629" spans="1:6" x14ac:dyDescent="0.3">
      <c r="A12629" s="336">
        <v>43605</v>
      </c>
      <c r="B12629" s="2" t="s">
        <v>295</v>
      </c>
      <c r="C12629" s="429">
        <v>6.0812280000000003</v>
      </c>
      <c r="D12629" s="429">
        <v>3.035088</v>
      </c>
      <c r="E12629" s="429">
        <v>3.0461400000000003</v>
      </c>
      <c r="F12629" s="429">
        <v>7.7543479999999967</v>
      </c>
    </row>
    <row r="12630" spans="1:6" x14ac:dyDescent="0.3">
      <c r="A12630" s="336">
        <v>43606</v>
      </c>
      <c r="B12630" s="2" t="s">
        <v>295</v>
      </c>
      <c r="C12630" s="429">
        <v>6.0770280000000003</v>
      </c>
      <c r="D12630" s="429">
        <v>3.0404529999999999</v>
      </c>
      <c r="E12630" s="429">
        <v>3.0365750000000005</v>
      </c>
      <c r="F12630" s="429">
        <v>7.6589069999999957</v>
      </c>
    </row>
    <row r="12631" spans="1:6" x14ac:dyDescent="0.3">
      <c r="A12631" s="336">
        <v>43607</v>
      </c>
      <c r="B12631" s="2" t="s">
        <v>295</v>
      </c>
      <c r="C12631" s="429">
        <v>6.0762520000000002</v>
      </c>
      <c r="D12631" s="429">
        <v>3.0516049999999999</v>
      </c>
      <c r="E12631" s="429">
        <v>3.0246470000000003</v>
      </c>
      <c r="F12631" s="429">
        <v>7.6187139999999971</v>
      </c>
    </row>
    <row r="12632" spans="1:6" x14ac:dyDescent="0.3">
      <c r="A12632" s="336">
        <v>43608</v>
      </c>
      <c r="B12632" s="2" t="s">
        <v>295</v>
      </c>
      <c r="C12632" s="429">
        <v>6.0824059999999998</v>
      </c>
      <c r="D12632" s="429">
        <v>3.0212020000000002</v>
      </c>
      <c r="E12632" s="429">
        <v>3.0612039999999996</v>
      </c>
      <c r="F12632" s="429">
        <v>7.8174090000000014</v>
      </c>
    </row>
    <row r="12633" spans="1:6" x14ac:dyDescent="0.3">
      <c r="A12633" s="336">
        <v>43609</v>
      </c>
      <c r="B12633" s="2" t="s">
        <v>295</v>
      </c>
      <c r="C12633" s="429">
        <v>6.0772979999999999</v>
      </c>
      <c r="D12633" s="429">
        <v>3.0557859999999999</v>
      </c>
      <c r="E12633" s="429">
        <v>3.021512</v>
      </c>
      <c r="F12633" s="429">
        <v>7.6219970000000039</v>
      </c>
    </row>
    <row r="12634" spans="1:6" x14ac:dyDescent="0.3">
      <c r="A12634" s="336">
        <v>43610</v>
      </c>
      <c r="B12634" s="2" t="s">
        <v>295</v>
      </c>
      <c r="C12634" s="429">
        <v>6.0820350000000003</v>
      </c>
      <c r="D12634" s="429">
        <v>3.0243099999999998</v>
      </c>
      <c r="E12634" s="429">
        <v>3.0577250000000005</v>
      </c>
      <c r="F12634" s="429">
        <v>7.7935529999999957</v>
      </c>
    </row>
    <row r="12635" spans="1:6" x14ac:dyDescent="0.3">
      <c r="A12635" s="336">
        <v>43611</v>
      </c>
      <c r="B12635" s="2" t="s">
        <v>295</v>
      </c>
      <c r="C12635" s="429">
        <v>6.0833269999999997</v>
      </c>
      <c r="D12635" s="429">
        <v>3.009925</v>
      </c>
      <c r="E12635" s="429">
        <v>3.0734019999999997</v>
      </c>
      <c r="F12635" s="429">
        <v>7.8850520000000124</v>
      </c>
    </row>
    <row r="12636" spans="1:6" x14ac:dyDescent="0.3">
      <c r="A12636" s="336">
        <v>43612</v>
      </c>
      <c r="B12636" s="2" t="s">
        <v>295</v>
      </c>
      <c r="C12636" s="429">
        <v>6.0839090000000002</v>
      </c>
      <c r="D12636" s="429">
        <v>3.0071910000000002</v>
      </c>
      <c r="E12636" s="429">
        <v>3.0767180000000001</v>
      </c>
      <c r="F12636" s="429">
        <v>7.8824850000000062</v>
      </c>
    </row>
    <row r="12637" spans="1:6" x14ac:dyDescent="0.3">
      <c r="A12637" s="336">
        <v>43613</v>
      </c>
      <c r="B12637" s="2" t="s">
        <v>295</v>
      </c>
      <c r="C12637" s="429">
        <v>6.0807479999999998</v>
      </c>
      <c r="D12637" s="429">
        <v>3.0175000000000001</v>
      </c>
      <c r="E12637" s="429">
        <v>3.0632479999999997</v>
      </c>
      <c r="F12637" s="429">
        <v>7.7812079999999995</v>
      </c>
    </row>
    <row r="12638" spans="1:6" x14ac:dyDescent="0.3">
      <c r="A12638" s="336">
        <v>43614</v>
      </c>
      <c r="B12638" s="2" t="s">
        <v>295</v>
      </c>
      <c r="C12638" s="429">
        <v>6.0693840000000003</v>
      </c>
      <c r="D12638" s="429">
        <v>3.0891090000000001</v>
      </c>
      <c r="E12638" s="429">
        <v>2.9802750000000002</v>
      </c>
      <c r="F12638" s="429">
        <v>7.4161100000000033</v>
      </c>
    </row>
    <row r="12639" spans="1:6" x14ac:dyDescent="0.3">
      <c r="A12639" s="336">
        <v>43615</v>
      </c>
      <c r="B12639" s="2" t="s">
        <v>295</v>
      </c>
      <c r="C12639" s="429">
        <v>6.0667949999999999</v>
      </c>
      <c r="D12639" s="429">
        <v>3.0779179999999999</v>
      </c>
      <c r="E12639" s="429">
        <v>2.988877</v>
      </c>
      <c r="F12639" s="429">
        <v>7.3955020000000005</v>
      </c>
    </row>
    <row r="12640" spans="1:6" x14ac:dyDescent="0.3">
      <c r="A12640" s="336">
        <v>43616</v>
      </c>
      <c r="B12640" s="2" t="s">
        <v>295</v>
      </c>
      <c r="C12640" s="429">
        <v>6.082211</v>
      </c>
      <c r="D12640" s="429">
        <v>3.0312570000000001</v>
      </c>
      <c r="E12640" s="429">
        <v>3.0509539999999999</v>
      </c>
      <c r="F12640" s="429">
        <v>7.7864910000000016</v>
      </c>
    </row>
    <row r="12641" spans="1:6" x14ac:dyDescent="0.3">
      <c r="A12641" s="336">
        <v>43617</v>
      </c>
      <c r="B12641" s="2" t="s">
        <v>295</v>
      </c>
      <c r="C12641" s="429">
        <v>6.0604789999999999</v>
      </c>
      <c r="D12641" s="429">
        <v>3.0888</v>
      </c>
      <c r="E12641" s="429">
        <v>2.971679</v>
      </c>
      <c r="F12641" s="429">
        <v>7.2507779999999968</v>
      </c>
    </row>
    <row r="12642" spans="1:6" x14ac:dyDescent="0.3">
      <c r="A12642" s="336">
        <v>43618</v>
      </c>
      <c r="B12642" s="2" t="s">
        <v>295</v>
      </c>
      <c r="C12642" s="429">
        <v>6.0809129999999998</v>
      </c>
      <c r="D12642" s="429">
        <v>3.0387</v>
      </c>
      <c r="E12642" s="429">
        <v>3.0422129999999998</v>
      </c>
      <c r="F12642" s="429">
        <v>7.6925719999999984</v>
      </c>
    </row>
    <row r="12643" spans="1:6" x14ac:dyDescent="0.3">
      <c r="A12643" s="336">
        <v>43619</v>
      </c>
      <c r="B12643" s="2" t="s">
        <v>295</v>
      </c>
      <c r="C12643" s="429">
        <v>6.0806779999999998</v>
      </c>
      <c r="D12643" s="429">
        <v>3.0546540000000002</v>
      </c>
      <c r="E12643" s="429">
        <v>3.0260239999999996</v>
      </c>
      <c r="F12643" s="429">
        <v>7.6626750000000001</v>
      </c>
    </row>
    <row r="12644" spans="1:6" x14ac:dyDescent="0.3">
      <c r="A12644" s="336">
        <v>43620</v>
      </c>
      <c r="B12644" s="2" t="s">
        <v>295</v>
      </c>
      <c r="C12644" s="429">
        <v>6.0812569999999999</v>
      </c>
      <c r="D12644" s="429">
        <v>3.0311949999999999</v>
      </c>
      <c r="E12644" s="429">
        <v>3.0500620000000001</v>
      </c>
      <c r="F12644" s="429">
        <v>7.7602560000000125</v>
      </c>
    </row>
    <row r="12645" spans="1:6" x14ac:dyDescent="0.3">
      <c r="A12645" s="336">
        <v>43623</v>
      </c>
      <c r="B12645" s="2" t="s">
        <v>295</v>
      </c>
      <c r="C12645" s="429">
        <v>6.0742450000000003</v>
      </c>
      <c r="D12645" s="429">
        <v>3.03396</v>
      </c>
      <c r="E12645" s="429">
        <v>3.0402850000000003</v>
      </c>
      <c r="F12645" s="429">
        <v>7.6161570000000012</v>
      </c>
    </row>
    <row r="12646" spans="1:6" x14ac:dyDescent="0.3">
      <c r="A12646" s="336">
        <v>43701</v>
      </c>
      <c r="B12646" s="2" t="s">
        <v>293</v>
      </c>
      <c r="C12646" s="429">
        <v>5.7109839999999998</v>
      </c>
      <c r="D12646" s="429">
        <v>3.5297149999999999</v>
      </c>
      <c r="E12646" s="429">
        <v>2.1812689999999999</v>
      </c>
      <c r="F12646" s="429">
        <v>4.9456500000000005</v>
      </c>
    </row>
    <row r="12647" spans="1:6" x14ac:dyDescent="0.3">
      <c r="A12647" s="336">
        <v>43713</v>
      </c>
      <c r="B12647" s="2" t="s">
        <v>293</v>
      </c>
      <c r="C12647" s="429">
        <v>5.5776700000000003</v>
      </c>
      <c r="D12647" s="429">
        <v>3.8171930000000001</v>
      </c>
      <c r="E12647" s="429">
        <v>1.7604770000000003</v>
      </c>
      <c r="F12647" s="429">
        <v>0.26438800000000384</v>
      </c>
    </row>
    <row r="12648" spans="1:6" x14ac:dyDescent="0.3">
      <c r="A12648" s="336">
        <v>43716</v>
      </c>
      <c r="B12648" s="2" t="s">
        <v>293</v>
      </c>
      <c r="C12648" s="429">
        <v>5.5469549999999996</v>
      </c>
      <c r="D12648" s="429">
        <v>3.8300730000000001</v>
      </c>
      <c r="E12648" s="429">
        <v>1.7168819999999996</v>
      </c>
      <c r="F12648" s="429">
        <v>-0.91756800000000283</v>
      </c>
    </row>
    <row r="12649" spans="1:6" x14ac:dyDescent="0.3">
      <c r="A12649" s="336">
        <v>43718</v>
      </c>
      <c r="B12649" s="2" t="s">
        <v>293</v>
      </c>
      <c r="C12649" s="429">
        <v>5.5802370000000003</v>
      </c>
      <c r="D12649" s="429">
        <v>3.8643550000000002</v>
      </c>
      <c r="E12649" s="429">
        <v>1.7158820000000001</v>
      </c>
      <c r="F12649" s="429">
        <v>-0.27613600000000815</v>
      </c>
    </row>
    <row r="12650" spans="1:6" x14ac:dyDescent="0.3">
      <c r="A12650" s="336">
        <v>43719</v>
      </c>
      <c r="B12650" s="2" t="s">
        <v>293</v>
      </c>
      <c r="C12650" s="429">
        <v>5.5798880000000004</v>
      </c>
      <c r="D12650" s="429">
        <v>3.8583959999999999</v>
      </c>
      <c r="E12650" s="429">
        <v>1.7214920000000005</v>
      </c>
      <c r="F12650" s="429">
        <v>-0.158658999999993</v>
      </c>
    </row>
    <row r="12651" spans="1:6" x14ac:dyDescent="0.3">
      <c r="A12651" s="336">
        <v>43720</v>
      </c>
      <c r="B12651" s="2" t="s">
        <v>293</v>
      </c>
      <c r="C12651" s="429">
        <v>5.6807650000000001</v>
      </c>
      <c r="D12651" s="429">
        <v>3.5517639999999999</v>
      </c>
      <c r="E12651" s="429">
        <v>2.1290010000000001</v>
      </c>
      <c r="F12651" s="429">
        <v>4.2967019999999962</v>
      </c>
    </row>
    <row r="12652" spans="1:6" x14ac:dyDescent="0.3">
      <c r="A12652" s="336">
        <v>43723</v>
      </c>
      <c r="B12652" s="2" t="s">
        <v>293</v>
      </c>
      <c r="C12652" s="429">
        <v>5.6690469999999999</v>
      </c>
      <c r="D12652" s="429">
        <v>3.6419920000000001</v>
      </c>
      <c r="E12652" s="429">
        <v>2.0270549999999998</v>
      </c>
      <c r="F12652" s="429">
        <v>2.518464999999992</v>
      </c>
    </row>
    <row r="12653" spans="1:6" x14ac:dyDescent="0.3">
      <c r="A12653" s="336">
        <v>43724</v>
      </c>
      <c r="B12653" s="2" t="s">
        <v>293</v>
      </c>
      <c r="C12653" s="429">
        <v>5.6619349999999997</v>
      </c>
      <c r="D12653" s="429">
        <v>3.6249229999999999</v>
      </c>
      <c r="E12653" s="429">
        <v>2.0370119999999998</v>
      </c>
      <c r="F12653" s="429">
        <v>2.0439060000000069</v>
      </c>
    </row>
    <row r="12654" spans="1:6" x14ac:dyDescent="0.3">
      <c r="A12654" s="336">
        <v>43725</v>
      </c>
      <c r="B12654" s="2" t="s">
        <v>293</v>
      </c>
      <c r="C12654" s="429">
        <v>5.673978</v>
      </c>
      <c r="D12654" s="429">
        <v>3.6296970000000002</v>
      </c>
      <c r="E12654" s="429">
        <v>2.0442809999999998</v>
      </c>
      <c r="F12654" s="429">
        <v>2.6799889999999991</v>
      </c>
    </row>
    <row r="12655" spans="1:6" x14ac:dyDescent="0.3">
      <c r="A12655" s="336">
        <v>43727</v>
      </c>
      <c r="B12655" s="2" t="s">
        <v>293</v>
      </c>
      <c r="C12655" s="429">
        <v>5.6882700000000002</v>
      </c>
      <c r="D12655" s="429">
        <v>3.5787979999999999</v>
      </c>
      <c r="E12655" s="429">
        <v>2.1094720000000002</v>
      </c>
      <c r="F12655" s="429">
        <v>4.0795819999999949</v>
      </c>
    </row>
    <row r="12656" spans="1:6" x14ac:dyDescent="0.3">
      <c r="A12656" s="336">
        <v>43728</v>
      </c>
      <c r="B12656" s="2" t="s">
        <v>293</v>
      </c>
      <c r="C12656" s="429">
        <v>5.6439149999999998</v>
      </c>
      <c r="D12656" s="429">
        <v>3.4955850000000002</v>
      </c>
      <c r="E12656" s="429">
        <v>2.1483299999999996</v>
      </c>
      <c r="F12656" s="429">
        <v>2.6555689999999998</v>
      </c>
    </row>
    <row r="12657" spans="1:6" x14ac:dyDescent="0.3">
      <c r="A12657" s="336">
        <v>43730</v>
      </c>
      <c r="B12657" s="2" t="s">
        <v>293</v>
      </c>
      <c r="C12657" s="429">
        <v>5.6923839999999997</v>
      </c>
      <c r="D12657" s="429">
        <v>3.4510589999999999</v>
      </c>
      <c r="E12657" s="429">
        <v>2.2413249999999998</v>
      </c>
      <c r="F12657" s="429">
        <v>4.0447259999999972</v>
      </c>
    </row>
    <row r="12658" spans="1:6" x14ac:dyDescent="0.3">
      <c r="A12658" s="336">
        <v>43731</v>
      </c>
      <c r="B12658" s="2" t="s">
        <v>293</v>
      </c>
      <c r="C12658" s="429">
        <v>5.6967080000000001</v>
      </c>
      <c r="D12658" s="429">
        <v>3.4825189999999999</v>
      </c>
      <c r="E12658" s="429">
        <v>2.2141890000000002</v>
      </c>
      <c r="F12658" s="429">
        <v>4.6747230000000073</v>
      </c>
    </row>
    <row r="12659" spans="1:6" x14ac:dyDescent="0.3">
      <c r="A12659" s="336">
        <v>43732</v>
      </c>
      <c r="B12659" s="2" t="s">
        <v>293</v>
      </c>
      <c r="C12659" s="429">
        <v>5.6764950000000001</v>
      </c>
      <c r="D12659" s="429">
        <v>3.6086550000000002</v>
      </c>
      <c r="E12659" s="429">
        <v>2.0678399999999999</v>
      </c>
      <c r="F12659" s="429">
        <v>2.9421159999999915</v>
      </c>
    </row>
    <row r="12660" spans="1:6" x14ac:dyDescent="0.3">
      <c r="A12660" s="336">
        <v>43734</v>
      </c>
      <c r="B12660" s="2" t="s">
        <v>293</v>
      </c>
      <c r="C12660" s="429">
        <v>5.707192</v>
      </c>
      <c r="D12660" s="429">
        <v>3.5487829999999998</v>
      </c>
      <c r="E12660" s="429">
        <v>2.1584090000000002</v>
      </c>
      <c r="F12660" s="429">
        <v>5.3011199999999903</v>
      </c>
    </row>
    <row r="12661" spans="1:6" x14ac:dyDescent="0.3">
      <c r="A12661" s="336">
        <v>43739</v>
      </c>
      <c r="B12661" s="2" t="s">
        <v>293</v>
      </c>
      <c r="C12661" s="429">
        <v>5.6886460000000003</v>
      </c>
      <c r="D12661" s="429">
        <v>3.445433</v>
      </c>
      <c r="E12661" s="429">
        <v>2.2432130000000003</v>
      </c>
      <c r="F12661" s="429">
        <v>4.8067320000000038</v>
      </c>
    </row>
    <row r="12662" spans="1:6" x14ac:dyDescent="0.3">
      <c r="A12662" s="336">
        <v>43746</v>
      </c>
      <c r="B12662" s="2" t="s">
        <v>293</v>
      </c>
      <c r="C12662" s="429">
        <v>5.6963359999999996</v>
      </c>
      <c r="D12662" s="429">
        <v>3.4961859999999998</v>
      </c>
      <c r="E12662" s="429">
        <v>2.2001499999999998</v>
      </c>
      <c r="F12662" s="429">
        <v>4.8961520000000007</v>
      </c>
    </row>
    <row r="12663" spans="1:6" x14ac:dyDescent="0.3">
      <c r="A12663" s="336">
        <v>43747</v>
      </c>
      <c r="B12663" s="2" t="s">
        <v>293</v>
      </c>
      <c r="C12663" s="429">
        <v>5.5598229999999997</v>
      </c>
      <c r="D12663" s="429">
        <v>3.8137490000000001</v>
      </c>
      <c r="E12663" s="429">
        <v>1.7460739999999997</v>
      </c>
      <c r="F12663" s="429">
        <v>-0.40252800000000377</v>
      </c>
    </row>
    <row r="12664" spans="1:6" x14ac:dyDescent="0.3">
      <c r="A12664" s="336">
        <v>43748</v>
      </c>
      <c r="B12664" s="2" t="s">
        <v>293</v>
      </c>
      <c r="C12664" s="429">
        <v>5.6933160000000003</v>
      </c>
      <c r="D12664" s="429">
        <v>3.3845540000000001</v>
      </c>
      <c r="E12664" s="429">
        <v>2.3087620000000002</v>
      </c>
      <c r="F12664" s="429">
        <v>4.5977049999999906</v>
      </c>
    </row>
    <row r="12665" spans="1:6" x14ac:dyDescent="0.3">
      <c r="A12665" s="336">
        <v>43749</v>
      </c>
      <c r="B12665" s="2" t="s">
        <v>293</v>
      </c>
      <c r="C12665" s="429">
        <v>5.6800879999999996</v>
      </c>
      <c r="D12665" s="429">
        <v>3.6321059999999998</v>
      </c>
      <c r="E12665" s="429">
        <v>2.0479819999999997</v>
      </c>
      <c r="F12665" s="429">
        <v>2.4577420000000032</v>
      </c>
    </row>
    <row r="12666" spans="1:6" x14ac:dyDescent="0.3">
      <c r="A12666" s="336">
        <v>43754</v>
      </c>
      <c r="B12666" s="2" t="s">
        <v>293</v>
      </c>
      <c r="C12666" s="429">
        <v>5.5971260000000003</v>
      </c>
      <c r="D12666" s="429">
        <v>3.7400169999999999</v>
      </c>
      <c r="E12666" s="429">
        <v>1.8571090000000003</v>
      </c>
      <c r="F12666" s="429">
        <v>0.31786000000001735</v>
      </c>
    </row>
    <row r="12667" spans="1:6" x14ac:dyDescent="0.3">
      <c r="A12667" s="336">
        <v>43755</v>
      </c>
      <c r="B12667" s="2" t="s">
        <v>293</v>
      </c>
      <c r="C12667" s="429">
        <v>5.6463950000000001</v>
      </c>
      <c r="D12667" s="429">
        <v>3.6780979999999999</v>
      </c>
      <c r="E12667" s="429">
        <v>1.9682970000000002</v>
      </c>
      <c r="F12667" s="429">
        <v>2.094471999999989</v>
      </c>
    </row>
    <row r="12668" spans="1:6" x14ac:dyDescent="0.3">
      <c r="A12668" s="336">
        <v>43756</v>
      </c>
      <c r="B12668" s="2" t="s">
        <v>293</v>
      </c>
      <c r="C12668" s="429">
        <v>5.6723800000000004</v>
      </c>
      <c r="D12668" s="429">
        <v>3.5579459999999998</v>
      </c>
      <c r="E12668" s="429">
        <v>2.1144340000000006</v>
      </c>
      <c r="F12668" s="429">
        <v>3.1023539999999983</v>
      </c>
    </row>
    <row r="12669" spans="1:6" x14ac:dyDescent="0.3">
      <c r="A12669" s="336">
        <v>43758</v>
      </c>
      <c r="B12669" s="2" t="s">
        <v>293</v>
      </c>
      <c r="C12669" s="429">
        <v>5.6604939999999999</v>
      </c>
      <c r="D12669" s="429">
        <v>3.508934</v>
      </c>
      <c r="E12669" s="429">
        <v>2.1515599999999999</v>
      </c>
      <c r="F12669" s="429">
        <v>3.1996169999999893</v>
      </c>
    </row>
    <row r="12670" spans="1:6" x14ac:dyDescent="0.3">
      <c r="A12670" s="336">
        <v>43760</v>
      </c>
      <c r="B12670" s="2" t="s">
        <v>293</v>
      </c>
      <c r="C12670" s="429">
        <v>5.6986929999999996</v>
      </c>
      <c r="D12670" s="429">
        <v>3.4724599999999999</v>
      </c>
      <c r="E12670" s="429">
        <v>2.2262329999999997</v>
      </c>
      <c r="F12670" s="429">
        <v>4.9552449999999979</v>
      </c>
    </row>
    <row r="12671" spans="1:6" x14ac:dyDescent="0.3">
      <c r="A12671" s="336">
        <v>43762</v>
      </c>
      <c r="B12671" s="2" t="s">
        <v>293</v>
      </c>
      <c r="C12671" s="429">
        <v>5.6781430000000004</v>
      </c>
      <c r="D12671" s="429">
        <v>3.595593</v>
      </c>
      <c r="E12671" s="429">
        <v>2.0825500000000003</v>
      </c>
      <c r="F12671" s="429">
        <v>3.209352999999993</v>
      </c>
    </row>
    <row r="12672" spans="1:6" x14ac:dyDescent="0.3">
      <c r="A12672" s="336">
        <v>43764</v>
      </c>
      <c r="B12672" s="2" t="s">
        <v>293</v>
      </c>
      <c r="C12672" s="429">
        <v>5.6947669999999997</v>
      </c>
      <c r="D12672" s="429">
        <v>3.439508</v>
      </c>
      <c r="E12672" s="429">
        <v>2.2552589999999997</v>
      </c>
      <c r="F12672" s="429">
        <v>4.6175280000000001</v>
      </c>
    </row>
    <row r="12673" spans="1:6" x14ac:dyDescent="0.3">
      <c r="A12673" s="336">
        <v>43766</v>
      </c>
      <c r="B12673" s="2" t="s">
        <v>293</v>
      </c>
      <c r="C12673" s="429">
        <v>5.6870580000000004</v>
      </c>
      <c r="D12673" s="429">
        <v>3.384201</v>
      </c>
      <c r="E12673" s="429">
        <v>2.3028570000000004</v>
      </c>
      <c r="F12673" s="429">
        <v>4.1575960000000123</v>
      </c>
    </row>
    <row r="12674" spans="1:6" x14ac:dyDescent="0.3">
      <c r="A12674" s="336">
        <v>43767</v>
      </c>
      <c r="B12674" s="2" t="s">
        <v>293</v>
      </c>
      <c r="C12674" s="429">
        <v>5.6893520000000004</v>
      </c>
      <c r="D12674" s="429">
        <v>3.5791689999999998</v>
      </c>
      <c r="E12674" s="429">
        <v>2.1101830000000006</v>
      </c>
      <c r="F12674" s="429">
        <v>3.7360439999999997</v>
      </c>
    </row>
    <row r="12675" spans="1:6" x14ac:dyDescent="0.3">
      <c r="A12675" s="336">
        <v>43771</v>
      </c>
      <c r="B12675" s="2" t="s">
        <v>293</v>
      </c>
      <c r="C12675" s="429">
        <v>5.6965079999999997</v>
      </c>
      <c r="D12675" s="429">
        <v>3.5347620000000002</v>
      </c>
      <c r="E12675" s="429">
        <v>2.1617459999999995</v>
      </c>
      <c r="F12675" s="429">
        <v>5.0547950000000128</v>
      </c>
    </row>
    <row r="12676" spans="1:6" x14ac:dyDescent="0.3">
      <c r="A12676" s="336">
        <v>43772</v>
      </c>
      <c r="B12676" s="2" t="s">
        <v>293</v>
      </c>
      <c r="C12676" s="429">
        <v>5.6646489999999998</v>
      </c>
      <c r="D12676" s="429">
        <v>3.6432709999999999</v>
      </c>
      <c r="E12676" s="429">
        <v>2.0213779999999999</v>
      </c>
      <c r="F12676" s="429">
        <v>2.3747919999999993</v>
      </c>
    </row>
    <row r="12677" spans="1:6" x14ac:dyDescent="0.3">
      <c r="A12677" s="336">
        <v>43773</v>
      </c>
      <c r="B12677" s="2" t="s">
        <v>293</v>
      </c>
      <c r="C12677" s="429">
        <v>5.596965</v>
      </c>
      <c r="D12677" s="429">
        <v>3.754975</v>
      </c>
      <c r="E12677" s="429">
        <v>1.84199</v>
      </c>
      <c r="F12677" s="429">
        <v>1.0224610000000069</v>
      </c>
    </row>
    <row r="12678" spans="1:6" x14ac:dyDescent="0.3">
      <c r="A12678" s="336">
        <v>43777</v>
      </c>
      <c r="B12678" s="2" t="s">
        <v>293</v>
      </c>
      <c r="C12678" s="429">
        <v>5.7064139999999997</v>
      </c>
      <c r="D12678" s="429">
        <v>3.4893390000000002</v>
      </c>
      <c r="E12678" s="429">
        <v>2.2170749999999995</v>
      </c>
      <c r="F12678" s="429">
        <v>5.0509079999999926</v>
      </c>
    </row>
    <row r="12679" spans="1:6" x14ac:dyDescent="0.3">
      <c r="A12679" s="336">
        <v>43778</v>
      </c>
      <c r="B12679" s="2" t="s">
        <v>293</v>
      </c>
      <c r="C12679" s="429">
        <v>5.6248820000000004</v>
      </c>
      <c r="D12679" s="429">
        <v>3.7111139999999998</v>
      </c>
      <c r="E12679" s="429">
        <v>1.9137680000000006</v>
      </c>
      <c r="F12679" s="429">
        <v>1.6628660000000011</v>
      </c>
    </row>
    <row r="12680" spans="1:6" x14ac:dyDescent="0.3">
      <c r="A12680" s="336">
        <v>43779</v>
      </c>
      <c r="B12680" s="2" t="s">
        <v>293</v>
      </c>
      <c r="C12680" s="429">
        <v>5.6389969999999998</v>
      </c>
      <c r="D12680" s="429">
        <v>3.668974</v>
      </c>
      <c r="E12680" s="429">
        <v>1.9700229999999999</v>
      </c>
      <c r="F12680" s="429">
        <v>1.6751740000000055</v>
      </c>
    </row>
    <row r="12681" spans="1:6" x14ac:dyDescent="0.3">
      <c r="A12681" s="336">
        <v>43780</v>
      </c>
      <c r="B12681" s="2" t="s">
        <v>293</v>
      </c>
      <c r="C12681" s="429">
        <v>5.6424200000000004</v>
      </c>
      <c r="D12681" s="429">
        <v>3.6791930000000002</v>
      </c>
      <c r="E12681" s="429">
        <v>1.9632270000000003</v>
      </c>
      <c r="F12681" s="429">
        <v>1.9401289999999989</v>
      </c>
    </row>
    <row r="12682" spans="1:6" x14ac:dyDescent="0.3">
      <c r="A12682" s="336">
        <v>43782</v>
      </c>
      <c r="B12682" s="2" t="s">
        <v>293</v>
      </c>
      <c r="C12682" s="429">
        <v>5.6889570000000003</v>
      </c>
      <c r="D12682" s="429">
        <v>3.4082490000000001</v>
      </c>
      <c r="E12682" s="429">
        <v>2.2807080000000002</v>
      </c>
      <c r="F12682" s="429">
        <v>4.1746870000000058</v>
      </c>
    </row>
    <row r="12683" spans="1:6" x14ac:dyDescent="0.3">
      <c r="A12683" s="336">
        <v>43783</v>
      </c>
      <c r="B12683" s="2" t="s">
        <v>293</v>
      </c>
      <c r="C12683" s="429">
        <v>5.692412</v>
      </c>
      <c r="D12683" s="429">
        <v>3.4226549999999998</v>
      </c>
      <c r="E12683" s="429">
        <v>2.2697570000000002</v>
      </c>
      <c r="F12683" s="429">
        <v>4.7746989999999983</v>
      </c>
    </row>
    <row r="12684" spans="1:6" x14ac:dyDescent="0.3">
      <c r="A12684" s="336">
        <v>43787</v>
      </c>
      <c r="B12684" s="2" t="s">
        <v>293</v>
      </c>
      <c r="C12684" s="429">
        <v>5.6638140000000003</v>
      </c>
      <c r="D12684" s="429">
        <v>3.52826</v>
      </c>
      <c r="E12684" s="429">
        <v>2.1355540000000004</v>
      </c>
      <c r="F12684" s="429">
        <v>2.4147579999999991</v>
      </c>
    </row>
    <row r="12685" spans="1:6" x14ac:dyDescent="0.3">
      <c r="A12685" s="336">
        <v>43788</v>
      </c>
      <c r="B12685" s="2" t="s">
        <v>293</v>
      </c>
      <c r="C12685" s="429">
        <v>5.6174780000000002</v>
      </c>
      <c r="D12685" s="429">
        <v>3.7076500000000001</v>
      </c>
      <c r="E12685" s="429">
        <v>1.9098280000000001</v>
      </c>
      <c r="F12685" s="429">
        <v>1.0258260000000021</v>
      </c>
    </row>
    <row r="12686" spans="1:6" x14ac:dyDescent="0.3">
      <c r="A12686" s="336">
        <v>43793</v>
      </c>
      <c r="B12686" s="2" t="s">
        <v>293</v>
      </c>
      <c r="C12686" s="429">
        <v>5.5593279999999998</v>
      </c>
      <c r="D12686" s="429">
        <v>3.7728359999999999</v>
      </c>
      <c r="E12686" s="429">
        <v>1.786492</v>
      </c>
      <c r="F12686" s="429">
        <v>-0.46909300000000087</v>
      </c>
    </row>
    <row r="12687" spans="1:6" x14ac:dyDescent="0.3">
      <c r="A12687" s="336">
        <v>43802</v>
      </c>
      <c r="B12687" s="2" t="s">
        <v>293</v>
      </c>
      <c r="C12687" s="429">
        <v>5.6957230000000001</v>
      </c>
      <c r="D12687" s="429">
        <v>3.5660129999999999</v>
      </c>
      <c r="E12687" s="429">
        <v>2.1297100000000002</v>
      </c>
      <c r="F12687" s="429">
        <v>3.5132189999999994</v>
      </c>
    </row>
    <row r="12688" spans="1:6" x14ac:dyDescent="0.3">
      <c r="A12688" s="336">
        <v>43804</v>
      </c>
      <c r="B12688" s="2" t="s">
        <v>293</v>
      </c>
      <c r="C12688" s="429">
        <v>5.6605780000000001</v>
      </c>
      <c r="D12688" s="429">
        <v>3.657314</v>
      </c>
      <c r="E12688" s="429">
        <v>2.0032640000000002</v>
      </c>
      <c r="F12688" s="429">
        <v>2.4094450000000123</v>
      </c>
    </row>
    <row r="12689" spans="1:6" x14ac:dyDescent="0.3">
      <c r="A12689" s="336">
        <v>43811</v>
      </c>
      <c r="B12689" s="2" t="s">
        <v>293</v>
      </c>
      <c r="C12689" s="429">
        <v>5.6923430000000002</v>
      </c>
      <c r="D12689" s="429">
        <v>3.5734880000000002</v>
      </c>
      <c r="E12689" s="429">
        <v>2.1188549999999999</v>
      </c>
      <c r="F12689" s="429">
        <v>3.1233650000000068</v>
      </c>
    </row>
    <row r="12690" spans="1:6" x14ac:dyDescent="0.3">
      <c r="A12690" s="336">
        <v>43812</v>
      </c>
      <c r="B12690" s="2" t="s">
        <v>293</v>
      </c>
      <c r="C12690" s="429">
        <v>5.6720959999999998</v>
      </c>
      <c r="D12690" s="429">
        <v>3.6354649999999999</v>
      </c>
      <c r="E12690" s="429">
        <v>2.0366309999999999</v>
      </c>
      <c r="F12690" s="429">
        <v>2.653724000000004</v>
      </c>
    </row>
    <row r="12691" spans="1:6" x14ac:dyDescent="0.3">
      <c r="A12691" s="336">
        <v>43821</v>
      </c>
      <c r="B12691" s="2" t="s">
        <v>293</v>
      </c>
      <c r="C12691" s="429">
        <v>5.6921470000000003</v>
      </c>
      <c r="D12691" s="429">
        <v>3.5619900000000002</v>
      </c>
      <c r="E12691" s="429">
        <v>2.1301570000000001</v>
      </c>
      <c r="F12691" s="429">
        <v>3.7814300000000003</v>
      </c>
    </row>
    <row r="12692" spans="1:6" x14ac:dyDescent="0.3">
      <c r="A12692" s="336">
        <v>43822</v>
      </c>
      <c r="B12692" s="2" t="s">
        <v>293</v>
      </c>
      <c r="C12692" s="429">
        <v>5.6675120000000003</v>
      </c>
      <c r="D12692" s="429">
        <v>3.5627059999999999</v>
      </c>
      <c r="E12692" s="429">
        <v>2.1048060000000004</v>
      </c>
      <c r="F12692" s="429">
        <v>3.9240900000000067</v>
      </c>
    </row>
    <row r="12693" spans="1:6" x14ac:dyDescent="0.3">
      <c r="A12693" s="336">
        <v>43824</v>
      </c>
      <c r="B12693" s="2" t="s">
        <v>293</v>
      </c>
      <c r="C12693" s="429">
        <v>5.6666660000000002</v>
      </c>
      <c r="D12693" s="429">
        <v>3.6646260000000002</v>
      </c>
      <c r="E12693" s="429">
        <v>2.00204</v>
      </c>
      <c r="F12693" s="429">
        <v>2.3565639999999988</v>
      </c>
    </row>
    <row r="12694" spans="1:6" x14ac:dyDescent="0.3">
      <c r="A12694" s="336">
        <v>43830</v>
      </c>
      <c r="B12694" s="2" t="s">
        <v>293</v>
      </c>
      <c r="C12694" s="429">
        <v>5.6867580000000002</v>
      </c>
      <c r="D12694" s="429">
        <v>3.5199449999999999</v>
      </c>
      <c r="E12694" s="429">
        <v>2.1668130000000003</v>
      </c>
      <c r="F12694" s="429">
        <v>4.5979650000000021</v>
      </c>
    </row>
    <row r="12695" spans="1:6" x14ac:dyDescent="0.3">
      <c r="A12695" s="336">
        <v>43832</v>
      </c>
      <c r="B12695" s="2" t="s">
        <v>293</v>
      </c>
      <c r="C12695" s="429">
        <v>5.6907709999999998</v>
      </c>
      <c r="D12695" s="429">
        <v>3.6237200000000001</v>
      </c>
      <c r="E12695" s="429">
        <v>2.0670509999999997</v>
      </c>
      <c r="F12695" s="429">
        <v>2.4148840000000007</v>
      </c>
    </row>
    <row r="12696" spans="1:6" x14ac:dyDescent="0.3">
      <c r="A12696" s="336">
        <v>43837</v>
      </c>
      <c r="B12696" s="2" t="s">
        <v>293</v>
      </c>
      <c r="C12696" s="429">
        <v>5.6729859999999999</v>
      </c>
      <c r="D12696" s="429">
        <v>3.6319319999999999</v>
      </c>
      <c r="E12696" s="429">
        <v>2.0410539999999999</v>
      </c>
      <c r="F12696" s="429">
        <v>2.2902740000000037</v>
      </c>
    </row>
    <row r="12697" spans="1:6" x14ac:dyDescent="0.3">
      <c r="A12697" s="336">
        <v>43840</v>
      </c>
      <c r="B12697" s="2" t="s">
        <v>293</v>
      </c>
      <c r="C12697" s="429">
        <v>5.6649799999999999</v>
      </c>
      <c r="D12697" s="429">
        <v>3.6096110000000001</v>
      </c>
      <c r="E12697" s="429">
        <v>2.0553689999999998</v>
      </c>
      <c r="F12697" s="429">
        <v>2.4258530000000036</v>
      </c>
    </row>
    <row r="12698" spans="1:6" x14ac:dyDescent="0.3">
      <c r="A12698" s="336">
        <v>43843</v>
      </c>
      <c r="B12698" s="2" t="s">
        <v>293</v>
      </c>
      <c r="C12698" s="429">
        <v>5.650576</v>
      </c>
      <c r="D12698" s="429">
        <v>3.6302819999999998</v>
      </c>
      <c r="E12698" s="429">
        <v>2.0202940000000003</v>
      </c>
      <c r="F12698" s="429">
        <v>3.2023270000000039</v>
      </c>
    </row>
    <row r="12699" spans="1:6" x14ac:dyDescent="0.3">
      <c r="A12699" s="336">
        <v>43844</v>
      </c>
      <c r="B12699" s="2" t="s">
        <v>293</v>
      </c>
      <c r="C12699" s="429">
        <v>5.6544600000000003</v>
      </c>
      <c r="D12699" s="429">
        <v>3.6739769999999998</v>
      </c>
      <c r="E12699" s="429">
        <v>1.9804830000000004</v>
      </c>
      <c r="F12699" s="429">
        <v>2.9488209999999953</v>
      </c>
    </row>
    <row r="12700" spans="1:6" x14ac:dyDescent="0.3">
      <c r="A12700" s="336">
        <v>43845</v>
      </c>
      <c r="B12700" s="2" t="s">
        <v>293</v>
      </c>
      <c r="C12700" s="429">
        <v>5.6731920000000002</v>
      </c>
      <c r="D12700" s="429">
        <v>3.6034099999999998</v>
      </c>
      <c r="E12700" s="429">
        <v>2.0697820000000005</v>
      </c>
      <c r="F12700" s="429">
        <v>2.4347049999999939</v>
      </c>
    </row>
    <row r="12701" spans="1:6" x14ac:dyDescent="0.3">
      <c r="A12701" s="336">
        <v>43901</v>
      </c>
      <c r="B12701" s="2" t="s">
        <v>293</v>
      </c>
      <c r="C12701" s="429">
        <v>5.6176180000000002</v>
      </c>
      <c r="D12701" s="429">
        <v>3.8404470000000002</v>
      </c>
      <c r="E12701" s="429">
        <v>1.7771710000000001</v>
      </c>
      <c r="F12701" s="429">
        <v>0.87206000000000472</v>
      </c>
    </row>
    <row r="12702" spans="1:6" x14ac:dyDescent="0.3">
      <c r="A12702" s="336">
        <v>43902</v>
      </c>
      <c r="B12702" s="2" t="s">
        <v>293</v>
      </c>
      <c r="C12702" s="429">
        <v>5.5395349999999999</v>
      </c>
      <c r="D12702" s="429">
        <v>3.8472369999999998</v>
      </c>
      <c r="E12702" s="429">
        <v>1.6922980000000001</v>
      </c>
      <c r="F12702" s="429">
        <v>-0.91948599999999203</v>
      </c>
    </row>
    <row r="12703" spans="1:6" x14ac:dyDescent="0.3">
      <c r="A12703" s="336">
        <v>43903</v>
      </c>
      <c r="B12703" s="2" t="s">
        <v>293</v>
      </c>
      <c r="C12703" s="429">
        <v>5.5958589999999999</v>
      </c>
      <c r="D12703" s="429">
        <v>3.6557659999999998</v>
      </c>
      <c r="E12703" s="429">
        <v>1.9400930000000001</v>
      </c>
      <c r="F12703" s="429">
        <v>1.8862170000000091</v>
      </c>
    </row>
    <row r="12704" spans="1:6" x14ac:dyDescent="0.3">
      <c r="A12704" s="336">
        <v>43906</v>
      </c>
      <c r="B12704" s="2" t="s">
        <v>293</v>
      </c>
      <c r="C12704" s="429">
        <v>5.5814110000000001</v>
      </c>
      <c r="D12704" s="429">
        <v>3.8210280000000001</v>
      </c>
      <c r="E12704" s="429">
        <v>1.760383</v>
      </c>
      <c r="F12704" s="429">
        <v>-5.3052999999984252E-2</v>
      </c>
    </row>
    <row r="12705" spans="1:6" x14ac:dyDescent="0.3">
      <c r="A12705" s="336">
        <v>43907</v>
      </c>
      <c r="B12705" s="2" t="s">
        <v>293</v>
      </c>
      <c r="C12705" s="429">
        <v>5.6129239999999996</v>
      </c>
      <c r="D12705" s="429">
        <v>3.83684</v>
      </c>
      <c r="E12705" s="429">
        <v>1.7760839999999996</v>
      </c>
      <c r="F12705" s="429">
        <v>0.89942200000000128</v>
      </c>
    </row>
    <row r="12706" spans="1:6" x14ac:dyDescent="0.3">
      <c r="A12706" s="336">
        <v>43908</v>
      </c>
      <c r="B12706" s="2" t="s">
        <v>293</v>
      </c>
      <c r="C12706" s="429">
        <v>5.6132299999999997</v>
      </c>
      <c r="D12706" s="429">
        <v>3.609674</v>
      </c>
      <c r="E12706" s="429">
        <v>2.0035559999999997</v>
      </c>
      <c r="F12706" s="429">
        <v>2.2724459999999951</v>
      </c>
    </row>
    <row r="12707" spans="1:6" x14ac:dyDescent="0.3">
      <c r="A12707" s="336">
        <v>43910</v>
      </c>
      <c r="B12707" s="2" t="s">
        <v>293</v>
      </c>
      <c r="C12707" s="429">
        <v>5.6348320000000003</v>
      </c>
      <c r="D12707" s="429">
        <v>3.7293660000000002</v>
      </c>
      <c r="E12707" s="429">
        <v>1.9054660000000001</v>
      </c>
      <c r="F12707" s="429">
        <v>1.7692100000000011</v>
      </c>
    </row>
    <row r="12708" spans="1:6" x14ac:dyDescent="0.3">
      <c r="A12708" s="336">
        <v>43912</v>
      </c>
      <c r="B12708" s="2" t="s">
        <v>293</v>
      </c>
      <c r="C12708" s="429">
        <v>5.6230190000000002</v>
      </c>
      <c r="D12708" s="429">
        <v>3.816703</v>
      </c>
      <c r="E12708" s="429">
        <v>1.8063160000000003</v>
      </c>
      <c r="F12708" s="429">
        <v>0.54897199999999913</v>
      </c>
    </row>
    <row r="12709" spans="1:6" x14ac:dyDescent="0.3">
      <c r="A12709" s="336">
        <v>43913</v>
      </c>
      <c r="B12709" s="2" t="s">
        <v>293</v>
      </c>
      <c r="C12709" s="429">
        <v>5.6949560000000004</v>
      </c>
      <c r="D12709" s="429">
        <v>3.6973500000000001</v>
      </c>
      <c r="E12709" s="429">
        <v>1.9976060000000002</v>
      </c>
      <c r="F12709" s="429">
        <v>2.2899740000000008</v>
      </c>
    </row>
    <row r="12710" spans="1:6" x14ac:dyDescent="0.3">
      <c r="A12710" s="336">
        <v>43915</v>
      </c>
      <c r="B12710" s="2" t="s">
        <v>293</v>
      </c>
      <c r="C12710" s="429">
        <v>5.5298879999999997</v>
      </c>
      <c r="D12710" s="429">
        <v>3.8179240000000001</v>
      </c>
      <c r="E12710" s="429">
        <v>1.7119639999999996</v>
      </c>
      <c r="F12710" s="429">
        <v>-1.5576650000000001</v>
      </c>
    </row>
    <row r="12711" spans="1:6" x14ac:dyDescent="0.3">
      <c r="A12711" s="336">
        <v>43917</v>
      </c>
      <c r="B12711" s="2" t="s">
        <v>293</v>
      </c>
      <c r="C12711" s="429">
        <v>5.6238919999999997</v>
      </c>
      <c r="D12711" s="429">
        <v>3.805018</v>
      </c>
      <c r="E12711" s="429">
        <v>1.8188739999999997</v>
      </c>
      <c r="F12711" s="429">
        <v>1.1676840000000084</v>
      </c>
    </row>
    <row r="12712" spans="1:6" x14ac:dyDescent="0.3">
      <c r="A12712" s="336">
        <v>43920</v>
      </c>
      <c r="B12712" s="2" t="s">
        <v>293</v>
      </c>
      <c r="C12712" s="429">
        <v>5.6748979999999998</v>
      </c>
      <c r="D12712" s="429">
        <v>3.5154079999999999</v>
      </c>
      <c r="E12712" s="429">
        <v>2.1594899999999999</v>
      </c>
      <c r="F12712" s="429">
        <v>3.7659710000000004</v>
      </c>
    </row>
    <row r="12713" spans="1:6" x14ac:dyDescent="0.3">
      <c r="A12713" s="336">
        <v>43930</v>
      </c>
      <c r="B12713" s="2" t="s">
        <v>293</v>
      </c>
      <c r="C12713" s="429">
        <v>5.6494859999999996</v>
      </c>
      <c r="D12713" s="429">
        <v>3.5327709999999999</v>
      </c>
      <c r="E12713" s="429">
        <v>2.1167149999999997</v>
      </c>
      <c r="F12713" s="429">
        <v>2.926636000000002</v>
      </c>
    </row>
    <row r="12714" spans="1:6" x14ac:dyDescent="0.3">
      <c r="A12714" s="336">
        <v>43932</v>
      </c>
      <c r="B12714" s="2" t="s">
        <v>293</v>
      </c>
      <c r="C12714" s="429">
        <v>5.6638799999999998</v>
      </c>
      <c r="D12714" s="429">
        <v>3.57545</v>
      </c>
      <c r="E12714" s="429">
        <v>2.0884299999999998</v>
      </c>
      <c r="F12714" s="429">
        <v>2.8229000000000042</v>
      </c>
    </row>
    <row r="12715" spans="1:6" x14ac:dyDescent="0.3">
      <c r="A12715" s="336">
        <v>43933</v>
      </c>
      <c r="B12715" s="2" t="s">
        <v>293</v>
      </c>
      <c r="C12715" s="429">
        <v>5.5455310000000004</v>
      </c>
      <c r="D12715" s="429">
        <v>3.8480500000000002</v>
      </c>
      <c r="E12715" s="429">
        <v>1.6974810000000002</v>
      </c>
      <c r="F12715" s="429">
        <v>-0.72130500000001518</v>
      </c>
    </row>
    <row r="12716" spans="1:6" x14ac:dyDescent="0.3">
      <c r="A12716" s="336">
        <v>43935</v>
      </c>
      <c r="B12716" s="2" t="s">
        <v>293</v>
      </c>
      <c r="C12716" s="429">
        <v>5.628825</v>
      </c>
      <c r="D12716" s="429">
        <v>3.792967</v>
      </c>
      <c r="E12716" s="429">
        <v>1.835858</v>
      </c>
      <c r="F12716" s="429">
        <v>0.90134499999999207</v>
      </c>
    </row>
    <row r="12717" spans="1:6" x14ac:dyDescent="0.3">
      <c r="A12717" s="336">
        <v>43938</v>
      </c>
      <c r="B12717" s="2" t="s">
        <v>293</v>
      </c>
      <c r="C12717" s="429">
        <v>5.6895020000000001</v>
      </c>
      <c r="D12717" s="429">
        <v>3.6854170000000002</v>
      </c>
      <c r="E12717" s="429">
        <v>2.0040849999999999</v>
      </c>
      <c r="F12717" s="429">
        <v>2.3809190000000058</v>
      </c>
    </row>
    <row r="12718" spans="1:6" x14ac:dyDescent="0.3">
      <c r="A12718" s="336">
        <v>43942</v>
      </c>
      <c r="B12718" s="2" t="s">
        <v>293</v>
      </c>
      <c r="C12718" s="429">
        <v>5.5233049999999997</v>
      </c>
      <c r="D12718" s="429">
        <v>3.834028</v>
      </c>
      <c r="E12718" s="429">
        <v>1.6892769999999997</v>
      </c>
      <c r="F12718" s="429">
        <v>-1.1967170000000067</v>
      </c>
    </row>
    <row r="12719" spans="1:6" x14ac:dyDescent="0.3">
      <c r="A12719" s="336">
        <v>43943</v>
      </c>
      <c r="B12719" s="2" t="s">
        <v>293</v>
      </c>
      <c r="C12719" s="429">
        <v>5.6421250000000001</v>
      </c>
      <c r="D12719" s="429">
        <v>3.7572459999999999</v>
      </c>
      <c r="E12719" s="429">
        <v>1.8848790000000002</v>
      </c>
      <c r="F12719" s="429">
        <v>1.610045999999997</v>
      </c>
    </row>
    <row r="12720" spans="1:6" x14ac:dyDescent="0.3">
      <c r="A12720" s="336">
        <v>43944</v>
      </c>
      <c r="B12720" s="2" t="s">
        <v>293</v>
      </c>
      <c r="C12720" s="429">
        <v>5.6663030000000001</v>
      </c>
      <c r="D12720" s="429">
        <v>3.6605349999999999</v>
      </c>
      <c r="E12720" s="429">
        <v>2.0057680000000002</v>
      </c>
      <c r="F12720" s="429">
        <v>2.3286239999999907</v>
      </c>
    </row>
    <row r="12721" spans="1:6" x14ac:dyDescent="0.3">
      <c r="A12721" s="336">
        <v>43945</v>
      </c>
      <c r="B12721" s="2" t="s">
        <v>293</v>
      </c>
      <c r="C12721" s="429">
        <v>5.5997760000000003</v>
      </c>
      <c r="D12721" s="429">
        <v>3.4897279999999999</v>
      </c>
      <c r="E12721" s="429">
        <v>2.1100480000000004</v>
      </c>
      <c r="F12721" s="429">
        <v>2.7999010000000126</v>
      </c>
    </row>
    <row r="12722" spans="1:6" x14ac:dyDescent="0.3">
      <c r="A12722" s="336">
        <v>43946</v>
      </c>
      <c r="B12722" s="2" t="s">
        <v>293</v>
      </c>
      <c r="C12722" s="429">
        <v>5.510885</v>
      </c>
      <c r="D12722" s="429">
        <v>3.7644440000000001</v>
      </c>
      <c r="E12722" s="429">
        <v>1.7464409999999999</v>
      </c>
      <c r="F12722" s="429">
        <v>-1.1764040000000122</v>
      </c>
    </row>
    <row r="12723" spans="1:6" x14ac:dyDescent="0.3">
      <c r="A12723" s="336">
        <v>43947</v>
      </c>
      <c r="B12723" s="2" t="s">
        <v>293</v>
      </c>
      <c r="C12723" s="429">
        <v>5.541353</v>
      </c>
      <c r="D12723" s="429">
        <v>3.817126</v>
      </c>
      <c r="E12723" s="429">
        <v>1.724227</v>
      </c>
      <c r="F12723" s="429">
        <v>-0.52114600000000166</v>
      </c>
    </row>
    <row r="12724" spans="1:6" x14ac:dyDescent="0.3">
      <c r="A12724" s="336">
        <v>43950</v>
      </c>
      <c r="B12724" s="2" t="s">
        <v>293</v>
      </c>
      <c r="C12724" s="429">
        <v>5.6089130000000003</v>
      </c>
      <c r="D12724" s="429">
        <v>3.8639589999999999</v>
      </c>
      <c r="E12724" s="429">
        <v>1.7449540000000003</v>
      </c>
      <c r="F12724" s="429">
        <v>0.17765499999999435</v>
      </c>
    </row>
    <row r="12725" spans="1:6" x14ac:dyDescent="0.3">
      <c r="A12725" s="336">
        <v>43952</v>
      </c>
      <c r="B12725" s="2" t="s">
        <v>293</v>
      </c>
      <c r="C12725" s="429">
        <v>5.7013309999999997</v>
      </c>
      <c r="D12725" s="429">
        <v>3.6352530000000001</v>
      </c>
      <c r="E12725" s="429">
        <v>2.0660779999999996</v>
      </c>
      <c r="F12725" s="429">
        <v>2.7848900000000043</v>
      </c>
    </row>
    <row r="12726" spans="1:6" x14ac:dyDescent="0.3">
      <c r="A12726" s="336">
        <v>43953</v>
      </c>
      <c r="B12726" s="2" t="s">
        <v>293</v>
      </c>
      <c r="C12726" s="429">
        <v>5.6773480000000003</v>
      </c>
      <c r="D12726" s="429">
        <v>3.6837680000000002</v>
      </c>
      <c r="E12726" s="429">
        <v>1.9935800000000001</v>
      </c>
      <c r="F12726" s="429">
        <v>2.3320679999999996</v>
      </c>
    </row>
    <row r="12727" spans="1:6" x14ac:dyDescent="0.3">
      <c r="A12727" s="336">
        <v>43963</v>
      </c>
      <c r="B12727" s="2" t="s">
        <v>293</v>
      </c>
      <c r="C12727" s="429">
        <v>5.638395</v>
      </c>
      <c r="D12727" s="429">
        <v>3.7580369999999998</v>
      </c>
      <c r="E12727" s="429">
        <v>1.8803580000000002</v>
      </c>
      <c r="F12727" s="429">
        <v>1.3268090000000043</v>
      </c>
    </row>
    <row r="12728" spans="1:6" x14ac:dyDescent="0.3">
      <c r="A12728" s="336">
        <v>43964</v>
      </c>
      <c r="B12728" s="2" t="s">
        <v>293</v>
      </c>
      <c r="C12728" s="429">
        <v>5.6928049999999999</v>
      </c>
      <c r="D12728" s="429">
        <v>3.5811000000000002</v>
      </c>
      <c r="E12728" s="429">
        <v>2.1117049999999997</v>
      </c>
      <c r="F12728" s="429">
        <v>3.1109280000000084</v>
      </c>
    </row>
    <row r="12729" spans="1:6" x14ac:dyDescent="0.3">
      <c r="A12729" s="336">
        <v>43968</v>
      </c>
      <c r="B12729" s="2" t="s">
        <v>293</v>
      </c>
      <c r="C12729" s="429">
        <v>5.6594930000000003</v>
      </c>
      <c r="D12729" s="429">
        <v>3.506958</v>
      </c>
      <c r="E12729" s="429">
        <v>2.1525350000000003</v>
      </c>
      <c r="F12729" s="429">
        <v>3.3900090000000063</v>
      </c>
    </row>
    <row r="12730" spans="1:6" x14ac:dyDescent="0.3">
      <c r="A12730" s="336">
        <v>43971</v>
      </c>
      <c r="B12730" s="2" t="s">
        <v>293</v>
      </c>
      <c r="C12730" s="429">
        <v>5.6331889999999998</v>
      </c>
      <c r="D12730" s="429">
        <v>3.7688190000000001</v>
      </c>
      <c r="E12730" s="429">
        <v>1.8643699999999996</v>
      </c>
      <c r="F12730" s="429">
        <v>1.1892149999999972</v>
      </c>
    </row>
    <row r="12731" spans="1:6" x14ac:dyDescent="0.3">
      <c r="A12731" s="336">
        <v>43973</v>
      </c>
      <c r="B12731" s="2" t="s">
        <v>293</v>
      </c>
      <c r="C12731" s="429">
        <v>5.6361340000000002</v>
      </c>
      <c r="D12731" s="429">
        <v>3.745339</v>
      </c>
      <c r="E12731" s="429">
        <v>1.8907950000000002</v>
      </c>
      <c r="F12731" s="429">
        <v>1.5209619999999902</v>
      </c>
    </row>
    <row r="12732" spans="1:6" x14ac:dyDescent="0.3">
      <c r="A12732" s="336">
        <v>43976</v>
      </c>
      <c r="B12732" s="2" t="s">
        <v>293</v>
      </c>
      <c r="C12732" s="429">
        <v>5.6056290000000004</v>
      </c>
      <c r="D12732" s="429">
        <v>3.7577989999999999</v>
      </c>
      <c r="E12732" s="429">
        <v>1.8478300000000005</v>
      </c>
      <c r="F12732" s="429">
        <v>1.3911490000000057</v>
      </c>
    </row>
    <row r="12733" spans="1:6" x14ac:dyDescent="0.3">
      <c r="A12733" s="336">
        <v>43977</v>
      </c>
      <c r="B12733" s="2" t="s">
        <v>293</v>
      </c>
      <c r="C12733" s="429">
        <v>5.6116999999999999</v>
      </c>
      <c r="D12733" s="429">
        <v>3.8492250000000001</v>
      </c>
      <c r="E12733" s="429">
        <v>1.7624749999999998</v>
      </c>
      <c r="F12733" s="429">
        <v>0.55969499999999783</v>
      </c>
    </row>
    <row r="12734" spans="1:6" x14ac:dyDescent="0.3">
      <c r="A12734" s="336">
        <v>43983</v>
      </c>
      <c r="B12734" s="2" t="s">
        <v>293</v>
      </c>
      <c r="C12734" s="429">
        <v>5.6157820000000003</v>
      </c>
      <c r="D12734" s="429">
        <v>3.7901660000000001</v>
      </c>
      <c r="E12734" s="429">
        <v>1.8256160000000001</v>
      </c>
      <c r="F12734" s="429">
        <v>1.054310000000001</v>
      </c>
    </row>
    <row r="12735" spans="1:6" x14ac:dyDescent="0.3">
      <c r="A12735" s="336">
        <v>43986</v>
      </c>
      <c r="B12735" s="2" t="s">
        <v>293</v>
      </c>
      <c r="C12735" s="429">
        <v>5.6036989999999998</v>
      </c>
      <c r="D12735" s="429">
        <v>3.7511670000000001</v>
      </c>
      <c r="E12735" s="429">
        <v>1.8525319999999996</v>
      </c>
      <c r="F12735" s="429">
        <v>1.3768050000000045</v>
      </c>
    </row>
    <row r="12736" spans="1:6" x14ac:dyDescent="0.3">
      <c r="A12736" s="336">
        <v>43988</v>
      </c>
      <c r="B12736" s="2" t="s">
        <v>293</v>
      </c>
      <c r="C12736" s="429">
        <v>5.6178330000000001</v>
      </c>
      <c r="D12736" s="429">
        <v>3.6978819999999999</v>
      </c>
      <c r="E12736" s="429">
        <v>1.9199510000000002</v>
      </c>
      <c r="F12736" s="429">
        <v>1.6941339999999983</v>
      </c>
    </row>
    <row r="12737" spans="1:6" x14ac:dyDescent="0.3">
      <c r="A12737" s="336">
        <v>44001</v>
      </c>
      <c r="B12737" s="2" t="s">
        <v>295</v>
      </c>
      <c r="C12737" s="429">
        <v>6.0255150000000004</v>
      </c>
      <c r="D12737" s="429">
        <v>3.5677140000000001</v>
      </c>
      <c r="E12737" s="429">
        <v>2.4578010000000003</v>
      </c>
      <c r="F12737" s="429">
        <v>3.9947640000000035</v>
      </c>
    </row>
    <row r="12738" spans="1:6" x14ac:dyDescent="0.3">
      <c r="A12738" s="336">
        <v>44003</v>
      </c>
      <c r="B12738" s="2" t="s">
        <v>295</v>
      </c>
      <c r="C12738" s="429">
        <v>5.654922</v>
      </c>
      <c r="D12738" s="429">
        <v>3.3801549999999998</v>
      </c>
      <c r="E12738" s="429">
        <v>2.2747670000000002</v>
      </c>
      <c r="F12738" s="429">
        <v>9.3009000000002118E-2</v>
      </c>
    </row>
    <row r="12739" spans="1:6" x14ac:dyDescent="0.3">
      <c r="A12739" s="336">
        <v>44004</v>
      </c>
      <c r="B12739" s="2" t="s">
        <v>295</v>
      </c>
      <c r="C12739" s="429">
        <v>5.7085980000000003</v>
      </c>
      <c r="D12739" s="429">
        <v>3.1296909999999998</v>
      </c>
      <c r="E12739" s="429">
        <v>2.5789070000000005</v>
      </c>
      <c r="F12739" s="429">
        <v>-1.6731000000007157E-2</v>
      </c>
    </row>
    <row r="12740" spans="1:6" x14ac:dyDescent="0.3">
      <c r="A12740" s="336">
        <v>44010</v>
      </c>
      <c r="B12740" s="2" t="s">
        <v>295</v>
      </c>
      <c r="C12740" s="429">
        <v>5.7087469999999998</v>
      </c>
      <c r="D12740" s="429">
        <v>3.207503</v>
      </c>
      <c r="E12740" s="429">
        <v>2.5012439999999998</v>
      </c>
      <c r="F12740" s="429">
        <v>2.6604999999996437E-2</v>
      </c>
    </row>
    <row r="12741" spans="1:6" x14ac:dyDescent="0.3">
      <c r="A12741" s="336">
        <v>44011</v>
      </c>
      <c r="B12741" s="2" t="s">
        <v>295</v>
      </c>
      <c r="C12741" s="429">
        <v>6.0799329999999996</v>
      </c>
      <c r="D12741" s="429">
        <v>3.385643</v>
      </c>
      <c r="E12741" s="429">
        <v>2.6942899999999996</v>
      </c>
      <c r="F12741" s="429">
        <v>4.3477350000000072</v>
      </c>
    </row>
    <row r="12742" spans="1:6" x14ac:dyDescent="0.3">
      <c r="A12742" s="336">
        <v>44012</v>
      </c>
      <c r="B12742" s="2" t="s">
        <v>295</v>
      </c>
      <c r="C12742" s="429">
        <v>6.0768420000000001</v>
      </c>
      <c r="D12742" s="429">
        <v>3.3478340000000002</v>
      </c>
      <c r="E12742" s="429">
        <v>2.7290079999999999</v>
      </c>
      <c r="F12742" s="429">
        <v>4.306155000000004</v>
      </c>
    </row>
    <row r="12743" spans="1:6" x14ac:dyDescent="0.3">
      <c r="A12743" s="336">
        <v>44017</v>
      </c>
      <c r="B12743" s="2" t="s">
        <v>295</v>
      </c>
      <c r="C12743" s="429">
        <v>6.0376839999999996</v>
      </c>
      <c r="D12743" s="429">
        <v>3.3833519999999999</v>
      </c>
      <c r="E12743" s="429">
        <v>2.6543319999999997</v>
      </c>
      <c r="F12743" s="429">
        <v>4.1279830000000004</v>
      </c>
    </row>
    <row r="12744" spans="1:6" x14ac:dyDescent="0.3">
      <c r="A12744" s="336">
        <v>44021</v>
      </c>
      <c r="B12744" s="2" t="s">
        <v>295</v>
      </c>
      <c r="C12744" s="429">
        <v>5.6979810000000004</v>
      </c>
      <c r="D12744" s="429">
        <v>3.446933</v>
      </c>
      <c r="E12744" s="429">
        <v>2.2510480000000004</v>
      </c>
      <c r="F12744" s="429">
        <v>-0.51250999999999891</v>
      </c>
    </row>
    <row r="12745" spans="1:6" x14ac:dyDescent="0.3">
      <c r="A12745" s="336">
        <v>44022</v>
      </c>
      <c r="B12745" s="2" t="s">
        <v>295</v>
      </c>
      <c r="C12745" s="429">
        <v>5.7866379999999999</v>
      </c>
      <c r="D12745" s="429">
        <v>3.3917350000000002</v>
      </c>
      <c r="E12745" s="429">
        <v>2.3949029999999998</v>
      </c>
      <c r="F12745" s="429">
        <v>0.98513100000000264</v>
      </c>
    </row>
    <row r="12746" spans="1:6" x14ac:dyDescent="0.3">
      <c r="A12746" s="336">
        <v>44023</v>
      </c>
      <c r="B12746" s="2" t="s">
        <v>295</v>
      </c>
      <c r="C12746" s="429">
        <v>5.7354139999999996</v>
      </c>
      <c r="D12746" s="429">
        <v>3.455584</v>
      </c>
      <c r="E12746" s="429">
        <v>2.2798299999999996</v>
      </c>
      <c r="F12746" s="429">
        <v>0.16718200000000394</v>
      </c>
    </row>
    <row r="12747" spans="1:6" x14ac:dyDescent="0.3">
      <c r="A12747" s="336">
        <v>44024</v>
      </c>
      <c r="B12747" s="2" t="s">
        <v>295</v>
      </c>
      <c r="C12747" s="429">
        <v>5.7135119999999997</v>
      </c>
      <c r="D12747" s="429">
        <v>3.3566250000000002</v>
      </c>
      <c r="E12747" s="429">
        <v>2.3568869999999995</v>
      </c>
      <c r="F12747" s="429">
        <v>-0.48247299999999882</v>
      </c>
    </row>
    <row r="12748" spans="1:6" x14ac:dyDescent="0.3">
      <c r="A12748" s="336">
        <v>44026</v>
      </c>
      <c r="B12748" s="2" t="s">
        <v>295</v>
      </c>
      <c r="C12748" s="429">
        <v>5.7584309999999999</v>
      </c>
      <c r="D12748" s="429">
        <v>3.3539759999999998</v>
      </c>
      <c r="E12748" s="429">
        <v>2.404455</v>
      </c>
      <c r="F12748" s="429">
        <v>0.37489599999999967</v>
      </c>
    </row>
    <row r="12749" spans="1:6" x14ac:dyDescent="0.3">
      <c r="A12749" s="336">
        <v>44028</v>
      </c>
      <c r="B12749" s="2" t="s">
        <v>295</v>
      </c>
      <c r="C12749" s="429">
        <v>6.0115819999999998</v>
      </c>
      <c r="D12749" s="429">
        <v>3.4506429999999999</v>
      </c>
      <c r="E12749" s="429">
        <v>2.5609389999999999</v>
      </c>
      <c r="F12749" s="429">
        <v>4.0745520000000042</v>
      </c>
    </row>
    <row r="12750" spans="1:6" x14ac:dyDescent="0.3">
      <c r="A12750" s="336">
        <v>44030</v>
      </c>
      <c r="B12750" s="2" t="s">
        <v>295</v>
      </c>
      <c r="C12750" s="429">
        <v>5.696993</v>
      </c>
      <c r="D12750" s="429">
        <v>3.134763</v>
      </c>
      <c r="E12750" s="429">
        <v>2.56223</v>
      </c>
      <c r="F12750" s="429">
        <v>-0.5384690000000063</v>
      </c>
    </row>
    <row r="12751" spans="1:6" x14ac:dyDescent="0.3">
      <c r="A12751" s="336">
        <v>44032</v>
      </c>
      <c r="B12751" s="2" t="s">
        <v>295</v>
      </c>
      <c r="C12751" s="429">
        <v>5.6537959999999998</v>
      </c>
      <c r="D12751" s="429">
        <v>3.32457</v>
      </c>
      <c r="E12751" s="429">
        <v>2.3292259999999998</v>
      </c>
      <c r="F12751" s="429">
        <v>-4.4374000000004798E-2</v>
      </c>
    </row>
    <row r="12752" spans="1:6" x14ac:dyDescent="0.3">
      <c r="A12752" s="336">
        <v>44035</v>
      </c>
      <c r="B12752" s="2" t="s">
        <v>295</v>
      </c>
      <c r="C12752" s="429">
        <v>6.042465</v>
      </c>
      <c r="D12752" s="429">
        <v>3.5189360000000001</v>
      </c>
      <c r="E12752" s="429">
        <v>2.5235289999999999</v>
      </c>
      <c r="F12752" s="429">
        <v>4.0854239999999962</v>
      </c>
    </row>
    <row r="12753" spans="1:6" x14ac:dyDescent="0.3">
      <c r="A12753" s="336">
        <v>44039</v>
      </c>
      <c r="B12753" s="2" t="s">
        <v>295</v>
      </c>
      <c r="C12753" s="429">
        <v>6.0622150000000001</v>
      </c>
      <c r="D12753" s="429">
        <v>3.4396580000000001</v>
      </c>
      <c r="E12753" s="429">
        <v>2.622557</v>
      </c>
      <c r="F12753" s="429">
        <v>4.2835939999999937</v>
      </c>
    </row>
    <row r="12754" spans="1:6" x14ac:dyDescent="0.3">
      <c r="A12754" s="336">
        <v>44040</v>
      </c>
      <c r="B12754" s="2" t="s">
        <v>295</v>
      </c>
      <c r="C12754" s="429">
        <v>5.795814</v>
      </c>
      <c r="D12754" s="429">
        <v>3.3283130000000001</v>
      </c>
      <c r="E12754" s="429">
        <v>2.4675009999999999</v>
      </c>
      <c r="F12754" s="429">
        <v>1.1887140000000045</v>
      </c>
    </row>
    <row r="12755" spans="1:6" x14ac:dyDescent="0.3">
      <c r="A12755" s="336">
        <v>44041</v>
      </c>
      <c r="B12755" s="2" t="s">
        <v>295</v>
      </c>
      <c r="C12755" s="429">
        <v>5.7401010000000001</v>
      </c>
      <c r="D12755" s="429">
        <v>3.1775519999999999</v>
      </c>
      <c r="E12755" s="429">
        <v>2.5625490000000002</v>
      </c>
      <c r="F12755" s="429">
        <v>0.22054899999999833</v>
      </c>
    </row>
    <row r="12756" spans="1:6" x14ac:dyDescent="0.3">
      <c r="A12756" s="336">
        <v>44044</v>
      </c>
      <c r="B12756" s="2" t="s">
        <v>295</v>
      </c>
      <c r="C12756" s="429">
        <v>5.9889640000000002</v>
      </c>
      <c r="D12756" s="429">
        <v>3.5431590000000002</v>
      </c>
      <c r="E12756" s="429">
        <v>2.445805</v>
      </c>
      <c r="F12756" s="429">
        <v>3.9413219999999853</v>
      </c>
    </row>
    <row r="12757" spans="1:6" x14ac:dyDescent="0.3">
      <c r="A12757" s="336">
        <v>44046</v>
      </c>
      <c r="B12757" s="2" t="s">
        <v>295</v>
      </c>
      <c r="C12757" s="429">
        <v>5.6840359999999999</v>
      </c>
      <c r="D12757" s="429">
        <v>3.3966880000000002</v>
      </c>
      <c r="E12757" s="429">
        <v>2.2873479999999997</v>
      </c>
      <c r="F12757" s="429">
        <v>-0.69098699999999269</v>
      </c>
    </row>
    <row r="12758" spans="1:6" x14ac:dyDescent="0.3">
      <c r="A12758" s="336">
        <v>44047</v>
      </c>
      <c r="B12758" s="2" t="s">
        <v>295</v>
      </c>
      <c r="C12758" s="429">
        <v>5.6671279999999999</v>
      </c>
      <c r="D12758" s="429">
        <v>3.2653400000000001</v>
      </c>
      <c r="E12758" s="429">
        <v>2.4017879999999998</v>
      </c>
      <c r="F12758" s="429">
        <v>-9.6503000000005557E-2</v>
      </c>
    </row>
    <row r="12759" spans="1:6" x14ac:dyDescent="0.3">
      <c r="A12759" s="336">
        <v>44048</v>
      </c>
      <c r="B12759" s="2" t="s">
        <v>295</v>
      </c>
      <c r="C12759" s="429">
        <v>5.6847120000000002</v>
      </c>
      <c r="D12759" s="429">
        <v>3.1707040000000002</v>
      </c>
      <c r="E12759" s="429">
        <v>2.514008</v>
      </c>
      <c r="F12759" s="429">
        <v>-0.39843299999999715</v>
      </c>
    </row>
    <row r="12760" spans="1:6" x14ac:dyDescent="0.3">
      <c r="A12760" s="336">
        <v>44050</v>
      </c>
      <c r="B12760" s="2" t="s">
        <v>295</v>
      </c>
      <c r="C12760" s="429">
        <v>5.9805169999999999</v>
      </c>
      <c r="D12760" s="429">
        <v>3.6133570000000002</v>
      </c>
      <c r="E12760" s="429">
        <v>2.3671599999999997</v>
      </c>
      <c r="F12760" s="429">
        <v>3.7733600000000038</v>
      </c>
    </row>
    <row r="12761" spans="1:6" x14ac:dyDescent="0.3">
      <c r="A12761" s="336">
        <v>44052</v>
      </c>
      <c r="B12761" s="2" t="s">
        <v>295</v>
      </c>
      <c r="C12761" s="429">
        <v>6.0632520000000003</v>
      </c>
      <c r="D12761" s="429">
        <v>3.4373200000000002</v>
      </c>
      <c r="E12761" s="429">
        <v>2.6259320000000002</v>
      </c>
      <c r="F12761" s="429">
        <v>4.2080819999999903</v>
      </c>
    </row>
    <row r="12762" spans="1:6" x14ac:dyDescent="0.3">
      <c r="A12762" s="336">
        <v>44053</v>
      </c>
      <c r="B12762" s="2" t="s">
        <v>295</v>
      </c>
      <c r="C12762" s="429">
        <v>6.0525849999999997</v>
      </c>
      <c r="D12762" s="429">
        <v>3.4936430000000001</v>
      </c>
      <c r="E12762" s="429">
        <v>2.5589419999999996</v>
      </c>
      <c r="F12762" s="429">
        <v>4.172555999999993</v>
      </c>
    </row>
    <row r="12763" spans="1:6" x14ac:dyDescent="0.3">
      <c r="A12763" s="336">
        <v>44054</v>
      </c>
      <c r="B12763" s="2" t="s">
        <v>295</v>
      </c>
      <c r="C12763" s="429">
        <v>6.072883</v>
      </c>
      <c r="D12763" s="429">
        <v>3.4056630000000001</v>
      </c>
      <c r="E12763" s="429">
        <v>2.6672199999999999</v>
      </c>
      <c r="F12763" s="429">
        <v>4.2526190000000028</v>
      </c>
    </row>
    <row r="12764" spans="1:6" x14ac:dyDescent="0.3">
      <c r="A12764" s="336">
        <v>44055</v>
      </c>
      <c r="B12764" s="2" t="s">
        <v>295</v>
      </c>
      <c r="C12764" s="429">
        <v>6.067653</v>
      </c>
      <c r="D12764" s="429">
        <v>3.4517410000000002</v>
      </c>
      <c r="E12764" s="429">
        <v>2.6159119999999998</v>
      </c>
      <c r="F12764" s="429">
        <v>4.2338420000000028</v>
      </c>
    </row>
    <row r="12765" spans="1:6" x14ac:dyDescent="0.3">
      <c r="A12765" s="336">
        <v>44056</v>
      </c>
      <c r="B12765" s="2" t="s">
        <v>295</v>
      </c>
      <c r="C12765" s="429">
        <v>5.8387029999999998</v>
      </c>
      <c r="D12765" s="429">
        <v>3.4441130000000002</v>
      </c>
      <c r="E12765" s="429">
        <v>2.3945899999999996</v>
      </c>
      <c r="F12765" s="429">
        <v>2.1966859999999855</v>
      </c>
    </row>
    <row r="12766" spans="1:6" x14ac:dyDescent="0.3">
      <c r="A12766" s="336">
        <v>44057</v>
      </c>
      <c r="B12766" s="2" t="s">
        <v>295</v>
      </c>
      <c r="C12766" s="429">
        <v>5.7367319999999999</v>
      </c>
      <c r="D12766" s="429">
        <v>3.1824439999999998</v>
      </c>
      <c r="E12766" s="429">
        <v>2.5542880000000001</v>
      </c>
      <c r="F12766" s="429">
        <v>0.26026099999999985</v>
      </c>
    </row>
    <row r="12767" spans="1:6" x14ac:dyDescent="0.3">
      <c r="A12767" s="336">
        <v>44060</v>
      </c>
      <c r="B12767" s="2" t="s">
        <v>295</v>
      </c>
      <c r="C12767" s="429">
        <v>5.7882920000000002</v>
      </c>
      <c r="D12767" s="429">
        <v>3.2297180000000001</v>
      </c>
      <c r="E12767" s="429">
        <v>2.5585740000000001</v>
      </c>
      <c r="F12767" s="429">
        <v>1.0277439999999984</v>
      </c>
    </row>
    <row r="12768" spans="1:6" x14ac:dyDescent="0.3">
      <c r="A12768" s="336">
        <v>44062</v>
      </c>
      <c r="B12768" s="2" t="s">
        <v>295</v>
      </c>
      <c r="C12768" s="429">
        <v>5.7076969999999996</v>
      </c>
      <c r="D12768" s="429">
        <v>3.4303870000000001</v>
      </c>
      <c r="E12768" s="429">
        <v>2.2773099999999995</v>
      </c>
      <c r="F12768" s="429">
        <v>0.13154100000000568</v>
      </c>
    </row>
    <row r="12769" spans="1:6" x14ac:dyDescent="0.3">
      <c r="A12769" s="336">
        <v>44064</v>
      </c>
      <c r="B12769" s="2" t="s">
        <v>295</v>
      </c>
      <c r="C12769" s="429">
        <v>5.6893849999999997</v>
      </c>
      <c r="D12769" s="429">
        <v>3.353558</v>
      </c>
      <c r="E12769" s="429">
        <v>2.3358269999999997</v>
      </c>
      <c r="F12769" s="429">
        <v>-0.60840300000000269</v>
      </c>
    </row>
    <row r="12770" spans="1:6" x14ac:dyDescent="0.3">
      <c r="A12770" s="336">
        <v>44065</v>
      </c>
      <c r="B12770" s="2" t="s">
        <v>295</v>
      </c>
      <c r="C12770" s="429">
        <v>5.7173959999999999</v>
      </c>
      <c r="D12770" s="429">
        <v>3.4232309999999999</v>
      </c>
      <c r="E12770" s="429">
        <v>2.294165</v>
      </c>
      <c r="F12770" s="429">
        <v>-0.42414799999999531</v>
      </c>
    </row>
    <row r="12771" spans="1:6" x14ac:dyDescent="0.3">
      <c r="A12771" s="336">
        <v>44067</v>
      </c>
      <c r="B12771" s="2" t="s">
        <v>295</v>
      </c>
      <c r="C12771" s="429">
        <v>5.8817909999999998</v>
      </c>
      <c r="D12771" s="429">
        <v>3.4329930000000002</v>
      </c>
      <c r="E12771" s="429">
        <v>2.4487979999999996</v>
      </c>
      <c r="F12771" s="429">
        <v>2.6151650000000046</v>
      </c>
    </row>
    <row r="12772" spans="1:6" x14ac:dyDescent="0.3">
      <c r="A12772" s="336">
        <v>44070</v>
      </c>
      <c r="B12772" s="2" t="s">
        <v>295</v>
      </c>
      <c r="C12772" s="429">
        <v>6.0812039999999996</v>
      </c>
      <c r="D12772" s="429">
        <v>3.3593310000000001</v>
      </c>
      <c r="E12772" s="429">
        <v>2.7218729999999995</v>
      </c>
      <c r="F12772" s="429">
        <v>4.4418429999999987</v>
      </c>
    </row>
    <row r="12773" spans="1:6" x14ac:dyDescent="0.3">
      <c r="A12773" s="336">
        <v>44072</v>
      </c>
      <c r="B12773" s="2" t="s">
        <v>295</v>
      </c>
      <c r="C12773" s="429">
        <v>5.7513990000000002</v>
      </c>
      <c r="D12773" s="429">
        <v>3.397027</v>
      </c>
      <c r="E12773" s="429">
        <v>2.3543720000000001</v>
      </c>
      <c r="F12773" s="429">
        <v>0.27968000000000615</v>
      </c>
    </row>
    <row r="12774" spans="1:6" x14ac:dyDescent="0.3">
      <c r="A12774" s="336">
        <v>44074</v>
      </c>
      <c r="B12774" s="2" t="s">
        <v>295</v>
      </c>
      <c r="C12774" s="429">
        <v>5.9875569999999998</v>
      </c>
      <c r="D12774" s="429">
        <v>3.6570369999999999</v>
      </c>
      <c r="E12774" s="429">
        <v>2.3305199999999999</v>
      </c>
      <c r="F12774" s="429">
        <v>3.639240000000008</v>
      </c>
    </row>
    <row r="12775" spans="1:6" x14ac:dyDescent="0.3">
      <c r="A12775" s="336">
        <v>44076</v>
      </c>
      <c r="B12775" s="2" t="s">
        <v>295</v>
      </c>
      <c r="C12775" s="429">
        <v>5.70268</v>
      </c>
      <c r="D12775" s="429">
        <v>3.3925709999999998</v>
      </c>
      <c r="E12775" s="429">
        <v>2.3101090000000002</v>
      </c>
      <c r="F12775" s="429">
        <v>0.90367699999999473</v>
      </c>
    </row>
    <row r="12776" spans="1:6" x14ac:dyDescent="0.3">
      <c r="A12776" s="336">
        <v>44077</v>
      </c>
      <c r="B12776" s="2" t="s">
        <v>295</v>
      </c>
      <c r="C12776" s="429">
        <v>5.7571440000000003</v>
      </c>
      <c r="D12776" s="429">
        <v>3.228227</v>
      </c>
      <c r="E12776" s="429">
        <v>2.5289170000000003</v>
      </c>
      <c r="F12776" s="429">
        <v>0.50509200000000476</v>
      </c>
    </row>
    <row r="12777" spans="1:6" x14ac:dyDescent="0.3">
      <c r="A12777" s="336">
        <v>44081</v>
      </c>
      <c r="B12777" s="2" t="s">
        <v>295</v>
      </c>
      <c r="C12777" s="429">
        <v>5.7526669999999998</v>
      </c>
      <c r="D12777" s="429">
        <v>3.172164</v>
      </c>
      <c r="E12777" s="429">
        <v>2.5805029999999998</v>
      </c>
      <c r="F12777" s="429">
        <v>0.58603799999998785</v>
      </c>
    </row>
    <row r="12778" spans="1:6" x14ac:dyDescent="0.3">
      <c r="A12778" s="336">
        <v>44082</v>
      </c>
      <c r="B12778" s="2" t="s">
        <v>295</v>
      </c>
      <c r="C12778" s="429">
        <v>5.6663610000000002</v>
      </c>
      <c r="D12778" s="429">
        <v>3.282486</v>
      </c>
      <c r="E12778" s="429">
        <v>2.3838750000000002</v>
      </c>
      <c r="F12778" s="429">
        <v>-0.64987299999999948</v>
      </c>
    </row>
    <row r="12779" spans="1:6" x14ac:dyDescent="0.3">
      <c r="A12779" s="336">
        <v>44084</v>
      </c>
      <c r="B12779" s="2" t="s">
        <v>295</v>
      </c>
      <c r="C12779" s="429">
        <v>5.7190789999999998</v>
      </c>
      <c r="D12779" s="429">
        <v>3.2721610000000001</v>
      </c>
      <c r="E12779" s="429">
        <v>2.4469179999999997</v>
      </c>
      <c r="F12779" s="429">
        <v>0.24865600000000398</v>
      </c>
    </row>
    <row r="12780" spans="1:6" x14ac:dyDescent="0.3">
      <c r="A12780" s="336">
        <v>44085</v>
      </c>
      <c r="B12780" s="2" t="s">
        <v>295</v>
      </c>
      <c r="C12780" s="429">
        <v>5.6951140000000002</v>
      </c>
      <c r="D12780" s="429">
        <v>3.3357559999999999</v>
      </c>
      <c r="E12780" s="429">
        <v>2.3593580000000003</v>
      </c>
      <c r="F12780" s="429">
        <v>0.38234899999999072</v>
      </c>
    </row>
    <row r="12781" spans="1:6" x14ac:dyDescent="0.3">
      <c r="A12781" s="336">
        <v>44086</v>
      </c>
      <c r="B12781" s="2" t="s">
        <v>295</v>
      </c>
      <c r="C12781" s="429">
        <v>5.7136550000000002</v>
      </c>
      <c r="D12781" s="429">
        <v>3.274883</v>
      </c>
      <c r="E12781" s="429">
        <v>2.4387720000000002</v>
      </c>
      <c r="F12781" s="429">
        <v>-0.17260800000000387</v>
      </c>
    </row>
    <row r="12782" spans="1:6" x14ac:dyDescent="0.3">
      <c r="A12782" s="336">
        <v>44087</v>
      </c>
      <c r="B12782" s="2" t="s">
        <v>295</v>
      </c>
      <c r="C12782" s="429">
        <v>5.7889239999999997</v>
      </c>
      <c r="D12782" s="429">
        <v>3.4565290000000002</v>
      </c>
      <c r="E12782" s="429">
        <v>2.3323949999999996</v>
      </c>
      <c r="F12782" s="429">
        <v>1.7008670000000023</v>
      </c>
    </row>
    <row r="12783" spans="1:6" x14ac:dyDescent="0.3">
      <c r="A12783" s="336">
        <v>44089</v>
      </c>
      <c r="B12783" s="2" t="s">
        <v>295</v>
      </c>
      <c r="C12783" s="429">
        <v>6.0163849999999996</v>
      </c>
      <c r="D12783" s="429">
        <v>3.5491990000000002</v>
      </c>
      <c r="E12783" s="429">
        <v>2.4671859999999994</v>
      </c>
      <c r="F12783" s="429">
        <v>4.3413379999999933</v>
      </c>
    </row>
    <row r="12784" spans="1:6" x14ac:dyDescent="0.3">
      <c r="A12784" s="336">
        <v>44090</v>
      </c>
      <c r="B12784" s="2" t="s">
        <v>295</v>
      </c>
      <c r="C12784" s="429">
        <v>5.9149269999999996</v>
      </c>
      <c r="D12784" s="429">
        <v>3.6951990000000001</v>
      </c>
      <c r="E12784" s="429">
        <v>2.2197279999999995</v>
      </c>
      <c r="F12784" s="429">
        <v>3.3563789999999969</v>
      </c>
    </row>
    <row r="12785" spans="1:6" x14ac:dyDescent="0.3">
      <c r="A12785" s="336">
        <v>44092</v>
      </c>
      <c r="B12785" s="2" t="s">
        <v>295</v>
      </c>
      <c r="C12785" s="429">
        <v>5.8554659999999998</v>
      </c>
      <c r="D12785" s="429">
        <v>3.2654679999999998</v>
      </c>
      <c r="E12785" s="429">
        <v>2.589998</v>
      </c>
      <c r="F12785" s="429">
        <v>1.843545000000006</v>
      </c>
    </row>
    <row r="12786" spans="1:6" x14ac:dyDescent="0.3">
      <c r="A12786" s="336">
        <v>44093</v>
      </c>
      <c r="B12786" s="2" t="s">
        <v>295</v>
      </c>
      <c r="C12786" s="429">
        <v>5.6634019999999996</v>
      </c>
      <c r="D12786" s="429">
        <v>3.429462</v>
      </c>
      <c r="E12786" s="429">
        <v>2.2339399999999996</v>
      </c>
      <c r="F12786" s="429">
        <v>0.70285200000000003</v>
      </c>
    </row>
    <row r="12787" spans="1:6" x14ac:dyDescent="0.3">
      <c r="A12787" s="336">
        <v>44094</v>
      </c>
      <c r="B12787" s="2" t="s">
        <v>295</v>
      </c>
      <c r="C12787" s="429">
        <v>5.7925459999999998</v>
      </c>
      <c r="D12787" s="429">
        <v>3.2790849999999998</v>
      </c>
      <c r="E12787" s="429">
        <v>2.5134609999999999</v>
      </c>
      <c r="F12787" s="429">
        <v>1.0621629999999982</v>
      </c>
    </row>
    <row r="12788" spans="1:6" x14ac:dyDescent="0.3">
      <c r="A12788" s="336">
        <v>44095</v>
      </c>
      <c r="B12788" s="2" t="s">
        <v>295</v>
      </c>
      <c r="C12788" s="429">
        <v>5.832497</v>
      </c>
      <c r="D12788" s="429">
        <v>3.230159</v>
      </c>
      <c r="E12788" s="429">
        <v>2.602338</v>
      </c>
      <c r="F12788" s="429">
        <v>1.731880000000011</v>
      </c>
    </row>
    <row r="12789" spans="1:6" x14ac:dyDescent="0.3">
      <c r="A12789" s="336">
        <v>44099</v>
      </c>
      <c r="B12789" s="2" t="s">
        <v>295</v>
      </c>
      <c r="C12789" s="429">
        <v>5.713565</v>
      </c>
      <c r="D12789" s="429">
        <v>3.3667379999999998</v>
      </c>
      <c r="E12789" s="429">
        <v>2.3468270000000002</v>
      </c>
      <c r="F12789" s="429">
        <v>0.20593000000000217</v>
      </c>
    </row>
    <row r="12790" spans="1:6" x14ac:dyDescent="0.3">
      <c r="A12790" s="336">
        <v>44102</v>
      </c>
      <c r="B12790" s="2" t="s">
        <v>295</v>
      </c>
      <c r="C12790" s="429">
        <v>6.0273830000000004</v>
      </c>
      <c r="D12790" s="429">
        <v>3.3062420000000001</v>
      </c>
      <c r="E12790" s="429">
        <v>2.7211410000000003</v>
      </c>
      <c r="F12790" s="429">
        <v>3.7592500000000015</v>
      </c>
    </row>
    <row r="12791" spans="1:6" x14ac:dyDescent="0.3">
      <c r="A12791" s="336">
        <v>44103</v>
      </c>
      <c r="B12791" s="2" t="s">
        <v>295</v>
      </c>
      <c r="C12791" s="429">
        <v>5.9870760000000001</v>
      </c>
      <c r="D12791" s="429">
        <v>3.2903419999999999</v>
      </c>
      <c r="E12791" s="429">
        <v>2.6967340000000002</v>
      </c>
      <c r="F12791" s="429">
        <v>3.182573000000005</v>
      </c>
    </row>
    <row r="12792" spans="1:6" x14ac:dyDescent="0.3">
      <c r="A12792" s="336">
        <v>44104</v>
      </c>
      <c r="B12792" s="2" t="s">
        <v>295</v>
      </c>
      <c r="C12792" s="429">
        <v>5.9658300000000004</v>
      </c>
      <c r="D12792" s="429">
        <v>3.31657</v>
      </c>
      <c r="E12792" s="429">
        <v>2.6492600000000004</v>
      </c>
      <c r="F12792" s="429">
        <v>3.026479000000009</v>
      </c>
    </row>
    <row r="12793" spans="1:6" x14ac:dyDescent="0.3">
      <c r="A12793" s="336">
        <v>44105</v>
      </c>
      <c r="B12793" s="2" t="s">
        <v>295</v>
      </c>
      <c r="C12793" s="429">
        <v>5.955514</v>
      </c>
      <c r="D12793" s="429">
        <v>3.338295</v>
      </c>
      <c r="E12793" s="429">
        <v>2.617219</v>
      </c>
      <c r="F12793" s="429">
        <v>2.9907609999999991</v>
      </c>
    </row>
    <row r="12794" spans="1:6" x14ac:dyDescent="0.3">
      <c r="A12794" s="336">
        <v>44106</v>
      </c>
      <c r="B12794" s="2" t="s">
        <v>295</v>
      </c>
      <c r="C12794" s="429">
        <v>5.9641549999999999</v>
      </c>
      <c r="D12794" s="429">
        <v>3.3018239999999999</v>
      </c>
      <c r="E12794" s="429">
        <v>2.662331</v>
      </c>
      <c r="F12794" s="429">
        <v>2.9362309999999923</v>
      </c>
    </row>
    <row r="12795" spans="1:6" x14ac:dyDescent="0.3">
      <c r="A12795" s="336">
        <v>44107</v>
      </c>
      <c r="B12795" s="2" t="s">
        <v>295</v>
      </c>
      <c r="C12795" s="429">
        <v>6.0504769999999999</v>
      </c>
      <c r="D12795" s="429">
        <v>3.3038460000000001</v>
      </c>
      <c r="E12795" s="429">
        <v>2.7466309999999998</v>
      </c>
      <c r="F12795" s="429">
        <v>4.0238450000000014</v>
      </c>
    </row>
    <row r="12796" spans="1:6" x14ac:dyDescent="0.3">
      <c r="A12796" s="336">
        <v>44108</v>
      </c>
      <c r="B12796" s="2" t="s">
        <v>295</v>
      </c>
      <c r="C12796" s="429">
        <v>5.9774820000000002</v>
      </c>
      <c r="D12796" s="429">
        <v>3.277981</v>
      </c>
      <c r="E12796" s="429">
        <v>2.6995010000000002</v>
      </c>
      <c r="F12796" s="429">
        <v>2.9977799999999988</v>
      </c>
    </row>
    <row r="12797" spans="1:6" x14ac:dyDescent="0.3">
      <c r="A12797" s="336">
        <v>44109</v>
      </c>
      <c r="B12797" s="2" t="s">
        <v>295</v>
      </c>
      <c r="C12797" s="429">
        <v>5.9971690000000004</v>
      </c>
      <c r="D12797" s="429">
        <v>3.331032</v>
      </c>
      <c r="E12797" s="429">
        <v>2.6661370000000004</v>
      </c>
      <c r="F12797" s="429">
        <v>3.4723849999999956</v>
      </c>
    </row>
    <row r="12798" spans="1:6" x14ac:dyDescent="0.3">
      <c r="A12798" s="336">
        <v>44110</v>
      </c>
      <c r="B12798" s="2" t="s">
        <v>295</v>
      </c>
      <c r="C12798" s="429">
        <v>5.9629700000000003</v>
      </c>
      <c r="D12798" s="429">
        <v>3.2664240000000002</v>
      </c>
      <c r="E12798" s="429">
        <v>2.6965460000000001</v>
      </c>
      <c r="F12798" s="429">
        <v>2.7809500000000043</v>
      </c>
    </row>
    <row r="12799" spans="1:6" x14ac:dyDescent="0.3">
      <c r="A12799" s="336">
        <v>44111</v>
      </c>
      <c r="B12799" s="2" t="s">
        <v>295</v>
      </c>
      <c r="C12799" s="429">
        <v>6.045191</v>
      </c>
      <c r="D12799" s="429">
        <v>3.3170419999999998</v>
      </c>
      <c r="E12799" s="429">
        <v>2.7281490000000002</v>
      </c>
      <c r="F12799" s="429">
        <v>3.9923800000000043</v>
      </c>
    </row>
    <row r="12800" spans="1:6" x14ac:dyDescent="0.3">
      <c r="A12800" s="336">
        <v>44112</v>
      </c>
      <c r="B12800" s="2" t="s">
        <v>295</v>
      </c>
      <c r="C12800" s="429">
        <v>5.9537599999999999</v>
      </c>
      <c r="D12800" s="429">
        <v>3.2858700000000001</v>
      </c>
      <c r="E12800" s="429">
        <v>2.6678899999999999</v>
      </c>
      <c r="F12800" s="429">
        <v>2.7438889999999958</v>
      </c>
    </row>
    <row r="12801" spans="1:6" x14ac:dyDescent="0.3">
      <c r="A12801" s="336">
        <v>44113</v>
      </c>
      <c r="B12801" s="2" t="s">
        <v>295</v>
      </c>
      <c r="C12801" s="429">
        <v>6.0058990000000003</v>
      </c>
      <c r="D12801" s="429">
        <v>3.3066740000000001</v>
      </c>
      <c r="E12801" s="429">
        <v>2.6992250000000002</v>
      </c>
      <c r="F12801" s="429">
        <v>3.4937090000000097</v>
      </c>
    </row>
    <row r="12802" spans="1:6" x14ac:dyDescent="0.3">
      <c r="A12802" s="336">
        <v>44114</v>
      </c>
      <c r="B12802" s="2" t="s">
        <v>295</v>
      </c>
      <c r="C12802" s="429">
        <v>6.0029329999999996</v>
      </c>
      <c r="D12802" s="429">
        <v>3.2886039999999999</v>
      </c>
      <c r="E12802" s="429">
        <v>2.7143289999999998</v>
      </c>
      <c r="F12802" s="429">
        <v>3.3844940000000037</v>
      </c>
    </row>
    <row r="12803" spans="1:6" x14ac:dyDescent="0.3">
      <c r="A12803" s="336">
        <v>44115</v>
      </c>
      <c r="B12803" s="2" t="s">
        <v>295</v>
      </c>
      <c r="C12803" s="429">
        <v>5.9945700000000004</v>
      </c>
      <c r="D12803" s="429">
        <v>3.3033429999999999</v>
      </c>
      <c r="E12803" s="429">
        <v>2.6912270000000005</v>
      </c>
      <c r="F12803" s="429">
        <v>3.3409499999999994</v>
      </c>
    </row>
    <row r="12804" spans="1:6" x14ac:dyDescent="0.3">
      <c r="A12804" s="336">
        <v>44116</v>
      </c>
      <c r="B12804" s="2" t="s">
        <v>295</v>
      </c>
      <c r="C12804" s="429">
        <v>6.0656369999999997</v>
      </c>
      <c r="D12804" s="429">
        <v>3.3152339999999998</v>
      </c>
      <c r="E12804" s="429">
        <v>2.7504029999999999</v>
      </c>
      <c r="F12804" s="429">
        <v>4.2175469999999962</v>
      </c>
    </row>
    <row r="12805" spans="1:6" x14ac:dyDescent="0.3">
      <c r="A12805" s="336">
        <v>44117</v>
      </c>
      <c r="B12805" s="2" t="s">
        <v>295</v>
      </c>
      <c r="C12805" s="429">
        <v>5.9179570000000004</v>
      </c>
      <c r="D12805" s="429">
        <v>3.270454</v>
      </c>
      <c r="E12805" s="429">
        <v>2.6475030000000004</v>
      </c>
      <c r="F12805" s="429">
        <v>2.3661840000000041</v>
      </c>
    </row>
    <row r="12806" spans="1:6" x14ac:dyDescent="0.3">
      <c r="A12806" s="336">
        <v>44118</v>
      </c>
      <c r="B12806" s="2" t="s">
        <v>295</v>
      </c>
      <c r="C12806" s="429">
        <v>5.9249390000000002</v>
      </c>
      <c r="D12806" s="429">
        <v>3.3142200000000002</v>
      </c>
      <c r="E12806" s="429">
        <v>2.610719</v>
      </c>
      <c r="F12806" s="429">
        <v>2.5198890000000063</v>
      </c>
    </row>
    <row r="12807" spans="1:6" x14ac:dyDescent="0.3">
      <c r="A12807" s="336">
        <v>44119</v>
      </c>
      <c r="B12807" s="2" t="s">
        <v>295</v>
      </c>
      <c r="C12807" s="429">
        <v>5.9408560000000001</v>
      </c>
      <c r="D12807" s="429">
        <v>3.256154</v>
      </c>
      <c r="E12807" s="429">
        <v>2.6847020000000001</v>
      </c>
      <c r="F12807" s="429">
        <v>2.5765560000000036</v>
      </c>
    </row>
    <row r="12808" spans="1:6" x14ac:dyDescent="0.3">
      <c r="A12808" s="336">
        <v>44120</v>
      </c>
      <c r="B12808" s="2" t="s">
        <v>295</v>
      </c>
      <c r="C12808" s="429">
        <v>5.9333130000000001</v>
      </c>
      <c r="D12808" s="429">
        <v>3.3293020000000002</v>
      </c>
      <c r="E12808" s="429">
        <v>2.6040109999999999</v>
      </c>
      <c r="F12808" s="429">
        <v>2.6733520000000013</v>
      </c>
    </row>
    <row r="12809" spans="1:6" x14ac:dyDescent="0.3">
      <c r="A12809" s="336">
        <v>44121</v>
      </c>
      <c r="B12809" s="2" t="s">
        <v>295</v>
      </c>
      <c r="C12809" s="429">
        <v>5.9106209999999999</v>
      </c>
      <c r="D12809" s="429">
        <v>3.3025820000000001</v>
      </c>
      <c r="E12809" s="429">
        <v>2.6080389999999998</v>
      </c>
      <c r="F12809" s="429">
        <v>2.3424380000000085</v>
      </c>
    </row>
    <row r="12810" spans="1:6" x14ac:dyDescent="0.3">
      <c r="A12810" s="336">
        <v>44122</v>
      </c>
      <c r="B12810" s="2" t="s">
        <v>295</v>
      </c>
      <c r="C12810" s="429">
        <v>5.8747150000000001</v>
      </c>
      <c r="D12810" s="429">
        <v>3.3488660000000001</v>
      </c>
      <c r="E12810" s="429">
        <v>2.525849</v>
      </c>
      <c r="F12810" s="429">
        <v>2.0479860000000016</v>
      </c>
    </row>
    <row r="12811" spans="1:6" x14ac:dyDescent="0.3">
      <c r="A12811" s="336">
        <v>44123</v>
      </c>
      <c r="B12811" s="2" t="s">
        <v>295</v>
      </c>
      <c r="C12811" s="429">
        <v>5.9103849999999998</v>
      </c>
      <c r="D12811" s="429">
        <v>3.251074</v>
      </c>
      <c r="E12811" s="429">
        <v>2.6593109999999998</v>
      </c>
      <c r="F12811" s="429">
        <v>2.3488559999999907</v>
      </c>
    </row>
    <row r="12812" spans="1:6" x14ac:dyDescent="0.3">
      <c r="A12812" s="336">
        <v>44124</v>
      </c>
      <c r="B12812" s="2" t="s">
        <v>295</v>
      </c>
      <c r="C12812" s="429">
        <v>5.8414029999999997</v>
      </c>
      <c r="D12812" s="429">
        <v>3.337186</v>
      </c>
      <c r="E12812" s="429">
        <v>2.5042169999999997</v>
      </c>
      <c r="F12812" s="429">
        <v>1.6701309999999907</v>
      </c>
    </row>
    <row r="12813" spans="1:6" x14ac:dyDescent="0.3">
      <c r="A12813" s="336">
        <v>44125</v>
      </c>
      <c r="B12813" s="2" t="s">
        <v>295</v>
      </c>
      <c r="C12813" s="429">
        <v>5.9349150000000002</v>
      </c>
      <c r="D12813" s="429">
        <v>3.3690280000000001</v>
      </c>
      <c r="E12813" s="429">
        <v>2.565887</v>
      </c>
      <c r="F12813" s="429">
        <v>2.8765309999999999</v>
      </c>
    </row>
    <row r="12814" spans="1:6" x14ac:dyDescent="0.3">
      <c r="A12814" s="336">
        <v>44126</v>
      </c>
      <c r="B12814" s="2" t="s">
        <v>295</v>
      </c>
      <c r="C12814" s="429">
        <v>6.0662589999999996</v>
      </c>
      <c r="D12814" s="429">
        <v>3.332017</v>
      </c>
      <c r="E12814" s="429">
        <v>2.7342419999999996</v>
      </c>
      <c r="F12814" s="429">
        <v>4.2493629999999953</v>
      </c>
    </row>
    <row r="12815" spans="1:6" x14ac:dyDescent="0.3">
      <c r="A12815" s="336">
        <v>44127</v>
      </c>
      <c r="B12815" s="2" t="s">
        <v>295</v>
      </c>
      <c r="C12815" s="429">
        <v>5.976699</v>
      </c>
      <c r="D12815" s="429">
        <v>3.319496</v>
      </c>
      <c r="E12815" s="429">
        <v>2.657203</v>
      </c>
      <c r="F12815" s="429">
        <v>3.1766979999999947</v>
      </c>
    </row>
    <row r="12816" spans="1:6" x14ac:dyDescent="0.3">
      <c r="A12816" s="336">
        <v>44128</v>
      </c>
      <c r="B12816" s="2" t="s">
        <v>295</v>
      </c>
      <c r="C12816" s="429">
        <v>5.8869189999999998</v>
      </c>
      <c r="D12816" s="429">
        <v>3.365456</v>
      </c>
      <c r="E12816" s="429">
        <v>2.5214629999999998</v>
      </c>
      <c r="F12816" s="429">
        <v>2.2374450000000081</v>
      </c>
    </row>
    <row r="12817" spans="1:6" x14ac:dyDescent="0.3">
      <c r="A12817" s="336">
        <v>44129</v>
      </c>
      <c r="B12817" s="2" t="s">
        <v>295</v>
      </c>
      <c r="C12817" s="429">
        <v>5.9991390000000004</v>
      </c>
      <c r="D12817" s="429">
        <v>3.3632949999999999</v>
      </c>
      <c r="E12817" s="429">
        <v>2.6358440000000005</v>
      </c>
      <c r="F12817" s="429">
        <v>3.6206999999999994</v>
      </c>
    </row>
    <row r="12818" spans="1:6" x14ac:dyDescent="0.3">
      <c r="A12818" s="336">
        <v>44130</v>
      </c>
      <c r="B12818" s="2" t="s">
        <v>295</v>
      </c>
      <c r="C12818" s="429">
        <v>6.013274</v>
      </c>
      <c r="D12818" s="429">
        <v>3.3739460000000001</v>
      </c>
      <c r="E12818" s="429">
        <v>2.6393279999999999</v>
      </c>
      <c r="F12818" s="429">
        <v>3.8196039999999982</v>
      </c>
    </row>
    <row r="12819" spans="1:6" x14ac:dyDescent="0.3">
      <c r="A12819" s="336">
        <v>44131</v>
      </c>
      <c r="B12819" s="2" t="s">
        <v>295</v>
      </c>
      <c r="C12819" s="429">
        <v>5.9515929999999999</v>
      </c>
      <c r="D12819" s="429">
        <v>3.3783500000000002</v>
      </c>
      <c r="E12819" s="429">
        <v>2.5732429999999997</v>
      </c>
      <c r="F12819" s="429">
        <v>3.121299999999998</v>
      </c>
    </row>
    <row r="12820" spans="1:6" x14ac:dyDescent="0.3">
      <c r="A12820" s="336">
        <v>44132</v>
      </c>
      <c r="B12820" s="2" t="s">
        <v>295</v>
      </c>
      <c r="C12820" s="429">
        <v>5.8840979999999998</v>
      </c>
      <c r="D12820" s="429">
        <v>3.2546439999999999</v>
      </c>
      <c r="E12820" s="429">
        <v>2.629454</v>
      </c>
      <c r="F12820" s="429">
        <v>2.1182000000000016</v>
      </c>
    </row>
    <row r="12821" spans="1:6" x14ac:dyDescent="0.3">
      <c r="A12821" s="336">
        <v>44133</v>
      </c>
      <c r="B12821" s="2" t="s">
        <v>295</v>
      </c>
      <c r="C12821" s="429">
        <v>5.9551679999999996</v>
      </c>
      <c r="D12821" s="429">
        <v>3.4241220000000001</v>
      </c>
      <c r="E12821" s="429">
        <v>2.5310459999999995</v>
      </c>
      <c r="F12821" s="429">
        <v>3.3505050000000054</v>
      </c>
    </row>
    <row r="12822" spans="1:6" x14ac:dyDescent="0.3">
      <c r="A12822" s="336">
        <v>44134</v>
      </c>
      <c r="B12822" s="2" t="s">
        <v>295</v>
      </c>
      <c r="C12822" s="429">
        <v>5.9791049999999997</v>
      </c>
      <c r="D12822" s="429">
        <v>3.3713150000000001</v>
      </c>
      <c r="E12822" s="429">
        <v>2.6077899999999996</v>
      </c>
      <c r="F12822" s="429">
        <v>3.4173459999999949</v>
      </c>
    </row>
    <row r="12823" spans="1:6" x14ac:dyDescent="0.3">
      <c r="A12823" s="336">
        <v>44135</v>
      </c>
      <c r="B12823" s="2" t="s">
        <v>295</v>
      </c>
      <c r="C12823" s="429">
        <v>6.0517599999999998</v>
      </c>
      <c r="D12823" s="429">
        <v>3.338943</v>
      </c>
      <c r="E12823" s="429">
        <v>2.7128169999999998</v>
      </c>
      <c r="F12823" s="429">
        <v>4.1093379999999939</v>
      </c>
    </row>
    <row r="12824" spans="1:6" x14ac:dyDescent="0.3">
      <c r="A12824" s="336">
        <v>44136</v>
      </c>
      <c r="B12824" s="2" t="s">
        <v>295</v>
      </c>
      <c r="C12824" s="429">
        <v>5.975536</v>
      </c>
      <c r="D12824" s="429">
        <v>3.4270809999999998</v>
      </c>
      <c r="E12824" s="429">
        <v>2.5484550000000001</v>
      </c>
      <c r="F12824" s="429">
        <v>3.6222989999999982</v>
      </c>
    </row>
    <row r="12825" spans="1:6" x14ac:dyDescent="0.3">
      <c r="A12825" s="336">
        <v>44137</v>
      </c>
      <c r="B12825" s="2" t="s">
        <v>295</v>
      </c>
      <c r="C12825" s="429">
        <v>5.8982910000000004</v>
      </c>
      <c r="D12825" s="429">
        <v>3.3782749999999999</v>
      </c>
      <c r="E12825" s="429">
        <v>2.5200160000000005</v>
      </c>
      <c r="F12825" s="429">
        <v>2.4472170000000091</v>
      </c>
    </row>
    <row r="12826" spans="1:6" x14ac:dyDescent="0.3">
      <c r="A12826" s="336">
        <v>44138</v>
      </c>
      <c r="B12826" s="2" t="s">
        <v>295</v>
      </c>
      <c r="C12826" s="429">
        <v>6.0563640000000003</v>
      </c>
      <c r="D12826" s="429">
        <v>3.3926690000000002</v>
      </c>
      <c r="E12826" s="429">
        <v>2.6636950000000001</v>
      </c>
      <c r="F12826" s="429">
        <v>4.3190069999999992</v>
      </c>
    </row>
    <row r="12827" spans="1:6" x14ac:dyDescent="0.3">
      <c r="A12827" s="336">
        <v>44139</v>
      </c>
      <c r="B12827" s="2" t="s">
        <v>295</v>
      </c>
      <c r="C12827" s="429">
        <v>5.802244</v>
      </c>
      <c r="D12827" s="429">
        <v>3.4224190000000001</v>
      </c>
      <c r="E12827" s="429">
        <v>2.3798249999999999</v>
      </c>
      <c r="F12827" s="429">
        <v>1.4408659999999998</v>
      </c>
    </row>
    <row r="12828" spans="1:6" x14ac:dyDescent="0.3">
      <c r="A12828" s="336">
        <v>44140</v>
      </c>
      <c r="B12828" s="2" t="s">
        <v>295</v>
      </c>
      <c r="C12828" s="429">
        <v>6.0803279999999997</v>
      </c>
      <c r="D12828" s="429">
        <v>3.32117</v>
      </c>
      <c r="E12828" s="429">
        <v>2.7591579999999998</v>
      </c>
      <c r="F12828" s="429">
        <v>4.3774870000000163</v>
      </c>
    </row>
    <row r="12829" spans="1:6" x14ac:dyDescent="0.3">
      <c r="A12829" s="336">
        <v>44141</v>
      </c>
      <c r="B12829" s="2" t="s">
        <v>295</v>
      </c>
      <c r="C12829" s="429">
        <v>5.9180729999999997</v>
      </c>
      <c r="D12829" s="429">
        <v>3.4332410000000002</v>
      </c>
      <c r="E12829" s="429">
        <v>2.4848319999999995</v>
      </c>
      <c r="F12829" s="429">
        <v>3.0042800000000014</v>
      </c>
    </row>
    <row r="12830" spans="1:6" x14ac:dyDescent="0.3">
      <c r="A12830" s="336">
        <v>44142</v>
      </c>
      <c r="B12830" s="2" t="s">
        <v>295</v>
      </c>
      <c r="C12830" s="429">
        <v>6.0452579999999996</v>
      </c>
      <c r="D12830" s="429">
        <v>3.3558050000000001</v>
      </c>
      <c r="E12830" s="429">
        <v>2.6894529999999994</v>
      </c>
      <c r="F12830" s="429">
        <v>4.092571999999997</v>
      </c>
    </row>
    <row r="12831" spans="1:6" x14ac:dyDescent="0.3">
      <c r="A12831" s="336">
        <v>44143</v>
      </c>
      <c r="B12831" s="2" t="s">
        <v>295</v>
      </c>
      <c r="C12831" s="429">
        <v>5.8612700000000002</v>
      </c>
      <c r="D12831" s="429">
        <v>3.29583</v>
      </c>
      <c r="E12831" s="429">
        <v>2.5654400000000002</v>
      </c>
      <c r="F12831" s="429">
        <v>1.8529230000000041</v>
      </c>
    </row>
    <row r="12832" spans="1:6" x14ac:dyDescent="0.3">
      <c r="A12832" s="336">
        <v>44144</v>
      </c>
      <c r="B12832" s="2" t="s">
        <v>295</v>
      </c>
      <c r="C12832" s="429">
        <v>6.0235719999999997</v>
      </c>
      <c r="D12832" s="429">
        <v>3.3289140000000002</v>
      </c>
      <c r="E12832" s="429">
        <v>2.6946579999999996</v>
      </c>
      <c r="F12832" s="429">
        <v>3.7829050000000066</v>
      </c>
    </row>
    <row r="12833" spans="1:6" x14ac:dyDescent="0.3">
      <c r="A12833" s="336">
        <v>44145</v>
      </c>
      <c r="B12833" s="2" t="s">
        <v>295</v>
      </c>
      <c r="C12833" s="429">
        <v>6.0836610000000002</v>
      </c>
      <c r="D12833" s="429">
        <v>3.3403119999999999</v>
      </c>
      <c r="E12833" s="429">
        <v>2.7433490000000003</v>
      </c>
      <c r="F12833" s="429">
        <v>4.4266819999999925</v>
      </c>
    </row>
    <row r="12834" spans="1:6" x14ac:dyDescent="0.3">
      <c r="A12834" s="336">
        <v>44146</v>
      </c>
      <c r="B12834" s="2" t="s">
        <v>295</v>
      </c>
      <c r="C12834" s="429">
        <v>5.8709899999999999</v>
      </c>
      <c r="D12834" s="429">
        <v>3.401789</v>
      </c>
      <c r="E12834" s="429">
        <v>2.469201</v>
      </c>
      <c r="F12834" s="429">
        <v>2.2332469999999986</v>
      </c>
    </row>
    <row r="12835" spans="1:6" x14ac:dyDescent="0.3">
      <c r="A12835" s="336">
        <v>44147</v>
      </c>
      <c r="B12835" s="2" t="s">
        <v>295</v>
      </c>
      <c r="C12835" s="429">
        <v>5.9385430000000001</v>
      </c>
      <c r="D12835" s="429">
        <v>3.4209939999999999</v>
      </c>
      <c r="E12835" s="429">
        <v>2.5175490000000003</v>
      </c>
      <c r="F12835" s="429">
        <v>3.1580069999999978</v>
      </c>
    </row>
    <row r="12836" spans="1:6" x14ac:dyDescent="0.3">
      <c r="A12836" s="336">
        <v>44149</v>
      </c>
      <c r="B12836" s="2" t="s">
        <v>295</v>
      </c>
      <c r="C12836" s="429">
        <v>5.9920460000000002</v>
      </c>
      <c r="D12836" s="429">
        <v>3.4280900000000001</v>
      </c>
      <c r="E12836" s="429">
        <v>2.5639560000000001</v>
      </c>
      <c r="F12836" s="429">
        <v>3.8381189999999989</v>
      </c>
    </row>
    <row r="12837" spans="1:6" x14ac:dyDescent="0.3">
      <c r="A12837" s="336">
        <v>44201</v>
      </c>
      <c r="B12837" s="2" t="s">
        <v>293</v>
      </c>
      <c r="C12837" s="429">
        <v>5.6066450000000003</v>
      </c>
      <c r="D12837" s="429">
        <v>3.3159779999999999</v>
      </c>
      <c r="E12837" s="429">
        <v>2.2906670000000005</v>
      </c>
      <c r="F12837" s="429">
        <v>2.4448439999999962</v>
      </c>
    </row>
    <row r="12838" spans="1:6" x14ac:dyDescent="0.3">
      <c r="A12838" s="336">
        <v>44202</v>
      </c>
      <c r="B12838" s="2" t="s">
        <v>295</v>
      </c>
      <c r="C12838" s="429">
        <v>5.7444369999999996</v>
      </c>
      <c r="D12838" s="429">
        <v>3.4805440000000001</v>
      </c>
      <c r="E12838" s="429">
        <v>2.2638929999999995</v>
      </c>
      <c r="F12838" s="429">
        <v>0.8620909999999995</v>
      </c>
    </row>
    <row r="12839" spans="1:6" x14ac:dyDescent="0.3">
      <c r="A12839" s="336">
        <v>44203</v>
      </c>
      <c r="B12839" s="2" t="s">
        <v>293</v>
      </c>
      <c r="C12839" s="429">
        <v>5.6884769999999998</v>
      </c>
      <c r="D12839" s="429">
        <v>3.1830919999999998</v>
      </c>
      <c r="E12839" s="429">
        <v>2.505385</v>
      </c>
      <c r="F12839" s="429">
        <v>3.835766999999997</v>
      </c>
    </row>
    <row r="12840" spans="1:6" x14ac:dyDescent="0.3">
      <c r="A12840" s="336">
        <v>44212</v>
      </c>
      <c r="B12840" s="2" t="s">
        <v>295</v>
      </c>
      <c r="C12840" s="429">
        <v>5.932429</v>
      </c>
      <c r="D12840" s="429">
        <v>3.4802170000000001</v>
      </c>
      <c r="E12840" s="429">
        <v>2.4522119999999998</v>
      </c>
      <c r="F12840" s="429">
        <v>3.4438680000000019</v>
      </c>
    </row>
    <row r="12841" spans="1:6" x14ac:dyDescent="0.3">
      <c r="A12841" s="336">
        <v>44214</v>
      </c>
      <c r="B12841" s="2" t="s">
        <v>293</v>
      </c>
      <c r="C12841" s="429">
        <v>5.654725</v>
      </c>
      <c r="D12841" s="429">
        <v>3.3983889999999999</v>
      </c>
      <c r="E12841" s="429">
        <v>2.2563360000000001</v>
      </c>
      <c r="F12841" s="429">
        <v>3.2827699999999922</v>
      </c>
    </row>
    <row r="12842" spans="1:6" x14ac:dyDescent="0.3">
      <c r="A12842" s="336">
        <v>44215</v>
      </c>
      <c r="B12842" s="2" t="s">
        <v>293</v>
      </c>
      <c r="C12842" s="429">
        <v>5.7149190000000001</v>
      </c>
      <c r="D12842" s="429">
        <v>3.361917</v>
      </c>
      <c r="E12842" s="429">
        <v>2.353002</v>
      </c>
      <c r="F12842" s="429">
        <v>3.2922639999999888</v>
      </c>
    </row>
    <row r="12843" spans="1:6" x14ac:dyDescent="0.3">
      <c r="A12843" s="336">
        <v>44216</v>
      </c>
      <c r="B12843" s="2" t="s">
        <v>293</v>
      </c>
      <c r="C12843" s="429">
        <v>5.6714520000000004</v>
      </c>
      <c r="D12843" s="429">
        <v>3.1300880000000002</v>
      </c>
      <c r="E12843" s="429">
        <v>2.5413640000000002</v>
      </c>
      <c r="F12843" s="429">
        <v>4.1596859999999936</v>
      </c>
    </row>
    <row r="12844" spans="1:6" x14ac:dyDescent="0.3">
      <c r="A12844" s="336">
        <v>44217</v>
      </c>
      <c r="B12844" s="2" t="s">
        <v>293</v>
      </c>
      <c r="C12844" s="429">
        <v>5.678496</v>
      </c>
      <c r="D12844" s="429">
        <v>3.3319990000000002</v>
      </c>
      <c r="E12844" s="429">
        <v>2.3464969999999998</v>
      </c>
      <c r="F12844" s="429">
        <v>3.4085040000000006</v>
      </c>
    </row>
    <row r="12845" spans="1:6" x14ac:dyDescent="0.3">
      <c r="A12845" s="336">
        <v>44221</v>
      </c>
      <c r="B12845" s="2" t="s">
        <v>293</v>
      </c>
      <c r="C12845" s="429">
        <v>5.6888610000000002</v>
      </c>
      <c r="D12845" s="429">
        <v>3.226251</v>
      </c>
      <c r="E12845" s="429">
        <v>2.4626100000000002</v>
      </c>
      <c r="F12845" s="429">
        <v>2.9984819999999885</v>
      </c>
    </row>
    <row r="12846" spans="1:6" x14ac:dyDescent="0.3">
      <c r="A12846" s="336">
        <v>44223</v>
      </c>
      <c r="B12846" s="2" t="s">
        <v>293</v>
      </c>
      <c r="C12846" s="429">
        <v>5.705489</v>
      </c>
      <c r="D12846" s="429">
        <v>3.24844</v>
      </c>
      <c r="E12846" s="429">
        <v>2.457049</v>
      </c>
      <c r="F12846" s="429">
        <v>3.1265490000000042</v>
      </c>
    </row>
    <row r="12847" spans="1:6" x14ac:dyDescent="0.3">
      <c r="A12847" s="336">
        <v>44224</v>
      </c>
      <c r="B12847" s="2" t="s">
        <v>293</v>
      </c>
      <c r="C12847" s="429">
        <v>5.6784920000000003</v>
      </c>
      <c r="D12847" s="429">
        <v>3.2645710000000001</v>
      </c>
      <c r="E12847" s="429">
        <v>2.4139210000000002</v>
      </c>
      <c r="F12847" s="429">
        <v>2.5500299999999925</v>
      </c>
    </row>
    <row r="12848" spans="1:6" x14ac:dyDescent="0.3">
      <c r="A12848" s="336">
        <v>44230</v>
      </c>
      <c r="B12848" s="2" t="s">
        <v>293</v>
      </c>
      <c r="C12848" s="429">
        <v>5.6796670000000002</v>
      </c>
      <c r="D12848" s="429">
        <v>3.2048329999999998</v>
      </c>
      <c r="E12848" s="429">
        <v>2.4748340000000004</v>
      </c>
      <c r="F12848" s="429">
        <v>3.8790160000000071</v>
      </c>
    </row>
    <row r="12849" spans="1:6" x14ac:dyDescent="0.3">
      <c r="A12849" s="336">
        <v>44231</v>
      </c>
      <c r="B12849" s="2" t="s">
        <v>295</v>
      </c>
      <c r="C12849" s="429">
        <v>5.7223259999999998</v>
      </c>
      <c r="D12849" s="429">
        <v>3.4981939999999998</v>
      </c>
      <c r="E12849" s="429">
        <v>2.224132</v>
      </c>
      <c r="F12849" s="429">
        <v>0.57209900000000147</v>
      </c>
    </row>
    <row r="12850" spans="1:6" x14ac:dyDescent="0.3">
      <c r="A12850" s="336">
        <v>44233</v>
      </c>
      <c r="B12850" s="2" t="s">
        <v>295</v>
      </c>
      <c r="C12850" s="429">
        <v>5.9102690000000004</v>
      </c>
      <c r="D12850" s="429">
        <v>3.4786980000000001</v>
      </c>
      <c r="E12850" s="429">
        <v>2.4315710000000004</v>
      </c>
      <c r="F12850" s="429">
        <v>3.1161109999999823</v>
      </c>
    </row>
    <row r="12851" spans="1:6" x14ac:dyDescent="0.3">
      <c r="A12851" s="336">
        <v>44234</v>
      </c>
      <c r="B12851" s="2" t="s">
        <v>295</v>
      </c>
      <c r="C12851" s="429">
        <v>5.7118599999999997</v>
      </c>
      <c r="D12851" s="429">
        <v>3.4896310000000001</v>
      </c>
      <c r="E12851" s="429">
        <v>2.2222289999999996</v>
      </c>
      <c r="F12851" s="429">
        <v>-8.2499999999967599E-3</v>
      </c>
    </row>
    <row r="12852" spans="1:6" x14ac:dyDescent="0.3">
      <c r="A12852" s="336">
        <v>44235</v>
      </c>
      <c r="B12852" s="2" t="s">
        <v>295</v>
      </c>
      <c r="C12852" s="429">
        <v>5.8286550000000004</v>
      </c>
      <c r="D12852" s="429">
        <v>3.6639029999999999</v>
      </c>
      <c r="E12852" s="429">
        <v>2.1647520000000005</v>
      </c>
      <c r="F12852" s="429">
        <v>3.2670919999999981</v>
      </c>
    </row>
    <row r="12853" spans="1:6" x14ac:dyDescent="0.3">
      <c r="A12853" s="336">
        <v>44236</v>
      </c>
      <c r="B12853" s="2" t="s">
        <v>293</v>
      </c>
      <c r="C12853" s="429">
        <v>5.6782789999999999</v>
      </c>
      <c r="D12853" s="429">
        <v>3.3268529999999998</v>
      </c>
      <c r="E12853" s="429">
        <v>2.351426</v>
      </c>
      <c r="F12853" s="429">
        <v>2.1214059999999932</v>
      </c>
    </row>
    <row r="12854" spans="1:6" x14ac:dyDescent="0.3">
      <c r="A12854" s="336">
        <v>44240</v>
      </c>
      <c r="B12854" s="2" t="s">
        <v>293</v>
      </c>
      <c r="C12854" s="429">
        <v>5.643694</v>
      </c>
      <c r="D12854" s="429">
        <v>3.2789890000000002</v>
      </c>
      <c r="E12854" s="429">
        <v>2.3647049999999998</v>
      </c>
      <c r="F12854" s="429">
        <v>2.2353899999999953</v>
      </c>
    </row>
    <row r="12855" spans="1:6" x14ac:dyDescent="0.3">
      <c r="A12855" s="336">
        <v>44241</v>
      </c>
      <c r="B12855" s="2" t="s">
        <v>293</v>
      </c>
      <c r="C12855" s="429">
        <v>5.6317719999999998</v>
      </c>
      <c r="D12855" s="429">
        <v>3.386037</v>
      </c>
      <c r="E12855" s="429">
        <v>2.2457349999999998</v>
      </c>
      <c r="F12855" s="429">
        <v>1.3096159999999912</v>
      </c>
    </row>
    <row r="12856" spans="1:6" x14ac:dyDescent="0.3">
      <c r="A12856" s="336">
        <v>44243</v>
      </c>
      <c r="B12856" s="2" t="s">
        <v>293</v>
      </c>
      <c r="C12856" s="429">
        <v>5.6421650000000003</v>
      </c>
      <c r="D12856" s="429">
        <v>3.2948979999999999</v>
      </c>
      <c r="E12856" s="429">
        <v>2.3472670000000004</v>
      </c>
      <c r="F12856" s="429">
        <v>2.0960709999999949</v>
      </c>
    </row>
    <row r="12857" spans="1:6" x14ac:dyDescent="0.3">
      <c r="A12857" s="336">
        <v>44253</v>
      </c>
      <c r="B12857" s="2" t="s">
        <v>295</v>
      </c>
      <c r="C12857" s="429">
        <v>5.9145180000000002</v>
      </c>
      <c r="D12857" s="429">
        <v>3.5856370000000002</v>
      </c>
      <c r="E12857" s="429">
        <v>2.328881</v>
      </c>
      <c r="F12857" s="429">
        <v>3.675764000000008</v>
      </c>
    </row>
    <row r="12858" spans="1:6" x14ac:dyDescent="0.3">
      <c r="A12858" s="336">
        <v>44254</v>
      </c>
      <c r="B12858" s="2" t="s">
        <v>293</v>
      </c>
      <c r="C12858" s="429">
        <v>5.6889240000000001</v>
      </c>
      <c r="D12858" s="429">
        <v>3.4399579999999998</v>
      </c>
      <c r="E12858" s="429">
        <v>2.2489660000000002</v>
      </c>
      <c r="F12858" s="429">
        <v>3.3640949999999989</v>
      </c>
    </row>
    <row r="12859" spans="1:6" x14ac:dyDescent="0.3">
      <c r="A12859" s="336">
        <v>44255</v>
      </c>
      <c r="B12859" s="2" t="s">
        <v>295</v>
      </c>
      <c r="C12859" s="429">
        <v>5.7216189999999996</v>
      </c>
      <c r="D12859" s="429">
        <v>3.5119229999999999</v>
      </c>
      <c r="E12859" s="429">
        <v>2.2096959999999997</v>
      </c>
      <c r="F12859" s="429">
        <v>0.29805199999998422</v>
      </c>
    </row>
    <row r="12860" spans="1:6" x14ac:dyDescent="0.3">
      <c r="A12860" s="336">
        <v>44256</v>
      </c>
      <c r="B12860" s="2" t="s">
        <v>293</v>
      </c>
      <c r="C12860" s="429">
        <v>5.7331130000000003</v>
      </c>
      <c r="D12860" s="429">
        <v>3.3686729999999998</v>
      </c>
      <c r="E12860" s="429">
        <v>2.3644400000000005</v>
      </c>
      <c r="F12860" s="429">
        <v>3.3744409999999903</v>
      </c>
    </row>
    <row r="12861" spans="1:6" x14ac:dyDescent="0.3">
      <c r="A12861" s="336">
        <v>44260</v>
      </c>
      <c r="B12861" s="2" t="s">
        <v>293</v>
      </c>
      <c r="C12861" s="429">
        <v>5.6537259999999998</v>
      </c>
      <c r="D12861" s="429">
        <v>3.1902720000000002</v>
      </c>
      <c r="E12861" s="429">
        <v>2.4634539999999996</v>
      </c>
      <c r="F12861" s="429">
        <v>2.9735429999999994</v>
      </c>
    </row>
    <row r="12862" spans="1:6" x14ac:dyDescent="0.3">
      <c r="A12862" s="336">
        <v>44262</v>
      </c>
      <c r="B12862" s="2" t="s">
        <v>293</v>
      </c>
      <c r="C12862" s="429">
        <v>5.6793509999999996</v>
      </c>
      <c r="D12862" s="429">
        <v>3.2268129999999999</v>
      </c>
      <c r="E12862" s="429">
        <v>2.4525379999999997</v>
      </c>
      <c r="F12862" s="429">
        <v>2.8070820000000083</v>
      </c>
    </row>
    <row r="12863" spans="1:6" x14ac:dyDescent="0.3">
      <c r="A12863" s="336">
        <v>44264</v>
      </c>
      <c r="B12863" s="2" t="s">
        <v>293</v>
      </c>
      <c r="C12863" s="429">
        <v>5.715465</v>
      </c>
      <c r="D12863" s="429">
        <v>3.2932320000000002</v>
      </c>
      <c r="E12863" s="429">
        <v>2.4222329999999999</v>
      </c>
      <c r="F12863" s="429">
        <v>2.925930000000001</v>
      </c>
    </row>
    <row r="12864" spans="1:6" x14ac:dyDescent="0.3">
      <c r="A12864" s="336">
        <v>44266</v>
      </c>
      <c r="B12864" s="2" t="s">
        <v>293</v>
      </c>
      <c r="C12864" s="429">
        <v>5.5893030000000001</v>
      </c>
      <c r="D12864" s="429">
        <v>3.425376</v>
      </c>
      <c r="E12864" s="429">
        <v>2.1639270000000002</v>
      </c>
      <c r="F12864" s="429">
        <v>1.4051010000000019</v>
      </c>
    </row>
    <row r="12865" spans="1:6" x14ac:dyDescent="0.3">
      <c r="A12865" s="336">
        <v>44270</v>
      </c>
      <c r="B12865" s="2" t="s">
        <v>293</v>
      </c>
      <c r="C12865" s="429">
        <v>5.6843659999999998</v>
      </c>
      <c r="D12865" s="429">
        <v>3.256605</v>
      </c>
      <c r="E12865" s="429">
        <v>2.4277609999999998</v>
      </c>
      <c r="F12865" s="429">
        <v>3.6791080000000065</v>
      </c>
    </row>
    <row r="12866" spans="1:6" x14ac:dyDescent="0.3">
      <c r="A12866" s="336">
        <v>44272</v>
      </c>
      <c r="B12866" s="2" t="s">
        <v>293</v>
      </c>
      <c r="C12866" s="429">
        <v>5.6064819999999997</v>
      </c>
      <c r="D12866" s="429">
        <v>3.3489939999999998</v>
      </c>
      <c r="E12866" s="429">
        <v>2.2574879999999999</v>
      </c>
      <c r="F12866" s="429">
        <v>2.1059749999999937</v>
      </c>
    </row>
    <row r="12867" spans="1:6" x14ac:dyDescent="0.3">
      <c r="A12867" s="336">
        <v>44273</v>
      </c>
      <c r="B12867" s="2" t="s">
        <v>293</v>
      </c>
      <c r="C12867" s="429">
        <v>5.6998769999999999</v>
      </c>
      <c r="D12867" s="429">
        <v>3.332624</v>
      </c>
      <c r="E12867" s="429">
        <v>2.3672529999999998</v>
      </c>
      <c r="F12867" s="429">
        <v>3.3754479999999987</v>
      </c>
    </row>
    <row r="12868" spans="1:6" x14ac:dyDescent="0.3">
      <c r="A12868" s="336">
        <v>44275</v>
      </c>
      <c r="B12868" s="2" t="s">
        <v>295</v>
      </c>
      <c r="C12868" s="429">
        <v>5.8690110000000004</v>
      </c>
      <c r="D12868" s="429">
        <v>3.6387589999999999</v>
      </c>
      <c r="E12868" s="429">
        <v>2.2302520000000006</v>
      </c>
      <c r="F12868" s="429">
        <v>3.4611639999999966</v>
      </c>
    </row>
    <row r="12869" spans="1:6" x14ac:dyDescent="0.3">
      <c r="A12869" s="336">
        <v>44276</v>
      </c>
      <c r="B12869" s="2" t="s">
        <v>293</v>
      </c>
      <c r="C12869" s="429">
        <v>5.6793069999999997</v>
      </c>
      <c r="D12869" s="429">
        <v>3.2863129999999998</v>
      </c>
      <c r="E12869" s="429">
        <v>2.3929939999999998</v>
      </c>
      <c r="F12869" s="429">
        <v>3.5936530000000033</v>
      </c>
    </row>
    <row r="12870" spans="1:6" x14ac:dyDescent="0.3">
      <c r="A12870" s="336">
        <v>44278</v>
      </c>
      <c r="B12870" s="2" t="s">
        <v>293</v>
      </c>
      <c r="C12870" s="429">
        <v>5.6773769999999999</v>
      </c>
      <c r="D12870" s="429">
        <v>3.192993</v>
      </c>
      <c r="E12870" s="429">
        <v>2.4843839999999999</v>
      </c>
      <c r="F12870" s="429">
        <v>3.0260700000000043</v>
      </c>
    </row>
    <row r="12871" spans="1:6" x14ac:dyDescent="0.3">
      <c r="A12871" s="336">
        <v>44280</v>
      </c>
      <c r="B12871" s="2" t="s">
        <v>295</v>
      </c>
      <c r="C12871" s="429">
        <v>5.9523200000000003</v>
      </c>
      <c r="D12871" s="429">
        <v>3.4959820000000001</v>
      </c>
      <c r="E12871" s="429">
        <v>2.4563380000000001</v>
      </c>
      <c r="F12871" s="429">
        <v>3.7858680000000007</v>
      </c>
    </row>
    <row r="12872" spans="1:6" x14ac:dyDescent="0.3">
      <c r="A12872" s="336">
        <v>44281</v>
      </c>
      <c r="B12872" s="2" t="s">
        <v>293</v>
      </c>
      <c r="C12872" s="429">
        <v>5.7004400000000004</v>
      </c>
      <c r="D12872" s="429">
        <v>3.2594729999999998</v>
      </c>
      <c r="E12872" s="429">
        <v>2.4409670000000006</v>
      </c>
      <c r="F12872" s="429">
        <v>3.4398700000000062</v>
      </c>
    </row>
    <row r="12873" spans="1:6" x14ac:dyDescent="0.3">
      <c r="A12873" s="336">
        <v>44286</v>
      </c>
      <c r="B12873" s="2" t="s">
        <v>295</v>
      </c>
      <c r="C12873" s="429">
        <v>5.9070390000000002</v>
      </c>
      <c r="D12873" s="429">
        <v>3.473039</v>
      </c>
      <c r="E12873" s="429">
        <v>2.4340000000000002</v>
      </c>
      <c r="F12873" s="429">
        <v>3.1178399999999939</v>
      </c>
    </row>
    <row r="12874" spans="1:6" x14ac:dyDescent="0.3">
      <c r="A12874" s="336">
        <v>44287</v>
      </c>
      <c r="B12874" s="2" t="s">
        <v>293</v>
      </c>
      <c r="C12874" s="429">
        <v>5.6264810000000001</v>
      </c>
      <c r="D12874" s="429">
        <v>3.469659</v>
      </c>
      <c r="E12874" s="429">
        <v>2.156822</v>
      </c>
      <c r="F12874" s="429">
        <v>3.1000090000000071</v>
      </c>
    </row>
    <row r="12875" spans="1:6" x14ac:dyDescent="0.3">
      <c r="A12875" s="336">
        <v>44288</v>
      </c>
      <c r="B12875" s="2" t="s">
        <v>295</v>
      </c>
      <c r="C12875" s="429">
        <v>5.7329230000000004</v>
      </c>
      <c r="D12875" s="429">
        <v>3.524626</v>
      </c>
      <c r="E12875" s="429">
        <v>2.2082970000000004</v>
      </c>
      <c r="F12875" s="429">
        <v>1.0887500000000045</v>
      </c>
    </row>
    <row r="12876" spans="1:6" x14ac:dyDescent="0.3">
      <c r="A12876" s="336">
        <v>44301</v>
      </c>
      <c r="B12876" s="2" t="s">
        <v>293</v>
      </c>
      <c r="C12876" s="429">
        <v>5.6919000000000004</v>
      </c>
      <c r="D12876" s="429">
        <v>3.1538040000000001</v>
      </c>
      <c r="E12876" s="429">
        <v>2.5380960000000004</v>
      </c>
      <c r="F12876" s="429">
        <v>3.732728999999992</v>
      </c>
    </row>
    <row r="12877" spans="1:6" x14ac:dyDescent="0.3">
      <c r="A12877" s="336">
        <v>44302</v>
      </c>
      <c r="B12877" s="2" t="s">
        <v>293</v>
      </c>
      <c r="C12877" s="429">
        <v>5.6993070000000001</v>
      </c>
      <c r="D12877" s="429">
        <v>3.182544</v>
      </c>
      <c r="E12877" s="429">
        <v>2.5167630000000001</v>
      </c>
      <c r="F12877" s="429">
        <v>3.5810080000000042</v>
      </c>
    </row>
    <row r="12878" spans="1:6" x14ac:dyDescent="0.3">
      <c r="A12878" s="336">
        <v>44303</v>
      </c>
      <c r="B12878" s="2" t="s">
        <v>293</v>
      </c>
      <c r="C12878" s="429">
        <v>5.7004650000000003</v>
      </c>
      <c r="D12878" s="429">
        <v>3.1946690000000002</v>
      </c>
      <c r="E12878" s="429">
        <v>2.5057960000000001</v>
      </c>
      <c r="F12878" s="429">
        <v>3.4919319999999985</v>
      </c>
    </row>
    <row r="12879" spans="1:6" x14ac:dyDescent="0.3">
      <c r="A12879" s="336">
        <v>44304</v>
      </c>
      <c r="B12879" s="2" t="s">
        <v>293</v>
      </c>
      <c r="C12879" s="429">
        <v>5.6939479999999998</v>
      </c>
      <c r="D12879" s="429">
        <v>3.1770420000000001</v>
      </c>
      <c r="E12879" s="429">
        <v>2.5169059999999996</v>
      </c>
      <c r="F12879" s="429">
        <v>3.4928600000000003</v>
      </c>
    </row>
    <row r="12880" spans="1:6" x14ac:dyDescent="0.3">
      <c r="A12880" s="336">
        <v>44305</v>
      </c>
      <c r="B12880" s="2" t="s">
        <v>293</v>
      </c>
      <c r="C12880" s="429">
        <v>5.6873459999999998</v>
      </c>
      <c r="D12880" s="429">
        <v>3.1677770000000001</v>
      </c>
      <c r="E12880" s="429">
        <v>2.5195689999999997</v>
      </c>
      <c r="F12880" s="429">
        <v>3.3734830000000002</v>
      </c>
    </row>
    <row r="12881" spans="1:6" x14ac:dyDescent="0.3">
      <c r="A12881" s="336">
        <v>44306</v>
      </c>
      <c r="B12881" s="2" t="s">
        <v>293</v>
      </c>
      <c r="C12881" s="429">
        <v>5.6905979999999996</v>
      </c>
      <c r="D12881" s="429">
        <v>3.1436730000000002</v>
      </c>
      <c r="E12881" s="429">
        <v>2.5469249999999994</v>
      </c>
      <c r="F12881" s="429">
        <v>3.6343670000000046</v>
      </c>
    </row>
    <row r="12882" spans="1:6" x14ac:dyDescent="0.3">
      <c r="A12882" s="336">
        <v>44307</v>
      </c>
      <c r="B12882" s="2" t="s">
        <v>293</v>
      </c>
      <c r="C12882" s="429">
        <v>5.6973929999999999</v>
      </c>
      <c r="D12882" s="429">
        <v>3.1708789999999998</v>
      </c>
      <c r="E12882" s="429">
        <v>2.5265140000000001</v>
      </c>
      <c r="F12882" s="429">
        <v>3.6850140000000025</v>
      </c>
    </row>
    <row r="12883" spans="1:6" x14ac:dyDescent="0.3">
      <c r="A12883" s="336">
        <v>44308</v>
      </c>
      <c r="B12883" s="2" t="s">
        <v>293</v>
      </c>
      <c r="C12883" s="429">
        <v>5.6948679999999996</v>
      </c>
      <c r="D12883" s="429">
        <v>3.17577</v>
      </c>
      <c r="E12883" s="429">
        <v>2.5190979999999996</v>
      </c>
      <c r="F12883" s="429">
        <v>3.5253740000000064</v>
      </c>
    </row>
    <row r="12884" spans="1:6" x14ac:dyDescent="0.3">
      <c r="A12884" s="336">
        <v>44310</v>
      </c>
      <c r="B12884" s="2" t="s">
        <v>293</v>
      </c>
      <c r="C12884" s="429">
        <v>5.6931419999999999</v>
      </c>
      <c r="D12884" s="429">
        <v>3.1965729999999999</v>
      </c>
      <c r="E12884" s="429">
        <v>2.496569</v>
      </c>
      <c r="F12884" s="429">
        <v>3.3122910000000019</v>
      </c>
    </row>
    <row r="12885" spans="1:6" x14ac:dyDescent="0.3">
      <c r="A12885" s="336">
        <v>44311</v>
      </c>
      <c r="B12885" s="2" t="s">
        <v>293</v>
      </c>
      <c r="C12885" s="429">
        <v>5.6939029999999997</v>
      </c>
      <c r="D12885" s="429">
        <v>3.1651889999999998</v>
      </c>
      <c r="E12885" s="429">
        <v>2.5287139999999999</v>
      </c>
      <c r="F12885" s="429">
        <v>3.6263519999999971</v>
      </c>
    </row>
    <row r="12886" spans="1:6" x14ac:dyDescent="0.3">
      <c r="A12886" s="336">
        <v>44312</v>
      </c>
      <c r="B12886" s="2" t="s">
        <v>293</v>
      </c>
      <c r="C12886" s="429">
        <v>5.691179</v>
      </c>
      <c r="D12886" s="429">
        <v>3.1171000000000002</v>
      </c>
      <c r="E12886" s="429">
        <v>2.5740789999999998</v>
      </c>
      <c r="F12886" s="429">
        <v>3.6572389999999899</v>
      </c>
    </row>
    <row r="12887" spans="1:6" x14ac:dyDescent="0.3">
      <c r="A12887" s="336">
        <v>44313</v>
      </c>
      <c r="B12887" s="2" t="s">
        <v>293</v>
      </c>
      <c r="C12887" s="429">
        <v>5.709104</v>
      </c>
      <c r="D12887" s="429">
        <v>3.2165159999999999</v>
      </c>
      <c r="E12887" s="429">
        <v>2.492588</v>
      </c>
      <c r="F12887" s="429">
        <v>3.477643999999998</v>
      </c>
    </row>
    <row r="12888" spans="1:6" x14ac:dyDescent="0.3">
      <c r="A12888" s="336">
        <v>44314</v>
      </c>
      <c r="B12888" s="2" t="s">
        <v>293</v>
      </c>
      <c r="C12888" s="429">
        <v>5.6925470000000002</v>
      </c>
      <c r="D12888" s="429">
        <v>3.1593900000000001</v>
      </c>
      <c r="E12888" s="429">
        <v>2.5331570000000001</v>
      </c>
      <c r="F12888" s="429">
        <v>3.836272000000001</v>
      </c>
    </row>
    <row r="12889" spans="1:6" x14ac:dyDescent="0.3">
      <c r="A12889" s="336">
        <v>44319</v>
      </c>
      <c r="B12889" s="2" t="s">
        <v>293</v>
      </c>
      <c r="C12889" s="429">
        <v>5.6834230000000003</v>
      </c>
      <c r="D12889" s="429">
        <v>3.1231059999999999</v>
      </c>
      <c r="E12889" s="429">
        <v>2.5603170000000004</v>
      </c>
      <c r="F12889" s="429">
        <v>3.9981219999999951</v>
      </c>
    </row>
    <row r="12890" spans="1:6" x14ac:dyDescent="0.3">
      <c r="A12890" s="336">
        <v>44320</v>
      </c>
      <c r="B12890" s="2" t="s">
        <v>293</v>
      </c>
      <c r="C12890" s="429">
        <v>5.7026750000000002</v>
      </c>
      <c r="D12890" s="429">
        <v>3.1827740000000002</v>
      </c>
      <c r="E12890" s="429">
        <v>2.5199009999999999</v>
      </c>
      <c r="F12890" s="429">
        <v>3.7284950000000094</v>
      </c>
    </row>
    <row r="12891" spans="1:6" x14ac:dyDescent="0.3">
      <c r="A12891" s="336">
        <v>44321</v>
      </c>
      <c r="B12891" s="2" t="s">
        <v>293</v>
      </c>
      <c r="C12891" s="429">
        <v>5.7069200000000002</v>
      </c>
      <c r="D12891" s="429">
        <v>3.2250999999999999</v>
      </c>
      <c r="E12891" s="429">
        <v>2.4818200000000004</v>
      </c>
      <c r="F12891" s="429">
        <v>3.5331600000000094</v>
      </c>
    </row>
    <row r="12892" spans="1:6" x14ac:dyDescent="0.3">
      <c r="A12892" s="336">
        <v>44333</v>
      </c>
      <c r="B12892" s="2" t="s">
        <v>293</v>
      </c>
      <c r="C12892" s="429">
        <v>5.719735</v>
      </c>
      <c r="D12892" s="429">
        <v>3.2599170000000002</v>
      </c>
      <c r="E12892" s="429">
        <v>2.4598179999999998</v>
      </c>
      <c r="F12892" s="429">
        <v>3.3601819999999947</v>
      </c>
    </row>
    <row r="12893" spans="1:6" x14ac:dyDescent="0.3">
      <c r="A12893" s="336">
        <v>44401</v>
      </c>
      <c r="B12893" s="2" t="s">
        <v>293</v>
      </c>
      <c r="C12893" s="429">
        <v>5.5917589999999997</v>
      </c>
      <c r="D12893" s="429">
        <v>3.4401269999999999</v>
      </c>
      <c r="E12893" s="429">
        <v>2.1516319999999998</v>
      </c>
      <c r="F12893" s="429">
        <v>2.8162459999999854</v>
      </c>
    </row>
    <row r="12894" spans="1:6" x14ac:dyDescent="0.3">
      <c r="A12894" s="336">
        <v>44402</v>
      </c>
      <c r="B12894" s="2" t="s">
        <v>295</v>
      </c>
      <c r="C12894" s="429">
        <v>5.7502829999999996</v>
      </c>
      <c r="D12894" s="429">
        <v>3.4653589999999999</v>
      </c>
      <c r="E12894" s="429">
        <v>2.2849239999999997</v>
      </c>
      <c r="F12894" s="429">
        <v>1.9196460000000073</v>
      </c>
    </row>
    <row r="12895" spans="1:6" x14ac:dyDescent="0.3">
      <c r="A12895" s="336">
        <v>44403</v>
      </c>
      <c r="B12895" s="2" t="s">
        <v>295</v>
      </c>
      <c r="C12895" s="429">
        <v>5.7293989999999999</v>
      </c>
      <c r="D12895" s="429">
        <v>3.6676980000000001</v>
      </c>
      <c r="E12895" s="429">
        <v>2.0617009999999998</v>
      </c>
      <c r="F12895" s="429">
        <v>2.4567719999999937</v>
      </c>
    </row>
    <row r="12896" spans="1:6" x14ac:dyDescent="0.3">
      <c r="A12896" s="336">
        <v>44404</v>
      </c>
      <c r="B12896" s="2" t="s">
        <v>295</v>
      </c>
      <c r="C12896" s="429">
        <v>5.7105269999999999</v>
      </c>
      <c r="D12896" s="429">
        <v>3.599926</v>
      </c>
      <c r="E12896" s="429">
        <v>2.1106009999999999</v>
      </c>
      <c r="F12896" s="429">
        <v>1.9717409999999944</v>
      </c>
    </row>
    <row r="12897" spans="1:6" x14ac:dyDescent="0.3">
      <c r="A12897" s="336">
        <v>44405</v>
      </c>
      <c r="B12897" s="2" t="s">
        <v>295</v>
      </c>
      <c r="C12897" s="429">
        <v>5.7140930000000001</v>
      </c>
      <c r="D12897" s="429">
        <v>3.7064910000000002</v>
      </c>
      <c r="E12897" s="429">
        <v>2.0076019999999999</v>
      </c>
      <c r="F12897" s="429">
        <v>2.9730500000000006</v>
      </c>
    </row>
    <row r="12898" spans="1:6" x14ac:dyDescent="0.3">
      <c r="A12898" s="336">
        <v>44406</v>
      </c>
      <c r="B12898" s="2" t="s">
        <v>293</v>
      </c>
      <c r="C12898" s="429">
        <v>5.571237</v>
      </c>
      <c r="D12898" s="429">
        <v>3.4971179999999999</v>
      </c>
      <c r="E12898" s="429">
        <v>2.074119</v>
      </c>
      <c r="F12898" s="429">
        <v>3.1289640000000034</v>
      </c>
    </row>
    <row r="12899" spans="1:6" x14ac:dyDescent="0.3">
      <c r="A12899" s="336">
        <v>44408</v>
      </c>
      <c r="B12899" s="2" t="s">
        <v>293</v>
      </c>
      <c r="C12899" s="429">
        <v>5.5982229999999999</v>
      </c>
      <c r="D12899" s="429">
        <v>3.5053709999999998</v>
      </c>
      <c r="E12899" s="429">
        <v>2.0928520000000002</v>
      </c>
      <c r="F12899" s="429">
        <v>3.0440539999999956</v>
      </c>
    </row>
    <row r="12900" spans="1:6" x14ac:dyDescent="0.3">
      <c r="A12900" s="336">
        <v>44410</v>
      </c>
      <c r="B12900" s="2" t="s">
        <v>295</v>
      </c>
      <c r="C12900" s="429">
        <v>5.7343799999999998</v>
      </c>
      <c r="D12900" s="429">
        <v>3.544772</v>
      </c>
      <c r="E12900" s="429">
        <v>2.1896079999999998</v>
      </c>
      <c r="F12900" s="429">
        <v>2.2651730000000043</v>
      </c>
    </row>
    <row r="12901" spans="1:6" x14ac:dyDescent="0.3">
      <c r="A12901" s="336">
        <v>44411</v>
      </c>
      <c r="B12901" s="2" t="s">
        <v>293</v>
      </c>
      <c r="C12901" s="429">
        <v>5.5998950000000001</v>
      </c>
      <c r="D12901" s="429">
        <v>3.4005450000000002</v>
      </c>
      <c r="E12901" s="429">
        <v>2.1993499999999999</v>
      </c>
      <c r="F12901" s="429">
        <v>2.5342259999999968</v>
      </c>
    </row>
    <row r="12902" spans="1:6" x14ac:dyDescent="0.3">
      <c r="A12902" s="336">
        <v>44412</v>
      </c>
      <c r="B12902" s="2" t="s">
        <v>293</v>
      </c>
      <c r="C12902" s="429">
        <v>5.5980340000000002</v>
      </c>
      <c r="D12902" s="429">
        <v>3.4484680000000001</v>
      </c>
      <c r="E12902" s="429">
        <v>2.1495660000000001</v>
      </c>
      <c r="F12902" s="429">
        <v>2.4646720000000002</v>
      </c>
    </row>
    <row r="12903" spans="1:6" x14ac:dyDescent="0.3">
      <c r="A12903" s="336">
        <v>44413</v>
      </c>
      <c r="B12903" s="2" t="s">
        <v>293</v>
      </c>
      <c r="C12903" s="429">
        <v>5.6223020000000004</v>
      </c>
      <c r="D12903" s="429">
        <v>3.556654</v>
      </c>
      <c r="E12903" s="429">
        <v>2.0656480000000004</v>
      </c>
      <c r="F12903" s="429">
        <v>3.2511500000000026</v>
      </c>
    </row>
    <row r="12904" spans="1:6" x14ac:dyDescent="0.3">
      <c r="A12904" s="336">
        <v>44417</v>
      </c>
      <c r="B12904" s="2" t="s">
        <v>295</v>
      </c>
      <c r="C12904" s="429">
        <v>5.7058840000000002</v>
      </c>
      <c r="D12904" s="429">
        <v>3.4998330000000002</v>
      </c>
      <c r="E12904" s="429">
        <v>2.206051</v>
      </c>
      <c r="F12904" s="429">
        <v>1.6441539999999932</v>
      </c>
    </row>
    <row r="12905" spans="1:6" x14ac:dyDescent="0.3">
      <c r="A12905" s="336">
        <v>44418</v>
      </c>
      <c r="B12905" s="2" t="s">
        <v>295</v>
      </c>
      <c r="C12905" s="429">
        <v>5.7154759999999998</v>
      </c>
      <c r="D12905" s="429">
        <v>3.6009289999999998</v>
      </c>
      <c r="E12905" s="429">
        <v>2.114547</v>
      </c>
      <c r="F12905" s="429">
        <v>2.1487100000000012</v>
      </c>
    </row>
    <row r="12906" spans="1:6" x14ac:dyDescent="0.3">
      <c r="A12906" s="336">
        <v>44420</v>
      </c>
      <c r="B12906" s="2" t="s">
        <v>295</v>
      </c>
      <c r="C12906" s="429">
        <v>5.7259370000000001</v>
      </c>
      <c r="D12906" s="429">
        <v>3.652819</v>
      </c>
      <c r="E12906" s="429">
        <v>2.073118</v>
      </c>
      <c r="F12906" s="429">
        <v>2.984648</v>
      </c>
    </row>
    <row r="12907" spans="1:6" x14ac:dyDescent="0.3">
      <c r="A12907" s="336">
        <v>44423</v>
      </c>
      <c r="B12907" s="2" t="s">
        <v>293</v>
      </c>
      <c r="C12907" s="429">
        <v>5.5630129999999998</v>
      </c>
      <c r="D12907" s="429">
        <v>3.4043480000000002</v>
      </c>
      <c r="E12907" s="429">
        <v>2.1586649999999996</v>
      </c>
      <c r="F12907" s="429">
        <v>2.7182729999999964</v>
      </c>
    </row>
    <row r="12908" spans="1:6" x14ac:dyDescent="0.3">
      <c r="A12908" s="336">
        <v>44425</v>
      </c>
      <c r="B12908" s="2" t="s">
        <v>295</v>
      </c>
      <c r="C12908" s="429">
        <v>5.7236760000000002</v>
      </c>
      <c r="D12908" s="429">
        <v>3.686064</v>
      </c>
      <c r="E12908" s="429">
        <v>2.0376120000000002</v>
      </c>
      <c r="F12908" s="429">
        <v>2.6738009999999974</v>
      </c>
    </row>
    <row r="12909" spans="1:6" x14ac:dyDescent="0.3">
      <c r="A12909" s="336">
        <v>44427</v>
      </c>
      <c r="B12909" s="2" t="s">
        <v>293</v>
      </c>
      <c r="C12909" s="429">
        <v>5.5705840000000002</v>
      </c>
      <c r="D12909" s="429">
        <v>3.411483</v>
      </c>
      <c r="E12909" s="429">
        <v>2.1591010000000002</v>
      </c>
      <c r="F12909" s="429">
        <v>2.6959659999999914</v>
      </c>
    </row>
    <row r="12910" spans="1:6" x14ac:dyDescent="0.3">
      <c r="A12910" s="336">
        <v>44428</v>
      </c>
      <c r="B12910" s="2" t="s">
        <v>295</v>
      </c>
      <c r="C12910" s="429">
        <v>5.6838319999999998</v>
      </c>
      <c r="D12910" s="429">
        <v>3.502049</v>
      </c>
      <c r="E12910" s="429">
        <v>2.1817829999999998</v>
      </c>
      <c r="F12910" s="429">
        <v>1.3798279999999892</v>
      </c>
    </row>
    <row r="12911" spans="1:6" x14ac:dyDescent="0.3">
      <c r="A12911" s="336">
        <v>44429</v>
      </c>
      <c r="B12911" s="2" t="s">
        <v>293</v>
      </c>
      <c r="C12911" s="429">
        <v>5.5972790000000003</v>
      </c>
      <c r="D12911" s="429">
        <v>3.4635220000000002</v>
      </c>
      <c r="E12911" s="429">
        <v>2.1337570000000001</v>
      </c>
      <c r="F12911" s="429">
        <v>2.6507120000000057</v>
      </c>
    </row>
    <row r="12912" spans="1:6" x14ac:dyDescent="0.3">
      <c r="A12912" s="336">
        <v>44430</v>
      </c>
      <c r="B12912" s="2" t="s">
        <v>295</v>
      </c>
      <c r="C12912" s="429">
        <v>5.7455889999999998</v>
      </c>
      <c r="D12912" s="429">
        <v>3.5235210000000001</v>
      </c>
      <c r="E12912" s="429">
        <v>2.2220679999999997</v>
      </c>
      <c r="F12912" s="429">
        <v>2.5473229999999987</v>
      </c>
    </row>
    <row r="12913" spans="1:6" x14ac:dyDescent="0.3">
      <c r="A12913" s="336">
        <v>44431</v>
      </c>
      <c r="B12913" s="2" t="s">
        <v>293</v>
      </c>
      <c r="C12913" s="429">
        <v>5.5874470000000001</v>
      </c>
      <c r="D12913" s="429">
        <v>3.466097</v>
      </c>
      <c r="E12913" s="429">
        <v>2.1213500000000001</v>
      </c>
      <c r="F12913" s="429">
        <v>3.0081360000000075</v>
      </c>
    </row>
    <row r="12914" spans="1:6" x14ac:dyDescent="0.3">
      <c r="A12914" s="336">
        <v>44432</v>
      </c>
      <c r="B12914" s="2" t="s">
        <v>293</v>
      </c>
      <c r="C12914" s="429">
        <v>5.5944859999999998</v>
      </c>
      <c r="D12914" s="429">
        <v>3.4585849999999998</v>
      </c>
      <c r="E12914" s="429">
        <v>2.135901</v>
      </c>
      <c r="F12914" s="429">
        <v>3.1283029999999954</v>
      </c>
    </row>
    <row r="12915" spans="1:6" x14ac:dyDescent="0.3">
      <c r="A12915" s="336">
        <v>44436</v>
      </c>
      <c r="B12915" s="2" t="s">
        <v>295</v>
      </c>
      <c r="C12915" s="429">
        <v>5.7047160000000003</v>
      </c>
      <c r="D12915" s="429">
        <v>3.7177099999999998</v>
      </c>
      <c r="E12915" s="429">
        <v>1.9870060000000005</v>
      </c>
      <c r="F12915" s="429">
        <v>2.8846619999999987</v>
      </c>
    </row>
    <row r="12916" spans="1:6" x14ac:dyDescent="0.3">
      <c r="A12916" s="336">
        <v>44437</v>
      </c>
      <c r="B12916" s="2" t="s">
        <v>295</v>
      </c>
      <c r="C12916" s="429">
        <v>5.7253210000000001</v>
      </c>
      <c r="D12916" s="429">
        <v>3.6388539999999998</v>
      </c>
      <c r="E12916" s="429">
        <v>2.0864670000000003</v>
      </c>
      <c r="F12916" s="429">
        <v>3.1684740000000033</v>
      </c>
    </row>
    <row r="12917" spans="1:6" x14ac:dyDescent="0.3">
      <c r="A12917" s="336">
        <v>44438</v>
      </c>
      <c r="B12917" s="2" t="s">
        <v>295</v>
      </c>
      <c r="C12917" s="429">
        <v>5.7273909999999999</v>
      </c>
      <c r="D12917" s="429">
        <v>3.66717</v>
      </c>
      <c r="E12917" s="429">
        <v>2.0602209999999999</v>
      </c>
      <c r="F12917" s="429">
        <v>2.3357730000000032</v>
      </c>
    </row>
    <row r="12918" spans="1:6" x14ac:dyDescent="0.3">
      <c r="A12918" s="336">
        <v>44440</v>
      </c>
      <c r="B12918" s="2" t="s">
        <v>295</v>
      </c>
      <c r="C12918" s="429">
        <v>5.7275289999999996</v>
      </c>
      <c r="D12918" s="429">
        <v>3.6234639999999998</v>
      </c>
      <c r="E12918" s="429">
        <v>2.1040649999999999</v>
      </c>
      <c r="F12918" s="429">
        <v>3.1569030000000069</v>
      </c>
    </row>
    <row r="12919" spans="1:6" x14ac:dyDescent="0.3">
      <c r="A12919" s="336">
        <v>44441</v>
      </c>
      <c r="B12919" s="2" t="s">
        <v>293</v>
      </c>
      <c r="C12919" s="429">
        <v>5.6612359999999997</v>
      </c>
      <c r="D12919" s="429">
        <v>3.5264730000000002</v>
      </c>
      <c r="E12919" s="429">
        <v>2.1347629999999995</v>
      </c>
      <c r="F12919" s="429">
        <v>3.6441660000000056</v>
      </c>
    </row>
    <row r="12920" spans="1:6" x14ac:dyDescent="0.3">
      <c r="A12920" s="336">
        <v>44442</v>
      </c>
      <c r="B12920" s="2" t="s">
        <v>293</v>
      </c>
      <c r="C12920" s="429">
        <v>5.5815979999999996</v>
      </c>
      <c r="D12920" s="429">
        <v>3.5939450000000002</v>
      </c>
      <c r="E12920" s="429">
        <v>1.9876529999999994</v>
      </c>
      <c r="F12920" s="429">
        <v>2.9524240000000006</v>
      </c>
    </row>
    <row r="12921" spans="1:6" x14ac:dyDescent="0.3">
      <c r="A12921" s="336">
        <v>44443</v>
      </c>
      <c r="B12921" s="2" t="s">
        <v>293</v>
      </c>
      <c r="C12921" s="429">
        <v>5.5908429999999996</v>
      </c>
      <c r="D12921" s="429">
        <v>3.563329</v>
      </c>
      <c r="E12921" s="429">
        <v>2.0275139999999996</v>
      </c>
      <c r="F12921" s="429">
        <v>2.9464889999999997</v>
      </c>
    </row>
    <row r="12922" spans="1:6" x14ac:dyDescent="0.3">
      <c r="A12922" s="336">
        <v>44444</v>
      </c>
      <c r="B12922" s="2" t="s">
        <v>295</v>
      </c>
      <c r="C12922" s="429">
        <v>5.7344850000000003</v>
      </c>
      <c r="D12922" s="429">
        <v>3.5517289999999999</v>
      </c>
      <c r="E12922" s="429">
        <v>2.1827560000000004</v>
      </c>
      <c r="F12922" s="429">
        <v>2.2179430000000053</v>
      </c>
    </row>
    <row r="12923" spans="1:6" x14ac:dyDescent="0.3">
      <c r="A12923" s="336">
        <v>44445</v>
      </c>
      <c r="B12923" s="2" t="s">
        <v>293</v>
      </c>
      <c r="C12923" s="429">
        <v>5.6159080000000001</v>
      </c>
      <c r="D12923" s="429">
        <v>3.5265390000000001</v>
      </c>
      <c r="E12923" s="429">
        <v>2.089369</v>
      </c>
      <c r="F12923" s="429">
        <v>3.1977359999999919</v>
      </c>
    </row>
    <row r="12924" spans="1:6" x14ac:dyDescent="0.3">
      <c r="A12924" s="336">
        <v>44446</v>
      </c>
      <c r="B12924" s="2" t="s">
        <v>295</v>
      </c>
      <c r="C12924" s="429">
        <v>5.7298499999999999</v>
      </c>
      <c r="D12924" s="429">
        <v>3.6222150000000002</v>
      </c>
      <c r="E12924" s="429">
        <v>2.1076349999999997</v>
      </c>
      <c r="F12924" s="429">
        <v>3.0647169999999946</v>
      </c>
    </row>
    <row r="12925" spans="1:6" x14ac:dyDescent="0.3">
      <c r="A12925" s="336">
        <v>44449</v>
      </c>
      <c r="B12925" s="2" t="s">
        <v>293</v>
      </c>
      <c r="C12925" s="429">
        <v>5.5913630000000003</v>
      </c>
      <c r="D12925" s="429">
        <v>3.3897780000000002</v>
      </c>
      <c r="E12925" s="429">
        <v>2.2015850000000001</v>
      </c>
      <c r="F12925" s="429">
        <v>2.6797620000000109</v>
      </c>
    </row>
    <row r="12926" spans="1:6" x14ac:dyDescent="0.3">
      <c r="A12926" s="336">
        <v>44450</v>
      </c>
      <c r="B12926" s="2" t="s">
        <v>295</v>
      </c>
      <c r="C12926" s="429">
        <v>5.7330730000000001</v>
      </c>
      <c r="D12926" s="429">
        <v>3.4347949999999998</v>
      </c>
      <c r="E12926" s="429">
        <v>2.2982780000000003</v>
      </c>
      <c r="F12926" s="429">
        <v>1.4531569999999974</v>
      </c>
    </row>
    <row r="12927" spans="1:6" x14ac:dyDescent="0.3">
      <c r="A12927" s="336">
        <v>44451</v>
      </c>
      <c r="B12927" s="2" t="s">
        <v>295</v>
      </c>
      <c r="C12927" s="429">
        <v>5.7216040000000001</v>
      </c>
      <c r="D12927" s="429">
        <v>3.6249859999999998</v>
      </c>
      <c r="E12927" s="429">
        <v>2.0966180000000003</v>
      </c>
      <c r="F12927" s="429">
        <v>3.0775629999999978</v>
      </c>
    </row>
    <row r="12928" spans="1:6" x14ac:dyDescent="0.3">
      <c r="A12928" s="336">
        <v>44452</v>
      </c>
      <c r="B12928" s="2" t="s">
        <v>293</v>
      </c>
      <c r="C12928" s="429">
        <v>5.5853840000000003</v>
      </c>
      <c r="D12928" s="429">
        <v>3.5305029999999999</v>
      </c>
      <c r="E12928" s="429">
        <v>2.0548810000000004</v>
      </c>
      <c r="F12928" s="429">
        <v>2.9822750000000084</v>
      </c>
    </row>
    <row r="12929" spans="1:6" x14ac:dyDescent="0.3">
      <c r="A12929" s="336">
        <v>44454</v>
      </c>
      <c r="B12929" s="2" t="s">
        <v>293</v>
      </c>
      <c r="C12929" s="429">
        <v>5.5944649999999996</v>
      </c>
      <c r="D12929" s="429">
        <v>3.584578</v>
      </c>
      <c r="E12929" s="429">
        <v>2.0098869999999995</v>
      </c>
      <c r="F12929" s="429">
        <v>3.0003510000000091</v>
      </c>
    </row>
    <row r="12930" spans="1:6" x14ac:dyDescent="0.3">
      <c r="A12930" s="336">
        <v>44455</v>
      </c>
      <c r="B12930" s="2" t="s">
        <v>293</v>
      </c>
      <c r="C12930" s="429">
        <v>5.6442690000000004</v>
      </c>
      <c r="D12930" s="429">
        <v>3.5132409999999998</v>
      </c>
      <c r="E12930" s="429">
        <v>2.1310280000000006</v>
      </c>
      <c r="F12930" s="429">
        <v>3.504565999999997</v>
      </c>
    </row>
    <row r="12931" spans="1:6" x14ac:dyDescent="0.3">
      <c r="A12931" s="336">
        <v>44460</v>
      </c>
      <c r="B12931" s="2" t="s">
        <v>293</v>
      </c>
      <c r="C12931" s="429">
        <v>5.5754279999999996</v>
      </c>
      <c r="D12931" s="429">
        <v>3.4322530000000002</v>
      </c>
      <c r="E12931" s="429">
        <v>2.1431749999999994</v>
      </c>
      <c r="F12931" s="429">
        <v>2.7742730000000009</v>
      </c>
    </row>
    <row r="12932" spans="1:6" x14ac:dyDescent="0.3">
      <c r="A12932" s="336">
        <v>44470</v>
      </c>
      <c r="B12932" s="2" t="s">
        <v>295</v>
      </c>
      <c r="C12932" s="429">
        <v>5.7421540000000002</v>
      </c>
      <c r="D12932" s="429">
        <v>3.4919150000000001</v>
      </c>
      <c r="E12932" s="429">
        <v>2.2502390000000001</v>
      </c>
      <c r="F12932" s="429">
        <v>1.7796110000000027</v>
      </c>
    </row>
    <row r="12933" spans="1:6" x14ac:dyDescent="0.3">
      <c r="A12933" s="336">
        <v>44471</v>
      </c>
      <c r="B12933" s="2" t="s">
        <v>295</v>
      </c>
      <c r="C12933" s="429">
        <v>5.704205</v>
      </c>
      <c r="D12933" s="429">
        <v>3.7144970000000002</v>
      </c>
      <c r="E12933" s="429">
        <v>1.9897079999999998</v>
      </c>
      <c r="F12933" s="429">
        <v>2.9670559999999995</v>
      </c>
    </row>
    <row r="12934" spans="1:6" x14ac:dyDescent="0.3">
      <c r="A12934" s="336">
        <v>44473</v>
      </c>
      <c r="B12934" s="2" t="s">
        <v>295</v>
      </c>
      <c r="C12934" s="429">
        <v>5.7312469999999998</v>
      </c>
      <c r="D12934" s="429">
        <v>3.6388470000000002</v>
      </c>
      <c r="E12934" s="429">
        <v>2.0923999999999996</v>
      </c>
      <c r="F12934" s="429">
        <v>2.713009999999997</v>
      </c>
    </row>
    <row r="12935" spans="1:6" x14ac:dyDescent="0.3">
      <c r="A12935" s="336">
        <v>44481</v>
      </c>
      <c r="B12935" s="2" t="s">
        <v>295</v>
      </c>
      <c r="C12935" s="429">
        <v>5.7412089999999996</v>
      </c>
      <c r="D12935" s="429">
        <v>3.5481660000000002</v>
      </c>
      <c r="E12935" s="429">
        <v>2.1930429999999994</v>
      </c>
      <c r="F12935" s="429">
        <v>2.6813630000000046</v>
      </c>
    </row>
    <row r="12936" spans="1:6" x14ac:dyDescent="0.3">
      <c r="A12936" s="336">
        <v>44483</v>
      </c>
      <c r="B12936" s="2" t="s">
        <v>295</v>
      </c>
      <c r="C12936" s="429">
        <v>5.7413350000000003</v>
      </c>
      <c r="D12936" s="429">
        <v>3.554538</v>
      </c>
      <c r="E12936" s="429">
        <v>2.1867970000000003</v>
      </c>
      <c r="F12936" s="429">
        <v>2.7132819999999924</v>
      </c>
    </row>
    <row r="12937" spans="1:6" x14ac:dyDescent="0.3">
      <c r="A12937" s="336">
        <v>44484</v>
      </c>
      <c r="B12937" s="2" t="s">
        <v>295</v>
      </c>
      <c r="C12937" s="429">
        <v>5.7342610000000001</v>
      </c>
      <c r="D12937" s="429">
        <v>3.6036809999999999</v>
      </c>
      <c r="E12937" s="429">
        <v>2.1305800000000001</v>
      </c>
      <c r="F12937" s="429">
        <v>2.9413869999999989</v>
      </c>
    </row>
    <row r="12938" spans="1:6" x14ac:dyDescent="0.3">
      <c r="A12938" s="336">
        <v>44485</v>
      </c>
      <c r="B12938" s="2" t="s">
        <v>295</v>
      </c>
      <c r="C12938" s="429">
        <v>5.7414949999999996</v>
      </c>
      <c r="D12938" s="429">
        <v>3.5553340000000002</v>
      </c>
      <c r="E12938" s="429">
        <v>2.1861609999999994</v>
      </c>
      <c r="F12938" s="429">
        <v>2.7807589999999962</v>
      </c>
    </row>
    <row r="12939" spans="1:6" x14ac:dyDescent="0.3">
      <c r="A12939" s="336">
        <v>44490</v>
      </c>
      <c r="B12939" s="2" t="s">
        <v>293</v>
      </c>
      <c r="C12939" s="429">
        <v>5.5894579999999996</v>
      </c>
      <c r="D12939" s="429">
        <v>3.4650509999999999</v>
      </c>
      <c r="E12939" s="429">
        <v>2.1244069999999997</v>
      </c>
      <c r="F12939" s="429">
        <v>2.9241910000000075</v>
      </c>
    </row>
    <row r="12940" spans="1:6" x14ac:dyDescent="0.3">
      <c r="A12940" s="336">
        <v>44491</v>
      </c>
      <c r="B12940" s="2" t="s">
        <v>295</v>
      </c>
      <c r="C12940" s="429">
        <v>5.7332200000000002</v>
      </c>
      <c r="D12940" s="429">
        <v>3.4649939999999999</v>
      </c>
      <c r="E12940" s="429">
        <v>2.2682260000000003</v>
      </c>
      <c r="F12940" s="429">
        <v>1.1774630000000101</v>
      </c>
    </row>
    <row r="12941" spans="1:6" x14ac:dyDescent="0.3">
      <c r="A12941" s="336">
        <v>44502</v>
      </c>
      <c r="B12941" s="2" t="s">
        <v>295</v>
      </c>
      <c r="C12941" s="429">
        <v>5.7152729999999998</v>
      </c>
      <c r="D12941" s="429">
        <v>3.6899540000000002</v>
      </c>
      <c r="E12941" s="429">
        <v>2.0253189999999996</v>
      </c>
      <c r="F12941" s="429">
        <v>3.0772749999999931</v>
      </c>
    </row>
    <row r="12942" spans="1:6" x14ac:dyDescent="0.3">
      <c r="A12942" s="336">
        <v>44503</v>
      </c>
      <c r="B12942" s="2" t="s">
        <v>295</v>
      </c>
      <c r="C12942" s="429">
        <v>5.7184439999999999</v>
      </c>
      <c r="D12942" s="429">
        <v>3.6840139999999999</v>
      </c>
      <c r="E12942" s="429">
        <v>2.03443</v>
      </c>
      <c r="F12942" s="429">
        <v>3.0689309999999992</v>
      </c>
    </row>
    <row r="12943" spans="1:6" x14ac:dyDescent="0.3">
      <c r="A12943" s="336">
        <v>44504</v>
      </c>
      <c r="B12943" s="2" t="s">
        <v>295</v>
      </c>
      <c r="C12943" s="429">
        <v>5.7210359999999998</v>
      </c>
      <c r="D12943" s="429">
        <v>3.6755100000000001</v>
      </c>
      <c r="E12943" s="429">
        <v>2.0455259999999997</v>
      </c>
      <c r="F12943" s="429">
        <v>3.015309000000002</v>
      </c>
    </row>
    <row r="12944" spans="1:6" x14ac:dyDescent="0.3">
      <c r="A12944" s="336">
        <v>44505</v>
      </c>
      <c r="B12944" s="2" t="s">
        <v>295</v>
      </c>
      <c r="C12944" s="429">
        <v>5.7208019999999999</v>
      </c>
      <c r="D12944" s="429">
        <v>3.685181</v>
      </c>
      <c r="E12944" s="429">
        <v>2.0356209999999999</v>
      </c>
      <c r="F12944" s="429">
        <v>2.9223069999999964</v>
      </c>
    </row>
    <row r="12945" spans="1:6" x14ac:dyDescent="0.3">
      <c r="A12945" s="336">
        <v>44506</v>
      </c>
      <c r="B12945" s="2" t="s">
        <v>295</v>
      </c>
      <c r="C12945" s="429">
        <v>5.717479</v>
      </c>
      <c r="D12945" s="429">
        <v>3.6920440000000001</v>
      </c>
      <c r="E12945" s="429">
        <v>2.0254349999999999</v>
      </c>
      <c r="F12945" s="429">
        <v>3.0316600000000093</v>
      </c>
    </row>
    <row r="12946" spans="1:6" x14ac:dyDescent="0.3">
      <c r="A12946" s="336">
        <v>44507</v>
      </c>
      <c r="B12946" s="2" t="s">
        <v>295</v>
      </c>
      <c r="C12946" s="429">
        <v>5.7134010000000002</v>
      </c>
      <c r="D12946" s="429">
        <v>3.6892839999999998</v>
      </c>
      <c r="E12946" s="429">
        <v>2.0241170000000004</v>
      </c>
      <c r="F12946" s="429">
        <v>3.1214799999999983</v>
      </c>
    </row>
    <row r="12947" spans="1:6" x14ac:dyDescent="0.3">
      <c r="A12947" s="336">
        <v>44509</v>
      </c>
      <c r="B12947" s="2" t="s">
        <v>295</v>
      </c>
      <c r="C12947" s="429">
        <v>5.7200559999999996</v>
      </c>
      <c r="D12947" s="429">
        <v>3.6664500000000002</v>
      </c>
      <c r="E12947" s="429">
        <v>2.0536059999999994</v>
      </c>
      <c r="F12947" s="429">
        <v>3.165182999999999</v>
      </c>
    </row>
    <row r="12948" spans="1:6" x14ac:dyDescent="0.3">
      <c r="A12948" s="336">
        <v>44510</v>
      </c>
      <c r="B12948" s="2" t="s">
        <v>295</v>
      </c>
      <c r="C12948" s="429">
        <v>5.7212009999999998</v>
      </c>
      <c r="D12948" s="429">
        <v>3.668768</v>
      </c>
      <c r="E12948" s="429">
        <v>2.0524329999999997</v>
      </c>
      <c r="F12948" s="429">
        <v>3.078989</v>
      </c>
    </row>
    <row r="12949" spans="1:6" x14ac:dyDescent="0.3">
      <c r="A12949" s="336">
        <v>44511</v>
      </c>
      <c r="B12949" s="2" t="s">
        <v>295</v>
      </c>
      <c r="C12949" s="429">
        <v>5.712631</v>
      </c>
      <c r="D12949" s="429">
        <v>3.6786669999999999</v>
      </c>
      <c r="E12949" s="429">
        <v>2.0339640000000001</v>
      </c>
      <c r="F12949" s="429">
        <v>3.2118000000000038</v>
      </c>
    </row>
    <row r="12950" spans="1:6" x14ac:dyDescent="0.3">
      <c r="A12950" s="336">
        <v>44512</v>
      </c>
      <c r="B12950" s="2" t="s">
        <v>293</v>
      </c>
      <c r="C12950" s="429">
        <v>5.5626490000000004</v>
      </c>
      <c r="D12950" s="429">
        <v>3.5429490000000001</v>
      </c>
      <c r="E12950" s="429">
        <v>2.0197000000000003</v>
      </c>
      <c r="F12950" s="429">
        <v>3.0898039999999938</v>
      </c>
    </row>
    <row r="12951" spans="1:6" x14ac:dyDescent="0.3">
      <c r="A12951" s="336">
        <v>44514</v>
      </c>
      <c r="B12951" s="2" t="s">
        <v>293</v>
      </c>
      <c r="C12951" s="429">
        <v>5.5699110000000003</v>
      </c>
      <c r="D12951" s="429">
        <v>3.5669119999999999</v>
      </c>
      <c r="E12951" s="429">
        <v>2.0029990000000004</v>
      </c>
      <c r="F12951" s="429">
        <v>2.9752179999999981</v>
      </c>
    </row>
    <row r="12952" spans="1:6" x14ac:dyDescent="0.3">
      <c r="A12952" s="336">
        <v>44515</v>
      </c>
      <c r="B12952" s="2" t="s">
        <v>295</v>
      </c>
      <c r="C12952" s="429">
        <v>5.7218450000000001</v>
      </c>
      <c r="D12952" s="429">
        <v>3.6457739999999998</v>
      </c>
      <c r="E12952" s="429">
        <v>2.0760710000000002</v>
      </c>
      <c r="F12952" s="429">
        <v>3.2583300000000079</v>
      </c>
    </row>
    <row r="12953" spans="1:6" x14ac:dyDescent="0.3">
      <c r="A12953" s="336">
        <v>44601</v>
      </c>
      <c r="B12953" s="2" t="s">
        <v>293</v>
      </c>
      <c r="C12953" s="429">
        <v>5.5963349999999998</v>
      </c>
      <c r="D12953" s="429">
        <v>3.3066200000000001</v>
      </c>
      <c r="E12953" s="429">
        <v>2.2897149999999997</v>
      </c>
      <c r="F12953" s="429">
        <v>2.8268740000000037</v>
      </c>
    </row>
    <row r="12954" spans="1:6" x14ac:dyDescent="0.3">
      <c r="A12954" s="336">
        <v>44606</v>
      </c>
      <c r="B12954" s="2" t="s">
        <v>293</v>
      </c>
      <c r="C12954" s="429">
        <v>5.6576909999999998</v>
      </c>
      <c r="D12954" s="429">
        <v>3.394695</v>
      </c>
      <c r="E12954" s="429">
        <v>2.2629959999999998</v>
      </c>
      <c r="F12954" s="429">
        <v>3.454193999999994</v>
      </c>
    </row>
    <row r="12955" spans="1:6" x14ac:dyDescent="0.3">
      <c r="A12955" s="336">
        <v>44608</v>
      </c>
      <c r="B12955" s="2" t="s">
        <v>293</v>
      </c>
      <c r="C12955" s="429">
        <v>5.6717529999999998</v>
      </c>
      <c r="D12955" s="429">
        <v>3.3911799999999999</v>
      </c>
      <c r="E12955" s="429">
        <v>2.280573</v>
      </c>
      <c r="F12955" s="429">
        <v>3.3909870000000026</v>
      </c>
    </row>
    <row r="12956" spans="1:6" x14ac:dyDescent="0.3">
      <c r="A12956" s="336">
        <v>44609</v>
      </c>
      <c r="B12956" s="2" t="s">
        <v>293</v>
      </c>
      <c r="C12956" s="429">
        <v>5.579345</v>
      </c>
      <c r="D12956" s="429">
        <v>3.3860420000000002</v>
      </c>
      <c r="E12956" s="429">
        <v>2.1933029999999998</v>
      </c>
      <c r="F12956" s="429">
        <v>2.7276600000000002</v>
      </c>
    </row>
    <row r="12957" spans="1:6" x14ac:dyDescent="0.3">
      <c r="A12957" s="336">
        <v>44611</v>
      </c>
      <c r="B12957" s="2" t="s">
        <v>295</v>
      </c>
      <c r="C12957" s="429">
        <v>5.7064389999999996</v>
      </c>
      <c r="D12957" s="429">
        <v>3.7390750000000001</v>
      </c>
      <c r="E12957" s="429">
        <v>1.9673639999999994</v>
      </c>
      <c r="F12957" s="429">
        <v>2.8197640000000064</v>
      </c>
    </row>
    <row r="12958" spans="1:6" x14ac:dyDescent="0.3">
      <c r="A12958" s="336">
        <v>44612</v>
      </c>
      <c r="B12958" s="2" t="s">
        <v>293</v>
      </c>
      <c r="C12958" s="429">
        <v>5.6707580000000002</v>
      </c>
      <c r="D12958" s="429">
        <v>3.3594529999999998</v>
      </c>
      <c r="E12958" s="429">
        <v>2.3113050000000004</v>
      </c>
      <c r="F12958" s="429">
        <v>3.5214439999999883</v>
      </c>
    </row>
    <row r="12959" spans="1:6" x14ac:dyDescent="0.3">
      <c r="A12959" s="336">
        <v>44613</v>
      </c>
      <c r="B12959" s="2" t="s">
        <v>293</v>
      </c>
      <c r="C12959" s="429">
        <v>5.6694319999999996</v>
      </c>
      <c r="D12959" s="429">
        <v>3.3132600000000001</v>
      </c>
      <c r="E12959" s="429">
        <v>2.3561719999999995</v>
      </c>
      <c r="F12959" s="429">
        <v>3.6504119999999958</v>
      </c>
    </row>
    <row r="12960" spans="1:6" x14ac:dyDescent="0.3">
      <c r="A12960" s="336">
        <v>44614</v>
      </c>
      <c r="B12960" s="2" t="s">
        <v>293</v>
      </c>
      <c r="C12960" s="429">
        <v>5.6632930000000004</v>
      </c>
      <c r="D12960" s="429">
        <v>3.1463030000000001</v>
      </c>
      <c r="E12960" s="429">
        <v>2.5169900000000003</v>
      </c>
      <c r="F12960" s="429">
        <v>4.1758510000000015</v>
      </c>
    </row>
    <row r="12961" spans="1:6" x14ac:dyDescent="0.3">
      <c r="A12961" s="336">
        <v>44615</v>
      </c>
      <c r="B12961" s="2" t="s">
        <v>293</v>
      </c>
      <c r="C12961" s="429">
        <v>5.6011449999999998</v>
      </c>
      <c r="D12961" s="429">
        <v>3.519962</v>
      </c>
      <c r="E12961" s="429">
        <v>2.0811829999999998</v>
      </c>
      <c r="F12961" s="429">
        <v>2.4656990000000008</v>
      </c>
    </row>
    <row r="12962" spans="1:6" x14ac:dyDescent="0.3">
      <c r="A12962" s="336">
        <v>44618</v>
      </c>
      <c r="B12962" s="2" t="s">
        <v>293</v>
      </c>
      <c r="C12962" s="429">
        <v>5.6634039999999999</v>
      </c>
      <c r="D12962" s="429">
        <v>3.310476</v>
      </c>
      <c r="E12962" s="429">
        <v>2.3529279999999999</v>
      </c>
      <c r="F12962" s="429">
        <v>3.6036320000000046</v>
      </c>
    </row>
    <row r="12963" spans="1:6" x14ac:dyDescent="0.3">
      <c r="A12963" s="336">
        <v>44620</v>
      </c>
      <c r="B12963" s="2" t="s">
        <v>293</v>
      </c>
      <c r="C12963" s="429">
        <v>5.6449119999999997</v>
      </c>
      <c r="D12963" s="429">
        <v>3.4496799999999999</v>
      </c>
      <c r="E12963" s="429">
        <v>2.1952319999999999</v>
      </c>
      <c r="F12963" s="429">
        <v>2.9798260000000028</v>
      </c>
    </row>
    <row r="12964" spans="1:6" x14ac:dyDescent="0.3">
      <c r="A12964" s="336">
        <v>44621</v>
      </c>
      <c r="B12964" s="2" t="s">
        <v>293</v>
      </c>
      <c r="C12964" s="429">
        <v>5.6674509999999998</v>
      </c>
      <c r="D12964" s="429">
        <v>3.581985</v>
      </c>
      <c r="E12964" s="429">
        <v>2.0854659999999998</v>
      </c>
      <c r="F12964" s="429">
        <v>2.5569599999999966</v>
      </c>
    </row>
    <row r="12965" spans="1:6" x14ac:dyDescent="0.3">
      <c r="A12965" s="336">
        <v>44622</v>
      </c>
      <c r="B12965" s="2" t="s">
        <v>293</v>
      </c>
      <c r="C12965" s="429">
        <v>5.6727699999999999</v>
      </c>
      <c r="D12965" s="429">
        <v>3.4591080000000001</v>
      </c>
      <c r="E12965" s="429">
        <v>2.2136619999999998</v>
      </c>
      <c r="F12965" s="429">
        <v>3.1707250000000045</v>
      </c>
    </row>
    <row r="12966" spans="1:6" x14ac:dyDescent="0.3">
      <c r="A12966" s="336">
        <v>44624</v>
      </c>
      <c r="B12966" s="2" t="s">
        <v>293</v>
      </c>
      <c r="C12966" s="429">
        <v>5.6640449999999998</v>
      </c>
      <c r="D12966" s="429">
        <v>3.4872550000000002</v>
      </c>
      <c r="E12966" s="429">
        <v>2.1767899999999996</v>
      </c>
      <c r="F12966" s="429">
        <v>3.036635000000004</v>
      </c>
    </row>
    <row r="12967" spans="1:6" x14ac:dyDescent="0.3">
      <c r="A12967" s="336">
        <v>44625</v>
      </c>
      <c r="B12967" s="2" t="s">
        <v>293</v>
      </c>
      <c r="C12967" s="429">
        <v>5.5791810000000002</v>
      </c>
      <c r="D12967" s="429">
        <v>3.381116</v>
      </c>
      <c r="E12967" s="429">
        <v>2.1980650000000002</v>
      </c>
      <c r="F12967" s="429">
        <v>2.7560230000000132</v>
      </c>
    </row>
    <row r="12968" spans="1:6" x14ac:dyDescent="0.3">
      <c r="A12968" s="336">
        <v>44626</v>
      </c>
      <c r="B12968" s="2" t="s">
        <v>293</v>
      </c>
      <c r="C12968" s="429">
        <v>5.6585330000000003</v>
      </c>
      <c r="D12968" s="429">
        <v>3.2857539999999998</v>
      </c>
      <c r="E12968" s="429">
        <v>2.3727790000000004</v>
      </c>
      <c r="F12968" s="429">
        <v>3.6597030000000004</v>
      </c>
    </row>
    <row r="12969" spans="1:6" x14ac:dyDescent="0.3">
      <c r="A12969" s="336">
        <v>44627</v>
      </c>
      <c r="B12969" s="2" t="s">
        <v>293</v>
      </c>
      <c r="C12969" s="429">
        <v>5.6450440000000004</v>
      </c>
      <c r="D12969" s="429">
        <v>3.5303559999999998</v>
      </c>
      <c r="E12969" s="429">
        <v>2.1146880000000006</v>
      </c>
      <c r="F12969" s="429">
        <v>3.2283690000000007</v>
      </c>
    </row>
    <row r="12970" spans="1:6" x14ac:dyDescent="0.3">
      <c r="A12970" s="336">
        <v>44628</v>
      </c>
      <c r="B12970" s="2" t="s">
        <v>293</v>
      </c>
      <c r="C12970" s="429">
        <v>5.62399</v>
      </c>
      <c r="D12970" s="429">
        <v>3.6684000000000001</v>
      </c>
      <c r="E12970" s="429">
        <v>1.9555899999999999</v>
      </c>
      <c r="F12970" s="429">
        <v>2.7664890000000071</v>
      </c>
    </row>
    <row r="12971" spans="1:6" x14ac:dyDescent="0.3">
      <c r="A12971" s="336">
        <v>44629</v>
      </c>
      <c r="B12971" s="2" t="s">
        <v>293</v>
      </c>
      <c r="C12971" s="429">
        <v>5.6722450000000002</v>
      </c>
      <c r="D12971" s="429">
        <v>3.6020189999999999</v>
      </c>
      <c r="E12971" s="429">
        <v>2.0702260000000003</v>
      </c>
      <c r="F12971" s="429">
        <v>2.5000530000000012</v>
      </c>
    </row>
    <row r="12972" spans="1:6" x14ac:dyDescent="0.3">
      <c r="A12972" s="336">
        <v>44632</v>
      </c>
      <c r="B12972" s="2" t="s">
        <v>293</v>
      </c>
      <c r="C12972" s="429">
        <v>5.6418850000000003</v>
      </c>
      <c r="D12972" s="429">
        <v>3.1714380000000002</v>
      </c>
      <c r="E12972" s="429">
        <v>2.4704470000000001</v>
      </c>
      <c r="F12972" s="429">
        <v>3.1583010000000016</v>
      </c>
    </row>
    <row r="12973" spans="1:6" x14ac:dyDescent="0.3">
      <c r="A12973" s="336">
        <v>44633</v>
      </c>
      <c r="B12973" s="2" t="s">
        <v>295</v>
      </c>
      <c r="C12973" s="429">
        <v>5.7114909999999997</v>
      </c>
      <c r="D12973" s="429">
        <v>3.693346</v>
      </c>
      <c r="E12973" s="429">
        <v>2.0181449999999996</v>
      </c>
      <c r="F12973" s="429">
        <v>3.1923209999999997</v>
      </c>
    </row>
    <row r="12974" spans="1:6" x14ac:dyDescent="0.3">
      <c r="A12974" s="336">
        <v>44634</v>
      </c>
      <c r="B12974" s="2" t="s">
        <v>293</v>
      </c>
      <c r="C12974" s="429">
        <v>5.5866809999999996</v>
      </c>
      <c r="D12974" s="429">
        <v>3.35277</v>
      </c>
      <c r="E12974" s="429">
        <v>2.2339109999999995</v>
      </c>
      <c r="F12974" s="429">
        <v>2.8234820000000056</v>
      </c>
    </row>
    <row r="12975" spans="1:6" x14ac:dyDescent="0.3">
      <c r="A12975" s="336">
        <v>44637</v>
      </c>
      <c r="B12975" s="2" t="s">
        <v>293</v>
      </c>
      <c r="C12975" s="429">
        <v>5.6302940000000001</v>
      </c>
      <c r="D12975" s="429">
        <v>3.7388880000000002</v>
      </c>
      <c r="E12975" s="429">
        <v>1.8914059999999999</v>
      </c>
      <c r="F12975" s="429">
        <v>2.7295319999999919</v>
      </c>
    </row>
    <row r="12976" spans="1:6" x14ac:dyDescent="0.3">
      <c r="A12976" s="336">
        <v>44638</v>
      </c>
      <c r="B12976" s="2" t="s">
        <v>293</v>
      </c>
      <c r="C12976" s="429">
        <v>5.616295</v>
      </c>
      <c r="D12976" s="429">
        <v>3.6118489999999999</v>
      </c>
      <c r="E12976" s="429">
        <v>2.0044460000000002</v>
      </c>
      <c r="F12976" s="429">
        <v>2.8561300000000003</v>
      </c>
    </row>
    <row r="12977" spans="1:6" x14ac:dyDescent="0.3">
      <c r="A12977" s="336">
        <v>44641</v>
      </c>
      <c r="B12977" s="2" t="s">
        <v>293</v>
      </c>
      <c r="C12977" s="429">
        <v>5.6143099999999997</v>
      </c>
      <c r="D12977" s="429">
        <v>3.2293590000000001</v>
      </c>
      <c r="E12977" s="429">
        <v>2.3849509999999996</v>
      </c>
      <c r="F12977" s="429">
        <v>3.1452279999999959</v>
      </c>
    </row>
    <row r="12978" spans="1:6" x14ac:dyDescent="0.3">
      <c r="A12978" s="336">
        <v>44643</v>
      </c>
      <c r="B12978" s="2" t="s">
        <v>293</v>
      </c>
      <c r="C12978" s="429">
        <v>5.6528790000000004</v>
      </c>
      <c r="D12978" s="429">
        <v>3.3586459999999998</v>
      </c>
      <c r="E12978" s="429">
        <v>2.2942330000000006</v>
      </c>
      <c r="F12978" s="429">
        <v>3.3481659999999991</v>
      </c>
    </row>
    <row r="12979" spans="1:6" x14ac:dyDescent="0.3">
      <c r="A12979" s="336">
        <v>44644</v>
      </c>
      <c r="B12979" s="2" t="s">
        <v>293</v>
      </c>
      <c r="C12979" s="429">
        <v>5.6182809999999996</v>
      </c>
      <c r="D12979" s="429">
        <v>3.3650570000000002</v>
      </c>
      <c r="E12979" s="429">
        <v>2.2532239999999994</v>
      </c>
      <c r="F12979" s="429">
        <v>3.0340329999999867</v>
      </c>
    </row>
    <row r="12980" spans="1:6" x14ac:dyDescent="0.3">
      <c r="A12980" s="336">
        <v>44645</v>
      </c>
      <c r="B12980" s="2" t="s">
        <v>293</v>
      </c>
      <c r="C12980" s="429">
        <v>5.6734799999999996</v>
      </c>
      <c r="D12980" s="429">
        <v>3.217835</v>
      </c>
      <c r="E12980" s="429">
        <v>2.4556449999999996</v>
      </c>
      <c r="F12980" s="429">
        <v>3.9409610000000015</v>
      </c>
    </row>
    <row r="12981" spans="1:6" x14ac:dyDescent="0.3">
      <c r="A12981" s="336">
        <v>44646</v>
      </c>
      <c r="B12981" s="2" t="s">
        <v>293</v>
      </c>
      <c r="C12981" s="429">
        <v>5.672339</v>
      </c>
      <c r="D12981" s="429">
        <v>3.165108</v>
      </c>
      <c r="E12981" s="429">
        <v>2.507231</v>
      </c>
      <c r="F12981" s="429">
        <v>4.0539190000000076</v>
      </c>
    </row>
    <row r="12982" spans="1:6" x14ac:dyDescent="0.3">
      <c r="A12982" s="336">
        <v>44647</v>
      </c>
      <c r="B12982" s="2" t="s">
        <v>293</v>
      </c>
      <c r="C12982" s="429">
        <v>5.6663059999999996</v>
      </c>
      <c r="D12982" s="429">
        <v>3.2151420000000002</v>
      </c>
      <c r="E12982" s="429">
        <v>2.4511639999999995</v>
      </c>
      <c r="F12982" s="429">
        <v>3.9577859999999987</v>
      </c>
    </row>
    <row r="12983" spans="1:6" x14ac:dyDescent="0.3">
      <c r="A12983" s="336">
        <v>44651</v>
      </c>
      <c r="B12983" s="2" t="s">
        <v>293</v>
      </c>
      <c r="C12983" s="429">
        <v>5.581823</v>
      </c>
      <c r="D12983" s="429">
        <v>3.4793440000000002</v>
      </c>
      <c r="E12983" s="429">
        <v>2.1024789999999998</v>
      </c>
      <c r="F12983" s="429">
        <v>2.6151240000000158</v>
      </c>
    </row>
    <row r="12984" spans="1:6" x14ac:dyDescent="0.3">
      <c r="A12984" s="336">
        <v>44654</v>
      </c>
      <c r="B12984" s="2" t="s">
        <v>293</v>
      </c>
      <c r="C12984" s="429">
        <v>5.6350670000000003</v>
      </c>
      <c r="D12984" s="429">
        <v>3.711497</v>
      </c>
      <c r="E12984" s="429">
        <v>1.9235700000000002</v>
      </c>
      <c r="F12984" s="429">
        <v>2.7437309999999897</v>
      </c>
    </row>
    <row r="12985" spans="1:6" x14ac:dyDescent="0.3">
      <c r="A12985" s="336">
        <v>44656</v>
      </c>
      <c r="B12985" s="2" t="s">
        <v>293</v>
      </c>
      <c r="C12985" s="429">
        <v>5.6652909999999999</v>
      </c>
      <c r="D12985" s="429">
        <v>3.4239169999999999</v>
      </c>
      <c r="E12985" s="429">
        <v>2.241374</v>
      </c>
      <c r="F12985" s="429">
        <v>3.242360000000005</v>
      </c>
    </row>
    <row r="12986" spans="1:6" x14ac:dyDescent="0.3">
      <c r="A12986" s="336">
        <v>44657</v>
      </c>
      <c r="B12986" s="2" t="s">
        <v>293</v>
      </c>
      <c r="C12986" s="429">
        <v>5.5965730000000002</v>
      </c>
      <c r="D12986" s="429">
        <v>3.366012</v>
      </c>
      <c r="E12986" s="429">
        <v>2.2305610000000002</v>
      </c>
      <c r="F12986" s="429">
        <v>2.8571060000000088</v>
      </c>
    </row>
    <row r="12987" spans="1:6" x14ac:dyDescent="0.3">
      <c r="A12987" s="336">
        <v>44662</v>
      </c>
      <c r="B12987" s="2" t="s">
        <v>293</v>
      </c>
      <c r="C12987" s="429">
        <v>5.6671329999999998</v>
      </c>
      <c r="D12987" s="429">
        <v>3.3036720000000002</v>
      </c>
      <c r="E12987" s="429">
        <v>2.3634609999999996</v>
      </c>
      <c r="F12987" s="429">
        <v>3.667047999999987</v>
      </c>
    </row>
    <row r="12988" spans="1:6" x14ac:dyDescent="0.3">
      <c r="A12988" s="336">
        <v>44663</v>
      </c>
      <c r="B12988" s="2" t="s">
        <v>293</v>
      </c>
      <c r="C12988" s="429">
        <v>5.6702709999999996</v>
      </c>
      <c r="D12988" s="429">
        <v>3.5333190000000001</v>
      </c>
      <c r="E12988" s="429">
        <v>2.1369519999999995</v>
      </c>
      <c r="F12988" s="429">
        <v>2.8459190000000021</v>
      </c>
    </row>
    <row r="12989" spans="1:6" x14ac:dyDescent="0.3">
      <c r="A12989" s="336">
        <v>44666</v>
      </c>
      <c r="B12989" s="2" t="s">
        <v>293</v>
      </c>
      <c r="C12989" s="429">
        <v>5.6646929999999998</v>
      </c>
      <c r="D12989" s="429">
        <v>3.210537</v>
      </c>
      <c r="E12989" s="429">
        <v>2.4541559999999998</v>
      </c>
      <c r="F12989" s="429">
        <v>3.9756269999999958</v>
      </c>
    </row>
    <row r="12990" spans="1:6" x14ac:dyDescent="0.3">
      <c r="A12990" s="336">
        <v>44667</v>
      </c>
      <c r="B12990" s="2" t="s">
        <v>293</v>
      </c>
      <c r="C12990" s="429">
        <v>5.6681790000000003</v>
      </c>
      <c r="D12990" s="429">
        <v>3.2913990000000002</v>
      </c>
      <c r="E12990" s="429">
        <v>2.3767800000000001</v>
      </c>
      <c r="F12990" s="429">
        <v>3.6931669999999954</v>
      </c>
    </row>
    <row r="12991" spans="1:6" x14ac:dyDescent="0.3">
      <c r="A12991" s="336">
        <v>44669</v>
      </c>
      <c r="B12991" s="2" t="s">
        <v>293</v>
      </c>
      <c r="C12991" s="429">
        <v>5.6038500000000004</v>
      </c>
      <c r="D12991" s="429">
        <v>3.305952</v>
      </c>
      <c r="E12991" s="429">
        <v>2.2978980000000004</v>
      </c>
      <c r="F12991" s="429">
        <v>3.0239030000000042</v>
      </c>
    </row>
    <row r="12992" spans="1:6" x14ac:dyDescent="0.3">
      <c r="A12992" s="336">
        <v>44672</v>
      </c>
      <c r="B12992" s="2" t="s">
        <v>293</v>
      </c>
      <c r="C12992" s="429">
        <v>5.5822229999999999</v>
      </c>
      <c r="D12992" s="429">
        <v>3.3622920000000001</v>
      </c>
      <c r="E12992" s="429">
        <v>2.2199309999999999</v>
      </c>
      <c r="F12992" s="429">
        <v>2.7685270000000131</v>
      </c>
    </row>
    <row r="12993" spans="1:6" x14ac:dyDescent="0.3">
      <c r="A12993" s="336">
        <v>44675</v>
      </c>
      <c r="B12993" s="2" t="s">
        <v>293</v>
      </c>
      <c r="C12993" s="429">
        <v>5.6592469999999997</v>
      </c>
      <c r="D12993" s="429">
        <v>3.5211980000000001</v>
      </c>
      <c r="E12993" s="429">
        <v>2.1380489999999996</v>
      </c>
      <c r="F12993" s="429">
        <v>2.7585049999999995</v>
      </c>
    </row>
    <row r="12994" spans="1:6" x14ac:dyDescent="0.3">
      <c r="A12994" s="336">
        <v>44676</v>
      </c>
      <c r="B12994" s="2" t="s">
        <v>293</v>
      </c>
      <c r="C12994" s="429">
        <v>5.6227210000000003</v>
      </c>
      <c r="D12994" s="429">
        <v>3.5695619999999999</v>
      </c>
      <c r="E12994" s="429">
        <v>2.0531590000000004</v>
      </c>
      <c r="F12994" s="429">
        <v>3.2074359999999942</v>
      </c>
    </row>
    <row r="12995" spans="1:6" x14ac:dyDescent="0.3">
      <c r="A12995" s="336">
        <v>44677</v>
      </c>
      <c r="B12995" s="2" t="s">
        <v>293</v>
      </c>
      <c r="C12995" s="429">
        <v>5.6695130000000002</v>
      </c>
      <c r="D12995" s="429">
        <v>3.3044349999999998</v>
      </c>
      <c r="E12995" s="429">
        <v>2.3650780000000005</v>
      </c>
      <c r="F12995" s="429">
        <v>3.6313659999999999</v>
      </c>
    </row>
    <row r="12996" spans="1:6" x14ac:dyDescent="0.3">
      <c r="A12996" s="336">
        <v>44680</v>
      </c>
      <c r="B12996" s="2" t="s">
        <v>293</v>
      </c>
      <c r="C12996" s="429">
        <v>5.676844</v>
      </c>
      <c r="D12996" s="429">
        <v>3.4251450000000001</v>
      </c>
      <c r="E12996" s="429">
        <v>2.2516989999999999</v>
      </c>
      <c r="F12996" s="429">
        <v>3.2962089999999975</v>
      </c>
    </row>
    <row r="12997" spans="1:6" x14ac:dyDescent="0.3">
      <c r="A12997" s="336">
        <v>44681</v>
      </c>
      <c r="B12997" s="2" t="s">
        <v>293</v>
      </c>
      <c r="C12997" s="429">
        <v>5.6632610000000003</v>
      </c>
      <c r="D12997" s="429">
        <v>3.5851890000000002</v>
      </c>
      <c r="E12997" s="429">
        <v>2.0780720000000001</v>
      </c>
      <c r="F12997" s="429">
        <v>2.6207329999999942</v>
      </c>
    </row>
    <row r="12998" spans="1:6" x14ac:dyDescent="0.3">
      <c r="A12998" s="336">
        <v>44683</v>
      </c>
      <c r="B12998" s="2" t="s">
        <v>293</v>
      </c>
      <c r="C12998" s="429">
        <v>5.6668409999999998</v>
      </c>
      <c r="D12998" s="429">
        <v>3.6297630000000001</v>
      </c>
      <c r="E12998" s="429">
        <v>2.0370779999999997</v>
      </c>
      <c r="F12998" s="429">
        <v>2.3225769999999955</v>
      </c>
    </row>
    <row r="12999" spans="1:6" x14ac:dyDescent="0.3">
      <c r="A12999" s="336">
        <v>44685</v>
      </c>
      <c r="B12999" s="2" t="s">
        <v>293</v>
      </c>
      <c r="C12999" s="429">
        <v>5.693727</v>
      </c>
      <c r="D12999" s="429">
        <v>3.0780880000000002</v>
      </c>
      <c r="E12999" s="429">
        <v>2.6156389999999998</v>
      </c>
      <c r="F12999" s="429">
        <v>3.9228670000000037</v>
      </c>
    </row>
    <row r="13000" spans="1:6" x14ac:dyDescent="0.3">
      <c r="A13000" s="336">
        <v>44688</v>
      </c>
      <c r="B13000" s="2" t="s">
        <v>293</v>
      </c>
      <c r="C13000" s="429">
        <v>5.6368119999999999</v>
      </c>
      <c r="D13000" s="429">
        <v>3.3313709999999999</v>
      </c>
      <c r="E13000" s="429">
        <v>2.3054410000000001</v>
      </c>
      <c r="F13000" s="429">
        <v>3.2827310000000054</v>
      </c>
    </row>
    <row r="13001" spans="1:6" x14ac:dyDescent="0.3">
      <c r="A13001" s="336">
        <v>44689</v>
      </c>
      <c r="B13001" s="2" t="s">
        <v>293</v>
      </c>
      <c r="C13001" s="429">
        <v>5.664669</v>
      </c>
      <c r="D13001" s="429">
        <v>3.444283</v>
      </c>
      <c r="E13001" s="429">
        <v>2.220386</v>
      </c>
      <c r="F13001" s="429">
        <v>3.1843509999999995</v>
      </c>
    </row>
    <row r="13002" spans="1:6" x14ac:dyDescent="0.3">
      <c r="A13002" s="336">
        <v>44691</v>
      </c>
      <c r="B13002" s="2" t="s">
        <v>293</v>
      </c>
      <c r="C13002" s="429">
        <v>5.6426530000000001</v>
      </c>
      <c r="D13002" s="429">
        <v>3.4091740000000001</v>
      </c>
      <c r="E13002" s="429">
        <v>2.233479</v>
      </c>
      <c r="F13002" s="429">
        <v>3.498301000000005</v>
      </c>
    </row>
    <row r="13003" spans="1:6" x14ac:dyDescent="0.3">
      <c r="A13003" s="336">
        <v>44695</v>
      </c>
      <c r="B13003" s="2" t="s">
        <v>293</v>
      </c>
      <c r="C13003" s="429">
        <v>5.6390339999999997</v>
      </c>
      <c r="D13003" s="429">
        <v>3.6254979999999999</v>
      </c>
      <c r="E13003" s="429">
        <v>2.0135359999999998</v>
      </c>
      <c r="F13003" s="429">
        <v>2.1504699999999985</v>
      </c>
    </row>
    <row r="13004" spans="1:6" x14ac:dyDescent="0.3">
      <c r="A13004" s="336">
        <v>44699</v>
      </c>
      <c r="B13004" s="2" t="s">
        <v>293</v>
      </c>
      <c r="C13004" s="429">
        <v>5.6599130000000004</v>
      </c>
      <c r="D13004" s="429">
        <v>3.702483</v>
      </c>
      <c r="E13004" s="429">
        <v>1.9574300000000004</v>
      </c>
      <c r="F13004" s="429">
        <v>1.8920810000000046</v>
      </c>
    </row>
    <row r="13005" spans="1:6" x14ac:dyDescent="0.3">
      <c r="A13005" s="336">
        <v>44702</v>
      </c>
      <c r="B13005" s="2" t="s">
        <v>293</v>
      </c>
      <c r="C13005" s="429">
        <v>5.6636639999999998</v>
      </c>
      <c r="D13005" s="429">
        <v>3.1670579999999999</v>
      </c>
      <c r="E13005" s="429">
        <v>2.4966059999999999</v>
      </c>
      <c r="F13005" s="429">
        <v>3.8701560000000086</v>
      </c>
    </row>
    <row r="13006" spans="1:6" x14ac:dyDescent="0.3">
      <c r="A13006" s="336">
        <v>44703</v>
      </c>
      <c r="B13006" s="2" t="s">
        <v>293</v>
      </c>
      <c r="C13006" s="429">
        <v>5.6674899999999999</v>
      </c>
      <c r="D13006" s="429">
        <v>3.1536819999999999</v>
      </c>
      <c r="E13006" s="429">
        <v>2.513808</v>
      </c>
      <c r="F13006" s="429">
        <v>3.9047490000000025</v>
      </c>
    </row>
    <row r="13007" spans="1:6" x14ac:dyDescent="0.3">
      <c r="A13007" s="336">
        <v>44704</v>
      </c>
      <c r="B13007" s="2" t="s">
        <v>293</v>
      </c>
      <c r="C13007" s="429">
        <v>5.6492199999999997</v>
      </c>
      <c r="D13007" s="429">
        <v>3.1921599999999999</v>
      </c>
      <c r="E13007" s="429">
        <v>2.4570599999999998</v>
      </c>
      <c r="F13007" s="429">
        <v>3.6833089999999942</v>
      </c>
    </row>
    <row r="13008" spans="1:6" x14ac:dyDescent="0.3">
      <c r="A13008" s="336">
        <v>44705</v>
      </c>
      <c r="B13008" s="2" t="s">
        <v>293</v>
      </c>
      <c r="C13008" s="429">
        <v>5.651967</v>
      </c>
      <c r="D13008" s="429">
        <v>3.1703480000000002</v>
      </c>
      <c r="E13008" s="429">
        <v>2.4816189999999998</v>
      </c>
      <c r="F13008" s="429">
        <v>3.6674680000000066</v>
      </c>
    </row>
    <row r="13009" spans="1:6" x14ac:dyDescent="0.3">
      <c r="A13009" s="336">
        <v>44706</v>
      </c>
      <c r="B13009" s="2" t="s">
        <v>293</v>
      </c>
      <c r="C13009" s="429">
        <v>5.6627789999999996</v>
      </c>
      <c r="D13009" s="429">
        <v>3.203414</v>
      </c>
      <c r="E13009" s="429">
        <v>2.4593649999999996</v>
      </c>
      <c r="F13009" s="429">
        <v>3.9190109999999976</v>
      </c>
    </row>
    <row r="13010" spans="1:6" x14ac:dyDescent="0.3">
      <c r="A13010" s="336">
        <v>44707</v>
      </c>
      <c r="B13010" s="2" t="s">
        <v>293</v>
      </c>
      <c r="C13010" s="429">
        <v>5.6466770000000004</v>
      </c>
      <c r="D13010" s="429">
        <v>3.2206700000000001</v>
      </c>
      <c r="E13010" s="429">
        <v>2.4260070000000002</v>
      </c>
      <c r="F13010" s="429">
        <v>3.6922439999999881</v>
      </c>
    </row>
    <row r="13011" spans="1:6" x14ac:dyDescent="0.3">
      <c r="A13011" s="336">
        <v>44708</v>
      </c>
      <c r="B13011" s="2" t="s">
        <v>293</v>
      </c>
      <c r="C13011" s="429">
        <v>5.6797890000000004</v>
      </c>
      <c r="D13011" s="429">
        <v>3.1352799999999998</v>
      </c>
      <c r="E13011" s="429">
        <v>2.5445090000000006</v>
      </c>
      <c r="F13011" s="429">
        <v>4.0729029999999966</v>
      </c>
    </row>
    <row r="13012" spans="1:6" x14ac:dyDescent="0.3">
      <c r="A13012" s="336">
        <v>44709</v>
      </c>
      <c r="B13012" s="2" t="s">
        <v>293</v>
      </c>
      <c r="C13012" s="429">
        <v>5.6786190000000003</v>
      </c>
      <c r="D13012" s="429">
        <v>3.1164320000000001</v>
      </c>
      <c r="E13012" s="429">
        <v>2.5621870000000002</v>
      </c>
      <c r="F13012" s="429">
        <v>3.9770190000000056</v>
      </c>
    </row>
    <row r="13013" spans="1:6" x14ac:dyDescent="0.3">
      <c r="A13013" s="336">
        <v>44710</v>
      </c>
      <c r="B13013" s="2" t="s">
        <v>293</v>
      </c>
      <c r="C13013" s="429">
        <v>5.67326</v>
      </c>
      <c r="D13013" s="429">
        <v>3.158544</v>
      </c>
      <c r="E13013" s="429">
        <v>2.514716</v>
      </c>
      <c r="F13013" s="429">
        <v>4.0242510000000067</v>
      </c>
    </row>
    <row r="13014" spans="1:6" x14ac:dyDescent="0.3">
      <c r="A13014" s="336">
        <v>44714</v>
      </c>
      <c r="B13014" s="2" t="s">
        <v>293</v>
      </c>
      <c r="C13014" s="429">
        <v>5.6645849999999998</v>
      </c>
      <c r="D13014" s="429">
        <v>3.1443599999999998</v>
      </c>
      <c r="E13014" s="429">
        <v>2.5202249999999999</v>
      </c>
      <c r="F13014" s="429">
        <v>3.8098569999999938</v>
      </c>
    </row>
    <row r="13015" spans="1:6" x14ac:dyDescent="0.3">
      <c r="A13015" s="336">
        <v>44718</v>
      </c>
      <c r="B13015" s="2" t="s">
        <v>293</v>
      </c>
      <c r="C13015" s="429">
        <v>5.6866580000000004</v>
      </c>
      <c r="D13015" s="429">
        <v>3.1049579999999999</v>
      </c>
      <c r="E13015" s="429">
        <v>2.5817000000000005</v>
      </c>
      <c r="F13015" s="429">
        <v>4.1423690000000093</v>
      </c>
    </row>
    <row r="13016" spans="1:6" x14ac:dyDescent="0.3">
      <c r="A13016" s="336">
        <v>44720</v>
      </c>
      <c r="B13016" s="2" t="s">
        <v>293</v>
      </c>
      <c r="C13016" s="429">
        <v>5.6970039999999997</v>
      </c>
      <c r="D13016" s="429">
        <v>3.0587900000000001</v>
      </c>
      <c r="E13016" s="429">
        <v>2.6382139999999996</v>
      </c>
      <c r="F13016" s="429">
        <v>4.1726449999999957</v>
      </c>
    </row>
    <row r="13017" spans="1:6" x14ac:dyDescent="0.3">
      <c r="A13017" s="336">
        <v>44721</v>
      </c>
      <c r="B13017" s="2" t="s">
        <v>293</v>
      </c>
      <c r="C13017" s="429">
        <v>5.655443</v>
      </c>
      <c r="D13017" s="429">
        <v>3.130763</v>
      </c>
      <c r="E13017" s="429">
        <v>2.52468</v>
      </c>
      <c r="F13017" s="429">
        <v>3.6107020000000105</v>
      </c>
    </row>
    <row r="13018" spans="1:6" x14ac:dyDescent="0.3">
      <c r="A13018" s="336">
        <v>44730</v>
      </c>
      <c r="B13018" s="2" t="s">
        <v>293</v>
      </c>
      <c r="C13018" s="429">
        <v>5.6220480000000004</v>
      </c>
      <c r="D13018" s="429">
        <v>3.2630659999999998</v>
      </c>
      <c r="E13018" s="429">
        <v>2.3589820000000006</v>
      </c>
      <c r="F13018" s="429">
        <v>3.3149489999999986</v>
      </c>
    </row>
    <row r="13019" spans="1:6" x14ac:dyDescent="0.3">
      <c r="A13019" s="336">
        <v>44802</v>
      </c>
      <c r="B13019" s="2" t="s">
        <v>293</v>
      </c>
      <c r="C13019" s="429">
        <v>5.9826639999999998</v>
      </c>
      <c r="D13019" s="429">
        <v>3.2969279999999999</v>
      </c>
      <c r="E13019" s="429">
        <v>2.6857359999999999</v>
      </c>
      <c r="F13019" s="429">
        <v>6.3415130000000062</v>
      </c>
    </row>
    <row r="13020" spans="1:6" x14ac:dyDescent="0.3">
      <c r="A13020" s="336">
        <v>44804</v>
      </c>
      <c r="B13020" s="2" t="s">
        <v>293</v>
      </c>
      <c r="C13020" s="429">
        <v>5.9909410000000003</v>
      </c>
      <c r="D13020" s="429">
        <v>3.3977979999999999</v>
      </c>
      <c r="E13020" s="429">
        <v>2.5931430000000004</v>
      </c>
      <c r="F13020" s="429">
        <v>6.2204619999999977</v>
      </c>
    </row>
    <row r="13021" spans="1:6" x14ac:dyDescent="0.3">
      <c r="A13021" s="336">
        <v>44805</v>
      </c>
      <c r="B13021" s="2" t="s">
        <v>293</v>
      </c>
      <c r="C13021" s="429">
        <v>5.6277200000000001</v>
      </c>
      <c r="D13021" s="429">
        <v>3.5238969999999998</v>
      </c>
      <c r="E13021" s="429">
        <v>2.1038230000000002</v>
      </c>
      <c r="F13021" s="429">
        <v>2.5939580000000007</v>
      </c>
    </row>
    <row r="13022" spans="1:6" x14ac:dyDescent="0.3">
      <c r="A13022" s="336">
        <v>44807</v>
      </c>
      <c r="B13022" s="2" t="s">
        <v>293</v>
      </c>
      <c r="C13022" s="429">
        <v>5.7777900000000004</v>
      </c>
      <c r="D13022" s="429">
        <v>3.5338669999999999</v>
      </c>
      <c r="E13022" s="429">
        <v>2.2439230000000006</v>
      </c>
      <c r="F13022" s="429">
        <v>4.2238560000000049</v>
      </c>
    </row>
    <row r="13023" spans="1:6" x14ac:dyDescent="0.3">
      <c r="A13023" s="336">
        <v>44811</v>
      </c>
      <c r="B13023" s="2" t="s">
        <v>295</v>
      </c>
      <c r="C13023" s="429">
        <v>5.9795920000000002</v>
      </c>
      <c r="D13023" s="429">
        <v>3.552241</v>
      </c>
      <c r="E13023" s="429">
        <v>2.4273510000000003</v>
      </c>
      <c r="F13023" s="429">
        <v>5.291088000000002</v>
      </c>
    </row>
    <row r="13024" spans="1:6" x14ac:dyDescent="0.3">
      <c r="A13024" s="336">
        <v>44813</v>
      </c>
      <c r="B13024" s="2" t="s">
        <v>293</v>
      </c>
      <c r="C13024" s="429">
        <v>5.6108450000000003</v>
      </c>
      <c r="D13024" s="429">
        <v>3.5293739999999998</v>
      </c>
      <c r="E13024" s="429">
        <v>2.0814710000000005</v>
      </c>
      <c r="F13024" s="429">
        <v>2.3433709999999977</v>
      </c>
    </row>
    <row r="13025" spans="1:6" x14ac:dyDescent="0.3">
      <c r="A13025" s="336">
        <v>44814</v>
      </c>
      <c r="B13025" s="2" t="s">
        <v>295</v>
      </c>
      <c r="C13025" s="429">
        <v>5.9674620000000003</v>
      </c>
      <c r="D13025" s="429">
        <v>3.6421329999999998</v>
      </c>
      <c r="E13025" s="429">
        <v>2.3253290000000004</v>
      </c>
      <c r="F13025" s="429">
        <v>4.3571490000000139</v>
      </c>
    </row>
    <row r="13026" spans="1:6" x14ac:dyDescent="0.3">
      <c r="A13026" s="336">
        <v>44817</v>
      </c>
      <c r="B13026" s="2" t="s">
        <v>293</v>
      </c>
      <c r="C13026" s="429">
        <v>6.0032259999999997</v>
      </c>
      <c r="D13026" s="429">
        <v>3.4193859999999998</v>
      </c>
      <c r="E13026" s="429">
        <v>2.5838399999999999</v>
      </c>
      <c r="F13026" s="429">
        <v>6.3096399999999875</v>
      </c>
    </row>
    <row r="13027" spans="1:6" x14ac:dyDescent="0.3">
      <c r="A13027" s="336">
        <v>44818</v>
      </c>
      <c r="B13027" s="2" t="s">
        <v>293</v>
      </c>
      <c r="C13027" s="429">
        <v>5.8275990000000002</v>
      </c>
      <c r="D13027" s="429">
        <v>3.474148</v>
      </c>
      <c r="E13027" s="429">
        <v>2.3534510000000002</v>
      </c>
      <c r="F13027" s="429">
        <v>4.4543390000000045</v>
      </c>
    </row>
    <row r="13028" spans="1:6" x14ac:dyDescent="0.3">
      <c r="A13028" s="336">
        <v>44820</v>
      </c>
      <c r="B13028" s="2" t="s">
        <v>293</v>
      </c>
      <c r="C13028" s="429">
        <v>5.7956260000000004</v>
      </c>
      <c r="D13028" s="429">
        <v>3.539031</v>
      </c>
      <c r="E13028" s="429">
        <v>2.2565950000000004</v>
      </c>
      <c r="F13028" s="429">
        <v>3.6251749999999916</v>
      </c>
    </row>
    <row r="13029" spans="1:6" x14ac:dyDescent="0.3">
      <c r="A13029" s="336">
        <v>44822</v>
      </c>
      <c r="B13029" s="2" t="s">
        <v>293</v>
      </c>
      <c r="C13029" s="429">
        <v>5.6224299999999996</v>
      </c>
      <c r="D13029" s="429">
        <v>3.5529380000000002</v>
      </c>
      <c r="E13029" s="429">
        <v>2.0694919999999994</v>
      </c>
      <c r="F13029" s="429">
        <v>2.6084890000000058</v>
      </c>
    </row>
    <row r="13030" spans="1:6" x14ac:dyDescent="0.3">
      <c r="A13030" s="336">
        <v>44824</v>
      </c>
      <c r="B13030" s="2" t="s">
        <v>295</v>
      </c>
      <c r="C13030" s="429">
        <v>6.0598179999999999</v>
      </c>
      <c r="D13030" s="429">
        <v>3.431845</v>
      </c>
      <c r="E13030" s="429">
        <v>2.6279729999999999</v>
      </c>
      <c r="F13030" s="429">
        <v>5.9034430000000029</v>
      </c>
    </row>
    <row r="13031" spans="1:6" x14ac:dyDescent="0.3">
      <c r="A13031" s="336">
        <v>44826</v>
      </c>
      <c r="B13031" s="2" t="s">
        <v>295</v>
      </c>
      <c r="C13031" s="429">
        <v>5.9196479999999996</v>
      </c>
      <c r="D13031" s="429">
        <v>3.7272159999999999</v>
      </c>
      <c r="E13031" s="429">
        <v>2.1924319999999997</v>
      </c>
      <c r="F13031" s="429">
        <v>3.9705319999999844</v>
      </c>
    </row>
    <row r="13032" spans="1:6" x14ac:dyDescent="0.3">
      <c r="A13032" s="336">
        <v>44827</v>
      </c>
      <c r="B13032" s="2" t="s">
        <v>293</v>
      </c>
      <c r="C13032" s="429">
        <v>5.6909799999999997</v>
      </c>
      <c r="D13032" s="429">
        <v>3.5778539999999999</v>
      </c>
      <c r="E13032" s="429">
        <v>2.1131259999999998</v>
      </c>
      <c r="F13032" s="429">
        <v>2.7181270000000097</v>
      </c>
    </row>
    <row r="13033" spans="1:6" x14ac:dyDescent="0.3">
      <c r="A13033" s="336">
        <v>44830</v>
      </c>
      <c r="B13033" s="2" t="s">
        <v>293</v>
      </c>
      <c r="C13033" s="429">
        <v>5.9802280000000003</v>
      </c>
      <c r="D13033" s="429">
        <v>3.3491360000000001</v>
      </c>
      <c r="E13033" s="429">
        <v>2.6310920000000002</v>
      </c>
      <c r="F13033" s="429">
        <v>6.3202690000000032</v>
      </c>
    </row>
    <row r="13034" spans="1:6" x14ac:dyDescent="0.3">
      <c r="A13034" s="336">
        <v>44833</v>
      </c>
      <c r="B13034" s="2" t="s">
        <v>293</v>
      </c>
      <c r="C13034" s="429">
        <v>5.6881060000000003</v>
      </c>
      <c r="D13034" s="429">
        <v>3.5758580000000002</v>
      </c>
      <c r="E13034" s="429">
        <v>2.1122480000000001</v>
      </c>
      <c r="F13034" s="429">
        <v>2.6314319999999967</v>
      </c>
    </row>
    <row r="13035" spans="1:6" x14ac:dyDescent="0.3">
      <c r="A13035" s="336">
        <v>44836</v>
      </c>
      <c r="B13035" s="2" t="s">
        <v>295</v>
      </c>
      <c r="C13035" s="429">
        <v>6.0150699999999997</v>
      </c>
      <c r="D13035" s="429">
        <v>3.391343</v>
      </c>
      <c r="E13035" s="429">
        <v>2.6237269999999997</v>
      </c>
      <c r="F13035" s="429">
        <v>6.0408290000000022</v>
      </c>
    </row>
    <row r="13036" spans="1:6" x14ac:dyDescent="0.3">
      <c r="A13036" s="336">
        <v>44837</v>
      </c>
      <c r="B13036" s="2" t="s">
        <v>295</v>
      </c>
      <c r="C13036" s="429">
        <v>5.8429690000000001</v>
      </c>
      <c r="D13036" s="429">
        <v>3.7307980000000001</v>
      </c>
      <c r="E13036" s="429">
        <v>2.112171</v>
      </c>
      <c r="F13036" s="429">
        <v>3.0497529999999884</v>
      </c>
    </row>
    <row r="13037" spans="1:6" x14ac:dyDescent="0.3">
      <c r="A13037" s="336">
        <v>44839</v>
      </c>
      <c r="B13037" s="2" t="s">
        <v>295</v>
      </c>
      <c r="C13037" s="429">
        <v>6.0160819999999999</v>
      </c>
      <c r="D13037" s="429">
        <v>3.5664769999999999</v>
      </c>
      <c r="E13037" s="429">
        <v>2.449605</v>
      </c>
      <c r="F13037" s="429">
        <v>5.0730890000000102</v>
      </c>
    </row>
    <row r="13038" spans="1:6" x14ac:dyDescent="0.3">
      <c r="A13038" s="336">
        <v>44840</v>
      </c>
      <c r="B13038" s="2" t="s">
        <v>293</v>
      </c>
      <c r="C13038" s="429">
        <v>5.6190499999999997</v>
      </c>
      <c r="D13038" s="429">
        <v>3.5155880000000002</v>
      </c>
      <c r="E13038" s="429">
        <v>2.1034619999999995</v>
      </c>
      <c r="F13038" s="429">
        <v>2.9243569999999934</v>
      </c>
    </row>
    <row r="13039" spans="1:6" x14ac:dyDescent="0.3">
      <c r="A13039" s="336">
        <v>44841</v>
      </c>
      <c r="B13039" s="2" t="s">
        <v>295</v>
      </c>
      <c r="C13039" s="429">
        <v>6.0416100000000004</v>
      </c>
      <c r="D13039" s="429">
        <v>3.3264309999999999</v>
      </c>
      <c r="E13039" s="429">
        <v>2.7151790000000005</v>
      </c>
      <c r="F13039" s="429">
        <v>6.4243059999999907</v>
      </c>
    </row>
    <row r="13040" spans="1:6" x14ac:dyDescent="0.3">
      <c r="A13040" s="336">
        <v>44842</v>
      </c>
      <c r="B13040" s="2" t="s">
        <v>293</v>
      </c>
      <c r="C13040" s="429">
        <v>5.6200669999999997</v>
      </c>
      <c r="D13040" s="429">
        <v>3.5797219999999998</v>
      </c>
      <c r="E13040" s="429">
        <v>2.0403449999999999</v>
      </c>
      <c r="F13040" s="429">
        <v>2.754878000000005</v>
      </c>
    </row>
    <row r="13041" spans="1:6" x14ac:dyDescent="0.3">
      <c r="A13041" s="336">
        <v>44843</v>
      </c>
      <c r="B13041" s="2" t="s">
        <v>293</v>
      </c>
      <c r="C13041" s="429">
        <v>5.5859480000000001</v>
      </c>
      <c r="D13041" s="429">
        <v>3.5104120000000001</v>
      </c>
      <c r="E13041" s="429">
        <v>2.075536</v>
      </c>
      <c r="F13041" s="429">
        <v>2.3126770000000008</v>
      </c>
    </row>
    <row r="13042" spans="1:6" x14ac:dyDescent="0.3">
      <c r="A13042" s="336">
        <v>44844</v>
      </c>
      <c r="B13042" s="2" t="s">
        <v>293</v>
      </c>
      <c r="C13042" s="429">
        <v>5.963603</v>
      </c>
      <c r="D13042" s="429">
        <v>3.2173509999999998</v>
      </c>
      <c r="E13042" s="429">
        <v>2.7462520000000001</v>
      </c>
      <c r="F13042" s="429">
        <v>6.1178749999999908</v>
      </c>
    </row>
    <row r="13043" spans="1:6" x14ac:dyDescent="0.3">
      <c r="A13043" s="336">
        <v>44846</v>
      </c>
      <c r="B13043" s="2" t="s">
        <v>295</v>
      </c>
      <c r="C13043" s="429">
        <v>5.9874929999999997</v>
      </c>
      <c r="D13043" s="429">
        <v>3.635303</v>
      </c>
      <c r="E13043" s="429">
        <v>2.3521899999999998</v>
      </c>
      <c r="F13043" s="429">
        <v>5.0087019999999995</v>
      </c>
    </row>
    <row r="13044" spans="1:6" x14ac:dyDescent="0.3">
      <c r="A13044" s="336">
        <v>44847</v>
      </c>
      <c r="B13044" s="2" t="s">
        <v>295</v>
      </c>
      <c r="C13044" s="429">
        <v>5.9420390000000003</v>
      </c>
      <c r="D13044" s="429">
        <v>3.6704289999999999</v>
      </c>
      <c r="E13044" s="429">
        <v>2.2716100000000004</v>
      </c>
      <c r="F13044" s="429">
        <v>4.7491539999999901</v>
      </c>
    </row>
    <row r="13045" spans="1:6" x14ac:dyDescent="0.3">
      <c r="A13045" s="336">
        <v>44849</v>
      </c>
      <c r="B13045" s="2" t="s">
        <v>293</v>
      </c>
      <c r="C13045" s="429">
        <v>5.9032520000000002</v>
      </c>
      <c r="D13045" s="429">
        <v>3.3496779999999999</v>
      </c>
      <c r="E13045" s="429">
        <v>2.5535740000000002</v>
      </c>
      <c r="F13045" s="429">
        <v>4.8345269999999942</v>
      </c>
    </row>
    <row r="13046" spans="1:6" x14ac:dyDescent="0.3">
      <c r="A13046" s="336">
        <v>44851</v>
      </c>
      <c r="B13046" s="2" t="s">
        <v>295</v>
      </c>
      <c r="C13046" s="429">
        <v>5.8725909999999999</v>
      </c>
      <c r="D13046" s="429">
        <v>3.7333620000000001</v>
      </c>
      <c r="E13046" s="429">
        <v>2.1392289999999998</v>
      </c>
      <c r="F13046" s="429">
        <v>3.2644330000000039</v>
      </c>
    </row>
    <row r="13047" spans="1:6" x14ac:dyDescent="0.3">
      <c r="A13047" s="336">
        <v>44853</v>
      </c>
      <c r="B13047" s="2" t="s">
        <v>293</v>
      </c>
      <c r="C13047" s="429">
        <v>5.9643119999999996</v>
      </c>
      <c r="D13047" s="429">
        <v>3.2636479999999999</v>
      </c>
      <c r="E13047" s="429">
        <v>2.7006639999999997</v>
      </c>
      <c r="F13047" s="429">
        <v>6.1706170000000071</v>
      </c>
    </row>
    <row r="13048" spans="1:6" x14ac:dyDescent="0.3">
      <c r="A13048" s="336">
        <v>44854</v>
      </c>
      <c r="B13048" s="2" t="s">
        <v>293</v>
      </c>
      <c r="C13048" s="429">
        <v>5.7420559999999998</v>
      </c>
      <c r="D13048" s="429">
        <v>3.5851039999999998</v>
      </c>
      <c r="E13048" s="429">
        <v>2.156952</v>
      </c>
      <c r="F13048" s="429">
        <v>3.467174</v>
      </c>
    </row>
    <row r="13049" spans="1:6" x14ac:dyDescent="0.3">
      <c r="A13049" s="336">
        <v>44855</v>
      </c>
      <c r="B13049" s="2" t="s">
        <v>295</v>
      </c>
      <c r="C13049" s="429">
        <v>5.889138</v>
      </c>
      <c r="D13049" s="429">
        <v>3.7550349999999999</v>
      </c>
      <c r="E13049" s="429">
        <v>2.1341030000000001</v>
      </c>
      <c r="F13049" s="429">
        <v>3.7088369999999955</v>
      </c>
    </row>
    <row r="13050" spans="1:6" x14ac:dyDescent="0.3">
      <c r="A13050" s="336">
        <v>44857</v>
      </c>
      <c r="B13050" s="2" t="s">
        <v>295</v>
      </c>
      <c r="C13050" s="429">
        <v>5.9249140000000002</v>
      </c>
      <c r="D13050" s="429">
        <v>3.7399719999999999</v>
      </c>
      <c r="E13050" s="429">
        <v>2.1849420000000004</v>
      </c>
      <c r="F13050" s="429">
        <v>4.3166180000000054</v>
      </c>
    </row>
    <row r="13051" spans="1:6" x14ac:dyDescent="0.3">
      <c r="A13051" s="336">
        <v>44859</v>
      </c>
      <c r="B13051" s="2" t="s">
        <v>295</v>
      </c>
      <c r="C13051" s="429">
        <v>5.8264259999999997</v>
      </c>
      <c r="D13051" s="429">
        <v>3.713927</v>
      </c>
      <c r="E13051" s="429">
        <v>2.1124989999999997</v>
      </c>
      <c r="F13051" s="429">
        <v>2.9215470000000039</v>
      </c>
    </row>
    <row r="13052" spans="1:6" x14ac:dyDescent="0.3">
      <c r="A13052" s="336">
        <v>44864</v>
      </c>
      <c r="B13052" s="2" t="s">
        <v>293</v>
      </c>
      <c r="C13052" s="429">
        <v>5.6091620000000004</v>
      </c>
      <c r="D13052" s="429">
        <v>3.5452140000000001</v>
      </c>
      <c r="E13052" s="429">
        <v>2.0639480000000003</v>
      </c>
      <c r="F13052" s="429">
        <v>2.5544800000000052</v>
      </c>
    </row>
    <row r="13053" spans="1:6" x14ac:dyDescent="0.3">
      <c r="A13053" s="336">
        <v>44865</v>
      </c>
      <c r="B13053" s="2" t="s">
        <v>293</v>
      </c>
      <c r="C13053" s="429">
        <v>5.7155310000000004</v>
      </c>
      <c r="D13053" s="429">
        <v>3.5731700000000002</v>
      </c>
      <c r="E13053" s="429">
        <v>2.1423610000000002</v>
      </c>
      <c r="F13053" s="429">
        <v>3.3443909999999946</v>
      </c>
    </row>
    <row r="13054" spans="1:6" x14ac:dyDescent="0.3">
      <c r="A13054" s="336">
        <v>44866</v>
      </c>
      <c r="B13054" s="2" t="s">
        <v>293</v>
      </c>
      <c r="C13054" s="429">
        <v>5.6220569999999999</v>
      </c>
      <c r="D13054" s="429">
        <v>3.5110410000000001</v>
      </c>
      <c r="E13054" s="429">
        <v>2.1110159999999998</v>
      </c>
      <c r="F13054" s="429">
        <v>2.8574680000000114</v>
      </c>
    </row>
    <row r="13055" spans="1:6" x14ac:dyDescent="0.3">
      <c r="A13055" s="336">
        <v>44867</v>
      </c>
      <c r="B13055" s="2" t="s">
        <v>295</v>
      </c>
      <c r="C13055" s="429">
        <v>5.9758630000000004</v>
      </c>
      <c r="D13055" s="429">
        <v>3.5310039999999998</v>
      </c>
      <c r="E13055" s="429">
        <v>2.4448590000000006</v>
      </c>
      <c r="F13055" s="429">
        <v>5.2580309999999955</v>
      </c>
    </row>
    <row r="13056" spans="1:6" x14ac:dyDescent="0.3">
      <c r="A13056" s="336">
        <v>44870</v>
      </c>
      <c r="B13056" s="2" t="s">
        <v>295</v>
      </c>
      <c r="C13056" s="429">
        <v>6.0598089999999996</v>
      </c>
      <c r="D13056" s="429">
        <v>3.4492530000000001</v>
      </c>
      <c r="E13056" s="429">
        <v>2.6105559999999994</v>
      </c>
      <c r="F13056" s="429">
        <v>5.7635140000000078</v>
      </c>
    </row>
    <row r="13057" spans="1:6" x14ac:dyDescent="0.3">
      <c r="A13057" s="336">
        <v>44875</v>
      </c>
      <c r="B13057" s="2" t="s">
        <v>293</v>
      </c>
      <c r="C13057" s="429">
        <v>5.677257</v>
      </c>
      <c r="D13057" s="429">
        <v>3.5475050000000001</v>
      </c>
      <c r="E13057" s="429">
        <v>2.1297519999999999</v>
      </c>
      <c r="F13057" s="429">
        <v>2.7327920000000105</v>
      </c>
    </row>
    <row r="13058" spans="1:6" x14ac:dyDescent="0.3">
      <c r="A13058" s="336">
        <v>44878</v>
      </c>
      <c r="B13058" s="2" t="s">
        <v>293</v>
      </c>
      <c r="C13058" s="429">
        <v>5.6744399999999997</v>
      </c>
      <c r="D13058" s="429">
        <v>3.5438700000000001</v>
      </c>
      <c r="E13058" s="429">
        <v>2.1305699999999996</v>
      </c>
      <c r="F13058" s="429">
        <v>2.7708339999999865</v>
      </c>
    </row>
    <row r="13059" spans="1:6" x14ac:dyDescent="0.3">
      <c r="A13059" s="336">
        <v>44880</v>
      </c>
      <c r="B13059" s="2" t="s">
        <v>295</v>
      </c>
      <c r="C13059" s="429">
        <v>5.830762</v>
      </c>
      <c r="D13059" s="429">
        <v>3.6980140000000001</v>
      </c>
      <c r="E13059" s="429">
        <v>2.1327479999999999</v>
      </c>
      <c r="F13059" s="429">
        <v>3.0607820000000032</v>
      </c>
    </row>
    <row r="13060" spans="1:6" x14ac:dyDescent="0.3">
      <c r="A13060" s="336">
        <v>44882</v>
      </c>
      <c r="B13060" s="2" t="s">
        <v>293</v>
      </c>
      <c r="C13060" s="429">
        <v>5.9150559999999999</v>
      </c>
      <c r="D13060" s="429">
        <v>3.328023</v>
      </c>
      <c r="E13060" s="429">
        <v>2.5870329999999999</v>
      </c>
      <c r="F13060" s="429">
        <v>5.2344429999999988</v>
      </c>
    </row>
    <row r="13061" spans="1:6" x14ac:dyDescent="0.3">
      <c r="A13061" s="336">
        <v>44883</v>
      </c>
      <c r="B13061" s="2" t="s">
        <v>293</v>
      </c>
      <c r="C13061" s="429">
        <v>5.936725</v>
      </c>
      <c r="D13061" s="429">
        <v>3.3191380000000001</v>
      </c>
      <c r="E13061" s="429">
        <v>2.6175869999999999</v>
      </c>
      <c r="F13061" s="429">
        <v>5.9902280000000019</v>
      </c>
    </row>
    <row r="13062" spans="1:6" x14ac:dyDescent="0.3">
      <c r="A13062" s="336">
        <v>44887</v>
      </c>
      <c r="B13062" s="2" t="s">
        <v>293</v>
      </c>
      <c r="C13062" s="429">
        <v>5.7226920000000003</v>
      </c>
      <c r="D13062" s="429">
        <v>3.5879759999999998</v>
      </c>
      <c r="E13062" s="429">
        <v>2.1347160000000005</v>
      </c>
      <c r="F13062" s="429">
        <v>3.176569999999991</v>
      </c>
    </row>
    <row r="13063" spans="1:6" x14ac:dyDescent="0.3">
      <c r="A13063" s="336">
        <v>44889</v>
      </c>
      <c r="B13063" s="2" t="s">
        <v>295</v>
      </c>
      <c r="C13063" s="429">
        <v>5.9285959999999998</v>
      </c>
      <c r="D13063" s="429">
        <v>3.697724</v>
      </c>
      <c r="E13063" s="429">
        <v>2.2308719999999997</v>
      </c>
      <c r="F13063" s="429">
        <v>3.6758760000000024</v>
      </c>
    </row>
    <row r="13064" spans="1:6" x14ac:dyDescent="0.3">
      <c r="A13064" s="336">
        <v>44890</v>
      </c>
      <c r="B13064" s="2" t="s">
        <v>295</v>
      </c>
      <c r="C13064" s="429">
        <v>5.9110319999999996</v>
      </c>
      <c r="D13064" s="429">
        <v>3.7275680000000002</v>
      </c>
      <c r="E13064" s="429">
        <v>2.1834639999999994</v>
      </c>
      <c r="F13064" s="429">
        <v>4.0085750000000004</v>
      </c>
    </row>
    <row r="13065" spans="1:6" x14ac:dyDescent="0.3">
      <c r="A13065" s="336">
        <v>44902</v>
      </c>
      <c r="B13065" s="2" t="s">
        <v>293</v>
      </c>
      <c r="C13065" s="429">
        <v>5.5718579999999998</v>
      </c>
      <c r="D13065" s="429">
        <v>3.4920079999999998</v>
      </c>
      <c r="E13065" s="429">
        <v>2.07985</v>
      </c>
      <c r="F13065" s="429">
        <v>1.9781719999999936</v>
      </c>
    </row>
    <row r="13066" spans="1:6" x14ac:dyDescent="0.3">
      <c r="A13066" s="336">
        <v>44903</v>
      </c>
      <c r="B13066" s="2" t="s">
        <v>293</v>
      </c>
      <c r="C13066" s="429">
        <v>5.604457</v>
      </c>
      <c r="D13066" s="429">
        <v>3.5094240000000001</v>
      </c>
      <c r="E13066" s="429">
        <v>2.0950329999999999</v>
      </c>
      <c r="F13066" s="429">
        <v>2.1946009999999987</v>
      </c>
    </row>
    <row r="13067" spans="1:6" x14ac:dyDescent="0.3">
      <c r="A13067" s="336">
        <v>44904</v>
      </c>
      <c r="B13067" s="2" t="s">
        <v>293</v>
      </c>
      <c r="C13067" s="429">
        <v>5.607316</v>
      </c>
      <c r="D13067" s="429">
        <v>3.524661</v>
      </c>
      <c r="E13067" s="429">
        <v>2.0826549999999999</v>
      </c>
      <c r="F13067" s="429">
        <v>2.1445089999999993</v>
      </c>
    </row>
    <row r="13068" spans="1:6" x14ac:dyDescent="0.3">
      <c r="A13068" s="336">
        <v>44905</v>
      </c>
      <c r="B13068" s="2" t="s">
        <v>293</v>
      </c>
      <c r="C13068" s="429">
        <v>5.5822219999999998</v>
      </c>
      <c r="D13068" s="429">
        <v>3.493322</v>
      </c>
      <c r="E13068" s="429">
        <v>2.0888999999999998</v>
      </c>
      <c r="F13068" s="429">
        <v>2.134011000000001</v>
      </c>
    </row>
    <row r="13069" spans="1:6" x14ac:dyDescent="0.3">
      <c r="A13069" s="336">
        <v>44906</v>
      </c>
      <c r="B13069" s="2" t="s">
        <v>293</v>
      </c>
      <c r="C13069" s="429">
        <v>5.5859370000000004</v>
      </c>
      <c r="D13069" s="429">
        <v>3.5028990000000002</v>
      </c>
      <c r="E13069" s="429">
        <v>2.0830380000000002</v>
      </c>
      <c r="F13069" s="429">
        <v>1.9263719999999935</v>
      </c>
    </row>
    <row r="13070" spans="1:6" x14ac:dyDescent="0.3">
      <c r="A13070" s="336">
        <v>44907</v>
      </c>
      <c r="B13070" s="2" t="s">
        <v>293</v>
      </c>
      <c r="C13070" s="429">
        <v>5.5717730000000003</v>
      </c>
      <c r="D13070" s="429">
        <v>3.4963470000000001</v>
      </c>
      <c r="E13070" s="429">
        <v>2.0754260000000002</v>
      </c>
      <c r="F13070" s="429">
        <v>1.9661660000000083</v>
      </c>
    </row>
    <row r="13071" spans="1:6" x14ac:dyDescent="0.3">
      <c r="A13071" s="336">
        <v>45001</v>
      </c>
      <c r="B13071" s="2" t="s">
        <v>293</v>
      </c>
      <c r="C13071" s="429">
        <v>6.2437459999999998</v>
      </c>
      <c r="D13071" s="429">
        <v>3.357828</v>
      </c>
      <c r="E13071" s="429">
        <v>2.8859179999999998</v>
      </c>
      <c r="F13071" s="429">
        <v>5.9140859999999975</v>
      </c>
    </row>
    <row r="13072" spans="1:6" x14ac:dyDescent="0.3">
      <c r="A13072" s="336">
        <v>45002</v>
      </c>
      <c r="B13072" s="2" t="s">
        <v>293</v>
      </c>
      <c r="C13072" s="429">
        <v>6.2821420000000003</v>
      </c>
      <c r="D13072" s="429">
        <v>3.325072</v>
      </c>
      <c r="E13072" s="429">
        <v>2.9570700000000003</v>
      </c>
      <c r="F13072" s="429">
        <v>6.2038560000000018</v>
      </c>
    </row>
    <row r="13073" spans="1:6" x14ac:dyDescent="0.3">
      <c r="A13073" s="336">
        <v>45003</v>
      </c>
      <c r="B13073" s="2" t="s">
        <v>293</v>
      </c>
      <c r="C13073" s="429">
        <v>6.2543920000000002</v>
      </c>
      <c r="D13073" s="429">
        <v>3.321796</v>
      </c>
      <c r="E13073" s="429">
        <v>2.9325960000000002</v>
      </c>
      <c r="F13073" s="429">
        <v>5.724942999999989</v>
      </c>
    </row>
    <row r="13074" spans="1:6" x14ac:dyDescent="0.3">
      <c r="A13074" s="336">
        <v>45005</v>
      </c>
      <c r="B13074" s="2" t="s">
        <v>293</v>
      </c>
      <c r="C13074" s="429">
        <v>6.3473569999999997</v>
      </c>
      <c r="D13074" s="429">
        <v>3.2757580000000002</v>
      </c>
      <c r="E13074" s="429">
        <v>3.0715989999999995</v>
      </c>
      <c r="F13074" s="429">
        <v>7.6834339999999983</v>
      </c>
    </row>
    <row r="13075" spans="1:6" x14ac:dyDescent="0.3">
      <c r="A13075" s="336">
        <v>45011</v>
      </c>
      <c r="B13075" s="2" t="s">
        <v>293</v>
      </c>
      <c r="C13075" s="429">
        <v>6.3254799999999998</v>
      </c>
      <c r="D13075" s="429">
        <v>3.2702659999999999</v>
      </c>
      <c r="E13075" s="429">
        <v>3.0552139999999999</v>
      </c>
      <c r="F13075" s="429">
        <v>7.2305700000000002</v>
      </c>
    </row>
    <row r="13076" spans="1:6" x14ac:dyDescent="0.3">
      <c r="A13076" s="336">
        <v>45013</v>
      </c>
      <c r="B13076" s="2" t="s">
        <v>293</v>
      </c>
      <c r="C13076" s="429">
        <v>6.3151080000000004</v>
      </c>
      <c r="D13076" s="429">
        <v>3.2826759999999999</v>
      </c>
      <c r="E13076" s="429">
        <v>3.0324320000000005</v>
      </c>
      <c r="F13076" s="429">
        <v>6.765149000000001</v>
      </c>
    </row>
    <row r="13077" spans="1:6" x14ac:dyDescent="0.3">
      <c r="A13077" s="336">
        <v>45014</v>
      </c>
      <c r="B13077" s="2" t="s">
        <v>293</v>
      </c>
      <c r="C13077" s="429">
        <v>6.3173240000000002</v>
      </c>
      <c r="D13077" s="429">
        <v>3.2866390000000001</v>
      </c>
      <c r="E13077" s="429">
        <v>3.0306850000000001</v>
      </c>
      <c r="F13077" s="429">
        <v>6.8537180000000006</v>
      </c>
    </row>
    <row r="13078" spans="1:6" x14ac:dyDescent="0.3">
      <c r="A13078" s="336">
        <v>45015</v>
      </c>
      <c r="B13078" s="2" t="s">
        <v>293</v>
      </c>
      <c r="C13078" s="429">
        <v>6.3217730000000003</v>
      </c>
      <c r="D13078" s="429">
        <v>3.2767360000000001</v>
      </c>
      <c r="E13078" s="429">
        <v>3.0450370000000002</v>
      </c>
      <c r="F13078" s="429">
        <v>7.0491799999999927</v>
      </c>
    </row>
    <row r="13079" spans="1:6" x14ac:dyDescent="0.3">
      <c r="A13079" s="336">
        <v>45030</v>
      </c>
      <c r="B13079" s="2" t="s">
        <v>293</v>
      </c>
      <c r="C13079" s="429">
        <v>6.3023220000000002</v>
      </c>
      <c r="D13079" s="429">
        <v>3.3063880000000001</v>
      </c>
      <c r="E13079" s="429">
        <v>2.9959340000000001</v>
      </c>
      <c r="F13079" s="429">
        <v>6.2696860000000001</v>
      </c>
    </row>
    <row r="13080" spans="1:6" x14ac:dyDescent="0.3">
      <c r="A13080" s="336">
        <v>45034</v>
      </c>
      <c r="B13080" s="2" t="s">
        <v>293</v>
      </c>
      <c r="C13080" s="429">
        <v>6.2645790000000003</v>
      </c>
      <c r="D13080" s="429">
        <v>3.2809010000000001</v>
      </c>
      <c r="E13080" s="429">
        <v>2.9836780000000003</v>
      </c>
      <c r="F13080" s="429">
        <v>6.8556779999999975</v>
      </c>
    </row>
    <row r="13081" spans="1:6" x14ac:dyDescent="0.3">
      <c r="A13081" s="336">
        <v>45036</v>
      </c>
      <c r="B13081" s="2" t="s">
        <v>293</v>
      </c>
      <c r="C13081" s="429">
        <v>6.2753430000000003</v>
      </c>
      <c r="D13081" s="429">
        <v>3.2780279999999999</v>
      </c>
      <c r="E13081" s="429">
        <v>2.9973150000000004</v>
      </c>
      <c r="F13081" s="429">
        <v>7.1403880000000015</v>
      </c>
    </row>
    <row r="13082" spans="1:6" x14ac:dyDescent="0.3">
      <c r="A13082" s="336">
        <v>45039</v>
      </c>
      <c r="B13082" s="2" t="s">
        <v>293</v>
      </c>
      <c r="C13082" s="429">
        <v>6.25753</v>
      </c>
      <c r="D13082" s="429">
        <v>3.2860140000000002</v>
      </c>
      <c r="E13082" s="429">
        <v>2.9715159999999998</v>
      </c>
      <c r="F13082" s="429">
        <v>6.6608009999999993</v>
      </c>
    </row>
    <row r="13083" spans="1:6" x14ac:dyDescent="0.3">
      <c r="A13083" s="336">
        <v>45040</v>
      </c>
      <c r="B13083" s="2" t="s">
        <v>293</v>
      </c>
      <c r="C13083" s="429">
        <v>6.2819120000000002</v>
      </c>
      <c r="D13083" s="429">
        <v>3.2790029999999999</v>
      </c>
      <c r="E13083" s="429">
        <v>3.0029090000000003</v>
      </c>
      <c r="F13083" s="429">
        <v>6.9489960000000011</v>
      </c>
    </row>
    <row r="13084" spans="1:6" x14ac:dyDescent="0.3">
      <c r="A13084" s="336">
        <v>45042</v>
      </c>
      <c r="B13084" s="2" t="s">
        <v>293</v>
      </c>
      <c r="C13084" s="429">
        <v>6.354095</v>
      </c>
      <c r="D13084" s="429">
        <v>3.2781760000000002</v>
      </c>
      <c r="E13084" s="429">
        <v>3.0759189999999998</v>
      </c>
      <c r="F13084" s="429">
        <v>7.4949470000000176</v>
      </c>
    </row>
    <row r="13085" spans="1:6" x14ac:dyDescent="0.3">
      <c r="A13085" s="336">
        <v>45044</v>
      </c>
      <c r="B13085" s="2" t="s">
        <v>293</v>
      </c>
      <c r="C13085" s="429">
        <v>6.3117900000000002</v>
      </c>
      <c r="D13085" s="429">
        <v>3.2702849999999999</v>
      </c>
      <c r="E13085" s="429">
        <v>3.0415050000000003</v>
      </c>
      <c r="F13085" s="429">
        <v>7.4153919999999829</v>
      </c>
    </row>
    <row r="13086" spans="1:6" x14ac:dyDescent="0.3">
      <c r="A13086" s="336">
        <v>45050</v>
      </c>
      <c r="B13086" s="2" t="s">
        <v>293</v>
      </c>
      <c r="C13086" s="429">
        <v>6.304316</v>
      </c>
      <c r="D13086" s="429">
        <v>3.2698149999999999</v>
      </c>
      <c r="E13086" s="429">
        <v>3.0345010000000001</v>
      </c>
      <c r="F13086" s="429">
        <v>7.3971780000000038</v>
      </c>
    </row>
    <row r="13087" spans="1:6" x14ac:dyDescent="0.3">
      <c r="A13087" s="336">
        <v>45052</v>
      </c>
      <c r="B13087" s="2" t="s">
        <v>293</v>
      </c>
      <c r="C13087" s="429">
        <v>6.2653160000000003</v>
      </c>
      <c r="D13087" s="429">
        <v>3.3578939999999999</v>
      </c>
      <c r="E13087" s="429">
        <v>2.9074220000000004</v>
      </c>
      <c r="F13087" s="429">
        <v>5.8488690000000076</v>
      </c>
    </row>
    <row r="13088" spans="1:6" x14ac:dyDescent="0.3">
      <c r="A13088" s="336">
        <v>45053</v>
      </c>
      <c r="B13088" s="2" t="s">
        <v>293</v>
      </c>
      <c r="C13088" s="429">
        <v>6.2909199999999998</v>
      </c>
      <c r="D13088" s="429">
        <v>3.2972429999999999</v>
      </c>
      <c r="E13088" s="429">
        <v>2.9936769999999999</v>
      </c>
      <c r="F13088" s="429">
        <v>6.192731000000002</v>
      </c>
    </row>
    <row r="13089" spans="1:6" x14ac:dyDescent="0.3">
      <c r="A13089" s="336">
        <v>45054</v>
      </c>
      <c r="B13089" s="2" t="s">
        <v>293</v>
      </c>
      <c r="C13089" s="429">
        <v>6.2221520000000003</v>
      </c>
      <c r="D13089" s="429">
        <v>3.2881200000000002</v>
      </c>
      <c r="E13089" s="429">
        <v>2.9340320000000002</v>
      </c>
      <c r="F13089" s="429">
        <v>6.6330540000000084</v>
      </c>
    </row>
    <row r="13090" spans="1:6" x14ac:dyDescent="0.3">
      <c r="A13090" s="336">
        <v>45056</v>
      </c>
      <c r="B13090" s="2" t="s">
        <v>293</v>
      </c>
      <c r="C13090" s="429">
        <v>6.2788719999999998</v>
      </c>
      <c r="D13090" s="429">
        <v>3.3013110000000001</v>
      </c>
      <c r="E13090" s="429">
        <v>2.9775609999999997</v>
      </c>
      <c r="F13090" s="429">
        <v>6.1492329999999953</v>
      </c>
    </row>
    <row r="13091" spans="1:6" x14ac:dyDescent="0.3">
      <c r="A13091" s="336">
        <v>45064</v>
      </c>
      <c r="B13091" s="2" t="s">
        <v>293</v>
      </c>
      <c r="C13091" s="429">
        <v>6.3317069999999998</v>
      </c>
      <c r="D13091" s="429">
        <v>3.2935400000000001</v>
      </c>
      <c r="E13091" s="429">
        <v>3.0381669999999996</v>
      </c>
      <c r="F13091" s="429">
        <v>6.6985790000000023</v>
      </c>
    </row>
    <row r="13092" spans="1:6" x14ac:dyDescent="0.3">
      <c r="A13092" s="336">
        <v>45065</v>
      </c>
      <c r="B13092" s="2" t="s">
        <v>293</v>
      </c>
      <c r="C13092" s="429">
        <v>6.2511950000000001</v>
      </c>
      <c r="D13092" s="429">
        <v>3.2836820000000002</v>
      </c>
      <c r="E13092" s="429">
        <v>2.9675129999999998</v>
      </c>
      <c r="F13092" s="429">
        <v>6.736861999999995</v>
      </c>
    </row>
    <row r="13093" spans="1:6" x14ac:dyDescent="0.3">
      <c r="A13093" s="336">
        <v>45066</v>
      </c>
      <c r="B13093" s="2" t="s">
        <v>293</v>
      </c>
      <c r="C13093" s="429">
        <v>6.3372999999999999</v>
      </c>
      <c r="D13093" s="429">
        <v>3.2782650000000002</v>
      </c>
      <c r="E13093" s="429">
        <v>3.0590349999999997</v>
      </c>
      <c r="F13093" s="429">
        <v>7.720753000000002</v>
      </c>
    </row>
    <row r="13094" spans="1:6" x14ac:dyDescent="0.3">
      <c r="A13094" s="336">
        <v>45067</v>
      </c>
      <c r="B13094" s="2" t="s">
        <v>293</v>
      </c>
      <c r="C13094" s="429">
        <v>6.3348329999999997</v>
      </c>
      <c r="D13094" s="429">
        <v>3.272351</v>
      </c>
      <c r="E13094" s="429">
        <v>3.0624819999999997</v>
      </c>
      <c r="F13094" s="429">
        <v>7.3573040000000063</v>
      </c>
    </row>
    <row r="13095" spans="1:6" x14ac:dyDescent="0.3">
      <c r="A13095" s="336">
        <v>45068</v>
      </c>
      <c r="B13095" s="2" t="s">
        <v>293</v>
      </c>
      <c r="C13095" s="429">
        <v>6.2242680000000004</v>
      </c>
      <c r="D13095" s="429">
        <v>3.2871739999999998</v>
      </c>
      <c r="E13095" s="429">
        <v>2.9370940000000005</v>
      </c>
      <c r="F13095" s="429">
        <v>7.0459650000000096</v>
      </c>
    </row>
    <row r="13096" spans="1:6" x14ac:dyDescent="0.3">
      <c r="A13096" s="336">
        <v>45069</v>
      </c>
      <c r="B13096" s="2" t="s">
        <v>293</v>
      </c>
      <c r="C13096" s="429">
        <v>6.3078269999999996</v>
      </c>
      <c r="D13096" s="429">
        <v>3.2778170000000002</v>
      </c>
      <c r="E13096" s="429">
        <v>3.0300099999999994</v>
      </c>
      <c r="F13096" s="429">
        <v>7.0420370000000077</v>
      </c>
    </row>
    <row r="13097" spans="1:6" x14ac:dyDescent="0.3">
      <c r="A13097" s="336">
        <v>45101</v>
      </c>
      <c r="B13097" s="2" t="s">
        <v>293</v>
      </c>
      <c r="C13097" s="429">
        <v>5.9070809999999998</v>
      </c>
      <c r="D13097" s="429">
        <v>3.5008689999999998</v>
      </c>
      <c r="E13097" s="429">
        <v>2.406212</v>
      </c>
      <c r="F13097" s="429">
        <v>1.9066899999999904</v>
      </c>
    </row>
    <row r="13098" spans="1:6" x14ac:dyDescent="0.3">
      <c r="A13098" s="336">
        <v>45102</v>
      </c>
      <c r="B13098" s="2" t="s">
        <v>293</v>
      </c>
      <c r="C13098" s="429">
        <v>6.1297759999999997</v>
      </c>
      <c r="D13098" s="429">
        <v>3.373564</v>
      </c>
      <c r="E13098" s="429">
        <v>2.7562119999999997</v>
      </c>
      <c r="F13098" s="429">
        <v>4.9188119999999884</v>
      </c>
    </row>
    <row r="13099" spans="1:6" x14ac:dyDescent="0.3">
      <c r="A13099" s="336">
        <v>45103</v>
      </c>
      <c r="B13099" s="2" t="s">
        <v>293</v>
      </c>
      <c r="C13099" s="429">
        <v>6.1301769999999998</v>
      </c>
      <c r="D13099" s="429">
        <v>3.349151</v>
      </c>
      <c r="E13099" s="429">
        <v>2.7810259999999998</v>
      </c>
      <c r="F13099" s="429">
        <v>5.030181000000006</v>
      </c>
    </row>
    <row r="13100" spans="1:6" x14ac:dyDescent="0.3">
      <c r="A13100" s="336">
        <v>45106</v>
      </c>
      <c r="B13100" s="2" t="s">
        <v>293</v>
      </c>
      <c r="C13100" s="429">
        <v>6.0611629999999996</v>
      </c>
      <c r="D13100" s="429">
        <v>3.4162699999999999</v>
      </c>
      <c r="E13100" s="429">
        <v>2.6448929999999997</v>
      </c>
      <c r="F13100" s="429">
        <v>3.8797690000000031</v>
      </c>
    </row>
    <row r="13101" spans="1:6" x14ac:dyDescent="0.3">
      <c r="A13101" s="336">
        <v>45107</v>
      </c>
      <c r="B13101" s="2" t="s">
        <v>293</v>
      </c>
      <c r="C13101" s="429">
        <v>6.1180099999999999</v>
      </c>
      <c r="D13101" s="429">
        <v>3.3129420000000001</v>
      </c>
      <c r="E13101" s="429">
        <v>2.8050679999999999</v>
      </c>
      <c r="F13101" s="429">
        <v>5.1380799999999951</v>
      </c>
    </row>
    <row r="13102" spans="1:6" x14ac:dyDescent="0.3">
      <c r="A13102" s="336">
        <v>45111</v>
      </c>
      <c r="B13102" s="2" t="s">
        <v>293</v>
      </c>
      <c r="C13102" s="429">
        <v>6.2474129999999999</v>
      </c>
      <c r="D13102" s="429">
        <v>3.3048470000000001</v>
      </c>
      <c r="E13102" s="429">
        <v>2.9425659999999998</v>
      </c>
      <c r="F13102" s="429">
        <v>6.2218380000000053</v>
      </c>
    </row>
    <row r="13103" spans="1:6" x14ac:dyDescent="0.3">
      <c r="A13103" s="336">
        <v>45113</v>
      </c>
      <c r="B13103" s="2" t="s">
        <v>293</v>
      </c>
      <c r="C13103" s="429">
        <v>6.1792939999999996</v>
      </c>
      <c r="D13103" s="429">
        <v>3.2964180000000001</v>
      </c>
      <c r="E13103" s="429">
        <v>2.8828759999999996</v>
      </c>
      <c r="F13103" s="429">
        <v>5.9211230000000015</v>
      </c>
    </row>
    <row r="13104" spans="1:6" x14ac:dyDescent="0.3">
      <c r="A13104" s="336">
        <v>45118</v>
      </c>
      <c r="B13104" s="2" t="s">
        <v>293</v>
      </c>
      <c r="C13104" s="429">
        <v>6.0607850000000001</v>
      </c>
      <c r="D13104" s="429">
        <v>3.3343039999999999</v>
      </c>
      <c r="E13104" s="429">
        <v>2.7264810000000002</v>
      </c>
      <c r="F13104" s="429">
        <v>4.3863890000000083</v>
      </c>
    </row>
    <row r="13105" spans="1:6" x14ac:dyDescent="0.3">
      <c r="A13105" s="336">
        <v>45120</v>
      </c>
      <c r="B13105" s="2" t="s">
        <v>293</v>
      </c>
      <c r="C13105" s="429">
        <v>6.0532060000000003</v>
      </c>
      <c r="D13105" s="429">
        <v>3.4674870000000002</v>
      </c>
      <c r="E13105" s="429">
        <v>2.5857190000000001</v>
      </c>
      <c r="F13105" s="429">
        <v>3.4862010000000012</v>
      </c>
    </row>
    <row r="13106" spans="1:6" x14ac:dyDescent="0.3">
      <c r="A13106" s="336">
        <v>45121</v>
      </c>
      <c r="B13106" s="2" t="s">
        <v>293</v>
      </c>
      <c r="C13106" s="429">
        <v>5.9715490000000004</v>
      </c>
      <c r="D13106" s="429">
        <v>3.439908</v>
      </c>
      <c r="E13106" s="429">
        <v>2.5316410000000005</v>
      </c>
      <c r="F13106" s="429">
        <v>2.9695049999999981</v>
      </c>
    </row>
    <row r="13107" spans="1:6" x14ac:dyDescent="0.3">
      <c r="A13107" s="336">
        <v>45122</v>
      </c>
      <c r="B13107" s="2" t="s">
        <v>293</v>
      </c>
      <c r="C13107" s="429">
        <v>6.1748890000000003</v>
      </c>
      <c r="D13107" s="429">
        <v>3.3173349999999999</v>
      </c>
      <c r="E13107" s="429">
        <v>2.8575540000000004</v>
      </c>
      <c r="F13107" s="429">
        <v>5.5546199999999999</v>
      </c>
    </row>
    <row r="13108" spans="1:6" x14ac:dyDescent="0.3">
      <c r="A13108" s="336">
        <v>45123</v>
      </c>
      <c r="B13108" s="2" t="s">
        <v>293</v>
      </c>
      <c r="C13108" s="429">
        <v>5.9259979999999999</v>
      </c>
      <c r="D13108" s="429">
        <v>3.1951870000000002</v>
      </c>
      <c r="E13108" s="429">
        <v>2.7308109999999997</v>
      </c>
      <c r="F13108" s="429">
        <v>4.0640450000000001</v>
      </c>
    </row>
    <row r="13109" spans="1:6" x14ac:dyDescent="0.3">
      <c r="A13109" s="336">
        <v>45130</v>
      </c>
      <c r="B13109" s="2" t="s">
        <v>293</v>
      </c>
      <c r="C13109" s="429">
        <v>6.0217369999999999</v>
      </c>
      <c r="D13109" s="429">
        <v>3.4312909999999999</v>
      </c>
      <c r="E13109" s="429">
        <v>2.590446</v>
      </c>
      <c r="F13109" s="429">
        <v>3.4262459999999919</v>
      </c>
    </row>
    <row r="13110" spans="1:6" x14ac:dyDescent="0.3">
      <c r="A13110" s="336">
        <v>45133</v>
      </c>
      <c r="B13110" s="2" t="s">
        <v>293</v>
      </c>
      <c r="C13110" s="429">
        <v>5.942456</v>
      </c>
      <c r="D13110" s="429">
        <v>3.269711</v>
      </c>
      <c r="E13110" s="429">
        <v>2.6727449999999999</v>
      </c>
      <c r="F13110" s="429">
        <v>3.3696509999999975</v>
      </c>
    </row>
    <row r="13111" spans="1:6" x14ac:dyDescent="0.3">
      <c r="A13111" s="336">
        <v>45135</v>
      </c>
      <c r="B13111" s="2" t="s">
        <v>293</v>
      </c>
      <c r="C13111" s="429">
        <v>5.9527570000000001</v>
      </c>
      <c r="D13111" s="429">
        <v>3.257873</v>
      </c>
      <c r="E13111" s="429">
        <v>2.6948840000000001</v>
      </c>
      <c r="F13111" s="429">
        <v>3.8220649999999949</v>
      </c>
    </row>
    <row r="13112" spans="1:6" x14ac:dyDescent="0.3">
      <c r="A13112" s="336">
        <v>45140</v>
      </c>
      <c r="B13112" s="2" t="s">
        <v>293</v>
      </c>
      <c r="C13112" s="429">
        <v>6.2492140000000003</v>
      </c>
      <c r="D13112" s="429">
        <v>3.2963110000000002</v>
      </c>
      <c r="E13112" s="429">
        <v>2.9529030000000001</v>
      </c>
      <c r="F13112" s="429">
        <v>6.3327900000000028</v>
      </c>
    </row>
    <row r="13113" spans="1:6" x14ac:dyDescent="0.3">
      <c r="A13113" s="336">
        <v>45142</v>
      </c>
      <c r="B13113" s="2" t="s">
        <v>293</v>
      </c>
      <c r="C13113" s="429">
        <v>6.0095080000000003</v>
      </c>
      <c r="D13113" s="429">
        <v>3.3207300000000002</v>
      </c>
      <c r="E13113" s="429">
        <v>2.6887780000000001</v>
      </c>
      <c r="F13113" s="429">
        <v>3.8531739999999957</v>
      </c>
    </row>
    <row r="13114" spans="1:6" x14ac:dyDescent="0.3">
      <c r="A13114" s="336">
        <v>45144</v>
      </c>
      <c r="B13114" s="2" t="s">
        <v>293</v>
      </c>
      <c r="C13114" s="429">
        <v>5.8874120000000003</v>
      </c>
      <c r="D13114" s="429">
        <v>3.4743919999999999</v>
      </c>
      <c r="E13114" s="429">
        <v>2.4130200000000004</v>
      </c>
      <c r="F13114" s="429">
        <v>1.8140750000000097</v>
      </c>
    </row>
    <row r="13115" spans="1:6" x14ac:dyDescent="0.3">
      <c r="A13115" s="336">
        <v>45146</v>
      </c>
      <c r="B13115" s="2" t="s">
        <v>293</v>
      </c>
      <c r="C13115" s="429">
        <v>6.0234120000000004</v>
      </c>
      <c r="D13115" s="429">
        <v>3.3085260000000001</v>
      </c>
      <c r="E13115" s="429">
        <v>2.7148860000000004</v>
      </c>
      <c r="F13115" s="429">
        <v>4.2801720000000003</v>
      </c>
    </row>
    <row r="13116" spans="1:6" x14ac:dyDescent="0.3">
      <c r="A13116" s="336">
        <v>45148</v>
      </c>
      <c r="B13116" s="2" t="s">
        <v>293</v>
      </c>
      <c r="C13116" s="429">
        <v>6.0666609999999999</v>
      </c>
      <c r="D13116" s="429">
        <v>3.3127819999999999</v>
      </c>
      <c r="E13116" s="429">
        <v>2.753879</v>
      </c>
      <c r="F13116" s="429">
        <v>4.6605139999999992</v>
      </c>
    </row>
    <row r="13117" spans="1:6" x14ac:dyDescent="0.3">
      <c r="A13117" s="336">
        <v>45150</v>
      </c>
      <c r="B13117" s="2" t="s">
        <v>293</v>
      </c>
      <c r="C13117" s="429">
        <v>6.205031</v>
      </c>
      <c r="D13117" s="429">
        <v>3.3184300000000002</v>
      </c>
      <c r="E13117" s="429">
        <v>2.8866009999999998</v>
      </c>
      <c r="F13117" s="429">
        <v>5.8548089999999959</v>
      </c>
    </row>
    <row r="13118" spans="1:6" x14ac:dyDescent="0.3">
      <c r="A13118" s="336">
        <v>45152</v>
      </c>
      <c r="B13118" s="2" t="s">
        <v>293</v>
      </c>
      <c r="C13118" s="429">
        <v>6.2161210000000002</v>
      </c>
      <c r="D13118" s="429">
        <v>3.2946580000000001</v>
      </c>
      <c r="E13118" s="429">
        <v>2.9214630000000001</v>
      </c>
      <c r="F13118" s="429">
        <v>6.2731009999999969</v>
      </c>
    </row>
    <row r="13119" spans="1:6" x14ac:dyDescent="0.3">
      <c r="A13119" s="336">
        <v>45153</v>
      </c>
      <c r="B13119" s="2" t="s">
        <v>293</v>
      </c>
      <c r="C13119" s="429">
        <v>6.090986</v>
      </c>
      <c r="D13119" s="429">
        <v>3.4466000000000001</v>
      </c>
      <c r="E13119" s="429">
        <v>2.6443859999999999</v>
      </c>
      <c r="F13119" s="429">
        <v>4.012986000000005</v>
      </c>
    </row>
    <row r="13120" spans="1:6" x14ac:dyDescent="0.3">
      <c r="A13120" s="336">
        <v>45154</v>
      </c>
      <c r="B13120" s="2" t="s">
        <v>293</v>
      </c>
      <c r="C13120" s="429">
        <v>6.0301090000000004</v>
      </c>
      <c r="D13120" s="429">
        <v>3.364487</v>
      </c>
      <c r="E13120" s="429">
        <v>2.6656220000000004</v>
      </c>
      <c r="F13120" s="429">
        <v>3.8396710000000027</v>
      </c>
    </row>
    <row r="13121" spans="1:6" x14ac:dyDescent="0.3">
      <c r="A13121" s="336">
        <v>45157</v>
      </c>
      <c r="B13121" s="2" t="s">
        <v>293</v>
      </c>
      <c r="C13121" s="429">
        <v>6.1192900000000003</v>
      </c>
      <c r="D13121" s="429">
        <v>3.3999259999999998</v>
      </c>
      <c r="E13121" s="429">
        <v>2.7193640000000006</v>
      </c>
      <c r="F13121" s="429">
        <v>4.6594490000000164</v>
      </c>
    </row>
    <row r="13122" spans="1:6" x14ac:dyDescent="0.3">
      <c r="A13122" s="336">
        <v>45159</v>
      </c>
      <c r="B13122" s="2" t="s">
        <v>293</v>
      </c>
      <c r="C13122" s="429">
        <v>5.9845009999999998</v>
      </c>
      <c r="D13122" s="429">
        <v>3.2949670000000002</v>
      </c>
      <c r="E13122" s="429">
        <v>2.6895339999999996</v>
      </c>
      <c r="F13122" s="429">
        <v>3.9796820000000039</v>
      </c>
    </row>
    <row r="13123" spans="1:6" x14ac:dyDescent="0.3">
      <c r="A13123" s="336">
        <v>45160</v>
      </c>
      <c r="B13123" s="2" t="s">
        <v>293</v>
      </c>
      <c r="C13123" s="429">
        <v>6.1398529999999996</v>
      </c>
      <c r="D13123" s="429">
        <v>3.3407209999999998</v>
      </c>
      <c r="E13123" s="429">
        <v>2.7991319999999997</v>
      </c>
      <c r="F13123" s="429">
        <v>5.1597149999999985</v>
      </c>
    </row>
    <row r="13124" spans="1:6" x14ac:dyDescent="0.3">
      <c r="A13124" s="336">
        <v>45162</v>
      </c>
      <c r="B13124" s="2" t="s">
        <v>293</v>
      </c>
      <c r="C13124" s="429">
        <v>6.1713339999999999</v>
      </c>
      <c r="D13124" s="429">
        <v>3.3121130000000001</v>
      </c>
      <c r="E13124" s="429">
        <v>2.8592209999999998</v>
      </c>
      <c r="F13124" s="429">
        <v>5.5893839999999884</v>
      </c>
    </row>
    <row r="13125" spans="1:6" x14ac:dyDescent="0.3">
      <c r="A13125" s="336">
        <v>45167</v>
      </c>
      <c r="B13125" s="2" t="s">
        <v>293</v>
      </c>
      <c r="C13125" s="429">
        <v>5.9258810000000004</v>
      </c>
      <c r="D13125" s="429">
        <v>3.4645030000000001</v>
      </c>
      <c r="E13125" s="429">
        <v>2.4613780000000003</v>
      </c>
      <c r="F13125" s="429">
        <v>2.4031250000000028</v>
      </c>
    </row>
    <row r="13126" spans="1:6" x14ac:dyDescent="0.3">
      <c r="A13126" s="336">
        <v>45168</v>
      </c>
      <c r="B13126" s="2" t="s">
        <v>293</v>
      </c>
      <c r="C13126" s="429">
        <v>5.9151049999999996</v>
      </c>
      <c r="D13126" s="429">
        <v>3.4294560000000001</v>
      </c>
      <c r="E13126" s="429">
        <v>2.4856489999999996</v>
      </c>
      <c r="F13126" s="429">
        <v>2.4523259999999922</v>
      </c>
    </row>
    <row r="13127" spans="1:6" x14ac:dyDescent="0.3">
      <c r="A13127" s="336">
        <v>45169</v>
      </c>
      <c r="B13127" s="2" t="s">
        <v>293</v>
      </c>
      <c r="C13127" s="429">
        <v>5.9972630000000002</v>
      </c>
      <c r="D13127" s="429">
        <v>3.2863720000000001</v>
      </c>
      <c r="E13127" s="429">
        <v>2.7108910000000002</v>
      </c>
      <c r="F13127" s="429">
        <v>4.6537590000000009</v>
      </c>
    </row>
    <row r="13128" spans="1:6" x14ac:dyDescent="0.3">
      <c r="A13128" s="336">
        <v>45171</v>
      </c>
      <c r="B13128" s="2" t="s">
        <v>293</v>
      </c>
      <c r="C13128" s="429">
        <v>5.9718910000000003</v>
      </c>
      <c r="D13128" s="429">
        <v>3.3703159999999999</v>
      </c>
      <c r="E13128" s="429">
        <v>2.6015750000000004</v>
      </c>
      <c r="F13128" s="429">
        <v>3.1232309999999899</v>
      </c>
    </row>
    <row r="13129" spans="1:6" x14ac:dyDescent="0.3">
      <c r="A13129" s="336">
        <v>45174</v>
      </c>
      <c r="B13129" s="2" t="s">
        <v>293</v>
      </c>
      <c r="C13129" s="429">
        <v>6.2349379999999996</v>
      </c>
      <c r="D13129" s="429">
        <v>3.3127810000000002</v>
      </c>
      <c r="E13129" s="429">
        <v>2.9221569999999994</v>
      </c>
      <c r="F13129" s="429">
        <v>6.1020359999999982</v>
      </c>
    </row>
    <row r="13130" spans="1:6" x14ac:dyDescent="0.3">
      <c r="A13130" s="336">
        <v>45176</v>
      </c>
      <c r="B13130" s="2" t="s">
        <v>293</v>
      </c>
      <c r="C13130" s="429">
        <v>6.0747710000000001</v>
      </c>
      <c r="D13130" s="429">
        <v>3.3615710000000001</v>
      </c>
      <c r="E13130" s="429">
        <v>2.7132000000000001</v>
      </c>
      <c r="F13130" s="429">
        <v>4.3685170000000042</v>
      </c>
    </row>
    <row r="13131" spans="1:6" x14ac:dyDescent="0.3">
      <c r="A13131" s="336">
        <v>45177</v>
      </c>
      <c r="B13131" s="2" t="s">
        <v>293</v>
      </c>
      <c r="C13131" s="429">
        <v>6.0968229999999997</v>
      </c>
      <c r="D13131" s="429">
        <v>3.2978329999999998</v>
      </c>
      <c r="E13131" s="429">
        <v>2.7989899999999999</v>
      </c>
      <c r="F13131" s="429">
        <v>5.3884739999999951</v>
      </c>
    </row>
    <row r="13132" spans="1:6" x14ac:dyDescent="0.3">
      <c r="A13132" s="336">
        <v>45202</v>
      </c>
      <c r="B13132" s="2" t="s">
        <v>293</v>
      </c>
      <c r="C13132" s="429">
        <v>6.2326589999999999</v>
      </c>
      <c r="D13132" s="429">
        <v>3.3414269999999999</v>
      </c>
      <c r="E13132" s="429">
        <v>2.891232</v>
      </c>
      <c r="F13132" s="429">
        <v>6.0201229999999981</v>
      </c>
    </row>
    <row r="13133" spans="1:6" x14ac:dyDescent="0.3">
      <c r="A13133" s="336">
        <v>45203</v>
      </c>
      <c r="B13133" s="2" t="s">
        <v>293</v>
      </c>
      <c r="C13133" s="429">
        <v>6.2230160000000003</v>
      </c>
      <c r="D13133" s="429">
        <v>3.353539</v>
      </c>
      <c r="E13133" s="429">
        <v>2.8694770000000003</v>
      </c>
      <c r="F13133" s="429">
        <v>5.9128480000000039</v>
      </c>
    </row>
    <row r="13134" spans="1:6" x14ac:dyDescent="0.3">
      <c r="A13134" s="336">
        <v>45204</v>
      </c>
      <c r="B13134" s="2" t="s">
        <v>293</v>
      </c>
      <c r="C13134" s="429">
        <v>6.2138270000000002</v>
      </c>
      <c r="D13134" s="429">
        <v>3.3696130000000002</v>
      </c>
      <c r="E13134" s="429">
        <v>2.844214</v>
      </c>
      <c r="F13134" s="429">
        <v>5.7832250000000016</v>
      </c>
    </row>
    <row r="13135" spans="1:6" x14ac:dyDescent="0.3">
      <c r="A13135" s="336">
        <v>45205</v>
      </c>
      <c r="B13135" s="2" t="s">
        <v>293</v>
      </c>
      <c r="C13135" s="429">
        <v>6.2203030000000004</v>
      </c>
      <c r="D13135" s="429">
        <v>3.3660960000000002</v>
      </c>
      <c r="E13135" s="429">
        <v>2.8542070000000002</v>
      </c>
      <c r="F13135" s="429">
        <v>5.8262740000000051</v>
      </c>
    </row>
    <row r="13136" spans="1:6" x14ac:dyDescent="0.3">
      <c r="A13136" s="336">
        <v>45206</v>
      </c>
      <c r="B13136" s="2" t="s">
        <v>293</v>
      </c>
      <c r="C13136" s="429">
        <v>6.2468579999999996</v>
      </c>
      <c r="D13136" s="429">
        <v>3.3303069999999999</v>
      </c>
      <c r="E13136" s="429">
        <v>2.9165509999999997</v>
      </c>
      <c r="F13136" s="429">
        <v>6.1372870000000006</v>
      </c>
    </row>
    <row r="13137" spans="1:6" x14ac:dyDescent="0.3">
      <c r="A13137" s="336">
        <v>45207</v>
      </c>
      <c r="B13137" s="2" t="s">
        <v>293</v>
      </c>
      <c r="C13137" s="429">
        <v>6.2582820000000003</v>
      </c>
      <c r="D13137" s="429">
        <v>3.322276</v>
      </c>
      <c r="E13137" s="429">
        <v>2.9360060000000003</v>
      </c>
      <c r="F13137" s="429">
        <v>6.2285420000000045</v>
      </c>
    </row>
    <row r="13138" spans="1:6" x14ac:dyDescent="0.3">
      <c r="A13138" s="336">
        <v>45208</v>
      </c>
      <c r="B13138" s="2" t="s">
        <v>293</v>
      </c>
      <c r="C13138" s="429">
        <v>6.2607350000000004</v>
      </c>
      <c r="D13138" s="429">
        <v>3.3126699999999998</v>
      </c>
      <c r="E13138" s="429">
        <v>2.9480650000000006</v>
      </c>
      <c r="F13138" s="429">
        <v>6.2977530000000002</v>
      </c>
    </row>
    <row r="13139" spans="1:6" x14ac:dyDescent="0.3">
      <c r="A13139" s="336">
        <v>45209</v>
      </c>
      <c r="B13139" s="2" t="s">
        <v>293</v>
      </c>
      <c r="C13139" s="429">
        <v>6.2726959999999998</v>
      </c>
      <c r="D13139" s="429">
        <v>3.3077559999999999</v>
      </c>
      <c r="E13139" s="429">
        <v>2.9649399999999999</v>
      </c>
      <c r="F13139" s="429">
        <v>6.376299000000003</v>
      </c>
    </row>
    <row r="13140" spans="1:6" x14ac:dyDescent="0.3">
      <c r="A13140" s="336">
        <v>45211</v>
      </c>
      <c r="B13140" s="2" t="s">
        <v>293</v>
      </c>
      <c r="C13140" s="429">
        <v>6.2459769999999999</v>
      </c>
      <c r="D13140" s="429">
        <v>3.350279</v>
      </c>
      <c r="E13140" s="429">
        <v>2.8956979999999999</v>
      </c>
      <c r="F13140" s="429">
        <v>5.9975849999999937</v>
      </c>
    </row>
    <row r="13141" spans="1:6" x14ac:dyDescent="0.3">
      <c r="A13141" s="336">
        <v>45212</v>
      </c>
      <c r="B13141" s="2" t="s">
        <v>293</v>
      </c>
      <c r="C13141" s="429">
        <v>6.2735440000000002</v>
      </c>
      <c r="D13141" s="429">
        <v>3.313123</v>
      </c>
      <c r="E13141" s="429">
        <v>2.9604210000000002</v>
      </c>
      <c r="F13141" s="429">
        <v>6.343837999999991</v>
      </c>
    </row>
    <row r="13142" spans="1:6" x14ac:dyDescent="0.3">
      <c r="A13142" s="336">
        <v>45213</v>
      </c>
      <c r="B13142" s="2" t="s">
        <v>293</v>
      </c>
      <c r="C13142" s="429">
        <v>6.2885369999999998</v>
      </c>
      <c r="D13142" s="429">
        <v>3.3023099999999999</v>
      </c>
      <c r="E13142" s="429">
        <v>2.986227</v>
      </c>
      <c r="F13142" s="429">
        <v>6.4729980000000111</v>
      </c>
    </row>
    <row r="13143" spans="1:6" x14ac:dyDescent="0.3">
      <c r="A13143" s="336">
        <v>45214</v>
      </c>
      <c r="B13143" s="2" t="s">
        <v>293</v>
      </c>
      <c r="C13143" s="429">
        <v>6.2324830000000002</v>
      </c>
      <c r="D13143" s="429">
        <v>3.3517920000000001</v>
      </c>
      <c r="E13143" s="429">
        <v>2.8806910000000001</v>
      </c>
      <c r="F13143" s="429">
        <v>5.9541480000000035</v>
      </c>
    </row>
    <row r="13144" spans="1:6" x14ac:dyDescent="0.3">
      <c r="A13144" s="336">
        <v>45215</v>
      </c>
      <c r="B13144" s="2" t="s">
        <v>293</v>
      </c>
      <c r="C13144" s="429">
        <v>6.3123690000000003</v>
      </c>
      <c r="D13144" s="429">
        <v>3.3004169999999999</v>
      </c>
      <c r="E13144" s="429">
        <v>3.0119520000000004</v>
      </c>
      <c r="F13144" s="429">
        <v>6.5722670000000107</v>
      </c>
    </row>
    <row r="13145" spans="1:6" x14ac:dyDescent="0.3">
      <c r="A13145" s="336">
        <v>45216</v>
      </c>
      <c r="B13145" s="2" t="s">
        <v>293</v>
      </c>
      <c r="C13145" s="429">
        <v>6.2900929999999997</v>
      </c>
      <c r="D13145" s="429">
        <v>3.3117529999999999</v>
      </c>
      <c r="E13145" s="429">
        <v>2.9783399999999998</v>
      </c>
      <c r="F13145" s="429">
        <v>6.4088049999999939</v>
      </c>
    </row>
    <row r="13146" spans="1:6" x14ac:dyDescent="0.3">
      <c r="A13146" s="336">
        <v>45217</v>
      </c>
      <c r="B13146" s="2" t="s">
        <v>293</v>
      </c>
      <c r="C13146" s="429">
        <v>6.2666269999999997</v>
      </c>
      <c r="D13146" s="429">
        <v>3.3246509999999998</v>
      </c>
      <c r="E13146" s="429">
        <v>2.9419759999999999</v>
      </c>
      <c r="F13146" s="429">
        <v>6.241299000000005</v>
      </c>
    </row>
    <row r="13147" spans="1:6" x14ac:dyDescent="0.3">
      <c r="A13147" s="336">
        <v>45218</v>
      </c>
      <c r="B13147" s="2" t="s">
        <v>293</v>
      </c>
      <c r="C13147" s="429">
        <v>6.3112750000000002</v>
      </c>
      <c r="D13147" s="429">
        <v>3.3015669999999999</v>
      </c>
      <c r="E13147" s="429">
        <v>3.0097080000000003</v>
      </c>
      <c r="F13147" s="429">
        <v>6.584778</v>
      </c>
    </row>
    <row r="13148" spans="1:6" x14ac:dyDescent="0.3">
      <c r="A13148" s="336">
        <v>45219</v>
      </c>
      <c r="B13148" s="2" t="s">
        <v>293</v>
      </c>
      <c r="C13148" s="429">
        <v>6.2415019999999997</v>
      </c>
      <c r="D13148" s="429">
        <v>3.3397920000000001</v>
      </c>
      <c r="E13148" s="429">
        <v>2.9017099999999996</v>
      </c>
      <c r="F13148" s="429">
        <v>6.0602380000000053</v>
      </c>
    </row>
    <row r="13149" spans="1:6" x14ac:dyDescent="0.3">
      <c r="A13149" s="336">
        <v>45220</v>
      </c>
      <c r="B13149" s="2" t="s">
        <v>293</v>
      </c>
      <c r="C13149" s="429">
        <v>6.2519200000000001</v>
      </c>
      <c r="D13149" s="429">
        <v>3.3361170000000002</v>
      </c>
      <c r="E13149" s="429">
        <v>2.9158029999999999</v>
      </c>
      <c r="F13149" s="429">
        <v>6.116856999999996</v>
      </c>
    </row>
    <row r="13150" spans="1:6" x14ac:dyDescent="0.3">
      <c r="A13150" s="336">
        <v>45223</v>
      </c>
      <c r="B13150" s="2" t="s">
        <v>293</v>
      </c>
      <c r="C13150" s="429">
        <v>6.2566829999999998</v>
      </c>
      <c r="D13150" s="429">
        <v>3.339137</v>
      </c>
      <c r="E13150" s="429">
        <v>2.9175459999999998</v>
      </c>
      <c r="F13150" s="429">
        <v>6.1090169999999944</v>
      </c>
    </row>
    <row r="13151" spans="1:6" x14ac:dyDescent="0.3">
      <c r="A13151" s="336">
        <v>45224</v>
      </c>
      <c r="B13151" s="2" t="s">
        <v>293</v>
      </c>
      <c r="C13151" s="429">
        <v>6.2798790000000002</v>
      </c>
      <c r="D13151" s="429">
        <v>3.3234539999999999</v>
      </c>
      <c r="E13151" s="429">
        <v>2.9564250000000003</v>
      </c>
      <c r="F13151" s="429">
        <v>6.2848110000000119</v>
      </c>
    </row>
    <row r="13152" spans="1:6" x14ac:dyDescent="0.3">
      <c r="A13152" s="336">
        <v>45225</v>
      </c>
      <c r="B13152" s="2" t="s">
        <v>293</v>
      </c>
      <c r="C13152" s="429">
        <v>6.241663</v>
      </c>
      <c r="D13152" s="429">
        <v>3.3475799999999998</v>
      </c>
      <c r="E13152" s="429">
        <v>2.8940830000000002</v>
      </c>
      <c r="F13152" s="429">
        <v>6.0093930000000029</v>
      </c>
    </row>
    <row r="13153" spans="1:6" x14ac:dyDescent="0.3">
      <c r="A13153" s="336">
        <v>45226</v>
      </c>
      <c r="B13153" s="2" t="s">
        <v>293</v>
      </c>
      <c r="C13153" s="429">
        <v>6.2473999999999998</v>
      </c>
      <c r="D13153" s="429">
        <v>3.3132489999999999</v>
      </c>
      <c r="E13153" s="429">
        <v>2.934151</v>
      </c>
      <c r="F13153" s="429">
        <v>6.2379320000000007</v>
      </c>
    </row>
    <row r="13154" spans="1:6" x14ac:dyDescent="0.3">
      <c r="A13154" s="336">
        <v>45227</v>
      </c>
      <c r="B13154" s="2" t="s">
        <v>293</v>
      </c>
      <c r="C13154" s="429">
        <v>6.261279</v>
      </c>
      <c r="D13154" s="429">
        <v>3.3072349999999999</v>
      </c>
      <c r="E13154" s="429">
        <v>2.9540440000000001</v>
      </c>
      <c r="F13154" s="429">
        <v>6.3051780000000051</v>
      </c>
    </row>
    <row r="13155" spans="1:6" x14ac:dyDescent="0.3">
      <c r="A13155" s="336">
        <v>45228</v>
      </c>
      <c r="B13155" s="2" t="s">
        <v>293</v>
      </c>
      <c r="C13155" s="429">
        <v>6.2276850000000001</v>
      </c>
      <c r="D13155" s="429">
        <v>3.3262139999999998</v>
      </c>
      <c r="E13155" s="429">
        <v>2.9014710000000004</v>
      </c>
      <c r="F13155" s="429">
        <v>6.0493929999999949</v>
      </c>
    </row>
    <row r="13156" spans="1:6" x14ac:dyDescent="0.3">
      <c r="A13156" s="336">
        <v>45229</v>
      </c>
      <c r="B13156" s="2" t="s">
        <v>293</v>
      </c>
      <c r="C13156" s="429">
        <v>6.2604389999999999</v>
      </c>
      <c r="D13156" s="429">
        <v>3.3253910000000002</v>
      </c>
      <c r="E13156" s="429">
        <v>2.9350479999999997</v>
      </c>
      <c r="F13156" s="429">
        <v>6.2166410000000027</v>
      </c>
    </row>
    <row r="13157" spans="1:6" x14ac:dyDescent="0.3">
      <c r="A13157" s="336">
        <v>45230</v>
      </c>
      <c r="B13157" s="2" t="s">
        <v>293</v>
      </c>
      <c r="C13157" s="429">
        <v>6.2222419999999996</v>
      </c>
      <c r="D13157" s="429">
        <v>3.3232240000000002</v>
      </c>
      <c r="E13157" s="429">
        <v>2.8990179999999994</v>
      </c>
      <c r="F13157" s="429">
        <v>6.0172870000000032</v>
      </c>
    </row>
    <row r="13158" spans="1:6" x14ac:dyDescent="0.3">
      <c r="A13158" s="336">
        <v>45231</v>
      </c>
      <c r="B13158" s="2" t="s">
        <v>293</v>
      </c>
      <c r="C13158" s="429">
        <v>6.3024829999999996</v>
      </c>
      <c r="D13158" s="429">
        <v>3.3095699999999999</v>
      </c>
      <c r="E13158" s="429">
        <v>2.9929129999999997</v>
      </c>
      <c r="F13158" s="429">
        <v>6.4612310000000051</v>
      </c>
    </row>
    <row r="13159" spans="1:6" x14ac:dyDescent="0.3">
      <c r="A13159" s="336">
        <v>45232</v>
      </c>
      <c r="B13159" s="2" t="s">
        <v>293</v>
      </c>
      <c r="C13159" s="429">
        <v>6.2725239999999998</v>
      </c>
      <c r="D13159" s="429">
        <v>3.3248890000000002</v>
      </c>
      <c r="E13159" s="429">
        <v>2.9476349999999996</v>
      </c>
      <c r="F13159" s="429">
        <v>6.2569730000000021</v>
      </c>
    </row>
    <row r="13160" spans="1:6" x14ac:dyDescent="0.3">
      <c r="A13160" s="336">
        <v>45233</v>
      </c>
      <c r="B13160" s="2" t="s">
        <v>293</v>
      </c>
      <c r="C13160" s="429">
        <v>6.2282950000000001</v>
      </c>
      <c r="D13160" s="429">
        <v>3.3678089999999998</v>
      </c>
      <c r="E13160" s="429">
        <v>2.8604860000000003</v>
      </c>
      <c r="F13160" s="429">
        <v>5.818095999999997</v>
      </c>
    </row>
    <row r="13161" spans="1:6" x14ac:dyDescent="0.3">
      <c r="A13161" s="336">
        <v>45236</v>
      </c>
      <c r="B13161" s="2" t="s">
        <v>293</v>
      </c>
      <c r="C13161" s="429">
        <v>6.2986380000000004</v>
      </c>
      <c r="D13161" s="429">
        <v>3.297641</v>
      </c>
      <c r="E13161" s="429">
        <v>3.0009970000000004</v>
      </c>
      <c r="F13161" s="429">
        <v>6.5362539999999925</v>
      </c>
    </row>
    <row r="13162" spans="1:6" x14ac:dyDescent="0.3">
      <c r="A13162" s="336">
        <v>45237</v>
      </c>
      <c r="B13162" s="2" t="s">
        <v>293</v>
      </c>
      <c r="C13162" s="429">
        <v>6.2898110000000003</v>
      </c>
      <c r="D13162" s="429">
        <v>3.3079860000000001</v>
      </c>
      <c r="E13162" s="429">
        <v>2.9818250000000002</v>
      </c>
      <c r="F13162" s="429">
        <v>6.4369299999999967</v>
      </c>
    </row>
    <row r="13163" spans="1:6" x14ac:dyDescent="0.3">
      <c r="A13163" s="336">
        <v>45238</v>
      </c>
      <c r="B13163" s="2" t="s">
        <v>293</v>
      </c>
      <c r="C13163" s="429">
        <v>6.220008</v>
      </c>
      <c r="D13163" s="429">
        <v>3.369831</v>
      </c>
      <c r="E13163" s="429">
        <v>2.850177</v>
      </c>
      <c r="F13163" s="429">
        <v>5.7964779999999934</v>
      </c>
    </row>
    <row r="13164" spans="1:6" x14ac:dyDescent="0.3">
      <c r="A13164" s="336">
        <v>45239</v>
      </c>
      <c r="B13164" s="2" t="s">
        <v>293</v>
      </c>
      <c r="C13164" s="429">
        <v>6.2738259999999997</v>
      </c>
      <c r="D13164" s="429">
        <v>3.3307950000000002</v>
      </c>
      <c r="E13164" s="429">
        <v>2.9430309999999995</v>
      </c>
      <c r="F13164" s="429">
        <v>6.2057459999999907</v>
      </c>
    </row>
    <row r="13165" spans="1:6" x14ac:dyDescent="0.3">
      <c r="A13165" s="336">
        <v>45240</v>
      </c>
      <c r="B13165" s="2" t="s">
        <v>293</v>
      </c>
      <c r="C13165" s="429">
        <v>6.3127459999999997</v>
      </c>
      <c r="D13165" s="429">
        <v>3.2971409999999999</v>
      </c>
      <c r="E13165" s="429">
        <v>3.0156049999999999</v>
      </c>
      <c r="F13165" s="429">
        <v>6.6695240000000027</v>
      </c>
    </row>
    <row r="13166" spans="1:6" x14ac:dyDescent="0.3">
      <c r="A13166" s="336">
        <v>45241</v>
      </c>
      <c r="B13166" s="2" t="s">
        <v>293</v>
      </c>
      <c r="C13166" s="429">
        <v>6.31616</v>
      </c>
      <c r="D13166" s="429">
        <v>3.287649</v>
      </c>
      <c r="E13166" s="429">
        <v>3.028511</v>
      </c>
      <c r="F13166" s="429">
        <v>6.7837460000000078</v>
      </c>
    </row>
    <row r="13167" spans="1:6" x14ac:dyDescent="0.3">
      <c r="A13167" s="336">
        <v>45242</v>
      </c>
      <c r="B13167" s="2" t="s">
        <v>293</v>
      </c>
      <c r="C13167" s="429">
        <v>6.297231</v>
      </c>
      <c r="D13167" s="429">
        <v>3.2933810000000001</v>
      </c>
      <c r="E13167" s="429">
        <v>3.0038499999999999</v>
      </c>
      <c r="F13167" s="429">
        <v>6.5655880000000053</v>
      </c>
    </row>
    <row r="13168" spans="1:6" x14ac:dyDescent="0.3">
      <c r="A13168" s="336">
        <v>45243</v>
      </c>
      <c r="B13168" s="2" t="s">
        <v>293</v>
      </c>
      <c r="C13168" s="429">
        <v>6.2615860000000003</v>
      </c>
      <c r="D13168" s="429">
        <v>3.3049170000000001</v>
      </c>
      <c r="E13168" s="429">
        <v>2.9566690000000002</v>
      </c>
      <c r="F13168" s="429">
        <v>6.3021570000000011</v>
      </c>
    </row>
    <row r="13169" spans="1:6" x14ac:dyDescent="0.3">
      <c r="A13169" s="336">
        <v>45244</v>
      </c>
      <c r="B13169" s="2" t="s">
        <v>293</v>
      </c>
      <c r="C13169" s="429">
        <v>6.2200509999999998</v>
      </c>
      <c r="D13169" s="429">
        <v>3.3193030000000001</v>
      </c>
      <c r="E13169" s="429">
        <v>2.9007479999999997</v>
      </c>
      <c r="F13169" s="429">
        <v>5.9905689999999936</v>
      </c>
    </row>
    <row r="13170" spans="1:6" x14ac:dyDescent="0.3">
      <c r="A13170" s="336">
        <v>45245</v>
      </c>
      <c r="B13170" s="2" t="s">
        <v>293</v>
      </c>
      <c r="C13170" s="429">
        <v>6.1726239999999999</v>
      </c>
      <c r="D13170" s="429">
        <v>3.3472379999999999</v>
      </c>
      <c r="E13170" s="429">
        <v>2.825386</v>
      </c>
      <c r="F13170" s="429">
        <v>5.4839879999999965</v>
      </c>
    </row>
    <row r="13171" spans="1:6" x14ac:dyDescent="0.3">
      <c r="A13171" s="336">
        <v>45246</v>
      </c>
      <c r="B13171" s="2" t="s">
        <v>293</v>
      </c>
      <c r="C13171" s="429">
        <v>6.3174929999999998</v>
      </c>
      <c r="D13171" s="429">
        <v>3.2897919999999998</v>
      </c>
      <c r="E13171" s="429">
        <v>3.027701</v>
      </c>
      <c r="F13171" s="429">
        <v>6.7928929999999994</v>
      </c>
    </row>
    <row r="13172" spans="1:6" x14ac:dyDescent="0.3">
      <c r="A13172" s="336">
        <v>45247</v>
      </c>
      <c r="B13172" s="2" t="s">
        <v>293</v>
      </c>
      <c r="C13172" s="429">
        <v>6.2858260000000001</v>
      </c>
      <c r="D13172" s="429">
        <v>3.3202829999999999</v>
      </c>
      <c r="E13172" s="429">
        <v>2.9655430000000003</v>
      </c>
      <c r="F13172" s="429">
        <v>6.2886940000000067</v>
      </c>
    </row>
    <row r="13173" spans="1:6" x14ac:dyDescent="0.3">
      <c r="A13173" s="336">
        <v>45248</v>
      </c>
      <c r="B13173" s="2" t="s">
        <v>293</v>
      </c>
      <c r="C13173" s="429">
        <v>6.2552500000000002</v>
      </c>
      <c r="D13173" s="429">
        <v>3.3454809999999999</v>
      </c>
      <c r="E13173" s="429">
        <v>2.9097690000000003</v>
      </c>
      <c r="F13173" s="429">
        <v>6.0380010000000013</v>
      </c>
    </row>
    <row r="13174" spans="1:6" x14ac:dyDescent="0.3">
      <c r="A13174" s="336">
        <v>45249</v>
      </c>
      <c r="B13174" s="2" t="s">
        <v>293</v>
      </c>
      <c r="C13174" s="429">
        <v>6.2895390000000004</v>
      </c>
      <c r="D13174" s="429">
        <v>3.2886929999999999</v>
      </c>
      <c r="E13174" s="429">
        <v>3.0008460000000006</v>
      </c>
      <c r="F13174" s="429">
        <v>6.6517110000000201</v>
      </c>
    </row>
    <row r="13175" spans="1:6" x14ac:dyDescent="0.3">
      <c r="A13175" s="336">
        <v>45251</v>
      </c>
      <c r="B13175" s="2" t="s">
        <v>293</v>
      </c>
      <c r="C13175" s="429">
        <v>6.3024269999999998</v>
      </c>
      <c r="D13175" s="429">
        <v>3.3076219999999998</v>
      </c>
      <c r="E13175" s="429">
        <v>2.9948049999999999</v>
      </c>
      <c r="F13175" s="429">
        <v>6.4869370000000046</v>
      </c>
    </row>
    <row r="13176" spans="1:6" x14ac:dyDescent="0.3">
      <c r="A13176" s="336">
        <v>45252</v>
      </c>
      <c r="B13176" s="2" t="s">
        <v>293</v>
      </c>
      <c r="C13176" s="429">
        <v>6.3045799999999996</v>
      </c>
      <c r="D13176" s="429">
        <v>3.3037269999999999</v>
      </c>
      <c r="E13176" s="429">
        <v>3.0008529999999998</v>
      </c>
      <c r="F13176" s="429">
        <v>6.489967</v>
      </c>
    </row>
    <row r="13177" spans="1:6" x14ac:dyDescent="0.3">
      <c r="A13177" s="336">
        <v>45255</v>
      </c>
      <c r="B13177" s="2" t="s">
        <v>293</v>
      </c>
      <c r="C13177" s="429">
        <v>6.1922480000000002</v>
      </c>
      <c r="D13177" s="429">
        <v>3.3405269999999998</v>
      </c>
      <c r="E13177" s="429">
        <v>2.8517210000000004</v>
      </c>
      <c r="F13177" s="429">
        <v>5.6771560000000036</v>
      </c>
    </row>
    <row r="13178" spans="1:6" x14ac:dyDescent="0.3">
      <c r="A13178" s="336">
        <v>45275</v>
      </c>
      <c r="B13178" s="2" t="s">
        <v>293</v>
      </c>
      <c r="C13178" s="429">
        <v>6.1987259999999997</v>
      </c>
      <c r="D13178" s="429">
        <v>3.407829</v>
      </c>
      <c r="E13178" s="429">
        <v>2.7908969999999997</v>
      </c>
      <c r="F13178" s="429">
        <v>5.4134420000000034</v>
      </c>
    </row>
    <row r="13179" spans="1:6" x14ac:dyDescent="0.3">
      <c r="A13179" s="336">
        <v>45302</v>
      </c>
      <c r="B13179" s="2" t="s">
        <v>293</v>
      </c>
      <c r="C13179" s="429">
        <v>6.2724130000000002</v>
      </c>
      <c r="D13179" s="429">
        <v>3.3994610000000001</v>
      </c>
      <c r="E13179" s="429">
        <v>2.8729520000000002</v>
      </c>
      <c r="F13179" s="429">
        <v>6.4213459999999998</v>
      </c>
    </row>
    <row r="13180" spans="1:6" x14ac:dyDescent="0.3">
      <c r="A13180" s="336">
        <v>45303</v>
      </c>
      <c r="B13180" s="2" t="s">
        <v>293</v>
      </c>
      <c r="C13180" s="429">
        <v>6.323385</v>
      </c>
      <c r="D13180" s="429">
        <v>3.3766310000000002</v>
      </c>
      <c r="E13180" s="429">
        <v>2.9467539999999999</v>
      </c>
      <c r="F13180" s="429">
        <v>6.5695160000000001</v>
      </c>
    </row>
    <row r="13181" spans="1:6" x14ac:dyDescent="0.3">
      <c r="A13181" s="336">
        <v>45304</v>
      </c>
      <c r="B13181" s="2" t="s">
        <v>293</v>
      </c>
      <c r="C13181" s="429">
        <v>6.3098089999999996</v>
      </c>
      <c r="D13181" s="429">
        <v>3.280214</v>
      </c>
      <c r="E13181" s="429">
        <v>3.0295949999999996</v>
      </c>
      <c r="F13181" s="429">
        <v>7.0216649999999987</v>
      </c>
    </row>
    <row r="13182" spans="1:6" x14ac:dyDescent="0.3">
      <c r="A13182" s="336">
        <v>45305</v>
      </c>
      <c r="B13182" s="2" t="s">
        <v>293</v>
      </c>
      <c r="C13182" s="429">
        <v>6.2688839999999999</v>
      </c>
      <c r="D13182" s="429">
        <v>3.2863859999999998</v>
      </c>
      <c r="E13182" s="429">
        <v>2.9824980000000001</v>
      </c>
      <c r="F13182" s="429">
        <v>7.8346420000000094</v>
      </c>
    </row>
    <row r="13183" spans="1:6" x14ac:dyDescent="0.3">
      <c r="A13183" s="336">
        <v>45306</v>
      </c>
      <c r="B13183" s="2" t="s">
        <v>293</v>
      </c>
      <c r="C13183" s="429">
        <v>6.2692379999999996</v>
      </c>
      <c r="D13183" s="429">
        <v>3.4052790000000002</v>
      </c>
      <c r="E13183" s="429">
        <v>2.8639589999999995</v>
      </c>
      <c r="F13183" s="429">
        <v>6.4002979999999994</v>
      </c>
    </row>
    <row r="13184" spans="1:6" x14ac:dyDescent="0.3">
      <c r="A13184" s="336">
        <v>45308</v>
      </c>
      <c r="B13184" s="2" t="s">
        <v>293</v>
      </c>
      <c r="C13184" s="429">
        <v>6.3115100000000002</v>
      </c>
      <c r="D13184" s="429">
        <v>3.3007749999999998</v>
      </c>
      <c r="E13184" s="429">
        <v>3.0107350000000004</v>
      </c>
      <c r="F13184" s="429">
        <v>7.1578050000000033</v>
      </c>
    </row>
    <row r="13185" spans="1:6" x14ac:dyDescent="0.3">
      <c r="A13185" s="336">
        <v>45309</v>
      </c>
      <c r="B13185" s="2" t="s">
        <v>293</v>
      </c>
      <c r="C13185" s="429">
        <v>6.3458699999999997</v>
      </c>
      <c r="D13185" s="429">
        <v>3.3082760000000002</v>
      </c>
      <c r="E13185" s="429">
        <v>3.0375939999999995</v>
      </c>
      <c r="F13185" s="429">
        <v>7.6190539999999984</v>
      </c>
    </row>
    <row r="13186" spans="1:6" x14ac:dyDescent="0.3">
      <c r="A13186" s="336">
        <v>45311</v>
      </c>
      <c r="B13186" s="2" t="s">
        <v>293</v>
      </c>
      <c r="C13186" s="429">
        <v>6.303102</v>
      </c>
      <c r="D13186" s="429">
        <v>3.3088549999999999</v>
      </c>
      <c r="E13186" s="429">
        <v>2.9942470000000001</v>
      </c>
      <c r="F13186" s="429">
        <v>6.3840249999999941</v>
      </c>
    </row>
    <row r="13187" spans="1:6" x14ac:dyDescent="0.3">
      <c r="A13187" s="336">
        <v>45312</v>
      </c>
      <c r="B13187" s="2" t="s">
        <v>293</v>
      </c>
      <c r="C13187" s="429">
        <v>6.2669560000000004</v>
      </c>
      <c r="D13187" s="429">
        <v>3.3976760000000001</v>
      </c>
      <c r="E13187" s="429">
        <v>2.8692800000000003</v>
      </c>
      <c r="F13187" s="429">
        <v>7.003739000000003</v>
      </c>
    </row>
    <row r="13188" spans="1:6" x14ac:dyDescent="0.3">
      <c r="A13188" s="336">
        <v>45314</v>
      </c>
      <c r="B13188" s="2" t="s">
        <v>293</v>
      </c>
      <c r="C13188" s="429">
        <v>6.1005539999999998</v>
      </c>
      <c r="D13188" s="429">
        <v>3.3266979999999999</v>
      </c>
      <c r="E13188" s="429">
        <v>2.7738559999999999</v>
      </c>
      <c r="F13188" s="429">
        <v>5.9273609999999977</v>
      </c>
    </row>
    <row r="13189" spans="1:6" x14ac:dyDescent="0.3">
      <c r="A13189" s="336">
        <v>45315</v>
      </c>
      <c r="B13189" s="2" t="s">
        <v>293</v>
      </c>
      <c r="C13189" s="429">
        <v>6.3696070000000002</v>
      </c>
      <c r="D13189" s="429">
        <v>3.3253879999999998</v>
      </c>
      <c r="E13189" s="429">
        <v>3.0442190000000005</v>
      </c>
      <c r="F13189" s="429">
        <v>8.0769229999999936</v>
      </c>
    </row>
    <row r="13190" spans="1:6" x14ac:dyDescent="0.3">
      <c r="A13190" s="336">
        <v>45317</v>
      </c>
      <c r="B13190" s="2" t="s">
        <v>293</v>
      </c>
      <c r="C13190" s="429">
        <v>6.2118739999999999</v>
      </c>
      <c r="D13190" s="429">
        <v>3.4257960000000001</v>
      </c>
      <c r="E13190" s="429">
        <v>2.7860779999999998</v>
      </c>
      <c r="F13190" s="429">
        <v>6.1099519999999927</v>
      </c>
    </row>
    <row r="13191" spans="1:6" x14ac:dyDescent="0.3">
      <c r="A13191" s="336">
        <v>45318</v>
      </c>
      <c r="B13191" s="2" t="s">
        <v>293</v>
      </c>
      <c r="C13191" s="429">
        <v>6.3202699999999998</v>
      </c>
      <c r="D13191" s="429">
        <v>3.3286850000000001</v>
      </c>
      <c r="E13191" s="429">
        <v>2.9915849999999997</v>
      </c>
      <c r="F13191" s="429">
        <v>7.3324090000000055</v>
      </c>
    </row>
    <row r="13192" spans="1:6" x14ac:dyDescent="0.3">
      <c r="A13192" s="336">
        <v>45320</v>
      </c>
      <c r="B13192" s="2" t="s">
        <v>293</v>
      </c>
      <c r="C13192" s="429">
        <v>6.2746959999999996</v>
      </c>
      <c r="D13192" s="429">
        <v>3.3282720000000001</v>
      </c>
      <c r="E13192" s="429">
        <v>2.9464239999999995</v>
      </c>
      <c r="F13192" s="429">
        <v>5.9988090000000014</v>
      </c>
    </row>
    <row r="13193" spans="1:6" x14ac:dyDescent="0.3">
      <c r="A13193" s="336">
        <v>45321</v>
      </c>
      <c r="B13193" s="2" t="s">
        <v>293</v>
      </c>
      <c r="C13193" s="429">
        <v>6.2760730000000002</v>
      </c>
      <c r="D13193" s="429">
        <v>3.3184420000000001</v>
      </c>
      <c r="E13193" s="429">
        <v>2.9576310000000001</v>
      </c>
      <c r="F13193" s="429">
        <v>6.1058069999999915</v>
      </c>
    </row>
    <row r="13194" spans="1:6" x14ac:dyDescent="0.3">
      <c r="A13194" s="336">
        <v>45322</v>
      </c>
      <c r="B13194" s="2" t="s">
        <v>293</v>
      </c>
      <c r="C13194" s="429">
        <v>6.3737389999999996</v>
      </c>
      <c r="D13194" s="429">
        <v>3.3349030000000002</v>
      </c>
      <c r="E13194" s="429">
        <v>3.0388359999999994</v>
      </c>
      <c r="F13194" s="429">
        <v>8.0847679999999897</v>
      </c>
    </row>
    <row r="13195" spans="1:6" x14ac:dyDescent="0.3">
      <c r="A13195" s="336">
        <v>45323</v>
      </c>
      <c r="B13195" s="2" t="s">
        <v>293</v>
      </c>
      <c r="C13195" s="429">
        <v>6.2275320000000001</v>
      </c>
      <c r="D13195" s="429">
        <v>3.343683</v>
      </c>
      <c r="E13195" s="429">
        <v>2.8838490000000001</v>
      </c>
      <c r="F13195" s="429">
        <v>7.1288839999999993</v>
      </c>
    </row>
    <row r="13196" spans="1:6" x14ac:dyDescent="0.3">
      <c r="A13196" s="336">
        <v>45324</v>
      </c>
      <c r="B13196" s="2" t="s">
        <v>293</v>
      </c>
      <c r="C13196" s="429">
        <v>6.2745879999999996</v>
      </c>
      <c r="D13196" s="429">
        <v>3.3198180000000002</v>
      </c>
      <c r="E13196" s="429">
        <v>2.9547699999999995</v>
      </c>
      <c r="F13196" s="429">
        <v>7.8034469999999914</v>
      </c>
    </row>
    <row r="13197" spans="1:6" x14ac:dyDescent="0.3">
      <c r="A13197" s="336">
        <v>45325</v>
      </c>
      <c r="B13197" s="2" t="s">
        <v>293</v>
      </c>
      <c r="C13197" s="429">
        <v>6.3481750000000003</v>
      </c>
      <c r="D13197" s="429">
        <v>3.2950010000000001</v>
      </c>
      <c r="E13197" s="429">
        <v>3.0531740000000003</v>
      </c>
      <c r="F13197" s="429">
        <v>7.6754359999999977</v>
      </c>
    </row>
    <row r="13198" spans="1:6" x14ac:dyDescent="0.3">
      <c r="A13198" s="336">
        <v>45326</v>
      </c>
      <c r="B13198" s="2" t="s">
        <v>293</v>
      </c>
      <c r="C13198" s="429">
        <v>6.2483199999999997</v>
      </c>
      <c r="D13198" s="429">
        <v>3.4046690000000002</v>
      </c>
      <c r="E13198" s="429">
        <v>2.8436509999999995</v>
      </c>
      <c r="F13198" s="429">
        <v>6.6071000000000026</v>
      </c>
    </row>
    <row r="13199" spans="1:6" x14ac:dyDescent="0.3">
      <c r="A13199" s="336">
        <v>45327</v>
      </c>
      <c r="B13199" s="2" t="s">
        <v>293</v>
      </c>
      <c r="C13199" s="429">
        <v>6.3633860000000002</v>
      </c>
      <c r="D13199" s="429">
        <v>3.2858510000000001</v>
      </c>
      <c r="E13199" s="429">
        <v>3.0775350000000001</v>
      </c>
      <c r="F13199" s="429">
        <v>7.752525999999996</v>
      </c>
    </row>
    <row r="13200" spans="1:6" x14ac:dyDescent="0.3">
      <c r="A13200" s="336">
        <v>45331</v>
      </c>
      <c r="B13200" s="2" t="s">
        <v>293</v>
      </c>
      <c r="C13200" s="429">
        <v>6.2872260000000004</v>
      </c>
      <c r="D13200" s="429">
        <v>3.3108110000000002</v>
      </c>
      <c r="E13200" s="429">
        <v>2.9764150000000003</v>
      </c>
      <c r="F13200" s="429">
        <v>6.4980789999999971</v>
      </c>
    </row>
    <row r="13201" spans="1:6" x14ac:dyDescent="0.3">
      <c r="A13201" s="336">
        <v>45332</v>
      </c>
      <c r="B13201" s="2" t="s">
        <v>293</v>
      </c>
      <c r="C13201" s="429">
        <v>6.2556419999999999</v>
      </c>
      <c r="D13201" s="429">
        <v>3.3785590000000001</v>
      </c>
      <c r="E13201" s="429">
        <v>2.8770829999999998</v>
      </c>
      <c r="F13201" s="429">
        <v>5.4667850000000087</v>
      </c>
    </row>
    <row r="13202" spans="1:6" x14ac:dyDescent="0.3">
      <c r="A13202" s="336">
        <v>45333</v>
      </c>
      <c r="B13202" s="2" t="s">
        <v>293</v>
      </c>
      <c r="C13202" s="429">
        <v>6.3046040000000003</v>
      </c>
      <c r="D13202" s="429">
        <v>3.3577599999999999</v>
      </c>
      <c r="E13202" s="429">
        <v>2.9468440000000005</v>
      </c>
      <c r="F13202" s="429">
        <v>6.8589850000000041</v>
      </c>
    </row>
    <row r="13203" spans="1:6" x14ac:dyDescent="0.3">
      <c r="A13203" s="336">
        <v>45334</v>
      </c>
      <c r="B13203" s="2" t="s">
        <v>293</v>
      </c>
      <c r="C13203" s="429">
        <v>6.1970150000000004</v>
      </c>
      <c r="D13203" s="429">
        <v>3.4124460000000001</v>
      </c>
      <c r="E13203" s="429">
        <v>2.7845690000000003</v>
      </c>
      <c r="F13203" s="429">
        <v>6.0772499999999923</v>
      </c>
    </row>
    <row r="13204" spans="1:6" x14ac:dyDescent="0.3">
      <c r="A13204" s="336">
        <v>45335</v>
      </c>
      <c r="B13204" s="2" t="s">
        <v>293</v>
      </c>
      <c r="C13204" s="429">
        <v>6.0627779999999998</v>
      </c>
      <c r="D13204" s="429">
        <v>3.3060160000000001</v>
      </c>
      <c r="E13204" s="429">
        <v>2.7567619999999997</v>
      </c>
      <c r="F13204" s="429">
        <v>5.4321269999999942</v>
      </c>
    </row>
    <row r="13205" spans="1:6" x14ac:dyDescent="0.3">
      <c r="A13205" s="336">
        <v>45337</v>
      </c>
      <c r="B13205" s="2" t="s">
        <v>293</v>
      </c>
      <c r="C13205" s="429">
        <v>6.3363069999999997</v>
      </c>
      <c r="D13205" s="429">
        <v>3.3070810000000002</v>
      </c>
      <c r="E13205" s="429">
        <v>3.0292259999999995</v>
      </c>
      <c r="F13205" s="429">
        <v>7.4606929999999991</v>
      </c>
    </row>
    <row r="13206" spans="1:6" x14ac:dyDescent="0.3">
      <c r="A13206" s="336">
        <v>45338</v>
      </c>
      <c r="B13206" s="2" t="s">
        <v>293</v>
      </c>
      <c r="C13206" s="429">
        <v>6.3108690000000003</v>
      </c>
      <c r="D13206" s="429">
        <v>3.2929240000000002</v>
      </c>
      <c r="E13206" s="429">
        <v>3.0179450000000001</v>
      </c>
      <c r="F13206" s="429">
        <v>6.9656069999999985</v>
      </c>
    </row>
    <row r="13207" spans="1:6" x14ac:dyDescent="0.3">
      <c r="A13207" s="336">
        <v>45339</v>
      </c>
      <c r="B13207" s="2" t="s">
        <v>293</v>
      </c>
      <c r="C13207" s="429">
        <v>6.345529</v>
      </c>
      <c r="D13207" s="429">
        <v>3.3266170000000002</v>
      </c>
      <c r="E13207" s="429">
        <v>3.0189119999999998</v>
      </c>
      <c r="F13207" s="429">
        <v>7.7139699999999962</v>
      </c>
    </row>
    <row r="13208" spans="1:6" x14ac:dyDescent="0.3">
      <c r="A13208" s="336">
        <v>45340</v>
      </c>
      <c r="B13208" s="2" t="s">
        <v>293</v>
      </c>
      <c r="C13208" s="429">
        <v>6.1958840000000004</v>
      </c>
      <c r="D13208" s="429">
        <v>3.4153910000000001</v>
      </c>
      <c r="E13208" s="429">
        <v>2.7804930000000003</v>
      </c>
      <c r="F13208" s="429">
        <v>6.0170659999999998</v>
      </c>
    </row>
    <row r="13209" spans="1:6" x14ac:dyDescent="0.3">
      <c r="A13209" s="336">
        <v>45341</v>
      </c>
      <c r="B13209" s="2" t="s">
        <v>293</v>
      </c>
      <c r="C13209" s="429">
        <v>6.3012969999999999</v>
      </c>
      <c r="D13209" s="429">
        <v>3.339486</v>
      </c>
      <c r="E13209" s="429">
        <v>2.961811</v>
      </c>
      <c r="F13209" s="429">
        <v>7.9360279999999932</v>
      </c>
    </row>
    <row r="13210" spans="1:6" x14ac:dyDescent="0.3">
      <c r="A13210" s="336">
        <v>45342</v>
      </c>
      <c r="B13210" s="2" t="s">
        <v>293</v>
      </c>
      <c r="C13210" s="429">
        <v>6.3735689999999998</v>
      </c>
      <c r="D13210" s="429">
        <v>3.2843819999999999</v>
      </c>
      <c r="E13210" s="429">
        <v>3.0891869999999999</v>
      </c>
      <c r="F13210" s="429">
        <v>8.0548859999999962</v>
      </c>
    </row>
    <row r="13211" spans="1:6" x14ac:dyDescent="0.3">
      <c r="A13211" s="336">
        <v>45344</v>
      </c>
      <c r="B13211" s="2" t="s">
        <v>293</v>
      </c>
      <c r="C13211" s="429">
        <v>6.2725850000000003</v>
      </c>
      <c r="D13211" s="429">
        <v>3.3766929999999999</v>
      </c>
      <c r="E13211" s="429">
        <v>2.8958920000000004</v>
      </c>
      <c r="F13211" s="429">
        <v>7.2799890000000005</v>
      </c>
    </row>
    <row r="13212" spans="1:6" x14ac:dyDescent="0.3">
      <c r="A13212" s="336">
        <v>45345</v>
      </c>
      <c r="B13212" s="2" t="s">
        <v>293</v>
      </c>
      <c r="C13212" s="429">
        <v>6.3453559999999998</v>
      </c>
      <c r="D13212" s="429">
        <v>3.300881</v>
      </c>
      <c r="E13212" s="429">
        <v>3.0444749999999998</v>
      </c>
      <c r="F13212" s="429">
        <v>7.7779260000000079</v>
      </c>
    </row>
    <row r="13213" spans="1:6" x14ac:dyDescent="0.3">
      <c r="A13213" s="336">
        <v>45346</v>
      </c>
      <c r="B13213" s="2" t="s">
        <v>293</v>
      </c>
      <c r="C13213" s="429">
        <v>6.2677579999999997</v>
      </c>
      <c r="D13213" s="429">
        <v>3.3314149999999998</v>
      </c>
      <c r="E13213" s="429">
        <v>2.9363429999999999</v>
      </c>
      <c r="F13213" s="429">
        <v>5.9584630000000089</v>
      </c>
    </row>
    <row r="13214" spans="1:6" x14ac:dyDescent="0.3">
      <c r="A13214" s="336">
        <v>45347</v>
      </c>
      <c r="B13214" s="2" t="s">
        <v>293</v>
      </c>
      <c r="C13214" s="429">
        <v>6.2580070000000001</v>
      </c>
      <c r="D13214" s="429">
        <v>3.3554110000000001</v>
      </c>
      <c r="E13214" s="429">
        <v>2.902596</v>
      </c>
      <c r="F13214" s="429">
        <v>5.4876000000000005</v>
      </c>
    </row>
    <row r="13215" spans="1:6" x14ac:dyDescent="0.3">
      <c r="A13215" s="336">
        <v>45348</v>
      </c>
      <c r="B13215" s="2" t="s">
        <v>293</v>
      </c>
      <c r="C13215" s="429">
        <v>6.3539089999999998</v>
      </c>
      <c r="D13215" s="429">
        <v>3.4519479999999998</v>
      </c>
      <c r="E13215" s="429">
        <v>2.901961</v>
      </c>
      <c r="F13215" s="429">
        <v>6.5662469999999971</v>
      </c>
    </row>
    <row r="13216" spans="1:6" x14ac:dyDescent="0.3">
      <c r="A13216" s="336">
        <v>45356</v>
      </c>
      <c r="B13216" s="2" t="s">
        <v>293</v>
      </c>
      <c r="C13216" s="429">
        <v>6.3011670000000004</v>
      </c>
      <c r="D13216" s="429">
        <v>3.3648039999999999</v>
      </c>
      <c r="E13216" s="429">
        <v>2.9363630000000005</v>
      </c>
      <c r="F13216" s="429">
        <v>7.0942639999999955</v>
      </c>
    </row>
    <row r="13217" spans="1:6" x14ac:dyDescent="0.3">
      <c r="A13217" s="336">
        <v>45359</v>
      </c>
      <c r="B13217" s="2" t="s">
        <v>293</v>
      </c>
      <c r="C13217" s="429">
        <v>6.3323919999999996</v>
      </c>
      <c r="D13217" s="429">
        <v>3.3222010000000002</v>
      </c>
      <c r="E13217" s="429">
        <v>3.0101909999999994</v>
      </c>
      <c r="F13217" s="429">
        <v>7.5827529999999896</v>
      </c>
    </row>
    <row r="13218" spans="1:6" x14ac:dyDescent="0.3">
      <c r="A13218" s="336">
        <v>45362</v>
      </c>
      <c r="B13218" s="2" t="s">
        <v>293</v>
      </c>
      <c r="C13218" s="429">
        <v>6.3423860000000003</v>
      </c>
      <c r="D13218" s="429">
        <v>3.413386</v>
      </c>
      <c r="E13218" s="429">
        <v>2.9290000000000003</v>
      </c>
      <c r="F13218" s="429">
        <v>6.6415190000000095</v>
      </c>
    </row>
    <row r="13219" spans="1:6" x14ac:dyDescent="0.3">
      <c r="A13219" s="336">
        <v>45363</v>
      </c>
      <c r="B13219" s="2" t="s">
        <v>293</v>
      </c>
      <c r="C13219" s="429">
        <v>6.3154430000000001</v>
      </c>
      <c r="D13219" s="429">
        <v>3.3486769999999999</v>
      </c>
      <c r="E13219" s="429">
        <v>2.9667660000000002</v>
      </c>
      <c r="F13219" s="429">
        <v>6.9649719999999959</v>
      </c>
    </row>
    <row r="13220" spans="1:6" x14ac:dyDescent="0.3">
      <c r="A13220" s="336">
        <v>45365</v>
      </c>
      <c r="B13220" s="2" t="s">
        <v>293</v>
      </c>
      <c r="C13220" s="429">
        <v>6.2522339999999996</v>
      </c>
      <c r="D13220" s="429">
        <v>3.3950809999999998</v>
      </c>
      <c r="E13220" s="429">
        <v>2.8571529999999998</v>
      </c>
      <c r="F13220" s="429">
        <v>6.3780980000000014</v>
      </c>
    </row>
    <row r="13221" spans="1:6" x14ac:dyDescent="0.3">
      <c r="A13221" s="336">
        <v>45368</v>
      </c>
      <c r="B13221" s="2" t="s">
        <v>293</v>
      </c>
      <c r="C13221" s="429">
        <v>6.0281969999999996</v>
      </c>
      <c r="D13221" s="429">
        <v>3.3570890000000002</v>
      </c>
      <c r="E13221" s="429">
        <v>2.6711079999999994</v>
      </c>
      <c r="F13221" s="429">
        <v>5.1307389999999913</v>
      </c>
    </row>
    <row r="13222" spans="1:6" x14ac:dyDescent="0.3">
      <c r="A13222" s="336">
        <v>45369</v>
      </c>
      <c r="B13222" s="2" t="s">
        <v>293</v>
      </c>
      <c r="C13222" s="429">
        <v>5.9907570000000003</v>
      </c>
      <c r="D13222" s="429">
        <v>3.3841929999999998</v>
      </c>
      <c r="E13222" s="429">
        <v>2.6065640000000005</v>
      </c>
      <c r="F13222" s="429">
        <v>4.7721680000000148</v>
      </c>
    </row>
    <row r="13223" spans="1:6" x14ac:dyDescent="0.3">
      <c r="A13223" s="336">
        <v>45370</v>
      </c>
      <c r="B13223" s="2" t="s">
        <v>293</v>
      </c>
      <c r="C13223" s="429">
        <v>6.2277709999999997</v>
      </c>
      <c r="D13223" s="429">
        <v>3.2873079999999999</v>
      </c>
      <c r="E13223" s="429">
        <v>2.9404629999999998</v>
      </c>
      <c r="F13223" s="429">
        <v>7.4361550000000065</v>
      </c>
    </row>
    <row r="13224" spans="1:6" x14ac:dyDescent="0.3">
      <c r="A13224" s="336">
        <v>45371</v>
      </c>
      <c r="B13224" s="2" t="s">
        <v>293</v>
      </c>
      <c r="C13224" s="429">
        <v>6.3584769999999997</v>
      </c>
      <c r="D13224" s="429">
        <v>3.3583259999999999</v>
      </c>
      <c r="E13224" s="429">
        <v>3.0001509999999998</v>
      </c>
      <c r="F13224" s="429">
        <v>8.3320830000000043</v>
      </c>
    </row>
    <row r="13225" spans="1:6" x14ac:dyDescent="0.3">
      <c r="A13225" s="336">
        <v>45373</v>
      </c>
      <c r="B13225" s="2" t="s">
        <v>293</v>
      </c>
      <c r="C13225" s="429">
        <v>6.3315700000000001</v>
      </c>
      <c r="D13225" s="429">
        <v>3.364811</v>
      </c>
      <c r="E13225" s="429">
        <v>2.9667590000000001</v>
      </c>
      <c r="F13225" s="429">
        <v>7.7488740000000007</v>
      </c>
    </row>
    <row r="13226" spans="1:6" x14ac:dyDescent="0.3">
      <c r="A13226" s="336">
        <v>45377</v>
      </c>
      <c r="B13226" s="2" t="s">
        <v>293</v>
      </c>
      <c r="C13226" s="429">
        <v>6.3844820000000002</v>
      </c>
      <c r="D13226" s="429">
        <v>3.3525510000000001</v>
      </c>
      <c r="E13226" s="429">
        <v>3.0319310000000002</v>
      </c>
      <c r="F13226" s="429">
        <v>8.5377619999999936</v>
      </c>
    </row>
    <row r="13227" spans="1:6" x14ac:dyDescent="0.3">
      <c r="A13227" s="336">
        <v>45380</v>
      </c>
      <c r="B13227" s="2" t="s">
        <v>293</v>
      </c>
      <c r="C13227" s="429">
        <v>6.3237439999999996</v>
      </c>
      <c r="D13227" s="429">
        <v>3.348433</v>
      </c>
      <c r="E13227" s="429">
        <v>2.9753109999999996</v>
      </c>
      <c r="F13227" s="429">
        <v>6.9087030000000098</v>
      </c>
    </row>
    <row r="13228" spans="1:6" x14ac:dyDescent="0.3">
      <c r="A13228" s="336">
        <v>45381</v>
      </c>
      <c r="B13228" s="2" t="s">
        <v>293</v>
      </c>
      <c r="C13228" s="429">
        <v>6.3199620000000003</v>
      </c>
      <c r="D13228" s="429">
        <v>3.2965399999999998</v>
      </c>
      <c r="E13228" s="429">
        <v>3.0234220000000005</v>
      </c>
      <c r="F13228" s="429">
        <v>7.1337559999999982</v>
      </c>
    </row>
    <row r="13229" spans="1:6" x14ac:dyDescent="0.3">
      <c r="A13229" s="336">
        <v>45382</v>
      </c>
      <c r="B13229" s="2" t="s">
        <v>293</v>
      </c>
      <c r="C13229" s="429">
        <v>6.2948199999999996</v>
      </c>
      <c r="D13229" s="429">
        <v>3.2928850000000001</v>
      </c>
      <c r="E13229" s="429">
        <v>3.0019349999999996</v>
      </c>
      <c r="F13229" s="429">
        <v>6.5676079999999928</v>
      </c>
    </row>
    <row r="13230" spans="1:6" x14ac:dyDescent="0.3">
      <c r="A13230" s="336">
        <v>45383</v>
      </c>
      <c r="B13230" s="2" t="s">
        <v>293</v>
      </c>
      <c r="C13230" s="429">
        <v>6.3631169999999999</v>
      </c>
      <c r="D13230" s="429">
        <v>3.3350599999999999</v>
      </c>
      <c r="E13230" s="429">
        <v>3.028057</v>
      </c>
      <c r="F13230" s="429">
        <v>7.920219000000003</v>
      </c>
    </row>
    <row r="13231" spans="1:6" x14ac:dyDescent="0.3">
      <c r="A13231" s="336">
        <v>45385</v>
      </c>
      <c r="B13231" s="2" t="s">
        <v>293</v>
      </c>
      <c r="C13231" s="429">
        <v>6.1759130000000004</v>
      </c>
      <c r="D13231" s="429">
        <v>3.2990810000000002</v>
      </c>
      <c r="E13231" s="429">
        <v>2.8768320000000003</v>
      </c>
      <c r="F13231" s="429">
        <v>6.8944920000000067</v>
      </c>
    </row>
    <row r="13232" spans="1:6" x14ac:dyDescent="0.3">
      <c r="A13232" s="336">
        <v>45387</v>
      </c>
      <c r="B13232" s="2" t="s">
        <v>293</v>
      </c>
      <c r="C13232" s="429">
        <v>6.1738650000000002</v>
      </c>
      <c r="D13232" s="429">
        <v>3.3294049999999999</v>
      </c>
      <c r="E13232" s="429">
        <v>2.8444600000000002</v>
      </c>
      <c r="F13232" s="429">
        <v>6.8233079999999973</v>
      </c>
    </row>
    <row r="13233" spans="1:6" x14ac:dyDescent="0.3">
      <c r="A13233" s="336">
        <v>45388</v>
      </c>
      <c r="B13233" s="2" t="s">
        <v>293</v>
      </c>
      <c r="C13233" s="429">
        <v>6.3328899999999999</v>
      </c>
      <c r="D13233" s="429">
        <v>3.3878309999999998</v>
      </c>
      <c r="E13233" s="429">
        <v>2.9450590000000001</v>
      </c>
      <c r="F13233" s="429">
        <v>6.871569000000008</v>
      </c>
    </row>
    <row r="13234" spans="1:6" x14ac:dyDescent="0.3">
      <c r="A13234" s="336">
        <v>45390</v>
      </c>
      <c r="B13234" s="2" t="s">
        <v>293</v>
      </c>
      <c r="C13234" s="429">
        <v>6.3200459999999996</v>
      </c>
      <c r="D13234" s="429">
        <v>3.443619</v>
      </c>
      <c r="E13234" s="429">
        <v>2.8764269999999996</v>
      </c>
      <c r="F13234" s="429">
        <v>6.0674509999999984</v>
      </c>
    </row>
    <row r="13235" spans="1:6" x14ac:dyDescent="0.3">
      <c r="A13235" s="336">
        <v>45402</v>
      </c>
      <c r="B13235" s="2" t="s">
        <v>293</v>
      </c>
      <c r="C13235" s="429">
        <v>6.3780559999999999</v>
      </c>
      <c r="D13235" s="429">
        <v>3.3014290000000002</v>
      </c>
      <c r="E13235" s="429">
        <v>3.0766269999999998</v>
      </c>
      <c r="F13235" s="429">
        <v>8.6330880000000079</v>
      </c>
    </row>
    <row r="13236" spans="1:6" x14ac:dyDescent="0.3">
      <c r="A13236" s="336">
        <v>45403</v>
      </c>
      <c r="B13236" s="2" t="s">
        <v>293</v>
      </c>
      <c r="C13236" s="429">
        <v>6.3646779999999996</v>
      </c>
      <c r="D13236" s="429">
        <v>3.2973979999999998</v>
      </c>
      <c r="E13236" s="429">
        <v>3.0672799999999998</v>
      </c>
      <c r="F13236" s="429">
        <v>8.5986699999999985</v>
      </c>
    </row>
    <row r="13237" spans="1:6" x14ac:dyDescent="0.3">
      <c r="A13237" s="336">
        <v>45404</v>
      </c>
      <c r="B13237" s="2" t="s">
        <v>293</v>
      </c>
      <c r="C13237" s="429">
        <v>6.3670939999999998</v>
      </c>
      <c r="D13237" s="429">
        <v>3.3084410000000002</v>
      </c>
      <c r="E13237" s="429">
        <v>3.0586529999999996</v>
      </c>
      <c r="F13237" s="429">
        <v>8.590962999999995</v>
      </c>
    </row>
    <row r="13238" spans="1:6" x14ac:dyDescent="0.3">
      <c r="A13238" s="336">
        <v>45405</v>
      </c>
      <c r="B13238" s="2" t="s">
        <v>293</v>
      </c>
      <c r="C13238" s="429">
        <v>6.3809639999999996</v>
      </c>
      <c r="D13238" s="429">
        <v>3.314073</v>
      </c>
      <c r="E13238" s="429">
        <v>3.0668909999999996</v>
      </c>
      <c r="F13238" s="429">
        <v>8.626018000000002</v>
      </c>
    </row>
    <row r="13239" spans="1:6" x14ac:dyDescent="0.3">
      <c r="A13239" s="336">
        <v>45406</v>
      </c>
      <c r="B13239" s="2" t="s">
        <v>293</v>
      </c>
      <c r="C13239" s="429">
        <v>6.3854829999999998</v>
      </c>
      <c r="D13239" s="429">
        <v>3.3140550000000002</v>
      </c>
      <c r="E13239" s="429">
        <v>3.0714279999999996</v>
      </c>
      <c r="F13239" s="429">
        <v>8.6183910000000026</v>
      </c>
    </row>
    <row r="13240" spans="1:6" x14ac:dyDescent="0.3">
      <c r="A13240" s="336">
        <v>45408</v>
      </c>
      <c r="B13240" s="2" t="s">
        <v>293</v>
      </c>
      <c r="C13240" s="429">
        <v>6.3789899999999999</v>
      </c>
      <c r="D13240" s="429">
        <v>3.2969889999999999</v>
      </c>
      <c r="E13240" s="429">
        <v>3.082001</v>
      </c>
      <c r="F13240" s="429">
        <v>8.6020990000000026</v>
      </c>
    </row>
    <row r="13241" spans="1:6" x14ac:dyDescent="0.3">
      <c r="A13241" s="336">
        <v>45409</v>
      </c>
      <c r="B13241" s="2" t="s">
        <v>293</v>
      </c>
      <c r="C13241" s="429">
        <v>6.366409</v>
      </c>
      <c r="D13241" s="429">
        <v>3.2928060000000001</v>
      </c>
      <c r="E13241" s="429">
        <v>3.0736029999999999</v>
      </c>
      <c r="F13241" s="429">
        <v>8.49756</v>
      </c>
    </row>
    <row r="13242" spans="1:6" x14ac:dyDescent="0.3">
      <c r="A13242" s="336">
        <v>45410</v>
      </c>
      <c r="B13242" s="2" t="s">
        <v>293</v>
      </c>
      <c r="C13242" s="429">
        <v>6.3657349999999999</v>
      </c>
      <c r="D13242" s="429">
        <v>3.2928440000000001</v>
      </c>
      <c r="E13242" s="429">
        <v>3.0728909999999998</v>
      </c>
      <c r="F13242" s="429">
        <v>8.5978290000000044</v>
      </c>
    </row>
    <row r="13243" spans="1:6" x14ac:dyDescent="0.3">
      <c r="A13243" s="336">
        <v>45414</v>
      </c>
      <c r="B13243" s="2" t="s">
        <v>293</v>
      </c>
      <c r="C13243" s="429">
        <v>6.3816350000000002</v>
      </c>
      <c r="D13243" s="429">
        <v>3.3322690000000001</v>
      </c>
      <c r="E13243" s="429">
        <v>3.049366</v>
      </c>
      <c r="F13243" s="429">
        <v>8.5921529999999962</v>
      </c>
    </row>
    <row r="13244" spans="1:6" x14ac:dyDescent="0.3">
      <c r="A13244" s="336">
        <v>45415</v>
      </c>
      <c r="B13244" s="2" t="s">
        <v>293</v>
      </c>
      <c r="C13244" s="429">
        <v>6.3874579999999996</v>
      </c>
      <c r="D13244" s="429">
        <v>3.3317830000000002</v>
      </c>
      <c r="E13244" s="429">
        <v>3.0556749999999995</v>
      </c>
      <c r="F13244" s="429">
        <v>8.5480449999999948</v>
      </c>
    </row>
    <row r="13245" spans="1:6" x14ac:dyDescent="0.3">
      <c r="A13245" s="336">
        <v>45416</v>
      </c>
      <c r="B13245" s="2" t="s">
        <v>293</v>
      </c>
      <c r="C13245" s="429">
        <v>6.3870849999999999</v>
      </c>
      <c r="D13245" s="429">
        <v>3.322289</v>
      </c>
      <c r="E13245" s="429">
        <v>3.0647959999999999</v>
      </c>
      <c r="F13245" s="429">
        <v>8.575172000000002</v>
      </c>
    </row>
    <row r="13246" spans="1:6" x14ac:dyDescent="0.3">
      <c r="A13246" s="336">
        <v>45417</v>
      </c>
      <c r="B13246" s="2" t="s">
        <v>293</v>
      </c>
      <c r="C13246" s="429">
        <v>6.3840240000000001</v>
      </c>
      <c r="D13246" s="429">
        <v>3.3017539999999999</v>
      </c>
      <c r="E13246" s="429">
        <v>3.0822700000000003</v>
      </c>
      <c r="F13246" s="429">
        <v>8.6203159999999883</v>
      </c>
    </row>
    <row r="13247" spans="1:6" x14ac:dyDescent="0.3">
      <c r="A13247" s="336">
        <v>45418</v>
      </c>
      <c r="B13247" s="2" t="s">
        <v>293</v>
      </c>
      <c r="C13247" s="429">
        <v>6.3762280000000002</v>
      </c>
      <c r="D13247" s="429">
        <v>3.2954119999999998</v>
      </c>
      <c r="E13247" s="429">
        <v>3.0808160000000004</v>
      </c>
      <c r="F13247" s="429">
        <v>8.3336700000000121</v>
      </c>
    </row>
    <row r="13248" spans="1:6" x14ac:dyDescent="0.3">
      <c r="A13248" s="336">
        <v>45419</v>
      </c>
      <c r="B13248" s="2" t="s">
        <v>293</v>
      </c>
      <c r="C13248" s="429">
        <v>6.3556910000000002</v>
      </c>
      <c r="D13248" s="429">
        <v>3.2907099999999998</v>
      </c>
      <c r="E13248" s="429">
        <v>3.0649810000000004</v>
      </c>
      <c r="F13248" s="429">
        <v>8.4339970000000051</v>
      </c>
    </row>
    <row r="13249" spans="1:6" x14ac:dyDescent="0.3">
      <c r="A13249" s="336">
        <v>45420</v>
      </c>
      <c r="B13249" s="2" t="s">
        <v>293</v>
      </c>
      <c r="C13249" s="429">
        <v>6.3435480000000002</v>
      </c>
      <c r="D13249" s="429">
        <v>3.2886389999999999</v>
      </c>
      <c r="E13249" s="429">
        <v>3.0549090000000003</v>
      </c>
      <c r="F13249" s="429">
        <v>8.4209259999999944</v>
      </c>
    </row>
    <row r="13250" spans="1:6" x14ac:dyDescent="0.3">
      <c r="A13250" s="336">
        <v>45424</v>
      </c>
      <c r="B13250" s="2" t="s">
        <v>293</v>
      </c>
      <c r="C13250" s="429">
        <v>6.3518119999999998</v>
      </c>
      <c r="D13250" s="429">
        <v>3.3253439999999999</v>
      </c>
      <c r="E13250" s="429">
        <v>3.0264679999999999</v>
      </c>
      <c r="F13250" s="429">
        <v>8.5034310000000062</v>
      </c>
    </row>
    <row r="13251" spans="1:6" x14ac:dyDescent="0.3">
      <c r="A13251" s="336">
        <v>45426</v>
      </c>
      <c r="B13251" s="2" t="s">
        <v>293</v>
      </c>
      <c r="C13251" s="429">
        <v>6.3722320000000003</v>
      </c>
      <c r="D13251" s="429">
        <v>3.3163469999999999</v>
      </c>
      <c r="E13251" s="429">
        <v>3.0558850000000004</v>
      </c>
      <c r="F13251" s="429">
        <v>8.2615069999999946</v>
      </c>
    </row>
    <row r="13252" spans="1:6" x14ac:dyDescent="0.3">
      <c r="A13252" s="336">
        <v>45427</v>
      </c>
      <c r="B13252" s="2" t="s">
        <v>293</v>
      </c>
      <c r="C13252" s="429">
        <v>6.3711900000000004</v>
      </c>
      <c r="D13252" s="429">
        <v>3.3038280000000002</v>
      </c>
      <c r="E13252" s="429">
        <v>3.0673620000000001</v>
      </c>
      <c r="F13252" s="429">
        <v>8.3216889999999992</v>
      </c>
    </row>
    <row r="13253" spans="1:6" x14ac:dyDescent="0.3">
      <c r="A13253" s="336">
        <v>45429</v>
      </c>
      <c r="B13253" s="2" t="s">
        <v>293</v>
      </c>
      <c r="C13253" s="429">
        <v>6.3421789999999998</v>
      </c>
      <c r="D13253" s="429">
        <v>3.2884259999999998</v>
      </c>
      <c r="E13253" s="429">
        <v>3.0537529999999999</v>
      </c>
      <c r="F13253" s="429">
        <v>8.272396999999998</v>
      </c>
    </row>
    <row r="13254" spans="1:6" x14ac:dyDescent="0.3">
      <c r="A13254" s="336">
        <v>45430</v>
      </c>
      <c r="B13254" s="2" t="s">
        <v>293</v>
      </c>
      <c r="C13254" s="429">
        <v>6.3270340000000003</v>
      </c>
      <c r="D13254" s="429">
        <v>3.286184</v>
      </c>
      <c r="E13254" s="429">
        <v>3.0408500000000003</v>
      </c>
      <c r="F13254" s="429">
        <v>8.3559029999999979</v>
      </c>
    </row>
    <row r="13255" spans="1:6" x14ac:dyDescent="0.3">
      <c r="A13255" s="336">
        <v>45431</v>
      </c>
      <c r="B13255" s="2" t="s">
        <v>293</v>
      </c>
      <c r="C13255" s="429">
        <v>6.335502</v>
      </c>
      <c r="D13255" s="429">
        <v>3.29392</v>
      </c>
      <c r="E13255" s="429">
        <v>3.041582</v>
      </c>
      <c r="F13255" s="429">
        <v>8.435654999999997</v>
      </c>
    </row>
    <row r="13256" spans="1:6" x14ac:dyDescent="0.3">
      <c r="A13256" s="336">
        <v>45432</v>
      </c>
      <c r="B13256" s="2" t="s">
        <v>293</v>
      </c>
      <c r="C13256" s="429">
        <v>6.3331489999999997</v>
      </c>
      <c r="D13256" s="429">
        <v>3.2879</v>
      </c>
      <c r="E13256" s="429">
        <v>3.0452489999999997</v>
      </c>
      <c r="F13256" s="429">
        <v>8.4188779999999923</v>
      </c>
    </row>
    <row r="13257" spans="1:6" x14ac:dyDescent="0.3">
      <c r="A13257" s="336">
        <v>45433</v>
      </c>
      <c r="B13257" s="2" t="s">
        <v>293</v>
      </c>
      <c r="C13257" s="429">
        <v>6.3313389999999998</v>
      </c>
      <c r="D13257" s="429">
        <v>3.3089949999999999</v>
      </c>
      <c r="E13257" s="429">
        <v>3.0223439999999999</v>
      </c>
      <c r="F13257" s="429">
        <v>8.3654410000000041</v>
      </c>
    </row>
    <row r="13258" spans="1:6" x14ac:dyDescent="0.3">
      <c r="A13258" s="336">
        <v>45434</v>
      </c>
      <c r="B13258" s="2" t="s">
        <v>293</v>
      </c>
      <c r="C13258" s="429">
        <v>6.2810170000000003</v>
      </c>
      <c r="D13258" s="429">
        <v>3.289723</v>
      </c>
      <c r="E13258" s="429">
        <v>2.9912940000000003</v>
      </c>
      <c r="F13258" s="429">
        <v>7.9976879999999966</v>
      </c>
    </row>
    <row r="13259" spans="1:6" x14ac:dyDescent="0.3">
      <c r="A13259" s="336">
        <v>45439</v>
      </c>
      <c r="B13259" s="2" t="s">
        <v>293</v>
      </c>
      <c r="C13259" s="429">
        <v>6.3728109999999996</v>
      </c>
      <c r="D13259" s="429">
        <v>3.2924280000000001</v>
      </c>
      <c r="E13259" s="429">
        <v>3.0803829999999994</v>
      </c>
      <c r="F13259" s="429">
        <v>8.4264340000000075</v>
      </c>
    </row>
    <row r="13260" spans="1:6" x14ac:dyDescent="0.3">
      <c r="A13260" s="336">
        <v>45440</v>
      </c>
      <c r="B13260" s="2" t="s">
        <v>293</v>
      </c>
      <c r="C13260" s="429">
        <v>6.303858</v>
      </c>
      <c r="D13260" s="429">
        <v>3.2862809999999998</v>
      </c>
      <c r="E13260" s="429">
        <v>3.0175770000000002</v>
      </c>
      <c r="F13260" s="429">
        <v>8.1130629999999968</v>
      </c>
    </row>
    <row r="13261" spans="1:6" x14ac:dyDescent="0.3">
      <c r="A13261" s="336">
        <v>45449</v>
      </c>
      <c r="B13261" s="2" t="s">
        <v>293</v>
      </c>
      <c r="C13261" s="429">
        <v>6.3758150000000002</v>
      </c>
      <c r="D13261" s="429">
        <v>3.2888039999999998</v>
      </c>
      <c r="E13261" s="429">
        <v>3.0870110000000004</v>
      </c>
      <c r="F13261" s="429">
        <v>8.273612</v>
      </c>
    </row>
    <row r="13262" spans="1:6" x14ac:dyDescent="0.3">
      <c r="A13262" s="336">
        <v>45458</v>
      </c>
      <c r="B13262" s="2" t="s">
        <v>293</v>
      </c>
      <c r="C13262" s="429">
        <v>6.3068989999999996</v>
      </c>
      <c r="D13262" s="429">
        <v>3.2831890000000001</v>
      </c>
      <c r="E13262" s="429">
        <v>3.0237099999999995</v>
      </c>
      <c r="F13262" s="429">
        <v>7.8209949999999964</v>
      </c>
    </row>
    <row r="13263" spans="1:6" x14ac:dyDescent="0.3">
      <c r="A13263" s="336">
        <v>45459</v>
      </c>
      <c r="B13263" s="2" t="s">
        <v>293</v>
      </c>
      <c r="C13263" s="429">
        <v>6.330552</v>
      </c>
      <c r="D13263" s="429">
        <v>3.2861729999999998</v>
      </c>
      <c r="E13263" s="429">
        <v>3.0443790000000002</v>
      </c>
      <c r="F13263" s="429">
        <v>8.0843100000000021</v>
      </c>
    </row>
    <row r="13264" spans="1:6" x14ac:dyDescent="0.3">
      <c r="A13264" s="336">
        <v>45469</v>
      </c>
      <c r="B13264" s="2" t="s">
        <v>293</v>
      </c>
      <c r="C13264" s="429">
        <v>6.3670220000000004</v>
      </c>
      <c r="D13264" s="429">
        <v>3.293034</v>
      </c>
      <c r="E13264" s="429">
        <v>3.0739880000000004</v>
      </c>
      <c r="F13264" s="429">
        <v>8.5774510000000035</v>
      </c>
    </row>
    <row r="13265" spans="1:6" x14ac:dyDescent="0.3">
      <c r="A13265" s="336">
        <v>45502</v>
      </c>
      <c r="B13265" s="2" t="s">
        <v>293</v>
      </c>
      <c r="C13265" s="429">
        <v>6.1237620000000001</v>
      </c>
      <c r="D13265" s="429">
        <v>3.3878180000000002</v>
      </c>
      <c r="E13265" s="429">
        <v>2.7359439999999999</v>
      </c>
      <c r="F13265" s="429">
        <v>5.8128790000000095</v>
      </c>
    </row>
    <row r="13266" spans="1:6" x14ac:dyDescent="0.3">
      <c r="A13266" s="336">
        <v>45503</v>
      </c>
      <c r="B13266" s="2" t="s">
        <v>293</v>
      </c>
      <c r="C13266" s="429">
        <v>6.0858249999999998</v>
      </c>
      <c r="D13266" s="429">
        <v>3.4026700000000001</v>
      </c>
      <c r="E13266" s="429">
        <v>2.6831549999999997</v>
      </c>
      <c r="F13266" s="429">
        <v>5.4665680000000023</v>
      </c>
    </row>
    <row r="13267" spans="1:6" x14ac:dyDescent="0.3">
      <c r="A13267" s="336">
        <v>45504</v>
      </c>
      <c r="B13267" s="2" t="s">
        <v>293</v>
      </c>
      <c r="C13267" s="429">
        <v>6.1794250000000002</v>
      </c>
      <c r="D13267" s="429">
        <v>3.3896579999999998</v>
      </c>
      <c r="E13267" s="429">
        <v>2.7897670000000003</v>
      </c>
      <c r="F13267" s="429">
        <v>6.2270850000000024</v>
      </c>
    </row>
    <row r="13268" spans="1:6" x14ac:dyDescent="0.3">
      <c r="A13268" s="336">
        <v>45505</v>
      </c>
      <c r="B13268" s="2" t="s">
        <v>293</v>
      </c>
      <c r="C13268" s="429">
        <v>6.0772190000000004</v>
      </c>
      <c r="D13268" s="429">
        <v>3.3811550000000001</v>
      </c>
      <c r="E13268" s="429">
        <v>2.6960640000000002</v>
      </c>
      <c r="F13268" s="429">
        <v>5.567653</v>
      </c>
    </row>
    <row r="13269" spans="1:6" x14ac:dyDescent="0.3">
      <c r="A13269" s="336">
        <v>45506</v>
      </c>
      <c r="B13269" s="2" t="s">
        <v>293</v>
      </c>
      <c r="C13269" s="429">
        <v>6.174245</v>
      </c>
      <c r="D13269" s="429">
        <v>3.3697189999999999</v>
      </c>
      <c r="E13269" s="429">
        <v>2.8045260000000001</v>
      </c>
      <c r="F13269" s="429">
        <v>6.3763910000000052</v>
      </c>
    </row>
    <row r="13270" spans="1:6" x14ac:dyDescent="0.3">
      <c r="A13270" s="336">
        <v>45601</v>
      </c>
      <c r="B13270" s="2" t="s">
        <v>293</v>
      </c>
      <c r="C13270" s="429">
        <v>5.798095</v>
      </c>
      <c r="D13270" s="429">
        <v>3.087745</v>
      </c>
      <c r="E13270" s="429">
        <v>2.71035</v>
      </c>
      <c r="F13270" s="429">
        <v>4.4454329999999942</v>
      </c>
    </row>
    <row r="13271" spans="1:6" x14ac:dyDescent="0.3">
      <c r="A13271" s="336">
        <v>45612</v>
      </c>
      <c r="B13271" s="2" t="s">
        <v>293</v>
      </c>
      <c r="C13271" s="429">
        <v>5.8430439999999999</v>
      </c>
      <c r="D13271" s="429">
        <v>3.1544460000000001</v>
      </c>
      <c r="E13271" s="429">
        <v>2.6885979999999998</v>
      </c>
      <c r="F13271" s="429">
        <v>3.5767360000000039</v>
      </c>
    </row>
    <row r="13272" spans="1:6" x14ac:dyDescent="0.3">
      <c r="A13272" s="336">
        <v>45613</v>
      </c>
      <c r="B13272" s="2" t="s">
        <v>293</v>
      </c>
      <c r="C13272" s="429">
        <v>5.7429189999999997</v>
      </c>
      <c r="D13272" s="429">
        <v>3.076676</v>
      </c>
      <c r="E13272" s="429">
        <v>2.6662429999999997</v>
      </c>
      <c r="F13272" s="429">
        <v>3.851506999999998</v>
      </c>
    </row>
    <row r="13273" spans="1:6" x14ac:dyDescent="0.3">
      <c r="A13273" s="336">
        <v>45614</v>
      </c>
      <c r="B13273" s="2" t="s">
        <v>293</v>
      </c>
      <c r="C13273" s="429">
        <v>5.6734429999999998</v>
      </c>
      <c r="D13273" s="429">
        <v>3.2820550000000002</v>
      </c>
      <c r="E13273" s="429">
        <v>2.3913879999999996</v>
      </c>
      <c r="F13273" s="429">
        <v>3.2180980000000048</v>
      </c>
    </row>
    <row r="13274" spans="1:6" x14ac:dyDescent="0.3">
      <c r="A13274" s="336">
        <v>45616</v>
      </c>
      <c r="B13274" s="2" t="s">
        <v>293</v>
      </c>
      <c r="C13274" s="429">
        <v>5.7946220000000004</v>
      </c>
      <c r="D13274" s="429">
        <v>3.394498</v>
      </c>
      <c r="E13274" s="429">
        <v>2.4001240000000004</v>
      </c>
      <c r="F13274" s="429">
        <v>1.6745520000000127</v>
      </c>
    </row>
    <row r="13275" spans="1:6" x14ac:dyDescent="0.3">
      <c r="A13275" s="336">
        <v>45619</v>
      </c>
      <c r="B13275" s="2" t="s">
        <v>293</v>
      </c>
      <c r="C13275" s="429">
        <v>5.6379149999999996</v>
      </c>
      <c r="D13275" s="429">
        <v>3.3763920000000001</v>
      </c>
      <c r="E13275" s="429">
        <v>2.2615229999999995</v>
      </c>
      <c r="F13275" s="429">
        <v>2.7611100000000022</v>
      </c>
    </row>
    <row r="13276" spans="1:6" x14ac:dyDescent="0.3">
      <c r="A13276" s="336">
        <v>45620</v>
      </c>
      <c r="B13276" s="2" t="s">
        <v>293</v>
      </c>
      <c r="C13276" s="429">
        <v>5.6662480000000004</v>
      </c>
      <c r="D13276" s="429">
        <v>3.2817280000000002</v>
      </c>
      <c r="E13276" s="429">
        <v>2.3845200000000002</v>
      </c>
      <c r="F13276" s="429">
        <v>3.1418290000000013</v>
      </c>
    </row>
    <row r="13277" spans="1:6" x14ac:dyDescent="0.3">
      <c r="A13277" s="336">
        <v>45622</v>
      </c>
      <c r="B13277" s="2" t="s">
        <v>293</v>
      </c>
      <c r="C13277" s="429">
        <v>5.6679180000000002</v>
      </c>
      <c r="D13277" s="429">
        <v>3.2440799999999999</v>
      </c>
      <c r="E13277" s="429">
        <v>2.4238380000000004</v>
      </c>
      <c r="F13277" s="429">
        <v>3.9008110000000045</v>
      </c>
    </row>
    <row r="13278" spans="1:6" x14ac:dyDescent="0.3">
      <c r="A13278" s="336">
        <v>45623</v>
      </c>
      <c r="B13278" s="2" t="s">
        <v>293</v>
      </c>
      <c r="C13278" s="429">
        <v>5.6211630000000001</v>
      </c>
      <c r="D13278" s="429">
        <v>3.2906840000000002</v>
      </c>
      <c r="E13278" s="429">
        <v>2.330479</v>
      </c>
      <c r="F13278" s="429">
        <v>2.6950949999999949</v>
      </c>
    </row>
    <row r="13279" spans="1:6" x14ac:dyDescent="0.3">
      <c r="A13279" s="336">
        <v>45628</v>
      </c>
      <c r="B13279" s="2" t="s">
        <v>293</v>
      </c>
      <c r="C13279" s="429">
        <v>5.8873559999999996</v>
      </c>
      <c r="D13279" s="429">
        <v>3.1469420000000001</v>
      </c>
      <c r="E13279" s="429">
        <v>2.7404139999999995</v>
      </c>
      <c r="F13279" s="429">
        <v>4.3954120000000003</v>
      </c>
    </row>
    <row r="13280" spans="1:6" x14ac:dyDescent="0.3">
      <c r="A13280" s="336">
        <v>45629</v>
      </c>
      <c r="B13280" s="2" t="s">
        <v>293</v>
      </c>
      <c r="C13280" s="429">
        <v>5.6930649999999998</v>
      </c>
      <c r="D13280" s="429">
        <v>3.4998659999999999</v>
      </c>
      <c r="E13280" s="429">
        <v>2.1931989999999999</v>
      </c>
      <c r="F13280" s="429">
        <v>2.7306239999999917</v>
      </c>
    </row>
    <row r="13281" spans="1:6" x14ac:dyDescent="0.3">
      <c r="A13281" s="336">
        <v>45631</v>
      </c>
      <c r="B13281" s="2" t="s">
        <v>293</v>
      </c>
      <c r="C13281" s="429">
        <v>5.6445360000000004</v>
      </c>
      <c r="D13281" s="429">
        <v>3.28362</v>
      </c>
      <c r="E13281" s="429">
        <v>2.3609160000000005</v>
      </c>
      <c r="F13281" s="429">
        <v>2.9482460000000117</v>
      </c>
    </row>
    <row r="13282" spans="1:6" x14ac:dyDescent="0.3">
      <c r="A13282" s="336">
        <v>45634</v>
      </c>
      <c r="B13282" s="2" t="s">
        <v>293</v>
      </c>
      <c r="C13282" s="429">
        <v>5.673114</v>
      </c>
      <c r="D13282" s="429">
        <v>3.2260450000000001</v>
      </c>
      <c r="E13282" s="429">
        <v>2.4470689999999999</v>
      </c>
      <c r="F13282" s="429">
        <v>3.7437009999999944</v>
      </c>
    </row>
    <row r="13283" spans="1:6" x14ac:dyDescent="0.3">
      <c r="A13283" s="336">
        <v>45638</v>
      </c>
      <c r="B13283" s="2" t="s">
        <v>293</v>
      </c>
      <c r="C13283" s="429">
        <v>5.6518969999999999</v>
      </c>
      <c r="D13283" s="429">
        <v>3.599612</v>
      </c>
      <c r="E13283" s="429">
        <v>2.0522849999999999</v>
      </c>
      <c r="F13283" s="429">
        <v>2.3778190000000023</v>
      </c>
    </row>
    <row r="13284" spans="1:6" x14ac:dyDescent="0.3">
      <c r="A13284" s="336">
        <v>45640</v>
      </c>
      <c r="B13284" s="2" t="s">
        <v>293</v>
      </c>
      <c r="C13284" s="429">
        <v>5.7013829999999999</v>
      </c>
      <c r="D13284" s="429">
        <v>3.1794519999999999</v>
      </c>
      <c r="E13284" s="429">
        <v>2.5219309999999999</v>
      </c>
      <c r="F13284" s="429">
        <v>3.6267879999999977</v>
      </c>
    </row>
    <row r="13285" spans="1:6" x14ac:dyDescent="0.3">
      <c r="A13285" s="336">
        <v>45644</v>
      </c>
      <c r="B13285" s="2" t="s">
        <v>293</v>
      </c>
      <c r="C13285" s="429">
        <v>5.7807089999999999</v>
      </c>
      <c r="D13285" s="429">
        <v>3.1612800000000001</v>
      </c>
      <c r="E13285" s="429">
        <v>2.6194289999999998</v>
      </c>
      <c r="F13285" s="429">
        <v>4.6604090000000014</v>
      </c>
    </row>
    <row r="13286" spans="1:6" x14ac:dyDescent="0.3">
      <c r="A13286" s="336">
        <v>45645</v>
      </c>
      <c r="B13286" s="2" t="s">
        <v>293</v>
      </c>
      <c r="C13286" s="429">
        <v>5.6257650000000003</v>
      </c>
      <c r="D13286" s="429">
        <v>3.4911490000000001</v>
      </c>
      <c r="E13286" s="429">
        <v>2.1346160000000003</v>
      </c>
      <c r="F13286" s="429">
        <v>2.3816489999999959</v>
      </c>
    </row>
    <row r="13287" spans="1:6" x14ac:dyDescent="0.3">
      <c r="A13287" s="336">
        <v>45646</v>
      </c>
      <c r="B13287" s="2" t="s">
        <v>293</v>
      </c>
      <c r="C13287" s="429">
        <v>5.8444120000000002</v>
      </c>
      <c r="D13287" s="429">
        <v>3.1921680000000001</v>
      </c>
      <c r="E13287" s="429">
        <v>2.652244</v>
      </c>
      <c r="F13287" s="429">
        <v>3.1173700000000011</v>
      </c>
    </row>
    <row r="13288" spans="1:6" x14ac:dyDescent="0.3">
      <c r="A13288" s="336">
        <v>45647</v>
      </c>
      <c r="B13288" s="2" t="s">
        <v>293</v>
      </c>
      <c r="C13288" s="429">
        <v>5.7674079999999996</v>
      </c>
      <c r="D13288" s="429">
        <v>3.1176360000000001</v>
      </c>
      <c r="E13288" s="429">
        <v>2.6497719999999996</v>
      </c>
      <c r="F13288" s="429">
        <v>4.2907200000000003</v>
      </c>
    </row>
    <row r="13289" spans="1:6" x14ac:dyDescent="0.3">
      <c r="A13289" s="336">
        <v>45648</v>
      </c>
      <c r="B13289" s="2" t="s">
        <v>293</v>
      </c>
      <c r="C13289" s="429">
        <v>5.7392940000000001</v>
      </c>
      <c r="D13289" s="429">
        <v>3.1462560000000002</v>
      </c>
      <c r="E13289" s="429">
        <v>2.593038</v>
      </c>
      <c r="F13289" s="429">
        <v>3.2182519999999997</v>
      </c>
    </row>
    <row r="13290" spans="1:6" x14ac:dyDescent="0.3">
      <c r="A13290" s="336">
        <v>45650</v>
      </c>
      <c r="B13290" s="2" t="s">
        <v>293</v>
      </c>
      <c r="C13290" s="429">
        <v>5.8607579999999997</v>
      </c>
      <c r="D13290" s="429">
        <v>3.4096570000000002</v>
      </c>
      <c r="E13290" s="429">
        <v>2.4511009999999995</v>
      </c>
      <c r="F13290" s="429">
        <v>1.8757490000000061</v>
      </c>
    </row>
    <row r="13291" spans="1:6" x14ac:dyDescent="0.3">
      <c r="A13291" s="336">
        <v>45651</v>
      </c>
      <c r="B13291" s="2" t="s">
        <v>293</v>
      </c>
      <c r="C13291" s="429">
        <v>5.6649459999999996</v>
      </c>
      <c r="D13291" s="429">
        <v>3.2412610000000002</v>
      </c>
      <c r="E13291" s="429">
        <v>2.4236849999999994</v>
      </c>
      <c r="F13291" s="429">
        <v>3.821435000000001</v>
      </c>
    </row>
    <row r="13292" spans="1:6" x14ac:dyDescent="0.3">
      <c r="A13292" s="336">
        <v>45652</v>
      </c>
      <c r="B13292" s="2" t="s">
        <v>293</v>
      </c>
      <c r="C13292" s="429">
        <v>5.7366739999999998</v>
      </c>
      <c r="D13292" s="429">
        <v>3.2354810000000001</v>
      </c>
      <c r="E13292" s="429">
        <v>2.5011929999999998</v>
      </c>
      <c r="F13292" s="429">
        <v>2.7130249999999947</v>
      </c>
    </row>
    <row r="13293" spans="1:6" x14ac:dyDescent="0.3">
      <c r="A13293" s="336">
        <v>45653</v>
      </c>
      <c r="B13293" s="2" t="s">
        <v>293</v>
      </c>
      <c r="C13293" s="429">
        <v>5.7165730000000003</v>
      </c>
      <c r="D13293" s="429">
        <v>3.1844079999999999</v>
      </c>
      <c r="E13293" s="429">
        <v>2.5321650000000004</v>
      </c>
      <c r="F13293" s="429">
        <v>3.3267400000000009</v>
      </c>
    </row>
    <row r="13294" spans="1:6" x14ac:dyDescent="0.3">
      <c r="A13294" s="336">
        <v>45654</v>
      </c>
      <c r="B13294" s="2" t="s">
        <v>293</v>
      </c>
      <c r="C13294" s="429">
        <v>5.6446690000000004</v>
      </c>
      <c r="D13294" s="429">
        <v>3.2854899999999998</v>
      </c>
      <c r="E13294" s="429">
        <v>2.3591790000000006</v>
      </c>
      <c r="F13294" s="429">
        <v>3.817684000000007</v>
      </c>
    </row>
    <row r="13295" spans="1:6" x14ac:dyDescent="0.3">
      <c r="A13295" s="336">
        <v>45656</v>
      </c>
      <c r="B13295" s="2" t="s">
        <v>293</v>
      </c>
      <c r="C13295" s="429">
        <v>5.6742850000000002</v>
      </c>
      <c r="D13295" s="429">
        <v>3.2808790000000001</v>
      </c>
      <c r="E13295" s="429">
        <v>2.3934060000000001</v>
      </c>
      <c r="F13295" s="429">
        <v>3.1840620000000115</v>
      </c>
    </row>
    <row r="13296" spans="1:6" x14ac:dyDescent="0.3">
      <c r="A13296" s="336">
        <v>45657</v>
      </c>
      <c r="B13296" s="2" t="s">
        <v>293</v>
      </c>
      <c r="C13296" s="429">
        <v>5.7698919999999996</v>
      </c>
      <c r="D13296" s="429">
        <v>3.2851409999999999</v>
      </c>
      <c r="E13296" s="429">
        <v>2.4847509999999997</v>
      </c>
      <c r="F13296" s="429">
        <v>2.1909809999999936</v>
      </c>
    </row>
    <row r="13297" spans="1:6" x14ac:dyDescent="0.3">
      <c r="A13297" s="336">
        <v>45658</v>
      </c>
      <c r="B13297" s="2" t="s">
        <v>293</v>
      </c>
      <c r="C13297" s="429">
        <v>5.62887</v>
      </c>
      <c r="D13297" s="429">
        <v>3.3319990000000002</v>
      </c>
      <c r="E13297" s="429">
        <v>2.2968709999999999</v>
      </c>
      <c r="F13297" s="429">
        <v>2.7603160000000031</v>
      </c>
    </row>
    <row r="13298" spans="1:6" x14ac:dyDescent="0.3">
      <c r="A13298" s="336">
        <v>45659</v>
      </c>
      <c r="B13298" s="2" t="s">
        <v>293</v>
      </c>
      <c r="C13298" s="429">
        <v>5.6413349999999998</v>
      </c>
      <c r="D13298" s="429">
        <v>3.4825360000000001</v>
      </c>
      <c r="E13298" s="429">
        <v>2.1587989999999997</v>
      </c>
      <c r="F13298" s="429">
        <v>2.5007980000000032</v>
      </c>
    </row>
    <row r="13299" spans="1:6" x14ac:dyDescent="0.3">
      <c r="A13299" s="336">
        <v>45660</v>
      </c>
      <c r="B13299" s="2" t="s">
        <v>293</v>
      </c>
      <c r="C13299" s="429">
        <v>5.8506260000000001</v>
      </c>
      <c r="D13299" s="429">
        <v>3.2377590000000001</v>
      </c>
      <c r="E13299" s="429">
        <v>2.6128670000000001</v>
      </c>
      <c r="F13299" s="429">
        <v>2.9238339999999923</v>
      </c>
    </row>
    <row r="13300" spans="1:6" x14ac:dyDescent="0.3">
      <c r="A13300" s="336">
        <v>45661</v>
      </c>
      <c r="B13300" s="2" t="s">
        <v>293</v>
      </c>
      <c r="C13300" s="429">
        <v>5.7943920000000002</v>
      </c>
      <c r="D13300" s="429">
        <v>3.0902799999999999</v>
      </c>
      <c r="E13300" s="429">
        <v>2.7041120000000003</v>
      </c>
      <c r="F13300" s="429">
        <v>3.507517</v>
      </c>
    </row>
    <row r="13301" spans="1:6" x14ac:dyDescent="0.3">
      <c r="A13301" s="336">
        <v>45662</v>
      </c>
      <c r="B13301" s="2" t="s">
        <v>293</v>
      </c>
      <c r="C13301" s="429">
        <v>5.7308589999999997</v>
      </c>
      <c r="D13301" s="429">
        <v>3.2497389999999999</v>
      </c>
      <c r="E13301" s="429">
        <v>2.4811199999999998</v>
      </c>
      <c r="F13301" s="429">
        <v>3.0682840000000056</v>
      </c>
    </row>
    <row r="13302" spans="1:6" x14ac:dyDescent="0.3">
      <c r="A13302" s="336">
        <v>45663</v>
      </c>
      <c r="B13302" s="2" t="s">
        <v>293</v>
      </c>
      <c r="C13302" s="429">
        <v>5.7369450000000004</v>
      </c>
      <c r="D13302" s="429">
        <v>3.323188</v>
      </c>
      <c r="E13302" s="429">
        <v>2.4137570000000004</v>
      </c>
      <c r="F13302" s="429">
        <v>2.2159460000000024</v>
      </c>
    </row>
    <row r="13303" spans="1:6" x14ac:dyDescent="0.3">
      <c r="A13303" s="336">
        <v>45669</v>
      </c>
      <c r="B13303" s="2" t="s">
        <v>293</v>
      </c>
      <c r="C13303" s="429">
        <v>5.6342470000000002</v>
      </c>
      <c r="D13303" s="429">
        <v>3.3200180000000001</v>
      </c>
      <c r="E13303" s="429">
        <v>2.3142290000000001</v>
      </c>
      <c r="F13303" s="429">
        <v>2.7777659999999997</v>
      </c>
    </row>
    <row r="13304" spans="1:6" x14ac:dyDescent="0.3">
      <c r="A13304" s="336">
        <v>45671</v>
      </c>
      <c r="B13304" s="2" t="s">
        <v>293</v>
      </c>
      <c r="C13304" s="429">
        <v>5.8138800000000002</v>
      </c>
      <c r="D13304" s="429">
        <v>3.2139350000000002</v>
      </c>
      <c r="E13304" s="429">
        <v>2.599945</v>
      </c>
      <c r="F13304" s="429">
        <v>2.6975029999999975</v>
      </c>
    </row>
    <row r="13305" spans="1:6" x14ac:dyDescent="0.3">
      <c r="A13305" s="336">
        <v>45672</v>
      </c>
      <c r="B13305" s="2" t="s">
        <v>293</v>
      </c>
      <c r="C13305" s="429">
        <v>5.7235639999999997</v>
      </c>
      <c r="D13305" s="429">
        <v>3.140536</v>
      </c>
      <c r="E13305" s="429">
        <v>2.5830279999999997</v>
      </c>
      <c r="F13305" s="429">
        <v>4.0261179999999896</v>
      </c>
    </row>
    <row r="13306" spans="1:6" x14ac:dyDescent="0.3">
      <c r="A13306" s="336">
        <v>45673</v>
      </c>
      <c r="B13306" s="2" t="s">
        <v>293</v>
      </c>
      <c r="C13306" s="429">
        <v>5.7759020000000003</v>
      </c>
      <c r="D13306" s="429">
        <v>3.0638740000000002</v>
      </c>
      <c r="E13306" s="429">
        <v>2.7120280000000001</v>
      </c>
      <c r="F13306" s="429">
        <v>4.3242329999999995</v>
      </c>
    </row>
    <row r="13307" spans="1:6" x14ac:dyDescent="0.3">
      <c r="A13307" s="336">
        <v>45675</v>
      </c>
      <c r="B13307" s="2" t="s">
        <v>293</v>
      </c>
      <c r="C13307" s="429">
        <v>5.633616</v>
      </c>
      <c r="D13307" s="429">
        <v>3.5090659999999998</v>
      </c>
      <c r="E13307" s="429">
        <v>2.1245500000000002</v>
      </c>
      <c r="F13307" s="429">
        <v>2.4169809999999998</v>
      </c>
    </row>
    <row r="13308" spans="1:6" x14ac:dyDescent="0.3">
      <c r="A13308" s="336">
        <v>45678</v>
      </c>
      <c r="B13308" s="2" t="s">
        <v>293</v>
      </c>
      <c r="C13308" s="429">
        <v>5.6167160000000003</v>
      </c>
      <c r="D13308" s="429">
        <v>3.3462779999999999</v>
      </c>
      <c r="E13308" s="429">
        <v>2.2704380000000004</v>
      </c>
      <c r="F13308" s="429">
        <v>2.6407290000000074</v>
      </c>
    </row>
    <row r="13309" spans="1:6" x14ac:dyDescent="0.3">
      <c r="A13309" s="336">
        <v>45679</v>
      </c>
      <c r="B13309" s="2" t="s">
        <v>293</v>
      </c>
      <c r="C13309" s="429">
        <v>5.9035000000000002</v>
      </c>
      <c r="D13309" s="429">
        <v>3.3119529999999999</v>
      </c>
      <c r="E13309" s="429">
        <v>2.5915470000000003</v>
      </c>
      <c r="F13309" s="429">
        <v>2.8724829999999955</v>
      </c>
    </row>
    <row r="13310" spans="1:6" x14ac:dyDescent="0.3">
      <c r="A13310" s="336">
        <v>45680</v>
      </c>
      <c r="B13310" s="2" t="s">
        <v>293</v>
      </c>
      <c r="C13310" s="429">
        <v>5.6418530000000002</v>
      </c>
      <c r="D13310" s="429">
        <v>3.4606279999999998</v>
      </c>
      <c r="E13310" s="429">
        <v>2.1812250000000004</v>
      </c>
      <c r="F13310" s="429">
        <v>2.6237040000000036</v>
      </c>
    </row>
    <row r="13311" spans="1:6" x14ac:dyDescent="0.3">
      <c r="A13311" s="336">
        <v>45681</v>
      </c>
      <c r="B13311" s="2" t="s">
        <v>293</v>
      </c>
      <c r="C13311" s="429">
        <v>5.8513590000000004</v>
      </c>
      <c r="D13311" s="429">
        <v>3.1461809999999999</v>
      </c>
      <c r="E13311" s="429">
        <v>2.7051780000000005</v>
      </c>
      <c r="F13311" s="429">
        <v>3.8899340000000109</v>
      </c>
    </row>
    <row r="13312" spans="1:6" x14ac:dyDescent="0.3">
      <c r="A13312" s="336">
        <v>45682</v>
      </c>
      <c r="B13312" s="2" t="s">
        <v>293</v>
      </c>
      <c r="C13312" s="429">
        <v>5.68581</v>
      </c>
      <c r="D13312" s="429">
        <v>3.3130169999999999</v>
      </c>
      <c r="E13312" s="429">
        <v>2.3727930000000002</v>
      </c>
      <c r="F13312" s="429">
        <v>3.0873470000000012</v>
      </c>
    </row>
    <row r="13313" spans="1:6" x14ac:dyDescent="0.3">
      <c r="A13313" s="336">
        <v>45684</v>
      </c>
      <c r="B13313" s="2" t="s">
        <v>293</v>
      </c>
      <c r="C13313" s="429">
        <v>5.7520499999999997</v>
      </c>
      <c r="D13313" s="429">
        <v>3.4411010000000002</v>
      </c>
      <c r="E13313" s="429">
        <v>2.3109489999999995</v>
      </c>
      <c r="F13313" s="429">
        <v>1.4327570000000094</v>
      </c>
    </row>
    <row r="13314" spans="1:6" x14ac:dyDescent="0.3">
      <c r="A13314" s="336">
        <v>45685</v>
      </c>
      <c r="B13314" s="2" t="s">
        <v>293</v>
      </c>
      <c r="C13314" s="429">
        <v>5.6836500000000001</v>
      </c>
      <c r="D13314" s="429">
        <v>3.2764289999999998</v>
      </c>
      <c r="E13314" s="429">
        <v>2.4072210000000003</v>
      </c>
      <c r="F13314" s="429">
        <v>3.3188000000000031</v>
      </c>
    </row>
    <row r="13315" spans="1:6" x14ac:dyDescent="0.3">
      <c r="A13315" s="336">
        <v>45686</v>
      </c>
      <c r="B13315" s="2" t="s">
        <v>293</v>
      </c>
      <c r="C13315" s="429">
        <v>5.6842990000000002</v>
      </c>
      <c r="D13315" s="429">
        <v>3.2696589999999999</v>
      </c>
      <c r="E13315" s="429">
        <v>2.4146400000000003</v>
      </c>
      <c r="F13315" s="429">
        <v>3.4443879999999965</v>
      </c>
    </row>
    <row r="13316" spans="1:6" x14ac:dyDescent="0.3">
      <c r="A13316" s="336">
        <v>45688</v>
      </c>
      <c r="B13316" s="2" t="s">
        <v>293</v>
      </c>
      <c r="C13316" s="429">
        <v>5.6119649999999996</v>
      </c>
      <c r="D13316" s="429">
        <v>3.3985599999999998</v>
      </c>
      <c r="E13316" s="429">
        <v>2.2134049999999998</v>
      </c>
      <c r="F13316" s="429">
        <v>2.487088</v>
      </c>
    </row>
    <row r="13317" spans="1:6" x14ac:dyDescent="0.3">
      <c r="A13317" s="336">
        <v>45690</v>
      </c>
      <c r="B13317" s="2" t="s">
        <v>293</v>
      </c>
      <c r="C13317" s="429">
        <v>5.7938299999999998</v>
      </c>
      <c r="D13317" s="429">
        <v>3.0388039999999998</v>
      </c>
      <c r="E13317" s="429">
        <v>2.755026</v>
      </c>
      <c r="F13317" s="429">
        <v>3.987796000000003</v>
      </c>
    </row>
    <row r="13318" spans="1:6" x14ac:dyDescent="0.3">
      <c r="A13318" s="336">
        <v>45692</v>
      </c>
      <c r="B13318" s="2" t="s">
        <v>293</v>
      </c>
      <c r="C13318" s="429">
        <v>5.6927329999999996</v>
      </c>
      <c r="D13318" s="429">
        <v>3.2026910000000002</v>
      </c>
      <c r="E13318" s="429">
        <v>2.4900419999999994</v>
      </c>
      <c r="F13318" s="429">
        <v>3.711866999999998</v>
      </c>
    </row>
    <row r="13319" spans="1:6" x14ac:dyDescent="0.3">
      <c r="A13319" s="336">
        <v>45693</v>
      </c>
      <c r="B13319" s="2" t="s">
        <v>293</v>
      </c>
      <c r="C13319" s="429">
        <v>5.879213</v>
      </c>
      <c r="D13319" s="429">
        <v>3.3950040000000001</v>
      </c>
      <c r="E13319" s="429">
        <v>2.4842089999999999</v>
      </c>
      <c r="F13319" s="429">
        <v>2.2031319999999894</v>
      </c>
    </row>
    <row r="13320" spans="1:6" x14ac:dyDescent="0.3">
      <c r="A13320" s="336">
        <v>45694</v>
      </c>
      <c r="B13320" s="2" t="s">
        <v>293</v>
      </c>
      <c r="C13320" s="429">
        <v>5.7153840000000002</v>
      </c>
      <c r="D13320" s="429">
        <v>3.3456999999999999</v>
      </c>
      <c r="E13320" s="429">
        <v>2.3696840000000003</v>
      </c>
      <c r="F13320" s="429">
        <v>3.1188399999999987</v>
      </c>
    </row>
    <row r="13321" spans="1:6" x14ac:dyDescent="0.3">
      <c r="A13321" s="336">
        <v>45695</v>
      </c>
      <c r="B13321" s="2" t="s">
        <v>293</v>
      </c>
      <c r="C13321" s="429">
        <v>5.6696090000000003</v>
      </c>
      <c r="D13321" s="429">
        <v>3.264186</v>
      </c>
      <c r="E13321" s="429">
        <v>2.4054230000000003</v>
      </c>
      <c r="F13321" s="429">
        <v>3.6271959999999979</v>
      </c>
    </row>
    <row r="13322" spans="1:6" x14ac:dyDescent="0.3">
      <c r="A13322" s="336">
        <v>45696</v>
      </c>
      <c r="B13322" s="2" t="s">
        <v>293</v>
      </c>
      <c r="C13322" s="429">
        <v>5.6161479999999999</v>
      </c>
      <c r="D13322" s="429">
        <v>3.4024070000000002</v>
      </c>
      <c r="E13322" s="429">
        <v>2.2137409999999997</v>
      </c>
      <c r="F13322" s="429">
        <v>2.5341960000000014</v>
      </c>
    </row>
    <row r="13323" spans="1:6" x14ac:dyDescent="0.3">
      <c r="A13323" s="336">
        <v>45697</v>
      </c>
      <c r="B13323" s="2" t="s">
        <v>293</v>
      </c>
      <c r="C13323" s="429">
        <v>5.9120080000000002</v>
      </c>
      <c r="D13323" s="429">
        <v>3.3671380000000002</v>
      </c>
      <c r="E13323" s="429">
        <v>2.54487</v>
      </c>
      <c r="F13323" s="429">
        <v>2.6505569999999992</v>
      </c>
    </row>
    <row r="13324" spans="1:6" x14ac:dyDescent="0.3">
      <c r="A13324" s="336">
        <v>45701</v>
      </c>
      <c r="B13324" s="2" t="s">
        <v>293</v>
      </c>
      <c r="C13324" s="429">
        <v>5.6371820000000001</v>
      </c>
      <c r="D13324" s="429">
        <v>3.3758789999999999</v>
      </c>
      <c r="E13324" s="429">
        <v>2.2613030000000003</v>
      </c>
      <c r="F13324" s="429">
        <v>3.2643099999999947</v>
      </c>
    </row>
    <row r="13325" spans="1:6" x14ac:dyDescent="0.3">
      <c r="A13325" s="336">
        <v>45710</v>
      </c>
      <c r="B13325" s="2" t="s">
        <v>293</v>
      </c>
      <c r="C13325" s="429">
        <v>5.6557230000000001</v>
      </c>
      <c r="D13325" s="429">
        <v>3.309355</v>
      </c>
      <c r="E13325" s="429">
        <v>2.346368</v>
      </c>
      <c r="F13325" s="429">
        <v>3.4659380000000013</v>
      </c>
    </row>
    <row r="13326" spans="1:6" x14ac:dyDescent="0.3">
      <c r="A13326" s="336">
        <v>45711</v>
      </c>
      <c r="B13326" s="2" t="s">
        <v>293</v>
      </c>
      <c r="C13326" s="429">
        <v>5.6411230000000003</v>
      </c>
      <c r="D13326" s="429">
        <v>3.45512</v>
      </c>
      <c r="E13326" s="429">
        <v>2.1860030000000004</v>
      </c>
      <c r="F13326" s="429">
        <v>2.9197919999999939</v>
      </c>
    </row>
    <row r="13327" spans="1:6" x14ac:dyDescent="0.3">
      <c r="A13327" s="336">
        <v>45714</v>
      </c>
      <c r="B13327" s="2" t="s">
        <v>293</v>
      </c>
      <c r="C13327" s="429">
        <v>5.6677210000000002</v>
      </c>
      <c r="D13327" s="429">
        <v>3.4934699999999999</v>
      </c>
      <c r="E13327" s="429">
        <v>2.1742510000000004</v>
      </c>
      <c r="F13327" s="429">
        <v>3.5300670000000025</v>
      </c>
    </row>
    <row r="13328" spans="1:6" x14ac:dyDescent="0.3">
      <c r="A13328" s="336">
        <v>45715</v>
      </c>
      <c r="B13328" s="2" t="s">
        <v>293</v>
      </c>
      <c r="C13328" s="429">
        <v>5.6898070000000001</v>
      </c>
      <c r="D13328" s="429">
        <v>3.5611449999999998</v>
      </c>
      <c r="E13328" s="429">
        <v>2.1286620000000003</v>
      </c>
      <c r="F13328" s="429">
        <v>2.4584180000000018</v>
      </c>
    </row>
    <row r="13329" spans="1:6" x14ac:dyDescent="0.3">
      <c r="A13329" s="336">
        <v>45723</v>
      </c>
      <c r="B13329" s="2" t="s">
        <v>293</v>
      </c>
      <c r="C13329" s="429">
        <v>5.643459</v>
      </c>
      <c r="D13329" s="429">
        <v>3.4266920000000001</v>
      </c>
      <c r="E13329" s="429">
        <v>2.2167669999999999</v>
      </c>
      <c r="F13329" s="429">
        <v>3.1885210000000015</v>
      </c>
    </row>
    <row r="13330" spans="1:6" x14ac:dyDescent="0.3">
      <c r="A13330" s="336">
        <v>45724</v>
      </c>
      <c r="B13330" s="2" t="s">
        <v>293</v>
      </c>
      <c r="C13330" s="429">
        <v>5.6516279999999997</v>
      </c>
      <c r="D13330" s="429">
        <v>3.4956649999999998</v>
      </c>
      <c r="E13330" s="429">
        <v>2.1559629999999999</v>
      </c>
      <c r="F13330" s="429">
        <v>2.9087909999999937</v>
      </c>
    </row>
    <row r="13331" spans="1:6" x14ac:dyDescent="0.3">
      <c r="A13331" s="336">
        <v>45727</v>
      </c>
      <c r="B13331" s="2" t="s">
        <v>293</v>
      </c>
      <c r="C13331" s="429">
        <v>5.6791510000000001</v>
      </c>
      <c r="D13331" s="429">
        <v>3.5977049999999999</v>
      </c>
      <c r="E13331" s="429">
        <v>2.0814460000000001</v>
      </c>
      <c r="F13331" s="429">
        <v>2.0812529999999967</v>
      </c>
    </row>
    <row r="13332" spans="1:6" x14ac:dyDescent="0.3">
      <c r="A13332" s="336">
        <v>45729</v>
      </c>
      <c r="B13332" s="2" t="s">
        <v>293</v>
      </c>
      <c r="C13332" s="429">
        <v>5.6706079999999996</v>
      </c>
      <c r="D13332" s="429">
        <v>3.5148329999999999</v>
      </c>
      <c r="E13332" s="429">
        <v>2.1557749999999998</v>
      </c>
      <c r="F13332" s="429">
        <v>3.1268850000000015</v>
      </c>
    </row>
    <row r="13333" spans="1:6" x14ac:dyDescent="0.3">
      <c r="A13333" s="336">
        <v>45732</v>
      </c>
      <c r="B13333" s="2" t="s">
        <v>293</v>
      </c>
      <c r="C13333" s="429">
        <v>5.6648189999999996</v>
      </c>
      <c r="D13333" s="429">
        <v>3.4266049999999999</v>
      </c>
      <c r="E13333" s="429">
        <v>2.2382139999999997</v>
      </c>
      <c r="F13333" s="429">
        <v>3.4806280000000029</v>
      </c>
    </row>
    <row r="13334" spans="1:6" x14ac:dyDescent="0.3">
      <c r="A13334" s="336">
        <v>45734</v>
      </c>
      <c r="B13334" s="2" t="s">
        <v>293</v>
      </c>
      <c r="C13334" s="429">
        <v>5.5592160000000002</v>
      </c>
      <c r="D13334" s="429">
        <v>3.687535</v>
      </c>
      <c r="E13334" s="429">
        <v>1.8716810000000002</v>
      </c>
      <c r="F13334" s="429">
        <v>0.35567499999999797</v>
      </c>
    </row>
    <row r="13335" spans="1:6" x14ac:dyDescent="0.3">
      <c r="A13335" s="336">
        <v>45735</v>
      </c>
      <c r="B13335" s="2" t="s">
        <v>293</v>
      </c>
      <c r="C13335" s="429">
        <v>5.6324810000000003</v>
      </c>
      <c r="D13335" s="429">
        <v>3.411972</v>
      </c>
      <c r="E13335" s="429">
        <v>2.2205090000000003</v>
      </c>
      <c r="F13335" s="429">
        <v>3.043686000000001</v>
      </c>
    </row>
    <row r="13336" spans="1:6" x14ac:dyDescent="0.3">
      <c r="A13336" s="336">
        <v>45741</v>
      </c>
      <c r="B13336" s="2" t="s">
        <v>293</v>
      </c>
      <c r="C13336" s="429">
        <v>5.674493</v>
      </c>
      <c r="D13336" s="429">
        <v>3.2834970000000001</v>
      </c>
      <c r="E13336" s="429">
        <v>2.3909959999999999</v>
      </c>
      <c r="F13336" s="429">
        <v>3.4378719999999987</v>
      </c>
    </row>
    <row r="13337" spans="1:6" x14ac:dyDescent="0.3">
      <c r="A13337" s="336">
        <v>45742</v>
      </c>
      <c r="B13337" s="2" t="s">
        <v>293</v>
      </c>
      <c r="C13337" s="429">
        <v>5.6572319999999996</v>
      </c>
      <c r="D13337" s="429">
        <v>3.4724680000000001</v>
      </c>
      <c r="E13337" s="429">
        <v>2.1847639999999995</v>
      </c>
      <c r="F13337" s="429">
        <v>3.4264610000000104</v>
      </c>
    </row>
    <row r="13338" spans="1:6" x14ac:dyDescent="0.3">
      <c r="A13338" s="336">
        <v>45743</v>
      </c>
      <c r="B13338" s="2" t="s">
        <v>293</v>
      </c>
      <c r="C13338" s="429">
        <v>5.6394279999999997</v>
      </c>
      <c r="D13338" s="429">
        <v>3.3596059999999999</v>
      </c>
      <c r="E13338" s="429">
        <v>2.2798219999999998</v>
      </c>
      <c r="F13338" s="429">
        <v>2.8653410000000008</v>
      </c>
    </row>
    <row r="13339" spans="1:6" x14ac:dyDescent="0.3">
      <c r="A13339" s="336">
        <v>45744</v>
      </c>
      <c r="B13339" s="2" t="s">
        <v>293</v>
      </c>
      <c r="C13339" s="429">
        <v>5.6926730000000001</v>
      </c>
      <c r="D13339" s="429">
        <v>3.5480909999999999</v>
      </c>
      <c r="E13339" s="429">
        <v>2.1445820000000002</v>
      </c>
      <c r="F13339" s="429">
        <v>2.5369700000000037</v>
      </c>
    </row>
    <row r="13340" spans="1:6" x14ac:dyDescent="0.3">
      <c r="A13340" s="336">
        <v>45745</v>
      </c>
      <c r="B13340" s="2" t="s">
        <v>293</v>
      </c>
      <c r="C13340" s="429">
        <v>5.6346879999999997</v>
      </c>
      <c r="D13340" s="429">
        <v>3.6289980000000002</v>
      </c>
      <c r="E13340" s="429">
        <v>2.0056899999999995</v>
      </c>
      <c r="F13340" s="429">
        <v>1.3577260000000066</v>
      </c>
    </row>
    <row r="13341" spans="1:6" x14ac:dyDescent="0.3">
      <c r="A13341" s="336">
        <v>45746</v>
      </c>
      <c r="B13341" s="2" t="s">
        <v>293</v>
      </c>
      <c r="C13341" s="429">
        <v>5.6881579999999996</v>
      </c>
      <c r="D13341" s="429">
        <v>3.5894499999999998</v>
      </c>
      <c r="E13341" s="429">
        <v>2.0987079999999998</v>
      </c>
      <c r="F13341" s="429">
        <v>2.0409949999999952</v>
      </c>
    </row>
    <row r="13342" spans="1:6" x14ac:dyDescent="0.3">
      <c r="A13342" s="336">
        <v>45750</v>
      </c>
      <c r="B13342" s="2" t="s">
        <v>293</v>
      </c>
      <c r="C13342" s="429">
        <v>5.6667930000000002</v>
      </c>
      <c r="D13342" s="429">
        <v>3.5101049999999998</v>
      </c>
      <c r="E13342" s="429">
        <v>2.1566880000000004</v>
      </c>
      <c r="F13342" s="429">
        <v>2.6479769999999974</v>
      </c>
    </row>
    <row r="13343" spans="1:6" x14ac:dyDescent="0.3">
      <c r="A13343" s="336">
        <v>45760</v>
      </c>
      <c r="B13343" s="2" t="s">
        <v>293</v>
      </c>
      <c r="C13343" s="429">
        <v>5.6599680000000001</v>
      </c>
      <c r="D13343" s="429">
        <v>3.2947259999999998</v>
      </c>
      <c r="E13343" s="429">
        <v>2.3652420000000003</v>
      </c>
      <c r="F13343" s="429">
        <v>3.1434959999999919</v>
      </c>
    </row>
    <row r="13344" spans="1:6" x14ac:dyDescent="0.3">
      <c r="A13344" s="336">
        <v>45761</v>
      </c>
      <c r="B13344" s="2" t="s">
        <v>293</v>
      </c>
      <c r="C13344" s="429">
        <v>5.6439870000000001</v>
      </c>
      <c r="D13344" s="429">
        <v>3.3999790000000001</v>
      </c>
      <c r="E13344" s="429">
        <v>2.244008</v>
      </c>
      <c r="F13344" s="429">
        <v>3.3994400000000056</v>
      </c>
    </row>
    <row r="13345" spans="1:6" x14ac:dyDescent="0.3">
      <c r="A13345" s="336">
        <v>45764</v>
      </c>
      <c r="B13345" s="2" t="s">
        <v>293</v>
      </c>
      <c r="C13345" s="429">
        <v>5.6472949999999997</v>
      </c>
      <c r="D13345" s="429">
        <v>3.3495020000000002</v>
      </c>
      <c r="E13345" s="429">
        <v>2.2977929999999995</v>
      </c>
      <c r="F13345" s="429">
        <v>3.8063700000000011</v>
      </c>
    </row>
    <row r="13346" spans="1:6" x14ac:dyDescent="0.3">
      <c r="A13346" s="336">
        <v>45766</v>
      </c>
      <c r="B13346" s="2" t="s">
        <v>293</v>
      </c>
      <c r="C13346" s="429">
        <v>5.6448320000000001</v>
      </c>
      <c r="D13346" s="429">
        <v>3.3269579999999999</v>
      </c>
      <c r="E13346" s="429">
        <v>2.3178740000000002</v>
      </c>
      <c r="F13346" s="429">
        <v>3.6360079999999968</v>
      </c>
    </row>
    <row r="13347" spans="1:6" x14ac:dyDescent="0.3">
      <c r="A13347" s="336">
        <v>45767</v>
      </c>
      <c r="B13347" s="2" t="s">
        <v>293</v>
      </c>
      <c r="C13347" s="429">
        <v>5.5404169999999997</v>
      </c>
      <c r="D13347" s="429">
        <v>3.6585299999999998</v>
      </c>
      <c r="E13347" s="429">
        <v>1.8818869999999999</v>
      </c>
      <c r="F13347" s="429">
        <v>0.32862799999999481</v>
      </c>
    </row>
    <row r="13348" spans="1:6" x14ac:dyDescent="0.3">
      <c r="A13348" s="336">
        <v>45768</v>
      </c>
      <c r="B13348" s="2" t="s">
        <v>293</v>
      </c>
      <c r="C13348" s="429">
        <v>5.5941919999999996</v>
      </c>
      <c r="D13348" s="429">
        <v>3.550405</v>
      </c>
      <c r="E13348" s="429">
        <v>2.0437869999999996</v>
      </c>
      <c r="F13348" s="429">
        <v>1.4318129999999982</v>
      </c>
    </row>
    <row r="13349" spans="1:6" x14ac:dyDescent="0.3">
      <c r="A13349" s="336">
        <v>45769</v>
      </c>
      <c r="B13349" s="2" t="s">
        <v>293</v>
      </c>
      <c r="C13349" s="429">
        <v>5.6464119999999998</v>
      </c>
      <c r="D13349" s="429">
        <v>3.3316059999999998</v>
      </c>
      <c r="E13349" s="429">
        <v>2.3148059999999999</v>
      </c>
      <c r="F13349" s="429">
        <v>3.0973350000000011</v>
      </c>
    </row>
    <row r="13350" spans="1:6" x14ac:dyDescent="0.3">
      <c r="A13350" s="336">
        <v>45770</v>
      </c>
      <c r="B13350" s="2" t="s">
        <v>293</v>
      </c>
      <c r="C13350" s="429">
        <v>5.6163759999999998</v>
      </c>
      <c r="D13350" s="429">
        <v>3.3278110000000001</v>
      </c>
      <c r="E13350" s="429">
        <v>2.2885649999999997</v>
      </c>
      <c r="F13350" s="429">
        <v>2.5268319999999918</v>
      </c>
    </row>
    <row r="13351" spans="1:6" x14ac:dyDescent="0.3">
      <c r="A13351" s="336">
        <v>45771</v>
      </c>
      <c r="B13351" s="2" t="s">
        <v>293</v>
      </c>
      <c r="C13351" s="429">
        <v>5.633051</v>
      </c>
      <c r="D13351" s="429">
        <v>3.3095089999999998</v>
      </c>
      <c r="E13351" s="429">
        <v>2.3235420000000002</v>
      </c>
      <c r="F13351" s="429">
        <v>2.7129460000000023</v>
      </c>
    </row>
    <row r="13352" spans="1:6" x14ac:dyDescent="0.3">
      <c r="A13352" s="336">
        <v>45772</v>
      </c>
      <c r="B13352" s="2" t="s">
        <v>293</v>
      </c>
      <c r="C13352" s="429">
        <v>5.6413960000000003</v>
      </c>
      <c r="D13352" s="429">
        <v>3.3954080000000002</v>
      </c>
      <c r="E13352" s="429">
        <v>2.2459880000000001</v>
      </c>
      <c r="F13352" s="429">
        <v>2.9811419999999913</v>
      </c>
    </row>
    <row r="13353" spans="1:6" x14ac:dyDescent="0.3">
      <c r="A13353" s="336">
        <v>45773</v>
      </c>
      <c r="B13353" s="2" t="s">
        <v>293</v>
      </c>
      <c r="C13353" s="429">
        <v>5.6180269999999997</v>
      </c>
      <c r="D13353" s="429">
        <v>3.5349339999999998</v>
      </c>
      <c r="E13353" s="429">
        <v>2.0830929999999999</v>
      </c>
      <c r="F13353" s="429">
        <v>1.8101100000000017</v>
      </c>
    </row>
    <row r="13354" spans="1:6" x14ac:dyDescent="0.3">
      <c r="A13354" s="336">
        <v>45775</v>
      </c>
      <c r="B13354" s="2" t="s">
        <v>293</v>
      </c>
      <c r="C13354" s="429">
        <v>5.6587569999999996</v>
      </c>
      <c r="D13354" s="429">
        <v>3.304316</v>
      </c>
      <c r="E13354" s="429">
        <v>2.3544409999999996</v>
      </c>
      <c r="F13354" s="429">
        <v>3.2389159999999961</v>
      </c>
    </row>
    <row r="13355" spans="1:6" x14ac:dyDescent="0.3">
      <c r="A13355" s="336">
        <v>45776</v>
      </c>
      <c r="B13355" s="2" t="s">
        <v>293</v>
      </c>
      <c r="C13355" s="429">
        <v>5.6364080000000003</v>
      </c>
      <c r="D13355" s="429">
        <v>3.3632569999999999</v>
      </c>
      <c r="E13355" s="429">
        <v>2.2731510000000004</v>
      </c>
      <c r="F13355" s="429">
        <v>3.0947909999999936</v>
      </c>
    </row>
    <row r="13356" spans="1:6" x14ac:dyDescent="0.3">
      <c r="A13356" s="336">
        <v>45778</v>
      </c>
      <c r="B13356" s="2" t="s">
        <v>293</v>
      </c>
      <c r="C13356" s="429">
        <v>5.6379419999999998</v>
      </c>
      <c r="D13356" s="429">
        <v>3.4519289999999998</v>
      </c>
      <c r="E13356" s="429">
        <v>2.186013</v>
      </c>
      <c r="F13356" s="429">
        <v>2.9321120000000036</v>
      </c>
    </row>
    <row r="13357" spans="1:6" x14ac:dyDescent="0.3">
      <c r="A13357" s="336">
        <v>45780</v>
      </c>
      <c r="B13357" s="2" t="s">
        <v>293</v>
      </c>
      <c r="C13357" s="429">
        <v>5.6389740000000002</v>
      </c>
      <c r="D13357" s="429">
        <v>3.376271</v>
      </c>
      <c r="E13357" s="429">
        <v>2.2627030000000001</v>
      </c>
      <c r="F13357" s="429">
        <v>3.4286400000000015</v>
      </c>
    </row>
    <row r="13358" spans="1:6" x14ac:dyDescent="0.3">
      <c r="A13358" s="336">
        <v>45784</v>
      </c>
      <c r="B13358" s="2" t="s">
        <v>293</v>
      </c>
      <c r="C13358" s="429">
        <v>5.660374</v>
      </c>
      <c r="D13358" s="429">
        <v>3.499288</v>
      </c>
      <c r="E13358" s="429">
        <v>2.1610860000000001</v>
      </c>
      <c r="F13358" s="429">
        <v>3.1938109999999895</v>
      </c>
    </row>
    <row r="13359" spans="1:6" x14ac:dyDescent="0.3">
      <c r="A13359" s="336">
        <v>45786</v>
      </c>
      <c r="B13359" s="2" t="s">
        <v>293</v>
      </c>
      <c r="C13359" s="429">
        <v>5.6799059999999999</v>
      </c>
      <c r="D13359" s="429">
        <v>3.5338400000000001</v>
      </c>
      <c r="E13359" s="429">
        <v>2.1460659999999998</v>
      </c>
      <c r="F13359" s="429">
        <v>2.7173159999999967</v>
      </c>
    </row>
    <row r="13360" spans="1:6" x14ac:dyDescent="0.3">
      <c r="A13360" s="336">
        <v>45788</v>
      </c>
      <c r="B13360" s="2" t="s">
        <v>293</v>
      </c>
      <c r="C13360" s="429">
        <v>5.6597289999999996</v>
      </c>
      <c r="D13360" s="429">
        <v>3.5510039999999998</v>
      </c>
      <c r="E13360" s="429">
        <v>2.1087249999999997</v>
      </c>
      <c r="F13360" s="429">
        <v>2.0591030000000003</v>
      </c>
    </row>
    <row r="13361" spans="1:6" x14ac:dyDescent="0.3">
      <c r="A13361" s="336">
        <v>45789</v>
      </c>
      <c r="B13361" s="2" t="s">
        <v>293</v>
      </c>
      <c r="C13361" s="429">
        <v>5.5837440000000003</v>
      </c>
      <c r="D13361" s="429">
        <v>3.627615</v>
      </c>
      <c r="E13361" s="429">
        <v>1.9561290000000002</v>
      </c>
      <c r="F13361" s="429">
        <v>1.026923999999994</v>
      </c>
    </row>
    <row r="13362" spans="1:6" x14ac:dyDescent="0.3">
      <c r="A13362" s="336">
        <v>45801</v>
      </c>
      <c r="B13362" s="2" t="s">
        <v>293</v>
      </c>
      <c r="C13362" s="429">
        <v>6.2261189999999997</v>
      </c>
      <c r="D13362" s="429">
        <v>3.3955510000000002</v>
      </c>
      <c r="E13362" s="429">
        <v>2.8305679999999995</v>
      </c>
      <c r="F13362" s="429">
        <v>6.6049149999999912</v>
      </c>
    </row>
    <row r="13363" spans="1:6" x14ac:dyDescent="0.3">
      <c r="A13363" s="336">
        <v>45804</v>
      </c>
      <c r="B13363" s="2" t="s">
        <v>293</v>
      </c>
      <c r="C13363" s="429">
        <v>6.2591970000000003</v>
      </c>
      <c r="D13363" s="429">
        <v>3.400817</v>
      </c>
      <c r="E13363" s="429">
        <v>2.8583800000000004</v>
      </c>
      <c r="F13363" s="429">
        <v>6.6018990000000031</v>
      </c>
    </row>
    <row r="13364" spans="1:6" x14ac:dyDescent="0.3">
      <c r="A13364" s="336">
        <v>45805</v>
      </c>
      <c r="B13364" s="2" t="s">
        <v>293</v>
      </c>
      <c r="C13364" s="429">
        <v>6.2999450000000001</v>
      </c>
      <c r="D13364" s="429">
        <v>3.405081</v>
      </c>
      <c r="E13364" s="429">
        <v>2.8948640000000001</v>
      </c>
      <c r="F13364" s="429">
        <v>6.7563989999999947</v>
      </c>
    </row>
    <row r="13365" spans="1:6" x14ac:dyDescent="0.3">
      <c r="A13365" s="336">
        <v>45806</v>
      </c>
      <c r="B13365" s="2" t="s">
        <v>293</v>
      </c>
      <c r="C13365" s="429">
        <v>6.2673509999999997</v>
      </c>
      <c r="D13365" s="429">
        <v>3.4069829999999999</v>
      </c>
      <c r="E13365" s="429">
        <v>2.8603679999999998</v>
      </c>
      <c r="F13365" s="429">
        <v>6.5898690000000002</v>
      </c>
    </row>
    <row r="13366" spans="1:6" x14ac:dyDescent="0.3">
      <c r="A13366" s="336">
        <v>45807</v>
      </c>
      <c r="B13366" s="2" t="s">
        <v>293</v>
      </c>
      <c r="C13366" s="429">
        <v>6.2845560000000003</v>
      </c>
      <c r="D13366" s="429">
        <v>3.397456</v>
      </c>
      <c r="E13366" s="429">
        <v>2.8871000000000002</v>
      </c>
      <c r="F13366" s="429">
        <v>6.8284770000000066</v>
      </c>
    </row>
    <row r="13367" spans="1:6" x14ac:dyDescent="0.3">
      <c r="A13367" s="336">
        <v>45808</v>
      </c>
      <c r="B13367" s="2" t="s">
        <v>293</v>
      </c>
      <c r="C13367" s="429">
        <v>6.1881969999999997</v>
      </c>
      <c r="D13367" s="429">
        <v>3.3901400000000002</v>
      </c>
      <c r="E13367" s="429">
        <v>2.7980569999999996</v>
      </c>
      <c r="F13367" s="429">
        <v>6.6061670000000063</v>
      </c>
    </row>
    <row r="13368" spans="1:6" x14ac:dyDescent="0.3">
      <c r="A13368" s="336">
        <v>45810</v>
      </c>
      <c r="B13368" s="2" t="s">
        <v>293</v>
      </c>
      <c r="C13368" s="429">
        <v>6.1163740000000004</v>
      </c>
      <c r="D13368" s="429">
        <v>3.3843869999999998</v>
      </c>
      <c r="E13368" s="429">
        <v>2.7319870000000006</v>
      </c>
      <c r="F13368" s="429">
        <v>6.4474670000000032</v>
      </c>
    </row>
    <row r="13369" spans="1:6" x14ac:dyDescent="0.3">
      <c r="A13369" s="336">
        <v>45812</v>
      </c>
      <c r="B13369" s="2" t="s">
        <v>293</v>
      </c>
      <c r="C13369" s="429">
        <v>6.1134690000000003</v>
      </c>
      <c r="D13369" s="429">
        <v>3.392201</v>
      </c>
      <c r="E13369" s="429">
        <v>2.7212680000000002</v>
      </c>
      <c r="F13369" s="429">
        <v>6.248507999999994</v>
      </c>
    </row>
    <row r="13370" spans="1:6" x14ac:dyDescent="0.3">
      <c r="A13370" s="336">
        <v>45813</v>
      </c>
      <c r="B13370" s="2" t="s">
        <v>293</v>
      </c>
      <c r="C13370" s="429">
        <v>6.4310520000000002</v>
      </c>
      <c r="D13370" s="429">
        <v>3.4305490000000001</v>
      </c>
      <c r="E13370" s="429">
        <v>3.0005030000000001</v>
      </c>
      <c r="F13370" s="429">
        <v>6.6914049999999961</v>
      </c>
    </row>
    <row r="13371" spans="1:6" x14ac:dyDescent="0.3">
      <c r="A13371" s="336">
        <v>45814</v>
      </c>
      <c r="B13371" s="2" t="s">
        <v>293</v>
      </c>
      <c r="C13371" s="429">
        <v>6.0694189999999999</v>
      </c>
      <c r="D13371" s="429">
        <v>3.3262900000000002</v>
      </c>
      <c r="E13371" s="429">
        <v>2.7431289999999997</v>
      </c>
      <c r="F13371" s="429">
        <v>6.7332620000000034</v>
      </c>
    </row>
    <row r="13372" spans="1:6" x14ac:dyDescent="0.3">
      <c r="A13372" s="336">
        <v>45817</v>
      </c>
      <c r="B13372" s="2" t="s">
        <v>293</v>
      </c>
      <c r="C13372" s="429">
        <v>6.1457090000000001</v>
      </c>
      <c r="D13372" s="429">
        <v>3.3835299999999999</v>
      </c>
      <c r="E13372" s="429">
        <v>2.7621790000000002</v>
      </c>
      <c r="F13372" s="429">
        <v>6.6147069999999957</v>
      </c>
    </row>
    <row r="13373" spans="1:6" x14ac:dyDescent="0.3">
      <c r="A13373" s="336">
        <v>45821</v>
      </c>
      <c r="B13373" s="2" t="s">
        <v>293</v>
      </c>
      <c r="C13373" s="429">
        <v>6.3798849999999998</v>
      </c>
      <c r="D13373" s="429">
        <v>3.3944510000000001</v>
      </c>
      <c r="E13373" s="429">
        <v>2.9854339999999997</v>
      </c>
      <c r="F13373" s="429">
        <v>6.6002950000000098</v>
      </c>
    </row>
    <row r="13374" spans="1:6" x14ac:dyDescent="0.3">
      <c r="A13374" s="336">
        <v>45822</v>
      </c>
      <c r="B13374" s="2" t="s">
        <v>293</v>
      </c>
      <c r="C13374" s="429">
        <v>6.4098129999999998</v>
      </c>
      <c r="D13374" s="429">
        <v>3.5320960000000001</v>
      </c>
      <c r="E13374" s="429">
        <v>2.8777169999999996</v>
      </c>
      <c r="F13374" s="429">
        <v>6.8648349999999922</v>
      </c>
    </row>
    <row r="13375" spans="1:6" x14ac:dyDescent="0.3">
      <c r="A13375" s="336">
        <v>45827</v>
      </c>
      <c r="B13375" s="2" t="s">
        <v>293</v>
      </c>
      <c r="C13375" s="429">
        <v>6.3176350000000001</v>
      </c>
      <c r="D13375" s="429">
        <v>3.383778</v>
      </c>
      <c r="E13375" s="429">
        <v>2.9338570000000002</v>
      </c>
      <c r="F13375" s="429">
        <v>6.8851900000000015</v>
      </c>
    </row>
    <row r="13376" spans="1:6" x14ac:dyDescent="0.3">
      <c r="A13376" s="336">
        <v>45828</v>
      </c>
      <c r="B13376" s="2" t="s">
        <v>293</v>
      </c>
      <c r="C13376" s="429">
        <v>6.4119080000000004</v>
      </c>
      <c r="D13376" s="429">
        <v>3.555542</v>
      </c>
      <c r="E13376" s="429">
        <v>2.8563660000000004</v>
      </c>
      <c r="F13376" s="429">
        <v>6.6906070000000071</v>
      </c>
    </row>
    <row r="13377" spans="1:6" x14ac:dyDescent="0.3">
      <c r="A13377" s="336">
        <v>45830</v>
      </c>
      <c r="B13377" s="2" t="s">
        <v>293</v>
      </c>
      <c r="C13377" s="429">
        <v>6.2367559999999997</v>
      </c>
      <c r="D13377" s="429">
        <v>3.3803489999999998</v>
      </c>
      <c r="E13377" s="429">
        <v>2.8564069999999999</v>
      </c>
      <c r="F13377" s="429">
        <v>6.8369720000000029</v>
      </c>
    </row>
    <row r="13378" spans="1:6" x14ac:dyDescent="0.3">
      <c r="A13378" s="336">
        <v>45831</v>
      </c>
      <c r="B13378" s="2" t="s">
        <v>293</v>
      </c>
      <c r="C13378" s="429">
        <v>6.2648859999999997</v>
      </c>
      <c r="D13378" s="429">
        <v>3.3452039999999998</v>
      </c>
      <c r="E13378" s="429">
        <v>2.9196819999999999</v>
      </c>
      <c r="F13378" s="429">
        <v>6.7684860000000171</v>
      </c>
    </row>
    <row r="13379" spans="1:6" x14ac:dyDescent="0.3">
      <c r="A13379" s="336">
        <v>45832</v>
      </c>
      <c r="B13379" s="2" t="s">
        <v>293</v>
      </c>
      <c r="C13379" s="429">
        <v>6.4854180000000001</v>
      </c>
      <c r="D13379" s="429">
        <v>3.551056</v>
      </c>
      <c r="E13379" s="429">
        <v>2.9343620000000001</v>
      </c>
      <c r="F13379" s="429">
        <v>7.0480540000000076</v>
      </c>
    </row>
    <row r="13380" spans="1:6" x14ac:dyDescent="0.3">
      <c r="A13380" s="336">
        <v>45833</v>
      </c>
      <c r="B13380" s="2" t="s">
        <v>293</v>
      </c>
      <c r="C13380" s="429">
        <v>6.3547029999999998</v>
      </c>
      <c r="D13380" s="429">
        <v>3.4283239999999999</v>
      </c>
      <c r="E13380" s="429">
        <v>2.9263789999999998</v>
      </c>
      <c r="F13380" s="429">
        <v>6.9603030000000032</v>
      </c>
    </row>
    <row r="13381" spans="1:6" x14ac:dyDescent="0.3">
      <c r="A13381" s="336">
        <v>45835</v>
      </c>
      <c r="B13381" s="2" t="s">
        <v>293</v>
      </c>
      <c r="C13381" s="429">
        <v>6.0974769999999996</v>
      </c>
      <c r="D13381" s="429">
        <v>3.3616470000000001</v>
      </c>
      <c r="E13381" s="429">
        <v>2.7358299999999995</v>
      </c>
      <c r="F13381" s="429">
        <v>6.5868749999999991</v>
      </c>
    </row>
    <row r="13382" spans="1:6" x14ac:dyDescent="0.3">
      <c r="A13382" s="336">
        <v>45836</v>
      </c>
      <c r="B13382" s="2" t="s">
        <v>293</v>
      </c>
      <c r="C13382" s="429">
        <v>6.0877210000000002</v>
      </c>
      <c r="D13382" s="429">
        <v>3.341504</v>
      </c>
      <c r="E13382" s="429">
        <v>2.7462170000000001</v>
      </c>
      <c r="F13382" s="429">
        <v>6.7315310000000039</v>
      </c>
    </row>
    <row r="13383" spans="1:6" x14ac:dyDescent="0.3">
      <c r="A13383" s="336">
        <v>45840</v>
      </c>
      <c r="B13383" s="2" t="s">
        <v>293</v>
      </c>
      <c r="C13383" s="429">
        <v>6.0562500000000004</v>
      </c>
      <c r="D13383" s="429">
        <v>3.391947</v>
      </c>
      <c r="E13383" s="429">
        <v>2.6643030000000003</v>
      </c>
      <c r="F13383" s="429">
        <v>6.3937439999999981</v>
      </c>
    </row>
    <row r="13384" spans="1:6" x14ac:dyDescent="0.3">
      <c r="A13384" s="336">
        <v>45841</v>
      </c>
      <c r="B13384" s="2" t="s">
        <v>293</v>
      </c>
      <c r="C13384" s="429">
        <v>6.0927119999999997</v>
      </c>
      <c r="D13384" s="429">
        <v>3.3655919999999999</v>
      </c>
      <c r="E13384" s="429">
        <v>2.7271199999999998</v>
      </c>
      <c r="F13384" s="429">
        <v>6.6734339999999932</v>
      </c>
    </row>
    <row r="13385" spans="1:6" x14ac:dyDescent="0.3">
      <c r="A13385" s="336">
        <v>45843</v>
      </c>
      <c r="B13385" s="2" t="s">
        <v>293</v>
      </c>
      <c r="C13385" s="429">
        <v>6.0406389999999996</v>
      </c>
      <c r="D13385" s="429">
        <v>3.2795139999999998</v>
      </c>
      <c r="E13385" s="429">
        <v>2.7611249999999998</v>
      </c>
      <c r="F13385" s="429">
        <v>6.6572220000000044</v>
      </c>
    </row>
    <row r="13386" spans="1:6" x14ac:dyDescent="0.3">
      <c r="A13386" s="336">
        <v>45844</v>
      </c>
      <c r="B13386" s="2" t="s">
        <v>293</v>
      </c>
      <c r="C13386" s="429">
        <v>6.3261520000000004</v>
      </c>
      <c r="D13386" s="429">
        <v>3.3978969999999999</v>
      </c>
      <c r="E13386" s="429">
        <v>2.9282550000000005</v>
      </c>
      <c r="F13386" s="429">
        <v>6.9483120000000014</v>
      </c>
    </row>
    <row r="13387" spans="1:6" x14ac:dyDescent="0.3">
      <c r="A13387" s="336">
        <v>45845</v>
      </c>
      <c r="B13387" s="2" t="s">
        <v>293</v>
      </c>
      <c r="C13387" s="429">
        <v>6.3192389999999996</v>
      </c>
      <c r="D13387" s="429">
        <v>3.3821659999999998</v>
      </c>
      <c r="E13387" s="429">
        <v>2.9370729999999998</v>
      </c>
      <c r="F13387" s="429">
        <v>6.8392539999999968</v>
      </c>
    </row>
    <row r="13388" spans="1:6" x14ac:dyDescent="0.3">
      <c r="A13388" s="336">
        <v>45846</v>
      </c>
      <c r="B13388" s="2" t="s">
        <v>293</v>
      </c>
      <c r="C13388" s="429">
        <v>6.3984379999999996</v>
      </c>
      <c r="D13388" s="429">
        <v>3.557944</v>
      </c>
      <c r="E13388" s="429">
        <v>2.8404939999999996</v>
      </c>
      <c r="F13388" s="429">
        <v>6.4138710000000074</v>
      </c>
    </row>
    <row r="13389" spans="1:6" x14ac:dyDescent="0.3">
      <c r="A13389" s="336">
        <v>45849</v>
      </c>
      <c r="B13389" s="2" t="s">
        <v>293</v>
      </c>
      <c r="C13389" s="429">
        <v>6.4003410000000001</v>
      </c>
      <c r="D13389" s="429">
        <v>3.4240379999999999</v>
      </c>
      <c r="E13389" s="429">
        <v>2.9763030000000001</v>
      </c>
      <c r="F13389" s="429">
        <v>6.8903909999999939</v>
      </c>
    </row>
    <row r="13390" spans="1:6" x14ac:dyDescent="0.3">
      <c r="A13390" s="336">
        <v>45850</v>
      </c>
      <c r="B13390" s="2" t="s">
        <v>293</v>
      </c>
      <c r="C13390" s="429">
        <v>6.1409760000000002</v>
      </c>
      <c r="D13390" s="429">
        <v>3.4013640000000001</v>
      </c>
      <c r="E13390" s="429">
        <v>2.7396120000000002</v>
      </c>
      <c r="F13390" s="429">
        <v>6.2516179999999935</v>
      </c>
    </row>
    <row r="13391" spans="1:6" x14ac:dyDescent="0.3">
      <c r="A13391" s="336">
        <v>45851</v>
      </c>
      <c r="B13391" s="2" t="s">
        <v>293</v>
      </c>
      <c r="C13391" s="429">
        <v>6.4401469999999996</v>
      </c>
      <c r="D13391" s="429">
        <v>3.4608639999999999</v>
      </c>
      <c r="E13391" s="429">
        <v>2.9792829999999997</v>
      </c>
      <c r="F13391" s="429">
        <v>6.9116470000000021</v>
      </c>
    </row>
    <row r="13392" spans="1:6" x14ac:dyDescent="0.3">
      <c r="A13392" s="336">
        <v>45856</v>
      </c>
      <c r="B13392" s="2" t="s">
        <v>293</v>
      </c>
      <c r="C13392" s="429">
        <v>6.187379</v>
      </c>
      <c r="D13392" s="429">
        <v>3.3575270000000002</v>
      </c>
      <c r="E13392" s="429">
        <v>2.8298519999999998</v>
      </c>
      <c r="F13392" s="429">
        <v>6.6416180000000011</v>
      </c>
    </row>
    <row r="13393" spans="1:6" x14ac:dyDescent="0.3">
      <c r="A13393" s="336">
        <v>45858</v>
      </c>
      <c r="B13393" s="2" t="s">
        <v>293</v>
      </c>
      <c r="C13393" s="429">
        <v>6.1268320000000003</v>
      </c>
      <c r="D13393" s="429">
        <v>3.419842</v>
      </c>
      <c r="E13393" s="429">
        <v>2.7069900000000002</v>
      </c>
      <c r="F13393" s="429">
        <v>6.3868220000000022</v>
      </c>
    </row>
    <row r="13394" spans="1:6" x14ac:dyDescent="0.3">
      <c r="A13394" s="336">
        <v>45860</v>
      </c>
      <c r="B13394" s="2" t="s">
        <v>293</v>
      </c>
      <c r="C13394" s="429">
        <v>6.3489899999999997</v>
      </c>
      <c r="D13394" s="429">
        <v>3.4306739999999998</v>
      </c>
      <c r="E13394" s="429">
        <v>2.9183159999999999</v>
      </c>
      <c r="F13394" s="429">
        <v>6.8159870000000069</v>
      </c>
    </row>
    <row r="13395" spans="1:6" x14ac:dyDescent="0.3">
      <c r="A13395" s="336">
        <v>45862</v>
      </c>
      <c r="B13395" s="2" t="s">
        <v>293</v>
      </c>
      <c r="C13395" s="429">
        <v>6.4001789999999996</v>
      </c>
      <c r="D13395" s="429">
        <v>3.503682</v>
      </c>
      <c r="E13395" s="429">
        <v>2.8964969999999997</v>
      </c>
      <c r="F13395" s="429">
        <v>6.9860409999999931</v>
      </c>
    </row>
    <row r="13396" spans="1:6" x14ac:dyDescent="0.3">
      <c r="A13396" s="336">
        <v>45863</v>
      </c>
      <c r="B13396" s="2" t="s">
        <v>293</v>
      </c>
      <c r="C13396" s="429">
        <v>6.388998</v>
      </c>
      <c r="D13396" s="429">
        <v>3.4490289999999999</v>
      </c>
      <c r="E13396" s="429">
        <v>2.9399690000000001</v>
      </c>
      <c r="F13396" s="429">
        <v>6.9450510000000065</v>
      </c>
    </row>
    <row r="13397" spans="1:6" x14ac:dyDescent="0.3">
      <c r="A13397" s="336">
        <v>45865</v>
      </c>
      <c r="B13397" s="2" t="s">
        <v>293</v>
      </c>
      <c r="C13397" s="429">
        <v>6.321313</v>
      </c>
      <c r="D13397" s="429">
        <v>3.4024190000000001</v>
      </c>
      <c r="E13397" s="429">
        <v>2.9188939999999999</v>
      </c>
      <c r="F13397" s="429">
        <v>6.7679739999999953</v>
      </c>
    </row>
    <row r="13398" spans="1:6" x14ac:dyDescent="0.3">
      <c r="A13398" s="336">
        <v>45867</v>
      </c>
      <c r="B13398" s="2" t="s">
        <v>293</v>
      </c>
      <c r="C13398" s="429">
        <v>6.0425219999999999</v>
      </c>
      <c r="D13398" s="429">
        <v>3.2811710000000001</v>
      </c>
      <c r="E13398" s="429">
        <v>2.7613509999999999</v>
      </c>
      <c r="F13398" s="429">
        <v>6.703801999999996</v>
      </c>
    </row>
    <row r="13399" spans="1:6" x14ac:dyDescent="0.3">
      <c r="A13399" s="336">
        <v>45868</v>
      </c>
      <c r="B13399" s="2" t="s">
        <v>293</v>
      </c>
      <c r="C13399" s="429">
        <v>6.136393</v>
      </c>
      <c r="D13399" s="429">
        <v>3.3848159999999998</v>
      </c>
      <c r="E13399" s="429">
        <v>2.7515770000000002</v>
      </c>
      <c r="F13399" s="429">
        <v>6.6381600000000063</v>
      </c>
    </row>
    <row r="13400" spans="1:6" x14ac:dyDescent="0.3">
      <c r="A13400" s="336">
        <v>45869</v>
      </c>
      <c r="B13400" s="2" t="s">
        <v>293</v>
      </c>
      <c r="C13400" s="429">
        <v>6.3383609999999999</v>
      </c>
      <c r="D13400" s="429">
        <v>3.4224570000000001</v>
      </c>
      <c r="E13400" s="429">
        <v>2.9159039999999998</v>
      </c>
      <c r="F13400" s="429">
        <v>6.8000709999999884</v>
      </c>
    </row>
    <row r="13401" spans="1:6" x14ac:dyDescent="0.3">
      <c r="A13401" s="336">
        <v>45871</v>
      </c>
      <c r="B13401" s="2" t="s">
        <v>293</v>
      </c>
      <c r="C13401" s="429">
        <v>6.324198</v>
      </c>
      <c r="D13401" s="429">
        <v>3.4135620000000002</v>
      </c>
      <c r="E13401" s="429">
        <v>2.9106359999999998</v>
      </c>
      <c r="F13401" s="429">
        <v>6.6905420000000007</v>
      </c>
    </row>
    <row r="13402" spans="1:6" x14ac:dyDescent="0.3">
      <c r="A13402" s="336">
        <v>45872</v>
      </c>
      <c r="B13402" s="2" t="s">
        <v>293</v>
      </c>
      <c r="C13402" s="429">
        <v>6.0708919999999997</v>
      </c>
      <c r="D13402" s="429">
        <v>3.434196</v>
      </c>
      <c r="E13402" s="429">
        <v>2.6366959999999997</v>
      </c>
      <c r="F13402" s="429">
        <v>6.3286989999999932</v>
      </c>
    </row>
    <row r="13403" spans="1:6" x14ac:dyDescent="0.3">
      <c r="A13403" s="336">
        <v>45873</v>
      </c>
      <c r="B13403" s="2" t="s">
        <v>293</v>
      </c>
      <c r="C13403" s="429">
        <v>6.3723080000000003</v>
      </c>
      <c r="D13403" s="429">
        <v>3.3774130000000002</v>
      </c>
      <c r="E13403" s="429">
        <v>2.9948950000000001</v>
      </c>
      <c r="F13403" s="429">
        <v>6.8132360000000034</v>
      </c>
    </row>
    <row r="13404" spans="1:6" x14ac:dyDescent="0.3">
      <c r="A13404" s="336">
        <v>45874</v>
      </c>
      <c r="B13404" s="2" t="s">
        <v>293</v>
      </c>
      <c r="C13404" s="429">
        <v>6.465516</v>
      </c>
      <c r="D13404" s="429">
        <v>3.5894520000000001</v>
      </c>
      <c r="E13404" s="429">
        <v>2.876064</v>
      </c>
      <c r="F13404" s="429">
        <v>7.0891809999999964</v>
      </c>
    </row>
    <row r="13405" spans="1:6" x14ac:dyDescent="0.3">
      <c r="A13405" s="336">
        <v>45875</v>
      </c>
      <c r="B13405" s="2" t="s">
        <v>293</v>
      </c>
      <c r="C13405" s="429">
        <v>6.2115169999999997</v>
      </c>
      <c r="D13405" s="429">
        <v>3.3642569999999998</v>
      </c>
      <c r="E13405" s="429">
        <v>2.8472599999999999</v>
      </c>
      <c r="F13405" s="429">
        <v>6.7418350000000089</v>
      </c>
    </row>
    <row r="13406" spans="1:6" x14ac:dyDescent="0.3">
      <c r="A13406" s="336">
        <v>45877</v>
      </c>
      <c r="B13406" s="2" t="s">
        <v>293</v>
      </c>
      <c r="C13406" s="429">
        <v>6.1706700000000003</v>
      </c>
      <c r="D13406" s="429">
        <v>3.3820269999999999</v>
      </c>
      <c r="E13406" s="429">
        <v>2.7886430000000004</v>
      </c>
      <c r="F13406" s="429">
        <v>6.6746200000000044</v>
      </c>
    </row>
    <row r="13407" spans="1:6" x14ac:dyDescent="0.3">
      <c r="A13407" s="336">
        <v>45879</v>
      </c>
      <c r="B13407" s="2" t="s">
        <v>293</v>
      </c>
      <c r="C13407" s="429">
        <v>6.4132480000000003</v>
      </c>
      <c r="D13407" s="429">
        <v>3.4201980000000001</v>
      </c>
      <c r="E13407" s="429">
        <v>2.9930500000000002</v>
      </c>
      <c r="F13407" s="429">
        <v>6.7863479999999967</v>
      </c>
    </row>
    <row r="13408" spans="1:6" x14ac:dyDescent="0.3">
      <c r="A13408" s="336">
        <v>45880</v>
      </c>
      <c r="B13408" s="2" t="s">
        <v>293</v>
      </c>
      <c r="C13408" s="429">
        <v>6.4700769999999999</v>
      </c>
      <c r="D13408" s="429">
        <v>3.476969</v>
      </c>
      <c r="E13408" s="429">
        <v>2.9931079999999999</v>
      </c>
      <c r="F13408" s="429">
        <v>6.9979029999999938</v>
      </c>
    </row>
    <row r="13409" spans="1:6" x14ac:dyDescent="0.3">
      <c r="A13409" s="336">
        <v>45881</v>
      </c>
      <c r="B13409" s="2" t="s">
        <v>293</v>
      </c>
      <c r="C13409" s="429">
        <v>6.1084839999999998</v>
      </c>
      <c r="D13409" s="429">
        <v>3.3832330000000002</v>
      </c>
      <c r="E13409" s="429">
        <v>2.7252509999999996</v>
      </c>
      <c r="F13409" s="429">
        <v>6.6398289999999989</v>
      </c>
    </row>
    <row r="13410" spans="1:6" x14ac:dyDescent="0.3">
      <c r="A13410" s="336">
        <v>45882</v>
      </c>
      <c r="B13410" s="2" t="s">
        <v>293</v>
      </c>
      <c r="C13410" s="429">
        <v>6.4522959999999996</v>
      </c>
      <c r="D13410" s="429">
        <v>3.5966109999999998</v>
      </c>
      <c r="E13410" s="429">
        <v>2.8556849999999998</v>
      </c>
      <c r="F13410" s="429">
        <v>7.002010999999996</v>
      </c>
    </row>
    <row r="13411" spans="1:6" x14ac:dyDescent="0.3">
      <c r="A13411" s="336">
        <v>45883</v>
      </c>
      <c r="B13411" s="2" t="s">
        <v>293</v>
      </c>
      <c r="C13411" s="429">
        <v>6.3714060000000003</v>
      </c>
      <c r="D13411" s="429">
        <v>3.484702</v>
      </c>
      <c r="E13411" s="429">
        <v>2.8867040000000004</v>
      </c>
      <c r="F13411" s="429">
        <v>6.6604290000000006</v>
      </c>
    </row>
    <row r="13412" spans="1:6" x14ac:dyDescent="0.3">
      <c r="A13412" s="336">
        <v>45885</v>
      </c>
      <c r="B13412" s="2" t="s">
        <v>293</v>
      </c>
      <c r="C13412" s="429">
        <v>6.3604190000000003</v>
      </c>
      <c r="D13412" s="429">
        <v>3.439835</v>
      </c>
      <c r="E13412" s="429">
        <v>2.9205840000000003</v>
      </c>
      <c r="F13412" s="429">
        <v>6.8522490000000076</v>
      </c>
    </row>
    <row r="13413" spans="1:6" x14ac:dyDescent="0.3">
      <c r="A13413" s="336">
        <v>45886</v>
      </c>
      <c r="B13413" s="2" t="s">
        <v>293</v>
      </c>
      <c r="C13413" s="429">
        <v>6.446599</v>
      </c>
      <c r="D13413" s="429">
        <v>3.481039</v>
      </c>
      <c r="E13413" s="429">
        <v>2.96556</v>
      </c>
      <c r="F13413" s="429">
        <v>6.9428610000000006</v>
      </c>
    </row>
    <row r="13414" spans="1:6" x14ac:dyDescent="0.3">
      <c r="A13414" s="336">
        <v>45887</v>
      </c>
      <c r="B13414" s="2" t="s">
        <v>293</v>
      </c>
      <c r="C13414" s="429">
        <v>6.3606829999999999</v>
      </c>
      <c r="D13414" s="429">
        <v>3.444096</v>
      </c>
      <c r="E13414" s="429">
        <v>2.9165869999999998</v>
      </c>
      <c r="F13414" s="429">
        <v>6.9516639999999938</v>
      </c>
    </row>
    <row r="13415" spans="1:6" x14ac:dyDescent="0.3">
      <c r="A13415" s="336">
        <v>45889</v>
      </c>
      <c r="B13415" s="2" t="s">
        <v>293</v>
      </c>
      <c r="C13415" s="429">
        <v>6.0431759999999999</v>
      </c>
      <c r="D13415" s="429">
        <v>3.43329</v>
      </c>
      <c r="E13415" s="429">
        <v>2.6098859999999999</v>
      </c>
      <c r="F13415" s="429">
        <v>6.2516020000000054</v>
      </c>
    </row>
    <row r="13416" spans="1:6" x14ac:dyDescent="0.3">
      <c r="A13416" s="336">
        <v>45890</v>
      </c>
      <c r="B13416" s="2" t="s">
        <v>293</v>
      </c>
      <c r="C13416" s="429">
        <v>6.0102120000000001</v>
      </c>
      <c r="D13416" s="429">
        <v>3.284764</v>
      </c>
      <c r="E13416" s="429">
        <v>2.7254480000000001</v>
      </c>
      <c r="F13416" s="429">
        <v>6.5223039999999841</v>
      </c>
    </row>
    <row r="13417" spans="1:6" x14ac:dyDescent="0.3">
      <c r="A13417" s="336">
        <v>45891</v>
      </c>
      <c r="B13417" s="2" t="s">
        <v>293</v>
      </c>
      <c r="C13417" s="429">
        <v>6.4371489999999998</v>
      </c>
      <c r="D13417" s="429">
        <v>3.509614</v>
      </c>
      <c r="E13417" s="429">
        <v>2.9275349999999998</v>
      </c>
      <c r="F13417" s="429">
        <v>6.9968310000000002</v>
      </c>
    </row>
    <row r="13418" spans="1:6" x14ac:dyDescent="0.3">
      <c r="A13418" s="336">
        <v>45894</v>
      </c>
      <c r="B13418" s="2" t="s">
        <v>293</v>
      </c>
      <c r="C13418" s="429">
        <v>6.3911660000000001</v>
      </c>
      <c r="D13418" s="429">
        <v>3.4824220000000001</v>
      </c>
      <c r="E13418" s="429">
        <v>2.908744</v>
      </c>
      <c r="F13418" s="429">
        <v>7.0380749999999992</v>
      </c>
    </row>
    <row r="13419" spans="1:6" x14ac:dyDescent="0.3">
      <c r="A13419" s="336">
        <v>45895</v>
      </c>
      <c r="B13419" s="2" t="s">
        <v>293</v>
      </c>
      <c r="C13419" s="429">
        <v>6.2699069999999999</v>
      </c>
      <c r="D13419" s="429">
        <v>3.4129480000000001</v>
      </c>
      <c r="E13419" s="429">
        <v>2.8569589999999998</v>
      </c>
      <c r="F13419" s="429">
        <v>6.4840839999999957</v>
      </c>
    </row>
    <row r="13420" spans="1:6" x14ac:dyDescent="0.3">
      <c r="A13420" s="336">
        <v>45896</v>
      </c>
      <c r="B13420" s="2" t="s">
        <v>293</v>
      </c>
      <c r="C13420" s="429">
        <v>6.1439719999999998</v>
      </c>
      <c r="D13420" s="429">
        <v>3.4103620000000001</v>
      </c>
      <c r="E13420" s="429">
        <v>2.7336099999999997</v>
      </c>
      <c r="F13420" s="429">
        <v>6.0503770000000046</v>
      </c>
    </row>
    <row r="13421" spans="1:6" x14ac:dyDescent="0.3">
      <c r="A13421" s="336">
        <v>45898</v>
      </c>
      <c r="B13421" s="2" t="s">
        <v>295</v>
      </c>
      <c r="C13421" s="429">
        <v>6.4513480000000003</v>
      </c>
      <c r="D13421" s="429">
        <v>3.6096550000000001</v>
      </c>
      <c r="E13421" s="429">
        <v>2.8416930000000002</v>
      </c>
      <c r="F13421" s="429">
        <v>7.0965940000000032</v>
      </c>
    </row>
    <row r="13422" spans="1:6" x14ac:dyDescent="0.3">
      <c r="A13422" s="336">
        <v>46001</v>
      </c>
      <c r="B13422" s="2" t="s">
        <v>293</v>
      </c>
      <c r="C13422" s="429">
        <v>6.4284480000000004</v>
      </c>
      <c r="D13422" s="429">
        <v>3.3056179999999999</v>
      </c>
      <c r="E13422" s="429">
        <v>3.1228300000000004</v>
      </c>
      <c r="F13422" s="429">
        <v>5.698594000000007</v>
      </c>
    </row>
    <row r="13423" spans="1:6" x14ac:dyDescent="0.3">
      <c r="A13423" s="336">
        <v>46011</v>
      </c>
      <c r="B13423" s="2" t="s">
        <v>293</v>
      </c>
      <c r="C13423" s="429">
        <v>6.4421660000000003</v>
      </c>
      <c r="D13423" s="429">
        <v>3.2463199999999999</v>
      </c>
      <c r="E13423" s="429">
        <v>3.1958460000000004</v>
      </c>
      <c r="F13423" s="429">
        <v>5.6322220000000058</v>
      </c>
    </row>
    <row r="13424" spans="1:6" x14ac:dyDescent="0.3">
      <c r="A13424" s="336">
        <v>46012</v>
      </c>
      <c r="B13424" s="2" t="s">
        <v>293</v>
      </c>
      <c r="C13424" s="429">
        <v>6.412623</v>
      </c>
      <c r="D13424" s="429">
        <v>3.3129580000000001</v>
      </c>
      <c r="E13424" s="429">
        <v>3.0996649999999999</v>
      </c>
      <c r="F13424" s="429">
        <v>5.3266499999999937</v>
      </c>
    </row>
    <row r="13425" spans="1:6" x14ac:dyDescent="0.3">
      <c r="A13425" s="336">
        <v>46013</v>
      </c>
      <c r="B13425" s="2" t="s">
        <v>293</v>
      </c>
      <c r="C13425" s="429">
        <v>6.4195900000000004</v>
      </c>
      <c r="D13425" s="429">
        <v>3.2923849999999999</v>
      </c>
      <c r="E13425" s="429">
        <v>3.1272050000000005</v>
      </c>
      <c r="F13425" s="429">
        <v>5.0315590000000014</v>
      </c>
    </row>
    <row r="13426" spans="1:6" x14ac:dyDescent="0.3">
      <c r="A13426" s="336">
        <v>46016</v>
      </c>
      <c r="B13426" s="2" t="s">
        <v>293</v>
      </c>
      <c r="C13426" s="429">
        <v>6.4216579999999999</v>
      </c>
      <c r="D13426" s="429">
        <v>3.2689750000000002</v>
      </c>
      <c r="E13426" s="429">
        <v>3.1526829999999997</v>
      </c>
      <c r="F13426" s="429">
        <v>5.3779570000000021</v>
      </c>
    </row>
    <row r="13427" spans="1:6" x14ac:dyDescent="0.3">
      <c r="A13427" s="336">
        <v>46017</v>
      </c>
      <c r="B13427" s="2" t="s">
        <v>293</v>
      </c>
      <c r="C13427" s="429">
        <v>6.3988690000000004</v>
      </c>
      <c r="D13427" s="429">
        <v>3.332945</v>
      </c>
      <c r="E13427" s="429">
        <v>3.0659240000000003</v>
      </c>
      <c r="F13427" s="429">
        <v>4.9216190000000068</v>
      </c>
    </row>
    <row r="13428" spans="1:6" x14ac:dyDescent="0.3">
      <c r="A13428" s="336">
        <v>46030</v>
      </c>
      <c r="B13428" s="2" t="s">
        <v>293</v>
      </c>
      <c r="C13428" s="429">
        <v>6.4936720000000001</v>
      </c>
      <c r="D13428" s="429">
        <v>3.3369330000000001</v>
      </c>
      <c r="E13428" s="429">
        <v>3.156739</v>
      </c>
      <c r="F13428" s="429">
        <v>5.6510770000000008</v>
      </c>
    </row>
    <row r="13429" spans="1:6" x14ac:dyDescent="0.3">
      <c r="A13429" s="336">
        <v>46031</v>
      </c>
      <c r="B13429" s="2" t="s">
        <v>293</v>
      </c>
      <c r="C13429" s="429">
        <v>6.4893090000000004</v>
      </c>
      <c r="D13429" s="429">
        <v>3.3326880000000001</v>
      </c>
      <c r="E13429" s="429">
        <v>3.1566210000000003</v>
      </c>
      <c r="F13429" s="429">
        <v>5.7864490000000117</v>
      </c>
    </row>
    <row r="13430" spans="1:6" x14ac:dyDescent="0.3">
      <c r="A13430" s="336">
        <v>46032</v>
      </c>
      <c r="B13430" s="2" t="s">
        <v>293</v>
      </c>
      <c r="C13430" s="429">
        <v>6.4707309999999998</v>
      </c>
      <c r="D13430" s="429">
        <v>3.4164919999999999</v>
      </c>
      <c r="E13430" s="429">
        <v>3.0542389999999999</v>
      </c>
      <c r="F13430" s="429">
        <v>4.7774210000000039</v>
      </c>
    </row>
    <row r="13431" spans="1:6" x14ac:dyDescent="0.3">
      <c r="A13431" s="336">
        <v>46033</v>
      </c>
      <c r="B13431" s="2" t="s">
        <v>293</v>
      </c>
      <c r="C13431" s="429">
        <v>6.4720230000000001</v>
      </c>
      <c r="D13431" s="429">
        <v>3.356519</v>
      </c>
      <c r="E13431" s="429">
        <v>3.1155040000000001</v>
      </c>
      <c r="F13431" s="429">
        <v>4.8965930000000029</v>
      </c>
    </row>
    <row r="13432" spans="1:6" x14ac:dyDescent="0.3">
      <c r="A13432" s="336">
        <v>46034</v>
      </c>
      <c r="B13432" s="2" t="s">
        <v>293</v>
      </c>
      <c r="C13432" s="429">
        <v>6.5024379999999997</v>
      </c>
      <c r="D13432" s="429">
        <v>3.348217</v>
      </c>
      <c r="E13432" s="429">
        <v>3.1542209999999997</v>
      </c>
      <c r="F13432" s="429">
        <v>5.4865370000000055</v>
      </c>
    </row>
    <row r="13433" spans="1:6" x14ac:dyDescent="0.3">
      <c r="A13433" s="336">
        <v>46035</v>
      </c>
      <c r="B13433" s="2" t="s">
        <v>293</v>
      </c>
      <c r="C13433" s="429">
        <v>6.5195980000000002</v>
      </c>
      <c r="D13433" s="429">
        <v>3.7588430000000002</v>
      </c>
      <c r="E13433" s="429">
        <v>2.7607550000000001</v>
      </c>
      <c r="F13433" s="429">
        <v>5.4439590000000067</v>
      </c>
    </row>
    <row r="13434" spans="1:6" x14ac:dyDescent="0.3">
      <c r="A13434" s="336">
        <v>46036</v>
      </c>
      <c r="B13434" s="2" t="s">
        <v>293</v>
      </c>
      <c r="C13434" s="429">
        <v>6.456537</v>
      </c>
      <c r="D13434" s="429">
        <v>3.2728009999999998</v>
      </c>
      <c r="E13434" s="429">
        <v>3.1837360000000001</v>
      </c>
      <c r="F13434" s="429">
        <v>6.0340120000000042</v>
      </c>
    </row>
    <row r="13435" spans="1:6" x14ac:dyDescent="0.3">
      <c r="A13435" s="336">
        <v>46037</v>
      </c>
      <c r="B13435" s="2" t="s">
        <v>293</v>
      </c>
      <c r="C13435" s="429">
        <v>6.422142</v>
      </c>
      <c r="D13435" s="429">
        <v>3.3135089999999998</v>
      </c>
      <c r="E13435" s="429">
        <v>3.1086330000000002</v>
      </c>
      <c r="F13435" s="429">
        <v>4.7036919999999967</v>
      </c>
    </row>
    <row r="13436" spans="1:6" x14ac:dyDescent="0.3">
      <c r="A13436" s="336">
        <v>46038</v>
      </c>
      <c r="B13436" s="2" t="s">
        <v>293</v>
      </c>
      <c r="C13436" s="429">
        <v>6.448105</v>
      </c>
      <c r="D13436" s="429">
        <v>3.3284150000000001</v>
      </c>
      <c r="E13436" s="429">
        <v>3.1196899999999999</v>
      </c>
      <c r="F13436" s="429">
        <v>4.829892000000001</v>
      </c>
    </row>
    <row r="13437" spans="1:6" x14ac:dyDescent="0.3">
      <c r="A13437" s="336">
        <v>46039</v>
      </c>
      <c r="B13437" s="2" t="s">
        <v>293</v>
      </c>
      <c r="C13437" s="429">
        <v>6.5255039999999997</v>
      </c>
      <c r="D13437" s="429">
        <v>3.4475859999999998</v>
      </c>
      <c r="E13437" s="429">
        <v>3.0779179999999999</v>
      </c>
      <c r="F13437" s="429">
        <v>6.3832850000000008</v>
      </c>
    </row>
    <row r="13438" spans="1:6" x14ac:dyDescent="0.3">
      <c r="A13438" s="336">
        <v>46040</v>
      </c>
      <c r="B13438" s="2" t="s">
        <v>293</v>
      </c>
      <c r="C13438" s="429">
        <v>6.4154169999999997</v>
      </c>
      <c r="D13438" s="429">
        <v>3.3330190000000002</v>
      </c>
      <c r="E13438" s="429">
        <v>3.0823979999999995</v>
      </c>
      <c r="F13438" s="429">
        <v>4.2255379999999931</v>
      </c>
    </row>
    <row r="13439" spans="1:6" x14ac:dyDescent="0.3">
      <c r="A13439" s="336">
        <v>46041</v>
      </c>
      <c r="B13439" s="2" t="s">
        <v>293</v>
      </c>
      <c r="C13439" s="429">
        <v>6.5302420000000003</v>
      </c>
      <c r="D13439" s="429">
        <v>3.59863</v>
      </c>
      <c r="E13439" s="429">
        <v>2.9316120000000003</v>
      </c>
      <c r="F13439" s="429">
        <v>6.0544379999999975</v>
      </c>
    </row>
    <row r="13440" spans="1:6" x14ac:dyDescent="0.3">
      <c r="A13440" s="336">
        <v>46044</v>
      </c>
      <c r="B13440" s="2" t="s">
        <v>293</v>
      </c>
      <c r="C13440" s="429">
        <v>6.4415690000000003</v>
      </c>
      <c r="D13440" s="429">
        <v>3.2550539999999999</v>
      </c>
      <c r="E13440" s="429">
        <v>3.1865150000000004</v>
      </c>
      <c r="F13440" s="429">
        <v>5.8636320000000097</v>
      </c>
    </row>
    <row r="13441" spans="1:6" x14ac:dyDescent="0.3">
      <c r="A13441" s="336">
        <v>46048</v>
      </c>
      <c r="B13441" s="2" t="s">
        <v>293</v>
      </c>
      <c r="C13441" s="429">
        <v>6.4295780000000002</v>
      </c>
      <c r="D13441" s="429">
        <v>3.3230559999999998</v>
      </c>
      <c r="E13441" s="429">
        <v>3.1065220000000004</v>
      </c>
      <c r="F13441" s="429">
        <v>4.4399470000000036</v>
      </c>
    </row>
    <row r="13442" spans="1:6" x14ac:dyDescent="0.3">
      <c r="A13442" s="336">
        <v>46049</v>
      </c>
      <c r="B13442" s="2" t="s">
        <v>293</v>
      </c>
      <c r="C13442" s="429">
        <v>6.504067</v>
      </c>
      <c r="D13442" s="429">
        <v>3.4299550000000001</v>
      </c>
      <c r="E13442" s="429">
        <v>3.074112</v>
      </c>
      <c r="F13442" s="429">
        <v>5.9388459999999981</v>
      </c>
    </row>
    <row r="13443" spans="1:6" x14ac:dyDescent="0.3">
      <c r="A13443" s="336">
        <v>46050</v>
      </c>
      <c r="B13443" s="2" t="s">
        <v>293</v>
      </c>
      <c r="C13443" s="429">
        <v>6.5096610000000004</v>
      </c>
      <c r="D13443" s="429">
        <v>3.5728360000000001</v>
      </c>
      <c r="E13443" s="429">
        <v>2.9368250000000002</v>
      </c>
      <c r="F13443" s="429">
        <v>5.3362920000000003</v>
      </c>
    </row>
    <row r="13444" spans="1:6" x14ac:dyDescent="0.3">
      <c r="A13444" s="336">
        <v>46051</v>
      </c>
      <c r="B13444" s="2" t="s">
        <v>293</v>
      </c>
      <c r="C13444" s="429">
        <v>6.4565609999999998</v>
      </c>
      <c r="D13444" s="429">
        <v>3.2614030000000001</v>
      </c>
      <c r="E13444" s="429">
        <v>3.1951579999999997</v>
      </c>
      <c r="F13444" s="429">
        <v>5.3996000000000066</v>
      </c>
    </row>
    <row r="13445" spans="1:6" x14ac:dyDescent="0.3">
      <c r="A13445" s="336">
        <v>46052</v>
      </c>
      <c r="B13445" s="2" t="s">
        <v>293</v>
      </c>
      <c r="C13445" s="429">
        <v>6.4991510000000003</v>
      </c>
      <c r="D13445" s="429">
        <v>3.6821419999999998</v>
      </c>
      <c r="E13445" s="429">
        <v>2.8170090000000005</v>
      </c>
      <c r="F13445" s="429">
        <v>4.5350200000000029</v>
      </c>
    </row>
    <row r="13446" spans="1:6" x14ac:dyDescent="0.3">
      <c r="A13446" s="336">
        <v>46055</v>
      </c>
      <c r="B13446" s="2" t="s">
        <v>293</v>
      </c>
      <c r="C13446" s="429">
        <v>6.393948</v>
      </c>
      <c r="D13446" s="429">
        <v>3.3140830000000001</v>
      </c>
      <c r="E13446" s="429">
        <v>3.0798649999999999</v>
      </c>
      <c r="F13446" s="429">
        <v>4.18015299999999</v>
      </c>
    </row>
    <row r="13447" spans="1:6" x14ac:dyDescent="0.3">
      <c r="A13447" s="336">
        <v>46056</v>
      </c>
      <c r="B13447" s="2" t="s">
        <v>293</v>
      </c>
      <c r="C13447" s="429">
        <v>6.3895020000000002</v>
      </c>
      <c r="D13447" s="429">
        <v>3.388309</v>
      </c>
      <c r="E13447" s="429">
        <v>3.0011930000000002</v>
      </c>
      <c r="F13447" s="429">
        <v>4.1133409999999984</v>
      </c>
    </row>
    <row r="13448" spans="1:6" x14ac:dyDescent="0.3">
      <c r="A13448" s="336">
        <v>46057</v>
      </c>
      <c r="B13448" s="2" t="s">
        <v>293</v>
      </c>
      <c r="C13448" s="429">
        <v>6.5295329999999998</v>
      </c>
      <c r="D13448" s="429">
        <v>3.5093489999999998</v>
      </c>
      <c r="E13448" s="429">
        <v>3.020184</v>
      </c>
      <c r="F13448" s="429">
        <v>6.182257000000007</v>
      </c>
    </row>
    <row r="13449" spans="1:6" x14ac:dyDescent="0.3">
      <c r="A13449" s="336">
        <v>46058</v>
      </c>
      <c r="B13449" s="2" t="s">
        <v>293</v>
      </c>
      <c r="C13449" s="429">
        <v>6.5554430000000004</v>
      </c>
      <c r="D13449" s="429">
        <v>3.6416759999999999</v>
      </c>
      <c r="E13449" s="429">
        <v>2.9137670000000004</v>
      </c>
      <c r="F13449" s="429">
        <v>6.762246999999995</v>
      </c>
    </row>
    <row r="13450" spans="1:6" x14ac:dyDescent="0.3">
      <c r="A13450" s="336">
        <v>46060</v>
      </c>
      <c r="B13450" s="2" t="s">
        <v>293</v>
      </c>
      <c r="C13450" s="429">
        <v>6.4690390000000004</v>
      </c>
      <c r="D13450" s="429">
        <v>3.29541</v>
      </c>
      <c r="E13450" s="429">
        <v>3.1736290000000005</v>
      </c>
      <c r="F13450" s="429">
        <v>5.3474550000000036</v>
      </c>
    </row>
    <row r="13451" spans="1:6" x14ac:dyDescent="0.3">
      <c r="A13451" s="336">
        <v>46062</v>
      </c>
      <c r="B13451" s="2" t="s">
        <v>293</v>
      </c>
      <c r="C13451" s="429">
        <v>6.5000410000000004</v>
      </c>
      <c r="D13451" s="429">
        <v>3.358536</v>
      </c>
      <c r="E13451" s="429">
        <v>3.1415050000000004</v>
      </c>
      <c r="F13451" s="429">
        <v>5.1733389999999986</v>
      </c>
    </row>
    <row r="13452" spans="1:6" x14ac:dyDescent="0.3">
      <c r="A13452" s="336">
        <v>46064</v>
      </c>
      <c r="B13452" s="2" t="s">
        <v>293</v>
      </c>
      <c r="C13452" s="429">
        <v>6.4308519999999998</v>
      </c>
      <c r="D13452" s="429">
        <v>3.319423</v>
      </c>
      <c r="E13452" s="429">
        <v>3.1114289999999998</v>
      </c>
      <c r="F13452" s="429">
        <v>4.5799200000000013</v>
      </c>
    </row>
    <row r="13453" spans="1:6" x14ac:dyDescent="0.3">
      <c r="A13453" s="336">
        <v>46065</v>
      </c>
      <c r="B13453" s="2" t="s">
        <v>293</v>
      </c>
      <c r="C13453" s="429">
        <v>6.5724910000000003</v>
      </c>
      <c r="D13453" s="429">
        <v>3.5833010000000001</v>
      </c>
      <c r="E13453" s="429">
        <v>2.9891900000000002</v>
      </c>
      <c r="F13453" s="429">
        <v>7.1809749999999966</v>
      </c>
    </row>
    <row r="13454" spans="1:6" x14ac:dyDescent="0.3">
      <c r="A13454" s="336">
        <v>46068</v>
      </c>
      <c r="B13454" s="2" t="s">
        <v>293</v>
      </c>
      <c r="C13454" s="429">
        <v>6.5037240000000001</v>
      </c>
      <c r="D13454" s="429">
        <v>3.3331689999999998</v>
      </c>
      <c r="E13454" s="429">
        <v>3.1705550000000002</v>
      </c>
      <c r="F13454" s="429">
        <v>6.4155429999999996</v>
      </c>
    </row>
    <row r="13455" spans="1:6" x14ac:dyDescent="0.3">
      <c r="A13455" s="336">
        <v>46069</v>
      </c>
      <c r="B13455" s="2" t="s">
        <v>293</v>
      </c>
      <c r="C13455" s="429">
        <v>6.5059490000000002</v>
      </c>
      <c r="D13455" s="429">
        <v>3.5068640000000002</v>
      </c>
      <c r="E13455" s="429">
        <v>2.999085</v>
      </c>
      <c r="F13455" s="429">
        <v>5.0954010000000025</v>
      </c>
    </row>
    <row r="13456" spans="1:6" x14ac:dyDescent="0.3">
      <c r="A13456" s="336">
        <v>46070</v>
      </c>
      <c r="B13456" s="2" t="s">
        <v>293</v>
      </c>
      <c r="C13456" s="429">
        <v>6.451854</v>
      </c>
      <c r="D13456" s="429">
        <v>3.3298779999999999</v>
      </c>
      <c r="E13456" s="429">
        <v>3.1219760000000001</v>
      </c>
      <c r="F13456" s="429">
        <v>5.8517489999999981</v>
      </c>
    </row>
    <row r="13457" spans="1:6" x14ac:dyDescent="0.3">
      <c r="A13457" s="336">
        <v>46071</v>
      </c>
      <c r="B13457" s="2" t="s">
        <v>293</v>
      </c>
      <c r="C13457" s="429">
        <v>6.525563</v>
      </c>
      <c r="D13457" s="429">
        <v>3.756224</v>
      </c>
      <c r="E13457" s="429">
        <v>2.769339</v>
      </c>
      <c r="F13457" s="429">
        <v>4.930176000000003</v>
      </c>
    </row>
    <row r="13458" spans="1:6" x14ac:dyDescent="0.3">
      <c r="A13458" s="336">
        <v>46072</v>
      </c>
      <c r="B13458" s="2" t="s">
        <v>293</v>
      </c>
      <c r="C13458" s="429">
        <v>6.4957520000000004</v>
      </c>
      <c r="D13458" s="429">
        <v>3.3459789999999998</v>
      </c>
      <c r="E13458" s="429">
        <v>3.1497730000000006</v>
      </c>
      <c r="F13458" s="429">
        <v>6.0119460000000018</v>
      </c>
    </row>
    <row r="13459" spans="1:6" x14ac:dyDescent="0.3">
      <c r="A13459" s="336">
        <v>46074</v>
      </c>
      <c r="B13459" s="2" t="s">
        <v>293</v>
      </c>
      <c r="C13459" s="429">
        <v>6.4966549999999996</v>
      </c>
      <c r="D13459" s="429">
        <v>3.4529000000000001</v>
      </c>
      <c r="E13459" s="429">
        <v>3.0437549999999995</v>
      </c>
      <c r="F13459" s="429">
        <v>4.8828100000000063</v>
      </c>
    </row>
    <row r="13460" spans="1:6" x14ac:dyDescent="0.3">
      <c r="A13460" s="336">
        <v>46075</v>
      </c>
      <c r="B13460" s="2" t="s">
        <v>293</v>
      </c>
      <c r="C13460" s="429">
        <v>6.489198</v>
      </c>
      <c r="D13460" s="429">
        <v>3.5958649999999999</v>
      </c>
      <c r="E13460" s="429">
        <v>2.8933330000000002</v>
      </c>
      <c r="F13460" s="429">
        <v>4.563486999999995</v>
      </c>
    </row>
    <row r="13461" spans="1:6" x14ac:dyDescent="0.3">
      <c r="A13461" s="336">
        <v>46076</v>
      </c>
      <c r="B13461" s="2" t="s">
        <v>293</v>
      </c>
      <c r="C13461" s="429">
        <v>6.4835039999999999</v>
      </c>
      <c r="D13461" s="429">
        <v>3.2821030000000002</v>
      </c>
      <c r="E13461" s="429">
        <v>3.2014009999999997</v>
      </c>
      <c r="F13461" s="429">
        <v>6.2532140000000069</v>
      </c>
    </row>
    <row r="13462" spans="1:6" x14ac:dyDescent="0.3">
      <c r="A13462" s="336">
        <v>46077</v>
      </c>
      <c r="B13462" s="2" t="s">
        <v>293</v>
      </c>
      <c r="C13462" s="429">
        <v>6.4751250000000002</v>
      </c>
      <c r="D13462" s="429">
        <v>3.5230190000000001</v>
      </c>
      <c r="E13462" s="429">
        <v>2.9521060000000001</v>
      </c>
      <c r="F13462" s="429">
        <v>4.6067590000000038</v>
      </c>
    </row>
    <row r="13463" spans="1:6" x14ac:dyDescent="0.3">
      <c r="A13463" s="336">
        <v>46104</v>
      </c>
      <c r="B13463" s="2" t="s">
        <v>293</v>
      </c>
      <c r="C13463" s="429">
        <v>6.3066890000000004</v>
      </c>
      <c r="D13463" s="429">
        <v>3.4066640000000001</v>
      </c>
      <c r="E13463" s="429">
        <v>2.9000250000000003</v>
      </c>
      <c r="F13463" s="429">
        <v>2.891871000000009</v>
      </c>
    </row>
    <row r="13464" spans="1:6" x14ac:dyDescent="0.3">
      <c r="A13464" s="336">
        <v>46105</v>
      </c>
      <c r="B13464" s="2" t="s">
        <v>293</v>
      </c>
      <c r="C13464" s="429">
        <v>6.4700300000000004</v>
      </c>
      <c r="D13464" s="429">
        <v>3.8011529999999998</v>
      </c>
      <c r="E13464" s="429">
        <v>2.6688770000000006</v>
      </c>
      <c r="F13464" s="429">
        <v>3.8357659999999925</v>
      </c>
    </row>
    <row r="13465" spans="1:6" x14ac:dyDescent="0.3">
      <c r="A13465" s="336">
        <v>46106</v>
      </c>
      <c r="B13465" s="2" t="s">
        <v>293</v>
      </c>
      <c r="C13465" s="429">
        <v>6.4057829999999996</v>
      </c>
      <c r="D13465" s="429">
        <v>3.123008</v>
      </c>
      <c r="E13465" s="429">
        <v>3.2827749999999996</v>
      </c>
      <c r="F13465" s="429">
        <v>4.6560199999999909</v>
      </c>
    </row>
    <row r="13466" spans="1:6" x14ac:dyDescent="0.3">
      <c r="A13466" s="336">
        <v>46107</v>
      </c>
      <c r="B13466" s="2" t="s">
        <v>293</v>
      </c>
      <c r="C13466" s="429">
        <v>6.4133380000000004</v>
      </c>
      <c r="D13466" s="429">
        <v>3.2103169999999999</v>
      </c>
      <c r="E13466" s="429">
        <v>3.2030210000000006</v>
      </c>
      <c r="F13466" s="429">
        <v>4.4651750000000092</v>
      </c>
    </row>
    <row r="13467" spans="1:6" x14ac:dyDescent="0.3">
      <c r="A13467" s="336">
        <v>46110</v>
      </c>
      <c r="B13467" s="2" t="s">
        <v>293</v>
      </c>
      <c r="C13467" s="429">
        <v>6.3854509999999998</v>
      </c>
      <c r="D13467" s="429">
        <v>3.1296189999999999</v>
      </c>
      <c r="E13467" s="429">
        <v>3.2558319999999998</v>
      </c>
      <c r="F13467" s="429">
        <v>3.9727559999999968</v>
      </c>
    </row>
    <row r="13468" spans="1:6" x14ac:dyDescent="0.3">
      <c r="A13468" s="336">
        <v>46112</v>
      </c>
      <c r="B13468" s="2" t="s">
        <v>293</v>
      </c>
      <c r="C13468" s="429">
        <v>6.4458190000000002</v>
      </c>
      <c r="D13468" s="429">
        <v>3.5161750000000001</v>
      </c>
      <c r="E13468" s="429">
        <v>2.9296440000000001</v>
      </c>
      <c r="F13468" s="429">
        <v>4.4161819999999921</v>
      </c>
    </row>
    <row r="13469" spans="1:6" x14ac:dyDescent="0.3">
      <c r="A13469" s="336">
        <v>46113</v>
      </c>
      <c r="B13469" s="2" t="s">
        <v>293</v>
      </c>
      <c r="C13469" s="429">
        <v>6.4464730000000001</v>
      </c>
      <c r="D13469" s="429">
        <v>3.2299929999999999</v>
      </c>
      <c r="E13469" s="429">
        <v>3.2164800000000002</v>
      </c>
      <c r="F13469" s="429">
        <v>4.9361430000000084</v>
      </c>
    </row>
    <row r="13470" spans="1:6" x14ac:dyDescent="0.3">
      <c r="A13470" s="336">
        <v>46115</v>
      </c>
      <c r="B13470" s="2" t="s">
        <v>293</v>
      </c>
      <c r="C13470" s="429">
        <v>6.3024170000000002</v>
      </c>
      <c r="D13470" s="429">
        <v>3.4525730000000001</v>
      </c>
      <c r="E13470" s="429">
        <v>2.849844</v>
      </c>
      <c r="F13470" s="429">
        <v>2.8502369999999928</v>
      </c>
    </row>
    <row r="13471" spans="1:6" x14ac:dyDescent="0.3">
      <c r="A13471" s="336">
        <v>46117</v>
      </c>
      <c r="B13471" s="2" t="s">
        <v>293</v>
      </c>
      <c r="C13471" s="429">
        <v>6.348935</v>
      </c>
      <c r="D13471" s="429">
        <v>3.4262510000000002</v>
      </c>
      <c r="E13471" s="429">
        <v>2.9226839999999998</v>
      </c>
      <c r="F13471" s="429">
        <v>3.1140509999999963</v>
      </c>
    </row>
    <row r="13472" spans="1:6" x14ac:dyDescent="0.3">
      <c r="A13472" s="336">
        <v>46118</v>
      </c>
      <c r="B13472" s="2" t="s">
        <v>293</v>
      </c>
      <c r="C13472" s="429">
        <v>6.4587300000000001</v>
      </c>
      <c r="D13472" s="429">
        <v>3.475943</v>
      </c>
      <c r="E13472" s="429">
        <v>2.9827870000000001</v>
      </c>
      <c r="F13472" s="429">
        <v>4.4692030000000003</v>
      </c>
    </row>
    <row r="13473" spans="1:6" x14ac:dyDescent="0.3">
      <c r="A13473" s="336">
        <v>46120</v>
      </c>
      <c r="B13473" s="2" t="s">
        <v>293</v>
      </c>
      <c r="C13473" s="429">
        <v>6.4978639999999999</v>
      </c>
      <c r="D13473" s="429">
        <v>3.6083249999999998</v>
      </c>
      <c r="E13473" s="429">
        <v>2.8895390000000001</v>
      </c>
      <c r="F13473" s="429">
        <v>4.6498469999999941</v>
      </c>
    </row>
    <row r="13474" spans="1:6" x14ac:dyDescent="0.3">
      <c r="A13474" s="336">
        <v>46121</v>
      </c>
      <c r="B13474" s="2" t="s">
        <v>293</v>
      </c>
      <c r="C13474" s="429">
        <v>6.4663769999999996</v>
      </c>
      <c r="D13474" s="429">
        <v>3.6511879999999999</v>
      </c>
      <c r="E13474" s="429">
        <v>2.8151889999999997</v>
      </c>
      <c r="F13474" s="429">
        <v>4.1833390000000037</v>
      </c>
    </row>
    <row r="13475" spans="1:6" x14ac:dyDescent="0.3">
      <c r="A13475" s="336">
        <v>46122</v>
      </c>
      <c r="B13475" s="2" t="s">
        <v>293</v>
      </c>
      <c r="C13475" s="429">
        <v>6.4482100000000004</v>
      </c>
      <c r="D13475" s="429">
        <v>3.6003759999999998</v>
      </c>
      <c r="E13475" s="429">
        <v>2.8478340000000006</v>
      </c>
      <c r="F13475" s="429">
        <v>4.1688000000000045</v>
      </c>
    </row>
    <row r="13476" spans="1:6" x14ac:dyDescent="0.3">
      <c r="A13476" s="336">
        <v>46123</v>
      </c>
      <c r="B13476" s="2" t="s">
        <v>293</v>
      </c>
      <c r="C13476" s="429">
        <v>6.4419519999999997</v>
      </c>
      <c r="D13476" s="429">
        <v>3.4186610000000002</v>
      </c>
      <c r="E13476" s="429">
        <v>3.0232909999999995</v>
      </c>
      <c r="F13476" s="429">
        <v>4.6008499999999941</v>
      </c>
    </row>
    <row r="13477" spans="1:6" x14ac:dyDescent="0.3">
      <c r="A13477" s="336">
        <v>46124</v>
      </c>
      <c r="B13477" s="2" t="s">
        <v>293</v>
      </c>
      <c r="C13477" s="429">
        <v>6.3575910000000002</v>
      </c>
      <c r="D13477" s="429">
        <v>2.9872730000000001</v>
      </c>
      <c r="E13477" s="429">
        <v>3.3703180000000001</v>
      </c>
      <c r="F13477" s="429">
        <v>4.2960879999999975</v>
      </c>
    </row>
    <row r="13478" spans="1:6" x14ac:dyDescent="0.3">
      <c r="A13478" s="336">
        <v>46126</v>
      </c>
      <c r="B13478" s="2" t="s">
        <v>293</v>
      </c>
      <c r="C13478" s="429">
        <v>6.389113</v>
      </c>
      <c r="D13478" s="429">
        <v>3.1861269999999999</v>
      </c>
      <c r="E13478" s="429">
        <v>3.2029860000000001</v>
      </c>
      <c r="F13478" s="429">
        <v>3.7789159999999882</v>
      </c>
    </row>
    <row r="13479" spans="1:6" x14ac:dyDescent="0.3">
      <c r="A13479" s="336">
        <v>46127</v>
      </c>
      <c r="B13479" s="2" t="s">
        <v>293</v>
      </c>
      <c r="C13479" s="429">
        <v>6.2457130000000003</v>
      </c>
      <c r="D13479" s="429">
        <v>3.538456</v>
      </c>
      <c r="E13479" s="429">
        <v>2.7072570000000002</v>
      </c>
      <c r="F13479" s="429">
        <v>2.9048820000000006</v>
      </c>
    </row>
    <row r="13480" spans="1:6" x14ac:dyDescent="0.3">
      <c r="A13480" s="336">
        <v>46128</v>
      </c>
      <c r="B13480" s="2" t="s">
        <v>293</v>
      </c>
      <c r="C13480" s="429">
        <v>6.4758769999999997</v>
      </c>
      <c r="D13480" s="429">
        <v>3.6995399999999998</v>
      </c>
      <c r="E13480" s="429">
        <v>2.7763369999999998</v>
      </c>
      <c r="F13480" s="429">
        <v>4.2229329999999905</v>
      </c>
    </row>
    <row r="13481" spans="1:6" x14ac:dyDescent="0.3">
      <c r="A13481" s="336">
        <v>46130</v>
      </c>
      <c r="B13481" s="2" t="s">
        <v>293</v>
      </c>
      <c r="C13481" s="429">
        <v>6.3886909999999997</v>
      </c>
      <c r="D13481" s="429">
        <v>3.251579</v>
      </c>
      <c r="E13481" s="429">
        <v>3.1371119999999997</v>
      </c>
      <c r="F13481" s="429">
        <v>3.4412479999999945</v>
      </c>
    </row>
    <row r="13482" spans="1:6" x14ac:dyDescent="0.3">
      <c r="A13482" s="336">
        <v>46131</v>
      </c>
      <c r="B13482" s="2" t="s">
        <v>293</v>
      </c>
      <c r="C13482" s="429">
        <v>6.3782290000000001</v>
      </c>
      <c r="D13482" s="429">
        <v>3.0708950000000002</v>
      </c>
      <c r="E13482" s="429">
        <v>3.307334</v>
      </c>
      <c r="F13482" s="429">
        <v>4.2646569999999997</v>
      </c>
    </row>
    <row r="13483" spans="1:6" x14ac:dyDescent="0.3">
      <c r="A13483" s="336">
        <v>46133</v>
      </c>
      <c r="B13483" s="2" t="s">
        <v>293</v>
      </c>
      <c r="C13483" s="429">
        <v>6.2243529999999998</v>
      </c>
      <c r="D13483" s="429">
        <v>3.4830730000000001</v>
      </c>
      <c r="E13483" s="429">
        <v>2.7412799999999997</v>
      </c>
      <c r="F13483" s="429">
        <v>3.1948430000000059</v>
      </c>
    </row>
    <row r="13484" spans="1:6" x14ac:dyDescent="0.3">
      <c r="A13484" s="336">
        <v>46135</v>
      </c>
      <c r="B13484" s="2" t="s">
        <v>293</v>
      </c>
      <c r="C13484" s="429">
        <v>6.5190929999999998</v>
      </c>
      <c r="D13484" s="429">
        <v>3.7265630000000001</v>
      </c>
      <c r="E13484" s="429">
        <v>2.7925299999999997</v>
      </c>
      <c r="F13484" s="429">
        <v>4.4290389999999888</v>
      </c>
    </row>
    <row r="13485" spans="1:6" x14ac:dyDescent="0.3">
      <c r="A13485" s="336">
        <v>46140</v>
      </c>
      <c r="B13485" s="2" t="s">
        <v>293</v>
      </c>
      <c r="C13485" s="429">
        <v>6.3938410000000001</v>
      </c>
      <c r="D13485" s="429">
        <v>3.3462040000000002</v>
      </c>
      <c r="E13485" s="429">
        <v>3.0476369999999999</v>
      </c>
      <c r="F13485" s="429">
        <v>3.3638059999999896</v>
      </c>
    </row>
    <row r="13486" spans="1:6" x14ac:dyDescent="0.3">
      <c r="A13486" s="336">
        <v>46142</v>
      </c>
      <c r="B13486" s="2" t="s">
        <v>293</v>
      </c>
      <c r="C13486" s="429">
        <v>6.4311829999999999</v>
      </c>
      <c r="D13486" s="429">
        <v>3.1578909999999998</v>
      </c>
      <c r="E13486" s="429">
        <v>3.2732920000000001</v>
      </c>
      <c r="F13486" s="429">
        <v>4.786215999999996</v>
      </c>
    </row>
    <row r="13487" spans="1:6" x14ac:dyDescent="0.3">
      <c r="A13487" s="336">
        <v>46143</v>
      </c>
      <c r="B13487" s="2" t="s">
        <v>293</v>
      </c>
      <c r="C13487" s="429">
        <v>6.4126830000000004</v>
      </c>
      <c r="D13487" s="429">
        <v>3.1431800000000001</v>
      </c>
      <c r="E13487" s="429">
        <v>3.2695030000000003</v>
      </c>
      <c r="F13487" s="429">
        <v>4.4638789999999986</v>
      </c>
    </row>
    <row r="13488" spans="1:6" x14ac:dyDescent="0.3">
      <c r="A13488" s="336">
        <v>46147</v>
      </c>
      <c r="B13488" s="2" t="s">
        <v>293</v>
      </c>
      <c r="C13488" s="429">
        <v>6.4763419999999998</v>
      </c>
      <c r="D13488" s="429">
        <v>3.7705760000000001</v>
      </c>
      <c r="E13488" s="429">
        <v>2.7057659999999997</v>
      </c>
      <c r="F13488" s="429">
        <v>4.1204250000000044</v>
      </c>
    </row>
    <row r="13489" spans="1:6" x14ac:dyDescent="0.3">
      <c r="A13489" s="336">
        <v>46148</v>
      </c>
      <c r="B13489" s="2" t="s">
        <v>293</v>
      </c>
      <c r="C13489" s="429">
        <v>6.2981129999999999</v>
      </c>
      <c r="D13489" s="429">
        <v>3.4845700000000002</v>
      </c>
      <c r="E13489" s="429">
        <v>2.8135429999999997</v>
      </c>
      <c r="F13489" s="429">
        <v>3.0201560000000072</v>
      </c>
    </row>
    <row r="13490" spans="1:6" x14ac:dyDescent="0.3">
      <c r="A13490" s="336">
        <v>46149</v>
      </c>
      <c r="B13490" s="2" t="s">
        <v>293</v>
      </c>
      <c r="C13490" s="429">
        <v>6.4473419999999999</v>
      </c>
      <c r="D13490" s="429">
        <v>3.6923089999999998</v>
      </c>
      <c r="E13490" s="429">
        <v>2.7550330000000001</v>
      </c>
      <c r="F13490" s="429">
        <v>3.9995370000000037</v>
      </c>
    </row>
    <row r="13491" spans="1:6" x14ac:dyDescent="0.3">
      <c r="A13491" s="336">
        <v>46150</v>
      </c>
      <c r="B13491" s="2" t="s">
        <v>293</v>
      </c>
      <c r="C13491" s="429">
        <v>6.3069620000000004</v>
      </c>
      <c r="D13491" s="429">
        <v>3.3467880000000001</v>
      </c>
      <c r="E13491" s="429">
        <v>2.9601740000000003</v>
      </c>
      <c r="F13491" s="429">
        <v>3.0618459999999885</v>
      </c>
    </row>
    <row r="13492" spans="1:6" x14ac:dyDescent="0.3">
      <c r="A13492" s="336">
        <v>46151</v>
      </c>
      <c r="B13492" s="2" t="s">
        <v>293</v>
      </c>
      <c r="C13492" s="429">
        <v>6.4376639999999998</v>
      </c>
      <c r="D13492" s="429">
        <v>3.2879040000000002</v>
      </c>
      <c r="E13492" s="429">
        <v>3.1497599999999997</v>
      </c>
      <c r="F13492" s="429">
        <v>4.6662530000000046</v>
      </c>
    </row>
    <row r="13493" spans="1:6" x14ac:dyDescent="0.3">
      <c r="A13493" s="336">
        <v>46156</v>
      </c>
      <c r="B13493" s="2" t="s">
        <v>293</v>
      </c>
      <c r="C13493" s="429">
        <v>6.2749579999999998</v>
      </c>
      <c r="D13493" s="429">
        <v>3.4003999999999999</v>
      </c>
      <c r="E13493" s="429">
        <v>2.8745579999999999</v>
      </c>
      <c r="F13493" s="429">
        <v>3.0239499999999992</v>
      </c>
    </row>
    <row r="13494" spans="1:6" x14ac:dyDescent="0.3">
      <c r="A13494" s="336">
        <v>46157</v>
      </c>
      <c r="B13494" s="2" t="s">
        <v>293</v>
      </c>
      <c r="C13494" s="429">
        <v>6.4655379999999996</v>
      </c>
      <c r="D13494" s="429">
        <v>3.417646</v>
      </c>
      <c r="E13494" s="429">
        <v>3.0478919999999996</v>
      </c>
      <c r="F13494" s="429">
        <v>4.6201780000000028</v>
      </c>
    </row>
    <row r="13495" spans="1:6" x14ac:dyDescent="0.3">
      <c r="A13495" s="336">
        <v>46158</v>
      </c>
      <c r="B13495" s="2" t="s">
        <v>293</v>
      </c>
      <c r="C13495" s="429">
        <v>6.4434399999999998</v>
      </c>
      <c r="D13495" s="429">
        <v>3.2702689999999999</v>
      </c>
      <c r="E13495" s="429">
        <v>3.173171</v>
      </c>
      <c r="F13495" s="429">
        <v>4.839162000000016</v>
      </c>
    </row>
    <row r="13496" spans="1:6" x14ac:dyDescent="0.3">
      <c r="A13496" s="336">
        <v>46160</v>
      </c>
      <c r="B13496" s="2" t="s">
        <v>293</v>
      </c>
      <c r="C13496" s="429">
        <v>6.3833149999999996</v>
      </c>
      <c r="D13496" s="429">
        <v>3.1617280000000001</v>
      </c>
      <c r="E13496" s="429">
        <v>3.2215869999999995</v>
      </c>
      <c r="F13496" s="429">
        <v>4.2841610000000117</v>
      </c>
    </row>
    <row r="13497" spans="1:6" x14ac:dyDescent="0.3">
      <c r="A13497" s="336">
        <v>46161</v>
      </c>
      <c r="B13497" s="2" t="s">
        <v>293</v>
      </c>
      <c r="C13497" s="429">
        <v>6.3485959999999997</v>
      </c>
      <c r="D13497" s="429">
        <v>3.3342849999999999</v>
      </c>
      <c r="E13497" s="429">
        <v>3.0143109999999997</v>
      </c>
      <c r="F13497" s="429">
        <v>2.9819860000000062</v>
      </c>
    </row>
    <row r="13498" spans="1:6" x14ac:dyDescent="0.3">
      <c r="A13498" s="336">
        <v>46162</v>
      </c>
      <c r="B13498" s="2" t="s">
        <v>293</v>
      </c>
      <c r="C13498" s="429">
        <v>6.3866759999999996</v>
      </c>
      <c r="D13498" s="429">
        <v>3.1156990000000002</v>
      </c>
      <c r="E13498" s="429">
        <v>3.2709769999999994</v>
      </c>
      <c r="F13498" s="429">
        <v>4.0612059999999985</v>
      </c>
    </row>
    <row r="13499" spans="1:6" x14ac:dyDescent="0.3">
      <c r="A13499" s="336">
        <v>46163</v>
      </c>
      <c r="B13499" s="2" t="s">
        <v>293</v>
      </c>
      <c r="C13499" s="429">
        <v>6.4086550000000004</v>
      </c>
      <c r="D13499" s="429">
        <v>3.260589</v>
      </c>
      <c r="E13499" s="429">
        <v>3.1480660000000005</v>
      </c>
      <c r="F13499" s="429">
        <v>3.6883690000000016</v>
      </c>
    </row>
    <row r="13500" spans="1:6" x14ac:dyDescent="0.3">
      <c r="A13500" s="336">
        <v>46164</v>
      </c>
      <c r="B13500" s="2" t="s">
        <v>293</v>
      </c>
      <c r="C13500" s="429">
        <v>6.3558279999999998</v>
      </c>
      <c r="D13500" s="429">
        <v>3.0453969999999999</v>
      </c>
      <c r="E13500" s="429">
        <v>3.3104309999999999</v>
      </c>
      <c r="F13500" s="429">
        <v>4.0870999999999995</v>
      </c>
    </row>
    <row r="13501" spans="1:6" x14ac:dyDescent="0.3">
      <c r="A13501" s="336">
        <v>46165</v>
      </c>
      <c r="B13501" s="2" t="s">
        <v>293</v>
      </c>
      <c r="C13501" s="429">
        <v>6.4503969999999997</v>
      </c>
      <c r="D13501" s="429">
        <v>3.7467250000000001</v>
      </c>
      <c r="E13501" s="429">
        <v>2.7036719999999996</v>
      </c>
      <c r="F13501" s="429">
        <v>3.8574849999999969</v>
      </c>
    </row>
    <row r="13502" spans="1:6" x14ac:dyDescent="0.3">
      <c r="A13502" s="336">
        <v>46166</v>
      </c>
      <c r="B13502" s="2" t="s">
        <v>293</v>
      </c>
      <c r="C13502" s="429">
        <v>6.4514760000000004</v>
      </c>
      <c r="D13502" s="429">
        <v>3.4145819999999998</v>
      </c>
      <c r="E13502" s="429">
        <v>3.0368940000000006</v>
      </c>
      <c r="F13502" s="429">
        <v>4.6388439999999989</v>
      </c>
    </row>
    <row r="13503" spans="1:6" x14ac:dyDescent="0.3">
      <c r="A13503" s="336">
        <v>46167</v>
      </c>
      <c r="B13503" s="2" t="s">
        <v>293</v>
      </c>
      <c r="C13503" s="429">
        <v>6.4449420000000002</v>
      </c>
      <c r="D13503" s="429">
        <v>3.6126200000000002</v>
      </c>
      <c r="E13503" s="429">
        <v>2.832322</v>
      </c>
      <c r="F13503" s="429">
        <v>4.1866309999999913</v>
      </c>
    </row>
    <row r="13504" spans="1:6" x14ac:dyDescent="0.3">
      <c r="A13504" s="336">
        <v>46168</v>
      </c>
      <c r="B13504" s="2" t="s">
        <v>293</v>
      </c>
      <c r="C13504" s="429">
        <v>6.4434529999999999</v>
      </c>
      <c r="D13504" s="429">
        <v>3.3580939999999999</v>
      </c>
      <c r="E13504" s="429">
        <v>3.085359</v>
      </c>
      <c r="F13504" s="429">
        <v>4.7124449999999953</v>
      </c>
    </row>
    <row r="13505" spans="1:6" x14ac:dyDescent="0.3">
      <c r="A13505" s="336">
        <v>46171</v>
      </c>
      <c r="B13505" s="2" t="s">
        <v>293</v>
      </c>
      <c r="C13505" s="429">
        <v>6.5572400000000002</v>
      </c>
      <c r="D13505" s="429">
        <v>3.6398079999999999</v>
      </c>
      <c r="E13505" s="429">
        <v>2.9174320000000002</v>
      </c>
      <c r="F13505" s="429">
        <v>5.0814300000000117</v>
      </c>
    </row>
    <row r="13506" spans="1:6" x14ac:dyDescent="0.3">
      <c r="A13506" s="336">
        <v>46172</v>
      </c>
      <c r="B13506" s="2" t="s">
        <v>293</v>
      </c>
      <c r="C13506" s="429">
        <v>6.4719100000000003</v>
      </c>
      <c r="D13506" s="429">
        <v>3.835467</v>
      </c>
      <c r="E13506" s="429">
        <v>2.6364430000000003</v>
      </c>
      <c r="F13506" s="429">
        <v>3.6788549999999987</v>
      </c>
    </row>
    <row r="13507" spans="1:6" x14ac:dyDescent="0.3">
      <c r="A13507" s="336">
        <v>46173</v>
      </c>
      <c r="B13507" s="2" t="s">
        <v>293</v>
      </c>
      <c r="C13507" s="429">
        <v>6.2530150000000004</v>
      </c>
      <c r="D13507" s="429">
        <v>3.4687649999999999</v>
      </c>
      <c r="E13507" s="429">
        <v>2.7842500000000006</v>
      </c>
      <c r="F13507" s="429">
        <v>2.9628390000000024</v>
      </c>
    </row>
    <row r="13508" spans="1:6" x14ac:dyDescent="0.3">
      <c r="A13508" s="336">
        <v>46175</v>
      </c>
      <c r="B13508" s="2" t="s">
        <v>293</v>
      </c>
      <c r="C13508" s="429">
        <v>6.5290720000000002</v>
      </c>
      <c r="D13508" s="429">
        <v>3.8313670000000002</v>
      </c>
      <c r="E13508" s="429">
        <v>2.697705</v>
      </c>
      <c r="F13508" s="429">
        <v>3.8677829999999958</v>
      </c>
    </row>
    <row r="13509" spans="1:6" x14ac:dyDescent="0.3">
      <c r="A13509" s="336">
        <v>46176</v>
      </c>
      <c r="B13509" s="2" t="s">
        <v>293</v>
      </c>
      <c r="C13509" s="429">
        <v>6.3500610000000002</v>
      </c>
      <c r="D13509" s="429">
        <v>3.1847530000000002</v>
      </c>
      <c r="E13509" s="429">
        <v>3.165308</v>
      </c>
      <c r="F13509" s="429">
        <v>3.5679279999999949</v>
      </c>
    </row>
    <row r="13510" spans="1:6" x14ac:dyDescent="0.3">
      <c r="A13510" s="336">
        <v>46180</v>
      </c>
      <c r="B13510" s="2" t="s">
        <v>293</v>
      </c>
      <c r="C13510" s="429">
        <v>6.4764549999999996</v>
      </c>
      <c r="D13510" s="429">
        <v>3.5404010000000001</v>
      </c>
      <c r="E13510" s="429">
        <v>2.9360539999999995</v>
      </c>
      <c r="F13510" s="429">
        <v>4.4366500000000002</v>
      </c>
    </row>
    <row r="13511" spans="1:6" x14ac:dyDescent="0.3">
      <c r="A13511" s="336">
        <v>46181</v>
      </c>
      <c r="B13511" s="2" t="s">
        <v>293</v>
      </c>
      <c r="C13511" s="429">
        <v>6.3674799999999996</v>
      </c>
      <c r="D13511" s="429">
        <v>3.0848119999999999</v>
      </c>
      <c r="E13511" s="429">
        <v>3.2826679999999997</v>
      </c>
      <c r="F13511" s="429">
        <v>4.2728150000000014</v>
      </c>
    </row>
    <row r="13512" spans="1:6" x14ac:dyDescent="0.3">
      <c r="A13512" s="336">
        <v>46182</v>
      </c>
      <c r="B13512" s="2" t="s">
        <v>293</v>
      </c>
      <c r="C13512" s="429">
        <v>6.3236020000000002</v>
      </c>
      <c r="D13512" s="429">
        <v>3.227039</v>
      </c>
      <c r="E13512" s="429">
        <v>3.0965630000000002</v>
      </c>
      <c r="F13512" s="429">
        <v>3.4146199999999993</v>
      </c>
    </row>
    <row r="13513" spans="1:6" x14ac:dyDescent="0.3">
      <c r="A13513" s="336">
        <v>46184</v>
      </c>
      <c r="B13513" s="2" t="s">
        <v>293</v>
      </c>
      <c r="C13513" s="429">
        <v>6.4009359999999997</v>
      </c>
      <c r="D13513" s="429">
        <v>3.1175329999999999</v>
      </c>
      <c r="E13513" s="429">
        <v>3.2834029999999998</v>
      </c>
      <c r="F13513" s="429">
        <v>4.3365220000000093</v>
      </c>
    </row>
    <row r="13514" spans="1:6" x14ac:dyDescent="0.3">
      <c r="A13514" s="336">
        <v>46186</v>
      </c>
      <c r="B13514" s="2" t="s">
        <v>293</v>
      </c>
      <c r="C13514" s="429">
        <v>6.3879210000000004</v>
      </c>
      <c r="D13514" s="429">
        <v>3.413122</v>
      </c>
      <c r="E13514" s="429">
        <v>2.9747990000000004</v>
      </c>
      <c r="F13514" s="429">
        <v>3.5470979999999912</v>
      </c>
    </row>
    <row r="13515" spans="1:6" x14ac:dyDescent="0.3">
      <c r="A13515" s="336">
        <v>46201</v>
      </c>
      <c r="B13515" s="2" t="s">
        <v>293</v>
      </c>
      <c r="C13515" s="429">
        <v>6.4242290000000004</v>
      </c>
      <c r="D13515" s="429">
        <v>3.2490199999999998</v>
      </c>
      <c r="E13515" s="429">
        <v>3.1752090000000006</v>
      </c>
      <c r="F13515" s="429">
        <v>4.5663230000000112</v>
      </c>
    </row>
    <row r="13516" spans="1:6" x14ac:dyDescent="0.3">
      <c r="A13516" s="336">
        <v>46202</v>
      </c>
      <c r="B13516" s="2" t="s">
        <v>293</v>
      </c>
      <c r="C13516" s="429">
        <v>6.440366</v>
      </c>
      <c r="D13516" s="429">
        <v>3.2649970000000001</v>
      </c>
      <c r="E13516" s="429">
        <v>3.1753689999999999</v>
      </c>
      <c r="F13516" s="429">
        <v>4.7084320000000019</v>
      </c>
    </row>
    <row r="13517" spans="1:6" x14ac:dyDescent="0.3">
      <c r="A13517" s="336">
        <v>46203</v>
      </c>
      <c r="B13517" s="2" t="s">
        <v>293</v>
      </c>
      <c r="C13517" s="429">
        <v>6.4171310000000004</v>
      </c>
      <c r="D13517" s="429">
        <v>3.2243590000000002</v>
      </c>
      <c r="E13517" s="429">
        <v>3.1927720000000002</v>
      </c>
      <c r="F13517" s="429">
        <v>4.4743780000000015</v>
      </c>
    </row>
    <row r="13518" spans="1:6" x14ac:dyDescent="0.3">
      <c r="A13518" s="336">
        <v>46204</v>
      </c>
      <c r="B13518" s="2" t="s">
        <v>293</v>
      </c>
      <c r="C13518" s="429">
        <v>6.4374349999999998</v>
      </c>
      <c r="D13518" s="429">
        <v>3.2541869999999999</v>
      </c>
      <c r="E13518" s="429">
        <v>3.1832479999999999</v>
      </c>
      <c r="F13518" s="429">
        <v>4.6887060000000034</v>
      </c>
    </row>
    <row r="13519" spans="1:6" x14ac:dyDescent="0.3">
      <c r="A13519" s="336">
        <v>46205</v>
      </c>
      <c r="B13519" s="2" t="s">
        <v>293</v>
      </c>
      <c r="C13519" s="429">
        <v>6.4388370000000004</v>
      </c>
      <c r="D13519" s="429">
        <v>3.2964000000000002</v>
      </c>
      <c r="E13519" s="429">
        <v>3.1424370000000001</v>
      </c>
      <c r="F13519" s="429">
        <v>4.6702270000000112</v>
      </c>
    </row>
    <row r="13520" spans="1:6" x14ac:dyDescent="0.3">
      <c r="A13520" s="336">
        <v>46208</v>
      </c>
      <c r="B13520" s="2" t="s">
        <v>293</v>
      </c>
      <c r="C13520" s="429">
        <v>6.4459650000000002</v>
      </c>
      <c r="D13520" s="429">
        <v>3.3052959999999998</v>
      </c>
      <c r="E13520" s="429">
        <v>3.1406690000000004</v>
      </c>
      <c r="F13520" s="429">
        <v>4.7228530000000006</v>
      </c>
    </row>
    <row r="13521" spans="1:6" x14ac:dyDescent="0.3">
      <c r="A13521" s="336">
        <v>46214</v>
      </c>
      <c r="B13521" s="2" t="s">
        <v>293</v>
      </c>
      <c r="C13521" s="429">
        <v>6.4569419999999997</v>
      </c>
      <c r="D13521" s="429">
        <v>3.3361809999999998</v>
      </c>
      <c r="E13521" s="429">
        <v>3.1207609999999999</v>
      </c>
      <c r="F13521" s="429">
        <v>4.7963529999999963</v>
      </c>
    </row>
    <row r="13522" spans="1:6" x14ac:dyDescent="0.3">
      <c r="A13522" s="336">
        <v>46216</v>
      </c>
      <c r="B13522" s="2" t="s">
        <v>293</v>
      </c>
      <c r="C13522" s="429">
        <v>6.4172089999999997</v>
      </c>
      <c r="D13522" s="429">
        <v>3.2991419999999998</v>
      </c>
      <c r="E13522" s="429">
        <v>3.1180669999999999</v>
      </c>
      <c r="F13522" s="429">
        <v>4.4367999999999981</v>
      </c>
    </row>
    <row r="13523" spans="1:6" x14ac:dyDescent="0.3">
      <c r="A13523" s="336">
        <v>46217</v>
      </c>
      <c r="B13523" s="2" t="s">
        <v>293</v>
      </c>
      <c r="C13523" s="429">
        <v>6.4394020000000003</v>
      </c>
      <c r="D13523" s="429">
        <v>3.1904539999999999</v>
      </c>
      <c r="E13523" s="429">
        <v>3.2489480000000004</v>
      </c>
      <c r="F13523" s="429">
        <v>4.8193210000000022</v>
      </c>
    </row>
    <row r="13524" spans="1:6" x14ac:dyDescent="0.3">
      <c r="A13524" s="336">
        <v>46218</v>
      </c>
      <c r="B13524" s="2" t="s">
        <v>293</v>
      </c>
      <c r="C13524" s="429">
        <v>6.4277930000000003</v>
      </c>
      <c r="D13524" s="429">
        <v>3.270311</v>
      </c>
      <c r="E13524" s="429">
        <v>3.1574820000000003</v>
      </c>
      <c r="F13524" s="429">
        <v>4.5837539999999919</v>
      </c>
    </row>
    <row r="13525" spans="1:6" x14ac:dyDescent="0.3">
      <c r="A13525" s="336">
        <v>46219</v>
      </c>
      <c r="B13525" s="2" t="s">
        <v>293</v>
      </c>
      <c r="C13525" s="429">
        <v>6.4158160000000004</v>
      </c>
      <c r="D13525" s="429">
        <v>3.25637</v>
      </c>
      <c r="E13525" s="429">
        <v>3.1594460000000004</v>
      </c>
      <c r="F13525" s="429">
        <v>4.3594599999999986</v>
      </c>
    </row>
    <row r="13526" spans="1:6" x14ac:dyDescent="0.3">
      <c r="A13526" s="336">
        <v>46220</v>
      </c>
      <c r="B13526" s="2" t="s">
        <v>293</v>
      </c>
      <c r="C13526" s="429">
        <v>6.4397250000000001</v>
      </c>
      <c r="D13526" s="429">
        <v>3.3161860000000001</v>
      </c>
      <c r="E13526" s="429">
        <v>3.1235390000000001</v>
      </c>
      <c r="F13526" s="429">
        <v>4.6715790000000013</v>
      </c>
    </row>
    <row r="13527" spans="1:6" x14ac:dyDescent="0.3">
      <c r="A13527" s="336">
        <v>46221</v>
      </c>
      <c r="B13527" s="2" t="s">
        <v>293</v>
      </c>
      <c r="C13527" s="429">
        <v>6.4504919999999997</v>
      </c>
      <c r="D13527" s="429">
        <v>3.2123189999999999</v>
      </c>
      <c r="E13527" s="429">
        <v>3.2381729999999997</v>
      </c>
      <c r="F13527" s="429">
        <v>4.9325980000000058</v>
      </c>
    </row>
    <row r="13528" spans="1:6" x14ac:dyDescent="0.3">
      <c r="A13528" s="336">
        <v>46222</v>
      </c>
      <c r="B13528" s="2" t="s">
        <v>293</v>
      </c>
      <c r="C13528" s="429">
        <v>6.4541490000000001</v>
      </c>
      <c r="D13528" s="429">
        <v>3.2817310000000002</v>
      </c>
      <c r="E13528" s="429">
        <v>3.172418</v>
      </c>
      <c r="F13528" s="429">
        <v>4.8236160000000012</v>
      </c>
    </row>
    <row r="13529" spans="1:6" x14ac:dyDescent="0.3">
      <c r="A13529" s="336">
        <v>46224</v>
      </c>
      <c r="B13529" s="2" t="s">
        <v>293</v>
      </c>
      <c r="C13529" s="429">
        <v>6.4609490000000003</v>
      </c>
      <c r="D13529" s="429">
        <v>3.3052130000000002</v>
      </c>
      <c r="E13529" s="429">
        <v>3.1557360000000001</v>
      </c>
      <c r="F13529" s="429">
        <v>4.8630500000000083</v>
      </c>
    </row>
    <row r="13530" spans="1:6" x14ac:dyDescent="0.3">
      <c r="A13530" s="336">
        <v>46225</v>
      </c>
      <c r="B13530" s="2" t="s">
        <v>293</v>
      </c>
      <c r="C13530" s="429">
        <v>6.4366859999999999</v>
      </c>
      <c r="D13530" s="429">
        <v>3.2302029999999999</v>
      </c>
      <c r="E13530" s="429">
        <v>3.206483</v>
      </c>
      <c r="F13530" s="429">
        <v>4.7065240000000017</v>
      </c>
    </row>
    <row r="13531" spans="1:6" x14ac:dyDescent="0.3">
      <c r="A13531" s="336">
        <v>46226</v>
      </c>
      <c r="B13531" s="2" t="s">
        <v>293</v>
      </c>
      <c r="C13531" s="429">
        <v>6.4243860000000002</v>
      </c>
      <c r="D13531" s="429">
        <v>3.2854830000000002</v>
      </c>
      <c r="E13531" s="429">
        <v>3.138903</v>
      </c>
      <c r="F13531" s="429">
        <v>4.5066810000000075</v>
      </c>
    </row>
    <row r="13532" spans="1:6" x14ac:dyDescent="0.3">
      <c r="A13532" s="336">
        <v>46227</v>
      </c>
      <c r="B13532" s="2" t="s">
        <v>293</v>
      </c>
      <c r="C13532" s="429">
        <v>6.4225450000000004</v>
      </c>
      <c r="D13532" s="429">
        <v>3.1877049999999998</v>
      </c>
      <c r="E13532" s="429">
        <v>3.2348400000000006</v>
      </c>
      <c r="F13532" s="429">
        <v>4.5883520000000004</v>
      </c>
    </row>
    <row r="13533" spans="1:6" x14ac:dyDescent="0.3">
      <c r="A13533" s="336">
        <v>46228</v>
      </c>
      <c r="B13533" s="2" t="s">
        <v>293</v>
      </c>
      <c r="C13533" s="429">
        <v>6.4519820000000001</v>
      </c>
      <c r="D13533" s="429">
        <v>3.3427709999999999</v>
      </c>
      <c r="E13533" s="429">
        <v>3.1092110000000002</v>
      </c>
      <c r="F13533" s="429">
        <v>4.737374999999993</v>
      </c>
    </row>
    <row r="13534" spans="1:6" x14ac:dyDescent="0.3">
      <c r="A13534" s="336">
        <v>46229</v>
      </c>
      <c r="B13534" s="2" t="s">
        <v>293</v>
      </c>
      <c r="C13534" s="429">
        <v>6.412509</v>
      </c>
      <c r="D13534" s="429">
        <v>3.2713730000000001</v>
      </c>
      <c r="E13534" s="429">
        <v>3.1411359999999999</v>
      </c>
      <c r="F13534" s="429">
        <v>4.0924259999999961</v>
      </c>
    </row>
    <row r="13535" spans="1:6" x14ac:dyDescent="0.3">
      <c r="A13535" s="336">
        <v>46231</v>
      </c>
      <c r="B13535" s="2" t="s">
        <v>293</v>
      </c>
      <c r="C13535" s="429">
        <v>6.4505460000000001</v>
      </c>
      <c r="D13535" s="429">
        <v>3.3008500000000001</v>
      </c>
      <c r="E13535" s="429">
        <v>3.1496960000000001</v>
      </c>
      <c r="F13535" s="429">
        <v>4.8370499999999979</v>
      </c>
    </row>
    <row r="13536" spans="1:6" x14ac:dyDescent="0.3">
      <c r="A13536" s="336">
        <v>46234</v>
      </c>
      <c r="B13536" s="2" t="s">
        <v>293</v>
      </c>
      <c r="C13536" s="429">
        <v>6.4510800000000001</v>
      </c>
      <c r="D13536" s="429">
        <v>3.3975089999999999</v>
      </c>
      <c r="E13536" s="429">
        <v>3.0535710000000003</v>
      </c>
      <c r="F13536" s="429">
        <v>4.667574000000009</v>
      </c>
    </row>
    <row r="13537" spans="1:6" x14ac:dyDescent="0.3">
      <c r="A13537" s="336">
        <v>46235</v>
      </c>
      <c r="B13537" s="2" t="s">
        <v>293</v>
      </c>
      <c r="C13537" s="429">
        <v>6.4088229999999999</v>
      </c>
      <c r="D13537" s="429">
        <v>3.29054</v>
      </c>
      <c r="E13537" s="429">
        <v>3.1182829999999999</v>
      </c>
      <c r="F13537" s="429">
        <v>4.2477550000000051</v>
      </c>
    </row>
    <row r="13538" spans="1:6" x14ac:dyDescent="0.3">
      <c r="A13538" s="336">
        <v>46236</v>
      </c>
      <c r="B13538" s="2" t="s">
        <v>293</v>
      </c>
      <c r="C13538" s="429">
        <v>6.402628</v>
      </c>
      <c r="D13538" s="429">
        <v>3.3111579999999998</v>
      </c>
      <c r="E13538" s="429">
        <v>3.0914700000000002</v>
      </c>
      <c r="F13538" s="429">
        <v>4.3804879999999997</v>
      </c>
    </row>
    <row r="13539" spans="1:6" x14ac:dyDescent="0.3">
      <c r="A13539" s="336">
        <v>46237</v>
      </c>
      <c r="B13539" s="2" t="s">
        <v>293</v>
      </c>
      <c r="C13539" s="429">
        <v>6.4098420000000003</v>
      </c>
      <c r="D13539" s="429">
        <v>3.184345</v>
      </c>
      <c r="E13539" s="429">
        <v>3.2254970000000003</v>
      </c>
      <c r="F13539" s="429">
        <v>4.3843649999999954</v>
      </c>
    </row>
    <row r="13540" spans="1:6" x14ac:dyDescent="0.3">
      <c r="A13540" s="336">
        <v>46239</v>
      </c>
      <c r="B13540" s="2" t="s">
        <v>293</v>
      </c>
      <c r="C13540" s="429">
        <v>6.41134</v>
      </c>
      <c r="D13540" s="429">
        <v>3.232399</v>
      </c>
      <c r="E13540" s="429">
        <v>3.178941</v>
      </c>
      <c r="F13540" s="429">
        <v>4.0984850000000108</v>
      </c>
    </row>
    <row r="13541" spans="1:6" x14ac:dyDescent="0.3">
      <c r="A13541" s="336">
        <v>46240</v>
      </c>
      <c r="B13541" s="2" t="s">
        <v>293</v>
      </c>
      <c r="C13541" s="429">
        <v>6.4485520000000003</v>
      </c>
      <c r="D13541" s="429">
        <v>3.3519700000000001</v>
      </c>
      <c r="E13541" s="429">
        <v>3.0965820000000002</v>
      </c>
      <c r="F13541" s="429">
        <v>4.7227180000000004</v>
      </c>
    </row>
    <row r="13542" spans="1:6" x14ac:dyDescent="0.3">
      <c r="A13542" s="336">
        <v>46241</v>
      </c>
      <c r="B13542" s="2" t="s">
        <v>293</v>
      </c>
      <c r="C13542" s="429">
        <v>6.4564820000000003</v>
      </c>
      <c r="D13542" s="429">
        <v>3.25149</v>
      </c>
      <c r="E13542" s="429">
        <v>3.2049920000000003</v>
      </c>
      <c r="F13542" s="429">
        <v>4.921960999999996</v>
      </c>
    </row>
    <row r="13543" spans="1:6" x14ac:dyDescent="0.3">
      <c r="A13543" s="336">
        <v>46250</v>
      </c>
      <c r="B13543" s="2" t="s">
        <v>293</v>
      </c>
      <c r="C13543" s="429">
        <v>6.4401710000000003</v>
      </c>
      <c r="D13543" s="429">
        <v>3.322775</v>
      </c>
      <c r="E13543" s="429">
        <v>3.1173960000000003</v>
      </c>
      <c r="F13543" s="429">
        <v>4.701744000000005</v>
      </c>
    </row>
    <row r="13544" spans="1:6" x14ac:dyDescent="0.3">
      <c r="A13544" s="336">
        <v>46254</v>
      </c>
      <c r="B13544" s="2" t="s">
        <v>293</v>
      </c>
      <c r="C13544" s="429">
        <v>6.4573770000000001</v>
      </c>
      <c r="D13544" s="429">
        <v>3.3774570000000002</v>
      </c>
      <c r="E13544" s="429">
        <v>3.07992</v>
      </c>
      <c r="F13544" s="429">
        <v>4.7366990000000015</v>
      </c>
    </row>
    <row r="13545" spans="1:6" x14ac:dyDescent="0.3">
      <c r="A13545" s="336">
        <v>46256</v>
      </c>
      <c r="B13545" s="2" t="s">
        <v>293</v>
      </c>
      <c r="C13545" s="429">
        <v>6.4191010000000004</v>
      </c>
      <c r="D13545" s="429">
        <v>3.3170670000000002</v>
      </c>
      <c r="E13545" s="429">
        <v>3.1020340000000002</v>
      </c>
      <c r="F13545" s="429">
        <v>4.5504100000000065</v>
      </c>
    </row>
    <row r="13546" spans="1:6" x14ac:dyDescent="0.3">
      <c r="A13546" s="336">
        <v>46259</v>
      </c>
      <c r="B13546" s="2" t="s">
        <v>293</v>
      </c>
      <c r="C13546" s="429">
        <v>6.4041360000000003</v>
      </c>
      <c r="D13546" s="429">
        <v>3.1862599999999999</v>
      </c>
      <c r="E13546" s="429">
        <v>3.2178760000000004</v>
      </c>
      <c r="F13546" s="429">
        <v>4.0870969999999929</v>
      </c>
    </row>
    <row r="13547" spans="1:6" x14ac:dyDescent="0.3">
      <c r="A13547" s="336">
        <v>46260</v>
      </c>
      <c r="B13547" s="2" t="s">
        <v>293</v>
      </c>
      <c r="C13547" s="429">
        <v>6.4517249999999997</v>
      </c>
      <c r="D13547" s="429">
        <v>3.3818049999999999</v>
      </c>
      <c r="E13547" s="429">
        <v>3.0699199999999998</v>
      </c>
      <c r="F13547" s="429">
        <v>4.6983659999999929</v>
      </c>
    </row>
    <row r="13548" spans="1:6" x14ac:dyDescent="0.3">
      <c r="A13548" s="336">
        <v>46268</v>
      </c>
      <c r="B13548" s="2" t="s">
        <v>293</v>
      </c>
      <c r="C13548" s="429">
        <v>6.4558739999999997</v>
      </c>
      <c r="D13548" s="429">
        <v>3.4151570000000002</v>
      </c>
      <c r="E13548" s="429">
        <v>3.0407169999999994</v>
      </c>
      <c r="F13548" s="429">
        <v>4.6828429999999983</v>
      </c>
    </row>
    <row r="13549" spans="1:6" x14ac:dyDescent="0.3">
      <c r="A13549" s="336">
        <v>46278</v>
      </c>
      <c r="B13549" s="2" t="s">
        <v>293</v>
      </c>
      <c r="C13549" s="429">
        <v>6.4536340000000001</v>
      </c>
      <c r="D13549" s="429">
        <v>3.463721</v>
      </c>
      <c r="E13549" s="429">
        <v>2.989913</v>
      </c>
      <c r="F13549" s="429">
        <v>4.5724430000000069</v>
      </c>
    </row>
    <row r="13550" spans="1:6" x14ac:dyDescent="0.3">
      <c r="A13550" s="336">
        <v>46280</v>
      </c>
      <c r="B13550" s="2" t="s">
        <v>293</v>
      </c>
      <c r="C13550" s="429">
        <v>6.4574590000000001</v>
      </c>
      <c r="D13550" s="429">
        <v>3.365561</v>
      </c>
      <c r="E13550" s="429">
        <v>3.091898</v>
      </c>
      <c r="F13550" s="429">
        <v>4.7725909999999985</v>
      </c>
    </row>
    <row r="13551" spans="1:6" x14ac:dyDescent="0.3">
      <c r="A13551" s="336">
        <v>46290</v>
      </c>
      <c r="B13551" s="2" t="s">
        <v>293</v>
      </c>
      <c r="C13551" s="429">
        <v>6.4586399999999999</v>
      </c>
      <c r="D13551" s="429">
        <v>3.3963420000000002</v>
      </c>
      <c r="E13551" s="429">
        <v>3.0622979999999997</v>
      </c>
      <c r="F13551" s="429">
        <v>4.731738</v>
      </c>
    </row>
    <row r="13552" spans="1:6" x14ac:dyDescent="0.3">
      <c r="A13552" s="336">
        <v>46303</v>
      </c>
      <c r="B13552" s="2" t="s">
        <v>295</v>
      </c>
      <c r="C13552" s="429">
        <v>6.3980170000000003</v>
      </c>
      <c r="D13552" s="429">
        <v>3.6076980000000001</v>
      </c>
      <c r="E13552" s="429">
        <v>2.7903190000000002</v>
      </c>
      <c r="F13552" s="429">
        <v>7.6744229999999973</v>
      </c>
    </row>
    <row r="13553" spans="1:6" x14ac:dyDescent="0.3">
      <c r="A13553" s="336">
        <v>46304</v>
      </c>
      <c r="B13553" s="2" t="s">
        <v>295</v>
      </c>
      <c r="C13553" s="429">
        <v>6.3677780000000004</v>
      </c>
      <c r="D13553" s="429">
        <v>3.6673719999999999</v>
      </c>
      <c r="E13553" s="429">
        <v>2.7004060000000005</v>
      </c>
      <c r="F13553" s="429">
        <v>5.6178779999999904</v>
      </c>
    </row>
    <row r="13554" spans="1:6" x14ac:dyDescent="0.3">
      <c r="A13554" s="336">
        <v>46307</v>
      </c>
      <c r="B13554" s="2" t="s">
        <v>295</v>
      </c>
      <c r="C13554" s="429">
        <v>6.3914770000000001</v>
      </c>
      <c r="D13554" s="429">
        <v>3.6122649999999998</v>
      </c>
      <c r="E13554" s="429">
        <v>2.7792120000000002</v>
      </c>
      <c r="F13554" s="429">
        <v>7.2749109999999888</v>
      </c>
    </row>
    <row r="13555" spans="1:6" x14ac:dyDescent="0.3">
      <c r="A13555" s="336">
        <v>46310</v>
      </c>
      <c r="B13555" s="2" t="s">
        <v>295</v>
      </c>
      <c r="C13555" s="429">
        <v>6.3891609999999996</v>
      </c>
      <c r="D13555" s="429">
        <v>3.5761069999999999</v>
      </c>
      <c r="E13555" s="429">
        <v>2.8130539999999997</v>
      </c>
      <c r="F13555" s="429">
        <v>7.5111009999999965</v>
      </c>
    </row>
    <row r="13556" spans="1:6" x14ac:dyDescent="0.3">
      <c r="A13556" s="336">
        <v>46311</v>
      </c>
      <c r="B13556" s="2" t="s">
        <v>293</v>
      </c>
      <c r="C13556" s="429">
        <v>6.50739</v>
      </c>
      <c r="D13556" s="429">
        <v>3.722172</v>
      </c>
      <c r="E13556" s="429">
        <v>2.785218</v>
      </c>
      <c r="F13556" s="429">
        <v>7.7056210000000007</v>
      </c>
    </row>
    <row r="13557" spans="1:6" x14ac:dyDescent="0.3">
      <c r="A13557" s="336">
        <v>46312</v>
      </c>
      <c r="B13557" s="2" t="s">
        <v>295</v>
      </c>
      <c r="C13557" s="429">
        <v>6.397907</v>
      </c>
      <c r="D13557" s="429">
        <v>3.6052369999999998</v>
      </c>
      <c r="E13557" s="429">
        <v>2.7926700000000002</v>
      </c>
      <c r="F13557" s="429">
        <v>7.6557749999999984</v>
      </c>
    </row>
    <row r="13558" spans="1:6" x14ac:dyDescent="0.3">
      <c r="A13558" s="336">
        <v>46319</v>
      </c>
      <c r="B13558" s="2" t="s">
        <v>295</v>
      </c>
      <c r="C13558" s="429">
        <v>6.3998480000000004</v>
      </c>
      <c r="D13558" s="429">
        <v>3.595183</v>
      </c>
      <c r="E13558" s="429">
        <v>2.8046650000000004</v>
      </c>
      <c r="F13558" s="429">
        <v>7.5724859999999978</v>
      </c>
    </row>
    <row r="13559" spans="1:6" x14ac:dyDescent="0.3">
      <c r="A13559" s="336">
        <v>46320</v>
      </c>
      <c r="B13559" s="2" t="s">
        <v>293</v>
      </c>
      <c r="C13559" s="429">
        <v>6.4693399999999999</v>
      </c>
      <c r="D13559" s="429">
        <v>3.6555110000000002</v>
      </c>
      <c r="E13559" s="429">
        <v>2.8138289999999997</v>
      </c>
      <c r="F13559" s="429">
        <v>7.7485269999999957</v>
      </c>
    </row>
    <row r="13560" spans="1:6" x14ac:dyDescent="0.3">
      <c r="A13560" s="336">
        <v>46321</v>
      </c>
      <c r="B13560" s="2" t="s">
        <v>293</v>
      </c>
      <c r="C13560" s="429">
        <v>6.4901</v>
      </c>
      <c r="D13560" s="429">
        <v>3.694782</v>
      </c>
      <c r="E13560" s="429">
        <v>2.795318</v>
      </c>
      <c r="F13560" s="429">
        <v>7.7510070000000013</v>
      </c>
    </row>
    <row r="13561" spans="1:6" x14ac:dyDescent="0.3">
      <c r="A13561" s="336">
        <v>46322</v>
      </c>
      <c r="B13561" s="2" t="s">
        <v>295</v>
      </c>
      <c r="C13561" s="429">
        <v>6.40069</v>
      </c>
      <c r="D13561" s="429">
        <v>3.6041439999999998</v>
      </c>
      <c r="E13561" s="429">
        <v>2.7965460000000002</v>
      </c>
      <c r="F13561" s="429">
        <v>7.6675210000000078</v>
      </c>
    </row>
    <row r="13562" spans="1:6" x14ac:dyDescent="0.3">
      <c r="A13562" s="336">
        <v>46323</v>
      </c>
      <c r="B13562" s="2" t="s">
        <v>295</v>
      </c>
      <c r="C13562" s="429">
        <v>6.4017179999999998</v>
      </c>
      <c r="D13562" s="429">
        <v>3.6003270000000001</v>
      </c>
      <c r="E13562" s="429">
        <v>2.8013909999999997</v>
      </c>
      <c r="F13562" s="429">
        <v>7.6769130000000061</v>
      </c>
    </row>
    <row r="13563" spans="1:6" x14ac:dyDescent="0.3">
      <c r="A13563" s="336">
        <v>46324</v>
      </c>
      <c r="B13563" s="2" t="s">
        <v>293</v>
      </c>
      <c r="C13563" s="429">
        <v>6.481376</v>
      </c>
      <c r="D13563" s="429">
        <v>3.6824300000000001</v>
      </c>
      <c r="E13563" s="429">
        <v>2.7989459999999999</v>
      </c>
      <c r="F13563" s="429">
        <v>7.7642700000000104</v>
      </c>
    </row>
    <row r="13564" spans="1:6" x14ac:dyDescent="0.3">
      <c r="A13564" s="336">
        <v>46327</v>
      </c>
      <c r="B13564" s="2" t="s">
        <v>293</v>
      </c>
      <c r="C13564" s="429">
        <v>6.4724190000000004</v>
      </c>
      <c r="D13564" s="429">
        <v>3.6556670000000002</v>
      </c>
      <c r="E13564" s="429">
        <v>2.8167520000000001</v>
      </c>
      <c r="F13564" s="429">
        <v>7.7572350000000085</v>
      </c>
    </row>
    <row r="13565" spans="1:6" x14ac:dyDescent="0.3">
      <c r="A13565" s="336">
        <v>46340</v>
      </c>
      <c r="B13565" s="2" t="s">
        <v>295</v>
      </c>
      <c r="C13565" s="429">
        <v>6.3918220000000003</v>
      </c>
      <c r="D13565" s="429">
        <v>3.7735409999999998</v>
      </c>
      <c r="E13565" s="429">
        <v>2.6182810000000005</v>
      </c>
      <c r="F13565" s="429">
        <v>5.0314930000000118</v>
      </c>
    </row>
    <row r="13566" spans="1:6" x14ac:dyDescent="0.3">
      <c r="A13566" s="336">
        <v>46341</v>
      </c>
      <c r="B13566" s="2" t="s">
        <v>295</v>
      </c>
      <c r="C13566" s="429">
        <v>6.3838600000000003</v>
      </c>
      <c r="D13566" s="429">
        <v>3.6450130000000001</v>
      </c>
      <c r="E13566" s="429">
        <v>2.7388470000000003</v>
      </c>
      <c r="F13566" s="429">
        <v>7.277749</v>
      </c>
    </row>
    <row r="13567" spans="1:6" x14ac:dyDescent="0.3">
      <c r="A13567" s="336">
        <v>46342</v>
      </c>
      <c r="B13567" s="2" t="s">
        <v>295</v>
      </c>
      <c r="C13567" s="429">
        <v>6.383845</v>
      </c>
      <c r="D13567" s="429">
        <v>3.5831559999999998</v>
      </c>
      <c r="E13567" s="429">
        <v>2.8006890000000002</v>
      </c>
      <c r="F13567" s="429">
        <v>6.8695250000000101</v>
      </c>
    </row>
    <row r="13568" spans="1:6" x14ac:dyDescent="0.3">
      <c r="A13568" s="336">
        <v>46347</v>
      </c>
      <c r="B13568" s="2" t="s">
        <v>295</v>
      </c>
      <c r="C13568" s="429">
        <v>6.3712660000000003</v>
      </c>
      <c r="D13568" s="429">
        <v>3.7298439999999999</v>
      </c>
      <c r="E13568" s="429">
        <v>2.6414220000000004</v>
      </c>
      <c r="F13568" s="429">
        <v>6.8291150000000087</v>
      </c>
    </row>
    <row r="13569" spans="1:6" x14ac:dyDescent="0.3">
      <c r="A13569" s="336">
        <v>46348</v>
      </c>
      <c r="B13569" s="2" t="s">
        <v>295</v>
      </c>
      <c r="C13569" s="429">
        <v>6.3826689999999999</v>
      </c>
      <c r="D13569" s="429">
        <v>3.7437809999999998</v>
      </c>
      <c r="E13569" s="429">
        <v>2.6388880000000001</v>
      </c>
      <c r="F13569" s="429">
        <v>5.9970900000000071</v>
      </c>
    </row>
    <row r="13570" spans="1:6" x14ac:dyDescent="0.3">
      <c r="A13570" s="336">
        <v>46349</v>
      </c>
      <c r="B13570" s="2" t="s">
        <v>295</v>
      </c>
      <c r="C13570" s="429">
        <v>6.4142479999999997</v>
      </c>
      <c r="D13570" s="429">
        <v>3.517795</v>
      </c>
      <c r="E13570" s="429">
        <v>2.8964529999999997</v>
      </c>
      <c r="F13570" s="429">
        <v>7.9337810000000033</v>
      </c>
    </row>
    <row r="13571" spans="1:6" x14ac:dyDescent="0.3">
      <c r="A13571" s="336">
        <v>46350</v>
      </c>
      <c r="B13571" s="2" t="s">
        <v>295</v>
      </c>
      <c r="C13571" s="429">
        <v>6.3569740000000001</v>
      </c>
      <c r="D13571" s="429">
        <v>3.7789090000000001</v>
      </c>
      <c r="E13571" s="429">
        <v>2.5780650000000001</v>
      </c>
      <c r="F13571" s="429">
        <v>3.5474060000000023</v>
      </c>
    </row>
    <row r="13572" spans="1:6" x14ac:dyDescent="0.3">
      <c r="A13572" s="336">
        <v>46356</v>
      </c>
      <c r="B13572" s="2" t="s">
        <v>295</v>
      </c>
      <c r="C13572" s="429">
        <v>6.4095360000000001</v>
      </c>
      <c r="D13572" s="429">
        <v>3.5780259999999999</v>
      </c>
      <c r="E13572" s="429">
        <v>2.8315100000000002</v>
      </c>
      <c r="F13572" s="429">
        <v>7.800781999999991</v>
      </c>
    </row>
    <row r="13573" spans="1:6" x14ac:dyDescent="0.3">
      <c r="A13573" s="336">
        <v>46360</v>
      </c>
      <c r="B13573" s="2" t="s">
        <v>295</v>
      </c>
      <c r="C13573" s="429">
        <v>6.3752870000000001</v>
      </c>
      <c r="D13573" s="429">
        <v>3.7147679999999998</v>
      </c>
      <c r="E13573" s="429">
        <v>2.6605190000000003</v>
      </c>
      <c r="F13573" s="429">
        <v>4.5133229999999926</v>
      </c>
    </row>
    <row r="13574" spans="1:6" x14ac:dyDescent="0.3">
      <c r="A13574" s="336">
        <v>46365</v>
      </c>
      <c r="B13574" s="2" t="s">
        <v>295</v>
      </c>
      <c r="C13574" s="429">
        <v>6.3771459999999998</v>
      </c>
      <c r="D13574" s="429">
        <v>3.7155109999999998</v>
      </c>
      <c r="E13574" s="429">
        <v>2.661635</v>
      </c>
      <c r="F13574" s="429">
        <v>3.4485560000000035</v>
      </c>
    </row>
    <row r="13575" spans="1:6" x14ac:dyDescent="0.3">
      <c r="A13575" s="336">
        <v>46366</v>
      </c>
      <c r="B13575" s="2" t="s">
        <v>295</v>
      </c>
      <c r="C13575" s="429">
        <v>6.381856</v>
      </c>
      <c r="D13575" s="429">
        <v>3.724227</v>
      </c>
      <c r="E13575" s="429">
        <v>2.657629</v>
      </c>
      <c r="F13575" s="429">
        <v>6.1866479999999981</v>
      </c>
    </row>
    <row r="13576" spans="1:6" x14ac:dyDescent="0.3">
      <c r="A13576" s="336">
        <v>46368</v>
      </c>
      <c r="B13576" s="2" t="s">
        <v>295</v>
      </c>
      <c r="C13576" s="429">
        <v>6.3785749999999997</v>
      </c>
      <c r="D13576" s="429">
        <v>3.5875119999999998</v>
      </c>
      <c r="E13576" s="429">
        <v>2.7910629999999998</v>
      </c>
      <c r="F13576" s="429">
        <v>6.4726790000000065</v>
      </c>
    </row>
    <row r="13577" spans="1:6" x14ac:dyDescent="0.3">
      <c r="A13577" s="336">
        <v>46371</v>
      </c>
      <c r="B13577" s="2" t="s">
        <v>295</v>
      </c>
      <c r="C13577" s="429">
        <v>6.3710000000000004</v>
      </c>
      <c r="D13577" s="429">
        <v>3.7121019999999998</v>
      </c>
      <c r="E13577" s="429">
        <v>2.6588980000000006</v>
      </c>
      <c r="F13577" s="429">
        <v>3.4212089999999975</v>
      </c>
    </row>
    <row r="13578" spans="1:6" x14ac:dyDescent="0.3">
      <c r="A13578" s="336">
        <v>46373</v>
      </c>
      <c r="B13578" s="2" t="s">
        <v>295</v>
      </c>
      <c r="C13578" s="429">
        <v>6.3952520000000002</v>
      </c>
      <c r="D13578" s="429">
        <v>3.6167039999999999</v>
      </c>
      <c r="E13578" s="429">
        <v>2.7785480000000002</v>
      </c>
      <c r="F13578" s="429">
        <v>7.6295379999999966</v>
      </c>
    </row>
    <row r="13579" spans="1:6" x14ac:dyDescent="0.3">
      <c r="A13579" s="336">
        <v>46374</v>
      </c>
      <c r="B13579" s="2" t="s">
        <v>295</v>
      </c>
      <c r="C13579" s="429">
        <v>6.3802430000000001</v>
      </c>
      <c r="D13579" s="429">
        <v>3.6913109999999998</v>
      </c>
      <c r="E13579" s="429">
        <v>2.6889320000000003</v>
      </c>
      <c r="F13579" s="429">
        <v>6.6615650000000031</v>
      </c>
    </row>
    <row r="13580" spans="1:6" x14ac:dyDescent="0.3">
      <c r="A13580" s="336">
        <v>46375</v>
      </c>
      <c r="B13580" s="2" t="s">
        <v>295</v>
      </c>
      <c r="C13580" s="429">
        <v>6.3978619999999999</v>
      </c>
      <c r="D13580" s="429">
        <v>3.6072099999999998</v>
      </c>
      <c r="E13580" s="429">
        <v>2.7906520000000001</v>
      </c>
      <c r="F13580" s="429">
        <v>7.6070920000000015</v>
      </c>
    </row>
    <row r="13581" spans="1:6" x14ac:dyDescent="0.3">
      <c r="A13581" s="336">
        <v>46382</v>
      </c>
      <c r="B13581" s="2" t="s">
        <v>295</v>
      </c>
      <c r="C13581" s="429">
        <v>6.3757080000000004</v>
      </c>
      <c r="D13581" s="429">
        <v>3.7914840000000001</v>
      </c>
      <c r="E13581" s="429">
        <v>2.5842240000000003</v>
      </c>
      <c r="F13581" s="429">
        <v>4.3915999999999968</v>
      </c>
    </row>
    <row r="13582" spans="1:6" x14ac:dyDescent="0.3">
      <c r="A13582" s="336">
        <v>46383</v>
      </c>
      <c r="B13582" s="2" t="s">
        <v>295</v>
      </c>
      <c r="C13582" s="429">
        <v>6.3677780000000004</v>
      </c>
      <c r="D13582" s="429">
        <v>3.7379169999999999</v>
      </c>
      <c r="E13582" s="429">
        <v>2.6298610000000004</v>
      </c>
      <c r="F13582" s="429">
        <v>5.8010360000000034</v>
      </c>
    </row>
    <row r="13583" spans="1:6" x14ac:dyDescent="0.3">
      <c r="A13583" s="336">
        <v>46385</v>
      </c>
      <c r="B13583" s="2" t="s">
        <v>295</v>
      </c>
      <c r="C13583" s="429">
        <v>6.3693790000000003</v>
      </c>
      <c r="D13583" s="429">
        <v>3.6785999999999999</v>
      </c>
      <c r="E13583" s="429">
        <v>2.6907790000000005</v>
      </c>
      <c r="F13583" s="429">
        <v>6.430665999999988</v>
      </c>
    </row>
    <row r="13584" spans="1:6" x14ac:dyDescent="0.3">
      <c r="A13584" s="336">
        <v>46390</v>
      </c>
      <c r="B13584" s="2" t="s">
        <v>295</v>
      </c>
      <c r="C13584" s="429">
        <v>6.3822830000000002</v>
      </c>
      <c r="D13584" s="429">
        <v>3.7697319999999999</v>
      </c>
      <c r="E13584" s="429">
        <v>2.6125510000000003</v>
      </c>
      <c r="F13584" s="429">
        <v>5.4031929999999946</v>
      </c>
    </row>
    <row r="13585" spans="1:6" x14ac:dyDescent="0.3">
      <c r="A13585" s="336">
        <v>46391</v>
      </c>
      <c r="B13585" s="2" t="s">
        <v>295</v>
      </c>
      <c r="C13585" s="429">
        <v>6.3546550000000002</v>
      </c>
      <c r="D13585" s="429">
        <v>3.765539</v>
      </c>
      <c r="E13585" s="429">
        <v>2.5891160000000002</v>
      </c>
      <c r="F13585" s="429">
        <v>4.763097000000009</v>
      </c>
    </row>
    <row r="13586" spans="1:6" x14ac:dyDescent="0.3">
      <c r="A13586" s="336">
        <v>46392</v>
      </c>
      <c r="B13586" s="2" t="s">
        <v>295</v>
      </c>
      <c r="C13586" s="429">
        <v>6.3715840000000004</v>
      </c>
      <c r="D13586" s="429">
        <v>3.6383209999999999</v>
      </c>
      <c r="E13586" s="429">
        <v>2.7332630000000004</v>
      </c>
      <c r="F13586" s="429">
        <v>7.3356580000000093</v>
      </c>
    </row>
    <row r="13587" spans="1:6" x14ac:dyDescent="0.3">
      <c r="A13587" s="336">
        <v>46394</v>
      </c>
      <c r="B13587" s="2" t="s">
        <v>293</v>
      </c>
      <c r="C13587" s="429">
        <v>6.4536910000000001</v>
      </c>
      <c r="D13587" s="429">
        <v>3.6380859999999999</v>
      </c>
      <c r="E13587" s="429">
        <v>2.8156050000000001</v>
      </c>
      <c r="F13587" s="429">
        <v>7.7102769999999978</v>
      </c>
    </row>
    <row r="13588" spans="1:6" x14ac:dyDescent="0.3">
      <c r="A13588" s="336">
        <v>46402</v>
      </c>
      <c r="B13588" s="2" t="s">
        <v>295</v>
      </c>
      <c r="C13588" s="429">
        <v>6.3945460000000001</v>
      </c>
      <c r="D13588" s="429">
        <v>3.5638589999999999</v>
      </c>
      <c r="E13588" s="429">
        <v>2.8306870000000002</v>
      </c>
      <c r="F13588" s="429">
        <v>7.272157</v>
      </c>
    </row>
    <row r="13589" spans="1:6" x14ac:dyDescent="0.3">
      <c r="A13589" s="336">
        <v>46403</v>
      </c>
      <c r="B13589" s="2" t="s">
        <v>295</v>
      </c>
      <c r="C13589" s="429">
        <v>6.387283</v>
      </c>
      <c r="D13589" s="429">
        <v>3.5444979999999999</v>
      </c>
      <c r="E13589" s="429">
        <v>2.8427850000000001</v>
      </c>
      <c r="F13589" s="429">
        <v>6.8806489999999982</v>
      </c>
    </row>
    <row r="13590" spans="1:6" x14ac:dyDescent="0.3">
      <c r="A13590" s="336">
        <v>46404</v>
      </c>
      <c r="B13590" s="2" t="s">
        <v>295</v>
      </c>
      <c r="C13590" s="429">
        <v>6.3986229999999997</v>
      </c>
      <c r="D13590" s="429">
        <v>3.5734360000000001</v>
      </c>
      <c r="E13590" s="429">
        <v>2.8251869999999997</v>
      </c>
      <c r="F13590" s="429">
        <v>7.4349970000000027</v>
      </c>
    </row>
    <row r="13591" spans="1:6" x14ac:dyDescent="0.3">
      <c r="A13591" s="336">
        <v>46405</v>
      </c>
      <c r="B13591" s="2" t="s">
        <v>295</v>
      </c>
      <c r="C13591" s="429">
        <v>6.3876220000000004</v>
      </c>
      <c r="D13591" s="429">
        <v>3.544845</v>
      </c>
      <c r="E13591" s="429">
        <v>2.8427770000000003</v>
      </c>
      <c r="F13591" s="429">
        <v>6.9489249999999956</v>
      </c>
    </row>
    <row r="13592" spans="1:6" x14ac:dyDescent="0.3">
      <c r="A13592" s="336">
        <v>46406</v>
      </c>
      <c r="B13592" s="2" t="s">
        <v>295</v>
      </c>
      <c r="C13592" s="429">
        <v>6.4007990000000001</v>
      </c>
      <c r="D13592" s="429">
        <v>3.5861010000000002</v>
      </c>
      <c r="E13592" s="429">
        <v>2.8146979999999999</v>
      </c>
      <c r="F13592" s="429">
        <v>7.5805950000000095</v>
      </c>
    </row>
    <row r="13593" spans="1:6" x14ac:dyDescent="0.3">
      <c r="A13593" s="336">
        <v>46407</v>
      </c>
      <c r="B13593" s="2" t="s">
        <v>295</v>
      </c>
      <c r="C13593" s="429">
        <v>6.394444</v>
      </c>
      <c r="D13593" s="429">
        <v>3.5594079999999999</v>
      </c>
      <c r="E13593" s="429">
        <v>2.8350360000000001</v>
      </c>
      <c r="F13593" s="429">
        <v>7.2453929999999929</v>
      </c>
    </row>
    <row r="13594" spans="1:6" x14ac:dyDescent="0.3">
      <c r="A13594" s="336">
        <v>46408</v>
      </c>
      <c r="B13594" s="2" t="s">
        <v>295</v>
      </c>
      <c r="C13594" s="429">
        <v>6.3972920000000002</v>
      </c>
      <c r="D13594" s="429">
        <v>3.5795509999999999</v>
      </c>
      <c r="E13594" s="429">
        <v>2.8177410000000003</v>
      </c>
      <c r="F13594" s="429">
        <v>7.4065340000000077</v>
      </c>
    </row>
    <row r="13595" spans="1:6" x14ac:dyDescent="0.3">
      <c r="A13595" s="336">
        <v>46409</v>
      </c>
      <c r="B13595" s="2" t="s">
        <v>295</v>
      </c>
      <c r="C13595" s="429">
        <v>6.392976</v>
      </c>
      <c r="D13595" s="429">
        <v>3.5681959999999999</v>
      </c>
      <c r="E13595" s="429">
        <v>2.8247800000000001</v>
      </c>
      <c r="F13595" s="429">
        <v>7.2193880000000021</v>
      </c>
    </row>
    <row r="13596" spans="1:6" x14ac:dyDescent="0.3">
      <c r="A13596" s="336">
        <v>46410</v>
      </c>
      <c r="B13596" s="2" t="s">
        <v>295</v>
      </c>
      <c r="C13596" s="429">
        <v>6.3916130000000004</v>
      </c>
      <c r="D13596" s="429">
        <v>3.5931329999999999</v>
      </c>
      <c r="E13596" s="429">
        <v>2.7984800000000005</v>
      </c>
      <c r="F13596" s="429">
        <v>7.2434950000000029</v>
      </c>
    </row>
    <row r="13597" spans="1:6" x14ac:dyDescent="0.3">
      <c r="A13597" s="336">
        <v>46501</v>
      </c>
      <c r="B13597" s="2" t="s">
        <v>295</v>
      </c>
      <c r="C13597" s="429">
        <v>6.3653449999999996</v>
      </c>
      <c r="D13597" s="429">
        <v>3.698232</v>
      </c>
      <c r="E13597" s="429">
        <v>2.6671129999999996</v>
      </c>
      <c r="F13597" s="429">
        <v>5.2724680000000035</v>
      </c>
    </row>
    <row r="13598" spans="1:6" x14ac:dyDescent="0.3">
      <c r="A13598" s="336">
        <v>46504</v>
      </c>
      <c r="B13598" s="2" t="s">
        <v>295</v>
      </c>
      <c r="C13598" s="429">
        <v>6.3834340000000003</v>
      </c>
      <c r="D13598" s="429">
        <v>3.6427890000000001</v>
      </c>
      <c r="E13598" s="429">
        <v>2.7406450000000002</v>
      </c>
      <c r="F13598" s="429">
        <v>5.4170540000000003</v>
      </c>
    </row>
    <row r="13599" spans="1:6" x14ac:dyDescent="0.3">
      <c r="A13599" s="336">
        <v>46506</v>
      </c>
      <c r="B13599" s="2" t="s">
        <v>295</v>
      </c>
      <c r="C13599" s="429">
        <v>6.3727159999999996</v>
      </c>
      <c r="D13599" s="429">
        <v>3.613426</v>
      </c>
      <c r="E13599" s="429">
        <v>2.7592899999999996</v>
      </c>
      <c r="F13599" s="429">
        <v>4.9125110000000021</v>
      </c>
    </row>
    <row r="13600" spans="1:6" x14ac:dyDescent="0.3">
      <c r="A13600" s="336">
        <v>46507</v>
      </c>
      <c r="B13600" s="2" t="s">
        <v>293</v>
      </c>
      <c r="C13600" s="429">
        <v>6.3851440000000004</v>
      </c>
      <c r="D13600" s="429">
        <v>3.4956109999999998</v>
      </c>
      <c r="E13600" s="429">
        <v>2.8895330000000006</v>
      </c>
      <c r="F13600" s="429">
        <v>6.4467930000000138</v>
      </c>
    </row>
    <row r="13601" spans="1:6" x14ac:dyDescent="0.3">
      <c r="A13601" s="336">
        <v>46508</v>
      </c>
      <c r="B13601" s="2" t="s">
        <v>293</v>
      </c>
      <c r="C13601" s="429">
        <v>6.4460519999999999</v>
      </c>
      <c r="D13601" s="429">
        <v>3.7019669999999998</v>
      </c>
      <c r="E13601" s="429">
        <v>2.7440850000000001</v>
      </c>
      <c r="F13601" s="429">
        <v>5.950993000000004</v>
      </c>
    </row>
    <row r="13602" spans="1:6" x14ac:dyDescent="0.3">
      <c r="A13602" s="336">
        <v>46510</v>
      </c>
      <c r="B13602" s="2" t="s">
        <v>293</v>
      </c>
      <c r="C13602" s="429">
        <v>6.4634150000000004</v>
      </c>
      <c r="D13602" s="429">
        <v>3.6643870000000001</v>
      </c>
      <c r="E13602" s="429">
        <v>2.7990280000000003</v>
      </c>
      <c r="F13602" s="429">
        <v>6.187531000000007</v>
      </c>
    </row>
    <row r="13603" spans="1:6" x14ac:dyDescent="0.3">
      <c r="A13603" s="336">
        <v>46511</v>
      </c>
      <c r="B13603" s="2" t="s">
        <v>295</v>
      </c>
      <c r="C13603" s="429">
        <v>6.3770920000000002</v>
      </c>
      <c r="D13603" s="429">
        <v>3.7447720000000002</v>
      </c>
      <c r="E13603" s="429">
        <v>2.63232</v>
      </c>
      <c r="F13603" s="429">
        <v>5.387160999999999</v>
      </c>
    </row>
    <row r="13604" spans="1:6" x14ac:dyDescent="0.3">
      <c r="A13604" s="336">
        <v>46514</v>
      </c>
      <c r="B13604" s="2" t="s">
        <v>295</v>
      </c>
      <c r="C13604" s="429">
        <v>6.3562380000000003</v>
      </c>
      <c r="D13604" s="429">
        <v>3.4873080000000001</v>
      </c>
      <c r="E13604" s="429">
        <v>2.8689300000000002</v>
      </c>
      <c r="F13604" s="429">
        <v>5.8397570000000059</v>
      </c>
    </row>
    <row r="13605" spans="1:6" x14ac:dyDescent="0.3">
      <c r="A13605" s="336">
        <v>46516</v>
      </c>
      <c r="B13605" s="2" t="s">
        <v>295</v>
      </c>
      <c r="C13605" s="429">
        <v>6.3661779999999997</v>
      </c>
      <c r="D13605" s="429">
        <v>3.5040809999999998</v>
      </c>
      <c r="E13605" s="429">
        <v>2.8620969999999999</v>
      </c>
      <c r="F13605" s="429">
        <v>6.011454999999998</v>
      </c>
    </row>
    <row r="13606" spans="1:6" x14ac:dyDescent="0.3">
      <c r="A13606" s="336">
        <v>46517</v>
      </c>
      <c r="B13606" s="2" t="s">
        <v>295</v>
      </c>
      <c r="C13606" s="429">
        <v>6.3668120000000004</v>
      </c>
      <c r="D13606" s="429">
        <v>3.524788</v>
      </c>
      <c r="E13606" s="429">
        <v>2.8420240000000003</v>
      </c>
      <c r="F13606" s="429">
        <v>5.7790530000000047</v>
      </c>
    </row>
    <row r="13607" spans="1:6" x14ac:dyDescent="0.3">
      <c r="A13607" s="336">
        <v>46524</v>
      </c>
      <c r="B13607" s="2" t="s">
        <v>295</v>
      </c>
      <c r="C13607" s="429">
        <v>6.3862310000000004</v>
      </c>
      <c r="D13607" s="429">
        <v>3.6230980000000002</v>
      </c>
      <c r="E13607" s="429">
        <v>2.7631330000000003</v>
      </c>
      <c r="F13607" s="429">
        <v>5.7343440000000001</v>
      </c>
    </row>
    <row r="13608" spans="1:6" x14ac:dyDescent="0.3">
      <c r="A13608" s="336">
        <v>46526</v>
      </c>
      <c r="B13608" s="2" t="s">
        <v>295</v>
      </c>
      <c r="C13608" s="429">
        <v>6.3786379999999996</v>
      </c>
      <c r="D13608" s="429">
        <v>3.5407229999999998</v>
      </c>
      <c r="E13608" s="429">
        <v>2.8379149999999997</v>
      </c>
      <c r="F13608" s="429">
        <v>6.2707130000000078</v>
      </c>
    </row>
    <row r="13609" spans="1:6" x14ac:dyDescent="0.3">
      <c r="A13609" s="336">
        <v>46528</v>
      </c>
      <c r="B13609" s="2" t="s">
        <v>293</v>
      </c>
      <c r="C13609" s="429">
        <v>6.3954129999999996</v>
      </c>
      <c r="D13609" s="429">
        <v>3.5255779999999999</v>
      </c>
      <c r="E13609" s="429">
        <v>2.8698349999999997</v>
      </c>
      <c r="F13609" s="429">
        <v>6.5057919999999996</v>
      </c>
    </row>
    <row r="13610" spans="1:6" x14ac:dyDescent="0.3">
      <c r="A13610" s="336">
        <v>46530</v>
      </c>
      <c r="B13610" s="2" t="s">
        <v>295</v>
      </c>
      <c r="C13610" s="429">
        <v>6.351216</v>
      </c>
      <c r="D13610" s="429">
        <v>3.4826609999999998</v>
      </c>
      <c r="E13610" s="429">
        <v>2.8685550000000002</v>
      </c>
      <c r="F13610" s="429">
        <v>5.1058689999999984</v>
      </c>
    </row>
    <row r="13611" spans="1:6" x14ac:dyDescent="0.3">
      <c r="A13611" s="336">
        <v>46531</v>
      </c>
      <c r="B13611" s="2" t="s">
        <v>295</v>
      </c>
      <c r="C13611" s="429">
        <v>6.382987</v>
      </c>
      <c r="D13611" s="429">
        <v>3.74072</v>
      </c>
      <c r="E13611" s="429">
        <v>2.6422669999999999</v>
      </c>
      <c r="F13611" s="429">
        <v>4.7585130000000007</v>
      </c>
    </row>
    <row r="13612" spans="1:6" x14ac:dyDescent="0.3">
      <c r="A13612" s="336">
        <v>46532</v>
      </c>
      <c r="B13612" s="2" t="s">
        <v>295</v>
      </c>
      <c r="C13612" s="429">
        <v>6.3902640000000002</v>
      </c>
      <c r="D13612" s="429">
        <v>3.7619609999999999</v>
      </c>
      <c r="E13612" s="429">
        <v>2.6283030000000003</v>
      </c>
      <c r="F13612" s="429">
        <v>4.4581240000000051</v>
      </c>
    </row>
    <row r="13613" spans="1:6" x14ac:dyDescent="0.3">
      <c r="A13613" s="336">
        <v>46534</v>
      </c>
      <c r="B13613" s="2" t="s">
        <v>295</v>
      </c>
      <c r="C13613" s="429">
        <v>6.3816660000000001</v>
      </c>
      <c r="D13613" s="429">
        <v>3.757158</v>
      </c>
      <c r="E13613" s="429">
        <v>2.6245080000000001</v>
      </c>
      <c r="F13613" s="429">
        <v>5.3309110000000004</v>
      </c>
    </row>
    <row r="13614" spans="1:6" x14ac:dyDescent="0.3">
      <c r="A13614" s="336">
        <v>46536</v>
      </c>
      <c r="B13614" s="2" t="s">
        <v>295</v>
      </c>
      <c r="C13614" s="429">
        <v>6.3679290000000002</v>
      </c>
      <c r="D13614" s="429">
        <v>3.6247509999999998</v>
      </c>
      <c r="E13614" s="429">
        <v>2.7431780000000003</v>
      </c>
      <c r="F13614" s="429">
        <v>4.3203519999999997</v>
      </c>
    </row>
    <row r="13615" spans="1:6" x14ac:dyDescent="0.3">
      <c r="A13615" s="336">
        <v>46538</v>
      </c>
      <c r="B13615" s="2" t="s">
        <v>295</v>
      </c>
      <c r="C13615" s="429">
        <v>6.3842150000000002</v>
      </c>
      <c r="D13615" s="429">
        <v>3.5745309999999999</v>
      </c>
      <c r="E13615" s="429">
        <v>2.8096840000000003</v>
      </c>
      <c r="F13615" s="429">
        <v>6.2576959999999957</v>
      </c>
    </row>
    <row r="13616" spans="1:6" x14ac:dyDescent="0.3">
      <c r="A13616" s="336">
        <v>46539</v>
      </c>
      <c r="B13616" s="2" t="s">
        <v>295</v>
      </c>
      <c r="C13616" s="429">
        <v>6.3924859999999999</v>
      </c>
      <c r="D13616" s="429">
        <v>3.667519</v>
      </c>
      <c r="E13616" s="429">
        <v>2.7249669999999999</v>
      </c>
      <c r="F13616" s="429">
        <v>5.8347520000000017</v>
      </c>
    </row>
    <row r="13617" spans="1:6" x14ac:dyDescent="0.3">
      <c r="A13617" s="336">
        <v>46540</v>
      </c>
      <c r="B13617" s="2" t="s">
        <v>293</v>
      </c>
      <c r="C13617" s="429">
        <v>6.3897599999999999</v>
      </c>
      <c r="D13617" s="429">
        <v>3.471511</v>
      </c>
      <c r="E13617" s="429">
        <v>2.9182489999999999</v>
      </c>
      <c r="F13617" s="429">
        <v>6.6512330000000048</v>
      </c>
    </row>
    <row r="13618" spans="1:6" x14ac:dyDescent="0.3">
      <c r="A13618" s="336">
        <v>46542</v>
      </c>
      <c r="B13618" s="2" t="s">
        <v>295</v>
      </c>
      <c r="C13618" s="429">
        <v>6.3672649999999997</v>
      </c>
      <c r="D13618" s="429">
        <v>3.5738799999999999</v>
      </c>
      <c r="E13618" s="429">
        <v>2.7933849999999998</v>
      </c>
      <c r="F13618" s="429">
        <v>6.1817670000000007</v>
      </c>
    </row>
    <row r="13619" spans="1:6" x14ac:dyDescent="0.3">
      <c r="A13619" s="336">
        <v>46543</v>
      </c>
      <c r="B13619" s="2" t="s">
        <v>293</v>
      </c>
      <c r="C13619" s="429">
        <v>6.3998489999999997</v>
      </c>
      <c r="D13619" s="429">
        <v>3.5106540000000002</v>
      </c>
      <c r="E13619" s="429">
        <v>2.8891949999999995</v>
      </c>
      <c r="F13619" s="429">
        <v>6.5942850000000064</v>
      </c>
    </row>
    <row r="13620" spans="1:6" x14ac:dyDescent="0.3">
      <c r="A13620" s="336">
        <v>46544</v>
      </c>
      <c r="B13620" s="2" t="s">
        <v>295</v>
      </c>
      <c r="C13620" s="429">
        <v>6.3569570000000004</v>
      </c>
      <c r="D13620" s="429">
        <v>3.5414110000000001</v>
      </c>
      <c r="E13620" s="429">
        <v>2.8155460000000003</v>
      </c>
      <c r="F13620" s="429">
        <v>5.0115040000000022</v>
      </c>
    </row>
    <row r="13621" spans="1:6" x14ac:dyDescent="0.3">
      <c r="A13621" s="336">
        <v>46545</v>
      </c>
      <c r="B13621" s="2" t="s">
        <v>295</v>
      </c>
      <c r="C13621" s="429">
        <v>6.3541480000000004</v>
      </c>
      <c r="D13621" s="429">
        <v>3.5070209999999999</v>
      </c>
      <c r="E13621" s="429">
        <v>2.8471270000000004</v>
      </c>
      <c r="F13621" s="429">
        <v>4.9820849999999979</v>
      </c>
    </row>
    <row r="13622" spans="1:6" x14ac:dyDescent="0.3">
      <c r="A13622" s="336">
        <v>46550</v>
      </c>
      <c r="B13622" s="2" t="s">
        <v>295</v>
      </c>
      <c r="C13622" s="429">
        <v>6.3772320000000002</v>
      </c>
      <c r="D13622" s="429">
        <v>3.5831010000000001</v>
      </c>
      <c r="E13622" s="429">
        <v>2.7941310000000001</v>
      </c>
      <c r="F13622" s="429">
        <v>5.7647369999999967</v>
      </c>
    </row>
    <row r="13623" spans="1:6" x14ac:dyDescent="0.3">
      <c r="A13623" s="336">
        <v>46552</v>
      </c>
      <c r="B13623" s="2" t="s">
        <v>295</v>
      </c>
      <c r="C13623" s="429">
        <v>6.3734630000000001</v>
      </c>
      <c r="D13623" s="429">
        <v>3.6260129999999999</v>
      </c>
      <c r="E13623" s="429">
        <v>2.7474500000000002</v>
      </c>
      <c r="F13623" s="429">
        <v>3.6958640000000003</v>
      </c>
    </row>
    <row r="13624" spans="1:6" x14ac:dyDescent="0.3">
      <c r="A13624" s="336">
        <v>46553</v>
      </c>
      <c r="B13624" s="2" t="s">
        <v>295</v>
      </c>
      <c r="C13624" s="429">
        <v>6.3695959999999996</v>
      </c>
      <c r="D13624" s="429">
        <v>3.5544129999999998</v>
      </c>
      <c r="E13624" s="429">
        <v>2.8151829999999998</v>
      </c>
      <c r="F13624" s="429">
        <v>6.3017839999999978</v>
      </c>
    </row>
    <row r="13625" spans="1:6" x14ac:dyDescent="0.3">
      <c r="A13625" s="336">
        <v>46554</v>
      </c>
      <c r="B13625" s="2" t="s">
        <v>295</v>
      </c>
      <c r="C13625" s="429">
        <v>6.3777090000000003</v>
      </c>
      <c r="D13625" s="429">
        <v>3.6578409999999999</v>
      </c>
      <c r="E13625" s="429">
        <v>2.7198680000000004</v>
      </c>
      <c r="F13625" s="429">
        <v>3.9369179999999915</v>
      </c>
    </row>
    <row r="13626" spans="1:6" x14ac:dyDescent="0.3">
      <c r="A13626" s="336">
        <v>46555</v>
      </c>
      <c r="B13626" s="2" t="s">
        <v>293</v>
      </c>
      <c r="C13626" s="429">
        <v>6.441535</v>
      </c>
      <c r="D13626" s="429">
        <v>3.5793279999999998</v>
      </c>
      <c r="E13626" s="429">
        <v>2.8622070000000002</v>
      </c>
      <c r="F13626" s="429">
        <v>6.5258229999999955</v>
      </c>
    </row>
    <row r="13627" spans="1:6" x14ac:dyDescent="0.3">
      <c r="A13627" s="336">
        <v>46556</v>
      </c>
      <c r="B13627" s="2" t="s">
        <v>295</v>
      </c>
      <c r="C13627" s="429">
        <v>6.3600919999999999</v>
      </c>
      <c r="D13627" s="429">
        <v>3.5136639999999999</v>
      </c>
      <c r="E13627" s="429">
        <v>2.846428</v>
      </c>
      <c r="F13627" s="429">
        <v>4.4493880000000061</v>
      </c>
    </row>
    <row r="13628" spans="1:6" x14ac:dyDescent="0.3">
      <c r="A13628" s="336">
        <v>46561</v>
      </c>
      <c r="B13628" s="2" t="s">
        <v>295</v>
      </c>
      <c r="C13628" s="429">
        <v>6.352347</v>
      </c>
      <c r="D13628" s="429">
        <v>3.5100859999999998</v>
      </c>
      <c r="E13628" s="429">
        <v>2.8422610000000001</v>
      </c>
      <c r="F13628" s="429">
        <v>5.3630389999999935</v>
      </c>
    </row>
    <row r="13629" spans="1:6" x14ac:dyDescent="0.3">
      <c r="A13629" s="336">
        <v>46562</v>
      </c>
      <c r="B13629" s="2" t="s">
        <v>295</v>
      </c>
      <c r="C13629" s="429">
        <v>6.4218279999999996</v>
      </c>
      <c r="D13629" s="429">
        <v>3.5466679999999999</v>
      </c>
      <c r="E13629" s="429">
        <v>2.8751599999999997</v>
      </c>
      <c r="F13629" s="429">
        <v>6.5020489999999924</v>
      </c>
    </row>
    <row r="13630" spans="1:6" x14ac:dyDescent="0.3">
      <c r="A13630" s="336">
        <v>46563</v>
      </c>
      <c r="B13630" s="2" t="s">
        <v>295</v>
      </c>
      <c r="C13630" s="429">
        <v>6.3691930000000001</v>
      </c>
      <c r="D13630" s="429">
        <v>3.6899769999999998</v>
      </c>
      <c r="E13630" s="429">
        <v>2.6792160000000003</v>
      </c>
      <c r="F13630" s="429">
        <v>4.7636210000000005</v>
      </c>
    </row>
    <row r="13631" spans="1:6" x14ac:dyDescent="0.3">
      <c r="A13631" s="336">
        <v>46565</v>
      </c>
      <c r="B13631" s="2" t="s">
        <v>293</v>
      </c>
      <c r="C13631" s="429">
        <v>6.3887010000000002</v>
      </c>
      <c r="D13631" s="429">
        <v>3.4353950000000002</v>
      </c>
      <c r="E13631" s="429">
        <v>2.953306</v>
      </c>
      <c r="F13631" s="429">
        <v>6.6678300000000092</v>
      </c>
    </row>
    <row r="13632" spans="1:6" x14ac:dyDescent="0.3">
      <c r="A13632" s="336">
        <v>46567</v>
      </c>
      <c r="B13632" s="2" t="s">
        <v>293</v>
      </c>
      <c r="C13632" s="429">
        <v>6.4247079999999999</v>
      </c>
      <c r="D13632" s="429">
        <v>3.570506</v>
      </c>
      <c r="E13632" s="429">
        <v>2.8542019999999999</v>
      </c>
      <c r="F13632" s="429">
        <v>6.4904629999999983</v>
      </c>
    </row>
    <row r="13633" spans="1:6" x14ac:dyDescent="0.3">
      <c r="A13633" s="336">
        <v>46570</v>
      </c>
      <c r="B13633" s="2" t="s">
        <v>295</v>
      </c>
      <c r="C13633" s="429">
        <v>6.3828310000000004</v>
      </c>
      <c r="D13633" s="429">
        <v>3.6733370000000001</v>
      </c>
      <c r="E13633" s="429">
        <v>2.7094940000000003</v>
      </c>
      <c r="F13633" s="429">
        <v>5.543580999999989</v>
      </c>
    </row>
    <row r="13634" spans="1:6" x14ac:dyDescent="0.3">
      <c r="A13634" s="336">
        <v>46571</v>
      </c>
      <c r="B13634" s="2" t="s">
        <v>293</v>
      </c>
      <c r="C13634" s="429">
        <v>6.3815</v>
      </c>
      <c r="D13634" s="429">
        <v>3.4556200000000001</v>
      </c>
      <c r="E13634" s="429">
        <v>2.9258799999999998</v>
      </c>
      <c r="F13634" s="429">
        <v>6.5861000000000018</v>
      </c>
    </row>
    <row r="13635" spans="1:6" x14ac:dyDescent="0.3">
      <c r="A13635" s="336">
        <v>46573</v>
      </c>
      <c r="B13635" s="2" t="s">
        <v>295</v>
      </c>
      <c r="C13635" s="429">
        <v>6.3681789999999996</v>
      </c>
      <c r="D13635" s="429">
        <v>3.5606680000000002</v>
      </c>
      <c r="E13635" s="429">
        <v>2.8075109999999994</v>
      </c>
      <c r="F13635" s="429">
        <v>5.4806999999999917</v>
      </c>
    </row>
    <row r="13636" spans="1:6" x14ac:dyDescent="0.3">
      <c r="A13636" s="336">
        <v>46574</v>
      </c>
      <c r="B13636" s="2" t="s">
        <v>295</v>
      </c>
      <c r="C13636" s="429">
        <v>6.3822080000000003</v>
      </c>
      <c r="D13636" s="429">
        <v>3.719506</v>
      </c>
      <c r="E13636" s="429">
        <v>2.6627020000000003</v>
      </c>
      <c r="F13636" s="429">
        <v>4.088197000000001</v>
      </c>
    </row>
    <row r="13637" spans="1:6" x14ac:dyDescent="0.3">
      <c r="A13637" s="336">
        <v>46580</v>
      </c>
      <c r="B13637" s="2" t="s">
        <v>295</v>
      </c>
      <c r="C13637" s="429">
        <v>6.4018829999999998</v>
      </c>
      <c r="D13637" s="429">
        <v>3.6075539999999999</v>
      </c>
      <c r="E13637" s="429">
        <v>2.7943289999999998</v>
      </c>
      <c r="F13637" s="429">
        <v>6.1766889999999961</v>
      </c>
    </row>
    <row r="13638" spans="1:6" x14ac:dyDescent="0.3">
      <c r="A13638" s="336">
        <v>46582</v>
      </c>
      <c r="B13638" s="2" t="s">
        <v>295</v>
      </c>
      <c r="C13638" s="429">
        <v>6.3940020000000004</v>
      </c>
      <c r="D13638" s="429">
        <v>3.5838749999999999</v>
      </c>
      <c r="E13638" s="429">
        <v>2.8101270000000005</v>
      </c>
      <c r="F13638" s="429">
        <v>6.2232819999999975</v>
      </c>
    </row>
    <row r="13639" spans="1:6" x14ac:dyDescent="0.3">
      <c r="A13639" s="336">
        <v>46590</v>
      </c>
      <c r="B13639" s="2" t="s">
        <v>295</v>
      </c>
      <c r="C13639" s="429">
        <v>6.4104359999999998</v>
      </c>
      <c r="D13639" s="429">
        <v>3.585842</v>
      </c>
      <c r="E13639" s="429">
        <v>2.8245939999999998</v>
      </c>
      <c r="F13639" s="429">
        <v>6.3106069999999832</v>
      </c>
    </row>
    <row r="13640" spans="1:6" x14ac:dyDescent="0.3">
      <c r="A13640" s="336">
        <v>46601</v>
      </c>
      <c r="B13640" s="2" t="s">
        <v>295</v>
      </c>
      <c r="C13640" s="429">
        <v>6.362215</v>
      </c>
      <c r="D13640" s="429">
        <v>3.536124</v>
      </c>
      <c r="E13640" s="429">
        <v>2.8260909999999999</v>
      </c>
      <c r="F13640" s="429">
        <v>4.3791980000000024</v>
      </c>
    </row>
    <row r="13641" spans="1:6" x14ac:dyDescent="0.3">
      <c r="A13641" s="336">
        <v>46613</v>
      </c>
      <c r="B13641" s="2" t="s">
        <v>295</v>
      </c>
      <c r="C13641" s="429">
        <v>6.3631700000000002</v>
      </c>
      <c r="D13641" s="429">
        <v>3.5459019999999999</v>
      </c>
      <c r="E13641" s="429">
        <v>2.8172680000000003</v>
      </c>
      <c r="F13641" s="429">
        <v>4.3680739999999929</v>
      </c>
    </row>
    <row r="13642" spans="1:6" x14ac:dyDescent="0.3">
      <c r="A13642" s="336">
        <v>46614</v>
      </c>
      <c r="B13642" s="2" t="s">
        <v>295</v>
      </c>
      <c r="C13642" s="429">
        <v>6.3677799999999998</v>
      </c>
      <c r="D13642" s="429">
        <v>3.58568</v>
      </c>
      <c r="E13642" s="429">
        <v>2.7820999999999998</v>
      </c>
      <c r="F13642" s="429">
        <v>4.2647309999999976</v>
      </c>
    </row>
    <row r="13643" spans="1:6" x14ac:dyDescent="0.3">
      <c r="A13643" s="336">
        <v>46615</v>
      </c>
      <c r="B13643" s="2" t="s">
        <v>295</v>
      </c>
      <c r="C13643" s="429">
        <v>6.359127</v>
      </c>
      <c r="D13643" s="429">
        <v>3.5251709999999998</v>
      </c>
      <c r="E13643" s="429">
        <v>2.8339560000000001</v>
      </c>
      <c r="F13643" s="429">
        <v>4.6042330000000007</v>
      </c>
    </row>
    <row r="13644" spans="1:6" x14ac:dyDescent="0.3">
      <c r="A13644" s="336">
        <v>46616</v>
      </c>
      <c r="B13644" s="2" t="s">
        <v>295</v>
      </c>
      <c r="C13644" s="429">
        <v>6.3618509999999997</v>
      </c>
      <c r="D13644" s="429">
        <v>3.5244870000000001</v>
      </c>
      <c r="E13644" s="429">
        <v>2.8373639999999996</v>
      </c>
      <c r="F13644" s="429">
        <v>4.3668359999999993</v>
      </c>
    </row>
    <row r="13645" spans="1:6" x14ac:dyDescent="0.3">
      <c r="A13645" s="336">
        <v>46617</v>
      </c>
      <c r="B13645" s="2" t="s">
        <v>295</v>
      </c>
      <c r="C13645" s="429">
        <v>6.3600919999999999</v>
      </c>
      <c r="D13645" s="429">
        <v>3.5217779999999999</v>
      </c>
      <c r="E13645" s="429">
        <v>2.838314</v>
      </c>
      <c r="F13645" s="429">
        <v>4.4891079999999945</v>
      </c>
    </row>
    <row r="13646" spans="1:6" x14ac:dyDescent="0.3">
      <c r="A13646" s="336">
        <v>46619</v>
      </c>
      <c r="B13646" s="2" t="s">
        <v>295</v>
      </c>
      <c r="C13646" s="429">
        <v>6.3711089999999997</v>
      </c>
      <c r="D13646" s="429">
        <v>3.5792959999999998</v>
      </c>
      <c r="E13646" s="429">
        <v>2.7918129999999999</v>
      </c>
      <c r="F13646" s="429">
        <v>4.0613039999999998</v>
      </c>
    </row>
    <row r="13647" spans="1:6" x14ac:dyDescent="0.3">
      <c r="A13647" s="336">
        <v>46628</v>
      </c>
      <c r="B13647" s="2" t="s">
        <v>295</v>
      </c>
      <c r="C13647" s="429">
        <v>6.366447</v>
      </c>
      <c r="D13647" s="429">
        <v>3.5375830000000001</v>
      </c>
      <c r="E13647" s="429">
        <v>2.8288639999999998</v>
      </c>
      <c r="F13647" s="429">
        <v>4.1568529999999981</v>
      </c>
    </row>
    <row r="13648" spans="1:6" x14ac:dyDescent="0.3">
      <c r="A13648" s="336">
        <v>46635</v>
      </c>
      <c r="B13648" s="2" t="s">
        <v>295</v>
      </c>
      <c r="C13648" s="429">
        <v>6.3568949999999997</v>
      </c>
      <c r="D13648" s="429">
        <v>3.5019459999999998</v>
      </c>
      <c r="E13648" s="429">
        <v>2.854949</v>
      </c>
      <c r="F13648" s="429">
        <v>4.6706350000000043</v>
      </c>
    </row>
    <row r="13649" spans="1:6" x14ac:dyDescent="0.3">
      <c r="A13649" s="336">
        <v>46637</v>
      </c>
      <c r="B13649" s="2" t="s">
        <v>295</v>
      </c>
      <c r="C13649" s="429">
        <v>6.3578049999999999</v>
      </c>
      <c r="D13649" s="429">
        <v>3.4944419999999998</v>
      </c>
      <c r="E13649" s="429">
        <v>2.8633630000000001</v>
      </c>
      <c r="F13649" s="429">
        <v>4.5302829999999972</v>
      </c>
    </row>
    <row r="13650" spans="1:6" x14ac:dyDescent="0.3">
      <c r="A13650" s="336">
        <v>46701</v>
      </c>
      <c r="B13650" s="2" t="s">
        <v>293</v>
      </c>
      <c r="C13650" s="429">
        <v>6.428318</v>
      </c>
      <c r="D13650" s="429">
        <v>3.4643989999999998</v>
      </c>
      <c r="E13650" s="429">
        <v>2.9639190000000002</v>
      </c>
      <c r="F13650" s="429">
        <v>6.7743249999999975</v>
      </c>
    </row>
    <row r="13651" spans="1:6" x14ac:dyDescent="0.3">
      <c r="A13651" s="336">
        <v>46702</v>
      </c>
      <c r="B13651" s="2" t="s">
        <v>293</v>
      </c>
      <c r="C13651" s="429">
        <v>6.5317069999999999</v>
      </c>
      <c r="D13651" s="429">
        <v>3.643491</v>
      </c>
      <c r="E13651" s="429">
        <v>2.8882159999999999</v>
      </c>
      <c r="F13651" s="429">
        <v>6.4391239999999996</v>
      </c>
    </row>
    <row r="13652" spans="1:6" x14ac:dyDescent="0.3">
      <c r="A13652" s="336">
        <v>46703</v>
      </c>
      <c r="B13652" s="2" t="s">
        <v>293</v>
      </c>
      <c r="C13652" s="429">
        <v>6.2300639999999996</v>
      </c>
      <c r="D13652" s="429">
        <v>3.4020739999999998</v>
      </c>
      <c r="E13652" s="429">
        <v>2.8279899999999998</v>
      </c>
      <c r="F13652" s="429">
        <v>4.8913209999999978</v>
      </c>
    </row>
    <row r="13653" spans="1:6" x14ac:dyDescent="0.3">
      <c r="A13653" s="336">
        <v>46705</v>
      </c>
      <c r="B13653" s="2" t="s">
        <v>293</v>
      </c>
      <c r="C13653" s="429">
        <v>6.2783379999999998</v>
      </c>
      <c r="D13653" s="429">
        <v>3.3723969999999999</v>
      </c>
      <c r="E13653" s="429">
        <v>2.9059409999999999</v>
      </c>
      <c r="F13653" s="429">
        <v>5.4149720000000059</v>
      </c>
    </row>
    <row r="13654" spans="1:6" x14ac:dyDescent="0.3">
      <c r="A13654" s="336">
        <v>46706</v>
      </c>
      <c r="B13654" s="2" t="s">
        <v>293</v>
      </c>
      <c r="C13654" s="429">
        <v>6.3905099999999999</v>
      </c>
      <c r="D13654" s="429">
        <v>3.3774459999999999</v>
      </c>
      <c r="E13654" s="429">
        <v>3.013064</v>
      </c>
      <c r="F13654" s="429">
        <v>6.4933279999999982</v>
      </c>
    </row>
    <row r="13655" spans="1:6" x14ac:dyDescent="0.3">
      <c r="A13655" s="336">
        <v>46710</v>
      </c>
      <c r="B13655" s="2" t="s">
        <v>293</v>
      </c>
      <c r="C13655" s="429">
        <v>6.4110250000000004</v>
      </c>
      <c r="D13655" s="429">
        <v>3.3990619999999998</v>
      </c>
      <c r="E13655" s="429">
        <v>3.0119630000000006</v>
      </c>
      <c r="F13655" s="429">
        <v>6.7316810000000089</v>
      </c>
    </row>
    <row r="13656" spans="1:6" x14ac:dyDescent="0.3">
      <c r="A13656" s="336">
        <v>46711</v>
      </c>
      <c r="B13656" s="2" t="s">
        <v>295</v>
      </c>
      <c r="C13656" s="429">
        <v>6.4866599999999996</v>
      </c>
      <c r="D13656" s="429">
        <v>3.580632</v>
      </c>
      <c r="E13656" s="429">
        <v>2.9060279999999996</v>
      </c>
      <c r="F13656" s="429">
        <v>7.0023559999999918</v>
      </c>
    </row>
    <row r="13657" spans="1:6" x14ac:dyDescent="0.3">
      <c r="A13657" s="336">
        <v>46714</v>
      </c>
      <c r="B13657" s="2" t="s">
        <v>295</v>
      </c>
      <c r="C13657" s="429">
        <v>6.5171109999999999</v>
      </c>
      <c r="D13657" s="429">
        <v>3.460216</v>
      </c>
      <c r="E13657" s="429">
        <v>3.0568949999999999</v>
      </c>
      <c r="F13657" s="429">
        <v>7.1095940000000084</v>
      </c>
    </row>
    <row r="13658" spans="1:6" x14ac:dyDescent="0.3">
      <c r="A13658" s="336">
        <v>46721</v>
      </c>
      <c r="B13658" s="2" t="s">
        <v>293</v>
      </c>
      <c r="C13658" s="429">
        <v>6.3270749999999998</v>
      </c>
      <c r="D13658" s="429">
        <v>3.4075839999999999</v>
      </c>
      <c r="E13658" s="429">
        <v>2.9194909999999998</v>
      </c>
      <c r="F13658" s="429">
        <v>5.5353339999999989</v>
      </c>
    </row>
    <row r="13659" spans="1:6" x14ac:dyDescent="0.3">
      <c r="A13659" s="336">
        <v>46723</v>
      </c>
      <c r="B13659" s="2" t="s">
        <v>293</v>
      </c>
      <c r="C13659" s="429">
        <v>6.496912</v>
      </c>
      <c r="D13659" s="429">
        <v>3.4363899999999998</v>
      </c>
      <c r="E13659" s="429">
        <v>3.0605220000000002</v>
      </c>
      <c r="F13659" s="429">
        <v>7.3142920000000018</v>
      </c>
    </row>
    <row r="13660" spans="1:6" x14ac:dyDescent="0.3">
      <c r="A13660" s="336">
        <v>46725</v>
      </c>
      <c r="B13660" s="2" t="s">
        <v>295</v>
      </c>
      <c r="C13660" s="429">
        <v>6.4718650000000002</v>
      </c>
      <c r="D13660" s="429">
        <v>3.43302</v>
      </c>
      <c r="E13660" s="429">
        <v>3.0388450000000002</v>
      </c>
      <c r="F13660" s="429">
        <v>7.1204220000000049</v>
      </c>
    </row>
    <row r="13661" spans="1:6" x14ac:dyDescent="0.3">
      <c r="A13661" s="336">
        <v>46730</v>
      </c>
      <c r="B13661" s="2" t="s">
        <v>293</v>
      </c>
      <c r="C13661" s="429">
        <v>6.3304790000000004</v>
      </c>
      <c r="D13661" s="429">
        <v>3.3730600000000002</v>
      </c>
      <c r="E13661" s="429">
        <v>2.9574190000000002</v>
      </c>
      <c r="F13661" s="429">
        <v>6.0691640000000007</v>
      </c>
    </row>
    <row r="13662" spans="1:6" x14ac:dyDescent="0.3">
      <c r="A13662" s="336">
        <v>46731</v>
      </c>
      <c r="B13662" s="2" t="s">
        <v>295</v>
      </c>
      <c r="C13662" s="429">
        <v>6.5608409999999999</v>
      </c>
      <c r="D13662" s="429">
        <v>3.4034939999999998</v>
      </c>
      <c r="E13662" s="429">
        <v>3.1573470000000001</v>
      </c>
      <c r="F13662" s="429">
        <v>7.5270239999999973</v>
      </c>
    </row>
    <row r="13663" spans="1:6" x14ac:dyDescent="0.3">
      <c r="A13663" s="336">
        <v>46732</v>
      </c>
      <c r="B13663" s="2" t="s">
        <v>293</v>
      </c>
      <c r="C13663" s="429">
        <v>6.4345910000000002</v>
      </c>
      <c r="D13663" s="429">
        <v>3.5410149999999998</v>
      </c>
      <c r="E13663" s="429">
        <v>2.8935760000000004</v>
      </c>
      <c r="F13663" s="429">
        <v>6.6079420000000084</v>
      </c>
    </row>
    <row r="13664" spans="1:6" x14ac:dyDescent="0.3">
      <c r="A13664" s="336">
        <v>46733</v>
      </c>
      <c r="B13664" s="2" t="s">
        <v>295</v>
      </c>
      <c r="C13664" s="429">
        <v>6.5148989999999998</v>
      </c>
      <c r="D13664" s="429">
        <v>3.4801700000000002</v>
      </c>
      <c r="E13664" s="429">
        <v>3.0347289999999996</v>
      </c>
      <c r="F13664" s="429">
        <v>7.3914269999999931</v>
      </c>
    </row>
    <row r="13665" spans="1:6" x14ac:dyDescent="0.3">
      <c r="A13665" s="336">
        <v>46737</v>
      </c>
      <c r="B13665" s="2" t="s">
        <v>293</v>
      </c>
      <c r="C13665" s="429">
        <v>6.1864540000000003</v>
      </c>
      <c r="D13665" s="429">
        <v>3.4555790000000002</v>
      </c>
      <c r="E13665" s="429">
        <v>2.7308750000000002</v>
      </c>
      <c r="F13665" s="429">
        <v>4.4064830000000015</v>
      </c>
    </row>
    <row r="13666" spans="1:6" x14ac:dyDescent="0.3">
      <c r="A13666" s="336">
        <v>46738</v>
      </c>
      <c r="B13666" s="2" t="s">
        <v>293</v>
      </c>
      <c r="C13666" s="429">
        <v>6.4135030000000004</v>
      </c>
      <c r="D13666" s="429">
        <v>3.3773789999999999</v>
      </c>
      <c r="E13666" s="429">
        <v>3.0361240000000005</v>
      </c>
      <c r="F13666" s="429">
        <v>6.7738960000000006</v>
      </c>
    </row>
    <row r="13667" spans="1:6" x14ac:dyDescent="0.3">
      <c r="A13667" s="336">
        <v>46740</v>
      </c>
      <c r="B13667" s="2" t="s">
        <v>295</v>
      </c>
      <c r="C13667" s="429">
        <v>6.4698270000000004</v>
      </c>
      <c r="D13667" s="429">
        <v>3.614506</v>
      </c>
      <c r="E13667" s="429">
        <v>2.8553210000000004</v>
      </c>
      <c r="F13667" s="429">
        <v>6.8137459999999948</v>
      </c>
    </row>
    <row r="13668" spans="1:6" x14ac:dyDescent="0.3">
      <c r="A13668" s="336">
        <v>46741</v>
      </c>
      <c r="B13668" s="2" t="s">
        <v>293</v>
      </c>
      <c r="C13668" s="429">
        <v>6.4541259999999996</v>
      </c>
      <c r="D13668" s="429">
        <v>3.40537</v>
      </c>
      <c r="E13668" s="429">
        <v>3.0487559999999996</v>
      </c>
      <c r="F13668" s="429">
        <v>7.0346679999999964</v>
      </c>
    </row>
    <row r="13669" spans="1:6" x14ac:dyDescent="0.3">
      <c r="A13669" s="336">
        <v>46742</v>
      </c>
      <c r="B13669" s="2" t="s">
        <v>293</v>
      </c>
      <c r="C13669" s="429">
        <v>6.2445440000000003</v>
      </c>
      <c r="D13669" s="429">
        <v>3.439721</v>
      </c>
      <c r="E13669" s="429">
        <v>2.8048230000000003</v>
      </c>
      <c r="F13669" s="429">
        <v>4.4993660000000091</v>
      </c>
    </row>
    <row r="13670" spans="1:6" x14ac:dyDescent="0.3">
      <c r="A13670" s="336">
        <v>46743</v>
      </c>
      <c r="B13670" s="2" t="s">
        <v>293</v>
      </c>
      <c r="C13670" s="429">
        <v>6.4313989999999999</v>
      </c>
      <c r="D13670" s="429">
        <v>3.4189289999999999</v>
      </c>
      <c r="E13670" s="429">
        <v>3.01247</v>
      </c>
      <c r="F13670" s="429">
        <v>6.7602289999999883</v>
      </c>
    </row>
    <row r="13671" spans="1:6" x14ac:dyDescent="0.3">
      <c r="A13671" s="336">
        <v>46745</v>
      </c>
      <c r="B13671" s="2" t="s">
        <v>295</v>
      </c>
      <c r="C13671" s="429">
        <v>6.5621600000000004</v>
      </c>
      <c r="D13671" s="429">
        <v>3.399019</v>
      </c>
      <c r="E13671" s="429">
        <v>3.1631410000000004</v>
      </c>
      <c r="F13671" s="429">
        <v>7.8535240000000002</v>
      </c>
    </row>
    <row r="13672" spans="1:6" x14ac:dyDescent="0.3">
      <c r="A13672" s="336">
        <v>46746</v>
      </c>
      <c r="B13672" s="2" t="s">
        <v>293</v>
      </c>
      <c r="C13672" s="429">
        <v>6.3356719999999997</v>
      </c>
      <c r="D13672" s="429">
        <v>3.3741509999999999</v>
      </c>
      <c r="E13672" s="429">
        <v>2.9615209999999998</v>
      </c>
      <c r="F13672" s="429">
        <v>6.3604470000000006</v>
      </c>
    </row>
    <row r="13673" spans="1:6" x14ac:dyDescent="0.3">
      <c r="A13673" s="336">
        <v>46747</v>
      </c>
      <c r="B13673" s="2" t="s">
        <v>293</v>
      </c>
      <c r="C13673" s="429">
        <v>6.2789789999999996</v>
      </c>
      <c r="D13673" s="429">
        <v>3.3637410000000001</v>
      </c>
      <c r="E13673" s="429">
        <v>2.9152379999999996</v>
      </c>
      <c r="F13673" s="429">
        <v>5.6484900000000025</v>
      </c>
    </row>
    <row r="13674" spans="1:6" x14ac:dyDescent="0.3">
      <c r="A13674" s="336">
        <v>46748</v>
      </c>
      <c r="B13674" s="2" t="s">
        <v>293</v>
      </c>
      <c r="C13674" s="429">
        <v>6.4765180000000004</v>
      </c>
      <c r="D13674" s="429">
        <v>3.3825850000000002</v>
      </c>
      <c r="E13674" s="429">
        <v>3.0939330000000003</v>
      </c>
      <c r="F13674" s="429">
        <v>7.3016689999999969</v>
      </c>
    </row>
    <row r="13675" spans="1:6" x14ac:dyDescent="0.3">
      <c r="A13675" s="336">
        <v>46750</v>
      </c>
      <c r="B13675" s="2" t="s">
        <v>295</v>
      </c>
      <c r="C13675" s="429">
        <v>6.5055329999999998</v>
      </c>
      <c r="D13675" s="429">
        <v>3.458958</v>
      </c>
      <c r="E13675" s="429">
        <v>3.0465749999999998</v>
      </c>
      <c r="F13675" s="429">
        <v>6.8217600000000047</v>
      </c>
    </row>
    <row r="13676" spans="1:6" x14ac:dyDescent="0.3">
      <c r="A13676" s="336">
        <v>46755</v>
      </c>
      <c r="B13676" s="2" t="s">
        <v>293</v>
      </c>
      <c r="C13676" s="429">
        <v>6.3591980000000001</v>
      </c>
      <c r="D13676" s="429">
        <v>3.3972410000000002</v>
      </c>
      <c r="E13676" s="429">
        <v>2.961957</v>
      </c>
      <c r="F13676" s="429">
        <v>6.3416149999999902</v>
      </c>
    </row>
    <row r="13677" spans="1:6" x14ac:dyDescent="0.3">
      <c r="A13677" s="336">
        <v>46759</v>
      </c>
      <c r="B13677" s="2" t="s">
        <v>295</v>
      </c>
      <c r="C13677" s="429">
        <v>6.4730369999999997</v>
      </c>
      <c r="D13677" s="429">
        <v>3.569715</v>
      </c>
      <c r="E13677" s="429">
        <v>2.9033219999999997</v>
      </c>
      <c r="F13677" s="429">
        <v>6.6409669999999963</v>
      </c>
    </row>
    <row r="13678" spans="1:6" x14ac:dyDescent="0.3">
      <c r="A13678" s="336">
        <v>46760</v>
      </c>
      <c r="B13678" s="2" t="s">
        <v>293</v>
      </c>
      <c r="C13678" s="429">
        <v>6.4402670000000004</v>
      </c>
      <c r="D13678" s="429">
        <v>3.5224890000000002</v>
      </c>
      <c r="E13678" s="429">
        <v>2.9177780000000002</v>
      </c>
      <c r="F13678" s="429">
        <v>6.6898070000000018</v>
      </c>
    </row>
    <row r="13679" spans="1:6" x14ac:dyDescent="0.3">
      <c r="A13679" s="336">
        <v>46761</v>
      </c>
      <c r="B13679" s="2" t="s">
        <v>293</v>
      </c>
      <c r="C13679" s="429">
        <v>6.3409839999999997</v>
      </c>
      <c r="D13679" s="429">
        <v>3.3926690000000002</v>
      </c>
      <c r="E13679" s="429">
        <v>2.9483149999999996</v>
      </c>
      <c r="F13679" s="429">
        <v>6.3312659999999852</v>
      </c>
    </row>
    <row r="13680" spans="1:6" x14ac:dyDescent="0.3">
      <c r="A13680" s="336">
        <v>46763</v>
      </c>
      <c r="B13680" s="2" t="s">
        <v>293</v>
      </c>
      <c r="C13680" s="429">
        <v>6.4516809999999998</v>
      </c>
      <c r="D13680" s="429">
        <v>3.3945180000000001</v>
      </c>
      <c r="E13680" s="429">
        <v>3.0571629999999996</v>
      </c>
      <c r="F13680" s="429">
        <v>7.076437999999996</v>
      </c>
    </row>
    <row r="13681" spans="1:6" x14ac:dyDescent="0.3">
      <c r="A13681" s="336">
        <v>46764</v>
      </c>
      <c r="B13681" s="2" t="s">
        <v>295</v>
      </c>
      <c r="C13681" s="429">
        <v>6.4202589999999997</v>
      </c>
      <c r="D13681" s="429">
        <v>3.5157940000000001</v>
      </c>
      <c r="E13681" s="429">
        <v>2.9044649999999996</v>
      </c>
      <c r="F13681" s="429">
        <v>6.6159620000000032</v>
      </c>
    </row>
    <row r="13682" spans="1:6" x14ac:dyDescent="0.3">
      <c r="A13682" s="336">
        <v>46765</v>
      </c>
      <c r="B13682" s="2" t="s">
        <v>293</v>
      </c>
      <c r="C13682" s="429">
        <v>6.46523</v>
      </c>
      <c r="D13682" s="429">
        <v>3.3818700000000002</v>
      </c>
      <c r="E13682" s="429">
        <v>3.0833599999999999</v>
      </c>
      <c r="F13682" s="429">
        <v>7.1924479999999988</v>
      </c>
    </row>
    <row r="13683" spans="1:6" x14ac:dyDescent="0.3">
      <c r="A13683" s="336">
        <v>46766</v>
      </c>
      <c r="B13683" s="2" t="s">
        <v>295</v>
      </c>
      <c r="C13683" s="429">
        <v>6.5027280000000003</v>
      </c>
      <c r="D13683" s="429">
        <v>3.4829479999999999</v>
      </c>
      <c r="E13683" s="429">
        <v>3.0197800000000004</v>
      </c>
      <c r="F13683" s="429">
        <v>6.8859709999999978</v>
      </c>
    </row>
    <row r="13684" spans="1:6" x14ac:dyDescent="0.3">
      <c r="A13684" s="336">
        <v>46767</v>
      </c>
      <c r="B13684" s="2" t="s">
        <v>293</v>
      </c>
      <c r="C13684" s="429">
        <v>6.4110129999999996</v>
      </c>
      <c r="D13684" s="429">
        <v>3.4953500000000002</v>
      </c>
      <c r="E13684" s="429">
        <v>2.9156629999999994</v>
      </c>
      <c r="F13684" s="429">
        <v>6.6248190000000022</v>
      </c>
    </row>
    <row r="13685" spans="1:6" x14ac:dyDescent="0.3">
      <c r="A13685" s="336">
        <v>46770</v>
      </c>
      <c r="B13685" s="2" t="s">
        <v>295</v>
      </c>
      <c r="C13685" s="429">
        <v>6.5818500000000002</v>
      </c>
      <c r="D13685" s="429">
        <v>3.3587440000000002</v>
      </c>
      <c r="E13685" s="429">
        <v>3.223106</v>
      </c>
      <c r="F13685" s="429">
        <v>7.6179029999999912</v>
      </c>
    </row>
    <row r="13686" spans="1:6" x14ac:dyDescent="0.3">
      <c r="A13686" s="336">
        <v>46772</v>
      </c>
      <c r="B13686" s="2" t="s">
        <v>295</v>
      </c>
      <c r="C13686" s="429">
        <v>6.502783</v>
      </c>
      <c r="D13686" s="429">
        <v>3.54718</v>
      </c>
      <c r="E13686" s="429">
        <v>2.955603</v>
      </c>
      <c r="F13686" s="429">
        <v>7.1565009999999916</v>
      </c>
    </row>
    <row r="13687" spans="1:6" x14ac:dyDescent="0.3">
      <c r="A13687" s="336">
        <v>46773</v>
      </c>
      <c r="B13687" s="2" t="s">
        <v>295</v>
      </c>
      <c r="C13687" s="429">
        <v>6.4702500000000001</v>
      </c>
      <c r="D13687" s="429">
        <v>3.4794049999999999</v>
      </c>
      <c r="E13687" s="429">
        <v>2.9908450000000002</v>
      </c>
      <c r="F13687" s="429">
        <v>7.3404350000000065</v>
      </c>
    </row>
    <row r="13688" spans="1:6" x14ac:dyDescent="0.3">
      <c r="A13688" s="336">
        <v>46774</v>
      </c>
      <c r="B13688" s="2" t="s">
        <v>293</v>
      </c>
      <c r="C13688" s="429">
        <v>6.5322360000000002</v>
      </c>
      <c r="D13688" s="429">
        <v>3.4387379999999999</v>
      </c>
      <c r="E13688" s="429">
        <v>3.0934980000000003</v>
      </c>
      <c r="F13688" s="429">
        <v>7.6168200000000041</v>
      </c>
    </row>
    <row r="13689" spans="1:6" x14ac:dyDescent="0.3">
      <c r="A13689" s="336">
        <v>46776</v>
      </c>
      <c r="B13689" s="2" t="s">
        <v>293</v>
      </c>
      <c r="C13689" s="429">
        <v>6.2695040000000004</v>
      </c>
      <c r="D13689" s="429">
        <v>3.3570340000000001</v>
      </c>
      <c r="E13689" s="429">
        <v>2.9124700000000003</v>
      </c>
      <c r="F13689" s="429">
        <v>5.7799050000000065</v>
      </c>
    </row>
    <row r="13690" spans="1:6" x14ac:dyDescent="0.3">
      <c r="A13690" s="336">
        <v>46777</v>
      </c>
      <c r="B13690" s="2" t="s">
        <v>295</v>
      </c>
      <c r="C13690" s="429">
        <v>6.6112500000000001</v>
      </c>
      <c r="D13690" s="429">
        <v>3.3535029999999999</v>
      </c>
      <c r="E13690" s="429">
        <v>3.2577470000000002</v>
      </c>
      <c r="F13690" s="429">
        <v>7.9511480000000034</v>
      </c>
    </row>
    <row r="13691" spans="1:6" x14ac:dyDescent="0.3">
      <c r="A13691" s="336">
        <v>46779</v>
      </c>
      <c r="B13691" s="2" t="s">
        <v>293</v>
      </c>
      <c r="C13691" s="429">
        <v>6.2464069999999996</v>
      </c>
      <c r="D13691" s="429">
        <v>3.3807450000000001</v>
      </c>
      <c r="E13691" s="429">
        <v>2.8656619999999995</v>
      </c>
      <c r="F13691" s="429">
        <v>5.0166359999999983</v>
      </c>
    </row>
    <row r="13692" spans="1:6" x14ac:dyDescent="0.3">
      <c r="A13692" s="336">
        <v>46781</v>
      </c>
      <c r="B13692" s="2" t="s">
        <v>295</v>
      </c>
      <c r="C13692" s="429">
        <v>6.4858609999999999</v>
      </c>
      <c r="D13692" s="429">
        <v>3.545566</v>
      </c>
      <c r="E13692" s="429">
        <v>2.9402949999999999</v>
      </c>
      <c r="F13692" s="429">
        <v>6.6745500000000035</v>
      </c>
    </row>
    <row r="13693" spans="1:6" x14ac:dyDescent="0.3">
      <c r="A13693" s="336">
        <v>46783</v>
      </c>
      <c r="B13693" s="2" t="s">
        <v>295</v>
      </c>
      <c r="C13693" s="429">
        <v>6.5721550000000004</v>
      </c>
      <c r="D13693" s="429">
        <v>3.3348</v>
      </c>
      <c r="E13693" s="429">
        <v>3.2373550000000004</v>
      </c>
      <c r="F13693" s="429">
        <v>7.718670000000003</v>
      </c>
    </row>
    <row r="13694" spans="1:6" x14ac:dyDescent="0.3">
      <c r="A13694" s="336">
        <v>46784</v>
      </c>
      <c r="B13694" s="2" t="s">
        <v>293</v>
      </c>
      <c r="C13694" s="429">
        <v>6.373742</v>
      </c>
      <c r="D13694" s="429">
        <v>3.4212750000000001</v>
      </c>
      <c r="E13694" s="429">
        <v>2.952467</v>
      </c>
      <c r="F13694" s="429">
        <v>6.4859500000000025</v>
      </c>
    </row>
    <row r="13695" spans="1:6" x14ac:dyDescent="0.3">
      <c r="A13695" s="336">
        <v>46785</v>
      </c>
      <c r="B13695" s="2" t="s">
        <v>293</v>
      </c>
      <c r="C13695" s="429">
        <v>6.3830419999999997</v>
      </c>
      <c r="D13695" s="429">
        <v>3.4025500000000002</v>
      </c>
      <c r="E13695" s="429">
        <v>2.9804919999999995</v>
      </c>
      <c r="F13695" s="429">
        <v>6.2390580000000071</v>
      </c>
    </row>
    <row r="13696" spans="1:6" x14ac:dyDescent="0.3">
      <c r="A13696" s="336">
        <v>46787</v>
      </c>
      <c r="B13696" s="2" t="s">
        <v>295</v>
      </c>
      <c r="C13696" s="429">
        <v>6.4697399999999998</v>
      </c>
      <c r="D13696" s="429">
        <v>3.5009100000000002</v>
      </c>
      <c r="E13696" s="429">
        <v>2.9688299999999996</v>
      </c>
      <c r="F13696" s="429">
        <v>6.661022999999993</v>
      </c>
    </row>
    <row r="13697" spans="1:6" x14ac:dyDescent="0.3">
      <c r="A13697" s="336">
        <v>46788</v>
      </c>
      <c r="B13697" s="2" t="s">
        <v>293</v>
      </c>
      <c r="C13697" s="429">
        <v>6.4107000000000003</v>
      </c>
      <c r="D13697" s="429">
        <v>3.400293</v>
      </c>
      <c r="E13697" s="429">
        <v>3.0104070000000003</v>
      </c>
      <c r="F13697" s="429">
        <v>6.6049840000000017</v>
      </c>
    </row>
    <row r="13698" spans="1:6" x14ac:dyDescent="0.3">
      <c r="A13698" s="336">
        <v>46791</v>
      </c>
      <c r="B13698" s="2" t="s">
        <v>295</v>
      </c>
      <c r="C13698" s="429">
        <v>6.588902</v>
      </c>
      <c r="D13698" s="429">
        <v>3.3628999999999998</v>
      </c>
      <c r="E13698" s="429">
        <v>3.2260020000000003</v>
      </c>
      <c r="F13698" s="429">
        <v>7.713476</v>
      </c>
    </row>
    <row r="13699" spans="1:6" x14ac:dyDescent="0.3">
      <c r="A13699" s="336">
        <v>46792</v>
      </c>
      <c r="B13699" s="2" t="s">
        <v>293</v>
      </c>
      <c r="C13699" s="429">
        <v>6.5666859999999998</v>
      </c>
      <c r="D13699" s="429">
        <v>3.636199</v>
      </c>
      <c r="E13699" s="429">
        <v>2.9304869999999998</v>
      </c>
      <c r="F13699" s="429">
        <v>6.4485519999999994</v>
      </c>
    </row>
    <row r="13700" spans="1:6" x14ac:dyDescent="0.3">
      <c r="A13700" s="336">
        <v>46793</v>
      </c>
      <c r="B13700" s="2" t="s">
        <v>293</v>
      </c>
      <c r="C13700" s="429">
        <v>6.3132580000000003</v>
      </c>
      <c r="D13700" s="429">
        <v>3.3799269999999999</v>
      </c>
      <c r="E13700" s="429">
        <v>2.9333310000000004</v>
      </c>
      <c r="F13700" s="429">
        <v>5.6496259999999978</v>
      </c>
    </row>
    <row r="13701" spans="1:6" x14ac:dyDescent="0.3">
      <c r="A13701" s="336">
        <v>46794</v>
      </c>
      <c r="B13701" s="2" t="s">
        <v>293</v>
      </c>
      <c r="C13701" s="429">
        <v>6.3976240000000004</v>
      </c>
      <c r="D13701" s="429">
        <v>3.4521030000000001</v>
      </c>
      <c r="E13701" s="429">
        <v>2.9455210000000003</v>
      </c>
      <c r="F13701" s="429">
        <v>6.6075680000000006</v>
      </c>
    </row>
    <row r="13702" spans="1:6" x14ac:dyDescent="0.3">
      <c r="A13702" s="336">
        <v>46795</v>
      </c>
      <c r="B13702" s="2" t="s">
        <v>293</v>
      </c>
      <c r="C13702" s="429">
        <v>6.3383659999999997</v>
      </c>
      <c r="D13702" s="429">
        <v>3.3958149999999998</v>
      </c>
      <c r="E13702" s="429">
        <v>2.9425509999999999</v>
      </c>
      <c r="F13702" s="429">
        <v>6.2543429999999915</v>
      </c>
    </row>
    <row r="13703" spans="1:6" x14ac:dyDescent="0.3">
      <c r="A13703" s="336">
        <v>46797</v>
      </c>
      <c r="B13703" s="2" t="s">
        <v>293</v>
      </c>
      <c r="C13703" s="429">
        <v>6.4711030000000003</v>
      </c>
      <c r="D13703" s="429">
        <v>3.4486889999999999</v>
      </c>
      <c r="E13703" s="429">
        <v>3.0224140000000004</v>
      </c>
      <c r="F13703" s="429">
        <v>7.124724999999998</v>
      </c>
    </row>
    <row r="13704" spans="1:6" x14ac:dyDescent="0.3">
      <c r="A13704" s="336">
        <v>46798</v>
      </c>
      <c r="B13704" s="2" t="s">
        <v>295</v>
      </c>
      <c r="C13704" s="429">
        <v>6.6419629999999996</v>
      </c>
      <c r="D13704" s="429">
        <v>3.3110400000000002</v>
      </c>
      <c r="E13704" s="429">
        <v>3.3309229999999994</v>
      </c>
      <c r="F13704" s="429">
        <v>8.2557900000000117</v>
      </c>
    </row>
    <row r="13705" spans="1:6" x14ac:dyDescent="0.3">
      <c r="A13705" s="336">
        <v>46802</v>
      </c>
      <c r="B13705" s="2" t="s">
        <v>295</v>
      </c>
      <c r="C13705" s="429">
        <v>6.6149950000000004</v>
      </c>
      <c r="D13705" s="429">
        <v>3.3324769999999999</v>
      </c>
      <c r="E13705" s="429">
        <v>3.2825180000000005</v>
      </c>
      <c r="F13705" s="429">
        <v>8.3931789999999893</v>
      </c>
    </row>
    <row r="13706" spans="1:6" x14ac:dyDescent="0.3">
      <c r="A13706" s="336">
        <v>46803</v>
      </c>
      <c r="B13706" s="2" t="s">
        <v>295</v>
      </c>
      <c r="C13706" s="429">
        <v>6.6030199999999999</v>
      </c>
      <c r="D13706" s="429">
        <v>3.3575520000000001</v>
      </c>
      <c r="E13706" s="429">
        <v>3.2454679999999998</v>
      </c>
      <c r="F13706" s="429">
        <v>8.2801720000000074</v>
      </c>
    </row>
    <row r="13707" spans="1:6" x14ac:dyDescent="0.3">
      <c r="A13707" s="336">
        <v>46804</v>
      </c>
      <c r="B13707" s="2" t="s">
        <v>295</v>
      </c>
      <c r="C13707" s="429">
        <v>6.6158479999999997</v>
      </c>
      <c r="D13707" s="429">
        <v>3.3151000000000002</v>
      </c>
      <c r="E13707" s="429">
        <v>3.3007479999999996</v>
      </c>
      <c r="F13707" s="429">
        <v>8.3861530000000002</v>
      </c>
    </row>
    <row r="13708" spans="1:6" x14ac:dyDescent="0.3">
      <c r="A13708" s="336">
        <v>46805</v>
      </c>
      <c r="B13708" s="2" t="s">
        <v>293</v>
      </c>
      <c r="C13708" s="429">
        <v>6.6296499999999998</v>
      </c>
      <c r="D13708" s="429">
        <v>3.3843619999999999</v>
      </c>
      <c r="E13708" s="429">
        <v>3.245288</v>
      </c>
      <c r="F13708" s="429">
        <v>8.2590500000000091</v>
      </c>
    </row>
    <row r="13709" spans="1:6" x14ac:dyDescent="0.3">
      <c r="A13709" s="336">
        <v>46806</v>
      </c>
      <c r="B13709" s="2" t="s">
        <v>295</v>
      </c>
      <c r="C13709" s="429">
        <v>6.6081339999999997</v>
      </c>
      <c r="D13709" s="429">
        <v>3.354044</v>
      </c>
      <c r="E13709" s="429">
        <v>3.2540899999999997</v>
      </c>
      <c r="F13709" s="429">
        <v>8.2704249999999959</v>
      </c>
    </row>
    <row r="13710" spans="1:6" x14ac:dyDescent="0.3">
      <c r="A13710" s="336">
        <v>46807</v>
      </c>
      <c r="B13710" s="2" t="s">
        <v>295</v>
      </c>
      <c r="C13710" s="429">
        <v>6.618557</v>
      </c>
      <c r="D13710" s="429">
        <v>3.3352020000000002</v>
      </c>
      <c r="E13710" s="429">
        <v>3.2833549999999998</v>
      </c>
      <c r="F13710" s="429">
        <v>8.3557459999999963</v>
      </c>
    </row>
    <row r="13711" spans="1:6" x14ac:dyDescent="0.3">
      <c r="A13711" s="336">
        <v>46808</v>
      </c>
      <c r="B13711" s="2" t="s">
        <v>293</v>
      </c>
      <c r="C13711" s="429">
        <v>6.6379479999999997</v>
      </c>
      <c r="D13711" s="429">
        <v>3.3837109999999999</v>
      </c>
      <c r="E13711" s="429">
        <v>3.2542369999999998</v>
      </c>
      <c r="F13711" s="429">
        <v>8.298917000000003</v>
      </c>
    </row>
    <row r="13712" spans="1:6" x14ac:dyDescent="0.3">
      <c r="A13712" s="336">
        <v>46809</v>
      </c>
      <c r="B13712" s="2" t="s">
        <v>295</v>
      </c>
      <c r="C13712" s="429">
        <v>6.6311280000000004</v>
      </c>
      <c r="D13712" s="429">
        <v>3.316732</v>
      </c>
      <c r="E13712" s="429">
        <v>3.3143960000000003</v>
      </c>
      <c r="F13712" s="429">
        <v>8.3504629999999977</v>
      </c>
    </row>
    <row r="13713" spans="1:6" x14ac:dyDescent="0.3">
      <c r="A13713" s="336">
        <v>46814</v>
      </c>
      <c r="B13713" s="2" t="s">
        <v>295</v>
      </c>
      <c r="C13713" s="429">
        <v>6.5870759999999997</v>
      </c>
      <c r="D13713" s="429">
        <v>3.3279719999999999</v>
      </c>
      <c r="E13713" s="429">
        <v>3.2591039999999998</v>
      </c>
      <c r="F13713" s="429">
        <v>8.1048620000000042</v>
      </c>
    </row>
    <row r="13714" spans="1:6" x14ac:dyDescent="0.3">
      <c r="A13714" s="336">
        <v>46815</v>
      </c>
      <c r="B13714" s="2" t="s">
        <v>293</v>
      </c>
      <c r="C13714" s="429">
        <v>6.6030850000000001</v>
      </c>
      <c r="D13714" s="429">
        <v>3.3922129999999999</v>
      </c>
      <c r="E13714" s="429">
        <v>3.2108720000000002</v>
      </c>
      <c r="F13714" s="429">
        <v>8.0979739999999936</v>
      </c>
    </row>
    <row r="13715" spans="1:6" x14ac:dyDescent="0.3">
      <c r="A13715" s="336">
        <v>46816</v>
      </c>
      <c r="B13715" s="2" t="s">
        <v>295</v>
      </c>
      <c r="C13715" s="429">
        <v>6.5825440000000004</v>
      </c>
      <c r="D13715" s="429">
        <v>3.3779059999999999</v>
      </c>
      <c r="E13715" s="429">
        <v>3.2046380000000005</v>
      </c>
      <c r="F13715" s="429">
        <v>8.0412840000000116</v>
      </c>
    </row>
    <row r="13716" spans="1:6" x14ac:dyDescent="0.3">
      <c r="A13716" s="336">
        <v>46818</v>
      </c>
      <c r="B13716" s="2" t="s">
        <v>293</v>
      </c>
      <c r="C13716" s="429">
        <v>6.589067</v>
      </c>
      <c r="D13716" s="429">
        <v>3.4043960000000002</v>
      </c>
      <c r="E13716" s="429">
        <v>3.1846709999999998</v>
      </c>
      <c r="F13716" s="429">
        <v>7.920932999999998</v>
      </c>
    </row>
    <row r="13717" spans="1:6" x14ac:dyDescent="0.3">
      <c r="A13717" s="336">
        <v>46819</v>
      </c>
      <c r="B13717" s="2" t="s">
        <v>295</v>
      </c>
      <c r="C13717" s="429">
        <v>6.6302320000000003</v>
      </c>
      <c r="D13717" s="429">
        <v>3.3353449999999998</v>
      </c>
      <c r="E13717" s="429">
        <v>3.2948870000000006</v>
      </c>
      <c r="F13717" s="429">
        <v>8.2540529999999919</v>
      </c>
    </row>
    <row r="13718" spans="1:6" x14ac:dyDescent="0.3">
      <c r="A13718" s="336">
        <v>46825</v>
      </c>
      <c r="B13718" s="2" t="s">
        <v>293</v>
      </c>
      <c r="C13718" s="429">
        <v>6.5714519999999998</v>
      </c>
      <c r="D13718" s="429">
        <v>3.3816959999999998</v>
      </c>
      <c r="E13718" s="429">
        <v>3.189756</v>
      </c>
      <c r="F13718" s="429">
        <v>7.8989629999999948</v>
      </c>
    </row>
    <row r="13719" spans="1:6" x14ac:dyDescent="0.3">
      <c r="A13719" s="336">
        <v>46835</v>
      </c>
      <c r="B13719" s="2" t="s">
        <v>293</v>
      </c>
      <c r="C13719" s="429">
        <v>6.5474920000000001</v>
      </c>
      <c r="D13719" s="429">
        <v>3.3912070000000001</v>
      </c>
      <c r="E13719" s="429">
        <v>3.156285</v>
      </c>
      <c r="F13719" s="429">
        <v>7.7359179999999981</v>
      </c>
    </row>
    <row r="13720" spans="1:6" x14ac:dyDescent="0.3">
      <c r="A13720" s="336">
        <v>46845</v>
      </c>
      <c r="B13720" s="2" t="s">
        <v>293</v>
      </c>
      <c r="C13720" s="429">
        <v>6.5122080000000002</v>
      </c>
      <c r="D13720" s="429">
        <v>3.3799229999999998</v>
      </c>
      <c r="E13720" s="429">
        <v>3.1322850000000004</v>
      </c>
      <c r="F13720" s="429">
        <v>7.529363999999994</v>
      </c>
    </row>
    <row r="13721" spans="1:6" x14ac:dyDescent="0.3">
      <c r="A13721" s="336">
        <v>46901</v>
      </c>
      <c r="B13721" s="2" t="s">
        <v>293</v>
      </c>
      <c r="C13721" s="429">
        <v>6.5117260000000003</v>
      </c>
      <c r="D13721" s="429">
        <v>3.3130609999999998</v>
      </c>
      <c r="E13721" s="429">
        <v>3.1986650000000005</v>
      </c>
      <c r="F13721" s="429">
        <v>7.0300910000000059</v>
      </c>
    </row>
    <row r="13722" spans="1:6" x14ac:dyDescent="0.3">
      <c r="A13722" s="336">
        <v>46902</v>
      </c>
      <c r="B13722" s="2" t="s">
        <v>293</v>
      </c>
      <c r="C13722" s="429">
        <v>6.5015229999999997</v>
      </c>
      <c r="D13722" s="429">
        <v>3.3055400000000001</v>
      </c>
      <c r="E13722" s="429">
        <v>3.1959829999999996</v>
      </c>
      <c r="F13722" s="429">
        <v>6.6677730000000039</v>
      </c>
    </row>
    <row r="13723" spans="1:6" x14ac:dyDescent="0.3">
      <c r="A13723" s="336">
        <v>46910</v>
      </c>
      <c r="B13723" s="2" t="s">
        <v>293</v>
      </c>
      <c r="C13723" s="429">
        <v>6.4494990000000003</v>
      </c>
      <c r="D13723" s="429">
        <v>3.6842389999999998</v>
      </c>
      <c r="E13723" s="429">
        <v>2.7652600000000005</v>
      </c>
      <c r="F13723" s="429">
        <v>5.9994409999999974</v>
      </c>
    </row>
    <row r="13724" spans="1:6" x14ac:dyDescent="0.3">
      <c r="A13724" s="336">
        <v>46911</v>
      </c>
      <c r="B13724" s="2" t="s">
        <v>293</v>
      </c>
      <c r="C13724" s="429">
        <v>6.5011720000000004</v>
      </c>
      <c r="D13724" s="429">
        <v>3.3234300000000001</v>
      </c>
      <c r="E13724" s="429">
        <v>3.1777420000000003</v>
      </c>
      <c r="F13724" s="429">
        <v>6.826355999999997</v>
      </c>
    </row>
    <row r="13725" spans="1:6" x14ac:dyDescent="0.3">
      <c r="A13725" s="336">
        <v>46913</v>
      </c>
      <c r="B13725" s="2" t="s">
        <v>293</v>
      </c>
      <c r="C13725" s="429">
        <v>6.5655299999999999</v>
      </c>
      <c r="D13725" s="429">
        <v>3.483708</v>
      </c>
      <c r="E13725" s="429">
        <v>3.0818219999999998</v>
      </c>
      <c r="F13725" s="429">
        <v>7.260148000000008</v>
      </c>
    </row>
    <row r="13726" spans="1:6" x14ac:dyDescent="0.3">
      <c r="A13726" s="336">
        <v>46914</v>
      </c>
      <c r="B13726" s="2" t="s">
        <v>293</v>
      </c>
      <c r="C13726" s="429">
        <v>6.5006659999999998</v>
      </c>
      <c r="D13726" s="429">
        <v>3.2898149999999999</v>
      </c>
      <c r="E13726" s="429">
        <v>3.2108509999999999</v>
      </c>
      <c r="F13726" s="429">
        <v>7.2168939999999964</v>
      </c>
    </row>
    <row r="13727" spans="1:6" x14ac:dyDescent="0.3">
      <c r="A13727" s="336">
        <v>46917</v>
      </c>
      <c r="B13727" s="2" t="s">
        <v>293</v>
      </c>
      <c r="C13727" s="429">
        <v>6.5698930000000004</v>
      </c>
      <c r="D13727" s="429">
        <v>3.4681000000000002</v>
      </c>
      <c r="E13727" s="429">
        <v>3.1017930000000002</v>
      </c>
      <c r="F13727" s="429">
        <v>7.5791399999999953</v>
      </c>
    </row>
    <row r="13728" spans="1:6" x14ac:dyDescent="0.3">
      <c r="A13728" s="336">
        <v>46919</v>
      </c>
      <c r="B13728" s="2" t="s">
        <v>293</v>
      </c>
      <c r="C13728" s="429">
        <v>6.4993590000000001</v>
      </c>
      <c r="D13728" s="429">
        <v>3.3298489999999998</v>
      </c>
      <c r="E13728" s="429">
        <v>3.1695100000000003</v>
      </c>
      <c r="F13728" s="429">
        <v>6.5498239999999939</v>
      </c>
    </row>
    <row r="13729" spans="1:6" x14ac:dyDescent="0.3">
      <c r="A13729" s="336">
        <v>46920</v>
      </c>
      <c r="B13729" s="2" t="s">
        <v>293</v>
      </c>
      <c r="C13729" s="429">
        <v>6.562208</v>
      </c>
      <c r="D13729" s="429">
        <v>3.5003880000000001</v>
      </c>
      <c r="E13729" s="429">
        <v>3.06182</v>
      </c>
      <c r="F13729" s="429">
        <v>7.0810589999999891</v>
      </c>
    </row>
    <row r="13730" spans="1:6" x14ac:dyDescent="0.3">
      <c r="A13730" s="336">
        <v>46923</v>
      </c>
      <c r="B13730" s="2" t="s">
        <v>293</v>
      </c>
      <c r="C13730" s="429">
        <v>6.5881169999999996</v>
      </c>
      <c r="D13730" s="429">
        <v>3.539177</v>
      </c>
      <c r="E13730" s="429">
        <v>3.0489399999999995</v>
      </c>
      <c r="F13730" s="429">
        <v>7.7895619999999894</v>
      </c>
    </row>
    <row r="13731" spans="1:6" x14ac:dyDescent="0.3">
      <c r="A13731" s="336">
        <v>46926</v>
      </c>
      <c r="B13731" s="2" t="s">
        <v>293</v>
      </c>
      <c r="C13731" s="429">
        <v>6.4920049999999998</v>
      </c>
      <c r="D13731" s="429">
        <v>3.5327890000000002</v>
      </c>
      <c r="E13731" s="429">
        <v>2.9592159999999996</v>
      </c>
      <c r="F13731" s="429">
        <v>6.6895639999999972</v>
      </c>
    </row>
    <row r="13732" spans="1:6" x14ac:dyDescent="0.3">
      <c r="A13732" s="336">
        <v>46928</v>
      </c>
      <c r="B13732" s="2" t="s">
        <v>293</v>
      </c>
      <c r="C13732" s="429">
        <v>6.4706130000000002</v>
      </c>
      <c r="D13732" s="429">
        <v>3.337221</v>
      </c>
      <c r="E13732" s="429">
        <v>3.1333920000000002</v>
      </c>
      <c r="F13732" s="429">
        <v>5.9925739999999976</v>
      </c>
    </row>
    <row r="13733" spans="1:6" x14ac:dyDescent="0.3">
      <c r="A13733" s="336">
        <v>46929</v>
      </c>
      <c r="B13733" s="2" t="s">
        <v>293</v>
      </c>
      <c r="C13733" s="429">
        <v>6.5669199999999996</v>
      </c>
      <c r="D13733" s="429">
        <v>3.455797</v>
      </c>
      <c r="E13733" s="429">
        <v>3.1111229999999996</v>
      </c>
      <c r="F13733" s="429">
        <v>7.4340110000000053</v>
      </c>
    </row>
    <row r="13734" spans="1:6" x14ac:dyDescent="0.3">
      <c r="A13734" s="336">
        <v>46932</v>
      </c>
      <c r="B13734" s="2" t="s">
        <v>293</v>
      </c>
      <c r="C13734" s="429">
        <v>6.5331900000000003</v>
      </c>
      <c r="D13734" s="429">
        <v>3.3463280000000002</v>
      </c>
      <c r="E13734" s="429">
        <v>3.1868620000000001</v>
      </c>
      <c r="F13734" s="429">
        <v>7.3669999999999902</v>
      </c>
    </row>
    <row r="13735" spans="1:6" x14ac:dyDescent="0.3">
      <c r="A13735" s="336">
        <v>46933</v>
      </c>
      <c r="B13735" s="2" t="s">
        <v>293</v>
      </c>
      <c r="C13735" s="429">
        <v>6.4804079999999997</v>
      </c>
      <c r="D13735" s="429">
        <v>3.412277</v>
      </c>
      <c r="E13735" s="429">
        <v>3.0681309999999997</v>
      </c>
      <c r="F13735" s="429">
        <v>5.9554120000000026</v>
      </c>
    </row>
    <row r="13736" spans="1:6" x14ac:dyDescent="0.3">
      <c r="A13736" s="336">
        <v>46936</v>
      </c>
      <c r="B13736" s="2" t="s">
        <v>293</v>
      </c>
      <c r="C13736" s="429">
        <v>6.4964279999999999</v>
      </c>
      <c r="D13736" s="429">
        <v>3.2870460000000001</v>
      </c>
      <c r="E13736" s="429">
        <v>3.2093819999999997</v>
      </c>
      <c r="F13736" s="429">
        <v>6.4978229999999968</v>
      </c>
    </row>
    <row r="13737" spans="1:6" x14ac:dyDescent="0.3">
      <c r="A13737" s="336">
        <v>46938</v>
      </c>
      <c r="B13737" s="2" t="s">
        <v>293</v>
      </c>
      <c r="C13737" s="429">
        <v>6.4751300000000001</v>
      </c>
      <c r="D13737" s="429">
        <v>3.3575249999999999</v>
      </c>
      <c r="E13737" s="429">
        <v>3.1176050000000002</v>
      </c>
      <c r="F13737" s="429">
        <v>6.0177819999999898</v>
      </c>
    </row>
    <row r="13738" spans="1:6" x14ac:dyDescent="0.3">
      <c r="A13738" s="336">
        <v>46939</v>
      </c>
      <c r="B13738" s="2" t="s">
        <v>293</v>
      </c>
      <c r="C13738" s="429">
        <v>6.4794299999999998</v>
      </c>
      <c r="D13738" s="429">
        <v>3.8010969999999999</v>
      </c>
      <c r="E13738" s="429">
        <v>2.6783329999999999</v>
      </c>
      <c r="F13738" s="429">
        <v>6.4300010000000043</v>
      </c>
    </row>
    <row r="13739" spans="1:6" x14ac:dyDescent="0.3">
      <c r="A13739" s="336">
        <v>46940</v>
      </c>
      <c r="B13739" s="2" t="s">
        <v>293</v>
      </c>
      <c r="C13739" s="429">
        <v>6.5055750000000003</v>
      </c>
      <c r="D13739" s="429">
        <v>3.4869439999999998</v>
      </c>
      <c r="E13739" s="429">
        <v>3.0186310000000005</v>
      </c>
      <c r="F13739" s="429">
        <v>6.3177760000000021</v>
      </c>
    </row>
    <row r="13740" spans="1:6" x14ac:dyDescent="0.3">
      <c r="A13740" s="336">
        <v>46941</v>
      </c>
      <c r="B13740" s="2" t="s">
        <v>293</v>
      </c>
      <c r="C13740" s="429">
        <v>6.5149699999999999</v>
      </c>
      <c r="D13740" s="429">
        <v>3.5858210000000001</v>
      </c>
      <c r="E13740" s="429">
        <v>2.9291489999999998</v>
      </c>
      <c r="F13740" s="429">
        <v>6.4632180000000048</v>
      </c>
    </row>
    <row r="13741" spans="1:6" x14ac:dyDescent="0.3">
      <c r="A13741" s="336">
        <v>46947</v>
      </c>
      <c r="B13741" s="2" t="s">
        <v>293</v>
      </c>
      <c r="C13741" s="429">
        <v>6.5443040000000003</v>
      </c>
      <c r="D13741" s="429">
        <v>3.5153539999999999</v>
      </c>
      <c r="E13741" s="429">
        <v>3.0289500000000005</v>
      </c>
      <c r="F13741" s="429">
        <v>7.3475999999999999</v>
      </c>
    </row>
    <row r="13742" spans="1:6" x14ac:dyDescent="0.3">
      <c r="A13742" s="336">
        <v>46950</v>
      </c>
      <c r="B13742" s="2" t="s">
        <v>293</v>
      </c>
      <c r="C13742" s="429">
        <v>6.5090060000000003</v>
      </c>
      <c r="D13742" s="429">
        <v>3.6645370000000002</v>
      </c>
      <c r="E13742" s="429">
        <v>2.8444690000000001</v>
      </c>
      <c r="F13742" s="429">
        <v>6.828164000000001</v>
      </c>
    </row>
    <row r="13743" spans="1:6" x14ac:dyDescent="0.3">
      <c r="A13743" s="336">
        <v>46951</v>
      </c>
      <c r="B13743" s="2" t="s">
        <v>293</v>
      </c>
      <c r="C13743" s="429">
        <v>6.475155</v>
      </c>
      <c r="D13743" s="429">
        <v>3.612676</v>
      </c>
      <c r="E13743" s="429">
        <v>2.862479</v>
      </c>
      <c r="F13743" s="429">
        <v>6.3791979999999953</v>
      </c>
    </row>
    <row r="13744" spans="1:6" x14ac:dyDescent="0.3">
      <c r="A13744" s="336">
        <v>46952</v>
      </c>
      <c r="B13744" s="2" t="s">
        <v>293</v>
      </c>
      <c r="C13744" s="429">
        <v>6.4953440000000002</v>
      </c>
      <c r="D13744" s="429">
        <v>3.455282</v>
      </c>
      <c r="E13744" s="429">
        <v>3.0400620000000003</v>
      </c>
      <c r="F13744" s="429">
        <v>6.1790650000000014</v>
      </c>
    </row>
    <row r="13745" spans="1:6" x14ac:dyDescent="0.3">
      <c r="A13745" s="336">
        <v>46953</v>
      </c>
      <c r="B13745" s="2" t="s">
        <v>293</v>
      </c>
      <c r="C13745" s="429">
        <v>6.483358</v>
      </c>
      <c r="D13745" s="429">
        <v>3.4125589999999999</v>
      </c>
      <c r="E13745" s="429">
        <v>3.0707990000000001</v>
      </c>
      <c r="F13745" s="429">
        <v>6.0620860000000008</v>
      </c>
    </row>
    <row r="13746" spans="1:6" x14ac:dyDescent="0.3">
      <c r="A13746" s="336">
        <v>46960</v>
      </c>
      <c r="B13746" s="2" t="s">
        <v>295</v>
      </c>
      <c r="C13746" s="429">
        <v>6.3849479999999996</v>
      </c>
      <c r="D13746" s="429">
        <v>3.7670309999999998</v>
      </c>
      <c r="E13746" s="429">
        <v>2.6179169999999998</v>
      </c>
      <c r="F13746" s="429">
        <v>5.9490759999999909</v>
      </c>
    </row>
    <row r="13747" spans="1:6" x14ac:dyDescent="0.3">
      <c r="A13747" s="336">
        <v>46962</v>
      </c>
      <c r="B13747" s="2" t="s">
        <v>293</v>
      </c>
      <c r="C13747" s="429">
        <v>6.4977140000000002</v>
      </c>
      <c r="D13747" s="429">
        <v>3.6227749999999999</v>
      </c>
      <c r="E13747" s="429">
        <v>2.8749390000000004</v>
      </c>
      <c r="F13747" s="429">
        <v>6.5318850000000026</v>
      </c>
    </row>
    <row r="13748" spans="1:6" x14ac:dyDescent="0.3">
      <c r="A13748" s="336">
        <v>46970</v>
      </c>
      <c r="B13748" s="2" t="s">
        <v>293</v>
      </c>
      <c r="C13748" s="429">
        <v>6.506958</v>
      </c>
      <c r="D13748" s="429">
        <v>3.3947310000000002</v>
      </c>
      <c r="E13748" s="429">
        <v>3.1122269999999999</v>
      </c>
      <c r="F13748" s="429">
        <v>7.1037880000000015</v>
      </c>
    </row>
    <row r="13749" spans="1:6" x14ac:dyDescent="0.3">
      <c r="A13749" s="336">
        <v>46974</v>
      </c>
      <c r="B13749" s="2" t="s">
        <v>293</v>
      </c>
      <c r="C13749" s="429">
        <v>6.4926700000000004</v>
      </c>
      <c r="D13749" s="429">
        <v>3.5807859999999998</v>
      </c>
      <c r="E13749" s="429">
        <v>2.9118840000000006</v>
      </c>
      <c r="F13749" s="429">
        <v>6.5929870000000079</v>
      </c>
    </row>
    <row r="13750" spans="1:6" x14ac:dyDescent="0.3">
      <c r="A13750" s="336">
        <v>46975</v>
      </c>
      <c r="B13750" s="2" t="s">
        <v>293</v>
      </c>
      <c r="C13750" s="429">
        <v>6.446288</v>
      </c>
      <c r="D13750" s="429">
        <v>3.7934019999999999</v>
      </c>
      <c r="E13750" s="429">
        <v>2.6528860000000001</v>
      </c>
      <c r="F13750" s="429">
        <v>5.8672289999999947</v>
      </c>
    </row>
    <row r="13751" spans="1:6" x14ac:dyDescent="0.3">
      <c r="A13751" s="336">
        <v>46978</v>
      </c>
      <c r="B13751" s="2" t="s">
        <v>293</v>
      </c>
      <c r="C13751" s="429">
        <v>6.5359670000000003</v>
      </c>
      <c r="D13751" s="429">
        <v>3.7027130000000001</v>
      </c>
      <c r="E13751" s="429">
        <v>2.8332540000000002</v>
      </c>
      <c r="F13751" s="429">
        <v>7.1818839999999966</v>
      </c>
    </row>
    <row r="13752" spans="1:6" x14ac:dyDescent="0.3">
      <c r="A13752" s="336">
        <v>46979</v>
      </c>
      <c r="B13752" s="2" t="s">
        <v>293</v>
      </c>
      <c r="C13752" s="429">
        <v>6.5289359999999999</v>
      </c>
      <c r="D13752" s="429">
        <v>3.3973429999999998</v>
      </c>
      <c r="E13752" s="429">
        <v>3.1315930000000001</v>
      </c>
      <c r="F13752" s="429">
        <v>6.729001999999987</v>
      </c>
    </row>
    <row r="13753" spans="1:6" x14ac:dyDescent="0.3">
      <c r="A13753" s="336">
        <v>46982</v>
      </c>
      <c r="B13753" s="2" t="s">
        <v>293</v>
      </c>
      <c r="C13753" s="429">
        <v>6.4685220000000001</v>
      </c>
      <c r="D13753" s="429">
        <v>3.647141</v>
      </c>
      <c r="E13753" s="429">
        <v>2.8213810000000001</v>
      </c>
      <c r="F13753" s="429">
        <v>6.2172539999999969</v>
      </c>
    </row>
    <row r="13754" spans="1:6" x14ac:dyDescent="0.3">
      <c r="A13754" s="336">
        <v>46985</v>
      </c>
      <c r="B13754" s="2" t="s">
        <v>293</v>
      </c>
      <c r="C13754" s="429">
        <v>6.5141460000000002</v>
      </c>
      <c r="D13754" s="429">
        <v>3.8325499999999999</v>
      </c>
      <c r="E13754" s="429">
        <v>2.6815960000000003</v>
      </c>
      <c r="F13754" s="429">
        <v>6.9614249999999984</v>
      </c>
    </row>
    <row r="13755" spans="1:6" x14ac:dyDescent="0.3">
      <c r="A13755" s="336">
        <v>46986</v>
      </c>
      <c r="B13755" s="2" t="s">
        <v>293</v>
      </c>
      <c r="C13755" s="429">
        <v>6.4867499999999998</v>
      </c>
      <c r="D13755" s="429">
        <v>3.310581</v>
      </c>
      <c r="E13755" s="429">
        <v>3.1761689999999998</v>
      </c>
      <c r="F13755" s="429">
        <v>6.3010789999999943</v>
      </c>
    </row>
    <row r="13756" spans="1:6" x14ac:dyDescent="0.3">
      <c r="A13756" s="336">
        <v>46988</v>
      </c>
      <c r="B13756" s="2" t="s">
        <v>293</v>
      </c>
      <c r="C13756" s="429">
        <v>6.4959930000000004</v>
      </c>
      <c r="D13756" s="429">
        <v>3.5851320000000002</v>
      </c>
      <c r="E13756" s="429">
        <v>2.9108610000000001</v>
      </c>
      <c r="F13756" s="429">
        <v>6.7120839999999973</v>
      </c>
    </row>
    <row r="13757" spans="1:6" x14ac:dyDescent="0.3">
      <c r="A13757" s="336">
        <v>46989</v>
      </c>
      <c r="B13757" s="2" t="s">
        <v>293</v>
      </c>
      <c r="C13757" s="429">
        <v>6.4726730000000003</v>
      </c>
      <c r="D13757" s="429">
        <v>3.480407</v>
      </c>
      <c r="E13757" s="429">
        <v>2.9922660000000003</v>
      </c>
      <c r="F13757" s="429">
        <v>5.8465979999999931</v>
      </c>
    </row>
    <row r="13758" spans="1:6" x14ac:dyDescent="0.3">
      <c r="A13758" s="336">
        <v>46990</v>
      </c>
      <c r="B13758" s="2" t="s">
        <v>293</v>
      </c>
      <c r="C13758" s="429">
        <v>6.5124610000000001</v>
      </c>
      <c r="D13758" s="429">
        <v>3.6144340000000001</v>
      </c>
      <c r="E13758" s="429">
        <v>2.8980269999999999</v>
      </c>
      <c r="F13758" s="429">
        <v>6.5923519999999982</v>
      </c>
    </row>
    <row r="13759" spans="1:6" x14ac:dyDescent="0.3">
      <c r="A13759" s="336">
        <v>46991</v>
      </c>
      <c r="B13759" s="2" t="s">
        <v>293</v>
      </c>
      <c r="C13759" s="429">
        <v>6.5239669999999998</v>
      </c>
      <c r="D13759" s="429">
        <v>3.5652590000000002</v>
      </c>
      <c r="E13759" s="429">
        <v>2.9587079999999997</v>
      </c>
      <c r="F13759" s="429">
        <v>6.1899669999999887</v>
      </c>
    </row>
    <row r="13760" spans="1:6" x14ac:dyDescent="0.3">
      <c r="A13760" s="336">
        <v>46992</v>
      </c>
      <c r="B13760" s="2" t="s">
        <v>293</v>
      </c>
      <c r="C13760" s="429">
        <v>6.5017490000000002</v>
      </c>
      <c r="D13760" s="429">
        <v>3.48427</v>
      </c>
      <c r="E13760" s="429">
        <v>3.0174790000000002</v>
      </c>
      <c r="F13760" s="429">
        <v>6.6779080000000022</v>
      </c>
    </row>
    <row r="13761" spans="1:6" x14ac:dyDescent="0.3">
      <c r="A13761" s="336">
        <v>46994</v>
      </c>
      <c r="B13761" s="2" t="s">
        <v>293</v>
      </c>
      <c r="C13761" s="429">
        <v>6.5345510000000004</v>
      </c>
      <c r="D13761" s="429">
        <v>3.3719139999999999</v>
      </c>
      <c r="E13761" s="429">
        <v>3.1626370000000006</v>
      </c>
      <c r="F13761" s="429">
        <v>7.4195390000000003</v>
      </c>
    </row>
    <row r="13762" spans="1:6" x14ac:dyDescent="0.3">
      <c r="A13762" s="336">
        <v>46996</v>
      </c>
      <c r="B13762" s="2" t="s">
        <v>295</v>
      </c>
      <c r="C13762" s="429">
        <v>6.385319</v>
      </c>
      <c r="D13762" s="429">
        <v>3.7216610000000001</v>
      </c>
      <c r="E13762" s="429">
        <v>2.6636579999999999</v>
      </c>
      <c r="F13762" s="429">
        <v>6.6524669999999944</v>
      </c>
    </row>
    <row r="13763" spans="1:6" x14ac:dyDescent="0.3">
      <c r="A13763" s="336">
        <v>47001</v>
      </c>
      <c r="B13763" s="2" t="s">
        <v>293</v>
      </c>
      <c r="C13763" s="429">
        <v>6.2919650000000003</v>
      </c>
      <c r="D13763" s="429">
        <v>3.432798</v>
      </c>
      <c r="E13763" s="429">
        <v>2.8591670000000002</v>
      </c>
      <c r="F13763" s="429">
        <v>4.9168599999999927</v>
      </c>
    </row>
    <row r="13764" spans="1:6" x14ac:dyDescent="0.3">
      <c r="A13764" s="336">
        <v>47003</v>
      </c>
      <c r="B13764" s="2" t="s">
        <v>293</v>
      </c>
      <c r="C13764" s="429">
        <v>6.2520990000000003</v>
      </c>
      <c r="D13764" s="429">
        <v>3.3183850000000001</v>
      </c>
      <c r="E13764" s="429">
        <v>2.9337140000000002</v>
      </c>
      <c r="F13764" s="429">
        <v>5.5757810000000134</v>
      </c>
    </row>
    <row r="13765" spans="1:6" x14ac:dyDescent="0.3">
      <c r="A13765" s="336">
        <v>47006</v>
      </c>
      <c r="B13765" s="2" t="s">
        <v>293</v>
      </c>
      <c r="C13765" s="429">
        <v>6.2792320000000004</v>
      </c>
      <c r="D13765" s="429">
        <v>3.397402</v>
      </c>
      <c r="E13765" s="429">
        <v>2.8818300000000003</v>
      </c>
      <c r="F13765" s="429">
        <v>3.8663229999999871</v>
      </c>
    </row>
    <row r="13766" spans="1:6" x14ac:dyDescent="0.3">
      <c r="A13766" s="336">
        <v>47010</v>
      </c>
      <c r="B13766" s="2" t="s">
        <v>293</v>
      </c>
      <c r="C13766" s="429">
        <v>6.2634150000000002</v>
      </c>
      <c r="D13766" s="429">
        <v>3.3080029999999998</v>
      </c>
      <c r="E13766" s="429">
        <v>2.9554120000000004</v>
      </c>
      <c r="F13766" s="429">
        <v>5.7227150000000009</v>
      </c>
    </row>
    <row r="13767" spans="1:6" x14ac:dyDescent="0.3">
      <c r="A13767" s="336">
        <v>47011</v>
      </c>
      <c r="B13767" s="2" t="s">
        <v>293</v>
      </c>
      <c r="C13767" s="429">
        <v>6.2175560000000001</v>
      </c>
      <c r="D13767" s="429">
        <v>3.5644170000000002</v>
      </c>
      <c r="E13767" s="429">
        <v>2.6531389999999999</v>
      </c>
      <c r="F13767" s="429">
        <v>3.6507739999999913</v>
      </c>
    </row>
    <row r="13768" spans="1:6" x14ac:dyDescent="0.3">
      <c r="A13768" s="336">
        <v>47012</v>
      </c>
      <c r="B13768" s="2" t="s">
        <v>293</v>
      </c>
      <c r="C13768" s="429">
        <v>6.2816190000000001</v>
      </c>
      <c r="D13768" s="429">
        <v>3.3151519999999999</v>
      </c>
      <c r="E13768" s="429">
        <v>2.9664670000000002</v>
      </c>
      <c r="F13768" s="429">
        <v>5.2462039999999988</v>
      </c>
    </row>
    <row r="13769" spans="1:6" x14ac:dyDescent="0.3">
      <c r="A13769" s="336">
        <v>47016</v>
      </c>
      <c r="B13769" s="2" t="s">
        <v>293</v>
      </c>
      <c r="C13769" s="429">
        <v>6.2857089999999998</v>
      </c>
      <c r="D13769" s="429">
        <v>3.2999109999999998</v>
      </c>
      <c r="E13769" s="429">
        <v>2.985798</v>
      </c>
      <c r="F13769" s="429">
        <v>5.6719709999999992</v>
      </c>
    </row>
    <row r="13770" spans="1:6" x14ac:dyDescent="0.3">
      <c r="A13770" s="336">
        <v>47017</v>
      </c>
      <c r="B13770" s="2" t="s">
        <v>293</v>
      </c>
      <c r="C13770" s="429">
        <v>6.2184379999999999</v>
      </c>
      <c r="D13770" s="429">
        <v>3.5569600000000001</v>
      </c>
      <c r="E13770" s="429">
        <v>2.6614779999999998</v>
      </c>
      <c r="F13770" s="429">
        <v>3.1914510000000078</v>
      </c>
    </row>
    <row r="13771" spans="1:6" x14ac:dyDescent="0.3">
      <c r="A13771" s="336">
        <v>47018</v>
      </c>
      <c r="B13771" s="2" t="s">
        <v>293</v>
      </c>
      <c r="C13771" s="429">
        <v>6.2451930000000004</v>
      </c>
      <c r="D13771" s="429">
        <v>3.5108839999999999</v>
      </c>
      <c r="E13771" s="429">
        <v>2.7343090000000005</v>
      </c>
      <c r="F13771" s="429">
        <v>3.8002159999999989</v>
      </c>
    </row>
    <row r="13772" spans="1:6" x14ac:dyDescent="0.3">
      <c r="A13772" s="336">
        <v>47020</v>
      </c>
      <c r="B13772" s="2" t="s">
        <v>293</v>
      </c>
      <c r="C13772" s="429">
        <v>6.2181379999999997</v>
      </c>
      <c r="D13772" s="429">
        <v>3.5555020000000002</v>
      </c>
      <c r="E13772" s="429">
        <v>2.6626359999999996</v>
      </c>
      <c r="F13772" s="429">
        <v>4.1945580000000007</v>
      </c>
    </row>
    <row r="13773" spans="1:6" x14ac:dyDescent="0.3">
      <c r="A13773" s="336">
        <v>47022</v>
      </c>
      <c r="B13773" s="2" t="s">
        <v>293</v>
      </c>
      <c r="C13773" s="429">
        <v>6.2976279999999996</v>
      </c>
      <c r="D13773" s="429">
        <v>3.364665</v>
      </c>
      <c r="E13773" s="429">
        <v>2.9329629999999995</v>
      </c>
      <c r="F13773" s="429">
        <v>5.1026290000000003</v>
      </c>
    </row>
    <row r="13774" spans="1:6" x14ac:dyDescent="0.3">
      <c r="A13774" s="336">
        <v>47023</v>
      </c>
      <c r="B13774" s="2" t="s">
        <v>293</v>
      </c>
      <c r="C13774" s="429">
        <v>6.268186</v>
      </c>
      <c r="D13774" s="429">
        <v>3.4963980000000001</v>
      </c>
      <c r="E13774" s="429">
        <v>2.7717879999999999</v>
      </c>
      <c r="F13774" s="429">
        <v>2.9698019999999943</v>
      </c>
    </row>
    <row r="13775" spans="1:6" x14ac:dyDescent="0.3">
      <c r="A13775" s="336">
        <v>47024</v>
      </c>
      <c r="B13775" s="2" t="s">
        <v>293</v>
      </c>
      <c r="C13775" s="429">
        <v>6.2676639999999999</v>
      </c>
      <c r="D13775" s="429">
        <v>3.390244</v>
      </c>
      <c r="E13775" s="429">
        <v>2.8774199999999999</v>
      </c>
      <c r="F13775" s="429">
        <v>4.135505000000002</v>
      </c>
    </row>
    <row r="13776" spans="1:6" x14ac:dyDescent="0.3">
      <c r="A13776" s="336">
        <v>47025</v>
      </c>
      <c r="B13776" s="2" t="s">
        <v>293</v>
      </c>
      <c r="C13776" s="429">
        <v>6.301069</v>
      </c>
      <c r="D13776" s="429">
        <v>3.365469</v>
      </c>
      <c r="E13776" s="429">
        <v>2.9356</v>
      </c>
      <c r="F13776" s="429">
        <v>5.5856219999999936</v>
      </c>
    </row>
    <row r="13777" spans="1:6" x14ac:dyDescent="0.3">
      <c r="A13777" s="336">
        <v>47030</v>
      </c>
      <c r="B13777" s="2" t="s">
        <v>293</v>
      </c>
      <c r="C13777" s="429">
        <v>6.295204</v>
      </c>
      <c r="D13777" s="429">
        <v>3.3404060000000002</v>
      </c>
      <c r="E13777" s="429">
        <v>2.9547979999999998</v>
      </c>
      <c r="F13777" s="429">
        <v>4.661093000000001</v>
      </c>
    </row>
    <row r="13778" spans="1:6" x14ac:dyDescent="0.3">
      <c r="A13778" s="336">
        <v>47031</v>
      </c>
      <c r="B13778" s="2" t="s">
        <v>293</v>
      </c>
      <c r="C13778" s="429">
        <v>6.2806980000000001</v>
      </c>
      <c r="D13778" s="429">
        <v>3.4528370000000002</v>
      </c>
      <c r="E13778" s="429">
        <v>2.827861</v>
      </c>
      <c r="F13778" s="429">
        <v>3.7372569999999996</v>
      </c>
    </row>
    <row r="13779" spans="1:6" x14ac:dyDescent="0.3">
      <c r="A13779" s="336">
        <v>47032</v>
      </c>
      <c r="B13779" s="2" t="s">
        <v>293</v>
      </c>
      <c r="C13779" s="429">
        <v>6.2928639999999998</v>
      </c>
      <c r="D13779" s="429">
        <v>3.4541590000000002</v>
      </c>
      <c r="E13779" s="429">
        <v>2.8387049999999996</v>
      </c>
      <c r="F13779" s="429">
        <v>4.2185039999999958</v>
      </c>
    </row>
    <row r="13780" spans="1:6" x14ac:dyDescent="0.3">
      <c r="A13780" s="336">
        <v>47036</v>
      </c>
      <c r="B13780" s="2" t="s">
        <v>293</v>
      </c>
      <c r="C13780" s="429">
        <v>6.2870759999999999</v>
      </c>
      <c r="D13780" s="429">
        <v>3.3903669999999999</v>
      </c>
      <c r="E13780" s="429">
        <v>2.896709</v>
      </c>
      <c r="F13780" s="429">
        <v>3.9802719999999923</v>
      </c>
    </row>
    <row r="13781" spans="1:6" x14ac:dyDescent="0.3">
      <c r="A13781" s="336">
        <v>47037</v>
      </c>
      <c r="B13781" s="2" t="s">
        <v>293</v>
      </c>
      <c r="C13781" s="429">
        <v>6.2768569999999997</v>
      </c>
      <c r="D13781" s="429">
        <v>3.4401130000000002</v>
      </c>
      <c r="E13781" s="429">
        <v>2.8367439999999995</v>
      </c>
      <c r="F13781" s="429">
        <v>3.3112210000000104</v>
      </c>
    </row>
    <row r="13782" spans="1:6" x14ac:dyDescent="0.3">
      <c r="A13782" s="336">
        <v>47038</v>
      </c>
      <c r="B13782" s="2" t="s">
        <v>293</v>
      </c>
      <c r="C13782" s="429">
        <v>6.2047889999999999</v>
      </c>
      <c r="D13782" s="429">
        <v>3.5273509999999999</v>
      </c>
      <c r="E13782" s="429">
        <v>2.677438</v>
      </c>
      <c r="F13782" s="429">
        <v>4.4419859999999929</v>
      </c>
    </row>
    <row r="13783" spans="1:6" x14ac:dyDescent="0.3">
      <c r="A13783" s="336">
        <v>47040</v>
      </c>
      <c r="B13783" s="2" t="s">
        <v>293</v>
      </c>
      <c r="C13783" s="429">
        <v>6.2255010000000004</v>
      </c>
      <c r="D13783" s="429">
        <v>3.5065279999999999</v>
      </c>
      <c r="E13783" s="429">
        <v>2.7189730000000005</v>
      </c>
      <c r="F13783" s="429">
        <v>4.512486999999993</v>
      </c>
    </row>
    <row r="13784" spans="1:6" x14ac:dyDescent="0.3">
      <c r="A13784" s="336">
        <v>47041</v>
      </c>
      <c r="B13784" s="2" t="s">
        <v>293</v>
      </c>
      <c r="C13784" s="429">
        <v>6.276141</v>
      </c>
      <c r="D13784" s="429">
        <v>3.3906019999999999</v>
      </c>
      <c r="E13784" s="429">
        <v>2.8855390000000001</v>
      </c>
      <c r="F13784" s="429">
        <v>4.278538999999995</v>
      </c>
    </row>
    <row r="13785" spans="1:6" x14ac:dyDescent="0.3">
      <c r="A13785" s="336">
        <v>47042</v>
      </c>
      <c r="B13785" s="2" t="s">
        <v>293</v>
      </c>
      <c r="C13785" s="429">
        <v>6.2548339999999998</v>
      </c>
      <c r="D13785" s="429">
        <v>3.5176530000000001</v>
      </c>
      <c r="E13785" s="429">
        <v>2.7371809999999996</v>
      </c>
      <c r="F13785" s="429">
        <v>3.1347650000000016</v>
      </c>
    </row>
    <row r="13786" spans="1:6" x14ac:dyDescent="0.3">
      <c r="A13786" s="336">
        <v>47043</v>
      </c>
      <c r="B13786" s="2" t="s">
        <v>293</v>
      </c>
      <c r="C13786" s="429">
        <v>6.2404390000000003</v>
      </c>
      <c r="D13786" s="429">
        <v>3.5888789999999999</v>
      </c>
      <c r="E13786" s="429">
        <v>2.6515600000000004</v>
      </c>
      <c r="F13786" s="429">
        <v>3.6259729999999948</v>
      </c>
    </row>
    <row r="13787" spans="1:6" x14ac:dyDescent="0.3">
      <c r="A13787" s="336">
        <v>47060</v>
      </c>
      <c r="B13787" s="2" t="s">
        <v>293</v>
      </c>
      <c r="C13787" s="429">
        <v>6.29495</v>
      </c>
      <c r="D13787" s="429">
        <v>3.3170259999999998</v>
      </c>
      <c r="E13787" s="429">
        <v>2.9779240000000002</v>
      </c>
      <c r="F13787" s="429">
        <v>5.6820870000000028</v>
      </c>
    </row>
    <row r="13788" spans="1:6" x14ac:dyDescent="0.3">
      <c r="A13788" s="336">
        <v>47102</v>
      </c>
      <c r="B13788" s="2" t="s">
        <v>293</v>
      </c>
      <c r="C13788" s="429">
        <v>6.4006059999999998</v>
      </c>
      <c r="D13788" s="429">
        <v>3.5566249999999999</v>
      </c>
      <c r="E13788" s="429">
        <v>2.8439809999999999</v>
      </c>
      <c r="F13788" s="429">
        <v>3.4483340000000027</v>
      </c>
    </row>
    <row r="13789" spans="1:6" x14ac:dyDescent="0.3">
      <c r="A13789" s="336">
        <v>47106</v>
      </c>
      <c r="B13789" s="2" t="s">
        <v>293</v>
      </c>
      <c r="C13789" s="429">
        <v>6.370063</v>
      </c>
      <c r="D13789" s="429">
        <v>3.5462449999999999</v>
      </c>
      <c r="E13789" s="429">
        <v>2.8238180000000002</v>
      </c>
      <c r="F13789" s="429">
        <v>3.1517690000000016</v>
      </c>
    </row>
    <row r="13790" spans="1:6" x14ac:dyDescent="0.3">
      <c r="A13790" s="336">
        <v>47108</v>
      </c>
      <c r="B13790" s="2" t="s">
        <v>293</v>
      </c>
      <c r="C13790" s="429">
        <v>6.3699839999999996</v>
      </c>
      <c r="D13790" s="429">
        <v>3.5824790000000002</v>
      </c>
      <c r="E13790" s="429">
        <v>2.7875049999999995</v>
      </c>
      <c r="F13790" s="429">
        <v>2.915062000000006</v>
      </c>
    </row>
    <row r="13791" spans="1:6" x14ac:dyDescent="0.3">
      <c r="A13791" s="336">
        <v>47110</v>
      </c>
      <c r="B13791" s="2" t="s">
        <v>293</v>
      </c>
      <c r="C13791" s="429">
        <v>6.42828</v>
      </c>
      <c r="D13791" s="429">
        <v>3.6014650000000001</v>
      </c>
      <c r="E13791" s="429">
        <v>2.8268149999999999</v>
      </c>
      <c r="F13791" s="429">
        <v>3.6759839999999926</v>
      </c>
    </row>
    <row r="13792" spans="1:6" x14ac:dyDescent="0.3">
      <c r="A13792" s="336">
        <v>47111</v>
      </c>
      <c r="B13792" s="2" t="s">
        <v>293</v>
      </c>
      <c r="C13792" s="429">
        <v>6.3567499999999999</v>
      </c>
      <c r="D13792" s="429">
        <v>3.5219939999999998</v>
      </c>
      <c r="E13792" s="429">
        <v>2.8347560000000001</v>
      </c>
      <c r="F13792" s="429">
        <v>3.5399900000000102</v>
      </c>
    </row>
    <row r="13793" spans="1:6" x14ac:dyDescent="0.3">
      <c r="A13793" s="336">
        <v>47112</v>
      </c>
      <c r="B13793" s="2" t="s">
        <v>293</v>
      </c>
      <c r="C13793" s="429">
        <v>6.4070309999999999</v>
      </c>
      <c r="D13793" s="429">
        <v>3.593423</v>
      </c>
      <c r="E13793" s="429">
        <v>2.8136079999999999</v>
      </c>
      <c r="F13793" s="429">
        <v>3.5871259999999978</v>
      </c>
    </row>
    <row r="13794" spans="1:6" x14ac:dyDescent="0.3">
      <c r="A13794" s="336">
        <v>47114</v>
      </c>
      <c r="B13794" s="2" t="s">
        <v>293</v>
      </c>
      <c r="C13794" s="429">
        <v>6.3888509999999998</v>
      </c>
      <c r="D13794" s="429">
        <v>3.5739860000000001</v>
      </c>
      <c r="E13794" s="429">
        <v>2.8148649999999997</v>
      </c>
      <c r="F13794" s="429">
        <v>3.4980059999999895</v>
      </c>
    </row>
    <row r="13795" spans="1:6" x14ac:dyDescent="0.3">
      <c r="A13795" s="336">
        <v>47115</v>
      </c>
      <c r="B13795" s="2" t="s">
        <v>293</v>
      </c>
      <c r="C13795" s="429">
        <v>6.3759240000000004</v>
      </c>
      <c r="D13795" s="429">
        <v>3.6286230000000002</v>
      </c>
      <c r="E13795" s="429">
        <v>2.7473010000000002</v>
      </c>
      <c r="F13795" s="429">
        <v>3.0137780000000021</v>
      </c>
    </row>
    <row r="13796" spans="1:6" x14ac:dyDescent="0.3">
      <c r="A13796" s="336">
        <v>47116</v>
      </c>
      <c r="B13796" s="2" t="s">
        <v>293</v>
      </c>
      <c r="C13796" s="429">
        <v>6.4730889999999999</v>
      </c>
      <c r="D13796" s="429">
        <v>3.7174360000000002</v>
      </c>
      <c r="E13796" s="429">
        <v>2.7556529999999997</v>
      </c>
      <c r="F13796" s="429">
        <v>1.9099309999999932</v>
      </c>
    </row>
    <row r="13797" spans="1:6" x14ac:dyDescent="0.3">
      <c r="A13797" s="336">
        <v>47117</v>
      </c>
      <c r="B13797" s="2" t="s">
        <v>293</v>
      </c>
      <c r="C13797" s="429">
        <v>6.4021210000000002</v>
      </c>
      <c r="D13797" s="429">
        <v>3.52583</v>
      </c>
      <c r="E13797" s="429">
        <v>2.8762910000000002</v>
      </c>
      <c r="F13797" s="429">
        <v>4.4057250000000039</v>
      </c>
    </row>
    <row r="13798" spans="1:6" x14ac:dyDescent="0.3">
      <c r="A13798" s="336">
        <v>47118</v>
      </c>
      <c r="B13798" s="2" t="s">
        <v>293</v>
      </c>
      <c r="C13798" s="429">
        <v>6.4205940000000004</v>
      </c>
      <c r="D13798" s="429">
        <v>3.703757</v>
      </c>
      <c r="E13798" s="429">
        <v>2.7168370000000004</v>
      </c>
      <c r="F13798" s="429">
        <v>2.1675009999999943</v>
      </c>
    </row>
    <row r="13799" spans="1:6" x14ac:dyDescent="0.3">
      <c r="A13799" s="336">
        <v>47119</v>
      </c>
      <c r="B13799" s="2" t="s">
        <v>293</v>
      </c>
      <c r="C13799" s="429">
        <v>6.3797940000000004</v>
      </c>
      <c r="D13799" s="429">
        <v>3.5136379999999998</v>
      </c>
      <c r="E13799" s="429">
        <v>2.8661560000000006</v>
      </c>
      <c r="F13799" s="429">
        <v>3.5485520000000079</v>
      </c>
    </row>
    <row r="13800" spans="1:6" x14ac:dyDescent="0.3">
      <c r="A13800" s="336">
        <v>47120</v>
      </c>
      <c r="B13800" s="2" t="s">
        <v>293</v>
      </c>
      <c r="C13800" s="429">
        <v>6.3566900000000004</v>
      </c>
      <c r="D13800" s="429">
        <v>3.6199159999999999</v>
      </c>
      <c r="E13800" s="429">
        <v>2.7367740000000005</v>
      </c>
      <c r="F13800" s="429">
        <v>2.8248929999999959</v>
      </c>
    </row>
    <row r="13801" spans="1:6" x14ac:dyDescent="0.3">
      <c r="A13801" s="336">
        <v>47122</v>
      </c>
      <c r="B13801" s="2" t="s">
        <v>293</v>
      </c>
      <c r="C13801" s="429">
        <v>6.3789550000000004</v>
      </c>
      <c r="D13801" s="429">
        <v>3.5406439999999999</v>
      </c>
      <c r="E13801" s="429">
        <v>2.8383110000000005</v>
      </c>
      <c r="F13801" s="429">
        <v>3.5552050000000008</v>
      </c>
    </row>
    <row r="13802" spans="1:6" x14ac:dyDescent="0.3">
      <c r="A13802" s="336">
        <v>47123</v>
      </c>
      <c r="B13802" s="2" t="s">
        <v>293</v>
      </c>
      <c r="C13802" s="429">
        <v>6.4179399999999998</v>
      </c>
      <c r="D13802" s="429">
        <v>3.6947459999999999</v>
      </c>
      <c r="E13802" s="429">
        <v>2.7231939999999999</v>
      </c>
      <c r="F13802" s="429">
        <v>2.2439840000000117</v>
      </c>
    </row>
    <row r="13803" spans="1:6" x14ac:dyDescent="0.3">
      <c r="A13803" s="336">
        <v>47124</v>
      </c>
      <c r="B13803" s="2" t="s">
        <v>293</v>
      </c>
      <c r="C13803" s="429">
        <v>6.3789049999999996</v>
      </c>
      <c r="D13803" s="429">
        <v>3.5596760000000001</v>
      </c>
      <c r="E13803" s="429">
        <v>2.8192289999999995</v>
      </c>
      <c r="F13803" s="429">
        <v>3.2682480000000069</v>
      </c>
    </row>
    <row r="13804" spans="1:6" x14ac:dyDescent="0.3">
      <c r="A13804" s="336">
        <v>47125</v>
      </c>
      <c r="B13804" s="2" t="s">
        <v>293</v>
      </c>
      <c r="C13804" s="429">
        <v>6.3647349999999996</v>
      </c>
      <c r="D13804" s="429">
        <v>3.6700219999999999</v>
      </c>
      <c r="E13804" s="429">
        <v>2.6947129999999997</v>
      </c>
      <c r="F13804" s="429">
        <v>2.5084810000000033</v>
      </c>
    </row>
    <row r="13805" spans="1:6" x14ac:dyDescent="0.3">
      <c r="A13805" s="336">
        <v>47126</v>
      </c>
      <c r="B13805" s="2" t="s">
        <v>293</v>
      </c>
      <c r="C13805" s="429">
        <v>6.3705730000000003</v>
      </c>
      <c r="D13805" s="429">
        <v>3.5471590000000002</v>
      </c>
      <c r="E13805" s="429">
        <v>2.8234140000000001</v>
      </c>
      <c r="F13805" s="429">
        <v>3.3799690000000027</v>
      </c>
    </row>
    <row r="13806" spans="1:6" x14ac:dyDescent="0.3">
      <c r="A13806" s="336">
        <v>47129</v>
      </c>
      <c r="B13806" s="2" t="s">
        <v>293</v>
      </c>
      <c r="C13806" s="429">
        <v>6.4119020000000004</v>
      </c>
      <c r="D13806" s="429">
        <v>3.406704</v>
      </c>
      <c r="E13806" s="429">
        <v>3.0051980000000005</v>
      </c>
      <c r="F13806" s="429">
        <v>4.4752630000000124</v>
      </c>
    </row>
    <row r="13807" spans="1:6" x14ac:dyDescent="0.3">
      <c r="A13807" s="336">
        <v>47130</v>
      </c>
      <c r="B13807" s="2" t="s">
        <v>293</v>
      </c>
      <c r="C13807" s="429">
        <v>6.3979499999999998</v>
      </c>
      <c r="D13807" s="429">
        <v>3.418069</v>
      </c>
      <c r="E13807" s="429">
        <v>2.9798809999999998</v>
      </c>
      <c r="F13807" s="429">
        <v>4.2907399999999996</v>
      </c>
    </row>
    <row r="13808" spans="1:6" x14ac:dyDescent="0.3">
      <c r="A13808" s="336">
        <v>47135</v>
      </c>
      <c r="B13808" s="2" t="s">
        <v>293</v>
      </c>
      <c r="C13808" s="429">
        <v>6.4111659999999997</v>
      </c>
      <c r="D13808" s="429">
        <v>3.5807380000000002</v>
      </c>
      <c r="E13808" s="429">
        <v>2.8304279999999995</v>
      </c>
      <c r="F13808" s="429">
        <v>4.1576790000000017</v>
      </c>
    </row>
    <row r="13809" spans="1:6" x14ac:dyDescent="0.3">
      <c r="A13809" s="336">
        <v>47136</v>
      </c>
      <c r="B13809" s="2" t="s">
        <v>293</v>
      </c>
      <c r="C13809" s="429">
        <v>6.3812480000000003</v>
      </c>
      <c r="D13809" s="429">
        <v>3.5174050000000001</v>
      </c>
      <c r="E13809" s="429">
        <v>2.8638430000000001</v>
      </c>
      <c r="F13809" s="429">
        <v>3.912932000000005</v>
      </c>
    </row>
    <row r="13810" spans="1:6" x14ac:dyDescent="0.3">
      <c r="A13810" s="336">
        <v>47137</v>
      </c>
      <c r="B13810" s="2" t="s">
        <v>293</v>
      </c>
      <c r="C13810" s="429">
        <v>6.4307860000000003</v>
      </c>
      <c r="D13810" s="429">
        <v>3.647246</v>
      </c>
      <c r="E13810" s="429">
        <v>2.7835400000000003</v>
      </c>
      <c r="F13810" s="429">
        <v>2.8792550000000006</v>
      </c>
    </row>
    <row r="13811" spans="1:6" x14ac:dyDescent="0.3">
      <c r="A13811" s="336">
        <v>47138</v>
      </c>
      <c r="B13811" s="2" t="s">
        <v>293</v>
      </c>
      <c r="C13811" s="429">
        <v>6.3114850000000002</v>
      </c>
      <c r="D13811" s="429">
        <v>3.601588</v>
      </c>
      <c r="E13811" s="429">
        <v>2.7098970000000002</v>
      </c>
      <c r="F13811" s="429">
        <v>2.988669999999999</v>
      </c>
    </row>
    <row r="13812" spans="1:6" x14ac:dyDescent="0.3">
      <c r="A13812" s="336">
        <v>47140</v>
      </c>
      <c r="B13812" s="2" t="s">
        <v>293</v>
      </c>
      <c r="C13812" s="429">
        <v>6.3723450000000001</v>
      </c>
      <c r="D13812" s="429">
        <v>3.7003689999999998</v>
      </c>
      <c r="E13812" s="429">
        <v>2.6719760000000004</v>
      </c>
      <c r="F13812" s="429">
        <v>2.3033570000000054</v>
      </c>
    </row>
    <row r="13813" spans="1:6" x14ac:dyDescent="0.3">
      <c r="A13813" s="336">
        <v>47141</v>
      </c>
      <c r="B13813" s="2" t="s">
        <v>293</v>
      </c>
      <c r="C13813" s="429">
        <v>6.3343619999999996</v>
      </c>
      <c r="D13813" s="429">
        <v>3.5652780000000002</v>
      </c>
      <c r="E13813" s="429">
        <v>2.7690839999999994</v>
      </c>
      <c r="F13813" s="429">
        <v>3.1636059999999873</v>
      </c>
    </row>
    <row r="13814" spans="1:6" x14ac:dyDescent="0.3">
      <c r="A13814" s="336">
        <v>47142</v>
      </c>
      <c r="B13814" s="2" t="s">
        <v>293</v>
      </c>
      <c r="C13814" s="429">
        <v>6.4260029999999997</v>
      </c>
      <c r="D13814" s="429">
        <v>3.6017169999999998</v>
      </c>
      <c r="E13814" s="429">
        <v>2.8242859999999999</v>
      </c>
      <c r="F13814" s="429">
        <v>3.6998799999999932</v>
      </c>
    </row>
    <row r="13815" spans="1:6" x14ac:dyDescent="0.3">
      <c r="A13815" s="336">
        <v>47143</v>
      </c>
      <c r="B13815" s="2" t="s">
        <v>293</v>
      </c>
      <c r="C13815" s="429">
        <v>6.3965829999999997</v>
      </c>
      <c r="D13815" s="429">
        <v>3.5172789999999998</v>
      </c>
      <c r="E13815" s="429">
        <v>2.8793039999999999</v>
      </c>
      <c r="F13815" s="429">
        <v>3.7727470000000025</v>
      </c>
    </row>
    <row r="13816" spans="1:6" x14ac:dyDescent="0.3">
      <c r="A13816" s="336">
        <v>47145</v>
      </c>
      <c r="B13816" s="2" t="s">
        <v>293</v>
      </c>
      <c r="C13816" s="429">
        <v>6.3791450000000003</v>
      </c>
      <c r="D13816" s="429">
        <v>3.660326</v>
      </c>
      <c r="E13816" s="429">
        <v>2.7188190000000003</v>
      </c>
      <c r="F13816" s="429">
        <v>2.7297240000000045</v>
      </c>
    </row>
    <row r="13817" spans="1:6" x14ac:dyDescent="0.3">
      <c r="A13817" s="336">
        <v>47147</v>
      </c>
      <c r="B13817" s="2" t="s">
        <v>293</v>
      </c>
      <c r="C13817" s="429">
        <v>6.3094330000000003</v>
      </c>
      <c r="D13817" s="429">
        <v>3.5915360000000001</v>
      </c>
      <c r="E13817" s="429">
        <v>2.7178970000000002</v>
      </c>
      <c r="F13817" s="429">
        <v>2.9110679999999931</v>
      </c>
    </row>
    <row r="13818" spans="1:6" x14ac:dyDescent="0.3">
      <c r="A13818" s="336">
        <v>47150</v>
      </c>
      <c r="B13818" s="2" t="s">
        <v>293</v>
      </c>
      <c r="C13818" s="429">
        <v>6.3907119999999997</v>
      </c>
      <c r="D13818" s="429">
        <v>3.4572600000000002</v>
      </c>
      <c r="E13818" s="429">
        <v>2.9334519999999995</v>
      </c>
      <c r="F13818" s="429">
        <v>4.1184960000000004</v>
      </c>
    </row>
    <row r="13819" spans="1:6" x14ac:dyDescent="0.3">
      <c r="A13819" s="336">
        <v>47160</v>
      </c>
      <c r="B13819" s="2" t="s">
        <v>293</v>
      </c>
      <c r="C13819" s="429">
        <v>6.4063280000000002</v>
      </c>
      <c r="D13819" s="429">
        <v>3.556397</v>
      </c>
      <c r="E13819" s="429">
        <v>2.8499310000000002</v>
      </c>
      <c r="F13819" s="429">
        <v>4.0577390000000193</v>
      </c>
    </row>
    <row r="13820" spans="1:6" x14ac:dyDescent="0.3">
      <c r="A13820" s="336">
        <v>47161</v>
      </c>
      <c r="B13820" s="2" t="s">
        <v>293</v>
      </c>
      <c r="C13820" s="429">
        <v>6.3865990000000004</v>
      </c>
      <c r="D13820" s="429">
        <v>3.5881280000000002</v>
      </c>
      <c r="E13820" s="429">
        <v>2.7984710000000002</v>
      </c>
      <c r="F13820" s="429">
        <v>3.3145750000000049</v>
      </c>
    </row>
    <row r="13821" spans="1:6" x14ac:dyDescent="0.3">
      <c r="A13821" s="336">
        <v>47162</v>
      </c>
      <c r="B13821" s="2" t="s">
        <v>293</v>
      </c>
      <c r="C13821" s="429">
        <v>6.2838260000000004</v>
      </c>
      <c r="D13821" s="429">
        <v>3.5812200000000001</v>
      </c>
      <c r="E13821" s="429">
        <v>2.7026060000000003</v>
      </c>
      <c r="F13821" s="429">
        <v>2.8003319999999903</v>
      </c>
    </row>
    <row r="13822" spans="1:6" x14ac:dyDescent="0.3">
      <c r="A13822" s="336">
        <v>47163</v>
      </c>
      <c r="B13822" s="2" t="s">
        <v>293</v>
      </c>
      <c r="C13822" s="429">
        <v>6.3574859999999997</v>
      </c>
      <c r="D13822" s="429">
        <v>3.5535230000000002</v>
      </c>
      <c r="E13822" s="429">
        <v>2.8039629999999995</v>
      </c>
      <c r="F13822" s="429">
        <v>3.3834079999999958</v>
      </c>
    </row>
    <row r="13823" spans="1:6" x14ac:dyDescent="0.3">
      <c r="A13823" s="336">
        <v>47164</v>
      </c>
      <c r="B13823" s="2" t="s">
        <v>293</v>
      </c>
      <c r="C13823" s="429">
        <v>6.3792229999999996</v>
      </c>
      <c r="D13823" s="429">
        <v>3.5884529999999999</v>
      </c>
      <c r="E13823" s="429">
        <v>2.7907699999999998</v>
      </c>
      <c r="F13823" s="429">
        <v>3.0938120000000069</v>
      </c>
    </row>
    <row r="13824" spans="1:6" x14ac:dyDescent="0.3">
      <c r="A13824" s="336">
        <v>47165</v>
      </c>
      <c r="B13824" s="2" t="s">
        <v>293</v>
      </c>
      <c r="C13824" s="429">
        <v>6.3596139999999997</v>
      </c>
      <c r="D13824" s="429">
        <v>3.568781</v>
      </c>
      <c r="E13824" s="429">
        <v>2.7908329999999997</v>
      </c>
      <c r="F13824" s="429">
        <v>2.9182130000000015</v>
      </c>
    </row>
    <row r="13825" spans="1:6" x14ac:dyDescent="0.3">
      <c r="A13825" s="336">
        <v>47166</v>
      </c>
      <c r="B13825" s="2" t="s">
        <v>293</v>
      </c>
      <c r="C13825" s="429">
        <v>6.38619</v>
      </c>
      <c r="D13825" s="429">
        <v>3.6078679999999999</v>
      </c>
      <c r="E13825" s="429">
        <v>2.7783220000000002</v>
      </c>
      <c r="F13825" s="429">
        <v>3.2235570000000067</v>
      </c>
    </row>
    <row r="13826" spans="1:6" x14ac:dyDescent="0.3">
      <c r="A13826" s="336">
        <v>47167</v>
      </c>
      <c r="B13826" s="2" t="s">
        <v>293</v>
      </c>
      <c r="C13826" s="429">
        <v>6.3596329999999996</v>
      </c>
      <c r="D13826" s="429">
        <v>3.5639509999999999</v>
      </c>
      <c r="E13826" s="429">
        <v>2.7956819999999998</v>
      </c>
      <c r="F13826" s="429">
        <v>2.8827279999999931</v>
      </c>
    </row>
    <row r="13827" spans="1:6" x14ac:dyDescent="0.3">
      <c r="A13827" s="336">
        <v>47170</v>
      </c>
      <c r="B13827" s="2" t="s">
        <v>293</v>
      </c>
      <c r="C13827" s="429">
        <v>6.3841279999999996</v>
      </c>
      <c r="D13827" s="429">
        <v>3.5480010000000002</v>
      </c>
      <c r="E13827" s="429">
        <v>2.8361269999999994</v>
      </c>
      <c r="F13827" s="429">
        <v>3.2976540000000014</v>
      </c>
    </row>
    <row r="13828" spans="1:6" x14ac:dyDescent="0.3">
      <c r="A13828" s="336">
        <v>47172</v>
      </c>
      <c r="B13828" s="2" t="s">
        <v>293</v>
      </c>
      <c r="C13828" s="429">
        <v>6.4090230000000004</v>
      </c>
      <c r="D13828" s="429">
        <v>3.47986</v>
      </c>
      <c r="E13828" s="429">
        <v>2.9291630000000004</v>
      </c>
      <c r="F13828" s="429">
        <v>4.04786</v>
      </c>
    </row>
    <row r="13829" spans="1:6" x14ac:dyDescent="0.3">
      <c r="A13829" s="336">
        <v>47174</v>
      </c>
      <c r="B13829" s="2" t="s">
        <v>293</v>
      </c>
      <c r="C13829" s="429">
        <v>6.429468</v>
      </c>
      <c r="D13829" s="429">
        <v>3.6753930000000001</v>
      </c>
      <c r="E13829" s="429">
        <v>2.7540749999999998</v>
      </c>
      <c r="F13829" s="429">
        <v>2.4291929999999908</v>
      </c>
    </row>
    <row r="13830" spans="1:6" x14ac:dyDescent="0.3">
      <c r="A13830" s="336">
        <v>47175</v>
      </c>
      <c r="B13830" s="2" t="s">
        <v>293</v>
      </c>
      <c r="C13830" s="429">
        <v>6.4461649999999997</v>
      </c>
      <c r="D13830" s="429">
        <v>3.7279840000000002</v>
      </c>
      <c r="E13830" s="429">
        <v>2.7181809999999995</v>
      </c>
      <c r="F13830" s="429">
        <v>1.9300569999999908</v>
      </c>
    </row>
    <row r="13831" spans="1:6" x14ac:dyDescent="0.3">
      <c r="A13831" s="336">
        <v>47177</v>
      </c>
      <c r="B13831" s="2" t="s">
        <v>293</v>
      </c>
      <c r="C13831" s="429">
        <v>6.3644949999999998</v>
      </c>
      <c r="D13831" s="429">
        <v>3.5610219999999999</v>
      </c>
      <c r="E13831" s="429">
        <v>2.8034729999999999</v>
      </c>
      <c r="F13831" s="429">
        <v>3.288018000000001</v>
      </c>
    </row>
    <row r="13832" spans="1:6" x14ac:dyDescent="0.3">
      <c r="A13832" s="336">
        <v>47201</v>
      </c>
      <c r="B13832" s="2" t="s">
        <v>293</v>
      </c>
      <c r="C13832" s="429">
        <v>6.3376720000000004</v>
      </c>
      <c r="D13832" s="429">
        <v>3.0570040000000001</v>
      </c>
      <c r="E13832" s="429">
        <v>3.2806680000000004</v>
      </c>
      <c r="F13832" s="429">
        <v>3.9752880000000062</v>
      </c>
    </row>
    <row r="13833" spans="1:6" x14ac:dyDescent="0.3">
      <c r="A13833" s="336">
        <v>47203</v>
      </c>
      <c r="B13833" s="2" t="s">
        <v>293</v>
      </c>
      <c r="C13833" s="429">
        <v>6.3443420000000001</v>
      </c>
      <c r="D13833" s="429">
        <v>3.000302</v>
      </c>
      <c r="E13833" s="429">
        <v>3.3440400000000001</v>
      </c>
      <c r="F13833" s="429">
        <v>4.24191900000001</v>
      </c>
    </row>
    <row r="13834" spans="1:6" x14ac:dyDescent="0.3">
      <c r="A13834" s="336">
        <v>47220</v>
      </c>
      <c r="B13834" s="2" t="s">
        <v>293</v>
      </c>
      <c r="C13834" s="429">
        <v>6.3801909999999999</v>
      </c>
      <c r="D13834" s="429">
        <v>3.424067</v>
      </c>
      <c r="E13834" s="429">
        <v>2.956124</v>
      </c>
      <c r="F13834" s="429">
        <v>3.4901700000000062</v>
      </c>
    </row>
    <row r="13835" spans="1:6" x14ac:dyDescent="0.3">
      <c r="A13835" s="336">
        <v>47223</v>
      </c>
      <c r="B13835" s="2" t="s">
        <v>293</v>
      </c>
      <c r="C13835" s="429">
        <v>6.2890550000000003</v>
      </c>
      <c r="D13835" s="429">
        <v>3.4547319999999999</v>
      </c>
      <c r="E13835" s="429">
        <v>2.8343230000000004</v>
      </c>
      <c r="F13835" s="429">
        <v>3.0501800000000046</v>
      </c>
    </row>
    <row r="13836" spans="1:6" x14ac:dyDescent="0.3">
      <c r="A13836" s="336">
        <v>47224</v>
      </c>
      <c r="B13836" s="2" t="s">
        <v>293</v>
      </c>
      <c r="C13836" s="429">
        <v>6.2217650000000004</v>
      </c>
      <c r="D13836" s="429">
        <v>3.585048</v>
      </c>
      <c r="E13836" s="429">
        <v>2.6367170000000004</v>
      </c>
      <c r="F13836" s="429">
        <v>3.0021800000000027</v>
      </c>
    </row>
    <row r="13837" spans="1:6" x14ac:dyDescent="0.3">
      <c r="A13837" s="336">
        <v>47227</v>
      </c>
      <c r="B13837" s="2" t="s">
        <v>293</v>
      </c>
      <c r="C13837" s="429">
        <v>6.3418289999999997</v>
      </c>
      <c r="D13837" s="429">
        <v>3.5233370000000002</v>
      </c>
      <c r="E13837" s="429">
        <v>2.8184919999999996</v>
      </c>
      <c r="F13837" s="429">
        <v>3.1167549999999906</v>
      </c>
    </row>
    <row r="13838" spans="1:6" x14ac:dyDescent="0.3">
      <c r="A13838" s="336">
        <v>47229</v>
      </c>
      <c r="B13838" s="2" t="s">
        <v>293</v>
      </c>
      <c r="C13838" s="429">
        <v>6.3920589999999997</v>
      </c>
      <c r="D13838" s="429">
        <v>3.5026190000000001</v>
      </c>
      <c r="E13838" s="429">
        <v>2.8894399999999996</v>
      </c>
      <c r="F13838" s="429">
        <v>3.4855810000000034</v>
      </c>
    </row>
    <row r="13839" spans="1:6" x14ac:dyDescent="0.3">
      <c r="A13839" s="336">
        <v>47230</v>
      </c>
      <c r="B13839" s="2" t="s">
        <v>293</v>
      </c>
      <c r="C13839" s="429">
        <v>6.3275699999999997</v>
      </c>
      <c r="D13839" s="429">
        <v>3.5777350000000001</v>
      </c>
      <c r="E13839" s="429">
        <v>2.7498349999999996</v>
      </c>
      <c r="F13839" s="429">
        <v>3.0683659999999975</v>
      </c>
    </row>
    <row r="13840" spans="1:6" x14ac:dyDescent="0.3">
      <c r="A13840" s="336">
        <v>47231</v>
      </c>
      <c r="B13840" s="2" t="s">
        <v>293</v>
      </c>
      <c r="C13840" s="429">
        <v>6.2813720000000002</v>
      </c>
      <c r="D13840" s="429">
        <v>3.554122</v>
      </c>
      <c r="E13840" s="429">
        <v>2.7272500000000002</v>
      </c>
      <c r="F13840" s="429">
        <v>2.7473670000000112</v>
      </c>
    </row>
    <row r="13841" spans="1:6" x14ac:dyDescent="0.3">
      <c r="A13841" s="336">
        <v>47232</v>
      </c>
      <c r="B13841" s="2" t="s">
        <v>293</v>
      </c>
      <c r="C13841" s="429">
        <v>6.3328660000000001</v>
      </c>
      <c r="D13841" s="429">
        <v>3.1618729999999999</v>
      </c>
      <c r="E13841" s="429">
        <v>3.1709930000000002</v>
      </c>
      <c r="F13841" s="429">
        <v>3.8000589999999903</v>
      </c>
    </row>
    <row r="13842" spans="1:6" x14ac:dyDescent="0.3">
      <c r="A13842" s="336">
        <v>47234</v>
      </c>
      <c r="B13842" s="2" t="s">
        <v>293</v>
      </c>
      <c r="C13842" s="429">
        <v>6.3353109999999999</v>
      </c>
      <c r="D13842" s="429">
        <v>3.1126109999999998</v>
      </c>
      <c r="E13842" s="429">
        <v>3.2227000000000001</v>
      </c>
      <c r="F13842" s="429">
        <v>3.8140130000000028</v>
      </c>
    </row>
    <row r="13843" spans="1:6" x14ac:dyDescent="0.3">
      <c r="A13843" s="336">
        <v>47235</v>
      </c>
      <c r="B13843" s="2" t="s">
        <v>293</v>
      </c>
      <c r="C13843" s="429">
        <v>6.3511870000000004</v>
      </c>
      <c r="D13843" s="429">
        <v>3.293625</v>
      </c>
      <c r="E13843" s="429">
        <v>3.0575620000000003</v>
      </c>
      <c r="F13843" s="429">
        <v>3.5065309999999954</v>
      </c>
    </row>
    <row r="13844" spans="1:6" x14ac:dyDescent="0.3">
      <c r="A13844" s="336">
        <v>47236</v>
      </c>
      <c r="B13844" s="2" t="s">
        <v>293</v>
      </c>
      <c r="C13844" s="429">
        <v>6.3364079999999996</v>
      </c>
      <c r="D13844" s="429">
        <v>3.1678090000000001</v>
      </c>
      <c r="E13844" s="429">
        <v>3.1685989999999995</v>
      </c>
      <c r="F13844" s="429">
        <v>3.803202000000006</v>
      </c>
    </row>
    <row r="13845" spans="1:6" x14ac:dyDescent="0.3">
      <c r="A13845" s="336">
        <v>47240</v>
      </c>
      <c r="B13845" s="2" t="s">
        <v>293</v>
      </c>
      <c r="C13845" s="429">
        <v>6.291264</v>
      </c>
      <c r="D13845" s="429">
        <v>3.345253</v>
      </c>
      <c r="E13845" s="429">
        <v>2.9460109999999999</v>
      </c>
      <c r="F13845" s="429">
        <v>3.3275660000000045</v>
      </c>
    </row>
    <row r="13846" spans="1:6" x14ac:dyDescent="0.3">
      <c r="A13846" s="336">
        <v>47243</v>
      </c>
      <c r="B13846" s="2" t="s">
        <v>293</v>
      </c>
      <c r="C13846" s="429">
        <v>6.2702710000000002</v>
      </c>
      <c r="D13846" s="429">
        <v>3.616571</v>
      </c>
      <c r="E13846" s="429">
        <v>2.6537000000000002</v>
      </c>
      <c r="F13846" s="429">
        <v>2.7325949999999963</v>
      </c>
    </row>
    <row r="13847" spans="1:6" x14ac:dyDescent="0.3">
      <c r="A13847" s="336">
        <v>47244</v>
      </c>
      <c r="B13847" s="2" t="s">
        <v>293</v>
      </c>
      <c r="C13847" s="429">
        <v>6.3372989999999998</v>
      </c>
      <c r="D13847" s="429">
        <v>3.1524559999999999</v>
      </c>
      <c r="E13847" s="429">
        <v>3.1848429999999999</v>
      </c>
      <c r="F13847" s="429">
        <v>3.8076280000000011</v>
      </c>
    </row>
    <row r="13848" spans="1:6" x14ac:dyDescent="0.3">
      <c r="A13848" s="336">
        <v>47246</v>
      </c>
      <c r="B13848" s="2" t="s">
        <v>293</v>
      </c>
      <c r="C13848" s="429">
        <v>6.342149</v>
      </c>
      <c r="D13848" s="429">
        <v>3.0711870000000001</v>
      </c>
      <c r="E13848" s="429">
        <v>3.2709619999999999</v>
      </c>
      <c r="F13848" s="429">
        <v>3.9852439999999945</v>
      </c>
    </row>
    <row r="13849" spans="1:6" x14ac:dyDescent="0.3">
      <c r="A13849" s="336">
        <v>47250</v>
      </c>
      <c r="B13849" s="2" t="s">
        <v>293</v>
      </c>
      <c r="C13849" s="429">
        <v>6.2448889999999997</v>
      </c>
      <c r="D13849" s="429">
        <v>3.6050339999999998</v>
      </c>
      <c r="E13849" s="429">
        <v>2.6398549999999998</v>
      </c>
      <c r="F13849" s="429">
        <v>2.8047249999999906</v>
      </c>
    </row>
    <row r="13850" spans="1:6" x14ac:dyDescent="0.3">
      <c r="A13850" s="336">
        <v>47260</v>
      </c>
      <c r="B13850" s="2" t="s">
        <v>293</v>
      </c>
      <c r="C13850" s="429">
        <v>6.3792049999999998</v>
      </c>
      <c r="D13850" s="429">
        <v>3.4623879999999998</v>
      </c>
      <c r="E13850" s="429">
        <v>2.916817</v>
      </c>
      <c r="F13850" s="429">
        <v>3.2535339999999877</v>
      </c>
    </row>
    <row r="13851" spans="1:6" x14ac:dyDescent="0.3">
      <c r="A13851" s="336">
        <v>47264</v>
      </c>
      <c r="B13851" s="2" t="s">
        <v>293</v>
      </c>
      <c r="C13851" s="429">
        <v>6.3597580000000002</v>
      </c>
      <c r="D13851" s="429">
        <v>3.376579</v>
      </c>
      <c r="E13851" s="429">
        <v>2.9831790000000002</v>
      </c>
      <c r="F13851" s="429">
        <v>3.2913530000000009</v>
      </c>
    </row>
    <row r="13852" spans="1:6" x14ac:dyDescent="0.3">
      <c r="A13852" s="336">
        <v>47265</v>
      </c>
      <c r="B13852" s="2" t="s">
        <v>293</v>
      </c>
      <c r="C13852" s="429">
        <v>6.3291909999999998</v>
      </c>
      <c r="D13852" s="429">
        <v>3.4038560000000002</v>
      </c>
      <c r="E13852" s="429">
        <v>2.9253349999999996</v>
      </c>
      <c r="F13852" s="429">
        <v>3.2799410000000009</v>
      </c>
    </row>
    <row r="13853" spans="1:6" x14ac:dyDescent="0.3">
      <c r="A13853" s="336">
        <v>47270</v>
      </c>
      <c r="B13853" s="2" t="s">
        <v>293</v>
      </c>
      <c r="C13853" s="429">
        <v>6.3717899999999998</v>
      </c>
      <c r="D13853" s="429">
        <v>3.5048659999999998</v>
      </c>
      <c r="E13853" s="429">
        <v>2.866924</v>
      </c>
      <c r="F13853" s="429">
        <v>3.3787060000000082</v>
      </c>
    </row>
    <row r="13854" spans="1:6" x14ac:dyDescent="0.3">
      <c r="A13854" s="336">
        <v>47272</v>
      </c>
      <c r="B13854" s="2" t="s">
        <v>293</v>
      </c>
      <c r="C13854" s="429">
        <v>6.3199909999999999</v>
      </c>
      <c r="D13854" s="429">
        <v>3.2544400000000002</v>
      </c>
      <c r="E13854" s="429">
        <v>3.0655509999999997</v>
      </c>
      <c r="F13854" s="429">
        <v>3.3658410000000032</v>
      </c>
    </row>
    <row r="13855" spans="1:6" x14ac:dyDescent="0.3">
      <c r="A13855" s="336">
        <v>47273</v>
      </c>
      <c r="B13855" s="2" t="s">
        <v>293</v>
      </c>
      <c r="C13855" s="429">
        <v>6.3321459999999998</v>
      </c>
      <c r="D13855" s="429">
        <v>3.2453050000000001</v>
      </c>
      <c r="E13855" s="429">
        <v>3.0868409999999997</v>
      </c>
      <c r="F13855" s="429">
        <v>3.6543720000000022</v>
      </c>
    </row>
    <row r="13856" spans="1:6" x14ac:dyDescent="0.3">
      <c r="A13856" s="336">
        <v>47274</v>
      </c>
      <c r="B13856" s="2" t="s">
        <v>293</v>
      </c>
      <c r="C13856" s="429">
        <v>6.3506270000000002</v>
      </c>
      <c r="D13856" s="429">
        <v>3.3382869999999998</v>
      </c>
      <c r="E13856" s="429">
        <v>3.0123400000000005</v>
      </c>
      <c r="F13856" s="429">
        <v>3.5497569999999925</v>
      </c>
    </row>
    <row r="13857" spans="1:6" x14ac:dyDescent="0.3">
      <c r="A13857" s="336">
        <v>47281</v>
      </c>
      <c r="B13857" s="2" t="s">
        <v>293</v>
      </c>
      <c r="C13857" s="429">
        <v>6.402736</v>
      </c>
      <c r="D13857" s="429">
        <v>3.471336</v>
      </c>
      <c r="E13857" s="429">
        <v>2.9314</v>
      </c>
      <c r="F13857" s="429">
        <v>3.3602060000000051</v>
      </c>
    </row>
    <row r="13858" spans="1:6" x14ac:dyDescent="0.3">
      <c r="A13858" s="336">
        <v>47282</v>
      </c>
      <c r="B13858" s="2" t="s">
        <v>293</v>
      </c>
      <c r="C13858" s="429">
        <v>6.3316619999999997</v>
      </c>
      <c r="D13858" s="429">
        <v>3.4349569999999998</v>
      </c>
      <c r="E13858" s="429">
        <v>2.8967049999999999</v>
      </c>
      <c r="F13858" s="429">
        <v>3.1726409999999987</v>
      </c>
    </row>
    <row r="13859" spans="1:6" x14ac:dyDescent="0.3">
      <c r="A13859" s="336">
        <v>47283</v>
      </c>
      <c r="B13859" s="2" t="s">
        <v>293</v>
      </c>
      <c r="C13859" s="429">
        <v>6.3120320000000003</v>
      </c>
      <c r="D13859" s="429">
        <v>3.2965260000000001</v>
      </c>
      <c r="E13859" s="429">
        <v>3.0155060000000002</v>
      </c>
      <c r="F13859" s="429">
        <v>3.4401499999999885</v>
      </c>
    </row>
    <row r="13860" spans="1:6" x14ac:dyDescent="0.3">
      <c r="A13860" s="336">
        <v>47302</v>
      </c>
      <c r="B13860" s="2" t="s">
        <v>293</v>
      </c>
      <c r="C13860" s="429">
        <v>6.3500709999999998</v>
      </c>
      <c r="D13860" s="429">
        <v>3.5077229999999999</v>
      </c>
      <c r="E13860" s="429">
        <v>2.8423479999999999</v>
      </c>
      <c r="F13860" s="429">
        <v>4.3266810000000007</v>
      </c>
    </row>
    <row r="13861" spans="1:6" x14ac:dyDescent="0.3">
      <c r="A13861" s="336">
        <v>47303</v>
      </c>
      <c r="B13861" s="2" t="s">
        <v>293</v>
      </c>
      <c r="C13861" s="429">
        <v>6.393529</v>
      </c>
      <c r="D13861" s="429">
        <v>3.5110920000000001</v>
      </c>
      <c r="E13861" s="429">
        <v>2.8824369999999999</v>
      </c>
      <c r="F13861" s="429">
        <v>5.0639150000000015</v>
      </c>
    </row>
    <row r="13862" spans="1:6" x14ac:dyDescent="0.3">
      <c r="A13862" s="336">
        <v>47304</v>
      </c>
      <c r="B13862" s="2" t="s">
        <v>293</v>
      </c>
      <c r="C13862" s="429">
        <v>6.396604</v>
      </c>
      <c r="D13862" s="429">
        <v>3.4425129999999999</v>
      </c>
      <c r="E13862" s="429">
        <v>2.954091</v>
      </c>
      <c r="F13862" s="429">
        <v>5.1008319999999969</v>
      </c>
    </row>
    <row r="13863" spans="1:6" x14ac:dyDescent="0.3">
      <c r="A13863" s="336">
        <v>47305</v>
      </c>
      <c r="B13863" s="2" t="s">
        <v>293</v>
      </c>
      <c r="C13863" s="429">
        <v>6.3706199999999997</v>
      </c>
      <c r="D13863" s="429">
        <v>3.4986449999999998</v>
      </c>
      <c r="E13863" s="429">
        <v>2.8719749999999999</v>
      </c>
      <c r="F13863" s="429">
        <v>4.7008519999999905</v>
      </c>
    </row>
    <row r="13864" spans="1:6" x14ac:dyDescent="0.3">
      <c r="A13864" s="336">
        <v>47306</v>
      </c>
      <c r="B13864" s="2" t="s">
        <v>293</v>
      </c>
      <c r="C13864" s="429">
        <v>6.3788799999999997</v>
      </c>
      <c r="D13864" s="429">
        <v>3.48427</v>
      </c>
      <c r="E13864" s="429">
        <v>2.8946099999999997</v>
      </c>
      <c r="F13864" s="429">
        <v>4.8057509999999937</v>
      </c>
    </row>
    <row r="13865" spans="1:6" x14ac:dyDescent="0.3">
      <c r="A13865" s="336">
        <v>47320</v>
      </c>
      <c r="B13865" s="2" t="s">
        <v>293</v>
      </c>
      <c r="C13865" s="429">
        <v>6.3793899999999999</v>
      </c>
      <c r="D13865" s="429">
        <v>3.5729959999999998</v>
      </c>
      <c r="E13865" s="429">
        <v>2.8063940000000001</v>
      </c>
      <c r="F13865" s="429">
        <v>5.0435039999999987</v>
      </c>
    </row>
    <row r="13866" spans="1:6" x14ac:dyDescent="0.3">
      <c r="A13866" s="336">
        <v>47325</v>
      </c>
      <c r="B13866" s="2" t="s">
        <v>293</v>
      </c>
      <c r="C13866" s="429">
        <v>6.2604839999999999</v>
      </c>
      <c r="D13866" s="429">
        <v>3.407117</v>
      </c>
      <c r="E13866" s="429">
        <v>2.853367</v>
      </c>
      <c r="F13866" s="429">
        <v>4.4834450000000032</v>
      </c>
    </row>
    <row r="13867" spans="1:6" x14ac:dyDescent="0.3">
      <c r="A13867" s="336">
        <v>47326</v>
      </c>
      <c r="B13867" s="2" t="s">
        <v>295</v>
      </c>
      <c r="C13867" s="429">
        <v>6.4373209999999998</v>
      </c>
      <c r="D13867" s="429">
        <v>3.6544620000000001</v>
      </c>
      <c r="E13867" s="429">
        <v>2.7828589999999997</v>
      </c>
      <c r="F13867" s="429">
        <v>6.5879350000000017</v>
      </c>
    </row>
    <row r="13868" spans="1:6" x14ac:dyDescent="0.3">
      <c r="A13868" s="336">
        <v>47327</v>
      </c>
      <c r="B13868" s="2" t="s">
        <v>293</v>
      </c>
      <c r="C13868" s="429">
        <v>6.2406940000000004</v>
      </c>
      <c r="D13868" s="429">
        <v>3.5486409999999999</v>
      </c>
      <c r="E13868" s="429">
        <v>2.6920530000000005</v>
      </c>
      <c r="F13868" s="429">
        <v>3.0779190000000085</v>
      </c>
    </row>
    <row r="13869" spans="1:6" x14ac:dyDescent="0.3">
      <c r="A13869" s="336">
        <v>47330</v>
      </c>
      <c r="B13869" s="2" t="s">
        <v>293</v>
      </c>
      <c r="C13869" s="429">
        <v>6.2620950000000004</v>
      </c>
      <c r="D13869" s="429">
        <v>3.4560330000000001</v>
      </c>
      <c r="E13869" s="429">
        <v>2.8060620000000003</v>
      </c>
      <c r="F13869" s="429">
        <v>4.1000299999999896</v>
      </c>
    </row>
    <row r="13870" spans="1:6" x14ac:dyDescent="0.3">
      <c r="A13870" s="336">
        <v>47331</v>
      </c>
      <c r="B13870" s="2" t="s">
        <v>293</v>
      </c>
      <c r="C13870" s="429">
        <v>6.2390629999999998</v>
      </c>
      <c r="D13870" s="429">
        <v>3.4514429999999998</v>
      </c>
      <c r="E13870" s="429">
        <v>2.78762</v>
      </c>
      <c r="F13870" s="429">
        <v>3.7658159999999938</v>
      </c>
    </row>
    <row r="13871" spans="1:6" x14ac:dyDescent="0.3">
      <c r="A13871" s="336">
        <v>47334</v>
      </c>
      <c r="B13871" s="2" t="s">
        <v>293</v>
      </c>
      <c r="C13871" s="429">
        <v>6.3835059999999997</v>
      </c>
      <c r="D13871" s="429">
        <v>3.3940380000000001</v>
      </c>
      <c r="E13871" s="429">
        <v>2.9894679999999996</v>
      </c>
      <c r="F13871" s="429">
        <v>4.7957219999999978</v>
      </c>
    </row>
    <row r="13872" spans="1:6" x14ac:dyDescent="0.3">
      <c r="A13872" s="336">
        <v>47336</v>
      </c>
      <c r="B13872" s="2" t="s">
        <v>293</v>
      </c>
      <c r="C13872" s="429">
        <v>6.4369290000000001</v>
      </c>
      <c r="D13872" s="429">
        <v>3.6359530000000002</v>
      </c>
      <c r="E13872" s="429">
        <v>2.8009759999999999</v>
      </c>
      <c r="F13872" s="429">
        <v>5.7416499999999928</v>
      </c>
    </row>
    <row r="13873" spans="1:6" x14ac:dyDescent="0.3">
      <c r="A13873" s="336">
        <v>47338</v>
      </c>
      <c r="B13873" s="2" t="s">
        <v>293</v>
      </c>
      <c r="C13873" s="429">
        <v>6.4196549999999997</v>
      </c>
      <c r="D13873" s="429">
        <v>3.5473080000000001</v>
      </c>
      <c r="E13873" s="429">
        <v>2.8723469999999995</v>
      </c>
      <c r="F13873" s="429">
        <v>5.402173000000019</v>
      </c>
    </row>
    <row r="13874" spans="1:6" x14ac:dyDescent="0.3">
      <c r="A13874" s="336">
        <v>47339</v>
      </c>
      <c r="B13874" s="2" t="s">
        <v>293</v>
      </c>
      <c r="C13874" s="429">
        <v>6.2283970000000002</v>
      </c>
      <c r="D13874" s="429">
        <v>3.5563579999999999</v>
      </c>
      <c r="E13874" s="429">
        <v>2.6720390000000003</v>
      </c>
      <c r="F13874" s="429">
        <v>3.3904300000000021</v>
      </c>
    </row>
    <row r="13875" spans="1:6" x14ac:dyDescent="0.3">
      <c r="A13875" s="336">
        <v>47340</v>
      </c>
      <c r="B13875" s="2" t="s">
        <v>293</v>
      </c>
      <c r="C13875" s="429">
        <v>6.3253310000000003</v>
      </c>
      <c r="D13875" s="429">
        <v>3.5835469999999998</v>
      </c>
      <c r="E13875" s="429">
        <v>2.7417840000000004</v>
      </c>
      <c r="F13875" s="429">
        <v>4.5153259999999946</v>
      </c>
    </row>
    <row r="13876" spans="1:6" x14ac:dyDescent="0.3">
      <c r="A13876" s="336">
        <v>47341</v>
      </c>
      <c r="B13876" s="2" t="s">
        <v>293</v>
      </c>
      <c r="C13876" s="429">
        <v>6.249466</v>
      </c>
      <c r="D13876" s="429">
        <v>3.445735</v>
      </c>
      <c r="E13876" s="429">
        <v>2.803731</v>
      </c>
      <c r="F13876" s="429">
        <v>4.7071850000000026</v>
      </c>
    </row>
    <row r="13877" spans="1:6" x14ac:dyDescent="0.3">
      <c r="A13877" s="336">
        <v>47342</v>
      </c>
      <c r="B13877" s="2" t="s">
        <v>293</v>
      </c>
      <c r="C13877" s="429">
        <v>6.4344729999999997</v>
      </c>
      <c r="D13877" s="429">
        <v>3.4216090000000001</v>
      </c>
      <c r="E13877" s="429">
        <v>3.0128639999999995</v>
      </c>
      <c r="F13877" s="429">
        <v>5.5440759999999969</v>
      </c>
    </row>
    <row r="13878" spans="1:6" x14ac:dyDescent="0.3">
      <c r="A13878" s="336">
        <v>47345</v>
      </c>
      <c r="B13878" s="2" t="s">
        <v>293</v>
      </c>
      <c r="C13878" s="429">
        <v>6.2269730000000001</v>
      </c>
      <c r="D13878" s="429">
        <v>3.5169640000000002</v>
      </c>
      <c r="E13878" s="429">
        <v>2.7100089999999999</v>
      </c>
      <c r="F13878" s="429">
        <v>3.5296549999999982</v>
      </c>
    </row>
    <row r="13879" spans="1:6" x14ac:dyDescent="0.3">
      <c r="A13879" s="336">
        <v>47346</v>
      </c>
      <c r="B13879" s="2" t="s">
        <v>293</v>
      </c>
      <c r="C13879" s="429">
        <v>6.2282979999999997</v>
      </c>
      <c r="D13879" s="429">
        <v>3.572711</v>
      </c>
      <c r="E13879" s="429">
        <v>2.6555869999999997</v>
      </c>
      <c r="F13879" s="429">
        <v>3.0721670000000003</v>
      </c>
    </row>
    <row r="13880" spans="1:6" x14ac:dyDescent="0.3">
      <c r="A13880" s="336">
        <v>47348</v>
      </c>
      <c r="B13880" s="2" t="s">
        <v>293</v>
      </c>
      <c r="C13880" s="429">
        <v>6.4683109999999999</v>
      </c>
      <c r="D13880" s="429">
        <v>3.5844070000000001</v>
      </c>
      <c r="E13880" s="429">
        <v>2.8839039999999998</v>
      </c>
      <c r="F13880" s="429">
        <v>5.9015999999999948</v>
      </c>
    </row>
    <row r="13881" spans="1:6" x14ac:dyDescent="0.3">
      <c r="A13881" s="336">
        <v>47352</v>
      </c>
      <c r="B13881" s="2" t="s">
        <v>293</v>
      </c>
      <c r="C13881" s="429">
        <v>6.2536379999999996</v>
      </c>
      <c r="D13881" s="429">
        <v>3.5444119999999999</v>
      </c>
      <c r="E13881" s="429">
        <v>2.7092259999999997</v>
      </c>
      <c r="F13881" s="429">
        <v>2.9178139999999999</v>
      </c>
    </row>
    <row r="13882" spans="1:6" x14ac:dyDescent="0.3">
      <c r="A13882" s="336">
        <v>47353</v>
      </c>
      <c r="B13882" s="2" t="s">
        <v>293</v>
      </c>
      <c r="C13882" s="429">
        <v>6.2503970000000004</v>
      </c>
      <c r="D13882" s="429">
        <v>3.3523429999999999</v>
      </c>
      <c r="E13882" s="429">
        <v>2.8980540000000006</v>
      </c>
      <c r="F13882" s="429">
        <v>5.0940869999999947</v>
      </c>
    </row>
    <row r="13883" spans="1:6" x14ac:dyDescent="0.3">
      <c r="A13883" s="336">
        <v>47354</v>
      </c>
      <c r="B13883" s="2" t="s">
        <v>293</v>
      </c>
      <c r="C13883" s="429">
        <v>6.2742630000000004</v>
      </c>
      <c r="D13883" s="429">
        <v>3.575971</v>
      </c>
      <c r="E13883" s="429">
        <v>2.6982920000000004</v>
      </c>
      <c r="F13883" s="429">
        <v>3.5628869999999964</v>
      </c>
    </row>
    <row r="13884" spans="1:6" x14ac:dyDescent="0.3">
      <c r="A13884" s="336">
        <v>47355</v>
      </c>
      <c r="B13884" s="2" t="s">
        <v>293</v>
      </c>
      <c r="C13884" s="429">
        <v>6.2468539999999999</v>
      </c>
      <c r="D13884" s="429">
        <v>3.4855309999999999</v>
      </c>
      <c r="E13884" s="429">
        <v>2.761323</v>
      </c>
      <c r="F13884" s="429">
        <v>4.563789000000007</v>
      </c>
    </row>
    <row r="13885" spans="1:6" x14ac:dyDescent="0.3">
      <c r="A13885" s="336">
        <v>47356</v>
      </c>
      <c r="B13885" s="2" t="s">
        <v>293</v>
      </c>
      <c r="C13885" s="429">
        <v>6.359407</v>
      </c>
      <c r="D13885" s="429">
        <v>3.4317160000000002</v>
      </c>
      <c r="E13885" s="429">
        <v>2.9276909999999998</v>
      </c>
      <c r="F13885" s="429">
        <v>4.1926670000000001</v>
      </c>
    </row>
    <row r="13886" spans="1:6" x14ac:dyDescent="0.3">
      <c r="A13886" s="336">
        <v>47357</v>
      </c>
      <c r="B13886" s="2" t="s">
        <v>293</v>
      </c>
      <c r="C13886" s="429">
        <v>6.2582620000000002</v>
      </c>
      <c r="D13886" s="429">
        <v>3.505636</v>
      </c>
      <c r="E13886" s="429">
        <v>2.7526260000000002</v>
      </c>
      <c r="F13886" s="429">
        <v>3.4203120000000098</v>
      </c>
    </row>
    <row r="13887" spans="1:6" x14ac:dyDescent="0.3">
      <c r="A13887" s="336">
        <v>47358</v>
      </c>
      <c r="B13887" s="2" t="s">
        <v>293</v>
      </c>
      <c r="C13887" s="429">
        <v>6.254721</v>
      </c>
      <c r="D13887" s="429">
        <v>3.5686300000000002</v>
      </c>
      <c r="E13887" s="429">
        <v>2.6860909999999998</v>
      </c>
      <c r="F13887" s="429">
        <v>3.7130400000000066</v>
      </c>
    </row>
    <row r="13888" spans="1:6" x14ac:dyDescent="0.3">
      <c r="A13888" s="336">
        <v>47359</v>
      </c>
      <c r="B13888" s="2" t="s">
        <v>293</v>
      </c>
      <c r="C13888" s="429">
        <v>6.5020769999999999</v>
      </c>
      <c r="D13888" s="429">
        <v>3.663516</v>
      </c>
      <c r="E13888" s="429">
        <v>2.8385609999999999</v>
      </c>
      <c r="F13888" s="429">
        <v>6.3335050000000095</v>
      </c>
    </row>
    <row r="13889" spans="1:6" x14ac:dyDescent="0.3">
      <c r="A13889" s="336">
        <v>47360</v>
      </c>
      <c r="B13889" s="2" t="s">
        <v>293</v>
      </c>
      <c r="C13889" s="429">
        <v>6.2736660000000004</v>
      </c>
      <c r="D13889" s="429">
        <v>3.5789200000000001</v>
      </c>
      <c r="E13889" s="429">
        <v>2.6947460000000003</v>
      </c>
      <c r="F13889" s="429">
        <v>3.3216609999999989</v>
      </c>
    </row>
    <row r="13890" spans="1:6" x14ac:dyDescent="0.3">
      <c r="A13890" s="336">
        <v>47362</v>
      </c>
      <c r="B13890" s="2" t="s">
        <v>293</v>
      </c>
      <c r="C13890" s="429">
        <v>6.2802980000000002</v>
      </c>
      <c r="D13890" s="429">
        <v>3.5443009999999999</v>
      </c>
      <c r="E13890" s="429">
        <v>2.7359970000000002</v>
      </c>
      <c r="F13890" s="429">
        <v>3.1528399999999976</v>
      </c>
    </row>
    <row r="13891" spans="1:6" x14ac:dyDescent="0.3">
      <c r="A13891" s="336">
        <v>47368</v>
      </c>
      <c r="B13891" s="2" t="s">
        <v>293</v>
      </c>
      <c r="C13891" s="429">
        <v>6.332058</v>
      </c>
      <c r="D13891" s="429">
        <v>3.5779890000000001</v>
      </c>
      <c r="E13891" s="429">
        <v>2.7540689999999999</v>
      </c>
      <c r="F13891" s="429">
        <v>4.4436479999999889</v>
      </c>
    </row>
    <row r="13892" spans="1:6" x14ac:dyDescent="0.3">
      <c r="A13892" s="336">
        <v>47369</v>
      </c>
      <c r="B13892" s="2" t="s">
        <v>293</v>
      </c>
      <c r="C13892" s="429">
        <v>6.4927169999999998</v>
      </c>
      <c r="D13892" s="429">
        <v>3.710134</v>
      </c>
      <c r="E13892" s="429">
        <v>2.7825829999999998</v>
      </c>
      <c r="F13892" s="429">
        <v>6.2891380000000083</v>
      </c>
    </row>
    <row r="13893" spans="1:6" x14ac:dyDescent="0.3">
      <c r="A13893" s="336">
        <v>47371</v>
      </c>
      <c r="B13893" s="2" t="s">
        <v>293</v>
      </c>
      <c r="C13893" s="429">
        <v>6.441478</v>
      </c>
      <c r="D13893" s="429">
        <v>3.6594720000000001</v>
      </c>
      <c r="E13893" s="429">
        <v>2.782006</v>
      </c>
      <c r="F13893" s="429">
        <v>6.0811519999999959</v>
      </c>
    </row>
    <row r="13894" spans="1:6" x14ac:dyDescent="0.3">
      <c r="A13894" s="336">
        <v>47373</v>
      </c>
      <c r="B13894" s="2" t="s">
        <v>293</v>
      </c>
      <c r="C13894" s="429">
        <v>6.4081330000000003</v>
      </c>
      <c r="D13894" s="429">
        <v>3.626887</v>
      </c>
      <c r="E13894" s="429">
        <v>2.7812460000000003</v>
      </c>
      <c r="F13894" s="429">
        <v>5.462803000000001</v>
      </c>
    </row>
    <row r="13895" spans="1:6" x14ac:dyDescent="0.3">
      <c r="A13895" s="336">
        <v>47374</v>
      </c>
      <c r="B13895" s="2" t="s">
        <v>293</v>
      </c>
      <c r="C13895" s="429">
        <v>6.2646189999999997</v>
      </c>
      <c r="D13895" s="429">
        <v>3.4073769999999999</v>
      </c>
      <c r="E13895" s="429">
        <v>2.8572419999999998</v>
      </c>
      <c r="F13895" s="429">
        <v>4.8270470000000003</v>
      </c>
    </row>
    <row r="13896" spans="1:6" x14ac:dyDescent="0.3">
      <c r="A13896" s="336">
        <v>47380</v>
      </c>
      <c r="B13896" s="2" t="s">
        <v>293</v>
      </c>
      <c r="C13896" s="429">
        <v>6.3769010000000002</v>
      </c>
      <c r="D13896" s="429">
        <v>3.5978810000000001</v>
      </c>
      <c r="E13896" s="429">
        <v>2.77902</v>
      </c>
      <c r="F13896" s="429">
        <v>5.4122770000000031</v>
      </c>
    </row>
    <row r="13897" spans="1:6" x14ac:dyDescent="0.3">
      <c r="A13897" s="336">
        <v>47381</v>
      </c>
      <c r="B13897" s="2" t="s">
        <v>293</v>
      </c>
      <c r="C13897" s="429">
        <v>6.4096000000000002</v>
      </c>
      <c r="D13897" s="429">
        <v>3.6060530000000002</v>
      </c>
      <c r="E13897" s="429">
        <v>2.803547</v>
      </c>
      <c r="F13897" s="429">
        <v>6.0993580000000023</v>
      </c>
    </row>
    <row r="13898" spans="1:6" x14ac:dyDescent="0.3">
      <c r="A13898" s="336">
        <v>47382</v>
      </c>
      <c r="B13898" s="2" t="s">
        <v>293</v>
      </c>
      <c r="C13898" s="429">
        <v>6.3408699999999998</v>
      </c>
      <c r="D13898" s="429">
        <v>3.5502899999999999</v>
      </c>
      <c r="E13898" s="429">
        <v>2.7905799999999998</v>
      </c>
      <c r="F13898" s="429">
        <v>5.4677789999999931</v>
      </c>
    </row>
    <row r="13899" spans="1:6" x14ac:dyDescent="0.3">
      <c r="A13899" s="336">
        <v>47383</v>
      </c>
      <c r="B13899" s="2" t="s">
        <v>293</v>
      </c>
      <c r="C13899" s="429">
        <v>6.3288219999999997</v>
      </c>
      <c r="D13899" s="429">
        <v>3.5651670000000002</v>
      </c>
      <c r="E13899" s="429">
        <v>2.7636549999999995</v>
      </c>
      <c r="F13899" s="429">
        <v>4.2066350000000057</v>
      </c>
    </row>
    <row r="13900" spans="1:6" x14ac:dyDescent="0.3">
      <c r="A13900" s="336">
        <v>47384</v>
      </c>
      <c r="B13900" s="2" t="s">
        <v>293</v>
      </c>
      <c r="C13900" s="429">
        <v>6.351515</v>
      </c>
      <c r="D13900" s="429">
        <v>3.4508209999999999</v>
      </c>
      <c r="E13900" s="429">
        <v>2.9006940000000001</v>
      </c>
      <c r="F13900" s="429">
        <v>3.4742179999999934</v>
      </c>
    </row>
    <row r="13901" spans="1:6" x14ac:dyDescent="0.3">
      <c r="A13901" s="336">
        <v>47385</v>
      </c>
      <c r="B13901" s="2" t="s">
        <v>293</v>
      </c>
      <c r="C13901" s="429">
        <v>6.2788149999999998</v>
      </c>
      <c r="D13901" s="429">
        <v>3.5161479999999998</v>
      </c>
      <c r="E13901" s="429">
        <v>2.762667</v>
      </c>
      <c r="F13901" s="429">
        <v>3.0395550000000071</v>
      </c>
    </row>
    <row r="13902" spans="1:6" x14ac:dyDescent="0.3">
      <c r="A13902" s="336">
        <v>47386</v>
      </c>
      <c r="B13902" s="2" t="s">
        <v>293</v>
      </c>
      <c r="C13902" s="429">
        <v>6.3270429999999998</v>
      </c>
      <c r="D13902" s="429">
        <v>3.5134690000000002</v>
      </c>
      <c r="E13902" s="429">
        <v>2.8135739999999996</v>
      </c>
      <c r="F13902" s="429">
        <v>3.8684050000000028</v>
      </c>
    </row>
    <row r="13903" spans="1:6" x14ac:dyDescent="0.3">
      <c r="A13903" s="336">
        <v>47387</v>
      </c>
      <c r="B13903" s="2" t="s">
        <v>293</v>
      </c>
      <c r="C13903" s="429">
        <v>6.2467810000000004</v>
      </c>
      <c r="D13903" s="429">
        <v>3.5708959999999998</v>
      </c>
      <c r="E13903" s="429">
        <v>2.6758850000000005</v>
      </c>
      <c r="F13903" s="429">
        <v>2.7971920000000026</v>
      </c>
    </row>
    <row r="13904" spans="1:6" x14ac:dyDescent="0.3">
      <c r="A13904" s="336">
        <v>47390</v>
      </c>
      <c r="B13904" s="2" t="s">
        <v>293</v>
      </c>
      <c r="C13904" s="429">
        <v>6.3189260000000003</v>
      </c>
      <c r="D13904" s="429">
        <v>3.4968089999999998</v>
      </c>
      <c r="E13904" s="429">
        <v>2.8221170000000004</v>
      </c>
      <c r="F13904" s="429">
        <v>5.633238999999989</v>
      </c>
    </row>
    <row r="13905" spans="1:6" x14ac:dyDescent="0.3">
      <c r="A13905" s="336">
        <v>47392</v>
      </c>
      <c r="B13905" s="2" t="s">
        <v>293</v>
      </c>
      <c r="C13905" s="429">
        <v>6.2509499999999996</v>
      </c>
      <c r="D13905" s="429">
        <v>3.448725</v>
      </c>
      <c r="E13905" s="429">
        <v>2.8022249999999995</v>
      </c>
      <c r="F13905" s="429">
        <v>4.4042439999999914</v>
      </c>
    </row>
    <row r="13906" spans="1:6" x14ac:dyDescent="0.3">
      <c r="A13906" s="336">
        <v>47393</v>
      </c>
      <c r="B13906" s="2" t="s">
        <v>293</v>
      </c>
      <c r="C13906" s="429">
        <v>6.2368990000000002</v>
      </c>
      <c r="D13906" s="429">
        <v>3.5109050000000002</v>
      </c>
      <c r="E13906" s="429">
        <v>2.725994</v>
      </c>
      <c r="F13906" s="429">
        <v>3.939622</v>
      </c>
    </row>
    <row r="13907" spans="1:6" x14ac:dyDescent="0.3">
      <c r="A13907" s="336">
        <v>47394</v>
      </c>
      <c r="B13907" s="2" t="s">
        <v>293</v>
      </c>
      <c r="C13907" s="429">
        <v>6.3037700000000001</v>
      </c>
      <c r="D13907" s="429">
        <v>3.5525180000000001</v>
      </c>
      <c r="E13907" s="429">
        <v>2.751252</v>
      </c>
      <c r="F13907" s="429">
        <v>4.8121360000000024</v>
      </c>
    </row>
    <row r="13908" spans="1:6" x14ac:dyDescent="0.3">
      <c r="A13908" s="336">
        <v>47396</v>
      </c>
      <c r="B13908" s="2" t="s">
        <v>293</v>
      </c>
      <c r="C13908" s="429">
        <v>6.3953790000000001</v>
      </c>
      <c r="D13908" s="429">
        <v>3.3986869999999998</v>
      </c>
      <c r="E13908" s="429">
        <v>2.9966920000000004</v>
      </c>
      <c r="F13908" s="429">
        <v>5.0568030000000022</v>
      </c>
    </row>
    <row r="13909" spans="1:6" x14ac:dyDescent="0.3">
      <c r="A13909" s="336">
        <v>47401</v>
      </c>
      <c r="B13909" s="2" t="s">
        <v>293</v>
      </c>
      <c r="C13909" s="429">
        <v>6.3738210000000004</v>
      </c>
      <c r="D13909" s="429">
        <v>3.3523369999999999</v>
      </c>
      <c r="E13909" s="429">
        <v>3.0214840000000005</v>
      </c>
      <c r="F13909" s="429">
        <v>3.7093069999999884</v>
      </c>
    </row>
    <row r="13910" spans="1:6" x14ac:dyDescent="0.3">
      <c r="A13910" s="336">
        <v>47403</v>
      </c>
      <c r="B13910" s="2" t="s">
        <v>293</v>
      </c>
      <c r="C13910" s="429">
        <v>6.3957290000000002</v>
      </c>
      <c r="D13910" s="429">
        <v>3.4351509999999998</v>
      </c>
      <c r="E13910" s="429">
        <v>2.9605780000000004</v>
      </c>
      <c r="F13910" s="429">
        <v>3.5100219999999993</v>
      </c>
    </row>
    <row r="13911" spans="1:6" x14ac:dyDescent="0.3">
      <c r="A13911" s="336">
        <v>47404</v>
      </c>
      <c r="B13911" s="2" t="s">
        <v>293</v>
      </c>
      <c r="C13911" s="429">
        <v>6.4256479999999998</v>
      </c>
      <c r="D13911" s="429">
        <v>3.3831389999999999</v>
      </c>
      <c r="E13911" s="429">
        <v>3.0425089999999999</v>
      </c>
      <c r="F13911" s="429">
        <v>4.1319049999999962</v>
      </c>
    </row>
    <row r="13912" spans="1:6" x14ac:dyDescent="0.3">
      <c r="A13912" s="336">
        <v>47405</v>
      </c>
      <c r="B13912" s="2" t="s">
        <v>293</v>
      </c>
      <c r="C13912" s="429">
        <v>6.3963530000000004</v>
      </c>
      <c r="D13912" s="429">
        <v>3.3471389999999999</v>
      </c>
      <c r="E13912" s="429">
        <v>3.0492140000000005</v>
      </c>
      <c r="F13912" s="429">
        <v>3.9463799999999978</v>
      </c>
    </row>
    <row r="13913" spans="1:6" x14ac:dyDescent="0.3">
      <c r="A13913" s="336">
        <v>47406</v>
      </c>
      <c r="B13913" s="2" t="s">
        <v>293</v>
      </c>
      <c r="C13913" s="429">
        <v>6.3966609999999999</v>
      </c>
      <c r="D13913" s="429">
        <v>3.343896</v>
      </c>
      <c r="E13913" s="429">
        <v>3.052765</v>
      </c>
      <c r="F13913" s="429">
        <v>3.9554049999999989</v>
      </c>
    </row>
    <row r="13914" spans="1:6" x14ac:dyDescent="0.3">
      <c r="A13914" s="336">
        <v>47408</v>
      </c>
      <c r="B13914" s="2" t="s">
        <v>293</v>
      </c>
      <c r="C13914" s="429">
        <v>6.4053449999999996</v>
      </c>
      <c r="D13914" s="429">
        <v>3.3068740000000001</v>
      </c>
      <c r="E13914" s="429">
        <v>3.0984709999999995</v>
      </c>
      <c r="F13914" s="429">
        <v>4.1013070000000056</v>
      </c>
    </row>
    <row r="13915" spans="1:6" x14ac:dyDescent="0.3">
      <c r="A13915" s="336">
        <v>47421</v>
      </c>
      <c r="B13915" s="2" t="s">
        <v>293</v>
      </c>
      <c r="C13915" s="429">
        <v>6.3755119999999996</v>
      </c>
      <c r="D13915" s="429">
        <v>3.5403980000000002</v>
      </c>
      <c r="E13915" s="429">
        <v>2.8351139999999995</v>
      </c>
      <c r="F13915" s="429">
        <v>2.9549960000000084</v>
      </c>
    </row>
    <row r="13916" spans="1:6" x14ac:dyDescent="0.3">
      <c r="A13916" s="336">
        <v>47424</v>
      </c>
      <c r="B13916" s="2" t="s">
        <v>293</v>
      </c>
      <c r="C13916" s="429">
        <v>6.5035420000000004</v>
      </c>
      <c r="D13916" s="429">
        <v>3.574929</v>
      </c>
      <c r="E13916" s="429">
        <v>2.9286130000000004</v>
      </c>
      <c r="F13916" s="429">
        <v>3.2632809999999921</v>
      </c>
    </row>
    <row r="13917" spans="1:6" x14ac:dyDescent="0.3">
      <c r="A13917" s="336">
        <v>47427</v>
      </c>
      <c r="B13917" s="2" t="s">
        <v>293</v>
      </c>
      <c r="C13917" s="429">
        <v>6.5606179999999998</v>
      </c>
      <c r="D13917" s="429">
        <v>3.549525</v>
      </c>
      <c r="E13917" s="429">
        <v>3.0110929999999998</v>
      </c>
      <c r="F13917" s="429">
        <v>4.7978019999999972</v>
      </c>
    </row>
    <row r="13918" spans="1:6" x14ac:dyDescent="0.3">
      <c r="A13918" s="336">
        <v>47429</v>
      </c>
      <c r="B13918" s="2" t="s">
        <v>293</v>
      </c>
      <c r="C13918" s="429">
        <v>6.4409580000000002</v>
      </c>
      <c r="D13918" s="429">
        <v>3.3914080000000002</v>
      </c>
      <c r="E13918" s="429">
        <v>3.04955</v>
      </c>
      <c r="F13918" s="429">
        <v>4.3813089999999946</v>
      </c>
    </row>
    <row r="13919" spans="1:6" x14ac:dyDescent="0.3">
      <c r="A13919" s="336">
        <v>47431</v>
      </c>
      <c r="B13919" s="2" t="s">
        <v>293</v>
      </c>
      <c r="C13919" s="429">
        <v>6.5077360000000004</v>
      </c>
      <c r="D13919" s="429">
        <v>3.5235439999999998</v>
      </c>
      <c r="E13919" s="429">
        <v>2.9841920000000006</v>
      </c>
      <c r="F13919" s="429">
        <v>4.2786819999999963</v>
      </c>
    </row>
    <row r="13920" spans="1:6" x14ac:dyDescent="0.3">
      <c r="A13920" s="336">
        <v>47432</v>
      </c>
      <c r="B13920" s="2" t="s">
        <v>293</v>
      </c>
      <c r="C13920" s="429">
        <v>6.4743069999999996</v>
      </c>
      <c r="D13920" s="429">
        <v>3.7288100000000002</v>
      </c>
      <c r="E13920" s="429">
        <v>2.7454969999999994</v>
      </c>
      <c r="F13920" s="429">
        <v>1.9270800000000108</v>
      </c>
    </row>
    <row r="13921" spans="1:6" x14ac:dyDescent="0.3">
      <c r="A13921" s="336">
        <v>47433</v>
      </c>
      <c r="B13921" s="2" t="s">
        <v>293</v>
      </c>
      <c r="C13921" s="429">
        <v>6.4522830000000004</v>
      </c>
      <c r="D13921" s="429">
        <v>3.4468740000000002</v>
      </c>
      <c r="E13921" s="429">
        <v>3.0054090000000002</v>
      </c>
      <c r="F13921" s="429">
        <v>4.5087309999999974</v>
      </c>
    </row>
    <row r="13922" spans="1:6" x14ac:dyDescent="0.3">
      <c r="A13922" s="336">
        <v>47436</v>
      </c>
      <c r="B13922" s="2" t="s">
        <v>293</v>
      </c>
      <c r="C13922" s="429">
        <v>6.363308</v>
      </c>
      <c r="D13922" s="429">
        <v>3.4418839999999999</v>
      </c>
      <c r="E13922" s="429">
        <v>2.921424</v>
      </c>
      <c r="F13922" s="429">
        <v>3.2207549999999898</v>
      </c>
    </row>
    <row r="13923" spans="1:6" x14ac:dyDescent="0.3">
      <c r="A13923" s="336">
        <v>47438</v>
      </c>
      <c r="B13923" s="2" t="s">
        <v>293</v>
      </c>
      <c r="C13923" s="429">
        <v>6.6181760000000001</v>
      </c>
      <c r="D13923" s="429">
        <v>3.5350329999999999</v>
      </c>
      <c r="E13923" s="429">
        <v>3.0831430000000002</v>
      </c>
      <c r="F13923" s="429">
        <v>5.2154500000000112</v>
      </c>
    </row>
    <row r="13924" spans="1:6" x14ac:dyDescent="0.3">
      <c r="A13924" s="336">
        <v>47441</v>
      </c>
      <c r="B13924" s="2" t="s">
        <v>293</v>
      </c>
      <c r="C13924" s="429">
        <v>6.6300509999999999</v>
      </c>
      <c r="D13924" s="429">
        <v>3.555237</v>
      </c>
      <c r="E13924" s="429">
        <v>3.0748139999999999</v>
      </c>
      <c r="F13924" s="429">
        <v>4.4874420000000015</v>
      </c>
    </row>
    <row r="13925" spans="1:6" x14ac:dyDescent="0.3">
      <c r="A13925" s="336">
        <v>47443</v>
      </c>
      <c r="B13925" s="2" t="s">
        <v>293</v>
      </c>
      <c r="C13925" s="429">
        <v>6.6235629999999999</v>
      </c>
      <c r="D13925" s="429">
        <v>3.593299</v>
      </c>
      <c r="E13925" s="429">
        <v>3.0302639999999998</v>
      </c>
      <c r="F13925" s="429">
        <v>3.6861790000000099</v>
      </c>
    </row>
    <row r="13926" spans="1:6" x14ac:dyDescent="0.3">
      <c r="A13926" s="336">
        <v>47446</v>
      </c>
      <c r="B13926" s="2" t="s">
        <v>293</v>
      </c>
      <c r="C13926" s="429">
        <v>6.3882300000000001</v>
      </c>
      <c r="D13926" s="429">
        <v>3.6250010000000001</v>
      </c>
      <c r="E13926" s="429">
        <v>2.7632289999999999</v>
      </c>
      <c r="F13926" s="429">
        <v>2.7695420000000084</v>
      </c>
    </row>
    <row r="13927" spans="1:6" x14ac:dyDescent="0.3">
      <c r="A13927" s="336">
        <v>47448</v>
      </c>
      <c r="B13927" s="2" t="s">
        <v>293</v>
      </c>
      <c r="C13927" s="429">
        <v>6.3575030000000003</v>
      </c>
      <c r="D13927" s="429">
        <v>3.1900780000000002</v>
      </c>
      <c r="E13927" s="429">
        <v>3.1674250000000002</v>
      </c>
      <c r="F13927" s="429">
        <v>3.8067350000000033</v>
      </c>
    </row>
    <row r="13928" spans="1:6" x14ac:dyDescent="0.3">
      <c r="A13928" s="336">
        <v>47449</v>
      </c>
      <c r="B13928" s="2" t="s">
        <v>293</v>
      </c>
      <c r="C13928" s="429">
        <v>6.5839720000000002</v>
      </c>
      <c r="D13928" s="429">
        <v>3.6218279999999998</v>
      </c>
      <c r="E13928" s="429">
        <v>2.9621440000000003</v>
      </c>
      <c r="F13928" s="429">
        <v>3.1148609999999977</v>
      </c>
    </row>
    <row r="13929" spans="1:6" x14ac:dyDescent="0.3">
      <c r="A13929" s="336">
        <v>47451</v>
      </c>
      <c r="B13929" s="2" t="s">
        <v>293</v>
      </c>
      <c r="C13929" s="429">
        <v>6.3821300000000001</v>
      </c>
      <c r="D13929" s="429">
        <v>3.571707</v>
      </c>
      <c r="E13929" s="429">
        <v>2.8104230000000001</v>
      </c>
      <c r="F13929" s="429">
        <v>2.7191179999999946</v>
      </c>
    </row>
    <row r="13930" spans="1:6" x14ac:dyDescent="0.3">
      <c r="A13930" s="336">
        <v>47452</v>
      </c>
      <c r="B13930" s="2" t="s">
        <v>293</v>
      </c>
      <c r="C13930" s="429">
        <v>6.4021590000000002</v>
      </c>
      <c r="D13930" s="429">
        <v>3.6517270000000002</v>
      </c>
      <c r="E13930" s="429">
        <v>2.750432</v>
      </c>
      <c r="F13930" s="429">
        <v>2.6631530000000012</v>
      </c>
    </row>
    <row r="13931" spans="1:6" x14ac:dyDescent="0.3">
      <c r="A13931" s="336">
        <v>47453</v>
      </c>
      <c r="B13931" s="2" t="s">
        <v>293</v>
      </c>
      <c r="C13931" s="429">
        <v>6.4553019999999997</v>
      </c>
      <c r="D13931" s="429">
        <v>3.6142759999999998</v>
      </c>
      <c r="E13931" s="429">
        <v>2.8410259999999998</v>
      </c>
      <c r="F13931" s="429">
        <v>2.4767310000000009</v>
      </c>
    </row>
    <row r="13932" spans="1:6" x14ac:dyDescent="0.3">
      <c r="A13932" s="336">
        <v>47454</v>
      </c>
      <c r="B13932" s="2" t="s">
        <v>293</v>
      </c>
      <c r="C13932" s="429">
        <v>6.4165890000000001</v>
      </c>
      <c r="D13932" s="429">
        <v>3.6979060000000001</v>
      </c>
      <c r="E13932" s="429">
        <v>2.718683</v>
      </c>
      <c r="F13932" s="429">
        <v>2.3430589999999967</v>
      </c>
    </row>
    <row r="13933" spans="1:6" x14ac:dyDescent="0.3">
      <c r="A13933" s="336">
        <v>47456</v>
      </c>
      <c r="B13933" s="2" t="s">
        <v>293</v>
      </c>
      <c r="C13933" s="429">
        <v>6.4733799999999997</v>
      </c>
      <c r="D13933" s="429">
        <v>3.5410490000000001</v>
      </c>
      <c r="E13933" s="429">
        <v>2.9323309999999996</v>
      </c>
      <c r="F13933" s="429">
        <v>4.6144000000000034</v>
      </c>
    </row>
    <row r="13934" spans="1:6" x14ac:dyDescent="0.3">
      <c r="A13934" s="336">
        <v>47459</v>
      </c>
      <c r="B13934" s="2" t="s">
        <v>293</v>
      </c>
      <c r="C13934" s="429">
        <v>6.4598250000000004</v>
      </c>
      <c r="D13934" s="429">
        <v>3.5070960000000002</v>
      </c>
      <c r="E13934" s="429">
        <v>2.9527290000000002</v>
      </c>
      <c r="F13934" s="429">
        <v>3.6434969999999893</v>
      </c>
    </row>
    <row r="13935" spans="1:6" x14ac:dyDescent="0.3">
      <c r="A13935" s="336">
        <v>47460</v>
      </c>
      <c r="B13935" s="2" t="s">
        <v>293</v>
      </c>
      <c r="C13935" s="429">
        <v>6.4870910000000004</v>
      </c>
      <c r="D13935" s="429">
        <v>3.5071080000000001</v>
      </c>
      <c r="E13935" s="429">
        <v>2.9799830000000003</v>
      </c>
      <c r="F13935" s="429">
        <v>4.4210670000000079</v>
      </c>
    </row>
    <row r="13936" spans="1:6" x14ac:dyDescent="0.3">
      <c r="A13936" s="336">
        <v>47462</v>
      </c>
      <c r="B13936" s="2" t="s">
        <v>293</v>
      </c>
      <c r="C13936" s="429">
        <v>6.4040549999999996</v>
      </c>
      <c r="D13936" s="429">
        <v>3.5636510000000001</v>
      </c>
      <c r="E13936" s="429">
        <v>2.8404039999999995</v>
      </c>
      <c r="F13936" s="429">
        <v>2.705605999999996</v>
      </c>
    </row>
    <row r="13937" spans="1:6" x14ac:dyDescent="0.3">
      <c r="A13937" s="336">
        <v>47465</v>
      </c>
      <c r="B13937" s="2" t="s">
        <v>293</v>
      </c>
      <c r="C13937" s="429">
        <v>6.5956429999999999</v>
      </c>
      <c r="D13937" s="429">
        <v>3.578068</v>
      </c>
      <c r="E13937" s="429">
        <v>3.0175749999999999</v>
      </c>
      <c r="F13937" s="429">
        <v>3.9268130000000028</v>
      </c>
    </row>
    <row r="13938" spans="1:6" x14ac:dyDescent="0.3">
      <c r="A13938" s="336">
        <v>47468</v>
      </c>
      <c r="B13938" s="2" t="s">
        <v>293</v>
      </c>
      <c r="C13938" s="429">
        <v>6.4085979999999996</v>
      </c>
      <c r="D13938" s="429">
        <v>3.2650990000000002</v>
      </c>
      <c r="E13938" s="429">
        <v>3.1434989999999994</v>
      </c>
      <c r="F13938" s="429">
        <v>4.1659360000000021</v>
      </c>
    </row>
    <row r="13939" spans="1:6" x14ac:dyDescent="0.3">
      <c r="A13939" s="336">
        <v>47469</v>
      </c>
      <c r="B13939" s="2" t="s">
        <v>293</v>
      </c>
      <c r="C13939" s="429">
        <v>6.4397799999999998</v>
      </c>
      <c r="D13939" s="429">
        <v>3.7112829999999999</v>
      </c>
      <c r="E13939" s="429">
        <v>2.728497</v>
      </c>
      <c r="F13939" s="429">
        <v>2.0894010000000094</v>
      </c>
    </row>
    <row r="13940" spans="1:6" x14ac:dyDescent="0.3">
      <c r="A13940" s="336">
        <v>47470</v>
      </c>
      <c r="B13940" s="2" t="s">
        <v>293</v>
      </c>
      <c r="C13940" s="429">
        <v>6.41235</v>
      </c>
      <c r="D13940" s="429">
        <v>3.6670829999999999</v>
      </c>
      <c r="E13940" s="429">
        <v>2.7452670000000001</v>
      </c>
      <c r="F13940" s="429">
        <v>2.2060029999999955</v>
      </c>
    </row>
    <row r="13941" spans="1:6" x14ac:dyDescent="0.3">
      <c r="A13941" s="336">
        <v>47471</v>
      </c>
      <c r="B13941" s="2" t="s">
        <v>293</v>
      </c>
      <c r="C13941" s="429">
        <v>6.5836389999999998</v>
      </c>
      <c r="D13941" s="429">
        <v>3.5581619999999998</v>
      </c>
      <c r="E13941" s="429">
        <v>3.025477</v>
      </c>
      <c r="F13941" s="429">
        <v>4.3820439999999934</v>
      </c>
    </row>
    <row r="13942" spans="1:6" x14ac:dyDescent="0.3">
      <c r="A13942" s="336">
        <v>47501</v>
      </c>
      <c r="B13942" s="2" t="s">
        <v>293</v>
      </c>
      <c r="C13942" s="429">
        <v>6.7055259999999999</v>
      </c>
      <c r="D13942" s="429">
        <v>3.6778749999999998</v>
      </c>
      <c r="E13942" s="429">
        <v>3.0276510000000001</v>
      </c>
      <c r="F13942" s="429">
        <v>2.4973799999999926</v>
      </c>
    </row>
    <row r="13943" spans="1:6" x14ac:dyDescent="0.3">
      <c r="A13943" s="336">
        <v>47512</v>
      </c>
      <c r="B13943" s="2" t="s">
        <v>293</v>
      </c>
      <c r="C13943" s="429">
        <v>6.7174529999999999</v>
      </c>
      <c r="D13943" s="429">
        <v>3.59944</v>
      </c>
      <c r="E13943" s="429">
        <v>3.1180129999999999</v>
      </c>
      <c r="F13943" s="429">
        <v>3.6567859999999897</v>
      </c>
    </row>
    <row r="13944" spans="1:6" x14ac:dyDescent="0.3">
      <c r="A13944" s="336">
        <v>47513</v>
      </c>
      <c r="B13944" s="2" t="s">
        <v>293</v>
      </c>
      <c r="C13944" s="429">
        <v>6.5292370000000002</v>
      </c>
      <c r="D13944" s="429">
        <v>3.6990029999999998</v>
      </c>
      <c r="E13944" s="429">
        <v>2.8302340000000004</v>
      </c>
      <c r="F13944" s="429">
        <v>2.041778000000015</v>
      </c>
    </row>
    <row r="13945" spans="1:6" x14ac:dyDescent="0.3">
      <c r="A13945" s="336">
        <v>47514</v>
      </c>
      <c r="B13945" s="2" t="s">
        <v>293</v>
      </c>
      <c r="C13945" s="429">
        <v>6.4686719999999998</v>
      </c>
      <c r="D13945" s="429">
        <v>3.664485</v>
      </c>
      <c r="E13945" s="429">
        <v>2.8041869999999998</v>
      </c>
      <c r="F13945" s="429">
        <v>2.2324180000000027</v>
      </c>
    </row>
    <row r="13946" spans="1:6" x14ac:dyDescent="0.3">
      <c r="A13946" s="336">
        <v>47515</v>
      </c>
      <c r="B13946" s="2" t="s">
        <v>293</v>
      </c>
      <c r="C13946" s="429">
        <v>6.5280500000000004</v>
      </c>
      <c r="D13946" s="429">
        <v>3.6565500000000002</v>
      </c>
      <c r="E13946" s="429">
        <v>2.8715000000000002</v>
      </c>
      <c r="F13946" s="429">
        <v>2.3752489999999966</v>
      </c>
    </row>
    <row r="13947" spans="1:6" x14ac:dyDescent="0.3">
      <c r="A13947" s="336">
        <v>47516</v>
      </c>
      <c r="B13947" s="2" t="s">
        <v>293</v>
      </c>
      <c r="C13947" s="429">
        <v>6.7196939999999996</v>
      </c>
      <c r="D13947" s="429">
        <v>3.5672809999999999</v>
      </c>
      <c r="E13947" s="429">
        <v>3.1524129999999997</v>
      </c>
      <c r="F13947" s="429">
        <v>4.1378380000000021</v>
      </c>
    </row>
    <row r="13948" spans="1:6" x14ac:dyDescent="0.3">
      <c r="A13948" s="336">
        <v>47519</v>
      </c>
      <c r="B13948" s="2" t="s">
        <v>293</v>
      </c>
      <c r="C13948" s="429">
        <v>6.6070080000000004</v>
      </c>
      <c r="D13948" s="429">
        <v>3.7047669999999999</v>
      </c>
      <c r="E13948" s="429">
        <v>2.9022410000000005</v>
      </c>
      <c r="F13948" s="429">
        <v>1.9206939999999975</v>
      </c>
    </row>
    <row r="13949" spans="1:6" x14ac:dyDescent="0.3">
      <c r="A13949" s="336">
        <v>47520</v>
      </c>
      <c r="B13949" s="2" t="s">
        <v>293</v>
      </c>
      <c r="C13949" s="429">
        <v>6.5126499999999998</v>
      </c>
      <c r="D13949" s="429">
        <v>3.5798190000000001</v>
      </c>
      <c r="E13949" s="429">
        <v>2.9328309999999997</v>
      </c>
      <c r="F13949" s="429">
        <v>2.7393450000000001</v>
      </c>
    </row>
    <row r="13950" spans="1:6" x14ac:dyDescent="0.3">
      <c r="A13950" s="336">
        <v>47521</v>
      </c>
      <c r="B13950" s="2" t="s">
        <v>293</v>
      </c>
      <c r="C13950" s="429">
        <v>6.5357349999999999</v>
      </c>
      <c r="D13950" s="429">
        <v>3.719014</v>
      </c>
      <c r="E13950" s="429">
        <v>2.8167209999999998</v>
      </c>
      <c r="F13950" s="429">
        <v>1.8682530000000028</v>
      </c>
    </row>
    <row r="13951" spans="1:6" x14ac:dyDescent="0.3">
      <c r="A13951" s="336">
        <v>47522</v>
      </c>
      <c r="B13951" s="2" t="s">
        <v>293</v>
      </c>
      <c r="C13951" s="429">
        <v>6.4938580000000004</v>
      </c>
      <c r="D13951" s="429">
        <v>3.667948</v>
      </c>
      <c r="E13951" s="429">
        <v>2.8259100000000004</v>
      </c>
      <c r="F13951" s="429">
        <v>2.1034119999999987</v>
      </c>
    </row>
    <row r="13952" spans="1:6" x14ac:dyDescent="0.3">
      <c r="A13952" s="336">
        <v>47523</v>
      </c>
      <c r="B13952" s="2" t="s">
        <v>293</v>
      </c>
      <c r="C13952" s="429">
        <v>6.6791900000000002</v>
      </c>
      <c r="D13952" s="429">
        <v>3.5827610000000001</v>
      </c>
      <c r="E13952" s="429">
        <v>3.0964290000000001</v>
      </c>
      <c r="F13952" s="429">
        <v>3.1154319999999984</v>
      </c>
    </row>
    <row r="13953" spans="1:6" x14ac:dyDescent="0.3">
      <c r="A13953" s="336">
        <v>47524</v>
      </c>
      <c r="B13953" s="2" t="s">
        <v>293</v>
      </c>
      <c r="C13953" s="429">
        <v>6.7398030000000002</v>
      </c>
      <c r="D13953" s="429">
        <v>3.5788250000000001</v>
      </c>
      <c r="E13953" s="429">
        <v>3.1609780000000001</v>
      </c>
      <c r="F13953" s="429">
        <v>4.2179479999999998</v>
      </c>
    </row>
    <row r="13954" spans="1:6" x14ac:dyDescent="0.3">
      <c r="A13954" s="336">
        <v>47525</v>
      </c>
      <c r="B13954" s="2" t="s">
        <v>293</v>
      </c>
      <c r="C13954" s="429">
        <v>6.4721339999999996</v>
      </c>
      <c r="D13954" s="429">
        <v>3.626573</v>
      </c>
      <c r="E13954" s="429">
        <v>2.8455609999999996</v>
      </c>
      <c r="F13954" s="429">
        <v>2.6498570000000043</v>
      </c>
    </row>
    <row r="13955" spans="1:6" x14ac:dyDescent="0.3">
      <c r="A13955" s="336">
        <v>47527</v>
      </c>
      <c r="B13955" s="2" t="s">
        <v>293</v>
      </c>
      <c r="C13955" s="429">
        <v>6.542961</v>
      </c>
      <c r="D13955" s="429">
        <v>3.7230840000000001</v>
      </c>
      <c r="E13955" s="429">
        <v>2.819877</v>
      </c>
      <c r="F13955" s="429">
        <v>1.7900300000000016</v>
      </c>
    </row>
    <row r="13956" spans="1:6" x14ac:dyDescent="0.3">
      <c r="A13956" s="336">
        <v>47528</v>
      </c>
      <c r="B13956" s="2" t="s">
        <v>293</v>
      </c>
      <c r="C13956" s="429">
        <v>6.7024569999999999</v>
      </c>
      <c r="D13956" s="429">
        <v>3.611885</v>
      </c>
      <c r="E13956" s="429">
        <v>3.0905719999999999</v>
      </c>
      <c r="F13956" s="429">
        <v>3.4598889999999969</v>
      </c>
    </row>
    <row r="13957" spans="1:6" x14ac:dyDescent="0.3">
      <c r="A13957" s="336">
        <v>47529</v>
      </c>
      <c r="B13957" s="2" t="s">
        <v>293</v>
      </c>
      <c r="C13957" s="429">
        <v>6.6486609999999997</v>
      </c>
      <c r="D13957" s="429">
        <v>3.6573190000000002</v>
      </c>
      <c r="E13957" s="429">
        <v>2.9913419999999995</v>
      </c>
      <c r="F13957" s="429">
        <v>2.7391980000000018</v>
      </c>
    </row>
    <row r="13958" spans="1:6" x14ac:dyDescent="0.3">
      <c r="A13958" s="336">
        <v>47531</v>
      </c>
      <c r="B13958" s="2" t="s">
        <v>293</v>
      </c>
      <c r="C13958" s="429">
        <v>6.6200530000000004</v>
      </c>
      <c r="D13958" s="429">
        <v>3.5702069999999999</v>
      </c>
      <c r="E13958" s="429">
        <v>3.0498460000000005</v>
      </c>
      <c r="F13958" s="429">
        <v>3.1445039999999977</v>
      </c>
    </row>
    <row r="13959" spans="1:6" x14ac:dyDescent="0.3">
      <c r="A13959" s="336">
        <v>47532</v>
      </c>
      <c r="B13959" s="2" t="s">
        <v>293</v>
      </c>
      <c r="C13959" s="429">
        <v>6.619103</v>
      </c>
      <c r="D13959" s="429">
        <v>3.641127</v>
      </c>
      <c r="E13959" s="429">
        <v>2.977976</v>
      </c>
      <c r="F13959" s="429">
        <v>2.5814589999999953</v>
      </c>
    </row>
    <row r="13960" spans="1:6" x14ac:dyDescent="0.3">
      <c r="A13960" s="336">
        <v>47537</v>
      </c>
      <c r="B13960" s="2" t="s">
        <v>293</v>
      </c>
      <c r="C13960" s="429">
        <v>6.7007640000000004</v>
      </c>
      <c r="D13960" s="429">
        <v>3.5416759999999998</v>
      </c>
      <c r="E13960" s="429">
        <v>3.1590880000000006</v>
      </c>
      <c r="F13960" s="429">
        <v>3.4786020000000093</v>
      </c>
    </row>
    <row r="13961" spans="1:6" x14ac:dyDescent="0.3">
      <c r="A13961" s="336">
        <v>47541</v>
      </c>
      <c r="B13961" s="2" t="s">
        <v>293</v>
      </c>
      <c r="C13961" s="429">
        <v>6.669867</v>
      </c>
      <c r="D13961" s="429">
        <v>3.6080230000000002</v>
      </c>
      <c r="E13961" s="429">
        <v>3.0618439999999998</v>
      </c>
      <c r="F13961" s="429">
        <v>2.8713450000000051</v>
      </c>
    </row>
    <row r="13962" spans="1:6" x14ac:dyDescent="0.3">
      <c r="A13962" s="336">
        <v>47542</v>
      </c>
      <c r="B13962" s="2" t="s">
        <v>293</v>
      </c>
      <c r="C13962" s="429">
        <v>6.6490879999999999</v>
      </c>
      <c r="D13962" s="429">
        <v>3.6442169999999998</v>
      </c>
      <c r="E13962" s="429">
        <v>3.0048710000000001</v>
      </c>
      <c r="F13962" s="429">
        <v>2.5568170000000094</v>
      </c>
    </row>
    <row r="13963" spans="1:6" x14ac:dyDescent="0.3">
      <c r="A13963" s="336">
        <v>47546</v>
      </c>
      <c r="B13963" s="2" t="s">
        <v>293</v>
      </c>
      <c r="C13963" s="429">
        <v>6.6370519999999997</v>
      </c>
      <c r="D13963" s="429">
        <v>3.6836199999999999</v>
      </c>
      <c r="E13963" s="429">
        <v>2.9534319999999998</v>
      </c>
      <c r="F13963" s="429">
        <v>2.1980959999999925</v>
      </c>
    </row>
    <row r="13964" spans="1:6" x14ac:dyDescent="0.3">
      <c r="A13964" s="336">
        <v>47550</v>
      </c>
      <c r="B13964" s="2" t="s">
        <v>293</v>
      </c>
      <c r="C13964" s="429">
        <v>6.6596590000000004</v>
      </c>
      <c r="D13964" s="429">
        <v>3.5641340000000001</v>
      </c>
      <c r="E13964" s="429">
        <v>3.0955250000000003</v>
      </c>
      <c r="F13964" s="429">
        <v>3.267879999999991</v>
      </c>
    </row>
    <row r="13965" spans="1:6" x14ac:dyDescent="0.3">
      <c r="A13965" s="336">
        <v>47551</v>
      </c>
      <c r="B13965" s="2" t="s">
        <v>293</v>
      </c>
      <c r="C13965" s="429">
        <v>6.4530060000000002</v>
      </c>
      <c r="D13965" s="429">
        <v>3.6617250000000001</v>
      </c>
      <c r="E13965" s="429">
        <v>2.7912810000000001</v>
      </c>
      <c r="F13965" s="429">
        <v>2.3792199999999966</v>
      </c>
    </row>
    <row r="13966" spans="1:6" x14ac:dyDescent="0.3">
      <c r="A13966" s="336">
        <v>47552</v>
      </c>
      <c r="B13966" s="2" t="s">
        <v>293</v>
      </c>
      <c r="C13966" s="429">
        <v>6.6836830000000003</v>
      </c>
      <c r="D13966" s="429">
        <v>3.5689229999999998</v>
      </c>
      <c r="E13966" s="429">
        <v>3.1147600000000004</v>
      </c>
      <c r="F13966" s="429">
        <v>3.2499849999999881</v>
      </c>
    </row>
    <row r="13967" spans="1:6" x14ac:dyDescent="0.3">
      <c r="A13967" s="336">
        <v>47553</v>
      </c>
      <c r="B13967" s="2" t="s">
        <v>293</v>
      </c>
      <c r="C13967" s="429">
        <v>6.5844170000000002</v>
      </c>
      <c r="D13967" s="429">
        <v>3.7120739999999999</v>
      </c>
      <c r="E13967" s="429">
        <v>2.8723430000000003</v>
      </c>
      <c r="F13967" s="429">
        <v>1.8064109999999971</v>
      </c>
    </row>
    <row r="13968" spans="1:6" x14ac:dyDescent="0.3">
      <c r="A13968" s="336">
        <v>47556</v>
      </c>
      <c r="B13968" s="2" t="s">
        <v>293</v>
      </c>
      <c r="C13968" s="429">
        <v>6.6373420000000003</v>
      </c>
      <c r="D13968" s="429">
        <v>3.6016680000000001</v>
      </c>
      <c r="E13968" s="429">
        <v>3.0356740000000002</v>
      </c>
      <c r="F13968" s="429">
        <v>2.9484590000000068</v>
      </c>
    </row>
    <row r="13969" spans="1:6" x14ac:dyDescent="0.3">
      <c r="A13969" s="336">
        <v>47557</v>
      </c>
      <c r="B13969" s="2" t="s">
        <v>293</v>
      </c>
      <c r="C13969" s="429">
        <v>6.7214169999999998</v>
      </c>
      <c r="D13969" s="429">
        <v>3.6512349999999998</v>
      </c>
      <c r="E13969" s="429">
        <v>3.070182</v>
      </c>
      <c r="F13969" s="429">
        <v>3.0563999999999965</v>
      </c>
    </row>
    <row r="13970" spans="1:6" x14ac:dyDescent="0.3">
      <c r="A13970" s="336">
        <v>47558</v>
      </c>
      <c r="B13970" s="2" t="s">
        <v>293</v>
      </c>
      <c r="C13970" s="429">
        <v>6.6514170000000004</v>
      </c>
      <c r="D13970" s="429">
        <v>3.7014049999999998</v>
      </c>
      <c r="E13970" s="429">
        <v>2.9500120000000005</v>
      </c>
      <c r="F13970" s="429">
        <v>2.0290739999999872</v>
      </c>
    </row>
    <row r="13971" spans="1:6" x14ac:dyDescent="0.3">
      <c r="A13971" s="336">
        <v>47561</v>
      </c>
      <c r="B13971" s="2" t="s">
        <v>293</v>
      </c>
      <c r="C13971" s="429">
        <v>6.7026349999999999</v>
      </c>
      <c r="D13971" s="429">
        <v>3.5157569999999998</v>
      </c>
      <c r="E13971" s="429">
        <v>3.1868780000000001</v>
      </c>
      <c r="F13971" s="429">
        <v>4.5921910000000068</v>
      </c>
    </row>
    <row r="13972" spans="1:6" x14ac:dyDescent="0.3">
      <c r="A13972" s="336">
        <v>47562</v>
      </c>
      <c r="B13972" s="2" t="s">
        <v>293</v>
      </c>
      <c r="C13972" s="429">
        <v>6.5890329999999997</v>
      </c>
      <c r="D13972" s="429">
        <v>3.669775</v>
      </c>
      <c r="E13972" s="429">
        <v>2.9192579999999997</v>
      </c>
      <c r="F13972" s="429">
        <v>2.3766269999999992</v>
      </c>
    </row>
    <row r="13973" spans="1:6" x14ac:dyDescent="0.3">
      <c r="A13973" s="336">
        <v>47564</v>
      </c>
      <c r="B13973" s="2" t="s">
        <v>293</v>
      </c>
      <c r="C13973" s="429">
        <v>6.6828370000000001</v>
      </c>
      <c r="D13973" s="429">
        <v>3.677807</v>
      </c>
      <c r="E13973" s="429">
        <v>3.0050300000000001</v>
      </c>
      <c r="F13973" s="429">
        <v>2.2757290000000054</v>
      </c>
    </row>
    <row r="13974" spans="1:6" x14ac:dyDescent="0.3">
      <c r="A13974" s="336">
        <v>47567</v>
      </c>
      <c r="B13974" s="2" t="s">
        <v>293</v>
      </c>
      <c r="C13974" s="429">
        <v>6.7287210000000002</v>
      </c>
      <c r="D13974" s="429">
        <v>3.6423860000000001</v>
      </c>
      <c r="E13974" s="429">
        <v>3.0863350000000001</v>
      </c>
      <c r="F13974" s="429">
        <v>3.0607959999999892</v>
      </c>
    </row>
    <row r="13975" spans="1:6" x14ac:dyDescent="0.3">
      <c r="A13975" s="336">
        <v>47568</v>
      </c>
      <c r="B13975" s="2" t="s">
        <v>293</v>
      </c>
      <c r="C13975" s="429">
        <v>6.7000169999999999</v>
      </c>
      <c r="D13975" s="429">
        <v>3.6472169999999999</v>
      </c>
      <c r="E13975" s="429">
        <v>3.0528</v>
      </c>
      <c r="F13975" s="429">
        <v>2.9696620000000067</v>
      </c>
    </row>
    <row r="13976" spans="1:6" x14ac:dyDescent="0.3">
      <c r="A13976" s="336">
        <v>47574</v>
      </c>
      <c r="B13976" s="2" t="s">
        <v>293</v>
      </c>
      <c r="C13976" s="429">
        <v>6.478218</v>
      </c>
      <c r="D13976" s="429">
        <v>3.5979009999999998</v>
      </c>
      <c r="E13976" s="429">
        <v>2.8803170000000002</v>
      </c>
      <c r="F13976" s="429">
        <v>2.6592479999999981</v>
      </c>
    </row>
    <row r="13977" spans="1:6" x14ac:dyDescent="0.3">
      <c r="A13977" s="336">
        <v>47575</v>
      </c>
      <c r="B13977" s="2" t="s">
        <v>293</v>
      </c>
      <c r="C13977" s="429">
        <v>6.5870470000000001</v>
      </c>
      <c r="D13977" s="429">
        <v>3.685724</v>
      </c>
      <c r="E13977" s="429">
        <v>2.9013230000000001</v>
      </c>
      <c r="F13977" s="429">
        <v>2.1729650000000049</v>
      </c>
    </row>
    <row r="13978" spans="1:6" x14ac:dyDescent="0.3">
      <c r="A13978" s="336">
        <v>47576</v>
      </c>
      <c r="B13978" s="2" t="s">
        <v>293</v>
      </c>
      <c r="C13978" s="429">
        <v>6.456671</v>
      </c>
      <c r="D13978" s="429">
        <v>3.6852209999999999</v>
      </c>
      <c r="E13978" s="429">
        <v>2.7714500000000002</v>
      </c>
      <c r="F13978" s="429">
        <v>2.0731990000000096</v>
      </c>
    </row>
    <row r="13979" spans="1:6" x14ac:dyDescent="0.3">
      <c r="A13979" s="336">
        <v>47577</v>
      </c>
      <c r="B13979" s="2" t="s">
        <v>293</v>
      </c>
      <c r="C13979" s="429">
        <v>6.595148</v>
      </c>
      <c r="D13979" s="429">
        <v>3.6261920000000001</v>
      </c>
      <c r="E13979" s="429">
        <v>2.9689559999999999</v>
      </c>
      <c r="F13979" s="429">
        <v>2.6971280000000064</v>
      </c>
    </row>
    <row r="13980" spans="1:6" x14ac:dyDescent="0.3">
      <c r="A13980" s="336">
        <v>47578</v>
      </c>
      <c r="B13980" s="2" t="s">
        <v>293</v>
      </c>
      <c r="C13980" s="429">
        <v>6.6715629999999999</v>
      </c>
      <c r="D13980" s="429">
        <v>3.6048300000000002</v>
      </c>
      <c r="E13980" s="429">
        <v>3.0667329999999997</v>
      </c>
      <c r="F13980" s="429">
        <v>3.5216209999999961</v>
      </c>
    </row>
    <row r="13981" spans="1:6" x14ac:dyDescent="0.3">
      <c r="A13981" s="336">
        <v>47579</v>
      </c>
      <c r="B13981" s="2" t="s">
        <v>293</v>
      </c>
      <c r="C13981" s="429">
        <v>6.6774779999999998</v>
      </c>
      <c r="D13981" s="429">
        <v>3.5737190000000001</v>
      </c>
      <c r="E13981" s="429">
        <v>3.1037589999999997</v>
      </c>
      <c r="F13981" s="429">
        <v>3.2192100000000039</v>
      </c>
    </row>
    <row r="13982" spans="1:6" x14ac:dyDescent="0.3">
      <c r="A13982" s="336">
        <v>47580</v>
      </c>
      <c r="B13982" s="2" t="s">
        <v>293</v>
      </c>
      <c r="C13982" s="429">
        <v>6.558243</v>
      </c>
      <c r="D13982" s="429">
        <v>3.7033619999999998</v>
      </c>
      <c r="E13982" s="429">
        <v>2.8548810000000002</v>
      </c>
      <c r="F13982" s="429">
        <v>1.9932900000000089</v>
      </c>
    </row>
    <row r="13983" spans="1:6" x14ac:dyDescent="0.3">
      <c r="A13983" s="336">
        <v>47581</v>
      </c>
      <c r="B13983" s="2" t="s">
        <v>293</v>
      </c>
      <c r="C13983" s="429">
        <v>6.4885960000000003</v>
      </c>
      <c r="D13983" s="429">
        <v>3.7199430000000002</v>
      </c>
      <c r="E13983" s="429">
        <v>2.768653</v>
      </c>
      <c r="F13983" s="429">
        <v>1.7155569999999969</v>
      </c>
    </row>
    <row r="13984" spans="1:6" x14ac:dyDescent="0.3">
      <c r="A13984" s="336">
        <v>47585</v>
      </c>
      <c r="B13984" s="2" t="s">
        <v>293</v>
      </c>
      <c r="C13984" s="429">
        <v>6.6953909999999999</v>
      </c>
      <c r="D13984" s="429">
        <v>3.5938620000000001</v>
      </c>
      <c r="E13984" s="429">
        <v>3.1015289999999998</v>
      </c>
      <c r="F13984" s="429">
        <v>3.0580079999999938</v>
      </c>
    </row>
    <row r="13985" spans="1:6" x14ac:dyDescent="0.3">
      <c r="A13985" s="336">
        <v>47586</v>
      </c>
      <c r="B13985" s="2" t="s">
        <v>293</v>
      </c>
      <c r="C13985" s="429">
        <v>6.5232700000000001</v>
      </c>
      <c r="D13985" s="429">
        <v>3.6092230000000001</v>
      </c>
      <c r="E13985" s="429">
        <v>2.9140470000000001</v>
      </c>
      <c r="F13985" s="429">
        <v>2.6849950000000078</v>
      </c>
    </row>
    <row r="13986" spans="1:6" x14ac:dyDescent="0.3">
      <c r="A13986" s="336">
        <v>47588</v>
      </c>
      <c r="B13986" s="2" t="s">
        <v>293</v>
      </c>
      <c r="C13986" s="429">
        <v>6.5785270000000002</v>
      </c>
      <c r="D13986" s="429">
        <v>3.5766390000000001</v>
      </c>
      <c r="E13986" s="429">
        <v>3.0018880000000001</v>
      </c>
      <c r="F13986" s="429">
        <v>2.994575999999995</v>
      </c>
    </row>
    <row r="13987" spans="1:6" x14ac:dyDescent="0.3">
      <c r="A13987" s="336">
        <v>47590</v>
      </c>
      <c r="B13987" s="2" t="s">
        <v>293</v>
      </c>
      <c r="C13987" s="429">
        <v>6.6853600000000002</v>
      </c>
      <c r="D13987" s="429">
        <v>3.6397029999999999</v>
      </c>
      <c r="E13987" s="429">
        <v>3.0456570000000003</v>
      </c>
      <c r="F13987" s="429">
        <v>2.6027389999999997</v>
      </c>
    </row>
    <row r="13988" spans="1:6" x14ac:dyDescent="0.3">
      <c r="A13988" s="336">
        <v>47591</v>
      </c>
      <c r="B13988" s="2" t="s">
        <v>293</v>
      </c>
      <c r="C13988" s="429">
        <v>6.7185230000000002</v>
      </c>
      <c r="D13988" s="429">
        <v>3.590967</v>
      </c>
      <c r="E13988" s="429">
        <v>3.1275560000000002</v>
      </c>
      <c r="F13988" s="429">
        <v>4.053588000000012</v>
      </c>
    </row>
    <row r="13989" spans="1:6" x14ac:dyDescent="0.3">
      <c r="A13989" s="336">
        <v>47597</v>
      </c>
      <c r="B13989" s="2" t="s">
        <v>293</v>
      </c>
      <c r="C13989" s="429">
        <v>6.7244010000000003</v>
      </c>
      <c r="D13989" s="429">
        <v>3.6433219999999999</v>
      </c>
      <c r="E13989" s="429">
        <v>3.0810790000000003</v>
      </c>
      <c r="F13989" s="429">
        <v>3.1158899999999932</v>
      </c>
    </row>
    <row r="13990" spans="1:6" x14ac:dyDescent="0.3">
      <c r="A13990" s="336">
        <v>47598</v>
      </c>
      <c r="B13990" s="2" t="s">
        <v>293</v>
      </c>
      <c r="C13990" s="429">
        <v>6.7207860000000004</v>
      </c>
      <c r="D13990" s="429">
        <v>3.6247340000000001</v>
      </c>
      <c r="E13990" s="429">
        <v>3.0960520000000002</v>
      </c>
      <c r="F13990" s="429">
        <v>2.9301220000000043</v>
      </c>
    </row>
    <row r="13991" spans="1:6" x14ac:dyDescent="0.3">
      <c r="A13991" s="336">
        <v>47601</v>
      </c>
      <c r="B13991" s="2" t="s">
        <v>293</v>
      </c>
      <c r="C13991" s="429">
        <v>6.7701169999999999</v>
      </c>
      <c r="D13991" s="429">
        <v>3.4257900000000001</v>
      </c>
      <c r="E13991" s="429">
        <v>3.3443269999999998</v>
      </c>
      <c r="F13991" s="429">
        <v>4.5180660000000046</v>
      </c>
    </row>
    <row r="13992" spans="1:6" x14ac:dyDescent="0.3">
      <c r="A13992" s="336">
        <v>47610</v>
      </c>
      <c r="B13992" s="2" t="s">
        <v>293</v>
      </c>
      <c r="C13992" s="429">
        <v>6.8106559999999998</v>
      </c>
      <c r="D13992" s="429">
        <v>3.3388420000000001</v>
      </c>
      <c r="E13992" s="429">
        <v>3.4718139999999997</v>
      </c>
      <c r="F13992" s="429">
        <v>5.4536289999999923</v>
      </c>
    </row>
    <row r="13993" spans="1:6" x14ac:dyDescent="0.3">
      <c r="A13993" s="336">
        <v>47611</v>
      </c>
      <c r="B13993" s="2" t="s">
        <v>293</v>
      </c>
      <c r="C13993" s="429">
        <v>6.6708829999999999</v>
      </c>
      <c r="D13993" s="429">
        <v>3.5399349999999998</v>
      </c>
      <c r="E13993" s="429">
        <v>3.1309480000000001</v>
      </c>
      <c r="F13993" s="429">
        <v>3.4553519999999978</v>
      </c>
    </row>
    <row r="13994" spans="1:6" x14ac:dyDescent="0.3">
      <c r="A13994" s="336">
        <v>47612</v>
      </c>
      <c r="B13994" s="2" t="s">
        <v>293</v>
      </c>
      <c r="C13994" s="429">
        <v>6.795642</v>
      </c>
      <c r="D13994" s="429">
        <v>3.4288029999999998</v>
      </c>
      <c r="E13994" s="429">
        <v>3.3668390000000001</v>
      </c>
      <c r="F13994" s="429">
        <v>5.2568999999999946</v>
      </c>
    </row>
    <row r="13995" spans="1:6" x14ac:dyDescent="0.3">
      <c r="A13995" s="336">
        <v>47613</v>
      </c>
      <c r="B13995" s="2" t="s">
        <v>293</v>
      </c>
      <c r="C13995" s="429">
        <v>6.7818160000000001</v>
      </c>
      <c r="D13995" s="429">
        <v>3.4599890000000002</v>
      </c>
      <c r="E13995" s="429">
        <v>3.3218269999999999</v>
      </c>
      <c r="F13995" s="429">
        <v>4.6217219999999983</v>
      </c>
    </row>
    <row r="13996" spans="1:6" x14ac:dyDescent="0.3">
      <c r="A13996" s="336">
        <v>47615</v>
      </c>
      <c r="B13996" s="2" t="s">
        <v>293</v>
      </c>
      <c r="C13996" s="429">
        <v>6.6520320000000002</v>
      </c>
      <c r="D13996" s="429">
        <v>3.531641</v>
      </c>
      <c r="E13996" s="429">
        <v>3.1203910000000001</v>
      </c>
      <c r="F13996" s="429">
        <v>3.4593300000000013</v>
      </c>
    </row>
    <row r="13997" spans="1:6" x14ac:dyDescent="0.3">
      <c r="A13997" s="336">
        <v>47616</v>
      </c>
      <c r="B13997" s="2" t="s">
        <v>293</v>
      </c>
      <c r="C13997" s="429">
        <v>6.7795860000000001</v>
      </c>
      <c r="D13997" s="429">
        <v>3.4058510000000002</v>
      </c>
      <c r="E13997" s="429">
        <v>3.3737349999999999</v>
      </c>
      <c r="F13997" s="429">
        <v>5.6420519999999996</v>
      </c>
    </row>
    <row r="13998" spans="1:6" x14ac:dyDescent="0.3">
      <c r="A13998" s="336">
        <v>47619</v>
      </c>
      <c r="B13998" s="2" t="s">
        <v>293</v>
      </c>
      <c r="C13998" s="429">
        <v>6.7615439999999998</v>
      </c>
      <c r="D13998" s="429">
        <v>3.4880080000000002</v>
      </c>
      <c r="E13998" s="429">
        <v>3.2735359999999996</v>
      </c>
      <c r="F13998" s="429">
        <v>4.1510359999999977</v>
      </c>
    </row>
    <row r="13999" spans="1:6" x14ac:dyDescent="0.3">
      <c r="A13999" s="336">
        <v>47620</v>
      </c>
      <c r="B13999" s="2" t="s">
        <v>293</v>
      </c>
      <c r="C13999" s="429">
        <v>6.8121239999999998</v>
      </c>
      <c r="D13999" s="429">
        <v>3.3866390000000002</v>
      </c>
      <c r="E13999" s="429">
        <v>3.4254849999999997</v>
      </c>
      <c r="F13999" s="429">
        <v>5.5451680000000039</v>
      </c>
    </row>
    <row r="14000" spans="1:6" x14ac:dyDescent="0.3">
      <c r="A14000" s="336">
        <v>47630</v>
      </c>
      <c r="B14000" s="2" t="s">
        <v>293</v>
      </c>
      <c r="C14000" s="429">
        <v>6.7996840000000001</v>
      </c>
      <c r="D14000" s="429">
        <v>3.3319489999999998</v>
      </c>
      <c r="E14000" s="429">
        <v>3.4677350000000002</v>
      </c>
      <c r="F14000" s="429">
        <v>5.2960810000000151</v>
      </c>
    </row>
    <row r="14001" spans="1:6" x14ac:dyDescent="0.3">
      <c r="A14001" s="336">
        <v>47631</v>
      </c>
      <c r="B14001" s="2" t="s">
        <v>293</v>
      </c>
      <c r="C14001" s="429">
        <v>6.781917</v>
      </c>
      <c r="D14001" s="429">
        <v>3.3989050000000001</v>
      </c>
      <c r="E14001" s="429">
        <v>3.3830119999999999</v>
      </c>
      <c r="F14001" s="429">
        <v>5.5793290000000084</v>
      </c>
    </row>
    <row r="14002" spans="1:6" x14ac:dyDescent="0.3">
      <c r="A14002" s="336">
        <v>47633</v>
      </c>
      <c r="B14002" s="2" t="s">
        <v>293</v>
      </c>
      <c r="C14002" s="429">
        <v>6.7899269999999996</v>
      </c>
      <c r="D14002" s="429">
        <v>3.4124989999999999</v>
      </c>
      <c r="E14002" s="429">
        <v>3.3774279999999997</v>
      </c>
      <c r="F14002" s="429">
        <v>5.4069919999999954</v>
      </c>
    </row>
    <row r="14003" spans="1:6" x14ac:dyDescent="0.3">
      <c r="A14003" s="336">
        <v>47634</v>
      </c>
      <c r="B14003" s="2" t="s">
        <v>293</v>
      </c>
      <c r="C14003" s="429">
        <v>6.7533390000000004</v>
      </c>
      <c r="D14003" s="429">
        <v>3.415743</v>
      </c>
      <c r="E14003" s="429">
        <v>3.3375960000000005</v>
      </c>
      <c r="F14003" s="429">
        <v>4.4883570000000077</v>
      </c>
    </row>
    <row r="14004" spans="1:6" x14ac:dyDescent="0.3">
      <c r="A14004" s="336">
        <v>47635</v>
      </c>
      <c r="B14004" s="2" t="s">
        <v>293</v>
      </c>
      <c r="C14004" s="429">
        <v>6.7183099999999998</v>
      </c>
      <c r="D14004" s="429">
        <v>3.4512830000000001</v>
      </c>
      <c r="E14004" s="429">
        <v>3.2670269999999997</v>
      </c>
      <c r="F14004" s="429">
        <v>4.1177339999999987</v>
      </c>
    </row>
    <row r="14005" spans="1:6" x14ac:dyDescent="0.3">
      <c r="A14005" s="336">
        <v>47637</v>
      </c>
      <c r="B14005" s="2" t="s">
        <v>293</v>
      </c>
      <c r="C14005" s="429">
        <v>6.7223949999999997</v>
      </c>
      <c r="D14005" s="429">
        <v>3.5202279999999999</v>
      </c>
      <c r="E14005" s="429">
        <v>3.2021669999999998</v>
      </c>
      <c r="F14005" s="429">
        <v>3.6894479999999987</v>
      </c>
    </row>
    <row r="14006" spans="1:6" x14ac:dyDescent="0.3">
      <c r="A14006" s="336">
        <v>47638</v>
      </c>
      <c r="B14006" s="2" t="s">
        <v>293</v>
      </c>
      <c r="C14006" s="429">
        <v>6.792643</v>
      </c>
      <c r="D14006" s="429">
        <v>3.3780899999999998</v>
      </c>
      <c r="E14006" s="429">
        <v>3.4145530000000002</v>
      </c>
      <c r="F14006" s="429">
        <v>5.4805160000000015</v>
      </c>
    </row>
    <row r="14007" spans="1:6" x14ac:dyDescent="0.3">
      <c r="A14007" s="336">
        <v>47639</v>
      </c>
      <c r="B14007" s="2" t="s">
        <v>293</v>
      </c>
      <c r="C14007" s="429">
        <v>6.7921490000000002</v>
      </c>
      <c r="D14007" s="429">
        <v>3.4311129999999999</v>
      </c>
      <c r="E14007" s="429">
        <v>3.3610360000000004</v>
      </c>
      <c r="F14007" s="429">
        <v>5.0869110000000006</v>
      </c>
    </row>
    <row r="14008" spans="1:6" x14ac:dyDescent="0.3">
      <c r="A14008" s="336">
        <v>47640</v>
      </c>
      <c r="B14008" s="2" t="s">
        <v>293</v>
      </c>
      <c r="C14008" s="429">
        <v>6.7352340000000002</v>
      </c>
      <c r="D14008" s="429">
        <v>3.6264479999999999</v>
      </c>
      <c r="E14008" s="429">
        <v>3.1087860000000003</v>
      </c>
      <c r="F14008" s="429">
        <v>3.6193409999999915</v>
      </c>
    </row>
    <row r="14009" spans="1:6" x14ac:dyDescent="0.3">
      <c r="A14009" s="336">
        <v>47647</v>
      </c>
      <c r="B14009" s="2" t="s">
        <v>293</v>
      </c>
      <c r="C14009" s="429">
        <v>6.7830329999999996</v>
      </c>
      <c r="D14009" s="429">
        <v>3.4725440000000001</v>
      </c>
      <c r="E14009" s="429">
        <v>3.3104889999999996</v>
      </c>
      <c r="F14009" s="429">
        <v>4.6307040000000015</v>
      </c>
    </row>
    <row r="14010" spans="1:6" x14ac:dyDescent="0.3">
      <c r="A14010" s="336">
        <v>47648</v>
      </c>
      <c r="B14010" s="2" t="s">
        <v>293</v>
      </c>
      <c r="C14010" s="429">
        <v>6.7773159999999999</v>
      </c>
      <c r="D14010" s="429">
        <v>3.500553</v>
      </c>
      <c r="E14010" s="429">
        <v>3.2767629999999999</v>
      </c>
      <c r="F14010" s="429">
        <v>4.6164890000000014</v>
      </c>
    </row>
    <row r="14011" spans="1:6" x14ac:dyDescent="0.3">
      <c r="A14011" s="336">
        <v>47649</v>
      </c>
      <c r="B14011" s="2" t="s">
        <v>293</v>
      </c>
      <c r="C14011" s="429">
        <v>6.7549659999999996</v>
      </c>
      <c r="D14011" s="429">
        <v>3.5750959999999998</v>
      </c>
      <c r="E14011" s="429">
        <v>3.1798699999999998</v>
      </c>
      <c r="F14011" s="429">
        <v>3.9226910000000004</v>
      </c>
    </row>
    <row r="14012" spans="1:6" x14ac:dyDescent="0.3">
      <c r="A14012" s="336">
        <v>47660</v>
      </c>
      <c r="B14012" s="2" t="s">
        <v>293</v>
      </c>
      <c r="C14012" s="429">
        <v>6.743455</v>
      </c>
      <c r="D14012" s="429">
        <v>3.5688589999999998</v>
      </c>
      <c r="E14012" s="429">
        <v>3.1745960000000002</v>
      </c>
      <c r="F14012" s="429">
        <v>3.6077920000000034</v>
      </c>
    </row>
    <row r="14013" spans="1:6" x14ac:dyDescent="0.3">
      <c r="A14013" s="336">
        <v>47665</v>
      </c>
      <c r="B14013" s="2" t="s">
        <v>293</v>
      </c>
      <c r="C14013" s="429">
        <v>6.7817410000000002</v>
      </c>
      <c r="D14013" s="429">
        <v>3.4675980000000002</v>
      </c>
      <c r="E14013" s="429">
        <v>3.3141430000000001</v>
      </c>
      <c r="F14013" s="429">
        <v>5.1110040000000083</v>
      </c>
    </row>
    <row r="14014" spans="1:6" x14ac:dyDescent="0.3">
      <c r="A14014" s="336">
        <v>47666</v>
      </c>
      <c r="B14014" s="2" t="s">
        <v>293</v>
      </c>
      <c r="C14014" s="429">
        <v>6.7521310000000003</v>
      </c>
      <c r="D14014" s="429">
        <v>3.5977950000000001</v>
      </c>
      <c r="E14014" s="429">
        <v>3.1543360000000003</v>
      </c>
      <c r="F14014" s="429">
        <v>4.0200969999999856</v>
      </c>
    </row>
    <row r="14015" spans="1:6" x14ac:dyDescent="0.3">
      <c r="A14015" s="336">
        <v>47670</v>
      </c>
      <c r="B14015" s="2" t="s">
        <v>293</v>
      </c>
      <c r="C14015" s="429">
        <v>6.7630559999999997</v>
      </c>
      <c r="D14015" s="429">
        <v>3.5682710000000002</v>
      </c>
      <c r="E14015" s="429">
        <v>3.1947849999999995</v>
      </c>
      <c r="F14015" s="429">
        <v>4.1777530000000098</v>
      </c>
    </row>
    <row r="14016" spans="1:6" x14ac:dyDescent="0.3">
      <c r="A14016" s="336">
        <v>47708</v>
      </c>
      <c r="B14016" s="2" t="s">
        <v>293</v>
      </c>
      <c r="C14016" s="429">
        <v>6.8127110000000002</v>
      </c>
      <c r="D14016" s="429">
        <v>3.2963809999999998</v>
      </c>
      <c r="E14016" s="429">
        <v>3.5163300000000004</v>
      </c>
      <c r="F14016" s="429">
        <v>5.7080130000000011</v>
      </c>
    </row>
    <row r="14017" spans="1:6" x14ac:dyDescent="0.3">
      <c r="A14017" s="336">
        <v>47710</v>
      </c>
      <c r="B14017" s="2" t="s">
        <v>293</v>
      </c>
      <c r="C14017" s="429">
        <v>6.8144910000000003</v>
      </c>
      <c r="D14017" s="429">
        <v>3.3069700000000002</v>
      </c>
      <c r="E14017" s="429">
        <v>3.5075210000000001</v>
      </c>
      <c r="F14017" s="429">
        <v>5.7391940000000048</v>
      </c>
    </row>
    <row r="14018" spans="1:6" x14ac:dyDescent="0.3">
      <c r="A14018" s="336">
        <v>47711</v>
      </c>
      <c r="B14018" s="2" t="s">
        <v>293</v>
      </c>
      <c r="C14018" s="429">
        <v>6.8150510000000004</v>
      </c>
      <c r="D14018" s="429">
        <v>3.3063560000000001</v>
      </c>
      <c r="E14018" s="429">
        <v>3.5086950000000003</v>
      </c>
      <c r="F14018" s="429">
        <v>5.7113279999999946</v>
      </c>
    </row>
    <row r="14019" spans="1:6" x14ac:dyDescent="0.3">
      <c r="A14019" s="336">
        <v>47712</v>
      </c>
      <c r="B14019" s="2" t="s">
        <v>293</v>
      </c>
      <c r="C14019" s="429">
        <v>6.8115389999999998</v>
      </c>
      <c r="D14019" s="429">
        <v>3.3184260000000001</v>
      </c>
      <c r="E14019" s="429">
        <v>3.4931129999999997</v>
      </c>
      <c r="F14019" s="429">
        <v>5.542896000000006</v>
      </c>
    </row>
    <row r="14020" spans="1:6" x14ac:dyDescent="0.3">
      <c r="A14020" s="336">
        <v>47713</v>
      </c>
      <c r="B14020" s="2" t="s">
        <v>293</v>
      </c>
      <c r="C14020" s="429">
        <v>6.812379</v>
      </c>
      <c r="D14020" s="429">
        <v>3.2941050000000001</v>
      </c>
      <c r="E14020" s="429">
        <v>3.5182739999999999</v>
      </c>
      <c r="F14020" s="429">
        <v>5.6926319999999961</v>
      </c>
    </row>
    <row r="14021" spans="1:6" x14ac:dyDescent="0.3">
      <c r="A14021" s="336">
        <v>47714</v>
      </c>
      <c r="B14021" s="2" t="s">
        <v>293</v>
      </c>
      <c r="C14021" s="429">
        <v>6.8129330000000001</v>
      </c>
      <c r="D14021" s="429">
        <v>3.2950119999999998</v>
      </c>
      <c r="E14021" s="429">
        <v>3.5179210000000003</v>
      </c>
      <c r="F14021" s="429">
        <v>5.6602260000000015</v>
      </c>
    </row>
    <row r="14022" spans="1:6" x14ac:dyDescent="0.3">
      <c r="A14022" s="336">
        <v>47715</v>
      </c>
      <c r="B14022" s="2" t="s">
        <v>293</v>
      </c>
      <c r="C14022" s="429">
        <v>6.8146469999999999</v>
      </c>
      <c r="D14022" s="429">
        <v>3.3012229999999998</v>
      </c>
      <c r="E14022" s="429">
        <v>3.5134240000000001</v>
      </c>
      <c r="F14022" s="429">
        <v>5.642466000000006</v>
      </c>
    </row>
    <row r="14023" spans="1:6" x14ac:dyDescent="0.3">
      <c r="A14023" s="336">
        <v>47720</v>
      </c>
      <c r="B14023" s="2" t="s">
        <v>293</v>
      </c>
      <c r="C14023" s="429">
        <v>6.8072869999999996</v>
      </c>
      <c r="D14023" s="429">
        <v>3.339979</v>
      </c>
      <c r="E14023" s="429">
        <v>3.4673079999999996</v>
      </c>
      <c r="F14023" s="429">
        <v>5.605721999999993</v>
      </c>
    </row>
    <row r="14024" spans="1:6" x14ac:dyDescent="0.3">
      <c r="A14024" s="336">
        <v>47722</v>
      </c>
      <c r="B14024" s="2" t="s">
        <v>293</v>
      </c>
      <c r="C14024" s="429">
        <v>6.8134389999999998</v>
      </c>
      <c r="D14024" s="429">
        <v>3.298006</v>
      </c>
      <c r="E14024" s="429">
        <v>3.5154329999999998</v>
      </c>
      <c r="F14024" s="429">
        <v>5.6788159999999976</v>
      </c>
    </row>
    <row r="14025" spans="1:6" x14ac:dyDescent="0.3">
      <c r="A14025" s="336">
        <v>47725</v>
      </c>
      <c r="B14025" s="2" t="s">
        <v>293</v>
      </c>
      <c r="C14025" s="429">
        <v>6.8092389999999998</v>
      </c>
      <c r="D14025" s="429">
        <v>3.3521679999999998</v>
      </c>
      <c r="E14025" s="429">
        <v>3.457071</v>
      </c>
      <c r="F14025" s="429">
        <v>5.512601999999994</v>
      </c>
    </row>
    <row r="14026" spans="1:6" x14ac:dyDescent="0.3">
      <c r="A14026" s="336">
        <v>47802</v>
      </c>
      <c r="B14026" s="2" t="s">
        <v>293</v>
      </c>
      <c r="C14026" s="429">
        <v>6.7175950000000002</v>
      </c>
      <c r="D14026" s="429">
        <v>3.460512</v>
      </c>
      <c r="E14026" s="429">
        <v>3.2570830000000002</v>
      </c>
      <c r="F14026" s="429">
        <v>6.6974169999999944</v>
      </c>
    </row>
    <row r="14027" spans="1:6" x14ac:dyDescent="0.3">
      <c r="A14027" s="336">
        <v>47803</v>
      </c>
      <c r="B14027" s="2" t="s">
        <v>293</v>
      </c>
      <c r="C14027" s="429">
        <v>6.6784210000000002</v>
      </c>
      <c r="D14027" s="429">
        <v>3.5043199999999999</v>
      </c>
      <c r="E14027" s="429">
        <v>3.1741010000000003</v>
      </c>
      <c r="F14027" s="429">
        <v>6.7853569999999976</v>
      </c>
    </row>
    <row r="14028" spans="1:6" x14ac:dyDescent="0.3">
      <c r="A14028" s="336">
        <v>47804</v>
      </c>
      <c r="B14028" s="2" t="s">
        <v>293</v>
      </c>
      <c r="C14028" s="429">
        <v>6.7308089999999998</v>
      </c>
      <c r="D14028" s="429">
        <v>3.4754740000000002</v>
      </c>
      <c r="E14028" s="429">
        <v>3.2553349999999996</v>
      </c>
      <c r="F14028" s="429">
        <v>6.9257839999999931</v>
      </c>
    </row>
    <row r="14029" spans="1:6" x14ac:dyDescent="0.3">
      <c r="A14029" s="336">
        <v>47805</v>
      </c>
      <c r="B14029" s="2" t="s">
        <v>293</v>
      </c>
      <c r="C14029" s="429">
        <v>6.7021090000000001</v>
      </c>
      <c r="D14029" s="429">
        <v>3.496505</v>
      </c>
      <c r="E14029" s="429">
        <v>3.2056040000000001</v>
      </c>
      <c r="F14029" s="429">
        <v>6.7714360000000013</v>
      </c>
    </row>
    <row r="14030" spans="1:6" x14ac:dyDescent="0.3">
      <c r="A14030" s="336">
        <v>47807</v>
      </c>
      <c r="B14030" s="2" t="s">
        <v>293</v>
      </c>
      <c r="C14030" s="429">
        <v>6.7427020000000004</v>
      </c>
      <c r="D14030" s="429">
        <v>3.4690249999999998</v>
      </c>
      <c r="E14030" s="429">
        <v>3.2736770000000006</v>
      </c>
      <c r="F14030" s="429">
        <v>6.9855069999999984</v>
      </c>
    </row>
    <row r="14031" spans="1:6" x14ac:dyDescent="0.3">
      <c r="A14031" s="336">
        <v>47809</v>
      </c>
      <c r="B14031" s="2" t="s">
        <v>293</v>
      </c>
      <c r="C14031" s="429">
        <v>6.7439920000000004</v>
      </c>
      <c r="D14031" s="429">
        <v>3.4685739999999998</v>
      </c>
      <c r="E14031" s="429">
        <v>3.2754180000000006</v>
      </c>
      <c r="F14031" s="429">
        <v>6.9918860000000009</v>
      </c>
    </row>
    <row r="14032" spans="1:6" x14ac:dyDescent="0.3">
      <c r="A14032" s="336">
        <v>47832</v>
      </c>
      <c r="B14032" s="2" t="s">
        <v>293</v>
      </c>
      <c r="C14032" s="429">
        <v>6.6885209999999997</v>
      </c>
      <c r="D14032" s="429">
        <v>3.5821350000000001</v>
      </c>
      <c r="E14032" s="429">
        <v>3.1063859999999996</v>
      </c>
      <c r="F14032" s="429">
        <v>5.469068</v>
      </c>
    </row>
    <row r="14033" spans="1:6" x14ac:dyDescent="0.3">
      <c r="A14033" s="336">
        <v>47833</v>
      </c>
      <c r="B14033" s="2" t="s">
        <v>293</v>
      </c>
      <c r="C14033" s="429">
        <v>6.5559430000000001</v>
      </c>
      <c r="D14033" s="429">
        <v>3.5678269999999999</v>
      </c>
      <c r="E14033" s="429">
        <v>2.9881160000000002</v>
      </c>
      <c r="F14033" s="429">
        <v>5.1051400000000058</v>
      </c>
    </row>
    <row r="14034" spans="1:6" x14ac:dyDescent="0.3">
      <c r="A14034" s="336">
        <v>47834</v>
      </c>
      <c r="B14034" s="2" t="s">
        <v>293</v>
      </c>
      <c r="C14034" s="429">
        <v>6.6012729999999999</v>
      </c>
      <c r="D14034" s="429">
        <v>3.58345</v>
      </c>
      <c r="E14034" s="429">
        <v>3.0178229999999999</v>
      </c>
      <c r="F14034" s="429">
        <v>5.7398549999999986</v>
      </c>
    </row>
    <row r="14035" spans="1:6" x14ac:dyDescent="0.3">
      <c r="A14035" s="336">
        <v>47836</v>
      </c>
      <c r="B14035" s="2" t="s">
        <v>293</v>
      </c>
      <c r="C14035" s="429">
        <v>6.6493589999999996</v>
      </c>
      <c r="D14035" s="429">
        <v>3.562033</v>
      </c>
      <c r="E14035" s="429">
        <v>3.0873259999999996</v>
      </c>
      <c r="F14035" s="429">
        <v>5.5730149999999981</v>
      </c>
    </row>
    <row r="14036" spans="1:6" x14ac:dyDescent="0.3">
      <c r="A14036" s="336">
        <v>47837</v>
      </c>
      <c r="B14036" s="2" t="s">
        <v>293</v>
      </c>
      <c r="C14036" s="429">
        <v>6.5904530000000001</v>
      </c>
      <c r="D14036" s="429">
        <v>3.6077309999999998</v>
      </c>
      <c r="E14036" s="429">
        <v>2.9827220000000003</v>
      </c>
      <c r="F14036" s="429">
        <v>5.3317899999999909</v>
      </c>
    </row>
    <row r="14037" spans="1:6" x14ac:dyDescent="0.3">
      <c r="A14037" s="336">
        <v>47838</v>
      </c>
      <c r="B14037" s="2" t="s">
        <v>293</v>
      </c>
      <c r="C14037" s="429">
        <v>6.6882429999999999</v>
      </c>
      <c r="D14037" s="429">
        <v>3.5005160000000002</v>
      </c>
      <c r="E14037" s="429">
        <v>3.1877269999999998</v>
      </c>
      <c r="F14037" s="429">
        <v>4.816907999999998</v>
      </c>
    </row>
    <row r="14038" spans="1:6" x14ac:dyDescent="0.3">
      <c r="A14038" s="336">
        <v>47840</v>
      </c>
      <c r="B14038" s="2" t="s">
        <v>293</v>
      </c>
      <c r="C14038" s="429">
        <v>6.5896549999999996</v>
      </c>
      <c r="D14038" s="429">
        <v>3.568873</v>
      </c>
      <c r="E14038" s="429">
        <v>3.0207819999999996</v>
      </c>
      <c r="F14038" s="429">
        <v>5.6221639999999979</v>
      </c>
    </row>
    <row r="14039" spans="1:6" x14ac:dyDescent="0.3">
      <c r="A14039" s="336">
        <v>47841</v>
      </c>
      <c r="B14039" s="2" t="s">
        <v>293</v>
      </c>
      <c r="C14039" s="429">
        <v>6.6021979999999996</v>
      </c>
      <c r="D14039" s="429">
        <v>3.5448170000000001</v>
      </c>
      <c r="E14039" s="429">
        <v>3.0573809999999995</v>
      </c>
      <c r="F14039" s="429">
        <v>5.4693499999999986</v>
      </c>
    </row>
    <row r="14040" spans="1:6" x14ac:dyDescent="0.3">
      <c r="A14040" s="336">
        <v>47842</v>
      </c>
      <c r="B14040" s="2" t="s">
        <v>293</v>
      </c>
      <c r="C14040" s="429">
        <v>6.7376630000000004</v>
      </c>
      <c r="D14040" s="429">
        <v>3.4903559999999998</v>
      </c>
      <c r="E14040" s="429">
        <v>3.2473070000000006</v>
      </c>
      <c r="F14040" s="429">
        <v>6.469060000000006</v>
      </c>
    </row>
    <row r="14041" spans="1:6" x14ac:dyDescent="0.3">
      <c r="A14041" s="336">
        <v>47846</v>
      </c>
      <c r="B14041" s="2" t="s">
        <v>293</v>
      </c>
      <c r="C14041" s="429">
        <v>6.6150089999999997</v>
      </c>
      <c r="D14041" s="429">
        <v>3.5350419999999998</v>
      </c>
      <c r="E14041" s="429">
        <v>3.0799669999999999</v>
      </c>
      <c r="F14041" s="429">
        <v>6.210333999999996</v>
      </c>
    </row>
    <row r="14042" spans="1:6" x14ac:dyDescent="0.3">
      <c r="A14042" s="336">
        <v>47847</v>
      </c>
      <c r="B14042" s="2" t="s">
        <v>293</v>
      </c>
      <c r="C14042" s="429">
        <v>6.7272220000000003</v>
      </c>
      <c r="D14042" s="429">
        <v>3.551634</v>
      </c>
      <c r="E14042" s="429">
        <v>3.1755880000000003</v>
      </c>
      <c r="F14042" s="429">
        <v>6.3283819999999977</v>
      </c>
    </row>
    <row r="14043" spans="1:6" x14ac:dyDescent="0.3">
      <c r="A14043" s="336">
        <v>47848</v>
      </c>
      <c r="B14043" s="2" t="s">
        <v>293</v>
      </c>
      <c r="C14043" s="429">
        <v>6.6479730000000004</v>
      </c>
      <c r="D14043" s="429">
        <v>3.5389349999999999</v>
      </c>
      <c r="E14043" s="429">
        <v>3.1090380000000004</v>
      </c>
      <c r="F14043" s="429">
        <v>4.6866739999999965</v>
      </c>
    </row>
    <row r="14044" spans="1:6" x14ac:dyDescent="0.3">
      <c r="A14044" s="336">
        <v>47849</v>
      </c>
      <c r="B14044" s="2" t="s">
        <v>293</v>
      </c>
      <c r="C14044" s="429">
        <v>6.7698340000000004</v>
      </c>
      <c r="D14044" s="429">
        <v>3.3890199999999999</v>
      </c>
      <c r="E14044" s="429">
        <v>3.3808140000000004</v>
      </c>
      <c r="F14044" s="429">
        <v>6.5647140000000022</v>
      </c>
    </row>
    <row r="14045" spans="1:6" x14ac:dyDescent="0.3">
      <c r="A14045" s="336">
        <v>47850</v>
      </c>
      <c r="B14045" s="2" t="s">
        <v>293</v>
      </c>
      <c r="C14045" s="429">
        <v>6.694985</v>
      </c>
      <c r="D14045" s="429">
        <v>3.4508770000000002</v>
      </c>
      <c r="E14045" s="429">
        <v>3.2441079999999998</v>
      </c>
      <c r="F14045" s="429">
        <v>6.3118949999999998</v>
      </c>
    </row>
    <row r="14046" spans="1:6" x14ac:dyDescent="0.3">
      <c r="A14046" s="336">
        <v>47854</v>
      </c>
      <c r="B14046" s="2" t="s">
        <v>293</v>
      </c>
      <c r="C14046" s="429">
        <v>6.7299379999999998</v>
      </c>
      <c r="D14046" s="429">
        <v>3.533925</v>
      </c>
      <c r="E14046" s="429">
        <v>3.1960129999999998</v>
      </c>
      <c r="F14046" s="429">
        <v>6.2181440000000023</v>
      </c>
    </row>
    <row r="14047" spans="1:6" x14ac:dyDescent="0.3">
      <c r="A14047" s="336">
        <v>47858</v>
      </c>
      <c r="B14047" s="2" t="s">
        <v>293</v>
      </c>
      <c r="C14047" s="429">
        <v>6.6167179999999997</v>
      </c>
      <c r="D14047" s="429">
        <v>3.5207839999999999</v>
      </c>
      <c r="E14047" s="429">
        <v>3.0959339999999997</v>
      </c>
      <c r="F14047" s="429">
        <v>5.8673920000000024</v>
      </c>
    </row>
    <row r="14048" spans="1:6" x14ac:dyDescent="0.3">
      <c r="A14048" s="336">
        <v>47859</v>
      </c>
      <c r="B14048" s="2" t="s">
        <v>293</v>
      </c>
      <c r="C14048" s="429">
        <v>6.6266730000000003</v>
      </c>
      <c r="D14048" s="429">
        <v>3.7167080000000001</v>
      </c>
      <c r="E14048" s="429">
        <v>2.9099650000000001</v>
      </c>
      <c r="F14048" s="429">
        <v>4.8491789999999924</v>
      </c>
    </row>
    <row r="14049" spans="1:6" x14ac:dyDescent="0.3">
      <c r="A14049" s="336">
        <v>47861</v>
      </c>
      <c r="B14049" s="2" t="s">
        <v>293</v>
      </c>
      <c r="C14049" s="429">
        <v>6.7608680000000003</v>
      </c>
      <c r="D14049" s="429">
        <v>3.3920319999999999</v>
      </c>
      <c r="E14049" s="429">
        <v>3.3688360000000004</v>
      </c>
      <c r="F14049" s="429">
        <v>6.0965360000000004</v>
      </c>
    </row>
    <row r="14050" spans="1:6" x14ac:dyDescent="0.3">
      <c r="A14050" s="336">
        <v>47862</v>
      </c>
      <c r="B14050" s="2" t="s">
        <v>293</v>
      </c>
      <c r="C14050" s="429">
        <v>6.7114979999999997</v>
      </c>
      <c r="D14050" s="429">
        <v>3.5520399999999999</v>
      </c>
      <c r="E14050" s="429">
        <v>3.1594579999999999</v>
      </c>
      <c r="F14050" s="429">
        <v>5.8525919999999942</v>
      </c>
    </row>
    <row r="14051" spans="1:6" x14ac:dyDescent="0.3">
      <c r="A14051" s="336">
        <v>47866</v>
      </c>
      <c r="B14051" s="2" t="s">
        <v>293</v>
      </c>
      <c r="C14051" s="429">
        <v>6.658595</v>
      </c>
      <c r="D14051" s="429">
        <v>3.4881989999999998</v>
      </c>
      <c r="E14051" s="429">
        <v>3.1703960000000002</v>
      </c>
      <c r="F14051" s="429">
        <v>6.2681779999999989</v>
      </c>
    </row>
    <row r="14052" spans="1:6" x14ac:dyDescent="0.3">
      <c r="A14052" s="336">
        <v>47868</v>
      </c>
      <c r="B14052" s="2" t="s">
        <v>293</v>
      </c>
      <c r="C14052" s="429">
        <v>6.5224299999999999</v>
      </c>
      <c r="D14052" s="429">
        <v>3.5780069999999999</v>
      </c>
      <c r="E14052" s="429">
        <v>2.944423</v>
      </c>
      <c r="F14052" s="429">
        <v>4.830085000000004</v>
      </c>
    </row>
    <row r="14053" spans="1:6" x14ac:dyDescent="0.3">
      <c r="A14053" s="336">
        <v>47872</v>
      </c>
      <c r="B14053" s="2" t="s">
        <v>293</v>
      </c>
      <c r="C14053" s="429">
        <v>6.6426550000000004</v>
      </c>
      <c r="D14053" s="429">
        <v>3.6228530000000001</v>
      </c>
      <c r="E14053" s="429">
        <v>3.0198020000000003</v>
      </c>
      <c r="F14053" s="429">
        <v>4.9985089999999985</v>
      </c>
    </row>
    <row r="14054" spans="1:6" x14ac:dyDescent="0.3">
      <c r="A14054" s="336">
        <v>47874</v>
      </c>
      <c r="B14054" s="2" t="s">
        <v>293</v>
      </c>
      <c r="C14054" s="429">
        <v>6.6937930000000003</v>
      </c>
      <c r="D14054" s="429">
        <v>3.5131169999999998</v>
      </c>
      <c r="E14054" s="429">
        <v>3.1806760000000005</v>
      </c>
      <c r="F14054" s="429">
        <v>6.2823750000000089</v>
      </c>
    </row>
    <row r="14055" spans="1:6" x14ac:dyDescent="0.3">
      <c r="A14055" s="336">
        <v>47879</v>
      </c>
      <c r="B14055" s="2" t="s">
        <v>293</v>
      </c>
      <c r="C14055" s="429">
        <v>6.6745390000000002</v>
      </c>
      <c r="D14055" s="429">
        <v>3.4715780000000001</v>
      </c>
      <c r="E14055" s="429">
        <v>3.2029610000000002</v>
      </c>
      <c r="F14055" s="429">
        <v>5.9368649999999974</v>
      </c>
    </row>
    <row r="14056" spans="1:6" x14ac:dyDescent="0.3">
      <c r="A14056" s="336">
        <v>47882</v>
      </c>
      <c r="B14056" s="2" t="s">
        <v>293</v>
      </c>
      <c r="C14056" s="429">
        <v>6.7007760000000003</v>
      </c>
      <c r="D14056" s="429">
        <v>3.4594170000000002</v>
      </c>
      <c r="E14056" s="429">
        <v>3.2413590000000001</v>
      </c>
      <c r="F14056" s="429">
        <v>5.6325450000000004</v>
      </c>
    </row>
    <row r="14057" spans="1:6" x14ac:dyDescent="0.3">
      <c r="A14057" s="336">
        <v>47885</v>
      </c>
      <c r="B14057" s="2" t="s">
        <v>293</v>
      </c>
      <c r="C14057" s="429">
        <v>6.7523030000000004</v>
      </c>
      <c r="D14057" s="429">
        <v>3.4552130000000001</v>
      </c>
      <c r="E14057" s="429">
        <v>3.2970900000000003</v>
      </c>
      <c r="F14057" s="429">
        <v>6.7456579999999988</v>
      </c>
    </row>
    <row r="14058" spans="1:6" x14ac:dyDescent="0.3">
      <c r="A14058" s="336">
        <v>47901</v>
      </c>
      <c r="B14058" s="2" t="s">
        <v>295</v>
      </c>
      <c r="C14058" s="429">
        <v>6.4053230000000001</v>
      </c>
      <c r="D14058" s="429">
        <v>3.2441520000000001</v>
      </c>
      <c r="E14058" s="429">
        <v>3.161171</v>
      </c>
      <c r="F14058" s="429">
        <v>7.9142939999999982</v>
      </c>
    </row>
    <row r="14059" spans="1:6" x14ac:dyDescent="0.3">
      <c r="A14059" s="336">
        <v>47904</v>
      </c>
      <c r="B14059" s="2" t="s">
        <v>295</v>
      </c>
      <c r="C14059" s="429">
        <v>6.4008139999999996</v>
      </c>
      <c r="D14059" s="429">
        <v>3.276885</v>
      </c>
      <c r="E14059" s="429">
        <v>3.1239289999999995</v>
      </c>
      <c r="F14059" s="429">
        <v>7.8756439999999941</v>
      </c>
    </row>
    <row r="14060" spans="1:6" x14ac:dyDescent="0.3">
      <c r="A14060" s="336">
        <v>47905</v>
      </c>
      <c r="B14060" s="2" t="s">
        <v>293</v>
      </c>
      <c r="C14060" s="429">
        <v>6.5785710000000002</v>
      </c>
      <c r="D14060" s="429">
        <v>3.6703519999999998</v>
      </c>
      <c r="E14060" s="429">
        <v>2.9082190000000003</v>
      </c>
      <c r="F14060" s="429">
        <v>7.4263509999999897</v>
      </c>
    </row>
    <row r="14061" spans="1:6" x14ac:dyDescent="0.3">
      <c r="A14061" s="336">
        <v>47906</v>
      </c>
      <c r="B14061" s="2" t="s">
        <v>295</v>
      </c>
      <c r="C14061" s="429">
        <v>6.3908529999999999</v>
      </c>
      <c r="D14061" s="429">
        <v>3.2796820000000002</v>
      </c>
      <c r="E14061" s="429">
        <v>3.1111709999999997</v>
      </c>
      <c r="F14061" s="429">
        <v>7.6885099999999937</v>
      </c>
    </row>
    <row r="14062" spans="1:6" x14ac:dyDescent="0.3">
      <c r="A14062" s="336">
        <v>47907</v>
      </c>
      <c r="B14062" s="2" t="s">
        <v>295</v>
      </c>
      <c r="C14062" s="429">
        <v>6.4068889999999996</v>
      </c>
      <c r="D14062" s="429">
        <v>3.2049029999999998</v>
      </c>
      <c r="E14062" s="429">
        <v>3.2019859999999998</v>
      </c>
      <c r="F14062" s="429">
        <v>7.9847340000000031</v>
      </c>
    </row>
    <row r="14063" spans="1:6" x14ac:dyDescent="0.3">
      <c r="A14063" s="336">
        <v>47909</v>
      </c>
      <c r="B14063" s="2" t="s">
        <v>295</v>
      </c>
      <c r="C14063" s="429">
        <v>6.3603209999999999</v>
      </c>
      <c r="D14063" s="429">
        <v>3.4584109999999999</v>
      </c>
      <c r="E14063" s="429">
        <v>2.90191</v>
      </c>
      <c r="F14063" s="429">
        <v>6.8725200000000015</v>
      </c>
    </row>
    <row r="14064" spans="1:6" x14ac:dyDescent="0.3">
      <c r="A14064" s="336">
        <v>47917</v>
      </c>
      <c r="B14064" s="2" t="s">
        <v>293</v>
      </c>
      <c r="C14064" s="429">
        <v>6.6170450000000001</v>
      </c>
      <c r="D14064" s="429">
        <v>3.5163929999999999</v>
      </c>
      <c r="E14064" s="429">
        <v>3.1006520000000002</v>
      </c>
      <c r="F14064" s="429">
        <v>7.8847349999999921</v>
      </c>
    </row>
    <row r="14065" spans="1:6" x14ac:dyDescent="0.3">
      <c r="A14065" s="336">
        <v>47918</v>
      </c>
      <c r="B14065" s="2" t="s">
        <v>293</v>
      </c>
      <c r="C14065" s="429">
        <v>6.621251</v>
      </c>
      <c r="D14065" s="429">
        <v>3.7249119999999998</v>
      </c>
      <c r="E14065" s="429">
        <v>2.8963390000000002</v>
      </c>
      <c r="F14065" s="429">
        <v>6.7820379999999929</v>
      </c>
    </row>
    <row r="14066" spans="1:6" x14ac:dyDescent="0.3">
      <c r="A14066" s="336">
        <v>47920</v>
      </c>
      <c r="B14066" s="2" t="s">
        <v>295</v>
      </c>
      <c r="C14066" s="429">
        <v>6.3789829999999998</v>
      </c>
      <c r="D14066" s="429">
        <v>3.4096709999999999</v>
      </c>
      <c r="E14066" s="429">
        <v>2.969312</v>
      </c>
      <c r="F14066" s="429">
        <v>7.8864929999999944</v>
      </c>
    </row>
    <row r="14067" spans="1:6" x14ac:dyDescent="0.3">
      <c r="A14067" s="336">
        <v>47921</v>
      </c>
      <c r="B14067" s="2" t="s">
        <v>293</v>
      </c>
      <c r="C14067" s="429">
        <v>6.5991169999999997</v>
      </c>
      <c r="D14067" s="429">
        <v>3.5868479999999998</v>
      </c>
      <c r="E14067" s="429">
        <v>3.0122689999999999</v>
      </c>
      <c r="F14067" s="429">
        <v>7.4901430000000033</v>
      </c>
    </row>
    <row r="14068" spans="1:6" x14ac:dyDescent="0.3">
      <c r="A14068" s="336">
        <v>47922</v>
      </c>
      <c r="B14068" s="2" t="s">
        <v>295</v>
      </c>
      <c r="C14068" s="429">
        <v>6.3608840000000004</v>
      </c>
      <c r="D14068" s="429">
        <v>3.38713</v>
      </c>
      <c r="E14068" s="429">
        <v>2.9737540000000005</v>
      </c>
      <c r="F14068" s="429">
        <v>7.639603000000001</v>
      </c>
    </row>
    <row r="14069" spans="1:6" x14ac:dyDescent="0.3">
      <c r="A14069" s="336">
        <v>47923</v>
      </c>
      <c r="B14069" s="2" t="s">
        <v>295</v>
      </c>
      <c r="C14069" s="429">
        <v>6.3652559999999996</v>
      </c>
      <c r="D14069" s="429">
        <v>3.341596</v>
      </c>
      <c r="E14069" s="429">
        <v>3.0236599999999996</v>
      </c>
      <c r="F14069" s="429">
        <v>7.6986559999999997</v>
      </c>
    </row>
    <row r="14070" spans="1:6" x14ac:dyDescent="0.3">
      <c r="A14070" s="336">
        <v>47926</v>
      </c>
      <c r="B14070" s="2" t="s">
        <v>293</v>
      </c>
      <c r="C14070" s="429">
        <v>6.5697650000000003</v>
      </c>
      <c r="D14070" s="429">
        <v>3.635926</v>
      </c>
      <c r="E14070" s="429">
        <v>2.9338390000000003</v>
      </c>
      <c r="F14070" s="429">
        <v>7.5449160000000006</v>
      </c>
    </row>
    <row r="14071" spans="1:6" x14ac:dyDescent="0.3">
      <c r="A14071" s="336">
        <v>47928</v>
      </c>
      <c r="B14071" s="2" t="s">
        <v>293</v>
      </c>
      <c r="C14071" s="429">
        <v>6.7128800000000002</v>
      </c>
      <c r="D14071" s="429">
        <v>3.6032959999999998</v>
      </c>
      <c r="E14071" s="429">
        <v>3.1095840000000003</v>
      </c>
      <c r="F14071" s="429">
        <v>6.3258570000000063</v>
      </c>
    </row>
    <row r="14072" spans="1:6" x14ac:dyDescent="0.3">
      <c r="A14072" s="336">
        <v>47929</v>
      </c>
      <c r="B14072" s="2" t="s">
        <v>295</v>
      </c>
      <c r="C14072" s="429">
        <v>6.3515819999999996</v>
      </c>
      <c r="D14072" s="429">
        <v>3.3602029999999998</v>
      </c>
      <c r="E14072" s="429">
        <v>2.9913789999999998</v>
      </c>
      <c r="F14072" s="429">
        <v>7.6476390000000052</v>
      </c>
    </row>
    <row r="14073" spans="1:6" x14ac:dyDescent="0.3">
      <c r="A14073" s="336">
        <v>47930</v>
      </c>
      <c r="B14073" s="2" t="s">
        <v>293</v>
      </c>
      <c r="C14073" s="429">
        <v>6.5216810000000001</v>
      </c>
      <c r="D14073" s="429">
        <v>3.7687349999999999</v>
      </c>
      <c r="E14073" s="429">
        <v>2.7529460000000001</v>
      </c>
      <c r="F14073" s="429">
        <v>5.9386040000000051</v>
      </c>
    </row>
    <row r="14074" spans="1:6" x14ac:dyDescent="0.3">
      <c r="A14074" s="336">
        <v>47932</v>
      </c>
      <c r="B14074" s="2" t="s">
        <v>293</v>
      </c>
      <c r="C14074" s="429">
        <v>6.6752130000000003</v>
      </c>
      <c r="D14074" s="429">
        <v>3.6774990000000001</v>
      </c>
      <c r="E14074" s="429">
        <v>2.9977140000000002</v>
      </c>
      <c r="F14074" s="429">
        <v>6.5668380000000042</v>
      </c>
    </row>
    <row r="14075" spans="1:6" x14ac:dyDescent="0.3">
      <c r="A14075" s="336">
        <v>47933</v>
      </c>
      <c r="B14075" s="2" t="s">
        <v>293</v>
      </c>
      <c r="C14075" s="429">
        <v>6.5276259999999997</v>
      </c>
      <c r="D14075" s="429">
        <v>3.892725</v>
      </c>
      <c r="E14075" s="429">
        <v>2.6349009999999997</v>
      </c>
      <c r="F14075" s="429">
        <v>4.2100650000000002</v>
      </c>
    </row>
    <row r="14076" spans="1:6" x14ac:dyDescent="0.3">
      <c r="A14076" s="336">
        <v>47940</v>
      </c>
      <c r="B14076" s="2" t="s">
        <v>293</v>
      </c>
      <c r="C14076" s="429">
        <v>6.5150199999999998</v>
      </c>
      <c r="D14076" s="429">
        <v>3.8271280000000001</v>
      </c>
      <c r="E14076" s="429">
        <v>2.6878919999999997</v>
      </c>
      <c r="F14076" s="429">
        <v>4.9673859999999976</v>
      </c>
    </row>
    <row r="14077" spans="1:6" x14ac:dyDescent="0.3">
      <c r="A14077" s="336">
        <v>47942</v>
      </c>
      <c r="B14077" s="2" t="s">
        <v>293</v>
      </c>
      <c r="C14077" s="429">
        <v>6.606363</v>
      </c>
      <c r="D14077" s="429">
        <v>3.5373929999999998</v>
      </c>
      <c r="E14077" s="429">
        <v>3.0689700000000002</v>
      </c>
      <c r="F14077" s="429">
        <v>7.9304360000000003</v>
      </c>
    </row>
    <row r="14078" spans="1:6" x14ac:dyDescent="0.3">
      <c r="A14078" s="336">
        <v>47943</v>
      </c>
      <c r="B14078" s="2" t="s">
        <v>295</v>
      </c>
      <c r="C14078" s="429">
        <v>6.3870180000000003</v>
      </c>
      <c r="D14078" s="429">
        <v>3.4790209999999999</v>
      </c>
      <c r="E14078" s="429">
        <v>2.9079970000000004</v>
      </c>
      <c r="F14078" s="429">
        <v>7.4510700000000085</v>
      </c>
    </row>
    <row r="14079" spans="1:6" x14ac:dyDescent="0.3">
      <c r="A14079" s="336">
        <v>47944</v>
      </c>
      <c r="B14079" s="2" t="s">
        <v>293</v>
      </c>
      <c r="C14079" s="429">
        <v>6.587669</v>
      </c>
      <c r="D14079" s="429">
        <v>3.582506</v>
      </c>
      <c r="E14079" s="429">
        <v>3.005163</v>
      </c>
      <c r="F14079" s="429">
        <v>7.5466430000000031</v>
      </c>
    </row>
    <row r="14080" spans="1:6" x14ac:dyDescent="0.3">
      <c r="A14080" s="336">
        <v>47946</v>
      </c>
      <c r="B14080" s="2" t="s">
        <v>295</v>
      </c>
      <c r="C14080" s="429">
        <v>6.3600570000000003</v>
      </c>
      <c r="D14080" s="429">
        <v>3.5384449999999998</v>
      </c>
      <c r="E14080" s="429">
        <v>2.8216120000000005</v>
      </c>
      <c r="F14080" s="429">
        <v>7.1685660000000055</v>
      </c>
    </row>
    <row r="14081" spans="1:6" x14ac:dyDescent="0.3">
      <c r="A14081" s="336">
        <v>47948</v>
      </c>
      <c r="B14081" s="2" t="s">
        <v>295</v>
      </c>
      <c r="C14081" s="429">
        <v>6.3485469999999999</v>
      </c>
      <c r="D14081" s="429">
        <v>3.344007</v>
      </c>
      <c r="E14081" s="429">
        <v>3.00454</v>
      </c>
      <c r="F14081" s="429">
        <v>7.4170920000000038</v>
      </c>
    </row>
    <row r="14082" spans="1:6" x14ac:dyDescent="0.3">
      <c r="A14082" s="336">
        <v>47949</v>
      </c>
      <c r="B14082" s="2" t="s">
        <v>293</v>
      </c>
      <c r="C14082" s="429">
        <v>6.600727</v>
      </c>
      <c r="D14082" s="429">
        <v>3.8139099999999999</v>
      </c>
      <c r="E14082" s="429">
        <v>2.7868170000000001</v>
      </c>
      <c r="F14082" s="429">
        <v>5.0274560000000008</v>
      </c>
    </row>
    <row r="14083" spans="1:6" x14ac:dyDescent="0.3">
      <c r="A14083" s="336">
        <v>47950</v>
      </c>
      <c r="B14083" s="2" t="s">
        <v>293</v>
      </c>
      <c r="C14083" s="429">
        <v>6.573048</v>
      </c>
      <c r="D14083" s="429">
        <v>3.6550370000000001</v>
      </c>
      <c r="E14083" s="429">
        <v>2.9180109999999999</v>
      </c>
      <c r="F14083" s="429">
        <v>7.5602690000000052</v>
      </c>
    </row>
    <row r="14084" spans="1:6" x14ac:dyDescent="0.3">
      <c r="A14084" s="336">
        <v>47951</v>
      </c>
      <c r="B14084" s="2" t="s">
        <v>293</v>
      </c>
      <c r="C14084" s="429">
        <v>6.6097330000000003</v>
      </c>
      <c r="D14084" s="429">
        <v>3.563148</v>
      </c>
      <c r="E14084" s="429">
        <v>3.0465850000000003</v>
      </c>
      <c r="F14084" s="429">
        <v>8.0003380000000064</v>
      </c>
    </row>
    <row r="14085" spans="1:6" x14ac:dyDescent="0.3">
      <c r="A14085" s="336">
        <v>47952</v>
      </c>
      <c r="B14085" s="2" t="s">
        <v>293</v>
      </c>
      <c r="C14085" s="429">
        <v>6.6743160000000001</v>
      </c>
      <c r="D14085" s="429">
        <v>3.661489</v>
      </c>
      <c r="E14085" s="429">
        <v>3.0128270000000001</v>
      </c>
      <c r="F14085" s="429">
        <v>5.7193150000000017</v>
      </c>
    </row>
    <row r="14086" spans="1:6" x14ac:dyDescent="0.3">
      <c r="A14086" s="336">
        <v>47954</v>
      </c>
      <c r="B14086" s="2" t="s">
        <v>293</v>
      </c>
      <c r="C14086" s="429">
        <v>6.4760249999999999</v>
      </c>
      <c r="D14086" s="429">
        <v>3.8740579999999998</v>
      </c>
      <c r="E14086" s="429">
        <v>2.6019670000000001</v>
      </c>
      <c r="F14086" s="429">
        <v>3.5547810000000055</v>
      </c>
    </row>
    <row r="14087" spans="1:6" x14ac:dyDescent="0.3">
      <c r="A14087" s="336">
        <v>47955</v>
      </c>
      <c r="B14087" s="2" t="s">
        <v>293</v>
      </c>
      <c r="C14087" s="429">
        <v>6.5448789999999999</v>
      </c>
      <c r="D14087" s="429">
        <v>3.8589630000000001</v>
      </c>
      <c r="E14087" s="429">
        <v>2.6859159999999997</v>
      </c>
      <c r="F14087" s="429">
        <v>5.4143900000000045</v>
      </c>
    </row>
    <row r="14088" spans="1:6" x14ac:dyDescent="0.3">
      <c r="A14088" s="336">
        <v>47957</v>
      </c>
      <c r="B14088" s="2" t="s">
        <v>295</v>
      </c>
      <c r="C14088" s="429">
        <v>6.3805430000000003</v>
      </c>
      <c r="D14088" s="429">
        <v>3.6125660000000002</v>
      </c>
      <c r="E14088" s="429">
        <v>2.7679770000000001</v>
      </c>
      <c r="F14088" s="429">
        <v>6.9462129999999931</v>
      </c>
    </row>
    <row r="14089" spans="1:6" x14ac:dyDescent="0.3">
      <c r="A14089" s="336">
        <v>47959</v>
      </c>
      <c r="B14089" s="2" t="s">
        <v>295</v>
      </c>
      <c r="C14089" s="429">
        <v>6.3410339999999996</v>
      </c>
      <c r="D14089" s="429">
        <v>3.4365489999999999</v>
      </c>
      <c r="E14089" s="429">
        <v>2.9044849999999998</v>
      </c>
      <c r="F14089" s="429">
        <v>7.3709240000000023</v>
      </c>
    </row>
    <row r="14090" spans="1:6" x14ac:dyDescent="0.3">
      <c r="A14090" s="336">
        <v>47960</v>
      </c>
      <c r="B14090" s="2" t="s">
        <v>293</v>
      </c>
      <c r="C14090" s="429">
        <v>6.5769330000000004</v>
      </c>
      <c r="D14090" s="429">
        <v>3.6728489999999998</v>
      </c>
      <c r="E14090" s="429">
        <v>2.9040840000000006</v>
      </c>
      <c r="F14090" s="429">
        <v>7.5900760000000034</v>
      </c>
    </row>
    <row r="14091" spans="1:6" x14ac:dyDescent="0.3">
      <c r="A14091" s="336">
        <v>47963</v>
      </c>
      <c r="B14091" s="2" t="s">
        <v>295</v>
      </c>
      <c r="C14091" s="429">
        <v>6.3945160000000003</v>
      </c>
      <c r="D14091" s="429">
        <v>3.457468</v>
      </c>
      <c r="E14091" s="429">
        <v>2.9370480000000003</v>
      </c>
      <c r="F14091" s="429">
        <v>7.9510550000000038</v>
      </c>
    </row>
    <row r="14092" spans="1:6" x14ac:dyDescent="0.3">
      <c r="A14092" s="336">
        <v>47967</v>
      </c>
      <c r="B14092" s="2" t="s">
        <v>293</v>
      </c>
      <c r="C14092" s="429">
        <v>6.5752540000000002</v>
      </c>
      <c r="D14092" s="429">
        <v>3.8571680000000002</v>
      </c>
      <c r="E14092" s="429">
        <v>2.718086</v>
      </c>
      <c r="F14092" s="429">
        <v>5.5478749999999977</v>
      </c>
    </row>
    <row r="14093" spans="1:6" x14ac:dyDescent="0.3">
      <c r="A14093" s="336">
        <v>47968</v>
      </c>
      <c r="B14093" s="2" t="s">
        <v>293</v>
      </c>
      <c r="C14093" s="429">
        <v>6.4845519999999999</v>
      </c>
      <c r="D14093" s="429">
        <v>3.8479730000000001</v>
      </c>
      <c r="E14093" s="429">
        <v>2.6365789999999998</v>
      </c>
      <c r="F14093" s="429">
        <v>4.0567169999999919</v>
      </c>
    </row>
    <row r="14094" spans="1:6" x14ac:dyDescent="0.3">
      <c r="A14094" s="336">
        <v>47970</v>
      </c>
      <c r="B14094" s="2" t="s">
        <v>295</v>
      </c>
      <c r="C14094" s="429">
        <v>6.3878269999999997</v>
      </c>
      <c r="D14094" s="429">
        <v>3.345135</v>
      </c>
      <c r="E14094" s="429">
        <v>3.0426919999999997</v>
      </c>
      <c r="F14094" s="429">
        <v>7.3625439999999926</v>
      </c>
    </row>
    <row r="14095" spans="1:6" x14ac:dyDescent="0.3">
      <c r="A14095" s="336">
        <v>47971</v>
      </c>
      <c r="B14095" s="2" t="s">
        <v>295</v>
      </c>
      <c r="C14095" s="429">
        <v>6.3788080000000003</v>
      </c>
      <c r="D14095" s="429">
        <v>3.3845550000000002</v>
      </c>
      <c r="E14095" s="429">
        <v>2.9942530000000001</v>
      </c>
      <c r="F14095" s="429">
        <v>7.3303909999999988</v>
      </c>
    </row>
    <row r="14096" spans="1:6" x14ac:dyDescent="0.3">
      <c r="A14096" s="336">
        <v>47974</v>
      </c>
      <c r="B14096" s="2" t="s">
        <v>293</v>
      </c>
      <c r="C14096" s="429">
        <v>6.6918740000000003</v>
      </c>
      <c r="D14096" s="429">
        <v>3.6662270000000001</v>
      </c>
      <c r="E14096" s="429">
        <v>3.0256470000000002</v>
      </c>
      <c r="F14096" s="429">
        <v>6.5288269999999926</v>
      </c>
    </row>
    <row r="14097" spans="1:6" x14ac:dyDescent="0.3">
      <c r="A14097" s="336">
        <v>47975</v>
      </c>
      <c r="B14097" s="2" t="s">
        <v>295</v>
      </c>
      <c r="C14097" s="429">
        <v>6.3979629999999998</v>
      </c>
      <c r="D14097" s="429">
        <v>3.440137</v>
      </c>
      <c r="E14097" s="429">
        <v>2.9578259999999998</v>
      </c>
      <c r="F14097" s="429">
        <v>7.3208970000000022</v>
      </c>
    </row>
    <row r="14098" spans="1:6" x14ac:dyDescent="0.3">
      <c r="A14098" s="336">
        <v>47977</v>
      </c>
      <c r="B14098" s="2" t="s">
        <v>295</v>
      </c>
      <c r="C14098" s="429">
        <v>6.3474719999999998</v>
      </c>
      <c r="D14098" s="429">
        <v>3.3029160000000002</v>
      </c>
      <c r="E14098" s="429">
        <v>3.0445559999999996</v>
      </c>
      <c r="F14098" s="429">
        <v>7.2828690000000051</v>
      </c>
    </row>
    <row r="14099" spans="1:6" x14ac:dyDescent="0.3">
      <c r="A14099" s="336">
        <v>47978</v>
      </c>
      <c r="B14099" s="2" t="s">
        <v>295</v>
      </c>
      <c r="C14099" s="429">
        <v>6.3609920000000004</v>
      </c>
      <c r="D14099" s="429">
        <v>3.3971559999999998</v>
      </c>
      <c r="E14099" s="429">
        <v>2.9638360000000006</v>
      </c>
      <c r="F14099" s="429">
        <v>7.236019000000006</v>
      </c>
    </row>
    <row r="14100" spans="1:6" x14ac:dyDescent="0.3">
      <c r="A14100" s="336">
        <v>47980</v>
      </c>
      <c r="B14100" s="2" t="s">
        <v>295</v>
      </c>
      <c r="C14100" s="429">
        <v>6.3393319999999997</v>
      </c>
      <c r="D14100" s="429">
        <v>3.3984049999999999</v>
      </c>
      <c r="E14100" s="429">
        <v>2.9409269999999998</v>
      </c>
      <c r="F14100" s="429">
        <v>7.5758630000000053</v>
      </c>
    </row>
    <row r="14101" spans="1:6" x14ac:dyDescent="0.3">
      <c r="A14101" s="336">
        <v>47981</v>
      </c>
      <c r="B14101" s="2" t="s">
        <v>295</v>
      </c>
      <c r="C14101" s="429">
        <v>6.3382290000000001</v>
      </c>
      <c r="D14101" s="429">
        <v>3.5886149999999999</v>
      </c>
      <c r="E14101" s="429">
        <v>2.7496140000000002</v>
      </c>
      <c r="F14101" s="429">
        <v>6.1102739999999969</v>
      </c>
    </row>
    <row r="14102" spans="1:6" x14ac:dyDescent="0.3">
      <c r="A14102" s="336">
        <v>47987</v>
      </c>
      <c r="B14102" s="2" t="s">
        <v>293</v>
      </c>
      <c r="C14102" s="429">
        <v>6.6382399999999997</v>
      </c>
      <c r="D14102" s="429">
        <v>3.74152</v>
      </c>
      <c r="E14102" s="429">
        <v>2.8967199999999997</v>
      </c>
      <c r="F14102" s="429">
        <v>5.9220090000000098</v>
      </c>
    </row>
    <row r="14103" spans="1:6" x14ac:dyDescent="0.3">
      <c r="A14103" s="336">
        <v>47989</v>
      </c>
      <c r="B14103" s="2" t="s">
        <v>293</v>
      </c>
      <c r="C14103" s="429">
        <v>6.5468479999999998</v>
      </c>
      <c r="D14103" s="429">
        <v>3.8523710000000002</v>
      </c>
      <c r="E14103" s="429">
        <v>2.6944769999999996</v>
      </c>
      <c r="F14103" s="429">
        <v>3.8731590000000082</v>
      </c>
    </row>
    <row r="14104" spans="1:6" x14ac:dyDescent="0.3">
      <c r="A14104" s="336">
        <v>47990</v>
      </c>
      <c r="B14104" s="2" t="s">
        <v>293</v>
      </c>
      <c r="C14104" s="429">
        <v>6.5703849999999999</v>
      </c>
      <c r="D14104" s="429">
        <v>3.874479</v>
      </c>
      <c r="E14104" s="429">
        <v>2.6959059999999999</v>
      </c>
      <c r="F14104" s="429">
        <v>4.8395030000000006</v>
      </c>
    </row>
    <row r="14105" spans="1:6" x14ac:dyDescent="0.3">
      <c r="A14105" s="336">
        <v>47991</v>
      </c>
      <c r="B14105" s="2" t="s">
        <v>293</v>
      </c>
      <c r="C14105" s="429">
        <v>6.6567610000000004</v>
      </c>
      <c r="D14105" s="429">
        <v>3.6390799999999999</v>
      </c>
      <c r="E14105" s="429">
        <v>3.0176810000000005</v>
      </c>
      <c r="F14105" s="429">
        <v>7.1605740000000111</v>
      </c>
    </row>
    <row r="14106" spans="1:6" x14ac:dyDescent="0.3">
      <c r="A14106" s="336">
        <v>47992</v>
      </c>
      <c r="B14106" s="2" t="s">
        <v>295</v>
      </c>
      <c r="C14106" s="429">
        <v>6.3773210000000002</v>
      </c>
      <c r="D14106" s="429">
        <v>3.4586220000000001</v>
      </c>
      <c r="E14106" s="429">
        <v>2.9186990000000002</v>
      </c>
      <c r="F14106" s="429">
        <v>6.7751220000000103</v>
      </c>
    </row>
    <row r="14107" spans="1:6" x14ac:dyDescent="0.3">
      <c r="A14107" s="336">
        <v>47993</v>
      </c>
      <c r="B14107" s="2" t="s">
        <v>293</v>
      </c>
      <c r="C14107" s="429">
        <v>6.645111</v>
      </c>
      <c r="D14107" s="429">
        <v>3.6319189999999999</v>
      </c>
      <c r="E14107" s="429">
        <v>3.0131920000000001</v>
      </c>
      <c r="F14107" s="429">
        <v>7.1862729999999928</v>
      </c>
    </row>
    <row r="14108" spans="1:6" x14ac:dyDescent="0.3">
      <c r="A14108" s="336">
        <v>47994</v>
      </c>
      <c r="B14108" s="2" t="s">
        <v>293</v>
      </c>
      <c r="C14108" s="429">
        <v>6.5872149999999996</v>
      </c>
      <c r="D14108" s="429">
        <v>3.849072</v>
      </c>
      <c r="E14108" s="429">
        <v>2.7381429999999995</v>
      </c>
      <c r="F14108" s="429">
        <v>5.4662779999999955</v>
      </c>
    </row>
    <row r="14109" spans="1:6" x14ac:dyDescent="0.3">
      <c r="A14109" s="336">
        <v>47995</v>
      </c>
      <c r="B14109" s="2" t="s">
        <v>295</v>
      </c>
      <c r="C14109" s="429">
        <v>6.344468</v>
      </c>
      <c r="D14109" s="429">
        <v>3.3157169999999998</v>
      </c>
      <c r="E14109" s="429">
        <v>3.0287510000000002</v>
      </c>
      <c r="F14109" s="429">
        <v>7.3746829999999974</v>
      </c>
    </row>
    <row r="14110" spans="1:6" x14ac:dyDescent="0.3">
      <c r="A14110" s="336">
        <v>48001</v>
      </c>
      <c r="B14110" s="2" t="s">
        <v>295</v>
      </c>
      <c r="C14110" s="429">
        <v>5.84457</v>
      </c>
      <c r="D14110" s="429">
        <v>2.5618609999999999</v>
      </c>
      <c r="E14110" s="429">
        <v>3.2827090000000001</v>
      </c>
      <c r="F14110" s="429">
        <v>5.2729209999999931</v>
      </c>
    </row>
    <row r="14111" spans="1:6" x14ac:dyDescent="0.3">
      <c r="A14111" s="336">
        <v>48002</v>
      </c>
      <c r="B14111" s="2" t="s">
        <v>295</v>
      </c>
      <c r="C14111" s="429">
        <v>5.8274999999999997</v>
      </c>
      <c r="D14111" s="429">
        <v>2.6126839999999998</v>
      </c>
      <c r="E14111" s="429">
        <v>3.2148159999999999</v>
      </c>
      <c r="F14111" s="429">
        <v>6.2166189999999943</v>
      </c>
    </row>
    <row r="14112" spans="1:6" x14ac:dyDescent="0.3">
      <c r="A14112" s="336">
        <v>48003</v>
      </c>
      <c r="B14112" s="2" t="s">
        <v>295</v>
      </c>
      <c r="C14112" s="429">
        <v>5.8459969999999997</v>
      </c>
      <c r="D14112" s="429">
        <v>2.6239650000000001</v>
      </c>
      <c r="E14112" s="429">
        <v>3.2220319999999996</v>
      </c>
      <c r="F14112" s="429">
        <v>6.5591259999999991</v>
      </c>
    </row>
    <row r="14113" spans="1:6" x14ac:dyDescent="0.3">
      <c r="A14113" s="336">
        <v>48005</v>
      </c>
      <c r="B14113" s="2" t="s">
        <v>295</v>
      </c>
      <c r="C14113" s="429">
        <v>5.8851290000000001</v>
      </c>
      <c r="D14113" s="429">
        <v>2.626417</v>
      </c>
      <c r="E14113" s="429">
        <v>3.2587120000000001</v>
      </c>
      <c r="F14113" s="429">
        <v>6.7082299999999968</v>
      </c>
    </row>
    <row r="14114" spans="1:6" x14ac:dyDescent="0.3">
      <c r="A14114" s="336">
        <v>48006</v>
      </c>
      <c r="B14114" s="2" t="s">
        <v>295</v>
      </c>
      <c r="C14114" s="429">
        <v>5.7131220000000003</v>
      </c>
      <c r="D14114" s="429">
        <v>2.6108720000000001</v>
      </c>
      <c r="E14114" s="429">
        <v>3.1022500000000002</v>
      </c>
      <c r="F14114" s="429">
        <v>4.589476999999988</v>
      </c>
    </row>
    <row r="14115" spans="1:6" x14ac:dyDescent="0.3">
      <c r="A14115" s="336">
        <v>48009</v>
      </c>
      <c r="B14115" s="2" t="s">
        <v>295</v>
      </c>
      <c r="C14115" s="429">
        <v>6.1477539999999999</v>
      </c>
      <c r="D14115" s="429">
        <v>2.7823859999999998</v>
      </c>
      <c r="E14115" s="429">
        <v>3.3653680000000001</v>
      </c>
      <c r="F14115" s="429">
        <v>8.3268549999999912</v>
      </c>
    </row>
    <row r="14116" spans="1:6" x14ac:dyDescent="0.3">
      <c r="A14116" s="336">
        <v>48014</v>
      </c>
      <c r="B14116" s="2" t="s">
        <v>295</v>
      </c>
      <c r="C14116" s="429">
        <v>5.8048729999999997</v>
      </c>
      <c r="D14116" s="429">
        <v>2.6014949999999999</v>
      </c>
      <c r="E14116" s="429">
        <v>3.2033779999999998</v>
      </c>
      <c r="F14116" s="429">
        <v>5.8771540000000044</v>
      </c>
    </row>
    <row r="14117" spans="1:6" x14ac:dyDescent="0.3">
      <c r="A14117" s="336">
        <v>48015</v>
      </c>
      <c r="B14117" s="2" t="s">
        <v>295</v>
      </c>
      <c r="C14117" s="429">
        <v>6.1538380000000004</v>
      </c>
      <c r="D14117" s="429">
        <v>2.8789400000000001</v>
      </c>
      <c r="E14117" s="429">
        <v>3.2748980000000003</v>
      </c>
      <c r="F14117" s="429">
        <v>7.4220790000000001</v>
      </c>
    </row>
    <row r="14118" spans="1:6" x14ac:dyDescent="0.3">
      <c r="A14118" s="336">
        <v>48017</v>
      </c>
      <c r="B14118" s="2" t="s">
        <v>295</v>
      </c>
      <c r="C14118" s="429">
        <v>6.1570020000000003</v>
      </c>
      <c r="D14118" s="429">
        <v>2.803642</v>
      </c>
      <c r="E14118" s="429">
        <v>3.3533600000000003</v>
      </c>
      <c r="F14118" s="429">
        <v>8.148052000000007</v>
      </c>
    </row>
    <row r="14119" spans="1:6" x14ac:dyDescent="0.3">
      <c r="A14119" s="336">
        <v>48021</v>
      </c>
      <c r="B14119" s="2" t="s">
        <v>295</v>
      </c>
      <c r="C14119" s="429">
        <v>6.1118779999999999</v>
      </c>
      <c r="D14119" s="429">
        <v>2.9091619999999998</v>
      </c>
      <c r="E14119" s="429">
        <v>3.2027160000000001</v>
      </c>
      <c r="F14119" s="429">
        <v>6.7357620000000082</v>
      </c>
    </row>
    <row r="14120" spans="1:6" x14ac:dyDescent="0.3">
      <c r="A14120" s="336">
        <v>48022</v>
      </c>
      <c r="B14120" s="2" t="s">
        <v>295</v>
      </c>
      <c r="C14120" s="429">
        <v>5.7699210000000001</v>
      </c>
      <c r="D14120" s="429">
        <v>2.6023269999999998</v>
      </c>
      <c r="E14120" s="429">
        <v>3.1675940000000002</v>
      </c>
      <c r="F14120" s="429">
        <v>5.3135819999999967</v>
      </c>
    </row>
    <row r="14121" spans="1:6" x14ac:dyDescent="0.3">
      <c r="A14121" s="336">
        <v>48023</v>
      </c>
      <c r="B14121" s="2" t="s">
        <v>295</v>
      </c>
      <c r="C14121" s="429">
        <v>5.8521520000000002</v>
      </c>
      <c r="D14121" s="429">
        <v>2.5841310000000002</v>
      </c>
      <c r="E14121" s="429">
        <v>3.2680210000000001</v>
      </c>
      <c r="F14121" s="429">
        <v>5.7468540000000026</v>
      </c>
    </row>
    <row r="14122" spans="1:6" x14ac:dyDescent="0.3">
      <c r="A14122" s="336">
        <v>48025</v>
      </c>
      <c r="B14122" s="2" t="s">
        <v>295</v>
      </c>
      <c r="C14122" s="429">
        <v>6.1507959999999997</v>
      </c>
      <c r="D14122" s="429">
        <v>2.775277</v>
      </c>
      <c r="E14122" s="429">
        <v>3.3755189999999997</v>
      </c>
      <c r="F14122" s="429">
        <v>8.533843000000001</v>
      </c>
    </row>
    <row r="14123" spans="1:6" x14ac:dyDescent="0.3">
      <c r="A14123" s="336">
        <v>48026</v>
      </c>
      <c r="B14123" s="2" t="s">
        <v>295</v>
      </c>
      <c r="C14123" s="429">
        <v>6.0843920000000002</v>
      </c>
      <c r="D14123" s="429">
        <v>2.8320780000000001</v>
      </c>
      <c r="E14123" s="429">
        <v>3.2523140000000001</v>
      </c>
      <c r="F14123" s="429">
        <v>7.2918719999999979</v>
      </c>
    </row>
    <row r="14124" spans="1:6" x14ac:dyDescent="0.3">
      <c r="A14124" s="336">
        <v>48027</v>
      </c>
      <c r="B14124" s="2" t="s">
        <v>295</v>
      </c>
      <c r="C14124" s="429">
        <v>5.7654059999999996</v>
      </c>
      <c r="D14124" s="429">
        <v>2.5863770000000001</v>
      </c>
      <c r="E14124" s="429">
        <v>3.1790289999999994</v>
      </c>
      <c r="F14124" s="429">
        <v>5.0535980000000045</v>
      </c>
    </row>
    <row r="14125" spans="1:6" x14ac:dyDescent="0.3">
      <c r="A14125" s="336">
        <v>48028</v>
      </c>
      <c r="B14125" s="2" t="s">
        <v>295</v>
      </c>
      <c r="C14125" s="429">
        <v>5.865856</v>
      </c>
      <c r="D14125" s="429">
        <v>2.6301510000000001</v>
      </c>
      <c r="E14125" s="429">
        <v>3.2357049999999998</v>
      </c>
      <c r="F14125" s="429">
        <v>5.5160250000000133</v>
      </c>
    </row>
    <row r="14126" spans="1:6" x14ac:dyDescent="0.3">
      <c r="A14126" s="336">
        <v>48030</v>
      </c>
      <c r="B14126" s="2" t="s">
        <v>295</v>
      </c>
      <c r="C14126" s="429">
        <v>6.1916950000000002</v>
      </c>
      <c r="D14126" s="429">
        <v>2.8759809999999999</v>
      </c>
      <c r="E14126" s="429">
        <v>3.3157140000000003</v>
      </c>
      <c r="F14126" s="429">
        <v>7.8702109999999905</v>
      </c>
    </row>
    <row r="14127" spans="1:6" x14ac:dyDescent="0.3">
      <c r="A14127" s="336">
        <v>48032</v>
      </c>
      <c r="B14127" s="2" t="s">
        <v>295</v>
      </c>
      <c r="C14127" s="429">
        <v>5.6601340000000002</v>
      </c>
      <c r="D14127" s="429">
        <v>2.6327579999999999</v>
      </c>
      <c r="E14127" s="429">
        <v>3.0273760000000003</v>
      </c>
      <c r="F14127" s="429">
        <v>3.9325060000000036</v>
      </c>
    </row>
    <row r="14128" spans="1:6" x14ac:dyDescent="0.3">
      <c r="A14128" s="336">
        <v>48033</v>
      </c>
      <c r="B14128" s="2" t="s">
        <v>295</v>
      </c>
      <c r="C14128" s="429">
        <v>6.1690719999999999</v>
      </c>
      <c r="D14128" s="429">
        <v>2.7837580000000002</v>
      </c>
      <c r="E14128" s="429">
        <v>3.3853139999999997</v>
      </c>
      <c r="F14128" s="429">
        <v>8.8284680000000044</v>
      </c>
    </row>
    <row r="14129" spans="1:6" x14ac:dyDescent="0.3">
      <c r="A14129" s="336">
        <v>48034</v>
      </c>
      <c r="B14129" s="2" t="s">
        <v>295</v>
      </c>
      <c r="C14129" s="429">
        <v>6.1571949999999998</v>
      </c>
      <c r="D14129" s="429">
        <v>2.774254</v>
      </c>
      <c r="E14129" s="429">
        <v>3.3829409999999998</v>
      </c>
      <c r="F14129" s="429">
        <v>8.6918060000000033</v>
      </c>
    </row>
    <row r="14130" spans="1:6" x14ac:dyDescent="0.3">
      <c r="A14130" s="336">
        <v>48035</v>
      </c>
      <c r="B14130" s="2" t="s">
        <v>295</v>
      </c>
      <c r="C14130" s="429">
        <v>6.0526960000000001</v>
      </c>
      <c r="D14130" s="429">
        <v>2.8134299999999999</v>
      </c>
      <c r="E14130" s="429">
        <v>3.2392660000000002</v>
      </c>
      <c r="F14130" s="429">
        <v>7.2124050000000004</v>
      </c>
    </row>
    <row r="14131" spans="1:6" x14ac:dyDescent="0.3">
      <c r="A14131" s="336">
        <v>48036</v>
      </c>
      <c r="B14131" s="2" t="s">
        <v>295</v>
      </c>
      <c r="C14131" s="429">
        <v>6.0327900000000003</v>
      </c>
      <c r="D14131" s="429">
        <v>2.7774380000000001</v>
      </c>
      <c r="E14131" s="429">
        <v>3.2553520000000002</v>
      </c>
      <c r="F14131" s="429">
        <v>7.3397019999999991</v>
      </c>
    </row>
    <row r="14132" spans="1:6" x14ac:dyDescent="0.3">
      <c r="A14132" s="336">
        <v>48038</v>
      </c>
      <c r="B14132" s="2" t="s">
        <v>295</v>
      </c>
      <c r="C14132" s="429">
        <v>6.0511429999999997</v>
      </c>
      <c r="D14132" s="429">
        <v>2.7674349999999999</v>
      </c>
      <c r="E14132" s="429">
        <v>3.2837079999999998</v>
      </c>
      <c r="F14132" s="429">
        <v>7.5551569999999977</v>
      </c>
    </row>
    <row r="14133" spans="1:6" x14ac:dyDescent="0.3">
      <c r="A14133" s="336">
        <v>48039</v>
      </c>
      <c r="B14133" s="2" t="s">
        <v>295</v>
      </c>
      <c r="C14133" s="429">
        <v>5.8324800000000003</v>
      </c>
      <c r="D14133" s="429">
        <v>2.510599</v>
      </c>
      <c r="E14133" s="429">
        <v>3.3218810000000003</v>
      </c>
      <c r="F14133" s="429">
        <v>5.046053999999998</v>
      </c>
    </row>
    <row r="14134" spans="1:6" x14ac:dyDescent="0.3">
      <c r="A14134" s="336">
        <v>48040</v>
      </c>
      <c r="B14134" s="2" t="s">
        <v>295</v>
      </c>
      <c r="C14134" s="429">
        <v>5.7346370000000002</v>
      </c>
      <c r="D14134" s="429">
        <v>2.547034</v>
      </c>
      <c r="E14134" s="429">
        <v>3.1876030000000002</v>
      </c>
      <c r="F14134" s="429">
        <v>4.050699999999992</v>
      </c>
    </row>
    <row r="14135" spans="1:6" x14ac:dyDescent="0.3">
      <c r="A14135" s="336">
        <v>48041</v>
      </c>
      <c r="B14135" s="2" t="s">
        <v>295</v>
      </c>
      <c r="C14135" s="429">
        <v>5.8014489999999999</v>
      </c>
      <c r="D14135" s="429">
        <v>2.6006070000000001</v>
      </c>
      <c r="E14135" s="429">
        <v>3.2008419999999997</v>
      </c>
      <c r="F14135" s="429">
        <v>5.6690460000000051</v>
      </c>
    </row>
    <row r="14136" spans="1:6" x14ac:dyDescent="0.3">
      <c r="A14136" s="336">
        <v>48042</v>
      </c>
      <c r="B14136" s="2" t="s">
        <v>295</v>
      </c>
      <c r="C14136" s="429">
        <v>5.9917309999999997</v>
      </c>
      <c r="D14136" s="429">
        <v>2.6948370000000001</v>
      </c>
      <c r="E14136" s="429">
        <v>3.2968939999999995</v>
      </c>
      <c r="F14136" s="429">
        <v>7.3348879999999959</v>
      </c>
    </row>
    <row r="14137" spans="1:6" x14ac:dyDescent="0.3">
      <c r="A14137" s="336">
        <v>48043</v>
      </c>
      <c r="B14137" s="2" t="s">
        <v>295</v>
      </c>
      <c r="C14137" s="429">
        <v>6.0198859999999996</v>
      </c>
      <c r="D14137" s="429">
        <v>2.7707410000000001</v>
      </c>
      <c r="E14137" s="429">
        <v>3.2491449999999995</v>
      </c>
      <c r="F14137" s="429">
        <v>7.264526</v>
      </c>
    </row>
    <row r="14138" spans="1:6" x14ac:dyDescent="0.3">
      <c r="A14138" s="336">
        <v>48044</v>
      </c>
      <c r="B14138" s="2" t="s">
        <v>295</v>
      </c>
      <c r="C14138" s="429">
        <v>6.0220359999999999</v>
      </c>
      <c r="D14138" s="429">
        <v>2.7292830000000001</v>
      </c>
      <c r="E14138" s="429">
        <v>3.2927529999999998</v>
      </c>
      <c r="F14138" s="429">
        <v>7.4669189999999936</v>
      </c>
    </row>
    <row r="14139" spans="1:6" x14ac:dyDescent="0.3">
      <c r="A14139" s="336">
        <v>48045</v>
      </c>
      <c r="B14139" s="2" t="s">
        <v>295</v>
      </c>
      <c r="C14139" s="429">
        <v>5.9907729999999999</v>
      </c>
      <c r="D14139" s="429">
        <v>2.772154</v>
      </c>
      <c r="E14139" s="429">
        <v>3.2186189999999999</v>
      </c>
      <c r="F14139" s="429">
        <v>6.8832739999999966</v>
      </c>
    </row>
    <row r="14140" spans="1:6" x14ac:dyDescent="0.3">
      <c r="A14140" s="336">
        <v>48047</v>
      </c>
      <c r="B14140" s="2" t="s">
        <v>295</v>
      </c>
      <c r="C14140" s="429">
        <v>5.9077869999999999</v>
      </c>
      <c r="D14140" s="429">
        <v>2.6770510000000001</v>
      </c>
      <c r="E14140" s="429">
        <v>3.2307359999999998</v>
      </c>
      <c r="F14140" s="429">
        <v>6.5454060000000034</v>
      </c>
    </row>
    <row r="14141" spans="1:6" x14ac:dyDescent="0.3">
      <c r="A14141" s="336">
        <v>48048</v>
      </c>
      <c r="B14141" s="2" t="s">
        <v>295</v>
      </c>
      <c r="C14141" s="429">
        <v>5.88443</v>
      </c>
      <c r="D14141" s="429">
        <v>2.6213030000000002</v>
      </c>
      <c r="E14141" s="429">
        <v>3.2631269999999999</v>
      </c>
      <c r="F14141" s="429">
        <v>6.6420700000000004</v>
      </c>
    </row>
    <row r="14142" spans="1:6" x14ac:dyDescent="0.3">
      <c r="A14142" s="336">
        <v>48049</v>
      </c>
      <c r="B14142" s="2" t="s">
        <v>295</v>
      </c>
      <c r="C14142" s="429">
        <v>5.6922389999999998</v>
      </c>
      <c r="D14142" s="429">
        <v>2.6120969999999999</v>
      </c>
      <c r="E14142" s="429">
        <v>3.0801419999999999</v>
      </c>
      <c r="F14142" s="429">
        <v>4.2150490000000005</v>
      </c>
    </row>
    <row r="14143" spans="1:6" x14ac:dyDescent="0.3">
      <c r="A14143" s="336">
        <v>48050</v>
      </c>
      <c r="B14143" s="2" t="s">
        <v>295</v>
      </c>
      <c r="C14143" s="429">
        <v>5.8681619999999999</v>
      </c>
      <c r="D14143" s="429">
        <v>2.6106319999999998</v>
      </c>
      <c r="E14143" s="429">
        <v>3.25753</v>
      </c>
      <c r="F14143" s="429">
        <v>6.4902420000000021</v>
      </c>
    </row>
    <row r="14144" spans="1:6" x14ac:dyDescent="0.3">
      <c r="A14144" s="336">
        <v>48051</v>
      </c>
      <c r="B14144" s="2" t="s">
        <v>295</v>
      </c>
      <c r="C14144" s="429">
        <v>5.9352320000000001</v>
      </c>
      <c r="D14144" s="429">
        <v>2.6761460000000001</v>
      </c>
      <c r="E14144" s="429">
        <v>3.2590859999999999</v>
      </c>
      <c r="F14144" s="429">
        <v>6.8664210000000026</v>
      </c>
    </row>
    <row r="14145" spans="1:6" x14ac:dyDescent="0.3">
      <c r="A14145" s="336">
        <v>48054</v>
      </c>
      <c r="B14145" s="2" t="s">
        <v>295</v>
      </c>
      <c r="C14145" s="429">
        <v>5.8113960000000002</v>
      </c>
      <c r="D14145" s="429">
        <v>2.4847130000000002</v>
      </c>
      <c r="E14145" s="429">
        <v>3.3266830000000001</v>
      </c>
      <c r="F14145" s="429">
        <v>4.7976900000000064</v>
      </c>
    </row>
    <row r="14146" spans="1:6" x14ac:dyDescent="0.3">
      <c r="A14146" s="336">
        <v>48059</v>
      </c>
      <c r="B14146" s="2" t="s">
        <v>295</v>
      </c>
      <c r="C14146" s="429">
        <v>5.6612920000000004</v>
      </c>
      <c r="D14146" s="429">
        <v>2.6345529999999999</v>
      </c>
      <c r="E14146" s="429">
        <v>3.0267390000000005</v>
      </c>
      <c r="F14146" s="429">
        <v>3.684082999999994</v>
      </c>
    </row>
    <row r="14147" spans="1:6" x14ac:dyDescent="0.3">
      <c r="A14147" s="336">
        <v>48060</v>
      </c>
      <c r="B14147" s="2" t="s">
        <v>295</v>
      </c>
      <c r="C14147" s="429">
        <v>5.7001869999999997</v>
      </c>
      <c r="D14147" s="429">
        <v>2.5885150000000001</v>
      </c>
      <c r="E14147" s="429">
        <v>3.1116719999999995</v>
      </c>
      <c r="F14147" s="429">
        <v>3.7888559999999956</v>
      </c>
    </row>
    <row r="14148" spans="1:6" x14ac:dyDescent="0.3">
      <c r="A14148" s="336">
        <v>48062</v>
      </c>
      <c r="B14148" s="2" t="s">
        <v>295</v>
      </c>
      <c r="C14148" s="429">
        <v>5.8381780000000001</v>
      </c>
      <c r="D14148" s="429">
        <v>2.6047750000000001</v>
      </c>
      <c r="E14148" s="429">
        <v>3.233403</v>
      </c>
      <c r="F14148" s="429">
        <v>6.1183109999999949</v>
      </c>
    </row>
    <row r="14149" spans="1:6" x14ac:dyDescent="0.3">
      <c r="A14149" s="336">
        <v>48063</v>
      </c>
      <c r="B14149" s="2" t="s">
        <v>295</v>
      </c>
      <c r="C14149" s="429">
        <v>5.797714</v>
      </c>
      <c r="D14149" s="429">
        <v>2.5702660000000002</v>
      </c>
      <c r="E14149" s="429">
        <v>3.2274479999999999</v>
      </c>
      <c r="F14149" s="429">
        <v>5.3826219999999978</v>
      </c>
    </row>
    <row r="14150" spans="1:6" x14ac:dyDescent="0.3">
      <c r="A14150" s="336">
        <v>48064</v>
      </c>
      <c r="B14150" s="2" t="s">
        <v>295</v>
      </c>
      <c r="C14150" s="429">
        <v>5.8296150000000004</v>
      </c>
      <c r="D14150" s="429">
        <v>2.5595080000000001</v>
      </c>
      <c r="E14150" s="429">
        <v>3.2701070000000003</v>
      </c>
      <c r="F14150" s="429">
        <v>5.7156619999999982</v>
      </c>
    </row>
    <row r="14151" spans="1:6" x14ac:dyDescent="0.3">
      <c r="A14151" s="336">
        <v>48065</v>
      </c>
      <c r="B14151" s="2" t="s">
        <v>295</v>
      </c>
      <c r="C14151" s="429">
        <v>5.9087610000000002</v>
      </c>
      <c r="D14151" s="429">
        <v>2.6477560000000002</v>
      </c>
      <c r="E14151" s="429">
        <v>3.2610049999999999</v>
      </c>
      <c r="F14151" s="429">
        <v>6.9726920000000057</v>
      </c>
    </row>
    <row r="14152" spans="1:6" x14ac:dyDescent="0.3">
      <c r="A14152" s="336">
        <v>48066</v>
      </c>
      <c r="B14152" s="2" t="s">
        <v>295</v>
      </c>
      <c r="C14152" s="429">
        <v>6.0890129999999996</v>
      </c>
      <c r="D14152" s="429">
        <v>2.8667929999999999</v>
      </c>
      <c r="E14152" s="429">
        <v>3.2222199999999996</v>
      </c>
      <c r="F14152" s="429">
        <v>6.9808380000000056</v>
      </c>
    </row>
    <row r="14153" spans="1:6" x14ac:dyDescent="0.3">
      <c r="A14153" s="336">
        <v>48067</v>
      </c>
      <c r="B14153" s="2" t="s">
        <v>295</v>
      </c>
      <c r="C14153" s="429">
        <v>6.1750939999999996</v>
      </c>
      <c r="D14153" s="429">
        <v>2.8365990000000001</v>
      </c>
      <c r="E14153" s="429">
        <v>3.3384949999999995</v>
      </c>
      <c r="F14153" s="429">
        <v>8.1026209999999921</v>
      </c>
    </row>
    <row r="14154" spans="1:6" x14ac:dyDescent="0.3">
      <c r="A14154" s="336">
        <v>48069</v>
      </c>
      <c r="B14154" s="2" t="s">
        <v>295</v>
      </c>
      <c r="C14154" s="429">
        <v>6.1817710000000003</v>
      </c>
      <c r="D14154" s="429">
        <v>2.846857</v>
      </c>
      <c r="E14154" s="429">
        <v>3.3349140000000004</v>
      </c>
      <c r="F14154" s="429">
        <v>8.1357179999999971</v>
      </c>
    </row>
    <row r="14155" spans="1:6" x14ac:dyDescent="0.3">
      <c r="A14155" s="336">
        <v>48070</v>
      </c>
      <c r="B14155" s="2" t="s">
        <v>295</v>
      </c>
      <c r="C14155" s="429">
        <v>6.1749369999999999</v>
      </c>
      <c r="D14155" s="429">
        <v>2.8296329999999998</v>
      </c>
      <c r="E14155" s="429">
        <v>3.3453040000000001</v>
      </c>
      <c r="F14155" s="429">
        <v>8.2531110000000041</v>
      </c>
    </row>
    <row r="14156" spans="1:6" x14ac:dyDescent="0.3">
      <c r="A14156" s="336">
        <v>48071</v>
      </c>
      <c r="B14156" s="2" t="s">
        <v>295</v>
      </c>
      <c r="C14156" s="429">
        <v>6.1732430000000003</v>
      </c>
      <c r="D14156" s="429">
        <v>2.8385120000000001</v>
      </c>
      <c r="E14156" s="429">
        <v>3.3347310000000001</v>
      </c>
      <c r="F14156" s="429">
        <v>7.9697179999999967</v>
      </c>
    </row>
    <row r="14157" spans="1:6" x14ac:dyDescent="0.3">
      <c r="A14157" s="336">
        <v>48072</v>
      </c>
      <c r="B14157" s="2" t="s">
        <v>295</v>
      </c>
      <c r="C14157" s="429">
        <v>6.16676</v>
      </c>
      <c r="D14157" s="429">
        <v>2.813221</v>
      </c>
      <c r="E14157" s="429">
        <v>3.353539</v>
      </c>
      <c r="F14157" s="429">
        <v>8.3198829999999937</v>
      </c>
    </row>
    <row r="14158" spans="1:6" x14ac:dyDescent="0.3">
      <c r="A14158" s="336">
        <v>48073</v>
      </c>
      <c r="B14158" s="2" t="s">
        <v>295</v>
      </c>
      <c r="C14158" s="429">
        <v>6.1618009999999996</v>
      </c>
      <c r="D14158" s="429">
        <v>2.8095509999999999</v>
      </c>
      <c r="E14158" s="429">
        <v>3.3522499999999997</v>
      </c>
      <c r="F14158" s="429">
        <v>8.2071600000000018</v>
      </c>
    </row>
    <row r="14159" spans="1:6" x14ac:dyDescent="0.3">
      <c r="A14159" s="336">
        <v>48074</v>
      </c>
      <c r="B14159" s="2" t="s">
        <v>295</v>
      </c>
      <c r="C14159" s="429">
        <v>5.7289659999999998</v>
      </c>
      <c r="D14159" s="429">
        <v>2.5740270000000001</v>
      </c>
      <c r="E14159" s="429">
        <v>3.1549389999999997</v>
      </c>
      <c r="F14159" s="429">
        <v>4.4201229999999967</v>
      </c>
    </row>
    <row r="14160" spans="1:6" x14ac:dyDescent="0.3">
      <c r="A14160" s="336">
        <v>48075</v>
      </c>
      <c r="B14160" s="2" t="s">
        <v>295</v>
      </c>
      <c r="C14160" s="429">
        <v>6.1723340000000002</v>
      </c>
      <c r="D14160" s="429">
        <v>2.807509</v>
      </c>
      <c r="E14160" s="429">
        <v>3.3648250000000002</v>
      </c>
      <c r="F14160" s="429">
        <v>8.6237589999999962</v>
      </c>
    </row>
    <row r="14161" spans="1:6" x14ac:dyDescent="0.3">
      <c r="A14161" s="336">
        <v>48076</v>
      </c>
      <c r="B14161" s="2" t="s">
        <v>295</v>
      </c>
      <c r="C14161" s="429">
        <v>6.1612470000000004</v>
      </c>
      <c r="D14161" s="429">
        <v>2.7952729999999999</v>
      </c>
      <c r="E14161" s="429">
        <v>3.3659740000000005</v>
      </c>
      <c r="F14161" s="429">
        <v>8.5096179999999926</v>
      </c>
    </row>
    <row r="14162" spans="1:6" x14ac:dyDescent="0.3">
      <c r="A14162" s="336">
        <v>48079</v>
      </c>
      <c r="B14162" s="2" t="s">
        <v>295</v>
      </c>
      <c r="C14162" s="429">
        <v>5.7697050000000001</v>
      </c>
      <c r="D14162" s="429">
        <v>2.5278679999999998</v>
      </c>
      <c r="E14162" s="429">
        <v>3.2418370000000003</v>
      </c>
      <c r="F14162" s="429">
        <v>4.588791999999998</v>
      </c>
    </row>
    <row r="14163" spans="1:6" x14ac:dyDescent="0.3">
      <c r="A14163" s="336">
        <v>48080</v>
      </c>
      <c r="B14163" s="2" t="s">
        <v>295</v>
      </c>
      <c r="C14163" s="429">
        <v>6.0824249999999997</v>
      </c>
      <c r="D14163" s="429">
        <v>2.9135970000000002</v>
      </c>
      <c r="E14163" s="429">
        <v>3.1688279999999995</v>
      </c>
      <c r="F14163" s="429">
        <v>6.3996089999999946</v>
      </c>
    </row>
    <row r="14164" spans="1:6" x14ac:dyDescent="0.3">
      <c r="A14164" s="336">
        <v>48081</v>
      </c>
      <c r="B14164" s="2" t="s">
        <v>295</v>
      </c>
      <c r="C14164" s="429">
        <v>6.0685399999999996</v>
      </c>
      <c r="D14164" s="429">
        <v>2.87914</v>
      </c>
      <c r="E14164" s="429">
        <v>3.1893999999999996</v>
      </c>
      <c r="F14164" s="429">
        <v>6.6483019999999975</v>
      </c>
    </row>
    <row r="14165" spans="1:6" x14ac:dyDescent="0.3">
      <c r="A14165" s="336">
        <v>48082</v>
      </c>
      <c r="B14165" s="2" t="s">
        <v>295</v>
      </c>
      <c r="C14165" s="429">
        <v>6.0493819999999996</v>
      </c>
      <c r="D14165" s="429">
        <v>2.8432210000000002</v>
      </c>
      <c r="E14165" s="429">
        <v>3.2061609999999994</v>
      </c>
      <c r="F14165" s="429">
        <v>6.8497249999999958</v>
      </c>
    </row>
    <row r="14166" spans="1:6" x14ac:dyDescent="0.3">
      <c r="A14166" s="336">
        <v>48083</v>
      </c>
      <c r="B14166" s="2" t="s">
        <v>295</v>
      </c>
      <c r="C14166" s="429">
        <v>6.152768</v>
      </c>
      <c r="D14166" s="429">
        <v>2.7979970000000001</v>
      </c>
      <c r="E14166" s="429">
        <v>3.3547709999999999</v>
      </c>
      <c r="F14166" s="429">
        <v>8.074417000000004</v>
      </c>
    </row>
    <row r="14167" spans="1:6" x14ac:dyDescent="0.3">
      <c r="A14167" s="336">
        <v>48084</v>
      </c>
      <c r="B14167" s="2" t="s">
        <v>295</v>
      </c>
      <c r="C14167" s="429">
        <v>6.1460689999999998</v>
      </c>
      <c r="D14167" s="429">
        <v>2.7838180000000001</v>
      </c>
      <c r="E14167" s="429">
        <v>3.3622509999999997</v>
      </c>
      <c r="F14167" s="429">
        <v>8.1979249999999979</v>
      </c>
    </row>
    <row r="14168" spans="1:6" x14ac:dyDescent="0.3">
      <c r="A14168" s="336">
        <v>48085</v>
      </c>
      <c r="B14168" s="2" t="s">
        <v>295</v>
      </c>
      <c r="C14168" s="429">
        <v>6.1269270000000002</v>
      </c>
      <c r="D14168" s="429">
        <v>2.7698369999999999</v>
      </c>
      <c r="E14168" s="429">
        <v>3.3570900000000004</v>
      </c>
      <c r="F14168" s="429">
        <v>8.0264290000000003</v>
      </c>
    </row>
    <row r="14169" spans="1:6" x14ac:dyDescent="0.3">
      <c r="A14169" s="336">
        <v>48088</v>
      </c>
      <c r="B14169" s="2" t="s">
        <v>295</v>
      </c>
      <c r="C14169" s="429">
        <v>6.1141620000000003</v>
      </c>
      <c r="D14169" s="429">
        <v>2.8522620000000001</v>
      </c>
      <c r="E14169" s="429">
        <v>3.2619000000000002</v>
      </c>
      <c r="F14169" s="429">
        <v>7.3220439999999982</v>
      </c>
    </row>
    <row r="14170" spans="1:6" x14ac:dyDescent="0.3">
      <c r="A14170" s="336">
        <v>48089</v>
      </c>
      <c r="B14170" s="2" t="s">
        <v>295</v>
      </c>
      <c r="C14170" s="429">
        <v>6.1392670000000003</v>
      </c>
      <c r="D14170" s="429">
        <v>2.8947929999999999</v>
      </c>
      <c r="E14170" s="429">
        <v>3.2444740000000003</v>
      </c>
      <c r="F14170" s="429">
        <v>7.1392269999999911</v>
      </c>
    </row>
    <row r="14171" spans="1:6" x14ac:dyDescent="0.3">
      <c r="A14171" s="336">
        <v>48091</v>
      </c>
      <c r="B14171" s="2" t="s">
        <v>295</v>
      </c>
      <c r="C14171" s="429">
        <v>6.1772140000000002</v>
      </c>
      <c r="D14171" s="429">
        <v>2.8836179999999998</v>
      </c>
      <c r="E14171" s="429">
        <v>3.2935960000000004</v>
      </c>
      <c r="F14171" s="429">
        <v>7.6078460000000021</v>
      </c>
    </row>
    <row r="14172" spans="1:6" x14ac:dyDescent="0.3">
      <c r="A14172" s="336">
        <v>48092</v>
      </c>
      <c r="B14172" s="2" t="s">
        <v>295</v>
      </c>
      <c r="C14172" s="429">
        <v>6.1587880000000004</v>
      </c>
      <c r="D14172" s="429">
        <v>2.8446989999999999</v>
      </c>
      <c r="E14172" s="429">
        <v>3.3140890000000005</v>
      </c>
      <c r="F14172" s="429">
        <v>7.7488439999999912</v>
      </c>
    </row>
    <row r="14173" spans="1:6" x14ac:dyDescent="0.3">
      <c r="A14173" s="336">
        <v>48093</v>
      </c>
      <c r="B14173" s="2" t="s">
        <v>295</v>
      </c>
      <c r="C14173" s="429">
        <v>6.1323230000000004</v>
      </c>
      <c r="D14173" s="429">
        <v>2.8501690000000002</v>
      </c>
      <c r="E14173" s="429">
        <v>3.2821540000000002</v>
      </c>
      <c r="F14173" s="429">
        <v>7.4862539999999917</v>
      </c>
    </row>
    <row r="14174" spans="1:6" x14ac:dyDescent="0.3">
      <c r="A14174" s="336">
        <v>48094</v>
      </c>
      <c r="B14174" s="2" t="s">
        <v>295</v>
      </c>
      <c r="C14174" s="429">
        <v>5.9990449999999997</v>
      </c>
      <c r="D14174" s="429">
        <v>2.682744</v>
      </c>
      <c r="E14174" s="429">
        <v>3.3163009999999997</v>
      </c>
      <c r="F14174" s="429">
        <v>7.4823109999999922</v>
      </c>
    </row>
    <row r="14175" spans="1:6" x14ac:dyDescent="0.3">
      <c r="A14175" s="336">
        <v>48095</v>
      </c>
      <c r="B14175" s="2" t="s">
        <v>295</v>
      </c>
      <c r="C14175" s="429">
        <v>5.9635040000000004</v>
      </c>
      <c r="D14175" s="429">
        <v>2.6657289999999998</v>
      </c>
      <c r="E14175" s="429">
        <v>3.2977750000000006</v>
      </c>
      <c r="F14175" s="429">
        <v>7.296565999999995</v>
      </c>
    </row>
    <row r="14176" spans="1:6" x14ac:dyDescent="0.3">
      <c r="A14176" s="336">
        <v>48096</v>
      </c>
      <c r="B14176" s="2" t="s">
        <v>295</v>
      </c>
      <c r="C14176" s="429">
        <v>5.9550340000000004</v>
      </c>
      <c r="D14176" s="429">
        <v>2.6448369999999999</v>
      </c>
      <c r="E14176" s="429">
        <v>3.3101970000000005</v>
      </c>
      <c r="F14176" s="429">
        <v>7.2293690000000019</v>
      </c>
    </row>
    <row r="14177" spans="1:6" x14ac:dyDescent="0.3">
      <c r="A14177" s="336">
        <v>48097</v>
      </c>
      <c r="B14177" s="2" t="s">
        <v>295</v>
      </c>
      <c r="C14177" s="429">
        <v>5.7422870000000001</v>
      </c>
      <c r="D14177" s="429">
        <v>2.6022980000000002</v>
      </c>
      <c r="E14177" s="429">
        <v>3.1399889999999999</v>
      </c>
      <c r="F14177" s="429">
        <v>5.0265460000000068</v>
      </c>
    </row>
    <row r="14178" spans="1:6" x14ac:dyDescent="0.3">
      <c r="A14178" s="336">
        <v>48098</v>
      </c>
      <c r="B14178" s="2" t="s">
        <v>295</v>
      </c>
      <c r="C14178" s="429">
        <v>6.1248019999999999</v>
      </c>
      <c r="D14178" s="429">
        <v>2.763941</v>
      </c>
      <c r="E14178" s="429">
        <v>3.3608609999999999</v>
      </c>
      <c r="F14178" s="429">
        <v>8.098120999999999</v>
      </c>
    </row>
    <row r="14179" spans="1:6" x14ac:dyDescent="0.3">
      <c r="A14179" s="336">
        <v>48101</v>
      </c>
      <c r="B14179" s="2" t="s">
        <v>295</v>
      </c>
      <c r="C14179" s="429">
        <v>6.1886099999999997</v>
      </c>
      <c r="D14179" s="429">
        <v>2.9091230000000001</v>
      </c>
      <c r="E14179" s="429">
        <v>3.2794869999999996</v>
      </c>
      <c r="F14179" s="429">
        <v>8.3441789999999969</v>
      </c>
    </row>
    <row r="14180" spans="1:6" x14ac:dyDescent="0.3">
      <c r="A14180" s="336">
        <v>48103</v>
      </c>
      <c r="B14180" s="2" t="s">
        <v>295</v>
      </c>
      <c r="C14180" s="429">
        <v>6.1787599999999996</v>
      </c>
      <c r="D14180" s="429">
        <v>2.8198669999999999</v>
      </c>
      <c r="E14180" s="429">
        <v>3.3588929999999997</v>
      </c>
      <c r="F14180" s="429">
        <v>8.1287130000000012</v>
      </c>
    </row>
    <row r="14181" spans="1:6" x14ac:dyDescent="0.3">
      <c r="A14181" s="336">
        <v>48104</v>
      </c>
      <c r="B14181" s="2" t="s">
        <v>295</v>
      </c>
      <c r="C14181" s="429">
        <v>6.2240200000000003</v>
      </c>
      <c r="D14181" s="429">
        <v>2.792468</v>
      </c>
      <c r="E14181" s="429">
        <v>3.4315520000000004</v>
      </c>
      <c r="F14181" s="429">
        <v>8.6824999999999974</v>
      </c>
    </row>
    <row r="14182" spans="1:6" x14ac:dyDescent="0.3">
      <c r="A14182" s="336">
        <v>48105</v>
      </c>
      <c r="B14182" s="2" t="s">
        <v>295</v>
      </c>
      <c r="C14182" s="429">
        <v>6.2075779999999998</v>
      </c>
      <c r="D14182" s="429">
        <v>2.7626719999999998</v>
      </c>
      <c r="E14182" s="429">
        <v>3.444906</v>
      </c>
      <c r="F14182" s="429">
        <v>8.8112449999999995</v>
      </c>
    </row>
    <row r="14183" spans="1:6" x14ac:dyDescent="0.3">
      <c r="A14183" s="336">
        <v>48108</v>
      </c>
      <c r="B14183" s="2" t="s">
        <v>295</v>
      </c>
      <c r="C14183" s="429">
        <v>6.2231550000000002</v>
      </c>
      <c r="D14183" s="429">
        <v>2.809205</v>
      </c>
      <c r="E14183" s="429">
        <v>3.4139500000000003</v>
      </c>
      <c r="F14183" s="429">
        <v>8.6081749999999921</v>
      </c>
    </row>
    <row r="14184" spans="1:6" x14ac:dyDescent="0.3">
      <c r="A14184" s="336">
        <v>48109</v>
      </c>
      <c r="B14184" s="2" t="s">
        <v>295</v>
      </c>
      <c r="C14184" s="429">
        <v>6.219233</v>
      </c>
      <c r="D14184" s="429">
        <v>2.7857280000000002</v>
      </c>
      <c r="E14184" s="429">
        <v>3.4335049999999998</v>
      </c>
      <c r="F14184" s="429">
        <v>8.6520060000000001</v>
      </c>
    </row>
    <row r="14185" spans="1:6" x14ac:dyDescent="0.3">
      <c r="A14185" s="336">
        <v>48111</v>
      </c>
      <c r="B14185" s="2" t="s">
        <v>295</v>
      </c>
      <c r="C14185" s="429">
        <v>6.2197570000000004</v>
      </c>
      <c r="D14185" s="429">
        <v>2.803366</v>
      </c>
      <c r="E14185" s="429">
        <v>3.4163910000000004</v>
      </c>
      <c r="F14185" s="429">
        <v>9.8365900000000011</v>
      </c>
    </row>
    <row r="14186" spans="1:6" x14ac:dyDescent="0.3">
      <c r="A14186" s="336">
        <v>48114</v>
      </c>
      <c r="B14186" s="2" t="s">
        <v>295</v>
      </c>
      <c r="C14186" s="429">
        <v>6.1409310000000001</v>
      </c>
      <c r="D14186" s="429">
        <v>2.6719200000000001</v>
      </c>
      <c r="E14186" s="429">
        <v>3.4690110000000001</v>
      </c>
      <c r="F14186" s="429">
        <v>8.4336829999999949</v>
      </c>
    </row>
    <row r="14187" spans="1:6" x14ac:dyDescent="0.3">
      <c r="A14187" s="336">
        <v>48116</v>
      </c>
      <c r="B14187" s="2" t="s">
        <v>295</v>
      </c>
      <c r="C14187" s="429">
        <v>6.1654010000000001</v>
      </c>
      <c r="D14187" s="429">
        <v>2.698947</v>
      </c>
      <c r="E14187" s="429">
        <v>3.4664540000000001</v>
      </c>
      <c r="F14187" s="429">
        <v>8.4972070000000031</v>
      </c>
    </row>
    <row r="14188" spans="1:6" x14ac:dyDescent="0.3">
      <c r="A14188" s="336">
        <v>48117</v>
      </c>
      <c r="B14188" s="2" t="s">
        <v>295</v>
      </c>
      <c r="C14188" s="429">
        <v>6.1924710000000003</v>
      </c>
      <c r="D14188" s="429">
        <v>2.902012</v>
      </c>
      <c r="E14188" s="429">
        <v>3.2904590000000002</v>
      </c>
      <c r="F14188" s="429">
        <v>9.1447859999999999</v>
      </c>
    </row>
    <row r="14189" spans="1:6" x14ac:dyDescent="0.3">
      <c r="A14189" s="336">
        <v>48118</v>
      </c>
      <c r="B14189" s="2" t="s">
        <v>295</v>
      </c>
      <c r="C14189" s="429">
        <v>6.1244649999999998</v>
      </c>
      <c r="D14189" s="429">
        <v>2.8338420000000002</v>
      </c>
      <c r="E14189" s="429">
        <v>3.2906229999999996</v>
      </c>
      <c r="F14189" s="429">
        <v>7.9211859999999987</v>
      </c>
    </row>
    <row r="14190" spans="1:6" x14ac:dyDescent="0.3">
      <c r="A14190" s="336">
        <v>48120</v>
      </c>
      <c r="B14190" s="2" t="s">
        <v>295</v>
      </c>
      <c r="C14190" s="429">
        <v>6.1832419999999999</v>
      </c>
      <c r="D14190" s="429">
        <v>2.909754</v>
      </c>
      <c r="E14190" s="429">
        <v>3.273488</v>
      </c>
      <c r="F14190" s="429">
        <v>8.0052579999999907</v>
      </c>
    </row>
    <row r="14191" spans="1:6" x14ac:dyDescent="0.3">
      <c r="A14191" s="336">
        <v>48122</v>
      </c>
      <c r="B14191" s="2" t="s">
        <v>295</v>
      </c>
      <c r="C14191" s="429">
        <v>6.1811629999999997</v>
      </c>
      <c r="D14191" s="429">
        <v>2.9179680000000001</v>
      </c>
      <c r="E14191" s="429">
        <v>3.2631949999999996</v>
      </c>
      <c r="F14191" s="429">
        <v>7.9828479999999971</v>
      </c>
    </row>
    <row r="14192" spans="1:6" x14ac:dyDescent="0.3">
      <c r="A14192" s="336">
        <v>48124</v>
      </c>
      <c r="B14192" s="2" t="s">
        <v>295</v>
      </c>
      <c r="C14192" s="429">
        <v>6.1963860000000004</v>
      </c>
      <c r="D14192" s="429">
        <v>2.8704869999999998</v>
      </c>
      <c r="E14192" s="429">
        <v>3.3258990000000006</v>
      </c>
      <c r="F14192" s="429">
        <v>8.7934470000000005</v>
      </c>
    </row>
    <row r="14193" spans="1:6" x14ac:dyDescent="0.3">
      <c r="A14193" s="336">
        <v>48125</v>
      </c>
      <c r="B14193" s="2" t="s">
        <v>295</v>
      </c>
      <c r="C14193" s="429">
        <v>6.2012049999999999</v>
      </c>
      <c r="D14193" s="429">
        <v>2.8691949999999999</v>
      </c>
      <c r="E14193" s="429">
        <v>3.3320099999999999</v>
      </c>
      <c r="F14193" s="429">
        <v>8.9381900000000059</v>
      </c>
    </row>
    <row r="14194" spans="1:6" x14ac:dyDescent="0.3">
      <c r="A14194" s="336">
        <v>48126</v>
      </c>
      <c r="B14194" s="2" t="s">
        <v>295</v>
      </c>
      <c r="C14194" s="429">
        <v>6.1879780000000002</v>
      </c>
      <c r="D14194" s="429">
        <v>2.8918529999999998</v>
      </c>
      <c r="E14194" s="429">
        <v>3.2961250000000004</v>
      </c>
      <c r="F14194" s="429">
        <v>8.2171290000000035</v>
      </c>
    </row>
    <row r="14195" spans="1:6" x14ac:dyDescent="0.3">
      <c r="A14195" s="336">
        <v>48127</v>
      </c>
      <c r="B14195" s="2" t="s">
        <v>295</v>
      </c>
      <c r="C14195" s="429">
        <v>6.1965269999999997</v>
      </c>
      <c r="D14195" s="429">
        <v>2.8337870000000001</v>
      </c>
      <c r="E14195" s="429">
        <v>3.3627399999999996</v>
      </c>
      <c r="F14195" s="429">
        <v>9.0534800000000004</v>
      </c>
    </row>
    <row r="14196" spans="1:6" x14ac:dyDescent="0.3">
      <c r="A14196" s="336">
        <v>48128</v>
      </c>
      <c r="B14196" s="2" t="s">
        <v>295</v>
      </c>
      <c r="C14196" s="429">
        <v>6.1964350000000001</v>
      </c>
      <c r="D14196" s="429">
        <v>2.852131</v>
      </c>
      <c r="E14196" s="429">
        <v>3.3443040000000002</v>
      </c>
      <c r="F14196" s="429">
        <v>8.9291340000000048</v>
      </c>
    </row>
    <row r="14197" spans="1:6" x14ac:dyDescent="0.3">
      <c r="A14197" s="336">
        <v>48130</v>
      </c>
      <c r="B14197" s="2" t="s">
        <v>295</v>
      </c>
      <c r="C14197" s="429">
        <v>6.1815230000000003</v>
      </c>
      <c r="D14197" s="429">
        <v>2.7770269999999999</v>
      </c>
      <c r="E14197" s="429">
        <v>3.4044960000000004</v>
      </c>
      <c r="F14197" s="429">
        <v>8.2351020000000048</v>
      </c>
    </row>
    <row r="14198" spans="1:6" x14ac:dyDescent="0.3">
      <c r="A14198" s="336">
        <v>48131</v>
      </c>
      <c r="B14198" s="2" t="s">
        <v>295</v>
      </c>
      <c r="C14198" s="429">
        <v>6.1681990000000004</v>
      </c>
      <c r="D14198" s="429">
        <v>2.8981669999999999</v>
      </c>
      <c r="E14198" s="429">
        <v>3.2700320000000005</v>
      </c>
      <c r="F14198" s="429">
        <v>8.4866170000000025</v>
      </c>
    </row>
    <row r="14199" spans="1:6" x14ac:dyDescent="0.3">
      <c r="A14199" s="336">
        <v>48133</v>
      </c>
      <c r="B14199" s="2" t="s">
        <v>295</v>
      </c>
      <c r="C14199" s="429">
        <v>6.1076930000000003</v>
      </c>
      <c r="D14199" s="429">
        <v>2.9752510000000001</v>
      </c>
      <c r="E14199" s="429">
        <v>3.1324420000000002</v>
      </c>
      <c r="F14199" s="429">
        <v>8.1460830000000115</v>
      </c>
    </row>
    <row r="14200" spans="1:6" x14ac:dyDescent="0.3">
      <c r="A14200" s="336">
        <v>48134</v>
      </c>
      <c r="B14200" s="2" t="s">
        <v>295</v>
      </c>
      <c r="C14200" s="429">
        <v>6.1739470000000001</v>
      </c>
      <c r="D14200" s="429">
        <v>2.948836</v>
      </c>
      <c r="E14200" s="429">
        <v>3.2251110000000001</v>
      </c>
      <c r="F14200" s="429">
        <v>8.7226819999999989</v>
      </c>
    </row>
    <row r="14201" spans="1:6" x14ac:dyDescent="0.3">
      <c r="A14201" s="336">
        <v>48135</v>
      </c>
      <c r="B14201" s="2" t="s">
        <v>295</v>
      </c>
      <c r="C14201" s="429">
        <v>6.2042609999999998</v>
      </c>
      <c r="D14201" s="429">
        <v>2.8086600000000002</v>
      </c>
      <c r="E14201" s="429">
        <v>3.3956009999999996</v>
      </c>
      <c r="F14201" s="429">
        <v>9.4004420000000053</v>
      </c>
    </row>
    <row r="14202" spans="1:6" x14ac:dyDescent="0.3">
      <c r="A14202" s="336">
        <v>48137</v>
      </c>
      <c r="B14202" s="2" t="s">
        <v>295</v>
      </c>
      <c r="C14202" s="429">
        <v>6.1075999999999997</v>
      </c>
      <c r="D14202" s="429">
        <v>2.732389</v>
      </c>
      <c r="E14202" s="429">
        <v>3.3752109999999997</v>
      </c>
      <c r="F14202" s="429">
        <v>8.4019690000000011</v>
      </c>
    </row>
    <row r="14203" spans="1:6" x14ac:dyDescent="0.3">
      <c r="A14203" s="336">
        <v>48138</v>
      </c>
      <c r="B14203" s="2" t="s">
        <v>295</v>
      </c>
      <c r="C14203" s="429">
        <v>6.1246989999999997</v>
      </c>
      <c r="D14203" s="429">
        <v>3.0077769999999999</v>
      </c>
      <c r="E14203" s="429">
        <v>3.1169219999999997</v>
      </c>
      <c r="F14203" s="429">
        <v>7.2950410000000083</v>
      </c>
    </row>
    <row r="14204" spans="1:6" x14ac:dyDescent="0.3">
      <c r="A14204" s="336">
        <v>48140</v>
      </c>
      <c r="B14204" s="2" t="s">
        <v>295</v>
      </c>
      <c r="C14204" s="429">
        <v>6.158074</v>
      </c>
      <c r="D14204" s="429">
        <v>2.9285040000000002</v>
      </c>
      <c r="E14204" s="429">
        <v>3.2295699999999998</v>
      </c>
      <c r="F14204" s="429">
        <v>8.4804669999999902</v>
      </c>
    </row>
    <row r="14205" spans="1:6" x14ac:dyDescent="0.3">
      <c r="A14205" s="336">
        <v>48141</v>
      </c>
      <c r="B14205" s="2" t="s">
        <v>295</v>
      </c>
      <c r="C14205" s="429">
        <v>6.2060579999999996</v>
      </c>
      <c r="D14205" s="429">
        <v>2.834603</v>
      </c>
      <c r="E14205" s="429">
        <v>3.3714549999999996</v>
      </c>
      <c r="F14205" s="429">
        <v>9.284887999999988</v>
      </c>
    </row>
    <row r="14206" spans="1:6" x14ac:dyDescent="0.3">
      <c r="A14206" s="336">
        <v>48144</v>
      </c>
      <c r="B14206" s="2" t="s">
        <v>295</v>
      </c>
      <c r="C14206" s="429">
        <v>6.0850410000000004</v>
      </c>
      <c r="D14206" s="429">
        <v>2.9971809999999999</v>
      </c>
      <c r="E14206" s="429">
        <v>3.0878600000000005</v>
      </c>
      <c r="F14206" s="429">
        <v>7.8411900000000045</v>
      </c>
    </row>
    <row r="14207" spans="1:6" x14ac:dyDescent="0.3">
      <c r="A14207" s="336">
        <v>48145</v>
      </c>
      <c r="B14207" s="2" t="s">
        <v>295</v>
      </c>
      <c r="C14207" s="429">
        <v>6.146128</v>
      </c>
      <c r="D14207" s="429">
        <v>2.9558239999999998</v>
      </c>
      <c r="E14207" s="429">
        <v>3.1903040000000003</v>
      </c>
      <c r="F14207" s="429">
        <v>8.4088649999999916</v>
      </c>
    </row>
    <row r="14208" spans="1:6" x14ac:dyDescent="0.3">
      <c r="A14208" s="336">
        <v>48146</v>
      </c>
      <c r="B14208" s="2" t="s">
        <v>295</v>
      </c>
      <c r="C14208" s="429">
        <v>6.1761270000000001</v>
      </c>
      <c r="D14208" s="429">
        <v>2.9331969999999998</v>
      </c>
      <c r="E14208" s="429">
        <v>3.2429300000000003</v>
      </c>
      <c r="F14208" s="429">
        <v>7.9167709999999936</v>
      </c>
    </row>
    <row r="14209" spans="1:6" x14ac:dyDescent="0.3">
      <c r="A14209" s="336">
        <v>48150</v>
      </c>
      <c r="B14209" s="2" t="s">
        <v>295</v>
      </c>
      <c r="C14209" s="429">
        <v>6.1987839999999998</v>
      </c>
      <c r="D14209" s="429">
        <v>2.7777050000000001</v>
      </c>
      <c r="E14209" s="429">
        <v>3.4210789999999998</v>
      </c>
      <c r="F14209" s="429">
        <v>9.4480449999999934</v>
      </c>
    </row>
    <row r="14210" spans="1:6" x14ac:dyDescent="0.3">
      <c r="A14210" s="336">
        <v>48152</v>
      </c>
      <c r="B14210" s="2" t="s">
        <v>295</v>
      </c>
      <c r="C14210" s="429">
        <v>6.1847409999999998</v>
      </c>
      <c r="D14210" s="429">
        <v>2.759849</v>
      </c>
      <c r="E14210" s="429">
        <v>3.4248919999999998</v>
      </c>
      <c r="F14210" s="429">
        <v>9.2565060000000052</v>
      </c>
    </row>
    <row r="14211" spans="1:6" x14ac:dyDescent="0.3">
      <c r="A14211" s="336">
        <v>48154</v>
      </c>
      <c r="B14211" s="2" t="s">
        <v>295</v>
      </c>
      <c r="C14211" s="429">
        <v>6.1931520000000004</v>
      </c>
      <c r="D14211" s="429">
        <v>2.7683620000000002</v>
      </c>
      <c r="E14211" s="429">
        <v>3.4247900000000002</v>
      </c>
      <c r="F14211" s="429">
        <v>9.3625990000000101</v>
      </c>
    </row>
    <row r="14212" spans="1:6" x14ac:dyDescent="0.3">
      <c r="A14212" s="336">
        <v>48157</v>
      </c>
      <c r="B14212" s="2" t="s">
        <v>295</v>
      </c>
      <c r="C14212" s="429">
        <v>6.1253279999999997</v>
      </c>
      <c r="D14212" s="429">
        <v>2.9692440000000002</v>
      </c>
      <c r="E14212" s="429">
        <v>3.1560839999999994</v>
      </c>
      <c r="F14212" s="429">
        <v>8.2757189999999987</v>
      </c>
    </row>
    <row r="14213" spans="1:6" x14ac:dyDescent="0.3">
      <c r="A14213" s="336">
        <v>48158</v>
      </c>
      <c r="B14213" s="2" t="s">
        <v>295</v>
      </c>
      <c r="C14213" s="429">
        <v>6.1101989999999997</v>
      </c>
      <c r="D14213" s="429">
        <v>2.9284330000000001</v>
      </c>
      <c r="E14213" s="429">
        <v>3.1817659999999997</v>
      </c>
      <c r="F14213" s="429">
        <v>7.2869610000000016</v>
      </c>
    </row>
    <row r="14214" spans="1:6" x14ac:dyDescent="0.3">
      <c r="A14214" s="336">
        <v>48159</v>
      </c>
      <c r="B14214" s="2" t="s">
        <v>295</v>
      </c>
      <c r="C14214" s="429">
        <v>6.2048059999999996</v>
      </c>
      <c r="D14214" s="429">
        <v>2.8655910000000002</v>
      </c>
      <c r="E14214" s="429">
        <v>3.3392149999999994</v>
      </c>
      <c r="F14214" s="429">
        <v>9.1474510000000002</v>
      </c>
    </row>
    <row r="14215" spans="1:6" x14ac:dyDescent="0.3">
      <c r="A14215" s="336">
        <v>48160</v>
      </c>
      <c r="B14215" s="2" t="s">
        <v>295</v>
      </c>
      <c r="C14215" s="429">
        <v>6.2131160000000003</v>
      </c>
      <c r="D14215" s="429">
        <v>2.8399899999999998</v>
      </c>
      <c r="E14215" s="429">
        <v>3.3731260000000005</v>
      </c>
      <c r="F14215" s="429">
        <v>8.8861779999999939</v>
      </c>
    </row>
    <row r="14216" spans="1:6" x14ac:dyDescent="0.3">
      <c r="A14216" s="336">
        <v>48161</v>
      </c>
      <c r="B14216" s="2" t="s">
        <v>295</v>
      </c>
      <c r="C14216" s="429">
        <v>6.1755180000000003</v>
      </c>
      <c r="D14216" s="429">
        <v>2.934307</v>
      </c>
      <c r="E14216" s="429">
        <v>3.2412110000000003</v>
      </c>
      <c r="F14216" s="429">
        <v>8.6143100000000032</v>
      </c>
    </row>
    <row r="14217" spans="1:6" x14ac:dyDescent="0.3">
      <c r="A14217" s="336">
        <v>48162</v>
      </c>
      <c r="B14217" s="2" t="s">
        <v>295</v>
      </c>
      <c r="C14217" s="429">
        <v>6.1853850000000001</v>
      </c>
      <c r="D14217" s="429">
        <v>2.9278729999999999</v>
      </c>
      <c r="E14217" s="429">
        <v>3.2575120000000002</v>
      </c>
      <c r="F14217" s="429">
        <v>8.7680309999999935</v>
      </c>
    </row>
    <row r="14218" spans="1:6" x14ac:dyDescent="0.3">
      <c r="A14218" s="336">
        <v>48164</v>
      </c>
      <c r="B14218" s="2" t="s">
        <v>295</v>
      </c>
      <c r="C14218" s="429">
        <v>6.2012510000000001</v>
      </c>
      <c r="D14218" s="429">
        <v>2.8724660000000002</v>
      </c>
      <c r="E14218" s="429">
        <v>3.3287849999999999</v>
      </c>
      <c r="F14218" s="429">
        <v>9.4349549999999915</v>
      </c>
    </row>
    <row r="14219" spans="1:6" x14ac:dyDescent="0.3">
      <c r="A14219" s="336">
        <v>48165</v>
      </c>
      <c r="B14219" s="2" t="s">
        <v>295</v>
      </c>
      <c r="C14219" s="429">
        <v>6.1567879999999997</v>
      </c>
      <c r="D14219" s="429">
        <v>2.7071390000000002</v>
      </c>
      <c r="E14219" s="429">
        <v>3.4496489999999995</v>
      </c>
      <c r="F14219" s="429">
        <v>8.7004689999999982</v>
      </c>
    </row>
    <row r="14220" spans="1:6" x14ac:dyDescent="0.3">
      <c r="A14220" s="336">
        <v>48166</v>
      </c>
      <c r="B14220" s="2" t="s">
        <v>295</v>
      </c>
      <c r="C14220" s="429">
        <v>6.1585070000000002</v>
      </c>
      <c r="D14220" s="429">
        <v>2.9857849999999999</v>
      </c>
      <c r="E14220" s="429">
        <v>3.1727220000000003</v>
      </c>
      <c r="F14220" s="429">
        <v>8.2618570000000027</v>
      </c>
    </row>
    <row r="14221" spans="1:6" x14ac:dyDescent="0.3">
      <c r="A14221" s="336">
        <v>48167</v>
      </c>
      <c r="B14221" s="2" t="s">
        <v>295</v>
      </c>
      <c r="C14221" s="429">
        <v>6.1792439999999997</v>
      </c>
      <c r="D14221" s="429">
        <v>2.7321810000000002</v>
      </c>
      <c r="E14221" s="429">
        <v>3.4470629999999995</v>
      </c>
      <c r="F14221" s="429">
        <v>9.0806980000000017</v>
      </c>
    </row>
    <row r="14222" spans="1:6" x14ac:dyDescent="0.3">
      <c r="A14222" s="336">
        <v>48168</v>
      </c>
      <c r="B14222" s="2" t="s">
        <v>295</v>
      </c>
      <c r="C14222" s="429">
        <v>6.1893589999999996</v>
      </c>
      <c r="D14222" s="429">
        <v>2.737581</v>
      </c>
      <c r="E14222" s="429">
        <v>3.4517779999999996</v>
      </c>
      <c r="F14222" s="429">
        <v>9.1845649999999992</v>
      </c>
    </row>
    <row r="14223" spans="1:6" x14ac:dyDescent="0.3">
      <c r="A14223" s="336">
        <v>48169</v>
      </c>
      <c r="B14223" s="2" t="s">
        <v>295</v>
      </c>
      <c r="C14223" s="429">
        <v>6.1642000000000001</v>
      </c>
      <c r="D14223" s="429">
        <v>2.7189619999999999</v>
      </c>
      <c r="E14223" s="429">
        <v>3.4452380000000002</v>
      </c>
      <c r="F14223" s="429">
        <v>8.4163679999999985</v>
      </c>
    </row>
    <row r="14224" spans="1:6" x14ac:dyDescent="0.3">
      <c r="A14224" s="336">
        <v>48170</v>
      </c>
      <c r="B14224" s="2" t="s">
        <v>295</v>
      </c>
      <c r="C14224" s="429">
        <v>6.1983899999999998</v>
      </c>
      <c r="D14224" s="429">
        <v>2.7420840000000002</v>
      </c>
      <c r="E14224" s="429">
        <v>3.4563059999999997</v>
      </c>
      <c r="F14224" s="429">
        <v>9.3979999999999997</v>
      </c>
    </row>
    <row r="14225" spans="1:6" x14ac:dyDescent="0.3">
      <c r="A14225" s="336">
        <v>48173</v>
      </c>
      <c r="B14225" s="2" t="s">
        <v>295</v>
      </c>
      <c r="C14225" s="429">
        <v>6.1390209999999996</v>
      </c>
      <c r="D14225" s="429">
        <v>3.0087069999999998</v>
      </c>
      <c r="E14225" s="429">
        <v>3.1303139999999998</v>
      </c>
      <c r="F14225" s="429">
        <v>7.912155000000002</v>
      </c>
    </row>
    <row r="14226" spans="1:6" x14ac:dyDescent="0.3">
      <c r="A14226" s="336">
        <v>48174</v>
      </c>
      <c r="B14226" s="2" t="s">
        <v>295</v>
      </c>
      <c r="C14226" s="429">
        <v>6.2086959999999998</v>
      </c>
      <c r="D14226" s="429">
        <v>2.8536239999999999</v>
      </c>
      <c r="E14226" s="429">
        <v>3.3550719999999998</v>
      </c>
      <c r="F14226" s="429">
        <v>9.4849789999999992</v>
      </c>
    </row>
    <row r="14227" spans="1:6" x14ac:dyDescent="0.3">
      <c r="A14227" s="336">
        <v>48176</v>
      </c>
      <c r="B14227" s="2" t="s">
        <v>295</v>
      </c>
      <c r="C14227" s="429">
        <v>6.1767469999999998</v>
      </c>
      <c r="D14227" s="429">
        <v>2.8498329999999998</v>
      </c>
      <c r="E14227" s="429">
        <v>3.3269139999999999</v>
      </c>
      <c r="F14227" s="429">
        <v>8.168058000000002</v>
      </c>
    </row>
    <row r="14228" spans="1:6" x14ac:dyDescent="0.3">
      <c r="A14228" s="336">
        <v>48178</v>
      </c>
      <c r="B14228" s="2" t="s">
        <v>295</v>
      </c>
      <c r="C14228" s="429">
        <v>6.1785360000000003</v>
      </c>
      <c r="D14228" s="429">
        <v>2.7258580000000001</v>
      </c>
      <c r="E14228" s="429">
        <v>3.4526780000000001</v>
      </c>
      <c r="F14228" s="429">
        <v>8.7592460000000116</v>
      </c>
    </row>
    <row r="14229" spans="1:6" x14ac:dyDescent="0.3">
      <c r="A14229" s="336">
        <v>48179</v>
      </c>
      <c r="B14229" s="2" t="s">
        <v>295</v>
      </c>
      <c r="C14229" s="429">
        <v>6.1560680000000003</v>
      </c>
      <c r="D14229" s="429">
        <v>2.9881519999999999</v>
      </c>
      <c r="E14229" s="429">
        <v>3.1679160000000004</v>
      </c>
      <c r="F14229" s="429">
        <v>8.2978580000000015</v>
      </c>
    </row>
    <row r="14230" spans="1:6" x14ac:dyDescent="0.3">
      <c r="A14230" s="336">
        <v>48180</v>
      </c>
      <c r="B14230" s="2" t="s">
        <v>295</v>
      </c>
      <c r="C14230" s="429">
        <v>6.198118</v>
      </c>
      <c r="D14230" s="429">
        <v>2.8950490000000002</v>
      </c>
      <c r="E14230" s="429">
        <v>3.3030689999999998</v>
      </c>
      <c r="F14230" s="429">
        <v>8.8902449999999895</v>
      </c>
    </row>
    <row r="14231" spans="1:6" x14ac:dyDescent="0.3">
      <c r="A14231" s="336">
        <v>48182</v>
      </c>
      <c r="B14231" s="2" t="s">
        <v>295</v>
      </c>
      <c r="C14231" s="429">
        <v>6.108771</v>
      </c>
      <c r="D14231" s="429">
        <v>2.9707569999999999</v>
      </c>
      <c r="E14231" s="429">
        <v>3.1380140000000001</v>
      </c>
      <c r="F14231" s="429">
        <v>8.1089239999999911</v>
      </c>
    </row>
    <row r="14232" spans="1:6" x14ac:dyDescent="0.3">
      <c r="A14232" s="336">
        <v>48183</v>
      </c>
      <c r="B14232" s="2" t="s">
        <v>295</v>
      </c>
      <c r="C14232" s="429">
        <v>6.1572170000000002</v>
      </c>
      <c r="D14232" s="429">
        <v>2.9757220000000002</v>
      </c>
      <c r="E14232" s="429">
        <v>3.181495</v>
      </c>
      <c r="F14232" s="429">
        <v>8.1266349999999967</v>
      </c>
    </row>
    <row r="14233" spans="1:6" x14ac:dyDescent="0.3">
      <c r="A14233" s="336">
        <v>48184</v>
      </c>
      <c r="B14233" s="2" t="s">
        <v>295</v>
      </c>
      <c r="C14233" s="429">
        <v>6.2202279999999996</v>
      </c>
      <c r="D14233" s="429">
        <v>2.7959429999999998</v>
      </c>
      <c r="E14233" s="429">
        <v>3.4242849999999998</v>
      </c>
      <c r="F14233" s="429">
        <v>9.8776469999999996</v>
      </c>
    </row>
    <row r="14234" spans="1:6" x14ac:dyDescent="0.3">
      <c r="A14234" s="336">
        <v>48185</v>
      </c>
      <c r="B14234" s="2" t="s">
        <v>295</v>
      </c>
      <c r="C14234" s="429">
        <v>6.2065619999999999</v>
      </c>
      <c r="D14234" s="429">
        <v>2.7821639999999999</v>
      </c>
      <c r="E14234" s="429">
        <v>3.4243980000000001</v>
      </c>
      <c r="F14234" s="429">
        <v>9.6168139999999944</v>
      </c>
    </row>
    <row r="14235" spans="1:6" x14ac:dyDescent="0.3">
      <c r="A14235" s="336">
        <v>48186</v>
      </c>
      <c r="B14235" s="2" t="s">
        <v>295</v>
      </c>
      <c r="C14235" s="429">
        <v>6.2132750000000003</v>
      </c>
      <c r="D14235" s="429">
        <v>2.800894</v>
      </c>
      <c r="E14235" s="429">
        <v>3.4123810000000003</v>
      </c>
      <c r="F14235" s="429">
        <v>9.673686</v>
      </c>
    </row>
    <row r="14236" spans="1:6" x14ac:dyDescent="0.3">
      <c r="A14236" s="336">
        <v>48187</v>
      </c>
      <c r="B14236" s="2" t="s">
        <v>295</v>
      </c>
      <c r="C14236" s="429">
        <v>6.208107</v>
      </c>
      <c r="D14236" s="429">
        <v>2.7534510000000001</v>
      </c>
      <c r="E14236" s="429">
        <v>3.4546559999999999</v>
      </c>
      <c r="F14236" s="429">
        <v>9.6907599999999974</v>
      </c>
    </row>
    <row r="14237" spans="1:6" x14ac:dyDescent="0.3">
      <c r="A14237" s="336">
        <v>48188</v>
      </c>
      <c r="B14237" s="2" t="s">
        <v>295</v>
      </c>
      <c r="C14237" s="429">
        <v>6.2179719999999996</v>
      </c>
      <c r="D14237" s="429">
        <v>2.7610229999999998</v>
      </c>
      <c r="E14237" s="429">
        <v>3.4569489999999998</v>
      </c>
      <c r="F14237" s="429">
        <v>9.9076889999999977</v>
      </c>
    </row>
    <row r="14238" spans="1:6" x14ac:dyDescent="0.3">
      <c r="A14238" s="336">
        <v>48189</v>
      </c>
      <c r="B14238" s="2" t="s">
        <v>295</v>
      </c>
      <c r="C14238" s="429">
        <v>6.1940819999999999</v>
      </c>
      <c r="D14238" s="429">
        <v>2.7391990000000002</v>
      </c>
      <c r="E14238" s="429">
        <v>3.4548829999999997</v>
      </c>
      <c r="F14238" s="429">
        <v>8.536255999999991</v>
      </c>
    </row>
    <row r="14239" spans="1:6" x14ac:dyDescent="0.3">
      <c r="A14239" s="336">
        <v>48191</v>
      </c>
      <c r="B14239" s="2" t="s">
        <v>295</v>
      </c>
      <c r="C14239" s="429">
        <v>6.223789</v>
      </c>
      <c r="D14239" s="429">
        <v>2.8083209999999998</v>
      </c>
      <c r="E14239" s="429">
        <v>3.4154680000000002</v>
      </c>
      <c r="F14239" s="429">
        <v>9.6286920000000009</v>
      </c>
    </row>
    <row r="14240" spans="1:6" x14ac:dyDescent="0.3">
      <c r="A14240" s="336">
        <v>48192</v>
      </c>
      <c r="B14240" s="2" t="s">
        <v>295</v>
      </c>
      <c r="C14240" s="429">
        <v>6.1569729999999998</v>
      </c>
      <c r="D14240" s="429">
        <v>2.9622269999999999</v>
      </c>
      <c r="E14240" s="429">
        <v>3.1947459999999999</v>
      </c>
      <c r="F14240" s="429">
        <v>7.5717560000000006</v>
      </c>
    </row>
    <row r="14241" spans="1:6" x14ac:dyDescent="0.3">
      <c r="A14241" s="336">
        <v>48193</v>
      </c>
      <c r="B14241" s="2" t="s">
        <v>295</v>
      </c>
      <c r="C14241" s="429">
        <v>6.1639650000000001</v>
      </c>
      <c r="D14241" s="429">
        <v>2.958825</v>
      </c>
      <c r="E14241" s="429">
        <v>3.2051400000000001</v>
      </c>
      <c r="F14241" s="429">
        <v>8.095563999999996</v>
      </c>
    </row>
    <row r="14242" spans="1:6" x14ac:dyDescent="0.3">
      <c r="A14242" s="336">
        <v>48195</v>
      </c>
      <c r="B14242" s="2" t="s">
        <v>295</v>
      </c>
      <c r="C14242" s="429">
        <v>6.1729029999999998</v>
      </c>
      <c r="D14242" s="429">
        <v>2.942456</v>
      </c>
      <c r="E14242" s="429">
        <v>3.2304469999999998</v>
      </c>
      <c r="F14242" s="429">
        <v>8.1332759999999951</v>
      </c>
    </row>
    <row r="14243" spans="1:6" x14ac:dyDescent="0.3">
      <c r="A14243" s="336">
        <v>48197</v>
      </c>
      <c r="B14243" s="2" t="s">
        <v>295</v>
      </c>
      <c r="C14243" s="429">
        <v>6.2244549999999998</v>
      </c>
      <c r="D14243" s="429">
        <v>2.781326</v>
      </c>
      <c r="E14243" s="429">
        <v>3.4431289999999999</v>
      </c>
      <c r="F14243" s="429">
        <v>9.4571299999999923</v>
      </c>
    </row>
    <row r="14244" spans="1:6" x14ac:dyDescent="0.3">
      <c r="A14244" s="336">
        <v>48198</v>
      </c>
      <c r="B14244" s="2" t="s">
        <v>295</v>
      </c>
      <c r="C14244" s="429">
        <v>6.2168419999999998</v>
      </c>
      <c r="D14244" s="429">
        <v>2.7453259999999999</v>
      </c>
      <c r="E14244" s="429">
        <v>3.4715159999999998</v>
      </c>
      <c r="F14244" s="429">
        <v>9.7231010000000033</v>
      </c>
    </row>
    <row r="14245" spans="1:6" x14ac:dyDescent="0.3">
      <c r="A14245" s="336">
        <v>48201</v>
      </c>
      <c r="B14245" s="2" t="s">
        <v>295</v>
      </c>
      <c r="C14245" s="429">
        <v>6.1686040000000002</v>
      </c>
      <c r="D14245" s="429">
        <v>2.9543629999999999</v>
      </c>
      <c r="E14245" s="429">
        <v>3.2142410000000003</v>
      </c>
      <c r="F14245" s="429">
        <v>6.9398719999999976</v>
      </c>
    </row>
    <row r="14246" spans="1:6" x14ac:dyDescent="0.3">
      <c r="A14246" s="336">
        <v>48202</v>
      </c>
      <c r="B14246" s="2" t="s">
        <v>295</v>
      </c>
      <c r="C14246" s="429">
        <v>6.1909179999999999</v>
      </c>
      <c r="D14246" s="429">
        <v>2.938253</v>
      </c>
      <c r="E14246" s="429">
        <v>3.2526649999999999</v>
      </c>
      <c r="F14246" s="429">
        <v>7.3434329999999974</v>
      </c>
    </row>
    <row r="14247" spans="1:6" x14ac:dyDescent="0.3">
      <c r="A14247" s="336">
        <v>48203</v>
      </c>
      <c r="B14247" s="2" t="s">
        <v>295</v>
      </c>
      <c r="C14247" s="429">
        <v>6.2029139999999998</v>
      </c>
      <c r="D14247" s="429">
        <v>2.9013740000000001</v>
      </c>
      <c r="E14247" s="429">
        <v>3.3015399999999997</v>
      </c>
      <c r="F14247" s="429">
        <v>7.8217799999999968</v>
      </c>
    </row>
    <row r="14248" spans="1:6" x14ac:dyDescent="0.3">
      <c r="A14248" s="336">
        <v>48204</v>
      </c>
      <c r="B14248" s="2" t="s">
        <v>295</v>
      </c>
      <c r="C14248" s="429">
        <v>6.1911870000000002</v>
      </c>
      <c r="D14248" s="429">
        <v>2.9025530000000002</v>
      </c>
      <c r="E14248" s="429">
        <v>3.2886340000000001</v>
      </c>
      <c r="F14248" s="429">
        <v>7.9125379999999979</v>
      </c>
    </row>
    <row r="14249" spans="1:6" x14ac:dyDescent="0.3">
      <c r="A14249" s="336">
        <v>48205</v>
      </c>
      <c r="B14249" s="2" t="s">
        <v>295</v>
      </c>
      <c r="C14249" s="429">
        <v>6.1454589999999998</v>
      </c>
      <c r="D14249" s="429">
        <v>2.9340980000000001</v>
      </c>
      <c r="E14249" s="429">
        <v>3.2113609999999997</v>
      </c>
      <c r="F14249" s="429">
        <v>6.8069190000000006</v>
      </c>
    </row>
    <row r="14250" spans="1:6" x14ac:dyDescent="0.3">
      <c r="A14250" s="336">
        <v>48206</v>
      </c>
      <c r="B14250" s="2" t="s">
        <v>295</v>
      </c>
      <c r="C14250" s="429">
        <v>6.1945649999999999</v>
      </c>
      <c r="D14250" s="429">
        <v>2.9211450000000001</v>
      </c>
      <c r="E14250" s="429">
        <v>3.2734199999999998</v>
      </c>
      <c r="F14250" s="429">
        <v>7.634286000000003</v>
      </c>
    </row>
    <row r="14251" spans="1:6" x14ac:dyDescent="0.3">
      <c r="A14251" s="336">
        <v>48207</v>
      </c>
      <c r="B14251" s="2" t="s">
        <v>295</v>
      </c>
      <c r="C14251" s="429">
        <v>6.1415480000000002</v>
      </c>
      <c r="D14251" s="429">
        <v>2.9653010000000002</v>
      </c>
      <c r="E14251" s="429">
        <v>3.176247</v>
      </c>
      <c r="F14251" s="429">
        <v>6.4374740000000017</v>
      </c>
    </row>
    <row r="14252" spans="1:6" x14ac:dyDescent="0.3">
      <c r="A14252" s="336">
        <v>48208</v>
      </c>
      <c r="B14252" s="2" t="s">
        <v>295</v>
      </c>
      <c r="C14252" s="429">
        <v>6.1848679999999998</v>
      </c>
      <c r="D14252" s="429">
        <v>2.9397570000000002</v>
      </c>
      <c r="E14252" s="429">
        <v>3.2451109999999996</v>
      </c>
      <c r="F14252" s="429">
        <v>7.3479700000000037</v>
      </c>
    </row>
    <row r="14253" spans="1:6" x14ac:dyDescent="0.3">
      <c r="A14253" s="336">
        <v>48209</v>
      </c>
      <c r="B14253" s="2" t="s">
        <v>295</v>
      </c>
      <c r="C14253" s="429">
        <v>6.1729139999999996</v>
      </c>
      <c r="D14253" s="429">
        <v>2.9426429999999999</v>
      </c>
      <c r="E14253" s="429">
        <v>3.2302709999999997</v>
      </c>
      <c r="F14253" s="429">
        <v>7.3561200000000007</v>
      </c>
    </row>
    <row r="14254" spans="1:6" x14ac:dyDescent="0.3">
      <c r="A14254" s="336">
        <v>48210</v>
      </c>
      <c r="B14254" s="2" t="s">
        <v>295</v>
      </c>
      <c r="C14254" s="429">
        <v>6.1835360000000001</v>
      </c>
      <c r="D14254" s="429">
        <v>2.9229759999999998</v>
      </c>
      <c r="E14254" s="429">
        <v>3.2605600000000003</v>
      </c>
      <c r="F14254" s="429">
        <v>7.6463179999999973</v>
      </c>
    </row>
    <row r="14255" spans="1:6" x14ac:dyDescent="0.3">
      <c r="A14255" s="336">
        <v>48211</v>
      </c>
      <c r="B14255" s="2" t="s">
        <v>295</v>
      </c>
      <c r="C14255" s="429">
        <v>6.1767409999999998</v>
      </c>
      <c r="D14255" s="429">
        <v>2.9450129999999999</v>
      </c>
      <c r="E14255" s="429">
        <v>3.2317279999999999</v>
      </c>
      <c r="F14255" s="429">
        <v>7.0692450000000022</v>
      </c>
    </row>
    <row r="14256" spans="1:6" x14ac:dyDescent="0.3">
      <c r="A14256" s="336">
        <v>48212</v>
      </c>
      <c r="B14256" s="2" t="s">
        <v>295</v>
      </c>
      <c r="C14256" s="429">
        <v>6.1931500000000002</v>
      </c>
      <c r="D14256" s="429">
        <v>2.9307829999999999</v>
      </c>
      <c r="E14256" s="429">
        <v>3.2623670000000002</v>
      </c>
      <c r="F14256" s="429">
        <v>7.3739150000000038</v>
      </c>
    </row>
    <row r="14257" spans="1:6" x14ac:dyDescent="0.3">
      <c r="A14257" s="336">
        <v>48213</v>
      </c>
      <c r="B14257" s="2" t="s">
        <v>295</v>
      </c>
      <c r="C14257" s="429">
        <v>6.1530420000000001</v>
      </c>
      <c r="D14257" s="429">
        <v>2.9541080000000002</v>
      </c>
      <c r="E14257" s="429">
        <v>3.1989339999999999</v>
      </c>
      <c r="F14257" s="429">
        <v>6.6727750000000086</v>
      </c>
    </row>
    <row r="14258" spans="1:6" x14ac:dyDescent="0.3">
      <c r="A14258" s="336">
        <v>48214</v>
      </c>
      <c r="B14258" s="2" t="s">
        <v>295</v>
      </c>
      <c r="C14258" s="429">
        <v>6.1331800000000003</v>
      </c>
      <c r="D14258" s="429">
        <v>2.966739</v>
      </c>
      <c r="E14258" s="429">
        <v>3.1664410000000003</v>
      </c>
      <c r="F14258" s="429">
        <v>6.294777000000007</v>
      </c>
    </row>
    <row r="14259" spans="1:6" x14ac:dyDescent="0.3">
      <c r="A14259" s="336">
        <v>48215</v>
      </c>
      <c r="B14259" s="2" t="s">
        <v>295</v>
      </c>
      <c r="C14259" s="429">
        <v>6.1140249999999998</v>
      </c>
      <c r="D14259" s="429">
        <v>2.974545</v>
      </c>
      <c r="E14259" s="429">
        <v>3.1394799999999998</v>
      </c>
      <c r="F14259" s="429">
        <v>5.9626719999999978</v>
      </c>
    </row>
    <row r="14260" spans="1:6" x14ac:dyDescent="0.3">
      <c r="A14260" s="336">
        <v>48216</v>
      </c>
      <c r="B14260" s="2" t="s">
        <v>295</v>
      </c>
      <c r="C14260" s="429">
        <v>6.1729950000000002</v>
      </c>
      <c r="D14260" s="429">
        <v>2.9543710000000001</v>
      </c>
      <c r="E14260" s="429">
        <v>3.2186240000000002</v>
      </c>
      <c r="F14260" s="429">
        <v>7.070093</v>
      </c>
    </row>
    <row r="14261" spans="1:6" x14ac:dyDescent="0.3">
      <c r="A14261" s="336">
        <v>48217</v>
      </c>
      <c r="B14261" s="2" t="s">
        <v>295</v>
      </c>
      <c r="C14261" s="429">
        <v>6.1750369999999997</v>
      </c>
      <c r="D14261" s="429">
        <v>2.9314</v>
      </c>
      <c r="E14261" s="429">
        <v>3.2436369999999997</v>
      </c>
      <c r="F14261" s="429">
        <v>7.691166999999993</v>
      </c>
    </row>
    <row r="14262" spans="1:6" x14ac:dyDescent="0.3">
      <c r="A14262" s="336">
        <v>48218</v>
      </c>
      <c r="B14262" s="2" t="s">
        <v>295</v>
      </c>
      <c r="C14262" s="429">
        <v>6.1666230000000004</v>
      </c>
      <c r="D14262" s="429">
        <v>2.947864</v>
      </c>
      <c r="E14262" s="429">
        <v>3.2187590000000004</v>
      </c>
      <c r="F14262" s="429">
        <v>7.3570239999999991</v>
      </c>
    </row>
    <row r="14263" spans="1:6" x14ac:dyDescent="0.3">
      <c r="A14263" s="336">
        <v>48219</v>
      </c>
      <c r="B14263" s="2" t="s">
        <v>295</v>
      </c>
      <c r="C14263" s="429">
        <v>6.1827940000000003</v>
      </c>
      <c r="D14263" s="429">
        <v>2.8100499999999999</v>
      </c>
      <c r="E14263" s="429">
        <v>3.3727440000000004</v>
      </c>
      <c r="F14263" s="429">
        <v>8.8546640000000032</v>
      </c>
    </row>
    <row r="14264" spans="1:6" x14ac:dyDescent="0.3">
      <c r="A14264" s="336">
        <v>48220</v>
      </c>
      <c r="B14264" s="2" t="s">
        <v>295</v>
      </c>
      <c r="C14264" s="429">
        <v>6.1874859999999998</v>
      </c>
      <c r="D14264" s="429">
        <v>2.8589910000000001</v>
      </c>
      <c r="E14264" s="429">
        <v>3.3284949999999998</v>
      </c>
      <c r="F14264" s="429">
        <v>8.0786950000000033</v>
      </c>
    </row>
    <row r="14265" spans="1:6" x14ac:dyDescent="0.3">
      <c r="A14265" s="336">
        <v>48221</v>
      </c>
      <c r="B14265" s="2" t="s">
        <v>295</v>
      </c>
      <c r="C14265" s="429">
        <v>6.1963470000000003</v>
      </c>
      <c r="D14265" s="429">
        <v>2.8704429999999999</v>
      </c>
      <c r="E14265" s="429">
        <v>3.3259040000000004</v>
      </c>
      <c r="F14265" s="429">
        <v>8.1736349999999973</v>
      </c>
    </row>
    <row r="14266" spans="1:6" x14ac:dyDescent="0.3">
      <c r="A14266" s="336">
        <v>48223</v>
      </c>
      <c r="B14266" s="2" t="s">
        <v>295</v>
      </c>
      <c r="C14266" s="429">
        <v>6.188453</v>
      </c>
      <c r="D14266" s="429">
        <v>2.8263560000000001</v>
      </c>
      <c r="E14266" s="429">
        <v>3.3620969999999999</v>
      </c>
      <c r="F14266" s="429">
        <v>8.8581840000000014</v>
      </c>
    </row>
    <row r="14267" spans="1:6" x14ac:dyDescent="0.3">
      <c r="A14267" s="336">
        <v>48224</v>
      </c>
      <c r="B14267" s="2" t="s">
        <v>295</v>
      </c>
      <c r="C14267" s="429">
        <v>6.1243020000000001</v>
      </c>
      <c r="D14267" s="429">
        <v>2.9635750000000001</v>
      </c>
      <c r="E14267" s="429">
        <v>3.1607270000000001</v>
      </c>
      <c r="F14267" s="429">
        <v>6.2485190000000088</v>
      </c>
    </row>
    <row r="14268" spans="1:6" x14ac:dyDescent="0.3">
      <c r="A14268" s="336">
        <v>48225</v>
      </c>
      <c r="B14268" s="2" t="s">
        <v>295</v>
      </c>
      <c r="C14268" s="429">
        <v>6.1121790000000003</v>
      </c>
      <c r="D14268" s="429">
        <v>2.941481</v>
      </c>
      <c r="E14268" s="429">
        <v>3.1706980000000002</v>
      </c>
      <c r="F14268" s="429">
        <v>6.3865069999999946</v>
      </c>
    </row>
    <row r="14269" spans="1:6" x14ac:dyDescent="0.3">
      <c r="A14269" s="336">
        <v>48226</v>
      </c>
      <c r="B14269" s="2" t="s">
        <v>295</v>
      </c>
      <c r="C14269" s="429">
        <v>6.1554310000000001</v>
      </c>
      <c r="D14269" s="429">
        <v>2.9623210000000002</v>
      </c>
      <c r="E14269" s="429">
        <v>3.1931099999999999</v>
      </c>
      <c r="F14269" s="429">
        <v>6.706825999999996</v>
      </c>
    </row>
    <row r="14270" spans="1:6" x14ac:dyDescent="0.3">
      <c r="A14270" s="336">
        <v>48227</v>
      </c>
      <c r="B14270" s="2" t="s">
        <v>295</v>
      </c>
      <c r="C14270" s="429">
        <v>6.1922079999999999</v>
      </c>
      <c r="D14270" s="429">
        <v>2.8620290000000002</v>
      </c>
      <c r="E14270" s="429">
        <v>3.3301789999999998</v>
      </c>
      <c r="F14270" s="429">
        <v>8.4289529999999964</v>
      </c>
    </row>
    <row r="14271" spans="1:6" x14ac:dyDescent="0.3">
      <c r="A14271" s="336">
        <v>48228</v>
      </c>
      <c r="B14271" s="2" t="s">
        <v>295</v>
      </c>
      <c r="C14271" s="429">
        <v>6.1905570000000001</v>
      </c>
      <c r="D14271" s="429">
        <v>2.86158</v>
      </c>
      <c r="E14271" s="429">
        <v>3.3289770000000001</v>
      </c>
      <c r="F14271" s="429">
        <v>8.5819199999999931</v>
      </c>
    </row>
    <row r="14272" spans="1:6" x14ac:dyDescent="0.3">
      <c r="A14272" s="336">
        <v>48229</v>
      </c>
      <c r="B14272" s="2" t="s">
        <v>295</v>
      </c>
      <c r="C14272" s="429">
        <v>6.1659230000000003</v>
      </c>
      <c r="D14272" s="429">
        <v>2.9488859999999999</v>
      </c>
      <c r="E14272" s="429">
        <v>3.2170370000000004</v>
      </c>
      <c r="F14272" s="429">
        <v>7.4495910000000016</v>
      </c>
    </row>
    <row r="14273" spans="1:6" x14ac:dyDescent="0.3">
      <c r="A14273" s="336">
        <v>48230</v>
      </c>
      <c r="B14273" s="2" t="s">
        <v>295</v>
      </c>
      <c r="C14273" s="429">
        <v>6.1001830000000004</v>
      </c>
      <c r="D14273" s="429">
        <v>2.9794960000000001</v>
      </c>
      <c r="E14273" s="429">
        <v>3.1206870000000002</v>
      </c>
      <c r="F14273" s="429">
        <v>5.7519189999999902</v>
      </c>
    </row>
    <row r="14274" spans="1:6" x14ac:dyDescent="0.3">
      <c r="A14274" s="336">
        <v>48234</v>
      </c>
      <c r="B14274" s="2" t="s">
        <v>295</v>
      </c>
      <c r="C14274" s="429">
        <v>6.1784119999999998</v>
      </c>
      <c r="D14274" s="429">
        <v>2.9209990000000001</v>
      </c>
      <c r="E14274" s="429">
        <v>3.2574129999999997</v>
      </c>
      <c r="F14274" s="429">
        <v>7.2882519999999928</v>
      </c>
    </row>
    <row r="14275" spans="1:6" x14ac:dyDescent="0.3">
      <c r="A14275" s="336">
        <v>48235</v>
      </c>
      <c r="B14275" s="2" t="s">
        <v>295</v>
      </c>
      <c r="C14275" s="429">
        <v>6.1894980000000004</v>
      </c>
      <c r="D14275" s="429">
        <v>2.842965</v>
      </c>
      <c r="E14275" s="429">
        <v>3.3465330000000004</v>
      </c>
      <c r="F14275" s="429">
        <v>8.4891070000000042</v>
      </c>
    </row>
    <row r="14276" spans="1:6" x14ac:dyDescent="0.3">
      <c r="A14276" s="336">
        <v>48236</v>
      </c>
      <c r="B14276" s="2" t="s">
        <v>295</v>
      </c>
      <c r="C14276" s="429">
        <v>6.0900369999999997</v>
      </c>
      <c r="D14276" s="429">
        <v>2.9520879999999998</v>
      </c>
      <c r="E14276" s="429">
        <v>3.1379489999999999</v>
      </c>
      <c r="F14276" s="429">
        <v>6.0312020000000039</v>
      </c>
    </row>
    <row r="14277" spans="1:6" x14ac:dyDescent="0.3">
      <c r="A14277" s="336">
        <v>48237</v>
      </c>
      <c r="B14277" s="2" t="s">
        <v>295</v>
      </c>
      <c r="C14277" s="429">
        <v>6.1787320000000001</v>
      </c>
      <c r="D14277" s="429">
        <v>2.8315440000000001</v>
      </c>
      <c r="E14277" s="429">
        <v>3.3471880000000001</v>
      </c>
      <c r="F14277" s="429">
        <v>8.3490370000000063</v>
      </c>
    </row>
    <row r="14278" spans="1:6" x14ac:dyDescent="0.3">
      <c r="A14278" s="336">
        <v>48238</v>
      </c>
      <c r="B14278" s="2" t="s">
        <v>295</v>
      </c>
      <c r="C14278" s="429">
        <v>6.1981789999999997</v>
      </c>
      <c r="D14278" s="429">
        <v>2.8911280000000001</v>
      </c>
      <c r="E14278" s="429">
        <v>3.3070509999999995</v>
      </c>
      <c r="F14278" s="429">
        <v>8.0312530000000102</v>
      </c>
    </row>
    <row r="14279" spans="1:6" x14ac:dyDescent="0.3">
      <c r="A14279" s="336">
        <v>48239</v>
      </c>
      <c r="B14279" s="2" t="s">
        <v>295</v>
      </c>
      <c r="C14279" s="429">
        <v>6.1915389999999997</v>
      </c>
      <c r="D14279" s="429">
        <v>2.815572</v>
      </c>
      <c r="E14279" s="429">
        <v>3.3759669999999997</v>
      </c>
      <c r="F14279" s="429">
        <v>9.0449680000000043</v>
      </c>
    </row>
    <row r="14280" spans="1:6" x14ac:dyDescent="0.3">
      <c r="A14280" s="336">
        <v>48240</v>
      </c>
      <c r="B14280" s="2" t="s">
        <v>295</v>
      </c>
      <c r="C14280" s="429">
        <v>6.1833729999999996</v>
      </c>
      <c r="D14280" s="429">
        <v>2.7894559999999999</v>
      </c>
      <c r="E14280" s="429">
        <v>3.3939169999999996</v>
      </c>
      <c r="F14280" s="429">
        <v>9.0371329999999936</v>
      </c>
    </row>
    <row r="14281" spans="1:6" x14ac:dyDescent="0.3">
      <c r="A14281" s="336">
        <v>48242</v>
      </c>
      <c r="B14281" s="2" t="s">
        <v>295</v>
      </c>
      <c r="C14281" s="429">
        <v>6.210496</v>
      </c>
      <c r="D14281" s="429">
        <v>2.8520370000000002</v>
      </c>
      <c r="E14281" s="429">
        <v>3.3584589999999999</v>
      </c>
      <c r="F14281" s="429">
        <v>9.4813930000000042</v>
      </c>
    </row>
    <row r="14282" spans="1:6" x14ac:dyDescent="0.3">
      <c r="A14282" s="336">
        <v>48301</v>
      </c>
      <c r="B14282" s="2" t="s">
        <v>295</v>
      </c>
      <c r="C14282" s="429">
        <v>6.1411150000000001</v>
      </c>
      <c r="D14282" s="429">
        <v>2.7642500000000001</v>
      </c>
      <c r="E14282" s="429">
        <v>3.376865</v>
      </c>
      <c r="F14282" s="429">
        <v>8.4684660000000029</v>
      </c>
    </row>
    <row r="14283" spans="1:6" x14ac:dyDescent="0.3">
      <c r="A14283" s="336">
        <v>48302</v>
      </c>
      <c r="B14283" s="2" t="s">
        <v>295</v>
      </c>
      <c r="C14283" s="429">
        <v>6.1222969999999997</v>
      </c>
      <c r="D14283" s="429">
        <v>2.7483979999999999</v>
      </c>
      <c r="E14283" s="429">
        <v>3.3738989999999998</v>
      </c>
      <c r="F14283" s="429">
        <v>8.2976590000000066</v>
      </c>
    </row>
    <row r="14284" spans="1:6" x14ac:dyDescent="0.3">
      <c r="A14284" s="336">
        <v>48304</v>
      </c>
      <c r="B14284" s="2" t="s">
        <v>295</v>
      </c>
      <c r="C14284" s="429">
        <v>6.1277410000000003</v>
      </c>
      <c r="D14284" s="429">
        <v>2.7617120000000002</v>
      </c>
      <c r="E14284" s="429">
        <v>3.3660290000000002</v>
      </c>
      <c r="F14284" s="429">
        <v>8.2096749999999936</v>
      </c>
    </row>
    <row r="14285" spans="1:6" x14ac:dyDescent="0.3">
      <c r="A14285" s="336">
        <v>48306</v>
      </c>
      <c r="B14285" s="2" t="s">
        <v>295</v>
      </c>
      <c r="C14285" s="429">
        <v>6.0242339999999999</v>
      </c>
      <c r="D14285" s="429">
        <v>2.703684</v>
      </c>
      <c r="E14285" s="429">
        <v>3.3205499999999999</v>
      </c>
      <c r="F14285" s="429">
        <v>7.5385300000000015</v>
      </c>
    </row>
    <row r="14286" spans="1:6" x14ac:dyDescent="0.3">
      <c r="A14286" s="336">
        <v>48307</v>
      </c>
      <c r="B14286" s="2" t="s">
        <v>295</v>
      </c>
      <c r="C14286" s="429">
        <v>6.0762970000000003</v>
      </c>
      <c r="D14286" s="429">
        <v>2.7373270000000001</v>
      </c>
      <c r="E14286" s="429">
        <v>3.3389700000000002</v>
      </c>
      <c r="F14286" s="429">
        <v>7.7960940000000036</v>
      </c>
    </row>
    <row r="14287" spans="1:6" x14ac:dyDescent="0.3">
      <c r="A14287" s="336">
        <v>48309</v>
      </c>
      <c r="B14287" s="2" t="s">
        <v>295</v>
      </c>
      <c r="C14287" s="429">
        <v>6.0783550000000002</v>
      </c>
      <c r="D14287" s="429">
        <v>2.7356630000000002</v>
      </c>
      <c r="E14287" s="429">
        <v>3.342692</v>
      </c>
      <c r="F14287" s="429">
        <v>7.8264390000000006</v>
      </c>
    </row>
    <row r="14288" spans="1:6" x14ac:dyDescent="0.3">
      <c r="A14288" s="336">
        <v>48310</v>
      </c>
      <c r="B14288" s="2" t="s">
        <v>295</v>
      </c>
      <c r="C14288" s="429">
        <v>6.1448200000000002</v>
      </c>
      <c r="D14288" s="429">
        <v>2.8002030000000002</v>
      </c>
      <c r="E14288" s="429">
        <v>3.344617</v>
      </c>
      <c r="F14288" s="429">
        <v>7.9549209999999988</v>
      </c>
    </row>
    <row r="14289" spans="1:6" x14ac:dyDescent="0.3">
      <c r="A14289" s="336">
        <v>48312</v>
      </c>
      <c r="B14289" s="2" t="s">
        <v>295</v>
      </c>
      <c r="C14289" s="429">
        <v>6.112609</v>
      </c>
      <c r="D14289" s="429">
        <v>2.8082199999999999</v>
      </c>
      <c r="E14289" s="429">
        <v>3.304389</v>
      </c>
      <c r="F14289" s="429">
        <v>7.6925939999999926</v>
      </c>
    </row>
    <row r="14290" spans="1:6" x14ac:dyDescent="0.3">
      <c r="A14290" s="336">
        <v>48313</v>
      </c>
      <c r="B14290" s="2" t="s">
        <v>295</v>
      </c>
      <c r="C14290" s="429">
        <v>6.0860200000000004</v>
      </c>
      <c r="D14290" s="429">
        <v>2.7732169999999998</v>
      </c>
      <c r="E14290" s="429">
        <v>3.3128030000000006</v>
      </c>
      <c r="F14290" s="429">
        <v>7.7413259999999973</v>
      </c>
    </row>
    <row r="14291" spans="1:6" x14ac:dyDescent="0.3">
      <c r="A14291" s="336">
        <v>48314</v>
      </c>
      <c r="B14291" s="2" t="s">
        <v>295</v>
      </c>
      <c r="C14291" s="429">
        <v>6.1064420000000004</v>
      </c>
      <c r="D14291" s="429">
        <v>2.7679109999999998</v>
      </c>
      <c r="E14291" s="429">
        <v>3.3385310000000006</v>
      </c>
      <c r="F14291" s="429">
        <v>7.8737669999999902</v>
      </c>
    </row>
    <row r="14292" spans="1:6" x14ac:dyDescent="0.3">
      <c r="A14292" s="336">
        <v>48315</v>
      </c>
      <c r="B14292" s="2" t="s">
        <v>295</v>
      </c>
      <c r="C14292" s="429">
        <v>6.0349310000000003</v>
      </c>
      <c r="D14292" s="429">
        <v>2.7193870000000002</v>
      </c>
      <c r="E14292" s="429">
        <v>3.315544</v>
      </c>
      <c r="F14292" s="429">
        <v>7.5861659999999951</v>
      </c>
    </row>
    <row r="14293" spans="1:6" x14ac:dyDescent="0.3">
      <c r="A14293" s="336">
        <v>48316</v>
      </c>
      <c r="B14293" s="2" t="s">
        <v>295</v>
      </c>
      <c r="C14293" s="429">
        <v>6.0404939999999998</v>
      </c>
      <c r="D14293" s="429">
        <v>2.7165590000000002</v>
      </c>
      <c r="E14293" s="429">
        <v>3.3239349999999996</v>
      </c>
      <c r="F14293" s="429">
        <v>7.6359429999999975</v>
      </c>
    </row>
    <row r="14294" spans="1:6" x14ac:dyDescent="0.3">
      <c r="A14294" s="336">
        <v>48317</v>
      </c>
      <c r="B14294" s="2" t="s">
        <v>295</v>
      </c>
      <c r="C14294" s="429">
        <v>6.0759829999999999</v>
      </c>
      <c r="D14294" s="429">
        <v>2.744014</v>
      </c>
      <c r="E14294" s="429">
        <v>3.331969</v>
      </c>
      <c r="F14294" s="429">
        <v>7.7643430000000073</v>
      </c>
    </row>
    <row r="14295" spans="1:6" x14ac:dyDescent="0.3">
      <c r="A14295" s="336">
        <v>48320</v>
      </c>
      <c r="B14295" s="2" t="s">
        <v>295</v>
      </c>
      <c r="C14295" s="429">
        <v>6.1036440000000001</v>
      </c>
      <c r="D14295" s="429">
        <v>2.7287949999999999</v>
      </c>
      <c r="E14295" s="429">
        <v>3.3748490000000002</v>
      </c>
      <c r="F14295" s="429">
        <v>8.2012400000000056</v>
      </c>
    </row>
    <row r="14296" spans="1:6" x14ac:dyDescent="0.3">
      <c r="A14296" s="336">
        <v>48322</v>
      </c>
      <c r="B14296" s="2" t="s">
        <v>295</v>
      </c>
      <c r="C14296" s="429">
        <v>6.1321289999999999</v>
      </c>
      <c r="D14296" s="429">
        <v>2.7352989999999999</v>
      </c>
      <c r="E14296" s="429">
        <v>3.39683</v>
      </c>
      <c r="F14296" s="429">
        <v>8.6455789999999944</v>
      </c>
    </row>
    <row r="14297" spans="1:6" x14ac:dyDescent="0.3">
      <c r="A14297" s="336">
        <v>48323</v>
      </c>
      <c r="B14297" s="2" t="s">
        <v>295</v>
      </c>
      <c r="C14297" s="429">
        <v>6.120438</v>
      </c>
      <c r="D14297" s="429">
        <v>2.7318570000000002</v>
      </c>
      <c r="E14297" s="429">
        <v>3.3885809999999998</v>
      </c>
      <c r="F14297" s="429">
        <v>8.4838199999999908</v>
      </c>
    </row>
    <row r="14298" spans="1:6" x14ac:dyDescent="0.3">
      <c r="A14298" s="336">
        <v>48324</v>
      </c>
      <c r="B14298" s="2" t="s">
        <v>295</v>
      </c>
      <c r="C14298" s="429">
        <v>6.1068499999999997</v>
      </c>
      <c r="D14298" s="429">
        <v>2.7208019999999999</v>
      </c>
      <c r="E14298" s="429">
        <v>3.3860479999999997</v>
      </c>
      <c r="F14298" s="429">
        <v>8.3578569999999921</v>
      </c>
    </row>
    <row r="14299" spans="1:6" x14ac:dyDescent="0.3">
      <c r="A14299" s="336">
        <v>48326</v>
      </c>
      <c r="B14299" s="2" t="s">
        <v>295</v>
      </c>
      <c r="C14299" s="429">
        <v>6.0686210000000003</v>
      </c>
      <c r="D14299" s="429">
        <v>2.7234050000000001</v>
      </c>
      <c r="E14299" s="429">
        <v>3.3452160000000002</v>
      </c>
      <c r="F14299" s="429">
        <v>7.7770899999999941</v>
      </c>
    </row>
    <row r="14300" spans="1:6" x14ac:dyDescent="0.3">
      <c r="A14300" s="336">
        <v>48327</v>
      </c>
      <c r="B14300" s="2" t="s">
        <v>295</v>
      </c>
      <c r="C14300" s="429">
        <v>6.088679</v>
      </c>
      <c r="D14300" s="429">
        <v>2.701562</v>
      </c>
      <c r="E14300" s="429">
        <v>3.3871169999999999</v>
      </c>
      <c r="F14300" s="429">
        <v>8.1308390000000088</v>
      </c>
    </row>
    <row r="14301" spans="1:6" x14ac:dyDescent="0.3">
      <c r="A14301" s="336">
        <v>48328</v>
      </c>
      <c r="B14301" s="2" t="s">
        <v>295</v>
      </c>
      <c r="C14301" s="429">
        <v>6.0875310000000002</v>
      </c>
      <c r="D14301" s="429">
        <v>2.7137370000000001</v>
      </c>
      <c r="E14301" s="429">
        <v>3.3737940000000002</v>
      </c>
      <c r="F14301" s="429">
        <v>8.0518150000000013</v>
      </c>
    </row>
    <row r="14302" spans="1:6" x14ac:dyDescent="0.3">
      <c r="A14302" s="336">
        <v>48329</v>
      </c>
      <c r="B14302" s="2" t="s">
        <v>295</v>
      </c>
      <c r="C14302" s="429">
        <v>6.0707459999999998</v>
      </c>
      <c r="D14302" s="429">
        <v>2.6930019999999999</v>
      </c>
      <c r="E14302" s="429">
        <v>3.3777439999999999</v>
      </c>
      <c r="F14302" s="429">
        <v>7.8637139999999981</v>
      </c>
    </row>
    <row r="14303" spans="1:6" x14ac:dyDescent="0.3">
      <c r="A14303" s="336">
        <v>48331</v>
      </c>
      <c r="B14303" s="2" t="s">
        <v>295</v>
      </c>
      <c r="C14303" s="429">
        <v>6.1475359999999997</v>
      </c>
      <c r="D14303" s="429">
        <v>2.734219</v>
      </c>
      <c r="E14303" s="429">
        <v>3.4133169999999997</v>
      </c>
      <c r="F14303" s="429">
        <v>8.8953749999999943</v>
      </c>
    </row>
    <row r="14304" spans="1:6" x14ac:dyDescent="0.3">
      <c r="A14304" s="336">
        <v>48334</v>
      </c>
      <c r="B14304" s="2" t="s">
        <v>295</v>
      </c>
      <c r="C14304" s="429">
        <v>6.1499829999999998</v>
      </c>
      <c r="D14304" s="429">
        <v>2.7522280000000001</v>
      </c>
      <c r="E14304" s="429">
        <v>3.3977549999999996</v>
      </c>
      <c r="F14304" s="429">
        <v>8.7739660000000015</v>
      </c>
    </row>
    <row r="14305" spans="1:6" x14ac:dyDescent="0.3">
      <c r="A14305" s="336">
        <v>48335</v>
      </c>
      <c r="B14305" s="2" t="s">
        <v>295</v>
      </c>
      <c r="C14305" s="429">
        <v>6.1676989999999998</v>
      </c>
      <c r="D14305" s="429">
        <v>2.7423109999999999</v>
      </c>
      <c r="E14305" s="429">
        <v>3.4253879999999999</v>
      </c>
      <c r="F14305" s="429">
        <v>9.1278859999999966</v>
      </c>
    </row>
    <row r="14306" spans="1:6" x14ac:dyDescent="0.3">
      <c r="A14306" s="336">
        <v>48336</v>
      </c>
      <c r="B14306" s="2" t="s">
        <v>295</v>
      </c>
      <c r="C14306" s="429">
        <v>6.1686519999999998</v>
      </c>
      <c r="D14306" s="429">
        <v>2.762581</v>
      </c>
      <c r="E14306" s="429">
        <v>3.4060709999999998</v>
      </c>
      <c r="F14306" s="429">
        <v>8.9910989999999948</v>
      </c>
    </row>
    <row r="14307" spans="1:6" x14ac:dyDescent="0.3">
      <c r="A14307" s="336">
        <v>48340</v>
      </c>
      <c r="B14307" s="2" t="s">
        <v>295</v>
      </c>
      <c r="C14307" s="429">
        <v>6.0722050000000003</v>
      </c>
      <c r="D14307" s="429">
        <v>2.7186349999999999</v>
      </c>
      <c r="E14307" s="429">
        <v>3.3535700000000004</v>
      </c>
      <c r="F14307" s="429">
        <v>7.8363540000000036</v>
      </c>
    </row>
    <row r="14308" spans="1:6" x14ac:dyDescent="0.3">
      <c r="A14308" s="336">
        <v>48341</v>
      </c>
      <c r="B14308" s="2" t="s">
        <v>295</v>
      </c>
      <c r="C14308" s="429">
        <v>6.0989190000000004</v>
      </c>
      <c r="D14308" s="429">
        <v>2.7336450000000001</v>
      </c>
      <c r="E14308" s="429">
        <v>3.3652740000000003</v>
      </c>
      <c r="F14308" s="429">
        <v>8.0769759999999948</v>
      </c>
    </row>
    <row r="14309" spans="1:6" x14ac:dyDescent="0.3">
      <c r="A14309" s="336">
        <v>48342</v>
      </c>
      <c r="B14309" s="2" t="s">
        <v>295</v>
      </c>
      <c r="C14309" s="429">
        <v>6.0888879999999999</v>
      </c>
      <c r="D14309" s="429">
        <v>2.7323240000000002</v>
      </c>
      <c r="E14309" s="429">
        <v>3.3565639999999997</v>
      </c>
      <c r="F14309" s="429">
        <v>7.9631529999999984</v>
      </c>
    </row>
    <row r="14310" spans="1:6" x14ac:dyDescent="0.3">
      <c r="A14310" s="336">
        <v>48346</v>
      </c>
      <c r="B14310" s="2" t="s">
        <v>295</v>
      </c>
      <c r="C14310" s="429">
        <v>6.0599210000000001</v>
      </c>
      <c r="D14310" s="429">
        <v>2.675303</v>
      </c>
      <c r="E14310" s="429">
        <v>3.3846180000000001</v>
      </c>
      <c r="F14310" s="429">
        <v>7.7367679999999979</v>
      </c>
    </row>
    <row r="14311" spans="1:6" x14ac:dyDescent="0.3">
      <c r="A14311" s="336">
        <v>48348</v>
      </c>
      <c r="B14311" s="2" t="s">
        <v>295</v>
      </c>
      <c r="C14311" s="429">
        <v>6.040521</v>
      </c>
      <c r="D14311" s="429">
        <v>2.6631640000000001</v>
      </c>
      <c r="E14311" s="429">
        <v>3.3773569999999999</v>
      </c>
      <c r="F14311" s="429">
        <v>7.551480999999999</v>
      </c>
    </row>
    <row r="14312" spans="1:6" x14ac:dyDescent="0.3">
      <c r="A14312" s="336">
        <v>48350</v>
      </c>
      <c r="B14312" s="2" t="s">
        <v>295</v>
      </c>
      <c r="C14312" s="429">
        <v>6.0506799999999998</v>
      </c>
      <c r="D14312" s="429">
        <v>2.6436419999999998</v>
      </c>
      <c r="E14312" s="429">
        <v>3.407038</v>
      </c>
      <c r="F14312" s="429">
        <v>7.8323760000000036</v>
      </c>
    </row>
    <row r="14313" spans="1:6" x14ac:dyDescent="0.3">
      <c r="A14313" s="336">
        <v>48353</v>
      </c>
      <c r="B14313" s="2" t="s">
        <v>295</v>
      </c>
      <c r="C14313" s="429">
        <v>6.1085019999999997</v>
      </c>
      <c r="D14313" s="429">
        <v>2.6414360000000001</v>
      </c>
      <c r="E14313" s="429">
        <v>3.4670659999999995</v>
      </c>
      <c r="F14313" s="429">
        <v>8.3345579999999906</v>
      </c>
    </row>
    <row r="14314" spans="1:6" x14ac:dyDescent="0.3">
      <c r="A14314" s="336">
        <v>48356</v>
      </c>
      <c r="B14314" s="2" t="s">
        <v>295</v>
      </c>
      <c r="C14314" s="429">
        <v>6.0907980000000004</v>
      </c>
      <c r="D14314" s="429">
        <v>2.6615540000000002</v>
      </c>
      <c r="E14314" s="429">
        <v>3.4292440000000002</v>
      </c>
      <c r="F14314" s="429">
        <v>8.2239979999999981</v>
      </c>
    </row>
    <row r="14315" spans="1:6" x14ac:dyDescent="0.3">
      <c r="A14315" s="336">
        <v>48357</v>
      </c>
      <c r="B14315" s="2" t="s">
        <v>295</v>
      </c>
      <c r="C14315" s="429">
        <v>6.096927</v>
      </c>
      <c r="D14315" s="429">
        <v>2.6514250000000001</v>
      </c>
      <c r="E14315" s="429">
        <v>3.4455019999999998</v>
      </c>
      <c r="F14315" s="429">
        <v>8.2678820000000037</v>
      </c>
    </row>
    <row r="14316" spans="1:6" x14ac:dyDescent="0.3">
      <c r="A14316" s="336">
        <v>48359</v>
      </c>
      <c r="B14316" s="2" t="s">
        <v>295</v>
      </c>
      <c r="C14316" s="429">
        <v>6.0390360000000003</v>
      </c>
      <c r="D14316" s="429">
        <v>2.7018520000000001</v>
      </c>
      <c r="E14316" s="429">
        <v>3.3371840000000002</v>
      </c>
      <c r="F14316" s="429">
        <v>7.5476620000000025</v>
      </c>
    </row>
    <row r="14317" spans="1:6" x14ac:dyDescent="0.3">
      <c r="A14317" s="336">
        <v>48360</v>
      </c>
      <c r="B14317" s="2" t="s">
        <v>295</v>
      </c>
      <c r="C14317" s="429">
        <v>6.02156</v>
      </c>
      <c r="D14317" s="429">
        <v>2.6921919999999999</v>
      </c>
      <c r="E14317" s="429">
        <v>3.3293680000000001</v>
      </c>
      <c r="F14317" s="429">
        <v>7.4112440000000106</v>
      </c>
    </row>
    <row r="14318" spans="1:6" x14ac:dyDescent="0.3">
      <c r="A14318" s="336">
        <v>48362</v>
      </c>
      <c r="B14318" s="2" t="s">
        <v>295</v>
      </c>
      <c r="C14318" s="429">
        <v>6.0059959999999997</v>
      </c>
      <c r="D14318" s="429">
        <v>2.6799550000000001</v>
      </c>
      <c r="E14318" s="429">
        <v>3.3260409999999996</v>
      </c>
      <c r="F14318" s="429">
        <v>7.3071090000000005</v>
      </c>
    </row>
    <row r="14319" spans="1:6" x14ac:dyDescent="0.3">
      <c r="A14319" s="336">
        <v>48363</v>
      </c>
      <c r="B14319" s="2" t="s">
        <v>295</v>
      </c>
      <c r="C14319" s="429">
        <v>5.9891329999999998</v>
      </c>
      <c r="D14319" s="429">
        <v>2.6834310000000001</v>
      </c>
      <c r="E14319" s="429">
        <v>3.3057019999999997</v>
      </c>
      <c r="F14319" s="429">
        <v>7.3280879999999975</v>
      </c>
    </row>
    <row r="14320" spans="1:6" x14ac:dyDescent="0.3">
      <c r="A14320" s="336">
        <v>48367</v>
      </c>
      <c r="B14320" s="2" t="s">
        <v>295</v>
      </c>
      <c r="C14320" s="429">
        <v>5.9364679999999996</v>
      </c>
      <c r="D14320" s="429">
        <v>2.6579570000000001</v>
      </c>
      <c r="E14320" s="429">
        <v>3.2785109999999995</v>
      </c>
      <c r="F14320" s="429">
        <v>7.0610290000000013</v>
      </c>
    </row>
    <row r="14321" spans="1:6" x14ac:dyDescent="0.3">
      <c r="A14321" s="336">
        <v>48370</v>
      </c>
      <c r="B14321" s="2" t="s">
        <v>295</v>
      </c>
      <c r="C14321" s="429">
        <v>5.9577720000000003</v>
      </c>
      <c r="D14321" s="429">
        <v>2.6605970000000001</v>
      </c>
      <c r="E14321" s="429">
        <v>3.2971750000000002</v>
      </c>
      <c r="F14321" s="429">
        <v>7.0746509999999994</v>
      </c>
    </row>
    <row r="14322" spans="1:6" x14ac:dyDescent="0.3">
      <c r="A14322" s="336">
        <v>48371</v>
      </c>
      <c r="B14322" s="2" t="s">
        <v>295</v>
      </c>
      <c r="C14322" s="429">
        <v>5.9850240000000001</v>
      </c>
      <c r="D14322" s="429">
        <v>2.6527370000000001</v>
      </c>
      <c r="E14322" s="429">
        <v>3.332287</v>
      </c>
      <c r="F14322" s="429">
        <v>7.1776479999999943</v>
      </c>
    </row>
    <row r="14323" spans="1:6" x14ac:dyDescent="0.3">
      <c r="A14323" s="336">
        <v>48374</v>
      </c>
      <c r="B14323" s="2" t="s">
        <v>295</v>
      </c>
      <c r="C14323" s="429">
        <v>6.1653529999999996</v>
      </c>
      <c r="D14323" s="429">
        <v>2.723913</v>
      </c>
      <c r="E14323" s="429">
        <v>3.4414399999999996</v>
      </c>
      <c r="F14323" s="429">
        <v>8.9527849999999951</v>
      </c>
    </row>
    <row r="14324" spans="1:6" x14ac:dyDescent="0.3">
      <c r="A14324" s="336">
        <v>48375</v>
      </c>
      <c r="B14324" s="2" t="s">
        <v>295</v>
      </c>
      <c r="C14324" s="429">
        <v>6.1668149999999997</v>
      </c>
      <c r="D14324" s="429">
        <v>2.7317979999999999</v>
      </c>
      <c r="E14324" s="429">
        <v>3.4350169999999998</v>
      </c>
      <c r="F14324" s="429">
        <v>9.0754090000000005</v>
      </c>
    </row>
    <row r="14325" spans="1:6" x14ac:dyDescent="0.3">
      <c r="A14325" s="336">
        <v>48377</v>
      </c>
      <c r="B14325" s="2" t="s">
        <v>295</v>
      </c>
      <c r="C14325" s="429">
        <v>6.1485940000000001</v>
      </c>
      <c r="D14325" s="429">
        <v>2.7226699999999999</v>
      </c>
      <c r="E14325" s="429">
        <v>3.4259240000000002</v>
      </c>
      <c r="F14325" s="429">
        <v>8.8559270000000012</v>
      </c>
    </row>
    <row r="14326" spans="1:6" x14ac:dyDescent="0.3">
      <c r="A14326" s="336">
        <v>48380</v>
      </c>
      <c r="B14326" s="2" t="s">
        <v>295</v>
      </c>
      <c r="C14326" s="429">
        <v>6.1303080000000003</v>
      </c>
      <c r="D14326" s="429">
        <v>2.676866</v>
      </c>
      <c r="E14326" s="429">
        <v>3.4534420000000003</v>
      </c>
      <c r="F14326" s="429">
        <v>8.4544879999999942</v>
      </c>
    </row>
    <row r="14327" spans="1:6" x14ac:dyDescent="0.3">
      <c r="A14327" s="336">
        <v>48381</v>
      </c>
      <c r="B14327" s="2" t="s">
        <v>295</v>
      </c>
      <c r="C14327" s="429">
        <v>6.1336339999999998</v>
      </c>
      <c r="D14327" s="429">
        <v>2.690985</v>
      </c>
      <c r="E14327" s="429">
        <v>3.4426489999999998</v>
      </c>
      <c r="F14327" s="429">
        <v>8.5556869999999883</v>
      </c>
    </row>
    <row r="14328" spans="1:6" x14ac:dyDescent="0.3">
      <c r="A14328" s="336">
        <v>48382</v>
      </c>
      <c r="B14328" s="2" t="s">
        <v>295</v>
      </c>
      <c r="C14328" s="429">
        <v>6.1152709999999999</v>
      </c>
      <c r="D14328" s="429">
        <v>2.6987220000000001</v>
      </c>
      <c r="E14328" s="429">
        <v>3.4165489999999998</v>
      </c>
      <c r="F14328" s="429">
        <v>8.4546440000000054</v>
      </c>
    </row>
    <row r="14329" spans="1:6" x14ac:dyDescent="0.3">
      <c r="A14329" s="336">
        <v>48383</v>
      </c>
      <c r="B14329" s="2" t="s">
        <v>295</v>
      </c>
      <c r="C14329" s="429">
        <v>6.0881210000000001</v>
      </c>
      <c r="D14329" s="429">
        <v>2.672631</v>
      </c>
      <c r="E14329" s="429">
        <v>3.4154900000000001</v>
      </c>
      <c r="F14329" s="429">
        <v>8.1767389999999978</v>
      </c>
    </row>
    <row r="14330" spans="1:6" x14ac:dyDescent="0.3">
      <c r="A14330" s="336">
        <v>48386</v>
      </c>
      <c r="B14330" s="2" t="s">
        <v>295</v>
      </c>
      <c r="C14330" s="429">
        <v>6.0853900000000003</v>
      </c>
      <c r="D14330" s="429">
        <v>2.6844969999999999</v>
      </c>
      <c r="E14330" s="429">
        <v>3.4008930000000004</v>
      </c>
      <c r="F14330" s="429">
        <v>8.1137790000000045</v>
      </c>
    </row>
    <row r="14331" spans="1:6" x14ac:dyDescent="0.3">
      <c r="A14331" s="336">
        <v>48390</v>
      </c>
      <c r="B14331" s="2" t="s">
        <v>295</v>
      </c>
      <c r="C14331" s="429">
        <v>6.1286699999999996</v>
      </c>
      <c r="D14331" s="429">
        <v>2.7135210000000001</v>
      </c>
      <c r="E14331" s="429">
        <v>3.4151489999999995</v>
      </c>
      <c r="F14331" s="429">
        <v>8.6334580000000045</v>
      </c>
    </row>
    <row r="14332" spans="1:6" x14ac:dyDescent="0.3">
      <c r="A14332" s="336">
        <v>48393</v>
      </c>
      <c r="B14332" s="2" t="s">
        <v>295</v>
      </c>
      <c r="C14332" s="429">
        <v>6.1472160000000002</v>
      </c>
      <c r="D14332" s="429">
        <v>2.7097039999999999</v>
      </c>
      <c r="E14332" s="429">
        <v>3.4375120000000003</v>
      </c>
      <c r="F14332" s="429">
        <v>8.7360560000000049</v>
      </c>
    </row>
    <row r="14333" spans="1:6" x14ac:dyDescent="0.3">
      <c r="A14333" s="336">
        <v>48401</v>
      </c>
      <c r="B14333" s="2" t="s">
        <v>295</v>
      </c>
      <c r="C14333" s="429">
        <v>5.62608</v>
      </c>
      <c r="D14333" s="429">
        <v>2.6217429999999999</v>
      </c>
      <c r="E14333" s="429">
        <v>3.004337</v>
      </c>
      <c r="F14333" s="429">
        <v>3.3157350000000037</v>
      </c>
    </row>
    <row r="14334" spans="1:6" x14ac:dyDescent="0.3">
      <c r="A14334" s="336">
        <v>48412</v>
      </c>
      <c r="B14334" s="2" t="s">
        <v>295</v>
      </c>
      <c r="C14334" s="429">
        <v>5.8599170000000003</v>
      </c>
      <c r="D14334" s="429">
        <v>2.5861230000000002</v>
      </c>
      <c r="E14334" s="429">
        <v>3.2737940000000001</v>
      </c>
      <c r="F14334" s="429">
        <v>6.4725410000000068</v>
      </c>
    </row>
    <row r="14335" spans="1:6" x14ac:dyDescent="0.3">
      <c r="A14335" s="336">
        <v>48413</v>
      </c>
      <c r="B14335" s="2" t="s">
        <v>295</v>
      </c>
      <c r="C14335" s="429">
        <v>5.6036650000000003</v>
      </c>
      <c r="D14335" s="429">
        <v>2.5591279999999998</v>
      </c>
      <c r="E14335" s="429">
        <v>3.0445370000000005</v>
      </c>
      <c r="F14335" s="429">
        <v>3.3367920000000026</v>
      </c>
    </row>
    <row r="14336" spans="1:6" x14ac:dyDescent="0.3">
      <c r="A14336" s="336">
        <v>48414</v>
      </c>
      <c r="B14336" s="2" t="s">
        <v>295</v>
      </c>
      <c r="C14336" s="429">
        <v>6.0551430000000002</v>
      </c>
      <c r="D14336" s="429">
        <v>2.4788030000000001</v>
      </c>
      <c r="E14336" s="429">
        <v>3.5763400000000001</v>
      </c>
      <c r="F14336" s="429">
        <v>8.4917290000000065</v>
      </c>
    </row>
    <row r="14337" spans="1:6" x14ac:dyDescent="0.3">
      <c r="A14337" s="336">
        <v>48415</v>
      </c>
      <c r="B14337" s="2" t="s">
        <v>295</v>
      </c>
      <c r="C14337" s="429">
        <v>5.9909189999999999</v>
      </c>
      <c r="D14337" s="429">
        <v>2.3941590000000001</v>
      </c>
      <c r="E14337" s="429">
        <v>3.5967599999999997</v>
      </c>
      <c r="F14337" s="429">
        <v>7.6909530000000075</v>
      </c>
    </row>
    <row r="14338" spans="1:6" x14ac:dyDescent="0.3">
      <c r="A14338" s="336">
        <v>48416</v>
      </c>
      <c r="B14338" s="2" t="s">
        <v>295</v>
      </c>
      <c r="C14338" s="429">
        <v>5.7407969999999997</v>
      </c>
      <c r="D14338" s="429">
        <v>2.5840700000000001</v>
      </c>
      <c r="E14338" s="429">
        <v>3.1567269999999996</v>
      </c>
      <c r="F14338" s="429">
        <v>5.2245049999999971</v>
      </c>
    </row>
    <row r="14339" spans="1:6" x14ac:dyDescent="0.3">
      <c r="A14339" s="336">
        <v>48417</v>
      </c>
      <c r="B14339" s="2" t="s">
        <v>295</v>
      </c>
      <c r="C14339" s="429">
        <v>6.0131610000000002</v>
      </c>
      <c r="D14339" s="429">
        <v>2.3664000000000001</v>
      </c>
      <c r="E14339" s="429">
        <v>3.6467610000000001</v>
      </c>
      <c r="F14339" s="429">
        <v>7.924897000000005</v>
      </c>
    </row>
    <row r="14340" spans="1:6" x14ac:dyDescent="0.3">
      <c r="A14340" s="336">
        <v>48418</v>
      </c>
      <c r="B14340" s="2" t="s">
        <v>295</v>
      </c>
      <c r="C14340" s="429">
        <v>6.0797809999999997</v>
      </c>
      <c r="D14340" s="429">
        <v>2.5210149999999998</v>
      </c>
      <c r="E14340" s="429">
        <v>3.5587659999999999</v>
      </c>
      <c r="F14340" s="429">
        <v>8.5618909999999957</v>
      </c>
    </row>
    <row r="14341" spans="1:6" x14ac:dyDescent="0.3">
      <c r="A14341" s="336">
        <v>48419</v>
      </c>
      <c r="B14341" s="2" t="s">
        <v>295</v>
      </c>
      <c r="C14341" s="429">
        <v>5.6098299999999997</v>
      </c>
      <c r="D14341" s="429">
        <v>2.6150829999999998</v>
      </c>
      <c r="E14341" s="429">
        <v>2.9947469999999998</v>
      </c>
      <c r="F14341" s="429">
        <v>3.0076689999999999</v>
      </c>
    </row>
    <row r="14342" spans="1:6" x14ac:dyDescent="0.3">
      <c r="A14342" s="336">
        <v>48420</v>
      </c>
      <c r="B14342" s="2" t="s">
        <v>295</v>
      </c>
      <c r="C14342" s="429">
        <v>5.9844160000000004</v>
      </c>
      <c r="D14342" s="429">
        <v>2.4392550000000002</v>
      </c>
      <c r="E14342" s="429">
        <v>3.5451610000000002</v>
      </c>
      <c r="F14342" s="429">
        <v>7.7539379999999944</v>
      </c>
    </row>
    <row r="14343" spans="1:6" x14ac:dyDescent="0.3">
      <c r="A14343" s="336">
        <v>48421</v>
      </c>
      <c r="B14343" s="2" t="s">
        <v>295</v>
      </c>
      <c r="C14343" s="429">
        <v>5.8934069999999998</v>
      </c>
      <c r="D14343" s="429">
        <v>2.5287120000000001</v>
      </c>
      <c r="E14343" s="429">
        <v>3.3646949999999998</v>
      </c>
      <c r="F14343" s="429">
        <v>6.8816619999999986</v>
      </c>
    </row>
    <row r="14344" spans="1:6" x14ac:dyDescent="0.3">
      <c r="A14344" s="336">
        <v>48422</v>
      </c>
      <c r="B14344" s="2" t="s">
        <v>295</v>
      </c>
      <c r="C14344" s="429">
        <v>5.638706</v>
      </c>
      <c r="D14344" s="429">
        <v>2.6288629999999999</v>
      </c>
      <c r="E14344" s="429">
        <v>3.009843</v>
      </c>
      <c r="F14344" s="429">
        <v>3.6212039999999988</v>
      </c>
    </row>
    <row r="14345" spans="1:6" x14ac:dyDescent="0.3">
      <c r="A14345" s="336">
        <v>48423</v>
      </c>
      <c r="B14345" s="2" t="s">
        <v>295</v>
      </c>
      <c r="C14345" s="429">
        <v>5.9765550000000003</v>
      </c>
      <c r="D14345" s="429">
        <v>2.5229189999999999</v>
      </c>
      <c r="E14345" s="429">
        <v>3.4536360000000004</v>
      </c>
      <c r="F14345" s="429">
        <v>7.6129010000000044</v>
      </c>
    </row>
    <row r="14346" spans="1:6" x14ac:dyDescent="0.3">
      <c r="A14346" s="336">
        <v>48426</v>
      </c>
      <c r="B14346" s="2" t="s">
        <v>295</v>
      </c>
      <c r="C14346" s="429">
        <v>5.6659230000000003</v>
      </c>
      <c r="D14346" s="429">
        <v>2.560076</v>
      </c>
      <c r="E14346" s="429">
        <v>3.1058470000000002</v>
      </c>
      <c r="F14346" s="429">
        <v>4.4583320000000022</v>
      </c>
    </row>
    <row r="14347" spans="1:6" x14ac:dyDescent="0.3">
      <c r="A14347" s="336">
        <v>48427</v>
      </c>
      <c r="B14347" s="2" t="s">
        <v>295</v>
      </c>
      <c r="C14347" s="429">
        <v>5.586608</v>
      </c>
      <c r="D14347" s="429">
        <v>2.599224</v>
      </c>
      <c r="E14347" s="429">
        <v>2.987384</v>
      </c>
      <c r="F14347" s="429">
        <v>2.7365890000000022</v>
      </c>
    </row>
    <row r="14348" spans="1:6" x14ac:dyDescent="0.3">
      <c r="A14348" s="336">
        <v>48428</v>
      </c>
      <c r="B14348" s="2" t="s">
        <v>295</v>
      </c>
      <c r="C14348" s="429">
        <v>5.8861879999999998</v>
      </c>
      <c r="D14348" s="429">
        <v>2.6257410000000001</v>
      </c>
      <c r="E14348" s="429">
        <v>3.2604469999999997</v>
      </c>
      <c r="F14348" s="429">
        <v>6.7375659999999975</v>
      </c>
    </row>
    <row r="14349" spans="1:6" x14ac:dyDescent="0.3">
      <c r="A14349" s="336">
        <v>48429</v>
      </c>
      <c r="B14349" s="2" t="s">
        <v>295</v>
      </c>
      <c r="C14349" s="429">
        <v>6.0424749999999996</v>
      </c>
      <c r="D14349" s="429">
        <v>2.4713630000000002</v>
      </c>
      <c r="E14349" s="429">
        <v>3.5711119999999994</v>
      </c>
      <c r="F14349" s="429">
        <v>8.5212220000000016</v>
      </c>
    </row>
    <row r="14350" spans="1:6" x14ac:dyDescent="0.3">
      <c r="A14350" s="336">
        <v>48430</v>
      </c>
      <c r="B14350" s="2" t="s">
        <v>295</v>
      </c>
      <c r="C14350" s="429">
        <v>6.0752959999999998</v>
      </c>
      <c r="D14350" s="429">
        <v>2.5836670000000002</v>
      </c>
      <c r="E14350" s="429">
        <v>3.4916289999999996</v>
      </c>
      <c r="F14350" s="429">
        <v>8.3143099999999954</v>
      </c>
    </row>
    <row r="14351" spans="1:6" x14ac:dyDescent="0.3">
      <c r="A14351" s="336">
        <v>48432</v>
      </c>
      <c r="B14351" s="2" t="s">
        <v>295</v>
      </c>
      <c r="C14351" s="429">
        <v>5.5780250000000002</v>
      </c>
      <c r="D14351" s="429">
        <v>2.5522520000000002</v>
      </c>
      <c r="E14351" s="429">
        <v>3.025773</v>
      </c>
      <c r="F14351" s="429">
        <v>3.0796340000000022</v>
      </c>
    </row>
    <row r="14352" spans="1:6" x14ac:dyDescent="0.3">
      <c r="A14352" s="336">
        <v>48433</v>
      </c>
      <c r="B14352" s="2" t="s">
        <v>295</v>
      </c>
      <c r="C14352" s="429">
        <v>6.008426</v>
      </c>
      <c r="D14352" s="429">
        <v>2.4428920000000001</v>
      </c>
      <c r="E14352" s="429">
        <v>3.565534</v>
      </c>
      <c r="F14352" s="429">
        <v>8.2381809999999973</v>
      </c>
    </row>
    <row r="14353" spans="1:6" x14ac:dyDescent="0.3">
      <c r="A14353" s="336">
        <v>48435</v>
      </c>
      <c r="B14353" s="2" t="s">
        <v>295</v>
      </c>
      <c r="C14353" s="429">
        <v>5.8201429999999998</v>
      </c>
      <c r="D14353" s="429">
        <v>2.5218449999999999</v>
      </c>
      <c r="E14353" s="429">
        <v>3.298298</v>
      </c>
      <c r="F14353" s="429">
        <v>6.3237729999999956</v>
      </c>
    </row>
    <row r="14354" spans="1:6" x14ac:dyDescent="0.3">
      <c r="A14354" s="336">
        <v>48436</v>
      </c>
      <c r="B14354" s="2" t="s">
        <v>295</v>
      </c>
      <c r="C14354" s="429">
        <v>6.0501990000000001</v>
      </c>
      <c r="D14354" s="429">
        <v>2.5031439999999998</v>
      </c>
      <c r="E14354" s="429">
        <v>3.5470550000000003</v>
      </c>
      <c r="F14354" s="429">
        <v>8.5622100000000039</v>
      </c>
    </row>
    <row r="14355" spans="1:6" x14ac:dyDescent="0.3">
      <c r="A14355" s="336">
        <v>48438</v>
      </c>
      <c r="B14355" s="2" t="s">
        <v>295</v>
      </c>
      <c r="C14355" s="429">
        <v>6.0049239999999999</v>
      </c>
      <c r="D14355" s="429">
        <v>2.5808520000000001</v>
      </c>
      <c r="E14355" s="429">
        <v>3.4240719999999998</v>
      </c>
      <c r="F14355" s="429">
        <v>7.6117929999999951</v>
      </c>
    </row>
    <row r="14356" spans="1:6" x14ac:dyDescent="0.3">
      <c r="A14356" s="336">
        <v>48439</v>
      </c>
      <c r="B14356" s="2" t="s">
        <v>295</v>
      </c>
      <c r="C14356" s="429">
        <v>6.0222020000000001</v>
      </c>
      <c r="D14356" s="429">
        <v>2.5332880000000002</v>
      </c>
      <c r="E14356" s="429">
        <v>3.4889139999999998</v>
      </c>
      <c r="F14356" s="429">
        <v>8.1521679999999996</v>
      </c>
    </row>
    <row r="14357" spans="1:6" x14ac:dyDescent="0.3">
      <c r="A14357" s="336">
        <v>48441</v>
      </c>
      <c r="B14357" s="2" t="s">
        <v>295</v>
      </c>
      <c r="C14357" s="429">
        <v>5.515917</v>
      </c>
      <c r="D14357" s="429">
        <v>2.5545260000000001</v>
      </c>
      <c r="E14357" s="429">
        <v>2.9613909999999999</v>
      </c>
      <c r="F14357" s="429">
        <v>2.0269780000000033</v>
      </c>
    </row>
    <row r="14358" spans="1:6" x14ac:dyDescent="0.3">
      <c r="A14358" s="336">
        <v>48442</v>
      </c>
      <c r="B14358" s="2" t="s">
        <v>295</v>
      </c>
      <c r="C14358" s="429">
        <v>6.0452899999999996</v>
      </c>
      <c r="D14358" s="429">
        <v>2.6015630000000001</v>
      </c>
      <c r="E14358" s="429">
        <v>3.4437269999999995</v>
      </c>
      <c r="F14358" s="429">
        <v>8.0043489999999942</v>
      </c>
    </row>
    <row r="14359" spans="1:6" x14ac:dyDescent="0.3">
      <c r="A14359" s="336">
        <v>48444</v>
      </c>
      <c r="B14359" s="2" t="s">
        <v>295</v>
      </c>
      <c r="C14359" s="429">
        <v>5.8063130000000003</v>
      </c>
      <c r="D14359" s="429">
        <v>2.594659</v>
      </c>
      <c r="E14359" s="429">
        <v>3.2116540000000002</v>
      </c>
      <c r="F14359" s="429">
        <v>6.0919889999999945</v>
      </c>
    </row>
    <row r="14360" spans="1:6" x14ac:dyDescent="0.3">
      <c r="A14360" s="336">
        <v>48445</v>
      </c>
      <c r="B14360" s="2" t="s">
        <v>295</v>
      </c>
      <c r="C14360" s="429">
        <v>5.5736549999999996</v>
      </c>
      <c r="D14360" s="429">
        <v>2.546834</v>
      </c>
      <c r="E14360" s="429">
        <v>3.0268209999999995</v>
      </c>
      <c r="F14360" s="429">
        <v>3.1734069999999974</v>
      </c>
    </row>
    <row r="14361" spans="1:6" x14ac:dyDescent="0.3">
      <c r="A14361" s="336">
        <v>48446</v>
      </c>
      <c r="B14361" s="2" t="s">
        <v>295</v>
      </c>
      <c r="C14361" s="429">
        <v>5.9336120000000001</v>
      </c>
      <c r="D14361" s="429">
        <v>2.562929</v>
      </c>
      <c r="E14361" s="429">
        <v>3.3706830000000001</v>
      </c>
      <c r="F14361" s="429">
        <v>7.034940000000006</v>
      </c>
    </row>
    <row r="14362" spans="1:6" x14ac:dyDescent="0.3">
      <c r="A14362" s="336">
        <v>48449</v>
      </c>
      <c r="B14362" s="2" t="s">
        <v>295</v>
      </c>
      <c r="C14362" s="429">
        <v>6.0189599999999999</v>
      </c>
      <c r="D14362" s="429">
        <v>2.4575239999999998</v>
      </c>
      <c r="E14362" s="429">
        <v>3.561436</v>
      </c>
      <c r="F14362" s="429">
        <v>8.4251790000000071</v>
      </c>
    </row>
    <row r="14363" spans="1:6" x14ac:dyDescent="0.3">
      <c r="A14363" s="336">
        <v>48450</v>
      </c>
      <c r="B14363" s="2" t="s">
        <v>295</v>
      </c>
      <c r="C14363" s="429">
        <v>5.619516</v>
      </c>
      <c r="D14363" s="429">
        <v>2.6464509999999999</v>
      </c>
      <c r="E14363" s="429">
        <v>2.9730650000000001</v>
      </c>
      <c r="F14363" s="429">
        <v>3.1733860000000007</v>
      </c>
    </row>
    <row r="14364" spans="1:6" x14ac:dyDescent="0.3">
      <c r="A14364" s="336">
        <v>48451</v>
      </c>
      <c r="B14364" s="2" t="s">
        <v>295</v>
      </c>
      <c r="C14364" s="429">
        <v>6.0743549999999997</v>
      </c>
      <c r="D14364" s="429">
        <v>2.5445709999999999</v>
      </c>
      <c r="E14364" s="429">
        <v>3.5297839999999998</v>
      </c>
      <c r="F14364" s="429">
        <v>8.4825169999999943</v>
      </c>
    </row>
    <row r="14365" spans="1:6" x14ac:dyDescent="0.3">
      <c r="A14365" s="336">
        <v>48453</v>
      </c>
      <c r="B14365" s="2" t="s">
        <v>295</v>
      </c>
      <c r="C14365" s="429">
        <v>5.7065799999999998</v>
      </c>
      <c r="D14365" s="429">
        <v>2.5712519999999999</v>
      </c>
      <c r="E14365" s="429">
        <v>3.1353279999999999</v>
      </c>
      <c r="F14365" s="429">
        <v>4.9200039999999987</v>
      </c>
    </row>
    <row r="14366" spans="1:6" x14ac:dyDescent="0.3">
      <c r="A14366" s="336">
        <v>48454</v>
      </c>
      <c r="B14366" s="2" t="s">
        <v>295</v>
      </c>
      <c r="C14366" s="429">
        <v>5.7083589999999997</v>
      </c>
      <c r="D14366" s="429">
        <v>2.6033230000000001</v>
      </c>
      <c r="E14366" s="429">
        <v>3.1050359999999997</v>
      </c>
      <c r="F14366" s="429">
        <v>4.6471410000000013</v>
      </c>
    </row>
    <row r="14367" spans="1:6" x14ac:dyDescent="0.3">
      <c r="A14367" s="336">
        <v>48455</v>
      </c>
      <c r="B14367" s="2" t="s">
        <v>295</v>
      </c>
      <c r="C14367" s="429">
        <v>5.9504029999999997</v>
      </c>
      <c r="D14367" s="429">
        <v>2.6132659999999999</v>
      </c>
      <c r="E14367" s="429">
        <v>3.3371369999999998</v>
      </c>
      <c r="F14367" s="429">
        <v>7.012796999999992</v>
      </c>
    </row>
    <row r="14368" spans="1:6" x14ac:dyDescent="0.3">
      <c r="A14368" s="336">
        <v>48456</v>
      </c>
      <c r="B14368" s="2" t="s">
        <v>295</v>
      </c>
      <c r="C14368" s="429">
        <v>5.5536830000000004</v>
      </c>
      <c r="D14368" s="429">
        <v>2.5816620000000001</v>
      </c>
      <c r="E14368" s="429">
        <v>2.9720210000000002</v>
      </c>
      <c r="F14368" s="429">
        <v>2.428370999999995</v>
      </c>
    </row>
    <row r="14369" spans="1:6" x14ac:dyDescent="0.3">
      <c r="A14369" s="336">
        <v>48457</v>
      </c>
      <c r="B14369" s="2" t="s">
        <v>295</v>
      </c>
      <c r="C14369" s="429">
        <v>6.0077489999999996</v>
      </c>
      <c r="D14369" s="429">
        <v>2.4004819999999998</v>
      </c>
      <c r="E14369" s="429">
        <v>3.6072669999999998</v>
      </c>
      <c r="F14369" s="429">
        <v>8.027635999999994</v>
      </c>
    </row>
    <row r="14370" spans="1:6" x14ac:dyDescent="0.3">
      <c r="A14370" s="336">
        <v>48458</v>
      </c>
      <c r="B14370" s="2" t="s">
        <v>295</v>
      </c>
      <c r="C14370" s="429">
        <v>5.9871869999999996</v>
      </c>
      <c r="D14370" s="429">
        <v>2.4616980000000002</v>
      </c>
      <c r="E14370" s="429">
        <v>3.5254889999999994</v>
      </c>
      <c r="F14370" s="429">
        <v>7.8311590000000137</v>
      </c>
    </row>
    <row r="14371" spans="1:6" x14ac:dyDescent="0.3">
      <c r="A14371" s="336">
        <v>48460</v>
      </c>
      <c r="B14371" s="2" t="s">
        <v>295</v>
      </c>
      <c r="C14371" s="429">
        <v>6.0071219999999999</v>
      </c>
      <c r="D14371" s="429">
        <v>2.419133</v>
      </c>
      <c r="E14371" s="429">
        <v>3.5879889999999999</v>
      </c>
      <c r="F14371" s="429">
        <v>8.1800159999999913</v>
      </c>
    </row>
    <row r="14372" spans="1:6" x14ac:dyDescent="0.3">
      <c r="A14372" s="336">
        <v>48461</v>
      </c>
      <c r="B14372" s="2" t="s">
        <v>295</v>
      </c>
      <c r="C14372" s="429">
        <v>5.8060280000000004</v>
      </c>
      <c r="D14372" s="429">
        <v>2.555545</v>
      </c>
      <c r="E14372" s="429">
        <v>3.2504830000000005</v>
      </c>
      <c r="F14372" s="429">
        <v>6.0531999999999933</v>
      </c>
    </row>
    <row r="14373" spans="1:6" x14ac:dyDescent="0.3">
      <c r="A14373" s="336">
        <v>48462</v>
      </c>
      <c r="B14373" s="2" t="s">
        <v>295</v>
      </c>
      <c r="C14373" s="429">
        <v>6.0174459999999996</v>
      </c>
      <c r="D14373" s="429">
        <v>2.62317</v>
      </c>
      <c r="E14373" s="429">
        <v>3.3942759999999996</v>
      </c>
      <c r="F14373" s="429">
        <v>7.4986100000000064</v>
      </c>
    </row>
    <row r="14374" spans="1:6" x14ac:dyDescent="0.3">
      <c r="A14374" s="336">
        <v>48463</v>
      </c>
      <c r="B14374" s="2" t="s">
        <v>295</v>
      </c>
      <c r="C14374" s="429">
        <v>5.9280799999999996</v>
      </c>
      <c r="D14374" s="429">
        <v>2.4935849999999999</v>
      </c>
      <c r="E14374" s="429">
        <v>3.4344949999999996</v>
      </c>
      <c r="F14374" s="429">
        <v>7.2498489999999975</v>
      </c>
    </row>
    <row r="14375" spans="1:6" x14ac:dyDescent="0.3">
      <c r="A14375" s="336">
        <v>48464</v>
      </c>
      <c r="B14375" s="2" t="s">
        <v>295</v>
      </c>
      <c r="C14375" s="429">
        <v>5.855118</v>
      </c>
      <c r="D14375" s="429">
        <v>2.5164010000000001</v>
      </c>
      <c r="E14375" s="429">
        <v>3.3387169999999999</v>
      </c>
      <c r="F14375" s="429">
        <v>6.6355480000000107</v>
      </c>
    </row>
    <row r="14376" spans="1:6" x14ac:dyDescent="0.3">
      <c r="A14376" s="336">
        <v>48465</v>
      </c>
      <c r="B14376" s="2" t="s">
        <v>295</v>
      </c>
      <c r="C14376" s="429">
        <v>5.5592059999999996</v>
      </c>
      <c r="D14376" s="429">
        <v>2.589537</v>
      </c>
      <c r="E14376" s="429">
        <v>2.9696689999999997</v>
      </c>
      <c r="F14376" s="429">
        <v>2.3855290000000053</v>
      </c>
    </row>
    <row r="14377" spans="1:6" x14ac:dyDescent="0.3">
      <c r="A14377" s="336">
        <v>48466</v>
      </c>
      <c r="B14377" s="2" t="s">
        <v>295</v>
      </c>
      <c r="C14377" s="429">
        <v>5.6824060000000003</v>
      </c>
      <c r="D14377" s="429">
        <v>2.6016170000000001</v>
      </c>
      <c r="E14377" s="429">
        <v>3.0807890000000002</v>
      </c>
      <c r="F14377" s="429">
        <v>4.3538260000000015</v>
      </c>
    </row>
    <row r="14378" spans="1:6" x14ac:dyDescent="0.3">
      <c r="A14378" s="336">
        <v>48467</v>
      </c>
      <c r="B14378" s="2" t="s">
        <v>295</v>
      </c>
      <c r="C14378" s="429">
        <v>5.557226</v>
      </c>
      <c r="D14378" s="429">
        <v>2.5408940000000002</v>
      </c>
      <c r="E14378" s="429">
        <v>3.0163319999999998</v>
      </c>
      <c r="F14378" s="429">
        <v>3.0944680000000027</v>
      </c>
    </row>
    <row r="14379" spans="1:6" x14ac:dyDescent="0.3">
      <c r="A14379" s="336">
        <v>48468</v>
      </c>
      <c r="B14379" s="2" t="s">
        <v>295</v>
      </c>
      <c r="C14379" s="429">
        <v>5.5241379999999998</v>
      </c>
      <c r="D14379" s="429">
        <v>2.5336270000000001</v>
      </c>
      <c r="E14379" s="429">
        <v>2.9905109999999997</v>
      </c>
      <c r="F14379" s="429">
        <v>2.2102080000000015</v>
      </c>
    </row>
    <row r="14380" spans="1:6" x14ac:dyDescent="0.3">
      <c r="A14380" s="336">
        <v>48469</v>
      </c>
      <c r="B14380" s="2" t="s">
        <v>295</v>
      </c>
      <c r="C14380" s="429">
        <v>5.5974810000000002</v>
      </c>
      <c r="D14380" s="429">
        <v>2.6232609999999998</v>
      </c>
      <c r="E14380" s="429">
        <v>2.9742200000000003</v>
      </c>
      <c r="F14380" s="429">
        <v>2.5302520000000008</v>
      </c>
    </row>
    <row r="14381" spans="1:6" x14ac:dyDescent="0.3">
      <c r="A14381" s="336">
        <v>48470</v>
      </c>
      <c r="B14381" s="2" t="s">
        <v>295</v>
      </c>
      <c r="C14381" s="429">
        <v>5.53843</v>
      </c>
      <c r="D14381" s="429">
        <v>2.574195</v>
      </c>
      <c r="E14381" s="429">
        <v>2.964235</v>
      </c>
      <c r="F14381" s="429">
        <v>2.2787529999999983</v>
      </c>
    </row>
    <row r="14382" spans="1:6" x14ac:dyDescent="0.3">
      <c r="A14382" s="336">
        <v>48471</v>
      </c>
      <c r="B14382" s="2" t="s">
        <v>295</v>
      </c>
      <c r="C14382" s="429">
        <v>5.6458779999999997</v>
      </c>
      <c r="D14382" s="429">
        <v>2.5924079999999998</v>
      </c>
      <c r="E14382" s="429">
        <v>3.0534699999999999</v>
      </c>
      <c r="F14382" s="429">
        <v>3.8581529999999944</v>
      </c>
    </row>
    <row r="14383" spans="1:6" x14ac:dyDescent="0.3">
      <c r="A14383" s="336">
        <v>48472</v>
      </c>
      <c r="B14383" s="2" t="s">
        <v>295</v>
      </c>
      <c r="C14383" s="429">
        <v>5.648237</v>
      </c>
      <c r="D14383" s="429">
        <v>2.5750519999999999</v>
      </c>
      <c r="E14383" s="429">
        <v>3.0731850000000001</v>
      </c>
      <c r="F14383" s="429">
        <v>3.9242810000000041</v>
      </c>
    </row>
    <row r="14384" spans="1:6" x14ac:dyDescent="0.3">
      <c r="A14384" s="336">
        <v>48473</v>
      </c>
      <c r="B14384" s="2" t="s">
        <v>295</v>
      </c>
      <c r="C14384" s="429">
        <v>6.0289140000000003</v>
      </c>
      <c r="D14384" s="429">
        <v>2.484667</v>
      </c>
      <c r="E14384" s="429">
        <v>3.5442470000000004</v>
      </c>
      <c r="F14384" s="429">
        <v>8.4862189999999877</v>
      </c>
    </row>
    <row r="14385" spans="1:6" x14ac:dyDescent="0.3">
      <c r="A14385" s="336">
        <v>48475</v>
      </c>
      <c r="B14385" s="2" t="s">
        <v>295</v>
      </c>
      <c r="C14385" s="429">
        <v>5.6085079999999996</v>
      </c>
      <c r="D14385" s="429">
        <v>2.5733480000000002</v>
      </c>
      <c r="E14385" s="429">
        <v>3.0351599999999994</v>
      </c>
      <c r="F14385" s="429">
        <v>3.2747279999999961</v>
      </c>
    </row>
    <row r="14386" spans="1:6" x14ac:dyDescent="0.3">
      <c r="A14386" s="336">
        <v>48502</v>
      </c>
      <c r="B14386" s="2" t="s">
        <v>295</v>
      </c>
      <c r="C14386" s="429">
        <v>6.0110919999999997</v>
      </c>
      <c r="D14386" s="429">
        <v>2.4868589999999999</v>
      </c>
      <c r="E14386" s="429">
        <v>3.5242329999999997</v>
      </c>
      <c r="F14386" s="429">
        <v>8.1294609999999992</v>
      </c>
    </row>
    <row r="14387" spans="1:6" x14ac:dyDescent="0.3">
      <c r="A14387" s="336">
        <v>48503</v>
      </c>
      <c r="B14387" s="2" t="s">
        <v>295</v>
      </c>
      <c r="C14387" s="429">
        <v>6.0120209999999998</v>
      </c>
      <c r="D14387" s="429">
        <v>2.4885429999999999</v>
      </c>
      <c r="E14387" s="429">
        <v>3.5234779999999999</v>
      </c>
      <c r="F14387" s="429">
        <v>8.1433309999999963</v>
      </c>
    </row>
    <row r="14388" spans="1:6" x14ac:dyDescent="0.3">
      <c r="A14388" s="336">
        <v>48504</v>
      </c>
      <c r="B14388" s="2" t="s">
        <v>295</v>
      </c>
      <c r="C14388" s="429">
        <v>6.0129970000000004</v>
      </c>
      <c r="D14388" s="429">
        <v>2.4631409999999998</v>
      </c>
      <c r="E14388" s="429">
        <v>3.5498560000000006</v>
      </c>
      <c r="F14388" s="429">
        <v>8.1584210000000041</v>
      </c>
    </row>
    <row r="14389" spans="1:6" x14ac:dyDescent="0.3">
      <c r="A14389" s="336">
        <v>48505</v>
      </c>
      <c r="B14389" s="2" t="s">
        <v>295</v>
      </c>
      <c r="C14389" s="429">
        <v>6.0029570000000003</v>
      </c>
      <c r="D14389" s="429">
        <v>2.470888</v>
      </c>
      <c r="E14389" s="429">
        <v>3.5320690000000003</v>
      </c>
      <c r="F14389" s="429">
        <v>8.0189349999999919</v>
      </c>
    </row>
    <row r="14390" spans="1:6" x14ac:dyDescent="0.3">
      <c r="A14390" s="336">
        <v>48506</v>
      </c>
      <c r="B14390" s="2" t="s">
        <v>295</v>
      </c>
      <c r="C14390" s="429">
        <v>5.9889060000000001</v>
      </c>
      <c r="D14390" s="429">
        <v>2.4857</v>
      </c>
      <c r="E14390" s="429">
        <v>3.503206</v>
      </c>
      <c r="F14390" s="429">
        <v>7.8593880000000027</v>
      </c>
    </row>
    <row r="14391" spans="1:6" x14ac:dyDescent="0.3">
      <c r="A14391" s="336">
        <v>48507</v>
      </c>
      <c r="B14391" s="2" t="s">
        <v>295</v>
      </c>
      <c r="C14391" s="429">
        <v>6.0230519999999999</v>
      </c>
      <c r="D14391" s="429">
        <v>2.4954770000000002</v>
      </c>
      <c r="E14391" s="429">
        <v>3.5275749999999997</v>
      </c>
      <c r="F14391" s="429">
        <v>8.3171850000000092</v>
      </c>
    </row>
    <row r="14392" spans="1:6" x14ac:dyDescent="0.3">
      <c r="A14392" s="336">
        <v>48509</v>
      </c>
      <c r="B14392" s="2" t="s">
        <v>295</v>
      </c>
      <c r="C14392" s="429">
        <v>5.9953750000000001</v>
      </c>
      <c r="D14392" s="429">
        <v>2.5019089999999999</v>
      </c>
      <c r="E14392" s="429">
        <v>3.4934660000000002</v>
      </c>
      <c r="F14392" s="429">
        <v>7.9078470000000038</v>
      </c>
    </row>
    <row r="14393" spans="1:6" x14ac:dyDescent="0.3">
      <c r="A14393" s="336">
        <v>48519</v>
      </c>
      <c r="B14393" s="2" t="s">
        <v>295</v>
      </c>
      <c r="C14393" s="429">
        <v>6.0042059999999999</v>
      </c>
      <c r="D14393" s="429">
        <v>2.5139749999999998</v>
      </c>
      <c r="E14393" s="429">
        <v>3.4902310000000001</v>
      </c>
      <c r="F14393" s="429">
        <v>7.9866320000000002</v>
      </c>
    </row>
    <row r="14394" spans="1:6" x14ac:dyDescent="0.3">
      <c r="A14394" s="336">
        <v>48529</v>
      </c>
      <c r="B14394" s="2" t="s">
        <v>295</v>
      </c>
      <c r="C14394" s="429">
        <v>6.0153559999999997</v>
      </c>
      <c r="D14394" s="429">
        <v>2.5057469999999999</v>
      </c>
      <c r="E14394" s="429">
        <v>3.5096089999999998</v>
      </c>
      <c r="F14394" s="429">
        <v>8.16601</v>
      </c>
    </row>
    <row r="14395" spans="1:6" x14ac:dyDescent="0.3">
      <c r="A14395" s="336">
        <v>48532</v>
      </c>
      <c r="B14395" s="2" t="s">
        <v>295</v>
      </c>
      <c r="C14395" s="429">
        <v>6.0191759999999999</v>
      </c>
      <c r="D14395" s="429">
        <v>2.4694910000000001</v>
      </c>
      <c r="E14395" s="429">
        <v>3.5496849999999998</v>
      </c>
      <c r="F14395" s="429">
        <v>8.3130179999999996</v>
      </c>
    </row>
    <row r="14396" spans="1:6" x14ac:dyDescent="0.3">
      <c r="A14396" s="336">
        <v>48601</v>
      </c>
      <c r="B14396" s="2" t="s">
        <v>295</v>
      </c>
      <c r="C14396" s="429">
        <v>5.9935989999999997</v>
      </c>
      <c r="D14396" s="429">
        <v>2.3352789999999999</v>
      </c>
      <c r="E14396" s="429">
        <v>3.6583199999999998</v>
      </c>
      <c r="F14396" s="429">
        <v>7.5008289999999995</v>
      </c>
    </row>
    <row r="14397" spans="1:6" x14ac:dyDescent="0.3">
      <c r="A14397" s="336">
        <v>48602</v>
      </c>
      <c r="B14397" s="2" t="s">
        <v>295</v>
      </c>
      <c r="C14397" s="429">
        <v>6.0095960000000002</v>
      </c>
      <c r="D14397" s="429">
        <v>2.3024819999999999</v>
      </c>
      <c r="E14397" s="429">
        <v>3.7071140000000002</v>
      </c>
      <c r="F14397" s="429">
        <v>7.5222799999999985</v>
      </c>
    </row>
    <row r="14398" spans="1:6" x14ac:dyDescent="0.3">
      <c r="A14398" s="336">
        <v>48603</v>
      </c>
      <c r="B14398" s="2" t="s">
        <v>295</v>
      </c>
      <c r="C14398" s="429">
        <v>6.0112100000000002</v>
      </c>
      <c r="D14398" s="429">
        <v>2.2683200000000001</v>
      </c>
      <c r="E14398" s="429">
        <v>3.7428900000000001</v>
      </c>
      <c r="F14398" s="429">
        <v>7.4979549999999904</v>
      </c>
    </row>
    <row r="14399" spans="1:6" x14ac:dyDescent="0.3">
      <c r="A14399" s="336">
        <v>48604</v>
      </c>
      <c r="B14399" s="2" t="s">
        <v>295</v>
      </c>
      <c r="C14399" s="429">
        <v>5.9925449999999998</v>
      </c>
      <c r="D14399" s="429">
        <v>2.2836370000000001</v>
      </c>
      <c r="E14399" s="429">
        <v>3.7089079999999996</v>
      </c>
      <c r="F14399" s="429">
        <v>7.3917810000000017</v>
      </c>
    </row>
    <row r="14400" spans="1:6" x14ac:dyDescent="0.3">
      <c r="A14400" s="336">
        <v>48607</v>
      </c>
      <c r="B14400" s="2" t="s">
        <v>295</v>
      </c>
      <c r="C14400" s="429">
        <v>6.001214</v>
      </c>
      <c r="D14400" s="429">
        <v>2.3121019999999999</v>
      </c>
      <c r="E14400" s="429">
        <v>3.6891120000000002</v>
      </c>
      <c r="F14400" s="429">
        <v>7.4609370000000013</v>
      </c>
    </row>
    <row r="14401" spans="1:6" x14ac:dyDescent="0.3">
      <c r="A14401" s="336">
        <v>48609</v>
      </c>
      <c r="B14401" s="2" t="s">
        <v>295</v>
      </c>
      <c r="C14401" s="429">
        <v>6.027444</v>
      </c>
      <c r="D14401" s="429">
        <v>2.275639</v>
      </c>
      <c r="E14401" s="429">
        <v>3.7518050000000001</v>
      </c>
      <c r="F14401" s="429">
        <v>7.7300369999999923</v>
      </c>
    </row>
    <row r="14402" spans="1:6" x14ac:dyDescent="0.3">
      <c r="A14402" s="336">
        <v>48610</v>
      </c>
      <c r="B14402" s="2" t="s">
        <v>295</v>
      </c>
      <c r="C14402" s="429">
        <v>5.7100929999999996</v>
      </c>
      <c r="D14402" s="429">
        <v>2.3532670000000002</v>
      </c>
      <c r="E14402" s="429">
        <v>3.3568259999999994</v>
      </c>
      <c r="F14402" s="429">
        <v>6.1677669999999942</v>
      </c>
    </row>
    <row r="14403" spans="1:6" x14ac:dyDescent="0.3">
      <c r="A14403" s="336">
        <v>48611</v>
      </c>
      <c r="B14403" s="2" t="s">
        <v>295</v>
      </c>
      <c r="C14403" s="429">
        <v>5.974126</v>
      </c>
      <c r="D14403" s="429">
        <v>2.1862949999999999</v>
      </c>
      <c r="E14403" s="429">
        <v>3.7878310000000002</v>
      </c>
      <c r="F14403" s="429">
        <v>7.5200509999999987</v>
      </c>
    </row>
    <row r="14404" spans="1:6" x14ac:dyDescent="0.3">
      <c r="A14404" s="336">
        <v>48612</v>
      </c>
      <c r="B14404" s="2" t="s">
        <v>295</v>
      </c>
      <c r="C14404" s="429">
        <v>5.8596219999999999</v>
      </c>
      <c r="D14404" s="429">
        <v>2.2668219999999999</v>
      </c>
      <c r="E14404" s="429">
        <v>3.5928</v>
      </c>
      <c r="F14404" s="429">
        <v>7.1770720000000061</v>
      </c>
    </row>
    <row r="14405" spans="1:6" x14ac:dyDescent="0.3">
      <c r="A14405" s="336">
        <v>48613</v>
      </c>
      <c r="B14405" s="2" t="s">
        <v>295</v>
      </c>
      <c r="C14405" s="429">
        <v>5.8324499999999997</v>
      </c>
      <c r="D14405" s="429">
        <v>2.2590159999999999</v>
      </c>
      <c r="E14405" s="429">
        <v>3.5734339999999998</v>
      </c>
      <c r="F14405" s="429">
        <v>6.9911260000000013</v>
      </c>
    </row>
    <row r="14406" spans="1:6" x14ac:dyDescent="0.3">
      <c r="A14406" s="336">
        <v>48614</v>
      </c>
      <c r="B14406" s="2" t="s">
        <v>295</v>
      </c>
      <c r="C14406" s="429">
        <v>6.0441409999999998</v>
      </c>
      <c r="D14406" s="429">
        <v>2.3144719999999999</v>
      </c>
      <c r="E14406" s="429">
        <v>3.7296689999999999</v>
      </c>
      <c r="F14406" s="429">
        <v>8.1547699999999992</v>
      </c>
    </row>
    <row r="14407" spans="1:6" x14ac:dyDescent="0.3">
      <c r="A14407" s="336">
        <v>48615</v>
      </c>
      <c r="B14407" s="2" t="s">
        <v>295</v>
      </c>
      <c r="C14407" s="429">
        <v>5.9962679999999997</v>
      </c>
      <c r="D14407" s="429">
        <v>2.2665109999999999</v>
      </c>
      <c r="E14407" s="429">
        <v>3.7297569999999998</v>
      </c>
      <c r="F14407" s="429">
        <v>7.5514120000000027</v>
      </c>
    </row>
    <row r="14408" spans="1:6" x14ac:dyDescent="0.3">
      <c r="A14408" s="336">
        <v>48616</v>
      </c>
      <c r="B14408" s="2" t="s">
        <v>295</v>
      </c>
      <c r="C14408" s="429">
        <v>6.0215059999999996</v>
      </c>
      <c r="D14408" s="429">
        <v>2.378822</v>
      </c>
      <c r="E14408" s="429">
        <v>3.6426839999999996</v>
      </c>
      <c r="F14408" s="429">
        <v>8.1738460000000011</v>
      </c>
    </row>
    <row r="14409" spans="1:6" x14ac:dyDescent="0.3">
      <c r="A14409" s="336">
        <v>48617</v>
      </c>
      <c r="B14409" s="2" t="s">
        <v>295</v>
      </c>
      <c r="C14409" s="429">
        <v>5.8245480000000001</v>
      </c>
      <c r="D14409" s="429">
        <v>2.4032900000000001</v>
      </c>
      <c r="E14409" s="429">
        <v>3.4212579999999999</v>
      </c>
      <c r="F14409" s="429">
        <v>6.0907420000000059</v>
      </c>
    </row>
    <row r="14410" spans="1:6" x14ac:dyDescent="0.3">
      <c r="A14410" s="336">
        <v>48618</v>
      </c>
      <c r="B14410" s="2" t="s">
        <v>295</v>
      </c>
      <c r="C14410" s="429">
        <v>5.904668</v>
      </c>
      <c r="D14410" s="429">
        <v>2.3093810000000001</v>
      </c>
      <c r="E14410" s="429">
        <v>3.5952869999999999</v>
      </c>
      <c r="F14410" s="429">
        <v>7.0869079999999975</v>
      </c>
    </row>
    <row r="14411" spans="1:6" x14ac:dyDescent="0.3">
      <c r="A14411" s="336">
        <v>48619</v>
      </c>
      <c r="B14411" s="2" t="s">
        <v>295</v>
      </c>
      <c r="C14411" s="429">
        <v>5.4706239999999999</v>
      </c>
      <c r="D14411" s="429">
        <v>2.573852</v>
      </c>
      <c r="E14411" s="429">
        <v>2.8967719999999999</v>
      </c>
      <c r="F14411" s="429">
        <v>4.1241270000000014</v>
      </c>
    </row>
    <row r="14412" spans="1:6" x14ac:dyDescent="0.3">
      <c r="A14412" s="336">
        <v>48621</v>
      </c>
      <c r="B14412" s="2" t="s">
        <v>295</v>
      </c>
      <c r="C14412" s="429">
        <v>5.4781079999999998</v>
      </c>
      <c r="D14412" s="429">
        <v>2.586096</v>
      </c>
      <c r="E14412" s="429">
        <v>2.8920119999999998</v>
      </c>
      <c r="F14412" s="429">
        <v>4.0041279999999944</v>
      </c>
    </row>
    <row r="14413" spans="1:6" x14ac:dyDescent="0.3">
      <c r="A14413" s="336">
        <v>48622</v>
      </c>
      <c r="B14413" s="2" t="s">
        <v>295</v>
      </c>
      <c r="C14413" s="429">
        <v>5.8124070000000003</v>
      </c>
      <c r="D14413" s="429">
        <v>2.4577170000000002</v>
      </c>
      <c r="E14413" s="429">
        <v>3.3546900000000002</v>
      </c>
      <c r="F14413" s="429">
        <v>5.2722550000000012</v>
      </c>
    </row>
    <row r="14414" spans="1:6" x14ac:dyDescent="0.3">
      <c r="A14414" s="336">
        <v>48623</v>
      </c>
      <c r="B14414" s="2" t="s">
        <v>295</v>
      </c>
      <c r="C14414" s="429">
        <v>6.0213749999999999</v>
      </c>
      <c r="D14414" s="429">
        <v>2.1940189999999999</v>
      </c>
      <c r="E14414" s="429">
        <v>3.827356</v>
      </c>
      <c r="F14414" s="429">
        <v>7.8151939999999911</v>
      </c>
    </row>
    <row r="14415" spans="1:6" x14ac:dyDescent="0.3">
      <c r="A14415" s="336">
        <v>48624</v>
      </c>
      <c r="B14415" s="2" t="s">
        <v>295</v>
      </c>
      <c r="C14415" s="429">
        <v>5.7391290000000001</v>
      </c>
      <c r="D14415" s="429">
        <v>2.331429</v>
      </c>
      <c r="E14415" s="429">
        <v>3.4077000000000002</v>
      </c>
      <c r="F14415" s="429">
        <v>6.3096730000000001</v>
      </c>
    </row>
    <row r="14416" spans="1:6" x14ac:dyDescent="0.3">
      <c r="A14416" s="336">
        <v>48625</v>
      </c>
      <c r="B14416" s="2" t="s">
        <v>295</v>
      </c>
      <c r="C14416" s="429">
        <v>5.712688</v>
      </c>
      <c r="D14416" s="429">
        <v>2.4242680000000001</v>
      </c>
      <c r="E14416" s="429">
        <v>3.2884199999999999</v>
      </c>
      <c r="F14416" s="429">
        <v>5.0596140000000034</v>
      </c>
    </row>
    <row r="14417" spans="1:6" x14ac:dyDescent="0.3">
      <c r="A14417" s="336">
        <v>48626</v>
      </c>
      <c r="B14417" s="2" t="s">
        <v>295</v>
      </c>
      <c r="C14417" s="429">
        <v>6.0401280000000002</v>
      </c>
      <c r="D14417" s="429">
        <v>2.2221320000000002</v>
      </c>
      <c r="E14417" s="429">
        <v>3.8179959999999999</v>
      </c>
      <c r="F14417" s="429">
        <v>8.0956180000000018</v>
      </c>
    </row>
    <row r="14418" spans="1:6" x14ac:dyDescent="0.3">
      <c r="A14418" s="336">
        <v>48628</v>
      </c>
      <c r="B14418" s="2" t="s">
        <v>295</v>
      </c>
      <c r="C14418" s="429">
        <v>5.8999930000000003</v>
      </c>
      <c r="D14418" s="429">
        <v>2.1834560000000001</v>
      </c>
      <c r="E14418" s="429">
        <v>3.7165370000000002</v>
      </c>
      <c r="F14418" s="429">
        <v>7.7406040000000047</v>
      </c>
    </row>
    <row r="14419" spans="1:6" x14ac:dyDescent="0.3">
      <c r="A14419" s="336">
        <v>48629</v>
      </c>
      <c r="B14419" s="2" t="s">
        <v>295</v>
      </c>
      <c r="C14419" s="429">
        <v>5.6039130000000004</v>
      </c>
      <c r="D14419" s="429">
        <v>2.4062389999999998</v>
      </c>
      <c r="E14419" s="429">
        <v>3.1976740000000006</v>
      </c>
      <c r="F14419" s="429">
        <v>5.0947530000000043</v>
      </c>
    </row>
    <row r="14420" spans="1:6" x14ac:dyDescent="0.3">
      <c r="A14420" s="336">
        <v>48631</v>
      </c>
      <c r="B14420" s="2" t="s">
        <v>295</v>
      </c>
      <c r="C14420" s="429">
        <v>5.9390070000000001</v>
      </c>
      <c r="D14420" s="429">
        <v>2.2347000000000001</v>
      </c>
      <c r="E14420" s="429">
        <v>3.704307</v>
      </c>
      <c r="F14420" s="429">
        <v>7.2635619999999932</v>
      </c>
    </row>
    <row r="14421" spans="1:6" x14ac:dyDescent="0.3">
      <c r="A14421" s="336">
        <v>48632</v>
      </c>
      <c r="B14421" s="2" t="s">
        <v>295</v>
      </c>
      <c r="C14421" s="429">
        <v>5.7780529999999999</v>
      </c>
      <c r="D14421" s="429">
        <v>2.4590589999999999</v>
      </c>
      <c r="E14421" s="429">
        <v>3.318994</v>
      </c>
      <c r="F14421" s="429">
        <v>4.6075999999999979</v>
      </c>
    </row>
    <row r="14422" spans="1:6" x14ac:dyDescent="0.3">
      <c r="A14422" s="336">
        <v>48634</v>
      </c>
      <c r="B14422" s="2" t="s">
        <v>295</v>
      </c>
      <c r="C14422" s="429">
        <v>5.9026269999999998</v>
      </c>
      <c r="D14422" s="429">
        <v>2.20513</v>
      </c>
      <c r="E14422" s="429">
        <v>3.6974969999999998</v>
      </c>
      <c r="F14422" s="429">
        <v>7.3927749999999861</v>
      </c>
    </row>
    <row r="14423" spans="1:6" x14ac:dyDescent="0.3">
      <c r="A14423" s="336">
        <v>48635</v>
      </c>
      <c r="B14423" s="2" t="s">
        <v>295</v>
      </c>
      <c r="C14423" s="429">
        <v>5.6060889999999999</v>
      </c>
      <c r="D14423" s="429">
        <v>2.5163069999999998</v>
      </c>
      <c r="E14423" s="429">
        <v>3.089782</v>
      </c>
      <c r="F14423" s="429">
        <v>4.7509140000000052</v>
      </c>
    </row>
    <row r="14424" spans="1:6" x14ac:dyDescent="0.3">
      <c r="A14424" s="336">
        <v>48636</v>
      </c>
      <c r="B14424" s="2" t="s">
        <v>295</v>
      </c>
      <c r="C14424" s="429">
        <v>5.4714119999999999</v>
      </c>
      <c r="D14424" s="429">
        <v>2.493512</v>
      </c>
      <c r="E14424" s="429">
        <v>2.9779</v>
      </c>
      <c r="F14424" s="429">
        <v>4.2982830000000014</v>
      </c>
    </row>
    <row r="14425" spans="1:6" x14ac:dyDescent="0.3">
      <c r="A14425" s="336">
        <v>48637</v>
      </c>
      <c r="B14425" s="2" t="s">
        <v>295</v>
      </c>
      <c r="C14425" s="429">
        <v>6.0207199999999998</v>
      </c>
      <c r="D14425" s="429">
        <v>2.230839</v>
      </c>
      <c r="E14425" s="429">
        <v>3.7898809999999998</v>
      </c>
      <c r="F14425" s="429">
        <v>7.9982539999999993</v>
      </c>
    </row>
    <row r="14426" spans="1:6" x14ac:dyDescent="0.3">
      <c r="A14426" s="336">
        <v>48638</v>
      </c>
      <c r="B14426" s="2" t="s">
        <v>295</v>
      </c>
      <c r="C14426" s="429">
        <v>6.0169819999999996</v>
      </c>
      <c r="D14426" s="429">
        <v>2.2873230000000002</v>
      </c>
      <c r="E14426" s="429">
        <v>3.7296589999999994</v>
      </c>
      <c r="F14426" s="429">
        <v>7.5543849999999999</v>
      </c>
    </row>
    <row r="14427" spans="1:6" x14ac:dyDescent="0.3">
      <c r="A14427" s="336">
        <v>48640</v>
      </c>
      <c r="B14427" s="2" t="s">
        <v>295</v>
      </c>
      <c r="C14427" s="429">
        <v>5.9938089999999997</v>
      </c>
      <c r="D14427" s="429">
        <v>2.158461</v>
      </c>
      <c r="E14427" s="429">
        <v>3.8353479999999998</v>
      </c>
      <c r="F14427" s="429">
        <v>8.1011470000000045</v>
      </c>
    </row>
    <row r="14428" spans="1:6" x14ac:dyDescent="0.3">
      <c r="A14428" s="336">
        <v>48642</v>
      </c>
      <c r="B14428" s="2" t="s">
        <v>295</v>
      </c>
      <c r="C14428" s="429">
        <v>5.9421200000000001</v>
      </c>
      <c r="D14428" s="429">
        <v>2.143564</v>
      </c>
      <c r="E14428" s="429">
        <v>3.798556</v>
      </c>
      <c r="F14428" s="429">
        <v>7.9552280000000053</v>
      </c>
    </row>
    <row r="14429" spans="1:6" x14ac:dyDescent="0.3">
      <c r="A14429" s="336">
        <v>48647</v>
      </c>
      <c r="B14429" s="2" t="s">
        <v>295</v>
      </c>
      <c r="C14429" s="429">
        <v>5.473382</v>
      </c>
      <c r="D14429" s="429">
        <v>2.561286</v>
      </c>
      <c r="E14429" s="429">
        <v>2.912096</v>
      </c>
      <c r="F14429" s="429">
        <v>3.9694869999999973</v>
      </c>
    </row>
    <row r="14430" spans="1:6" x14ac:dyDescent="0.3">
      <c r="A14430" s="336">
        <v>48649</v>
      </c>
      <c r="B14430" s="2" t="s">
        <v>295</v>
      </c>
      <c r="C14430" s="429">
        <v>6.0315580000000004</v>
      </c>
      <c r="D14430" s="429">
        <v>2.3872450000000001</v>
      </c>
      <c r="E14430" s="429">
        <v>3.6443130000000004</v>
      </c>
      <c r="F14430" s="429">
        <v>8.2065380000000054</v>
      </c>
    </row>
    <row r="14431" spans="1:6" x14ac:dyDescent="0.3">
      <c r="A14431" s="336">
        <v>48650</v>
      </c>
      <c r="B14431" s="2" t="s">
        <v>295</v>
      </c>
      <c r="C14431" s="429">
        <v>5.8678869999999996</v>
      </c>
      <c r="D14431" s="429">
        <v>2.2601360000000001</v>
      </c>
      <c r="E14431" s="429">
        <v>3.6077509999999995</v>
      </c>
      <c r="F14431" s="429">
        <v>7.015785999999995</v>
      </c>
    </row>
    <row r="14432" spans="1:6" x14ac:dyDescent="0.3">
      <c r="A14432" s="336">
        <v>48651</v>
      </c>
      <c r="B14432" s="2" t="s">
        <v>295</v>
      </c>
      <c r="C14432" s="429">
        <v>5.6250010000000001</v>
      </c>
      <c r="D14432" s="429">
        <v>2.3954260000000001</v>
      </c>
      <c r="E14432" s="429">
        <v>3.2295750000000001</v>
      </c>
      <c r="F14432" s="429">
        <v>5.3145269999999947</v>
      </c>
    </row>
    <row r="14433" spans="1:6" x14ac:dyDescent="0.3">
      <c r="A14433" s="336">
        <v>48652</v>
      </c>
      <c r="B14433" s="2" t="s">
        <v>295</v>
      </c>
      <c r="C14433" s="429">
        <v>5.8359030000000001</v>
      </c>
      <c r="D14433" s="429">
        <v>2.2336900000000002</v>
      </c>
      <c r="E14433" s="429">
        <v>3.6022129999999999</v>
      </c>
      <c r="F14433" s="429">
        <v>7.2188770000000062</v>
      </c>
    </row>
    <row r="14434" spans="1:6" x14ac:dyDescent="0.3">
      <c r="A14434" s="336">
        <v>48653</v>
      </c>
      <c r="B14434" s="2" t="s">
        <v>295</v>
      </c>
      <c r="C14434" s="429">
        <v>5.5093699999999997</v>
      </c>
      <c r="D14434" s="429">
        <v>2.4273709999999999</v>
      </c>
      <c r="E14434" s="429">
        <v>3.0819989999999997</v>
      </c>
      <c r="F14434" s="429">
        <v>4.7383879999999969</v>
      </c>
    </row>
    <row r="14435" spans="1:6" x14ac:dyDescent="0.3">
      <c r="A14435" s="336">
        <v>48654</v>
      </c>
      <c r="B14435" s="2" t="s">
        <v>295</v>
      </c>
      <c r="C14435" s="429">
        <v>5.544251</v>
      </c>
      <c r="D14435" s="429">
        <v>2.5145179999999998</v>
      </c>
      <c r="E14435" s="429">
        <v>3.0297330000000002</v>
      </c>
      <c r="F14435" s="429">
        <v>4.4487410000000018</v>
      </c>
    </row>
    <row r="14436" spans="1:6" x14ac:dyDescent="0.3">
      <c r="A14436" s="336">
        <v>48655</v>
      </c>
      <c r="B14436" s="2" t="s">
        <v>295</v>
      </c>
      <c r="C14436" s="429">
        <v>6.0304339999999996</v>
      </c>
      <c r="D14436" s="429">
        <v>2.3168540000000002</v>
      </c>
      <c r="E14436" s="429">
        <v>3.7135799999999994</v>
      </c>
      <c r="F14436" s="429">
        <v>8.0653040000000082</v>
      </c>
    </row>
    <row r="14437" spans="1:6" x14ac:dyDescent="0.3">
      <c r="A14437" s="336">
        <v>48656</v>
      </c>
      <c r="B14437" s="2" t="s">
        <v>295</v>
      </c>
      <c r="C14437" s="429">
        <v>5.5811979999999997</v>
      </c>
      <c r="D14437" s="429">
        <v>2.422939</v>
      </c>
      <c r="E14437" s="429">
        <v>3.1582589999999997</v>
      </c>
      <c r="F14437" s="429">
        <v>5.0162470000000035</v>
      </c>
    </row>
    <row r="14438" spans="1:6" x14ac:dyDescent="0.3">
      <c r="A14438" s="336">
        <v>48657</v>
      </c>
      <c r="B14438" s="2" t="s">
        <v>295</v>
      </c>
      <c r="C14438" s="429">
        <v>5.9286269999999996</v>
      </c>
      <c r="D14438" s="429">
        <v>2.2103709999999999</v>
      </c>
      <c r="E14438" s="429">
        <v>3.7182559999999998</v>
      </c>
      <c r="F14438" s="429">
        <v>7.7234219999999958</v>
      </c>
    </row>
    <row r="14439" spans="1:6" x14ac:dyDescent="0.3">
      <c r="A14439" s="336">
        <v>48658</v>
      </c>
      <c r="B14439" s="2" t="s">
        <v>295</v>
      </c>
      <c r="C14439" s="429">
        <v>5.7866039999999996</v>
      </c>
      <c r="D14439" s="429">
        <v>2.3488370000000001</v>
      </c>
      <c r="E14439" s="429">
        <v>3.4377669999999996</v>
      </c>
      <c r="F14439" s="429">
        <v>6.3640140000000045</v>
      </c>
    </row>
    <row r="14440" spans="1:6" x14ac:dyDescent="0.3">
      <c r="A14440" s="336">
        <v>48659</v>
      </c>
      <c r="B14440" s="2" t="s">
        <v>295</v>
      </c>
      <c r="C14440" s="429">
        <v>5.7473929999999998</v>
      </c>
      <c r="D14440" s="429">
        <v>2.347915</v>
      </c>
      <c r="E14440" s="429">
        <v>3.3994779999999998</v>
      </c>
      <c r="F14440" s="429">
        <v>6.2880769999999977</v>
      </c>
    </row>
    <row r="14441" spans="1:6" x14ac:dyDescent="0.3">
      <c r="A14441" s="336">
        <v>48661</v>
      </c>
      <c r="B14441" s="2" t="s">
        <v>295</v>
      </c>
      <c r="C14441" s="429">
        <v>5.6054459999999997</v>
      </c>
      <c r="D14441" s="429">
        <v>2.4394100000000001</v>
      </c>
      <c r="E14441" s="429">
        <v>3.1660359999999996</v>
      </c>
      <c r="F14441" s="429">
        <v>5.069539000000006</v>
      </c>
    </row>
    <row r="14442" spans="1:6" x14ac:dyDescent="0.3">
      <c r="A14442" s="336">
        <v>48662</v>
      </c>
      <c r="B14442" s="2" t="s">
        <v>295</v>
      </c>
      <c r="C14442" s="429">
        <v>6.003603</v>
      </c>
      <c r="D14442" s="429">
        <v>2.2509830000000002</v>
      </c>
      <c r="E14442" s="429">
        <v>3.7526199999999998</v>
      </c>
      <c r="F14442" s="429">
        <v>7.7992339999999984</v>
      </c>
    </row>
    <row r="14443" spans="1:6" x14ac:dyDescent="0.3">
      <c r="A14443" s="336">
        <v>48701</v>
      </c>
      <c r="B14443" s="2" t="s">
        <v>295</v>
      </c>
      <c r="C14443" s="429">
        <v>5.849558</v>
      </c>
      <c r="D14443" s="429">
        <v>2.4303490000000001</v>
      </c>
      <c r="E14443" s="429">
        <v>3.4192089999999999</v>
      </c>
      <c r="F14443" s="429">
        <v>6.3576449999999944</v>
      </c>
    </row>
    <row r="14444" spans="1:6" x14ac:dyDescent="0.3">
      <c r="A14444" s="336">
        <v>48703</v>
      </c>
      <c r="B14444" s="2" t="s">
        <v>295</v>
      </c>
      <c r="C14444" s="429">
        <v>5.6957680000000002</v>
      </c>
      <c r="D14444" s="429">
        <v>2.4885429999999999</v>
      </c>
      <c r="E14444" s="429">
        <v>3.2072250000000002</v>
      </c>
      <c r="F14444" s="429">
        <v>5.3108509999999995</v>
      </c>
    </row>
    <row r="14445" spans="1:6" x14ac:dyDescent="0.3">
      <c r="A14445" s="336">
        <v>48705</v>
      </c>
      <c r="B14445" s="2" t="s">
        <v>295</v>
      </c>
      <c r="C14445" s="429">
        <v>5.539072</v>
      </c>
      <c r="D14445" s="429">
        <v>2.6577039999999998</v>
      </c>
      <c r="E14445" s="429">
        <v>2.8813680000000002</v>
      </c>
      <c r="F14445" s="429">
        <v>4.164123</v>
      </c>
    </row>
    <row r="14446" spans="1:6" x14ac:dyDescent="0.3">
      <c r="A14446" s="336">
        <v>48706</v>
      </c>
      <c r="B14446" s="2" t="s">
        <v>295</v>
      </c>
      <c r="C14446" s="429">
        <v>5.9665140000000001</v>
      </c>
      <c r="D14446" s="429">
        <v>2.2645420000000001</v>
      </c>
      <c r="E14446" s="429">
        <v>3.701972</v>
      </c>
      <c r="F14446" s="429">
        <v>7.2413210000000099</v>
      </c>
    </row>
    <row r="14447" spans="1:6" x14ac:dyDescent="0.3">
      <c r="A14447" s="336">
        <v>48708</v>
      </c>
      <c r="B14447" s="2" t="s">
        <v>295</v>
      </c>
      <c r="C14447" s="429">
        <v>5.9546489999999999</v>
      </c>
      <c r="D14447" s="429">
        <v>2.319607</v>
      </c>
      <c r="E14447" s="429">
        <v>3.6350419999999999</v>
      </c>
      <c r="F14447" s="429">
        <v>7.1446500000000022</v>
      </c>
    </row>
    <row r="14448" spans="1:6" x14ac:dyDescent="0.3">
      <c r="A14448" s="336">
        <v>48710</v>
      </c>
      <c r="B14448" s="2" t="s">
        <v>295</v>
      </c>
      <c r="C14448" s="429">
        <v>5.9821260000000001</v>
      </c>
      <c r="D14448" s="429">
        <v>2.256793</v>
      </c>
      <c r="E14448" s="429">
        <v>3.725333</v>
      </c>
      <c r="F14448" s="429">
        <v>7.3099920000000118</v>
      </c>
    </row>
    <row r="14449" spans="1:6" x14ac:dyDescent="0.3">
      <c r="A14449" s="336">
        <v>48720</v>
      </c>
      <c r="B14449" s="2" t="s">
        <v>295</v>
      </c>
      <c r="C14449" s="429">
        <v>5.6910660000000002</v>
      </c>
      <c r="D14449" s="429">
        <v>2.51213</v>
      </c>
      <c r="E14449" s="429">
        <v>3.1789360000000002</v>
      </c>
      <c r="F14449" s="429">
        <v>4.8628009999999939</v>
      </c>
    </row>
    <row r="14450" spans="1:6" x14ac:dyDescent="0.3">
      <c r="A14450" s="336">
        <v>48721</v>
      </c>
      <c r="B14450" s="2" t="s">
        <v>295</v>
      </c>
      <c r="C14450" s="429">
        <v>5.5262599999999997</v>
      </c>
      <c r="D14450" s="429">
        <v>2.62825</v>
      </c>
      <c r="E14450" s="429">
        <v>2.8980099999999998</v>
      </c>
      <c r="F14450" s="429">
        <v>4.0289430000000017</v>
      </c>
    </row>
    <row r="14451" spans="1:6" x14ac:dyDescent="0.3">
      <c r="A14451" s="336">
        <v>48722</v>
      </c>
      <c r="B14451" s="2" t="s">
        <v>295</v>
      </c>
      <c r="C14451" s="429">
        <v>5.9918779999999998</v>
      </c>
      <c r="D14451" s="429">
        <v>2.3641299999999998</v>
      </c>
      <c r="E14451" s="429">
        <v>3.627748</v>
      </c>
      <c r="F14451" s="429">
        <v>7.5669080000000051</v>
      </c>
    </row>
    <row r="14452" spans="1:6" x14ac:dyDescent="0.3">
      <c r="A14452" s="336">
        <v>48723</v>
      </c>
      <c r="B14452" s="2" t="s">
        <v>295</v>
      </c>
      <c r="C14452" s="429">
        <v>5.7893970000000001</v>
      </c>
      <c r="D14452" s="429">
        <v>2.4892240000000001</v>
      </c>
      <c r="E14452" s="429">
        <v>3.300173</v>
      </c>
      <c r="F14452" s="429">
        <v>5.8576440000000041</v>
      </c>
    </row>
    <row r="14453" spans="1:6" x14ac:dyDescent="0.3">
      <c r="A14453" s="336">
        <v>48725</v>
      </c>
      <c r="B14453" s="2" t="s">
        <v>295</v>
      </c>
      <c r="C14453" s="429">
        <v>5.6224369999999997</v>
      </c>
      <c r="D14453" s="429">
        <v>2.5440209999999999</v>
      </c>
      <c r="E14453" s="429">
        <v>3.0784159999999998</v>
      </c>
      <c r="F14453" s="429">
        <v>4.1448259999999948</v>
      </c>
    </row>
    <row r="14454" spans="1:6" x14ac:dyDescent="0.3">
      <c r="A14454" s="336">
        <v>48726</v>
      </c>
      <c r="B14454" s="2" t="s">
        <v>295</v>
      </c>
      <c r="C14454" s="429">
        <v>5.6831180000000003</v>
      </c>
      <c r="D14454" s="429">
        <v>2.538338</v>
      </c>
      <c r="E14454" s="429">
        <v>3.1447800000000004</v>
      </c>
      <c r="F14454" s="429">
        <v>4.6068339999999992</v>
      </c>
    </row>
    <row r="14455" spans="1:6" x14ac:dyDescent="0.3">
      <c r="A14455" s="336">
        <v>48727</v>
      </c>
      <c r="B14455" s="2" t="s">
        <v>295</v>
      </c>
      <c r="C14455" s="429">
        <v>5.7566850000000001</v>
      </c>
      <c r="D14455" s="429">
        <v>2.5499260000000001</v>
      </c>
      <c r="E14455" s="429">
        <v>3.2067589999999999</v>
      </c>
      <c r="F14455" s="429">
        <v>5.5505130000000023</v>
      </c>
    </row>
    <row r="14456" spans="1:6" x14ac:dyDescent="0.3">
      <c r="A14456" s="336">
        <v>48728</v>
      </c>
      <c r="B14456" s="2" t="s">
        <v>295</v>
      </c>
      <c r="C14456" s="429">
        <v>5.5242760000000004</v>
      </c>
      <c r="D14456" s="429">
        <v>2.6317349999999999</v>
      </c>
      <c r="E14456" s="429">
        <v>2.8925410000000005</v>
      </c>
      <c r="F14456" s="429">
        <v>4.2606010000000047</v>
      </c>
    </row>
    <row r="14457" spans="1:6" x14ac:dyDescent="0.3">
      <c r="A14457" s="336">
        <v>48729</v>
      </c>
      <c r="B14457" s="2" t="s">
        <v>295</v>
      </c>
      <c r="C14457" s="429">
        <v>5.709867</v>
      </c>
      <c r="D14457" s="429">
        <v>2.5393270000000001</v>
      </c>
      <c r="E14457" s="429">
        <v>3.1705399999999999</v>
      </c>
      <c r="F14457" s="429">
        <v>4.9608720000000019</v>
      </c>
    </row>
    <row r="14458" spans="1:6" x14ac:dyDescent="0.3">
      <c r="A14458" s="336">
        <v>48730</v>
      </c>
      <c r="B14458" s="2" t="s">
        <v>295</v>
      </c>
      <c r="C14458" s="429">
        <v>5.5934780000000002</v>
      </c>
      <c r="D14458" s="429">
        <v>2.656908</v>
      </c>
      <c r="E14458" s="429">
        <v>2.9365700000000001</v>
      </c>
      <c r="F14458" s="429">
        <v>4.0059010000000015</v>
      </c>
    </row>
    <row r="14459" spans="1:6" x14ac:dyDescent="0.3">
      <c r="A14459" s="336">
        <v>48731</v>
      </c>
      <c r="B14459" s="2" t="s">
        <v>295</v>
      </c>
      <c r="C14459" s="429">
        <v>5.6364700000000001</v>
      </c>
      <c r="D14459" s="429">
        <v>2.5412780000000001</v>
      </c>
      <c r="E14459" s="429">
        <v>3.0951919999999999</v>
      </c>
      <c r="F14459" s="429">
        <v>4.1341909999999942</v>
      </c>
    </row>
    <row r="14460" spans="1:6" x14ac:dyDescent="0.3">
      <c r="A14460" s="336">
        <v>48732</v>
      </c>
      <c r="B14460" s="2" t="s">
        <v>295</v>
      </c>
      <c r="C14460" s="429">
        <v>5.9280340000000002</v>
      </c>
      <c r="D14460" s="429">
        <v>2.3415840000000001</v>
      </c>
      <c r="E14460" s="429">
        <v>3.5864500000000001</v>
      </c>
      <c r="F14460" s="429">
        <v>6.9702789999999943</v>
      </c>
    </row>
    <row r="14461" spans="1:6" x14ac:dyDescent="0.3">
      <c r="A14461" s="336">
        <v>48733</v>
      </c>
      <c r="B14461" s="2" t="s">
        <v>295</v>
      </c>
      <c r="C14461" s="429">
        <v>5.884887</v>
      </c>
      <c r="D14461" s="429">
        <v>2.4164889999999999</v>
      </c>
      <c r="E14461" s="429">
        <v>3.4683980000000001</v>
      </c>
      <c r="F14461" s="429">
        <v>6.6408030000000053</v>
      </c>
    </row>
    <row r="14462" spans="1:6" x14ac:dyDescent="0.3">
      <c r="A14462" s="336">
        <v>48734</v>
      </c>
      <c r="B14462" s="2" t="s">
        <v>295</v>
      </c>
      <c r="C14462" s="429">
        <v>5.9669429999999997</v>
      </c>
      <c r="D14462" s="429">
        <v>2.3898549999999998</v>
      </c>
      <c r="E14462" s="429">
        <v>3.5770879999999998</v>
      </c>
      <c r="F14462" s="429">
        <v>7.3708860000000023</v>
      </c>
    </row>
    <row r="14463" spans="1:6" x14ac:dyDescent="0.3">
      <c r="A14463" s="336">
        <v>48735</v>
      </c>
      <c r="B14463" s="2" t="s">
        <v>295</v>
      </c>
      <c r="C14463" s="429">
        <v>5.7131809999999996</v>
      </c>
      <c r="D14463" s="429">
        <v>2.5116969999999998</v>
      </c>
      <c r="E14463" s="429">
        <v>3.2014839999999998</v>
      </c>
      <c r="F14463" s="429">
        <v>5.0446669999999969</v>
      </c>
    </row>
    <row r="14464" spans="1:6" x14ac:dyDescent="0.3">
      <c r="A14464" s="336">
        <v>48737</v>
      </c>
      <c r="B14464" s="2" t="s">
        <v>295</v>
      </c>
      <c r="C14464" s="429">
        <v>5.5572080000000001</v>
      </c>
      <c r="D14464" s="429">
        <v>2.6469939999999998</v>
      </c>
      <c r="E14464" s="429">
        <v>2.9102140000000003</v>
      </c>
      <c r="F14464" s="429">
        <v>4.0504320000000007</v>
      </c>
    </row>
    <row r="14465" spans="1:6" x14ac:dyDescent="0.3">
      <c r="A14465" s="336">
        <v>48738</v>
      </c>
      <c r="B14465" s="2" t="s">
        <v>295</v>
      </c>
      <c r="C14465" s="429">
        <v>5.5597079999999997</v>
      </c>
      <c r="D14465" s="429">
        <v>2.6317179999999998</v>
      </c>
      <c r="E14465" s="429">
        <v>2.9279899999999999</v>
      </c>
      <c r="F14465" s="429">
        <v>4.0185959999999987</v>
      </c>
    </row>
    <row r="14466" spans="1:6" x14ac:dyDescent="0.3">
      <c r="A14466" s="336">
        <v>48739</v>
      </c>
      <c r="B14466" s="2" t="s">
        <v>295</v>
      </c>
      <c r="C14466" s="429">
        <v>5.6071580000000001</v>
      </c>
      <c r="D14466" s="429">
        <v>2.5734300000000001</v>
      </c>
      <c r="E14466" s="429">
        <v>3.033728</v>
      </c>
      <c r="F14466" s="429">
        <v>4.5253739999999993</v>
      </c>
    </row>
    <row r="14467" spans="1:6" x14ac:dyDescent="0.3">
      <c r="A14467" s="336">
        <v>48740</v>
      </c>
      <c r="B14467" s="2" t="s">
        <v>295</v>
      </c>
      <c r="C14467" s="429">
        <v>5.5442229999999997</v>
      </c>
      <c r="D14467" s="429">
        <v>2.6378509999999999</v>
      </c>
      <c r="E14467" s="429">
        <v>2.9063719999999997</v>
      </c>
      <c r="F14467" s="429">
        <v>3.9918669999999956</v>
      </c>
    </row>
    <row r="14468" spans="1:6" x14ac:dyDescent="0.3">
      <c r="A14468" s="336">
        <v>48741</v>
      </c>
      <c r="B14468" s="2" t="s">
        <v>295</v>
      </c>
      <c r="C14468" s="429">
        <v>5.7288509999999997</v>
      </c>
      <c r="D14468" s="429">
        <v>2.5452080000000001</v>
      </c>
      <c r="E14468" s="429">
        <v>3.1836429999999996</v>
      </c>
      <c r="F14468" s="429">
        <v>5.2000650000000022</v>
      </c>
    </row>
    <row r="14469" spans="1:6" x14ac:dyDescent="0.3">
      <c r="A14469" s="336">
        <v>48742</v>
      </c>
      <c r="B14469" s="2" t="s">
        <v>295</v>
      </c>
      <c r="C14469" s="429">
        <v>5.5328030000000004</v>
      </c>
      <c r="D14469" s="429">
        <v>2.6597230000000001</v>
      </c>
      <c r="E14469" s="429">
        <v>2.8730800000000003</v>
      </c>
      <c r="F14469" s="429">
        <v>4.008267</v>
      </c>
    </row>
    <row r="14470" spans="1:6" x14ac:dyDescent="0.3">
      <c r="A14470" s="336">
        <v>48743</v>
      </c>
      <c r="B14470" s="2" t="s">
        <v>295</v>
      </c>
      <c r="C14470" s="429">
        <v>5.5892439999999999</v>
      </c>
      <c r="D14470" s="429">
        <v>2.5762480000000001</v>
      </c>
      <c r="E14470" s="429">
        <v>3.0129959999999998</v>
      </c>
      <c r="F14470" s="429">
        <v>4.3851289999999992</v>
      </c>
    </row>
    <row r="14471" spans="1:6" x14ac:dyDescent="0.3">
      <c r="A14471" s="336">
        <v>48744</v>
      </c>
      <c r="B14471" s="2" t="s">
        <v>295</v>
      </c>
      <c r="C14471" s="429">
        <v>5.7992999999999997</v>
      </c>
      <c r="D14471" s="429">
        <v>2.5109650000000001</v>
      </c>
      <c r="E14471" s="429">
        <v>3.2883349999999996</v>
      </c>
      <c r="F14471" s="429">
        <v>6.0621369999999999</v>
      </c>
    </row>
    <row r="14472" spans="1:6" x14ac:dyDescent="0.3">
      <c r="A14472" s="336">
        <v>48745</v>
      </c>
      <c r="B14472" s="2" t="s">
        <v>295</v>
      </c>
      <c r="C14472" s="429">
        <v>5.5575239999999999</v>
      </c>
      <c r="D14472" s="429">
        <v>2.6599349999999999</v>
      </c>
      <c r="E14472" s="429">
        <v>2.897589</v>
      </c>
      <c r="F14472" s="429">
        <v>4.059662000000003</v>
      </c>
    </row>
    <row r="14473" spans="1:6" x14ac:dyDescent="0.3">
      <c r="A14473" s="336">
        <v>48746</v>
      </c>
      <c r="B14473" s="2" t="s">
        <v>295</v>
      </c>
      <c r="C14473" s="429">
        <v>5.9033749999999996</v>
      </c>
      <c r="D14473" s="429">
        <v>2.4707159999999999</v>
      </c>
      <c r="E14473" s="429">
        <v>3.4326589999999997</v>
      </c>
      <c r="F14473" s="429">
        <v>7.0109290000000009</v>
      </c>
    </row>
    <row r="14474" spans="1:6" x14ac:dyDescent="0.3">
      <c r="A14474" s="336">
        <v>48747</v>
      </c>
      <c r="B14474" s="2" t="s">
        <v>295</v>
      </c>
      <c r="C14474" s="429">
        <v>5.9475150000000001</v>
      </c>
      <c r="D14474" s="429">
        <v>2.358384</v>
      </c>
      <c r="E14474" s="429">
        <v>3.5891310000000001</v>
      </c>
      <c r="F14474" s="429">
        <v>7.0905950000000004</v>
      </c>
    </row>
    <row r="14475" spans="1:6" x14ac:dyDescent="0.3">
      <c r="A14475" s="336">
        <v>48748</v>
      </c>
      <c r="B14475" s="2" t="s">
        <v>295</v>
      </c>
      <c r="C14475" s="429">
        <v>5.6161310000000002</v>
      </c>
      <c r="D14475" s="429">
        <v>2.6042830000000001</v>
      </c>
      <c r="E14475" s="429">
        <v>3.0118480000000001</v>
      </c>
      <c r="F14475" s="429">
        <v>4.4109699999999918</v>
      </c>
    </row>
    <row r="14476" spans="1:6" x14ac:dyDescent="0.3">
      <c r="A14476" s="336">
        <v>48749</v>
      </c>
      <c r="B14476" s="2" t="s">
        <v>295</v>
      </c>
      <c r="C14476" s="429">
        <v>5.734318</v>
      </c>
      <c r="D14476" s="429">
        <v>2.4036689999999998</v>
      </c>
      <c r="E14476" s="429">
        <v>3.3306490000000002</v>
      </c>
      <c r="F14476" s="429">
        <v>5.9374380000000002</v>
      </c>
    </row>
    <row r="14477" spans="1:6" x14ac:dyDescent="0.3">
      <c r="A14477" s="336">
        <v>48750</v>
      </c>
      <c r="B14477" s="2" t="s">
        <v>295</v>
      </c>
      <c r="C14477" s="429">
        <v>5.5725129999999998</v>
      </c>
      <c r="D14477" s="429">
        <v>2.658941</v>
      </c>
      <c r="E14477" s="429">
        <v>2.9135719999999998</v>
      </c>
      <c r="F14477" s="429">
        <v>3.9831419999999973</v>
      </c>
    </row>
    <row r="14478" spans="1:6" x14ac:dyDescent="0.3">
      <c r="A14478" s="336">
        <v>48754</v>
      </c>
      <c r="B14478" s="2" t="s">
        <v>295</v>
      </c>
      <c r="C14478" s="429">
        <v>5.6769559999999997</v>
      </c>
      <c r="D14478" s="429">
        <v>2.5248339999999998</v>
      </c>
      <c r="E14478" s="429">
        <v>3.1521219999999999</v>
      </c>
      <c r="F14478" s="429">
        <v>4.6515350000000026</v>
      </c>
    </row>
    <row r="14479" spans="1:6" x14ac:dyDescent="0.3">
      <c r="A14479" s="336">
        <v>48755</v>
      </c>
      <c r="B14479" s="2" t="s">
        <v>295</v>
      </c>
      <c r="C14479" s="429">
        <v>5.6637310000000003</v>
      </c>
      <c r="D14479" s="429">
        <v>2.5245039999999999</v>
      </c>
      <c r="E14479" s="429">
        <v>3.1392270000000004</v>
      </c>
      <c r="F14479" s="429">
        <v>4.6287629999999993</v>
      </c>
    </row>
    <row r="14480" spans="1:6" x14ac:dyDescent="0.3">
      <c r="A14480" s="336">
        <v>48756</v>
      </c>
      <c r="B14480" s="2" t="s">
        <v>295</v>
      </c>
      <c r="C14480" s="429">
        <v>5.6705059999999996</v>
      </c>
      <c r="D14480" s="429">
        <v>2.4523630000000001</v>
      </c>
      <c r="E14480" s="429">
        <v>3.2181429999999995</v>
      </c>
      <c r="F14480" s="429">
        <v>5.4569209999999941</v>
      </c>
    </row>
    <row r="14481" spans="1:6" x14ac:dyDescent="0.3">
      <c r="A14481" s="336">
        <v>48757</v>
      </c>
      <c r="B14481" s="2" t="s">
        <v>295</v>
      </c>
      <c r="C14481" s="429">
        <v>5.9313349999999998</v>
      </c>
      <c r="D14481" s="429">
        <v>2.3924110000000001</v>
      </c>
      <c r="E14481" s="429">
        <v>3.5389239999999997</v>
      </c>
      <c r="F14481" s="429">
        <v>7.0000209999999967</v>
      </c>
    </row>
    <row r="14482" spans="1:6" x14ac:dyDescent="0.3">
      <c r="A14482" s="336">
        <v>48759</v>
      </c>
      <c r="B14482" s="2" t="s">
        <v>295</v>
      </c>
      <c r="C14482" s="429">
        <v>5.744434</v>
      </c>
      <c r="D14482" s="429">
        <v>2.4869829999999999</v>
      </c>
      <c r="E14482" s="429">
        <v>3.2574510000000001</v>
      </c>
      <c r="F14482" s="429">
        <v>5.3447639999999978</v>
      </c>
    </row>
    <row r="14483" spans="1:6" x14ac:dyDescent="0.3">
      <c r="A14483" s="336">
        <v>48760</v>
      </c>
      <c r="B14483" s="2" t="s">
        <v>295</v>
      </c>
      <c r="C14483" s="429">
        <v>5.7781479999999998</v>
      </c>
      <c r="D14483" s="429">
        <v>2.535666</v>
      </c>
      <c r="E14483" s="429">
        <v>3.2424819999999999</v>
      </c>
      <c r="F14483" s="429">
        <v>5.7676400000000001</v>
      </c>
    </row>
    <row r="14484" spans="1:6" x14ac:dyDescent="0.3">
      <c r="A14484" s="336">
        <v>48761</v>
      </c>
      <c r="B14484" s="2" t="s">
        <v>295</v>
      </c>
      <c r="C14484" s="429">
        <v>5.5542429999999996</v>
      </c>
      <c r="D14484" s="429">
        <v>2.5984630000000002</v>
      </c>
      <c r="E14484" s="429">
        <v>2.9557799999999994</v>
      </c>
      <c r="F14484" s="429">
        <v>4.1856130000000071</v>
      </c>
    </row>
    <row r="14485" spans="1:6" x14ac:dyDescent="0.3">
      <c r="A14485" s="336">
        <v>48762</v>
      </c>
      <c r="B14485" s="2" t="s">
        <v>295</v>
      </c>
      <c r="C14485" s="429">
        <v>5.5286400000000002</v>
      </c>
      <c r="D14485" s="429">
        <v>2.6534490000000002</v>
      </c>
      <c r="E14485" s="429">
        <v>2.8751910000000001</v>
      </c>
      <c r="F14485" s="429">
        <v>4.2021360000000101</v>
      </c>
    </row>
    <row r="14486" spans="1:6" x14ac:dyDescent="0.3">
      <c r="A14486" s="336">
        <v>48763</v>
      </c>
      <c r="B14486" s="2" t="s">
        <v>295</v>
      </c>
      <c r="C14486" s="429">
        <v>5.6305839999999998</v>
      </c>
      <c r="D14486" s="429">
        <v>2.607326</v>
      </c>
      <c r="E14486" s="429">
        <v>3.0232579999999998</v>
      </c>
      <c r="F14486" s="429">
        <v>4.4165999999999954</v>
      </c>
    </row>
    <row r="14487" spans="1:6" x14ac:dyDescent="0.3">
      <c r="A14487" s="336">
        <v>48765</v>
      </c>
      <c r="B14487" s="2" t="s">
        <v>295</v>
      </c>
      <c r="C14487" s="429">
        <v>5.6711929999999997</v>
      </c>
      <c r="D14487" s="429">
        <v>2.5151880000000002</v>
      </c>
      <c r="E14487" s="429">
        <v>3.1560049999999995</v>
      </c>
      <c r="F14487" s="429">
        <v>5.1206870000000073</v>
      </c>
    </row>
    <row r="14488" spans="1:6" x14ac:dyDescent="0.3">
      <c r="A14488" s="336">
        <v>48766</v>
      </c>
      <c r="B14488" s="2" t="s">
        <v>295</v>
      </c>
      <c r="C14488" s="429">
        <v>5.7030969999999996</v>
      </c>
      <c r="D14488" s="429">
        <v>2.444766</v>
      </c>
      <c r="E14488" s="429">
        <v>3.2583309999999996</v>
      </c>
      <c r="F14488" s="429">
        <v>5.6258450000000018</v>
      </c>
    </row>
    <row r="14489" spans="1:6" x14ac:dyDescent="0.3">
      <c r="A14489" s="336">
        <v>48767</v>
      </c>
      <c r="B14489" s="2" t="s">
        <v>295</v>
      </c>
      <c r="C14489" s="429">
        <v>5.7885689999999999</v>
      </c>
      <c r="D14489" s="429">
        <v>2.4645579999999998</v>
      </c>
      <c r="E14489" s="429">
        <v>3.324011</v>
      </c>
      <c r="F14489" s="429">
        <v>5.7964230000000008</v>
      </c>
    </row>
    <row r="14490" spans="1:6" x14ac:dyDescent="0.3">
      <c r="A14490" s="336">
        <v>48768</v>
      </c>
      <c r="B14490" s="2" t="s">
        <v>295</v>
      </c>
      <c r="C14490" s="429">
        <v>5.9038269999999997</v>
      </c>
      <c r="D14490" s="429">
        <v>2.4408029999999998</v>
      </c>
      <c r="E14490" s="429">
        <v>3.4630239999999999</v>
      </c>
      <c r="F14490" s="429">
        <v>6.8902600000000049</v>
      </c>
    </row>
    <row r="14491" spans="1:6" x14ac:dyDescent="0.3">
      <c r="A14491" s="336">
        <v>48770</v>
      </c>
      <c r="B14491" s="2" t="s">
        <v>295</v>
      </c>
      <c r="C14491" s="429">
        <v>5.6505510000000001</v>
      </c>
      <c r="D14491" s="429">
        <v>2.5219649999999998</v>
      </c>
      <c r="E14491" s="429">
        <v>3.1285860000000003</v>
      </c>
      <c r="F14491" s="429">
        <v>5.0422899999999977</v>
      </c>
    </row>
    <row r="14492" spans="1:6" x14ac:dyDescent="0.3">
      <c r="A14492" s="336">
        <v>48801</v>
      </c>
      <c r="B14492" s="2" t="s">
        <v>295</v>
      </c>
      <c r="C14492" s="429">
        <v>6.0009810000000003</v>
      </c>
      <c r="D14492" s="429">
        <v>2.3572410000000001</v>
      </c>
      <c r="E14492" s="429">
        <v>3.6437400000000002</v>
      </c>
      <c r="F14492" s="429">
        <v>6.6073599999999928</v>
      </c>
    </row>
    <row r="14493" spans="1:6" x14ac:dyDescent="0.3">
      <c r="A14493" s="336">
        <v>48806</v>
      </c>
      <c r="B14493" s="2" t="s">
        <v>295</v>
      </c>
      <c r="C14493" s="429">
        <v>6.0349940000000002</v>
      </c>
      <c r="D14493" s="429">
        <v>2.3284210000000001</v>
      </c>
      <c r="E14493" s="429">
        <v>3.7065730000000001</v>
      </c>
      <c r="F14493" s="429">
        <v>7.8282560000000032</v>
      </c>
    </row>
    <row r="14494" spans="1:6" x14ac:dyDescent="0.3">
      <c r="A14494" s="336">
        <v>48807</v>
      </c>
      <c r="B14494" s="2" t="s">
        <v>295</v>
      </c>
      <c r="C14494" s="429">
        <v>6.030513</v>
      </c>
      <c r="D14494" s="429">
        <v>2.344678</v>
      </c>
      <c r="E14494" s="429">
        <v>3.685835</v>
      </c>
      <c r="F14494" s="429">
        <v>8.1228280000000055</v>
      </c>
    </row>
    <row r="14495" spans="1:6" x14ac:dyDescent="0.3">
      <c r="A14495" s="336">
        <v>48808</v>
      </c>
      <c r="B14495" s="2" t="s">
        <v>295</v>
      </c>
      <c r="C14495" s="429">
        <v>6.0443990000000003</v>
      </c>
      <c r="D14495" s="429">
        <v>2.4789379999999999</v>
      </c>
      <c r="E14495" s="429">
        <v>3.5654610000000004</v>
      </c>
      <c r="F14495" s="429">
        <v>8.2990379999999995</v>
      </c>
    </row>
    <row r="14496" spans="1:6" x14ac:dyDescent="0.3">
      <c r="A14496" s="336">
        <v>48809</v>
      </c>
      <c r="B14496" s="2" t="s">
        <v>295</v>
      </c>
      <c r="C14496" s="429">
        <v>6.0375240000000003</v>
      </c>
      <c r="D14496" s="429">
        <v>2.7177030000000002</v>
      </c>
      <c r="E14496" s="429">
        <v>3.3198210000000001</v>
      </c>
      <c r="F14496" s="429">
        <v>4.6331940000000031</v>
      </c>
    </row>
    <row r="14497" spans="1:6" x14ac:dyDescent="0.3">
      <c r="A14497" s="336">
        <v>48811</v>
      </c>
      <c r="B14497" s="2" t="s">
        <v>295</v>
      </c>
      <c r="C14497" s="429">
        <v>6.0209989999999998</v>
      </c>
      <c r="D14497" s="429">
        <v>2.4599000000000002</v>
      </c>
      <c r="E14497" s="429">
        <v>3.5610989999999996</v>
      </c>
      <c r="F14497" s="429">
        <v>6.3141210000000001</v>
      </c>
    </row>
    <row r="14498" spans="1:6" x14ac:dyDescent="0.3">
      <c r="A14498" s="336">
        <v>48813</v>
      </c>
      <c r="B14498" s="2" t="s">
        <v>295</v>
      </c>
      <c r="C14498" s="429">
        <v>6.1078859999999997</v>
      </c>
      <c r="D14498" s="429">
        <v>2.919559</v>
      </c>
      <c r="E14498" s="429">
        <v>3.1883269999999997</v>
      </c>
      <c r="F14498" s="429">
        <v>7.1996710000000022</v>
      </c>
    </row>
    <row r="14499" spans="1:6" x14ac:dyDescent="0.3">
      <c r="A14499" s="336">
        <v>48815</v>
      </c>
      <c r="B14499" s="2" t="s">
        <v>295</v>
      </c>
      <c r="C14499" s="429">
        <v>6.1388870000000004</v>
      </c>
      <c r="D14499" s="429">
        <v>2.8947150000000001</v>
      </c>
      <c r="E14499" s="429">
        <v>3.2441720000000003</v>
      </c>
      <c r="F14499" s="429">
        <v>4.9962100000000014</v>
      </c>
    </row>
    <row r="14500" spans="1:6" x14ac:dyDescent="0.3">
      <c r="A14500" s="336">
        <v>48817</v>
      </c>
      <c r="B14500" s="2" t="s">
        <v>295</v>
      </c>
      <c r="C14500" s="429">
        <v>6.0177959999999997</v>
      </c>
      <c r="D14500" s="429">
        <v>2.4495459999999998</v>
      </c>
      <c r="E14500" s="429">
        <v>3.5682499999999999</v>
      </c>
      <c r="F14500" s="429">
        <v>8.3377429999999997</v>
      </c>
    </row>
    <row r="14501" spans="1:6" x14ac:dyDescent="0.3">
      <c r="A14501" s="336">
        <v>48818</v>
      </c>
      <c r="B14501" s="2" t="s">
        <v>295</v>
      </c>
      <c r="C14501" s="429">
        <v>5.9887949999999996</v>
      </c>
      <c r="D14501" s="429">
        <v>2.4591259999999999</v>
      </c>
      <c r="E14501" s="429">
        <v>3.5296689999999997</v>
      </c>
      <c r="F14501" s="429">
        <v>5.8381419999999977</v>
      </c>
    </row>
    <row r="14502" spans="1:6" x14ac:dyDescent="0.3">
      <c r="A14502" s="336">
        <v>48819</v>
      </c>
      <c r="B14502" s="2" t="s">
        <v>295</v>
      </c>
      <c r="C14502" s="429">
        <v>6.0838669999999997</v>
      </c>
      <c r="D14502" s="429">
        <v>2.6960730000000002</v>
      </c>
      <c r="E14502" s="429">
        <v>3.3877939999999995</v>
      </c>
      <c r="F14502" s="429">
        <v>8.5876219999999996</v>
      </c>
    </row>
    <row r="14503" spans="1:6" x14ac:dyDescent="0.3">
      <c r="A14503" s="336">
        <v>48820</v>
      </c>
      <c r="B14503" s="2" t="s">
        <v>295</v>
      </c>
      <c r="C14503" s="429">
        <v>6.0537109999999998</v>
      </c>
      <c r="D14503" s="429">
        <v>2.4878610000000001</v>
      </c>
      <c r="E14503" s="429">
        <v>3.5658499999999997</v>
      </c>
      <c r="F14503" s="429">
        <v>7.8814400000000013</v>
      </c>
    </row>
    <row r="14504" spans="1:6" x14ac:dyDescent="0.3">
      <c r="A14504" s="336">
        <v>48821</v>
      </c>
      <c r="B14504" s="2" t="s">
        <v>295</v>
      </c>
      <c r="C14504" s="429">
        <v>6.0877059999999998</v>
      </c>
      <c r="D14504" s="429">
        <v>2.7234250000000002</v>
      </c>
      <c r="E14504" s="429">
        <v>3.3642809999999996</v>
      </c>
      <c r="F14504" s="429">
        <v>7.9855370000000008</v>
      </c>
    </row>
    <row r="14505" spans="1:6" x14ac:dyDescent="0.3">
      <c r="A14505" s="336">
        <v>48822</v>
      </c>
      <c r="B14505" s="2" t="s">
        <v>295</v>
      </c>
      <c r="C14505" s="429">
        <v>6.0777859999999997</v>
      </c>
      <c r="D14505" s="429">
        <v>2.5970399999999998</v>
      </c>
      <c r="E14505" s="429">
        <v>3.4807459999999999</v>
      </c>
      <c r="F14505" s="429">
        <v>7.4374859999999998</v>
      </c>
    </row>
    <row r="14506" spans="1:6" x14ac:dyDescent="0.3">
      <c r="A14506" s="336">
        <v>48823</v>
      </c>
      <c r="B14506" s="2" t="s">
        <v>295</v>
      </c>
      <c r="C14506" s="429">
        <v>6.0560590000000003</v>
      </c>
      <c r="D14506" s="429">
        <v>2.522621</v>
      </c>
      <c r="E14506" s="429">
        <v>3.5334380000000003</v>
      </c>
      <c r="F14506" s="429">
        <v>8.3533799999999978</v>
      </c>
    </row>
    <row r="14507" spans="1:6" x14ac:dyDescent="0.3">
      <c r="A14507" s="336">
        <v>48824</v>
      </c>
      <c r="B14507" s="2" t="s">
        <v>295</v>
      </c>
      <c r="C14507" s="429">
        <v>6.0664470000000001</v>
      </c>
      <c r="D14507" s="429">
        <v>2.5660120000000002</v>
      </c>
      <c r="E14507" s="429">
        <v>3.500435</v>
      </c>
      <c r="F14507" s="429">
        <v>8.3190949999999901</v>
      </c>
    </row>
    <row r="14508" spans="1:6" x14ac:dyDescent="0.3">
      <c r="A14508" s="336">
        <v>48825</v>
      </c>
      <c r="B14508" s="2" t="s">
        <v>295</v>
      </c>
      <c r="C14508" s="429">
        <v>6.0648039999999996</v>
      </c>
      <c r="D14508" s="429">
        <v>2.558014</v>
      </c>
      <c r="E14508" s="429">
        <v>3.5067899999999996</v>
      </c>
      <c r="F14508" s="429">
        <v>8.2915159999999943</v>
      </c>
    </row>
    <row r="14509" spans="1:6" x14ac:dyDescent="0.3">
      <c r="A14509" s="336">
        <v>48827</v>
      </c>
      <c r="B14509" s="2" t="s">
        <v>295</v>
      </c>
      <c r="C14509" s="429">
        <v>6.1079720000000002</v>
      </c>
      <c r="D14509" s="429">
        <v>2.888277</v>
      </c>
      <c r="E14509" s="429">
        <v>3.2196950000000002</v>
      </c>
      <c r="F14509" s="429">
        <v>8.0090920000000025</v>
      </c>
    </row>
    <row r="14510" spans="1:6" x14ac:dyDescent="0.3">
      <c r="A14510" s="336">
        <v>48829</v>
      </c>
      <c r="B14510" s="2" t="s">
        <v>295</v>
      </c>
      <c r="C14510" s="429">
        <v>5.9340190000000002</v>
      </c>
      <c r="D14510" s="429">
        <v>2.4898120000000001</v>
      </c>
      <c r="E14510" s="429">
        <v>3.444207</v>
      </c>
      <c r="F14510" s="429">
        <v>4.9699790000000021</v>
      </c>
    </row>
    <row r="14511" spans="1:6" x14ac:dyDescent="0.3">
      <c r="A14511" s="336">
        <v>48831</v>
      </c>
      <c r="B14511" s="2" t="s">
        <v>295</v>
      </c>
      <c r="C14511" s="429">
        <v>6.0232599999999996</v>
      </c>
      <c r="D14511" s="429">
        <v>2.3726980000000002</v>
      </c>
      <c r="E14511" s="429">
        <v>3.6505619999999994</v>
      </c>
      <c r="F14511" s="429">
        <v>8.1613450000000043</v>
      </c>
    </row>
    <row r="14512" spans="1:6" x14ac:dyDescent="0.3">
      <c r="A14512" s="336">
        <v>48832</v>
      </c>
      <c r="B14512" s="2" t="s">
        <v>295</v>
      </c>
      <c r="C14512" s="429">
        <v>5.9885060000000001</v>
      </c>
      <c r="D14512" s="429">
        <v>2.4051</v>
      </c>
      <c r="E14512" s="429">
        <v>3.5834060000000001</v>
      </c>
      <c r="F14512" s="429">
        <v>6.1157689999999967</v>
      </c>
    </row>
    <row r="14513" spans="1:6" x14ac:dyDescent="0.3">
      <c r="A14513" s="336">
        <v>48834</v>
      </c>
      <c r="B14513" s="2" t="s">
        <v>295</v>
      </c>
      <c r="C14513" s="429">
        <v>6.0083919999999997</v>
      </c>
      <c r="D14513" s="429">
        <v>2.5836540000000001</v>
      </c>
      <c r="E14513" s="429">
        <v>3.4247379999999996</v>
      </c>
      <c r="F14513" s="429">
        <v>5.4718409999999977</v>
      </c>
    </row>
    <row r="14514" spans="1:6" x14ac:dyDescent="0.3">
      <c r="A14514" s="336">
        <v>48835</v>
      </c>
      <c r="B14514" s="2" t="s">
        <v>295</v>
      </c>
      <c r="C14514" s="429">
        <v>6.0514549999999998</v>
      </c>
      <c r="D14514" s="429">
        <v>2.4668800000000002</v>
      </c>
      <c r="E14514" s="429">
        <v>3.5845749999999996</v>
      </c>
      <c r="F14514" s="429">
        <v>7.1982219999999977</v>
      </c>
    </row>
    <row r="14515" spans="1:6" x14ac:dyDescent="0.3">
      <c r="A14515" s="336">
        <v>48836</v>
      </c>
      <c r="B14515" s="2" t="s">
        <v>295</v>
      </c>
      <c r="C14515" s="429">
        <v>6.0797860000000004</v>
      </c>
      <c r="D14515" s="429">
        <v>2.588333</v>
      </c>
      <c r="E14515" s="429">
        <v>3.4914530000000004</v>
      </c>
      <c r="F14515" s="429">
        <v>8.5388240000000017</v>
      </c>
    </row>
    <row r="14516" spans="1:6" x14ac:dyDescent="0.3">
      <c r="A14516" s="336">
        <v>48837</v>
      </c>
      <c r="B14516" s="2" t="s">
        <v>295</v>
      </c>
      <c r="C14516" s="429">
        <v>6.0790810000000004</v>
      </c>
      <c r="D14516" s="429">
        <v>2.683875</v>
      </c>
      <c r="E14516" s="429">
        <v>3.3952060000000004</v>
      </c>
      <c r="F14516" s="429">
        <v>7.4433639999999954</v>
      </c>
    </row>
    <row r="14517" spans="1:6" x14ac:dyDescent="0.3">
      <c r="A14517" s="336">
        <v>48838</v>
      </c>
      <c r="B14517" s="2" t="s">
        <v>295</v>
      </c>
      <c r="C14517" s="429">
        <v>5.9805330000000003</v>
      </c>
      <c r="D14517" s="429">
        <v>2.6301730000000001</v>
      </c>
      <c r="E14517" s="429">
        <v>3.3503600000000002</v>
      </c>
      <c r="F14517" s="429">
        <v>4.4588239999999963</v>
      </c>
    </row>
    <row r="14518" spans="1:6" x14ac:dyDescent="0.3">
      <c r="A14518" s="336">
        <v>48840</v>
      </c>
      <c r="B14518" s="2" t="s">
        <v>295</v>
      </c>
      <c r="C14518" s="429">
        <v>6.0456830000000004</v>
      </c>
      <c r="D14518" s="429">
        <v>2.512257</v>
      </c>
      <c r="E14518" s="429">
        <v>3.5334260000000004</v>
      </c>
      <c r="F14518" s="429">
        <v>8.4366659999999989</v>
      </c>
    </row>
    <row r="14519" spans="1:6" x14ac:dyDescent="0.3">
      <c r="A14519" s="336">
        <v>48841</v>
      </c>
      <c r="B14519" s="2" t="s">
        <v>295</v>
      </c>
      <c r="C14519" s="429">
        <v>6.0327260000000003</v>
      </c>
      <c r="D14519" s="429">
        <v>2.4058999999999999</v>
      </c>
      <c r="E14519" s="429">
        <v>3.6268260000000003</v>
      </c>
      <c r="F14519" s="429">
        <v>8.2106449999999995</v>
      </c>
    </row>
    <row r="14520" spans="1:6" x14ac:dyDescent="0.3">
      <c r="A14520" s="336">
        <v>48842</v>
      </c>
      <c r="B14520" s="2" t="s">
        <v>295</v>
      </c>
      <c r="C14520" s="429">
        <v>6.0849859999999998</v>
      </c>
      <c r="D14520" s="429">
        <v>2.6742409999999999</v>
      </c>
      <c r="E14520" s="429">
        <v>3.4107449999999999</v>
      </c>
      <c r="F14520" s="429">
        <v>8.2839000000000063</v>
      </c>
    </row>
    <row r="14521" spans="1:6" x14ac:dyDescent="0.3">
      <c r="A14521" s="336">
        <v>48843</v>
      </c>
      <c r="B14521" s="2" t="s">
        <v>295</v>
      </c>
      <c r="C14521" s="429">
        <v>6.1350639999999999</v>
      </c>
      <c r="D14521" s="429">
        <v>2.6582849999999998</v>
      </c>
      <c r="E14521" s="429">
        <v>3.4767790000000001</v>
      </c>
      <c r="F14521" s="429">
        <v>8.468952999999992</v>
      </c>
    </row>
    <row r="14522" spans="1:6" x14ac:dyDescent="0.3">
      <c r="A14522" s="336">
        <v>48845</v>
      </c>
      <c r="B14522" s="2" t="s">
        <v>295</v>
      </c>
      <c r="C14522" s="429">
        <v>6.0382889999999998</v>
      </c>
      <c r="D14522" s="429">
        <v>2.4908679999999999</v>
      </c>
      <c r="E14522" s="429">
        <v>3.5474209999999999</v>
      </c>
      <c r="F14522" s="429">
        <v>6.5432090000000009</v>
      </c>
    </row>
    <row r="14523" spans="1:6" x14ac:dyDescent="0.3">
      <c r="A14523" s="336">
        <v>48846</v>
      </c>
      <c r="B14523" s="2" t="s">
        <v>295</v>
      </c>
      <c r="C14523" s="429">
        <v>6.0821249999999996</v>
      </c>
      <c r="D14523" s="429">
        <v>2.6765479999999999</v>
      </c>
      <c r="E14523" s="429">
        <v>3.4055769999999996</v>
      </c>
      <c r="F14523" s="429">
        <v>5.8477489999999861</v>
      </c>
    </row>
    <row r="14524" spans="1:6" x14ac:dyDescent="0.3">
      <c r="A14524" s="336">
        <v>48847</v>
      </c>
      <c r="B14524" s="2" t="s">
        <v>295</v>
      </c>
      <c r="C14524" s="429">
        <v>6.0172869999999996</v>
      </c>
      <c r="D14524" s="429">
        <v>2.3218139999999998</v>
      </c>
      <c r="E14524" s="429">
        <v>3.6954729999999998</v>
      </c>
      <c r="F14524" s="429">
        <v>7.260948999999993</v>
      </c>
    </row>
    <row r="14525" spans="1:6" x14ac:dyDescent="0.3">
      <c r="A14525" s="336">
        <v>48848</v>
      </c>
      <c r="B14525" s="2" t="s">
        <v>295</v>
      </c>
      <c r="C14525" s="429">
        <v>6.0175280000000004</v>
      </c>
      <c r="D14525" s="429">
        <v>2.434294</v>
      </c>
      <c r="E14525" s="429">
        <v>3.5832340000000005</v>
      </c>
      <c r="F14525" s="429">
        <v>8.2991680000000017</v>
      </c>
    </row>
    <row r="14526" spans="1:6" x14ac:dyDescent="0.3">
      <c r="A14526" s="336">
        <v>48849</v>
      </c>
      <c r="B14526" s="2" t="s">
        <v>295</v>
      </c>
      <c r="C14526" s="429">
        <v>6.1564779999999999</v>
      </c>
      <c r="D14526" s="429">
        <v>2.8736039999999998</v>
      </c>
      <c r="E14526" s="429">
        <v>3.2828740000000001</v>
      </c>
      <c r="F14526" s="429">
        <v>5.6618449999999925</v>
      </c>
    </row>
    <row r="14527" spans="1:6" x14ac:dyDescent="0.3">
      <c r="A14527" s="336">
        <v>48850</v>
      </c>
      <c r="B14527" s="2" t="s">
        <v>295</v>
      </c>
      <c r="C14527" s="429">
        <v>5.8885509999999996</v>
      </c>
      <c r="D14527" s="429">
        <v>2.485268</v>
      </c>
      <c r="E14527" s="429">
        <v>3.4032829999999996</v>
      </c>
      <c r="F14527" s="429">
        <v>4.0865639999999921</v>
      </c>
    </row>
    <row r="14528" spans="1:6" x14ac:dyDescent="0.3">
      <c r="A14528" s="336">
        <v>48851</v>
      </c>
      <c r="B14528" s="2" t="s">
        <v>295</v>
      </c>
      <c r="C14528" s="429">
        <v>6.0730760000000004</v>
      </c>
      <c r="D14528" s="429">
        <v>2.6217600000000001</v>
      </c>
      <c r="E14528" s="429">
        <v>3.4513160000000003</v>
      </c>
      <c r="F14528" s="429">
        <v>6.5600869999999958</v>
      </c>
    </row>
    <row r="14529" spans="1:6" x14ac:dyDescent="0.3">
      <c r="A14529" s="336">
        <v>48854</v>
      </c>
      <c r="B14529" s="2" t="s">
        <v>295</v>
      </c>
      <c r="C14529" s="429">
        <v>6.0930499999999999</v>
      </c>
      <c r="D14529" s="429">
        <v>2.70825</v>
      </c>
      <c r="E14529" s="429">
        <v>3.3847999999999998</v>
      </c>
      <c r="F14529" s="429">
        <v>8.4941879999999905</v>
      </c>
    </row>
    <row r="14530" spans="1:6" x14ac:dyDescent="0.3">
      <c r="A14530" s="336">
        <v>48855</v>
      </c>
      <c r="B14530" s="2" t="s">
        <v>295</v>
      </c>
      <c r="C14530" s="429">
        <v>6.115939</v>
      </c>
      <c r="D14530" s="429">
        <v>2.5890209999999998</v>
      </c>
      <c r="E14530" s="429">
        <v>3.5269180000000002</v>
      </c>
      <c r="F14530" s="429">
        <v>8.5229699999999973</v>
      </c>
    </row>
    <row r="14531" spans="1:6" x14ac:dyDescent="0.3">
      <c r="A14531" s="336">
        <v>48856</v>
      </c>
      <c r="B14531" s="2" t="s">
        <v>295</v>
      </c>
      <c r="C14531" s="429">
        <v>6.0319099999999999</v>
      </c>
      <c r="D14531" s="429">
        <v>2.3882599999999998</v>
      </c>
      <c r="E14531" s="429">
        <v>3.6436500000000001</v>
      </c>
      <c r="F14531" s="429">
        <v>6.7940490000000011</v>
      </c>
    </row>
    <row r="14532" spans="1:6" x14ac:dyDescent="0.3">
      <c r="A14532" s="336">
        <v>48857</v>
      </c>
      <c r="B14532" s="2" t="s">
        <v>295</v>
      </c>
      <c r="C14532" s="429">
        <v>6.0386179999999996</v>
      </c>
      <c r="D14532" s="429">
        <v>2.4736600000000002</v>
      </c>
      <c r="E14532" s="429">
        <v>3.5649579999999994</v>
      </c>
      <c r="F14532" s="429">
        <v>8.4111679999999929</v>
      </c>
    </row>
    <row r="14533" spans="1:6" x14ac:dyDescent="0.3">
      <c r="A14533" s="336">
        <v>48858</v>
      </c>
      <c r="B14533" s="2" t="s">
        <v>295</v>
      </c>
      <c r="C14533" s="429">
        <v>5.9203289999999997</v>
      </c>
      <c r="D14533" s="429">
        <v>2.4504709999999998</v>
      </c>
      <c r="E14533" s="429">
        <v>3.4698579999999999</v>
      </c>
      <c r="F14533" s="429">
        <v>5.9100000000000037</v>
      </c>
    </row>
    <row r="14534" spans="1:6" x14ac:dyDescent="0.3">
      <c r="A14534" s="336">
        <v>48860</v>
      </c>
      <c r="B14534" s="2" t="s">
        <v>295</v>
      </c>
      <c r="C14534" s="429">
        <v>6.0528029999999999</v>
      </c>
      <c r="D14534" s="429">
        <v>2.5480510000000001</v>
      </c>
      <c r="E14534" s="429">
        <v>3.5047519999999999</v>
      </c>
      <c r="F14534" s="429">
        <v>6.4856859999999941</v>
      </c>
    </row>
    <row r="14535" spans="1:6" x14ac:dyDescent="0.3">
      <c r="A14535" s="336">
        <v>48861</v>
      </c>
      <c r="B14535" s="2" t="s">
        <v>295</v>
      </c>
      <c r="C14535" s="429">
        <v>6.0877410000000003</v>
      </c>
      <c r="D14535" s="429">
        <v>2.8068710000000001</v>
      </c>
      <c r="E14535" s="429">
        <v>3.2808700000000002</v>
      </c>
      <c r="F14535" s="429">
        <v>6.8189609999999945</v>
      </c>
    </row>
    <row r="14536" spans="1:6" x14ac:dyDescent="0.3">
      <c r="A14536" s="336">
        <v>48864</v>
      </c>
      <c r="B14536" s="2" t="s">
        <v>295</v>
      </c>
      <c r="C14536" s="429">
        <v>6.0652670000000004</v>
      </c>
      <c r="D14536" s="429">
        <v>2.573032</v>
      </c>
      <c r="E14536" s="429">
        <v>3.4922350000000004</v>
      </c>
      <c r="F14536" s="429">
        <v>8.4818330000000053</v>
      </c>
    </row>
    <row r="14537" spans="1:6" x14ac:dyDescent="0.3">
      <c r="A14537" s="336">
        <v>48865</v>
      </c>
      <c r="B14537" s="2" t="s">
        <v>295</v>
      </c>
      <c r="C14537" s="429">
        <v>6.0161819999999997</v>
      </c>
      <c r="D14537" s="429">
        <v>2.6454089999999999</v>
      </c>
      <c r="E14537" s="429">
        <v>3.3707729999999998</v>
      </c>
      <c r="F14537" s="429">
        <v>5.2112910000000028</v>
      </c>
    </row>
    <row r="14538" spans="1:6" x14ac:dyDescent="0.3">
      <c r="A14538" s="336">
        <v>48866</v>
      </c>
      <c r="B14538" s="2" t="s">
        <v>295</v>
      </c>
      <c r="C14538" s="429">
        <v>6.0140589999999996</v>
      </c>
      <c r="D14538" s="429">
        <v>2.3967879999999999</v>
      </c>
      <c r="E14538" s="429">
        <v>3.6172709999999997</v>
      </c>
      <c r="F14538" s="429">
        <v>8.2433910000000026</v>
      </c>
    </row>
    <row r="14539" spans="1:6" x14ac:dyDescent="0.3">
      <c r="A14539" s="336">
        <v>48867</v>
      </c>
      <c r="B14539" s="2" t="s">
        <v>295</v>
      </c>
      <c r="C14539" s="429">
        <v>6.0136960000000004</v>
      </c>
      <c r="D14539" s="429">
        <v>2.4287860000000001</v>
      </c>
      <c r="E14539" s="429">
        <v>3.5849100000000003</v>
      </c>
      <c r="F14539" s="429">
        <v>8.2629660000000023</v>
      </c>
    </row>
    <row r="14540" spans="1:6" x14ac:dyDescent="0.3">
      <c r="A14540" s="336">
        <v>48871</v>
      </c>
      <c r="B14540" s="2" t="s">
        <v>295</v>
      </c>
      <c r="C14540" s="429">
        <v>6.0337360000000002</v>
      </c>
      <c r="D14540" s="429">
        <v>2.3769300000000002</v>
      </c>
      <c r="E14540" s="429">
        <v>3.656806</v>
      </c>
      <c r="F14540" s="429">
        <v>7.2008939999999981</v>
      </c>
    </row>
    <row r="14541" spans="1:6" x14ac:dyDescent="0.3">
      <c r="A14541" s="336">
        <v>48872</v>
      </c>
      <c r="B14541" s="2" t="s">
        <v>295</v>
      </c>
      <c r="C14541" s="429">
        <v>6.028149</v>
      </c>
      <c r="D14541" s="429">
        <v>2.4915889999999998</v>
      </c>
      <c r="E14541" s="429">
        <v>3.5365600000000001</v>
      </c>
      <c r="F14541" s="429">
        <v>8.3618269999999981</v>
      </c>
    </row>
    <row r="14542" spans="1:6" x14ac:dyDescent="0.3">
      <c r="A14542" s="336">
        <v>48873</v>
      </c>
      <c r="B14542" s="2" t="s">
        <v>295</v>
      </c>
      <c r="C14542" s="429">
        <v>6.0595039999999996</v>
      </c>
      <c r="D14542" s="429">
        <v>2.5392800000000002</v>
      </c>
      <c r="E14542" s="429">
        <v>3.5202239999999994</v>
      </c>
      <c r="F14542" s="429">
        <v>6.8912899999999979</v>
      </c>
    </row>
    <row r="14543" spans="1:6" x14ac:dyDescent="0.3">
      <c r="A14543" s="336">
        <v>48875</v>
      </c>
      <c r="B14543" s="2" t="s">
        <v>295</v>
      </c>
      <c r="C14543" s="429">
        <v>6.0908150000000001</v>
      </c>
      <c r="D14543" s="429">
        <v>2.6877430000000002</v>
      </c>
      <c r="E14543" s="429">
        <v>3.4030719999999999</v>
      </c>
      <c r="F14543" s="429">
        <v>6.7156879999999965</v>
      </c>
    </row>
    <row r="14544" spans="1:6" x14ac:dyDescent="0.3">
      <c r="A14544" s="336">
        <v>48876</v>
      </c>
      <c r="B14544" s="2" t="s">
        <v>295</v>
      </c>
      <c r="C14544" s="429">
        <v>6.0909570000000004</v>
      </c>
      <c r="D14544" s="429">
        <v>2.7778550000000002</v>
      </c>
      <c r="E14544" s="429">
        <v>3.3131020000000002</v>
      </c>
      <c r="F14544" s="429">
        <v>7.6763159999999999</v>
      </c>
    </row>
    <row r="14545" spans="1:6" x14ac:dyDescent="0.3">
      <c r="A14545" s="336">
        <v>48877</v>
      </c>
      <c r="B14545" s="2" t="s">
        <v>295</v>
      </c>
      <c r="C14545" s="429">
        <v>5.9714260000000001</v>
      </c>
      <c r="D14545" s="429">
        <v>2.4359449999999998</v>
      </c>
      <c r="E14545" s="429">
        <v>3.5354810000000003</v>
      </c>
      <c r="F14545" s="429">
        <v>5.8153589999999973</v>
      </c>
    </row>
    <row r="14546" spans="1:6" x14ac:dyDescent="0.3">
      <c r="A14546" s="336">
        <v>48878</v>
      </c>
      <c r="B14546" s="2" t="s">
        <v>295</v>
      </c>
      <c r="C14546" s="429">
        <v>5.8785129999999999</v>
      </c>
      <c r="D14546" s="429">
        <v>2.4516830000000001</v>
      </c>
      <c r="E14546" s="429">
        <v>3.4268299999999998</v>
      </c>
      <c r="F14546" s="429">
        <v>5.9772989999999915</v>
      </c>
    </row>
    <row r="14547" spans="1:6" x14ac:dyDescent="0.3">
      <c r="A14547" s="336">
        <v>48879</v>
      </c>
      <c r="B14547" s="2" t="s">
        <v>295</v>
      </c>
      <c r="C14547" s="429">
        <v>6.0464760000000002</v>
      </c>
      <c r="D14547" s="429">
        <v>2.412887</v>
      </c>
      <c r="E14547" s="429">
        <v>3.6335890000000002</v>
      </c>
      <c r="F14547" s="429">
        <v>7.8058260000000033</v>
      </c>
    </row>
    <row r="14548" spans="1:6" x14ac:dyDescent="0.3">
      <c r="A14548" s="336">
        <v>48880</v>
      </c>
      <c r="B14548" s="2" t="s">
        <v>295</v>
      </c>
      <c r="C14548" s="429">
        <v>5.9879910000000001</v>
      </c>
      <c r="D14548" s="429">
        <v>2.3063289999999999</v>
      </c>
      <c r="E14548" s="429">
        <v>3.6816620000000002</v>
      </c>
      <c r="F14548" s="429">
        <v>7.0966350000000027</v>
      </c>
    </row>
    <row r="14549" spans="1:6" x14ac:dyDescent="0.3">
      <c r="A14549" s="336">
        <v>48881</v>
      </c>
      <c r="B14549" s="2" t="s">
        <v>295</v>
      </c>
      <c r="C14549" s="429">
        <v>6.1165060000000002</v>
      </c>
      <c r="D14549" s="429">
        <v>2.793431</v>
      </c>
      <c r="E14549" s="429">
        <v>3.3230750000000002</v>
      </c>
      <c r="F14549" s="429">
        <v>5.1901980000000023</v>
      </c>
    </row>
    <row r="14550" spans="1:6" x14ac:dyDescent="0.3">
      <c r="A14550" s="336">
        <v>48883</v>
      </c>
      <c r="B14550" s="2" t="s">
        <v>295</v>
      </c>
      <c r="C14550" s="429">
        <v>5.9660440000000001</v>
      </c>
      <c r="D14550" s="429">
        <v>2.3770720000000001</v>
      </c>
      <c r="E14550" s="429">
        <v>3.5889720000000001</v>
      </c>
      <c r="F14550" s="429">
        <v>6.5903130000000019</v>
      </c>
    </row>
    <row r="14551" spans="1:6" x14ac:dyDescent="0.3">
      <c r="A14551" s="336">
        <v>48884</v>
      </c>
      <c r="B14551" s="2" t="s">
        <v>295</v>
      </c>
      <c r="C14551" s="429">
        <v>5.9885849999999996</v>
      </c>
      <c r="D14551" s="429">
        <v>2.5468280000000001</v>
      </c>
      <c r="E14551" s="429">
        <v>3.4417569999999995</v>
      </c>
      <c r="F14551" s="429">
        <v>5.3017680000000027</v>
      </c>
    </row>
    <row r="14552" spans="1:6" x14ac:dyDescent="0.3">
      <c r="A14552" s="336">
        <v>48885</v>
      </c>
      <c r="B14552" s="2" t="s">
        <v>295</v>
      </c>
      <c r="C14552" s="429">
        <v>5.9648180000000002</v>
      </c>
      <c r="D14552" s="429">
        <v>2.5638890000000001</v>
      </c>
      <c r="E14552" s="429">
        <v>3.4009290000000001</v>
      </c>
      <c r="F14552" s="429">
        <v>4.760113000000004</v>
      </c>
    </row>
    <row r="14553" spans="1:6" x14ac:dyDescent="0.3">
      <c r="A14553" s="336">
        <v>48886</v>
      </c>
      <c r="B14553" s="2" t="s">
        <v>295</v>
      </c>
      <c r="C14553" s="429">
        <v>5.9102610000000002</v>
      </c>
      <c r="D14553" s="429">
        <v>2.4987659999999998</v>
      </c>
      <c r="E14553" s="429">
        <v>3.4114950000000004</v>
      </c>
      <c r="F14553" s="429">
        <v>4.4085629999999973</v>
      </c>
    </row>
    <row r="14554" spans="1:6" x14ac:dyDescent="0.3">
      <c r="A14554" s="336">
        <v>48888</v>
      </c>
      <c r="B14554" s="2" t="s">
        <v>295</v>
      </c>
      <c r="C14554" s="429">
        <v>5.9531799999999997</v>
      </c>
      <c r="D14554" s="429">
        <v>2.5253299999999999</v>
      </c>
      <c r="E14554" s="429">
        <v>3.4278499999999998</v>
      </c>
      <c r="F14554" s="429">
        <v>4.8681759999999983</v>
      </c>
    </row>
    <row r="14555" spans="1:6" x14ac:dyDescent="0.3">
      <c r="A14555" s="336">
        <v>48889</v>
      </c>
      <c r="B14555" s="2" t="s">
        <v>295</v>
      </c>
      <c r="C14555" s="429">
        <v>6.0115090000000002</v>
      </c>
      <c r="D14555" s="429">
        <v>2.40361</v>
      </c>
      <c r="E14555" s="429">
        <v>3.6078990000000002</v>
      </c>
      <c r="F14555" s="429">
        <v>6.2812580000000047</v>
      </c>
    </row>
    <row r="14556" spans="1:6" x14ac:dyDescent="0.3">
      <c r="A14556" s="336">
        <v>48890</v>
      </c>
      <c r="B14556" s="2" t="s">
        <v>295</v>
      </c>
      <c r="C14556" s="429">
        <v>6.1090249999999999</v>
      </c>
      <c r="D14556" s="429">
        <v>2.803169</v>
      </c>
      <c r="E14556" s="429">
        <v>3.3058559999999999</v>
      </c>
      <c r="F14556" s="429">
        <v>6.55396</v>
      </c>
    </row>
    <row r="14557" spans="1:6" x14ac:dyDescent="0.3">
      <c r="A14557" s="336">
        <v>48891</v>
      </c>
      <c r="B14557" s="2" t="s">
        <v>295</v>
      </c>
      <c r="C14557" s="429">
        <v>5.9482059999999999</v>
      </c>
      <c r="D14557" s="429">
        <v>2.46455</v>
      </c>
      <c r="E14557" s="429">
        <v>3.4836559999999999</v>
      </c>
      <c r="F14557" s="429">
        <v>5.4418109999999942</v>
      </c>
    </row>
    <row r="14558" spans="1:6" x14ac:dyDescent="0.3">
      <c r="A14558" s="336">
        <v>48892</v>
      </c>
      <c r="B14558" s="2" t="s">
        <v>295</v>
      </c>
      <c r="C14558" s="429">
        <v>6.0651320000000002</v>
      </c>
      <c r="D14558" s="429">
        <v>2.613</v>
      </c>
      <c r="E14558" s="429">
        <v>3.4521320000000002</v>
      </c>
      <c r="F14558" s="429">
        <v>8.5167219999999979</v>
      </c>
    </row>
    <row r="14559" spans="1:6" x14ac:dyDescent="0.3">
      <c r="A14559" s="336">
        <v>48893</v>
      </c>
      <c r="B14559" s="2" t="s">
        <v>295</v>
      </c>
      <c r="C14559" s="429">
        <v>5.8589570000000002</v>
      </c>
      <c r="D14559" s="429">
        <v>2.4742579999999998</v>
      </c>
      <c r="E14559" s="429">
        <v>3.3846990000000003</v>
      </c>
      <c r="F14559" s="429">
        <v>4.9756450000000072</v>
      </c>
    </row>
    <row r="14560" spans="1:6" x14ac:dyDescent="0.3">
      <c r="A14560" s="336">
        <v>48894</v>
      </c>
      <c r="B14560" s="2" t="s">
        <v>295</v>
      </c>
      <c r="C14560" s="429">
        <v>6.0744290000000003</v>
      </c>
      <c r="D14560" s="429">
        <v>2.5407959999999998</v>
      </c>
      <c r="E14560" s="429">
        <v>3.5336330000000005</v>
      </c>
      <c r="F14560" s="429">
        <v>7.2855600000000003</v>
      </c>
    </row>
    <row r="14561" spans="1:6" x14ac:dyDescent="0.3">
      <c r="A14561" s="336">
        <v>48895</v>
      </c>
      <c r="B14561" s="2" t="s">
        <v>295</v>
      </c>
      <c r="C14561" s="429">
        <v>6.0478440000000004</v>
      </c>
      <c r="D14561" s="429">
        <v>2.5723210000000001</v>
      </c>
      <c r="E14561" s="429">
        <v>3.4755230000000004</v>
      </c>
      <c r="F14561" s="429">
        <v>8.4453749999999985</v>
      </c>
    </row>
    <row r="14562" spans="1:6" x14ac:dyDescent="0.3">
      <c r="A14562" s="336">
        <v>48897</v>
      </c>
      <c r="B14562" s="2" t="s">
        <v>295</v>
      </c>
      <c r="C14562" s="429">
        <v>6.17699</v>
      </c>
      <c r="D14562" s="429">
        <v>2.9595389999999999</v>
      </c>
      <c r="E14562" s="429">
        <v>3.2174510000000001</v>
      </c>
      <c r="F14562" s="429">
        <v>5.7384120000000038</v>
      </c>
    </row>
    <row r="14563" spans="1:6" x14ac:dyDescent="0.3">
      <c r="A14563" s="336">
        <v>48906</v>
      </c>
      <c r="B14563" s="2" t="s">
        <v>295</v>
      </c>
      <c r="C14563" s="429">
        <v>6.0601710000000004</v>
      </c>
      <c r="D14563" s="429">
        <v>2.5354779999999999</v>
      </c>
      <c r="E14563" s="429">
        <v>3.5246930000000005</v>
      </c>
      <c r="F14563" s="429">
        <v>7.9512120000000053</v>
      </c>
    </row>
    <row r="14564" spans="1:6" x14ac:dyDescent="0.3">
      <c r="A14564" s="336">
        <v>48910</v>
      </c>
      <c r="B14564" s="2" t="s">
        <v>295</v>
      </c>
      <c r="C14564" s="429">
        <v>6.071313</v>
      </c>
      <c r="D14564" s="429">
        <v>2.5961479999999999</v>
      </c>
      <c r="E14564" s="429">
        <v>3.4751650000000001</v>
      </c>
      <c r="F14564" s="429">
        <v>8.2119509999999991</v>
      </c>
    </row>
    <row r="14565" spans="1:6" x14ac:dyDescent="0.3">
      <c r="A14565" s="336">
        <v>48911</v>
      </c>
      <c r="B14565" s="2" t="s">
        <v>295</v>
      </c>
      <c r="C14565" s="429">
        <v>6.0777840000000003</v>
      </c>
      <c r="D14565" s="429">
        <v>2.6395710000000001</v>
      </c>
      <c r="E14565" s="429">
        <v>3.4382130000000002</v>
      </c>
      <c r="F14565" s="429">
        <v>8.1254440000000123</v>
      </c>
    </row>
    <row r="14566" spans="1:6" x14ac:dyDescent="0.3">
      <c r="A14566" s="336">
        <v>48912</v>
      </c>
      <c r="B14566" s="2" t="s">
        <v>295</v>
      </c>
      <c r="C14566" s="429">
        <v>6.0632200000000003</v>
      </c>
      <c r="D14566" s="429">
        <v>2.552298</v>
      </c>
      <c r="E14566" s="429">
        <v>3.5109220000000003</v>
      </c>
      <c r="F14566" s="429">
        <v>8.1549559999999914</v>
      </c>
    </row>
    <row r="14567" spans="1:6" x14ac:dyDescent="0.3">
      <c r="A14567" s="336">
        <v>48915</v>
      </c>
      <c r="B14567" s="2" t="s">
        <v>295</v>
      </c>
      <c r="C14567" s="429">
        <v>6.0646339999999999</v>
      </c>
      <c r="D14567" s="429">
        <v>2.5625249999999999</v>
      </c>
      <c r="E14567" s="429">
        <v>3.5021089999999999</v>
      </c>
      <c r="F14567" s="429">
        <v>8.0159569999999931</v>
      </c>
    </row>
    <row r="14568" spans="1:6" x14ac:dyDescent="0.3">
      <c r="A14568" s="336">
        <v>48917</v>
      </c>
      <c r="B14568" s="2" t="s">
        <v>295</v>
      </c>
      <c r="C14568" s="429">
        <v>6.0729540000000002</v>
      </c>
      <c r="D14568" s="429">
        <v>2.6185200000000002</v>
      </c>
      <c r="E14568" s="429">
        <v>3.454434</v>
      </c>
      <c r="F14568" s="429">
        <v>7.8448680000000017</v>
      </c>
    </row>
    <row r="14569" spans="1:6" x14ac:dyDescent="0.3">
      <c r="A14569" s="336">
        <v>48933</v>
      </c>
      <c r="B14569" s="2" t="s">
        <v>295</v>
      </c>
      <c r="C14569" s="429">
        <v>6.0650300000000001</v>
      </c>
      <c r="D14569" s="429">
        <v>2.5641780000000001</v>
      </c>
      <c r="E14569" s="429">
        <v>3.5008520000000001</v>
      </c>
      <c r="F14569" s="429">
        <v>8.0746089999999953</v>
      </c>
    </row>
    <row r="14570" spans="1:6" x14ac:dyDescent="0.3">
      <c r="A14570" s="336">
        <v>49001</v>
      </c>
      <c r="B14570" s="2" t="s">
        <v>295</v>
      </c>
      <c r="C14570" s="429">
        <v>6.3626909999999999</v>
      </c>
      <c r="D14570" s="429">
        <v>3.4158089999999999</v>
      </c>
      <c r="E14570" s="429">
        <v>2.946882</v>
      </c>
      <c r="F14570" s="429">
        <v>5.8286019999999965</v>
      </c>
    </row>
    <row r="14571" spans="1:6" x14ac:dyDescent="0.3">
      <c r="A14571" s="336">
        <v>49002</v>
      </c>
      <c r="B14571" s="2" t="s">
        <v>293</v>
      </c>
      <c r="C14571" s="429">
        <v>6.3175369999999997</v>
      </c>
      <c r="D14571" s="429">
        <v>3.36544</v>
      </c>
      <c r="E14571" s="429">
        <v>2.9520969999999997</v>
      </c>
      <c r="F14571" s="429">
        <v>6.0681630000000055</v>
      </c>
    </row>
    <row r="14572" spans="1:6" x14ac:dyDescent="0.3">
      <c r="A14572" s="336">
        <v>49004</v>
      </c>
      <c r="B14572" s="2" t="s">
        <v>295</v>
      </c>
      <c r="C14572" s="429">
        <v>6.300325</v>
      </c>
      <c r="D14572" s="429">
        <v>3.360376</v>
      </c>
      <c r="E14572" s="429">
        <v>2.9399489999999999</v>
      </c>
      <c r="F14572" s="429">
        <v>5.1782979999999981</v>
      </c>
    </row>
    <row r="14573" spans="1:6" x14ac:dyDescent="0.3">
      <c r="A14573" s="336">
        <v>49006</v>
      </c>
      <c r="B14573" s="2" t="s">
        <v>295</v>
      </c>
      <c r="C14573" s="429">
        <v>6.3303510000000003</v>
      </c>
      <c r="D14573" s="429">
        <v>3.3771200000000001</v>
      </c>
      <c r="E14573" s="429">
        <v>2.9532310000000002</v>
      </c>
      <c r="F14573" s="429">
        <v>5.4358619999999931</v>
      </c>
    </row>
    <row r="14574" spans="1:6" x14ac:dyDescent="0.3">
      <c r="A14574" s="336">
        <v>49007</v>
      </c>
      <c r="B14574" s="2" t="s">
        <v>295</v>
      </c>
      <c r="C14574" s="429">
        <v>6.3378889999999997</v>
      </c>
      <c r="D14574" s="429">
        <v>3.388684</v>
      </c>
      <c r="E14574" s="429">
        <v>2.9492049999999996</v>
      </c>
      <c r="F14574" s="429">
        <v>5.5025889999999933</v>
      </c>
    </row>
    <row r="14575" spans="1:6" x14ac:dyDescent="0.3">
      <c r="A14575" s="336">
        <v>49008</v>
      </c>
      <c r="B14575" s="2" t="s">
        <v>295</v>
      </c>
      <c r="C14575" s="429">
        <v>6.3582270000000003</v>
      </c>
      <c r="D14575" s="429">
        <v>3.4026540000000001</v>
      </c>
      <c r="E14575" s="429">
        <v>2.9555730000000002</v>
      </c>
      <c r="F14575" s="429">
        <v>5.7323710000000005</v>
      </c>
    </row>
    <row r="14576" spans="1:6" x14ac:dyDescent="0.3">
      <c r="A14576" s="336">
        <v>49009</v>
      </c>
      <c r="B14576" s="2" t="s">
        <v>295</v>
      </c>
      <c r="C14576" s="429">
        <v>6.293806</v>
      </c>
      <c r="D14576" s="429">
        <v>3.3378399999999999</v>
      </c>
      <c r="E14576" s="429">
        <v>2.9559660000000001</v>
      </c>
      <c r="F14576" s="429">
        <v>5.0865680000000069</v>
      </c>
    </row>
    <row r="14577" spans="1:6" x14ac:dyDescent="0.3">
      <c r="A14577" s="336">
        <v>49010</v>
      </c>
      <c r="B14577" s="2" t="s">
        <v>295</v>
      </c>
      <c r="C14577" s="429">
        <v>6.1362959999999998</v>
      </c>
      <c r="D14577" s="429">
        <v>3.0465789999999999</v>
      </c>
      <c r="E14577" s="429">
        <v>3.0897169999999998</v>
      </c>
      <c r="F14577" s="429">
        <v>3.9798850000000101</v>
      </c>
    </row>
    <row r="14578" spans="1:6" x14ac:dyDescent="0.3">
      <c r="A14578" s="336">
        <v>49011</v>
      </c>
      <c r="B14578" s="2" t="s">
        <v>293</v>
      </c>
      <c r="C14578" s="429">
        <v>6.2260739999999997</v>
      </c>
      <c r="D14578" s="429">
        <v>3.3344230000000001</v>
      </c>
      <c r="E14578" s="429">
        <v>2.8916509999999995</v>
      </c>
      <c r="F14578" s="429">
        <v>6.5520800000000037</v>
      </c>
    </row>
    <row r="14579" spans="1:6" x14ac:dyDescent="0.3">
      <c r="A14579" s="336">
        <v>49012</v>
      </c>
      <c r="B14579" s="2" t="s">
        <v>295</v>
      </c>
      <c r="C14579" s="429">
        <v>6.2803430000000002</v>
      </c>
      <c r="D14579" s="429">
        <v>3.3520699999999999</v>
      </c>
      <c r="E14579" s="429">
        <v>2.9282730000000003</v>
      </c>
      <c r="F14579" s="429">
        <v>5.6548330000000036</v>
      </c>
    </row>
    <row r="14580" spans="1:6" x14ac:dyDescent="0.3">
      <c r="A14580" s="336">
        <v>49013</v>
      </c>
      <c r="B14580" s="2" t="s">
        <v>295</v>
      </c>
      <c r="C14580" s="429">
        <v>6.254073</v>
      </c>
      <c r="D14580" s="429">
        <v>3.0335359999999998</v>
      </c>
      <c r="E14580" s="429">
        <v>3.2205370000000002</v>
      </c>
      <c r="F14580" s="429">
        <v>7.1565970000000014</v>
      </c>
    </row>
    <row r="14581" spans="1:6" x14ac:dyDescent="0.3">
      <c r="A14581" s="336">
        <v>49014</v>
      </c>
      <c r="B14581" s="2" t="s">
        <v>295</v>
      </c>
      <c r="C14581" s="429">
        <v>6.2501420000000003</v>
      </c>
      <c r="D14581" s="429">
        <v>3.3292739999999998</v>
      </c>
      <c r="E14581" s="429">
        <v>2.9208680000000005</v>
      </c>
      <c r="F14581" s="429">
        <v>6.4515310000000099</v>
      </c>
    </row>
    <row r="14582" spans="1:6" x14ac:dyDescent="0.3">
      <c r="A14582" s="336">
        <v>49015</v>
      </c>
      <c r="B14582" s="2" t="s">
        <v>295</v>
      </c>
      <c r="C14582" s="429">
        <v>6.2852610000000002</v>
      </c>
      <c r="D14582" s="429">
        <v>3.3999100000000002</v>
      </c>
      <c r="E14582" s="429">
        <v>2.885351</v>
      </c>
      <c r="F14582" s="429">
        <v>6.2040849999999992</v>
      </c>
    </row>
    <row r="14583" spans="1:6" x14ac:dyDescent="0.3">
      <c r="A14583" s="336">
        <v>49017</v>
      </c>
      <c r="B14583" s="2" t="s">
        <v>295</v>
      </c>
      <c r="C14583" s="429">
        <v>6.2591749999999999</v>
      </c>
      <c r="D14583" s="429">
        <v>3.2880769999999999</v>
      </c>
      <c r="E14583" s="429">
        <v>2.971098</v>
      </c>
      <c r="F14583" s="429">
        <v>5.9372240000000005</v>
      </c>
    </row>
    <row r="14584" spans="1:6" x14ac:dyDescent="0.3">
      <c r="A14584" s="336">
        <v>49021</v>
      </c>
      <c r="B14584" s="2" t="s">
        <v>295</v>
      </c>
      <c r="C14584" s="429">
        <v>6.2013220000000002</v>
      </c>
      <c r="D14584" s="429">
        <v>3.1732640000000001</v>
      </c>
      <c r="E14584" s="429">
        <v>3.0280580000000001</v>
      </c>
      <c r="F14584" s="429">
        <v>6.3236740000000005</v>
      </c>
    </row>
    <row r="14585" spans="1:6" x14ac:dyDescent="0.3">
      <c r="A14585" s="336">
        <v>49022</v>
      </c>
      <c r="B14585" s="2" t="s">
        <v>295</v>
      </c>
      <c r="C14585" s="429">
        <v>6.3124599999999997</v>
      </c>
      <c r="D14585" s="429">
        <v>3.1963900000000001</v>
      </c>
      <c r="E14585" s="429">
        <v>3.1160699999999997</v>
      </c>
      <c r="F14585" s="429">
        <v>6.764316000000008</v>
      </c>
    </row>
    <row r="14586" spans="1:6" x14ac:dyDescent="0.3">
      <c r="A14586" s="336">
        <v>49024</v>
      </c>
      <c r="B14586" s="2" t="s">
        <v>293</v>
      </c>
      <c r="C14586" s="429">
        <v>6.3207959999999996</v>
      </c>
      <c r="D14586" s="429">
        <v>3.3680300000000001</v>
      </c>
      <c r="E14586" s="429">
        <v>2.9527659999999996</v>
      </c>
      <c r="F14586" s="429">
        <v>5.9404600000000016</v>
      </c>
    </row>
    <row r="14587" spans="1:6" x14ac:dyDescent="0.3">
      <c r="A14587" s="336">
        <v>49026</v>
      </c>
      <c r="B14587" s="2" t="s">
        <v>295</v>
      </c>
      <c r="C14587" s="429">
        <v>6.224348</v>
      </c>
      <c r="D14587" s="429">
        <v>3.087844</v>
      </c>
      <c r="E14587" s="429">
        <v>3.136504</v>
      </c>
      <c r="F14587" s="429">
        <v>5.6479959999999991</v>
      </c>
    </row>
    <row r="14588" spans="1:6" x14ac:dyDescent="0.3">
      <c r="A14588" s="336">
        <v>49028</v>
      </c>
      <c r="B14588" s="2" t="s">
        <v>293</v>
      </c>
      <c r="C14588" s="429">
        <v>6.2977150000000002</v>
      </c>
      <c r="D14588" s="429">
        <v>3.3359529999999999</v>
      </c>
      <c r="E14588" s="429">
        <v>2.9617620000000002</v>
      </c>
      <c r="F14588" s="429">
        <v>6.2444600000000037</v>
      </c>
    </row>
    <row r="14589" spans="1:6" x14ac:dyDescent="0.3">
      <c r="A14589" s="336">
        <v>49029</v>
      </c>
      <c r="B14589" s="2" t="s">
        <v>293</v>
      </c>
      <c r="C14589" s="429">
        <v>6.178833</v>
      </c>
      <c r="D14589" s="429">
        <v>3.3390879999999998</v>
      </c>
      <c r="E14589" s="429">
        <v>2.8397450000000002</v>
      </c>
      <c r="F14589" s="429">
        <v>6.5805330000000026</v>
      </c>
    </row>
    <row r="14590" spans="1:6" x14ac:dyDescent="0.3">
      <c r="A14590" s="336">
        <v>49030</v>
      </c>
      <c r="B14590" s="2" t="s">
        <v>293</v>
      </c>
      <c r="C14590" s="429">
        <v>6.3419340000000002</v>
      </c>
      <c r="D14590" s="429">
        <v>3.3499919999999999</v>
      </c>
      <c r="E14590" s="429">
        <v>2.9919420000000003</v>
      </c>
      <c r="F14590" s="429">
        <v>6.4717649999999978</v>
      </c>
    </row>
    <row r="14591" spans="1:6" x14ac:dyDescent="0.3">
      <c r="A14591" s="336">
        <v>49031</v>
      </c>
      <c r="B14591" s="2" t="s">
        <v>295</v>
      </c>
      <c r="C14591" s="429">
        <v>6.3257969999999997</v>
      </c>
      <c r="D14591" s="429">
        <v>3.4161899999999998</v>
      </c>
      <c r="E14591" s="429">
        <v>2.9096069999999998</v>
      </c>
      <c r="F14591" s="429">
        <v>5.7840589999999992</v>
      </c>
    </row>
    <row r="14592" spans="1:6" x14ac:dyDescent="0.3">
      <c r="A14592" s="336">
        <v>49032</v>
      </c>
      <c r="B14592" s="2" t="s">
        <v>293</v>
      </c>
      <c r="C14592" s="429">
        <v>6.3761999999999999</v>
      </c>
      <c r="D14592" s="429">
        <v>3.3704329999999998</v>
      </c>
      <c r="E14592" s="429">
        <v>3.0057670000000001</v>
      </c>
      <c r="F14592" s="429">
        <v>6.5774249999999981</v>
      </c>
    </row>
    <row r="14593" spans="1:6" x14ac:dyDescent="0.3">
      <c r="A14593" s="336">
        <v>49033</v>
      </c>
      <c r="B14593" s="2" t="s">
        <v>295</v>
      </c>
      <c r="C14593" s="429">
        <v>6.2629979999999996</v>
      </c>
      <c r="D14593" s="429">
        <v>3.4110450000000001</v>
      </c>
      <c r="E14593" s="429">
        <v>2.8519529999999995</v>
      </c>
      <c r="F14593" s="429">
        <v>6.5762919999999951</v>
      </c>
    </row>
    <row r="14594" spans="1:6" x14ac:dyDescent="0.3">
      <c r="A14594" s="336">
        <v>49034</v>
      </c>
      <c r="B14594" s="2" t="s">
        <v>295</v>
      </c>
      <c r="C14594" s="429">
        <v>6.3111389999999998</v>
      </c>
      <c r="D14594" s="429">
        <v>3.4330310000000002</v>
      </c>
      <c r="E14594" s="429">
        <v>2.8781079999999997</v>
      </c>
      <c r="F14594" s="429">
        <v>6.1331740000000039</v>
      </c>
    </row>
    <row r="14595" spans="1:6" x14ac:dyDescent="0.3">
      <c r="A14595" s="336">
        <v>49036</v>
      </c>
      <c r="B14595" s="2" t="s">
        <v>293</v>
      </c>
      <c r="C14595" s="429">
        <v>6.219258</v>
      </c>
      <c r="D14595" s="429">
        <v>3.3583189999999998</v>
      </c>
      <c r="E14595" s="429">
        <v>2.8609390000000001</v>
      </c>
      <c r="F14595" s="429">
        <v>5.9331809999999976</v>
      </c>
    </row>
    <row r="14596" spans="1:6" x14ac:dyDescent="0.3">
      <c r="A14596" s="336">
        <v>49037</v>
      </c>
      <c r="B14596" s="2" t="s">
        <v>295</v>
      </c>
      <c r="C14596" s="429">
        <v>6.2776800000000001</v>
      </c>
      <c r="D14596" s="429">
        <v>3.3512979999999999</v>
      </c>
      <c r="E14596" s="429">
        <v>2.9263820000000003</v>
      </c>
      <c r="F14596" s="429">
        <v>6.0057200000000073</v>
      </c>
    </row>
    <row r="14597" spans="1:6" x14ac:dyDescent="0.3">
      <c r="A14597" s="336">
        <v>49038</v>
      </c>
      <c r="B14597" s="2" t="s">
        <v>295</v>
      </c>
      <c r="C14597" s="429">
        <v>6.287115</v>
      </c>
      <c r="D14597" s="429">
        <v>3.0768740000000001</v>
      </c>
      <c r="E14597" s="429">
        <v>3.2102409999999999</v>
      </c>
      <c r="F14597" s="429">
        <v>7.5316159999999961</v>
      </c>
    </row>
    <row r="14598" spans="1:6" x14ac:dyDescent="0.3">
      <c r="A14598" s="336">
        <v>49040</v>
      </c>
      <c r="B14598" s="2" t="s">
        <v>293</v>
      </c>
      <c r="C14598" s="429">
        <v>6.3305090000000002</v>
      </c>
      <c r="D14598" s="429">
        <v>3.340652</v>
      </c>
      <c r="E14598" s="429">
        <v>2.9898570000000002</v>
      </c>
      <c r="F14598" s="429">
        <v>6.5571489999999955</v>
      </c>
    </row>
    <row r="14599" spans="1:6" x14ac:dyDescent="0.3">
      <c r="A14599" s="336">
        <v>49042</v>
      </c>
      <c r="B14599" s="2" t="s">
        <v>293</v>
      </c>
      <c r="C14599" s="429">
        <v>6.3829659999999997</v>
      </c>
      <c r="D14599" s="429">
        <v>3.4177430000000002</v>
      </c>
      <c r="E14599" s="429">
        <v>2.9652229999999995</v>
      </c>
      <c r="F14599" s="429">
        <v>6.4992930000000015</v>
      </c>
    </row>
    <row r="14600" spans="1:6" x14ac:dyDescent="0.3">
      <c r="A14600" s="336">
        <v>49043</v>
      </c>
      <c r="B14600" s="2" t="s">
        <v>295</v>
      </c>
      <c r="C14600" s="429">
        <v>6.2624449999999996</v>
      </c>
      <c r="D14600" s="429">
        <v>2.9792420000000002</v>
      </c>
      <c r="E14600" s="429">
        <v>3.2832029999999994</v>
      </c>
      <c r="F14600" s="429">
        <v>8.0358789999999942</v>
      </c>
    </row>
    <row r="14601" spans="1:6" x14ac:dyDescent="0.3">
      <c r="A14601" s="336">
        <v>49045</v>
      </c>
      <c r="B14601" s="2" t="s">
        <v>295</v>
      </c>
      <c r="C14601" s="429">
        <v>6.3136960000000002</v>
      </c>
      <c r="D14601" s="429">
        <v>3.2749779999999999</v>
      </c>
      <c r="E14601" s="429">
        <v>3.0387180000000003</v>
      </c>
      <c r="F14601" s="429">
        <v>6.2690550000000087</v>
      </c>
    </row>
    <row r="14602" spans="1:6" x14ac:dyDescent="0.3">
      <c r="A14602" s="336">
        <v>49046</v>
      </c>
      <c r="B14602" s="2" t="s">
        <v>295</v>
      </c>
      <c r="C14602" s="429">
        <v>6.2090019999999999</v>
      </c>
      <c r="D14602" s="429">
        <v>3.238569</v>
      </c>
      <c r="E14602" s="429">
        <v>2.9704329999999999</v>
      </c>
      <c r="F14602" s="429">
        <v>4.732397000000006</v>
      </c>
    </row>
    <row r="14603" spans="1:6" x14ac:dyDescent="0.3">
      <c r="A14603" s="336">
        <v>49047</v>
      </c>
      <c r="B14603" s="2" t="s">
        <v>295</v>
      </c>
      <c r="C14603" s="429">
        <v>6.3203189999999996</v>
      </c>
      <c r="D14603" s="429">
        <v>3.3184520000000002</v>
      </c>
      <c r="E14603" s="429">
        <v>3.0018669999999994</v>
      </c>
      <c r="F14603" s="429">
        <v>5.9683099999999882</v>
      </c>
    </row>
    <row r="14604" spans="1:6" x14ac:dyDescent="0.3">
      <c r="A14604" s="336">
        <v>49048</v>
      </c>
      <c r="B14604" s="2" t="s">
        <v>295</v>
      </c>
      <c r="C14604" s="429">
        <v>6.3354020000000002</v>
      </c>
      <c r="D14604" s="429">
        <v>3.4118309999999998</v>
      </c>
      <c r="E14604" s="429">
        <v>2.9235710000000004</v>
      </c>
      <c r="F14604" s="429">
        <v>5.7842140000000057</v>
      </c>
    </row>
    <row r="14605" spans="1:6" x14ac:dyDescent="0.3">
      <c r="A14605" s="336">
        <v>49050</v>
      </c>
      <c r="B14605" s="2" t="s">
        <v>295</v>
      </c>
      <c r="C14605" s="429">
        <v>6.2325020000000002</v>
      </c>
      <c r="D14605" s="429">
        <v>3.214445</v>
      </c>
      <c r="E14605" s="429">
        <v>3.0180570000000002</v>
      </c>
      <c r="F14605" s="429">
        <v>5.5093899999999962</v>
      </c>
    </row>
    <row r="14606" spans="1:6" x14ac:dyDescent="0.3">
      <c r="A14606" s="336">
        <v>49051</v>
      </c>
      <c r="B14606" s="2" t="s">
        <v>293</v>
      </c>
      <c r="C14606" s="429">
        <v>6.2115400000000003</v>
      </c>
      <c r="D14606" s="429">
        <v>3.345221</v>
      </c>
      <c r="E14606" s="429">
        <v>2.8663190000000003</v>
      </c>
      <c r="F14606" s="429">
        <v>6.3875129999999913</v>
      </c>
    </row>
    <row r="14607" spans="1:6" x14ac:dyDescent="0.3">
      <c r="A14607" s="336">
        <v>49052</v>
      </c>
      <c r="B14607" s="2" t="s">
        <v>293</v>
      </c>
      <c r="C14607" s="429">
        <v>6.2747979999999997</v>
      </c>
      <c r="D14607" s="429">
        <v>3.3433899999999999</v>
      </c>
      <c r="E14607" s="429">
        <v>2.9314079999999998</v>
      </c>
      <c r="F14607" s="429">
        <v>6.4698610000000016</v>
      </c>
    </row>
    <row r="14608" spans="1:6" x14ac:dyDescent="0.3">
      <c r="A14608" s="336">
        <v>49053</v>
      </c>
      <c r="B14608" s="2" t="s">
        <v>295</v>
      </c>
      <c r="C14608" s="429">
        <v>6.3110580000000001</v>
      </c>
      <c r="D14608" s="429">
        <v>3.4049149999999999</v>
      </c>
      <c r="E14608" s="429">
        <v>2.9061430000000001</v>
      </c>
      <c r="F14608" s="429">
        <v>5.8031810000000092</v>
      </c>
    </row>
    <row r="14609" spans="1:6" x14ac:dyDescent="0.3">
      <c r="A14609" s="336">
        <v>49055</v>
      </c>
      <c r="B14609" s="2" t="s">
        <v>295</v>
      </c>
      <c r="C14609" s="429">
        <v>6.2295980000000002</v>
      </c>
      <c r="D14609" s="429">
        <v>3.1916890000000002</v>
      </c>
      <c r="E14609" s="429">
        <v>3.037909</v>
      </c>
      <c r="F14609" s="429">
        <v>4.8757979999999961</v>
      </c>
    </row>
    <row r="14610" spans="1:6" x14ac:dyDescent="0.3">
      <c r="A14610" s="336">
        <v>49056</v>
      </c>
      <c r="B14610" s="2" t="s">
        <v>295</v>
      </c>
      <c r="C14610" s="429">
        <v>6.2257980000000002</v>
      </c>
      <c r="D14610" s="429">
        <v>2.9876459999999998</v>
      </c>
      <c r="E14610" s="429">
        <v>3.2381520000000004</v>
      </c>
      <c r="F14610" s="429">
        <v>6.6495050000000013</v>
      </c>
    </row>
    <row r="14611" spans="1:6" x14ac:dyDescent="0.3">
      <c r="A14611" s="336">
        <v>49057</v>
      </c>
      <c r="B14611" s="2" t="s">
        <v>295</v>
      </c>
      <c r="C14611" s="429">
        <v>6.2861630000000002</v>
      </c>
      <c r="D14611" s="429">
        <v>3.1203859999999999</v>
      </c>
      <c r="E14611" s="429">
        <v>3.1657770000000003</v>
      </c>
      <c r="F14611" s="429">
        <v>7.0904959999999946</v>
      </c>
    </row>
    <row r="14612" spans="1:6" x14ac:dyDescent="0.3">
      <c r="A14612" s="336">
        <v>49058</v>
      </c>
      <c r="B14612" s="2" t="s">
        <v>295</v>
      </c>
      <c r="C14612" s="429">
        <v>6.179481</v>
      </c>
      <c r="D14612" s="429">
        <v>3.1051839999999999</v>
      </c>
      <c r="E14612" s="429">
        <v>3.0742970000000001</v>
      </c>
      <c r="F14612" s="429">
        <v>4.9444689999999909</v>
      </c>
    </row>
    <row r="14613" spans="1:6" x14ac:dyDescent="0.3">
      <c r="A14613" s="336">
        <v>49060</v>
      </c>
      <c r="B14613" s="2" t="s">
        <v>295</v>
      </c>
      <c r="C14613" s="429">
        <v>6.253984</v>
      </c>
      <c r="D14613" s="429">
        <v>3.3117190000000001</v>
      </c>
      <c r="E14613" s="429">
        <v>2.9422649999999999</v>
      </c>
      <c r="F14613" s="429">
        <v>5.1574669999999969</v>
      </c>
    </row>
    <row r="14614" spans="1:6" x14ac:dyDescent="0.3">
      <c r="A14614" s="336">
        <v>49061</v>
      </c>
      <c r="B14614" s="2" t="s">
        <v>293</v>
      </c>
      <c r="C14614" s="429">
        <v>6.3597469999999996</v>
      </c>
      <c r="D14614" s="429">
        <v>3.4451990000000001</v>
      </c>
      <c r="E14614" s="429">
        <v>2.9145479999999995</v>
      </c>
      <c r="F14614" s="429">
        <v>6.0867500000000021</v>
      </c>
    </row>
    <row r="14615" spans="1:6" x14ac:dyDescent="0.3">
      <c r="A14615" s="336">
        <v>49064</v>
      </c>
      <c r="B14615" s="2" t="s">
        <v>295</v>
      </c>
      <c r="C14615" s="429">
        <v>6.2797590000000003</v>
      </c>
      <c r="D14615" s="429">
        <v>3.144749</v>
      </c>
      <c r="E14615" s="429">
        <v>3.1350100000000003</v>
      </c>
      <c r="F14615" s="429">
        <v>6.7216809999999967</v>
      </c>
    </row>
    <row r="14616" spans="1:6" x14ac:dyDescent="0.3">
      <c r="A14616" s="336">
        <v>49065</v>
      </c>
      <c r="B14616" s="2" t="s">
        <v>295</v>
      </c>
      <c r="C14616" s="429">
        <v>6.3226420000000001</v>
      </c>
      <c r="D14616" s="429">
        <v>3.3467850000000001</v>
      </c>
      <c r="E14616" s="429">
        <v>2.975857</v>
      </c>
      <c r="F14616" s="429">
        <v>5.91584000000001</v>
      </c>
    </row>
    <row r="14617" spans="1:6" x14ac:dyDescent="0.3">
      <c r="A14617" s="336">
        <v>49066</v>
      </c>
      <c r="B14617" s="2" t="s">
        <v>293</v>
      </c>
      <c r="C14617" s="429">
        <v>6.3212190000000001</v>
      </c>
      <c r="D14617" s="429">
        <v>3.344201</v>
      </c>
      <c r="E14617" s="429">
        <v>2.9770180000000002</v>
      </c>
      <c r="F14617" s="429">
        <v>6.5444730000000035</v>
      </c>
    </row>
    <row r="14618" spans="1:6" x14ac:dyDescent="0.3">
      <c r="A14618" s="336">
        <v>49067</v>
      </c>
      <c r="B14618" s="2" t="s">
        <v>293</v>
      </c>
      <c r="C14618" s="429">
        <v>6.3540789999999996</v>
      </c>
      <c r="D14618" s="429">
        <v>3.3990010000000002</v>
      </c>
      <c r="E14618" s="429">
        <v>2.9550779999999994</v>
      </c>
      <c r="F14618" s="429">
        <v>5.994488000000004</v>
      </c>
    </row>
    <row r="14619" spans="1:6" x14ac:dyDescent="0.3">
      <c r="A14619" s="336">
        <v>49068</v>
      </c>
      <c r="B14619" s="2" t="s">
        <v>295</v>
      </c>
      <c r="C14619" s="429">
        <v>6.2152620000000001</v>
      </c>
      <c r="D14619" s="429">
        <v>3.3139949999999998</v>
      </c>
      <c r="E14619" s="429">
        <v>2.9012670000000003</v>
      </c>
      <c r="F14619" s="429">
        <v>6.7508280000000092</v>
      </c>
    </row>
    <row r="14620" spans="1:6" x14ac:dyDescent="0.3">
      <c r="A14620" s="336">
        <v>49070</v>
      </c>
      <c r="B14620" s="2" t="s">
        <v>295</v>
      </c>
      <c r="C14620" s="429">
        <v>6.1491680000000004</v>
      </c>
      <c r="D14620" s="429">
        <v>3.2007509999999999</v>
      </c>
      <c r="E14620" s="429">
        <v>2.9484170000000005</v>
      </c>
      <c r="F14620" s="429">
        <v>3.4643909999999991</v>
      </c>
    </row>
    <row r="14621" spans="1:6" x14ac:dyDescent="0.3">
      <c r="A14621" s="336">
        <v>49071</v>
      </c>
      <c r="B14621" s="2" t="s">
        <v>295</v>
      </c>
      <c r="C14621" s="429">
        <v>6.3106210000000003</v>
      </c>
      <c r="D14621" s="429">
        <v>3.3314849999999998</v>
      </c>
      <c r="E14621" s="429">
        <v>2.9791360000000005</v>
      </c>
      <c r="F14621" s="429">
        <v>5.5230929999999958</v>
      </c>
    </row>
    <row r="14622" spans="1:6" x14ac:dyDescent="0.3">
      <c r="A14622" s="336">
        <v>49072</v>
      </c>
      <c r="B14622" s="2" t="s">
        <v>293</v>
      </c>
      <c r="C14622" s="429">
        <v>6.3654270000000004</v>
      </c>
      <c r="D14622" s="429">
        <v>3.3599969999999999</v>
      </c>
      <c r="E14622" s="429">
        <v>3.0054300000000005</v>
      </c>
      <c r="F14622" s="429">
        <v>6.502555000000001</v>
      </c>
    </row>
    <row r="14623" spans="1:6" x14ac:dyDescent="0.3">
      <c r="A14623" s="336">
        <v>49073</v>
      </c>
      <c r="B14623" s="2" t="s">
        <v>295</v>
      </c>
      <c r="C14623" s="429">
        <v>6.1895870000000004</v>
      </c>
      <c r="D14623" s="429">
        <v>3.0806140000000002</v>
      </c>
      <c r="E14623" s="429">
        <v>3.1089730000000002</v>
      </c>
      <c r="F14623" s="429">
        <v>5.8945550000000004</v>
      </c>
    </row>
    <row r="14624" spans="1:6" x14ac:dyDescent="0.3">
      <c r="A14624" s="336">
        <v>49076</v>
      </c>
      <c r="B14624" s="2" t="s">
        <v>295</v>
      </c>
      <c r="C14624" s="429">
        <v>6.1364869999999998</v>
      </c>
      <c r="D14624" s="429">
        <v>3.1106020000000001</v>
      </c>
      <c r="E14624" s="429">
        <v>3.0258849999999997</v>
      </c>
      <c r="F14624" s="429">
        <v>6.9834430000000012</v>
      </c>
    </row>
    <row r="14625" spans="1:6" x14ac:dyDescent="0.3">
      <c r="A14625" s="336">
        <v>49078</v>
      </c>
      <c r="B14625" s="2" t="s">
        <v>295</v>
      </c>
      <c r="C14625" s="429">
        <v>6.1700730000000004</v>
      </c>
      <c r="D14625" s="429">
        <v>3.2140110000000002</v>
      </c>
      <c r="E14625" s="429">
        <v>2.9560620000000002</v>
      </c>
      <c r="F14625" s="429">
        <v>3.5648660000000021</v>
      </c>
    </row>
    <row r="14626" spans="1:6" x14ac:dyDescent="0.3">
      <c r="A14626" s="336">
        <v>49079</v>
      </c>
      <c r="B14626" s="2" t="s">
        <v>295</v>
      </c>
      <c r="C14626" s="429">
        <v>6.2906370000000003</v>
      </c>
      <c r="D14626" s="429">
        <v>3.2300439999999999</v>
      </c>
      <c r="E14626" s="429">
        <v>3.0605930000000003</v>
      </c>
      <c r="F14626" s="429">
        <v>5.9424419999999927</v>
      </c>
    </row>
    <row r="14627" spans="1:6" x14ac:dyDescent="0.3">
      <c r="A14627" s="336">
        <v>49080</v>
      </c>
      <c r="B14627" s="2" t="s">
        <v>295</v>
      </c>
      <c r="C14627" s="429">
        <v>6.2206799999999998</v>
      </c>
      <c r="D14627" s="429">
        <v>3.2771599999999999</v>
      </c>
      <c r="E14627" s="429">
        <v>2.9435199999999999</v>
      </c>
      <c r="F14627" s="429">
        <v>4.3560380000000052</v>
      </c>
    </row>
    <row r="14628" spans="1:6" x14ac:dyDescent="0.3">
      <c r="A14628" s="336">
        <v>49082</v>
      </c>
      <c r="B14628" s="2" t="s">
        <v>293</v>
      </c>
      <c r="C14628" s="429">
        <v>6.1240420000000002</v>
      </c>
      <c r="D14628" s="429">
        <v>3.4607939999999999</v>
      </c>
      <c r="E14628" s="429">
        <v>2.6632480000000003</v>
      </c>
      <c r="F14628" s="429">
        <v>5.1405850000000086</v>
      </c>
    </row>
    <row r="14629" spans="1:6" x14ac:dyDescent="0.3">
      <c r="A14629" s="336">
        <v>49083</v>
      </c>
      <c r="B14629" s="2" t="s">
        <v>295</v>
      </c>
      <c r="C14629" s="429">
        <v>6.2774780000000003</v>
      </c>
      <c r="D14629" s="429">
        <v>3.351016</v>
      </c>
      <c r="E14629" s="429">
        <v>2.9264620000000003</v>
      </c>
      <c r="F14629" s="429">
        <v>5.2289819999999949</v>
      </c>
    </row>
    <row r="14630" spans="1:6" x14ac:dyDescent="0.3">
      <c r="A14630" s="336">
        <v>49085</v>
      </c>
      <c r="B14630" s="2" t="s">
        <v>295</v>
      </c>
      <c r="C14630" s="429">
        <v>6.3267249999999997</v>
      </c>
      <c r="D14630" s="429">
        <v>3.287156</v>
      </c>
      <c r="E14630" s="429">
        <v>3.0395689999999997</v>
      </c>
      <c r="F14630" s="429">
        <v>6.1489660000000015</v>
      </c>
    </row>
    <row r="14631" spans="1:6" x14ac:dyDescent="0.3">
      <c r="A14631" s="336">
        <v>49087</v>
      </c>
      <c r="B14631" s="2" t="s">
        <v>293</v>
      </c>
      <c r="C14631" s="429">
        <v>6.3589830000000003</v>
      </c>
      <c r="D14631" s="429">
        <v>3.3782390000000002</v>
      </c>
      <c r="E14631" s="429">
        <v>2.9807440000000001</v>
      </c>
      <c r="F14631" s="429">
        <v>5.9659049999999993</v>
      </c>
    </row>
    <row r="14632" spans="1:6" x14ac:dyDescent="0.3">
      <c r="A14632" s="336">
        <v>49088</v>
      </c>
      <c r="B14632" s="2" t="s">
        <v>293</v>
      </c>
      <c r="C14632" s="429">
        <v>6.2903019999999996</v>
      </c>
      <c r="D14632" s="429">
        <v>3.3574280000000001</v>
      </c>
      <c r="E14632" s="429">
        <v>2.9328739999999995</v>
      </c>
      <c r="F14632" s="429">
        <v>6.1737280000000041</v>
      </c>
    </row>
    <row r="14633" spans="1:6" x14ac:dyDescent="0.3">
      <c r="A14633" s="336">
        <v>49089</v>
      </c>
      <c r="B14633" s="2" t="s">
        <v>293</v>
      </c>
      <c r="C14633" s="429">
        <v>6.2776189999999996</v>
      </c>
      <c r="D14633" s="429">
        <v>3.328233</v>
      </c>
      <c r="E14633" s="429">
        <v>2.9493859999999996</v>
      </c>
      <c r="F14633" s="429">
        <v>6.5829200000000014</v>
      </c>
    </row>
    <row r="14634" spans="1:6" x14ac:dyDescent="0.3">
      <c r="A14634" s="336">
        <v>49090</v>
      </c>
      <c r="B14634" s="2" t="s">
        <v>295</v>
      </c>
      <c r="C14634" s="429">
        <v>6.2278029999999998</v>
      </c>
      <c r="D14634" s="429">
        <v>2.865688</v>
      </c>
      <c r="E14634" s="429">
        <v>3.3621149999999997</v>
      </c>
      <c r="F14634" s="429">
        <v>8.1726899999999958</v>
      </c>
    </row>
    <row r="14635" spans="1:6" x14ac:dyDescent="0.3">
      <c r="A14635" s="336">
        <v>49091</v>
      </c>
      <c r="B14635" s="2" t="s">
        <v>293</v>
      </c>
      <c r="C14635" s="429">
        <v>6.3664639999999997</v>
      </c>
      <c r="D14635" s="429">
        <v>3.3747630000000002</v>
      </c>
      <c r="E14635" s="429">
        <v>2.9917009999999995</v>
      </c>
      <c r="F14635" s="429">
        <v>6.5728580000000036</v>
      </c>
    </row>
    <row r="14636" spans="1:6" x14ac:dyDescent="0.3">
      <c r="A14636" s="336">
        <v>49092</v>
      </c>
      <c r="B14636" s="2" t="s">
        <v>293</v>
      </c>
      <c r="C14636" s="429">
        <v>6.1523149999999998</v>
      </c>
      <c r="D14636" s="429">
        <v>3.3732410000000002</v>
      </c>
      <c r="E14636" s="429">
        <v>2.7790739999999996</v>
      </c>
      <c r="F14636" s="429">
        <v>6.3684719999999935</v>
      </c>
    </row>
    <row r="14637" spans="1:6" x14ac:dyDescent="0.3">
      <c r="A14637" s="336">
        <v>49093</v>
      </c>
      <c r="B14637" s="2" t="s">
        <v>293</v>
      </c>
      <c r="C14637" s="429">
        <v>6.3810229999999999</v>
      </c>
      <c r="D14637" s="429">
        <v>3.3930039999999999</v>
      </c>
      <c r="E14637" s="429">
        <v>2.988019</v>
      </c>
      <c r="F14637" s="429">
        <v>6.3429850000000059</v>
      </c>
    </row>
    <row r="14638" spans="1:6" x14ac:dyDescent="0.3">
      <c r="A14638" s="336">
        <v>49094</v>
      </c>
      <c r="B14638" s="2" t="s">
        <v>293</v>
      </c>
      <c r="C14638" s="429">
        <v>6.2096479999999996</v>
      </c>
      <c r="D14638" s="429">
        <v>3.3285290000000001</v>
      </c>
      <c r="E14638" s="429">
        <v>2.8811189999999995</v>
      </c>
      <c r="F14638" s="429">
        <v>6.5518549999999998</v>
      </c>
    </row>
    <row r="14639" spans="1:6" x14ac:dyDescent="0.3">
      <c r="A14639" s="336">
        <v>49095</v>
      </c>
      <c r="B14639" s="2" t="s">
        <v>293</v>
      </c>
      <c r="C14639" s="429">
        <v>6.3451959999999996</v>
      </c>
      <c r="D14639" s="429">
        <v>3.449109</v>
      </c>
      <c r="E14639" s="429">
        <v>2.8960869999999996</v>
      </c>
      <c r="F14639" s="429">
        <v>5.8936640000000082</v>
      </c>
    </row>
    <row r="14640" spans="1:6" x14ac:dyDescent="0.3">
      <c r="A14640" s="336">
        <v>49096</v>
      </c>
      <c r="B14640" s="2" t="s">
        <v>295</v>
      </c>
      <c r="C14640" s="429">
        <v>6.1491800000000003</v>
      </c>
      <c r="D14640" s="429">
        <v>2.9620359999999999</v>
      </c>
      <c r="E14640" s="429">
        <v>3.1871440000000004</v>
      </c>
      <c r="F14640" s="429">
        <v>6.3724250000000104</v>
      </c>
    </row>
    <row r="14641" spans="1:6" x14ac:dyDescent="0.3">
      <c r="A14641" s="336">
        <v>49097</v>
      </c>
      <c r="B14641" s="2" t="s">
        <v>293</v>
      </c>
      <c r="C14641" s="429">
        <v>6.3466490000000002</v>
      </c>
      <c r="D14641" s="429">
        <v>3.3606240000000001</v>
      </c>
      <c r="E14641" s="429">
        <v>2.9860250000000002</v>
      </c>
      <c r="F14641" s="429">
        <v>6.3286820000000006</v>
      </c>
    </row>
    <row r="14642" spans="1:6" x14ac:dyDescent="0.3">
      <c r="A14642" s="336">
        <v>49098</v>
      </c>
      <c r="B14642" s="2" t="s">
        <v>295</v>
      </c>
      <c r="C14642" s="429">
        <v>6.2932810000000003</v>
      </c>
      <c r="D14642" s="429">
        <v>3.1230169999999999</v>
      </c>
      <c r="E14642" s="429">
        <v>3.1702640000000004</v>
      </c>
      <c r="F14642" s="429">
        <v>7.1769180000000077</v>
      </c>
    </row>
    <row r="14643" spans="1:6" x14ac:dyDescent="0.3">
      <c r="A14643" s="336">
        <v>49099</v>
      </c>
      <c r="B14643" s="2" t="s">
        <v>293</v>
      </c>
      <c r="C14643" s="429">
        <v>6.3862259999999997</v>
      </c>
      <c r="D14643" s="429">
        <v>3.434679</v>
      </c>
      <c r="E14643" s="429">
        <v>2.9515469999999997</v>
      </c>
      <c r="F14643" s="429">
        <v>6.5779859999999886</v>
      </c>
    </row>
    <row r="14644" spans="1:6" x14ac:dyDescent="0.3">
      <c r="A14644" s="336">
        <v>49101</v>
      </c>
      <c r="B14644" s="2" t="s">
        <v>295</v>
      </c>
      <c r="C14644" s="429">
        <v>6.3449799999999996</v>
      </c>
      <c r="D14644" s="429">
        <v>3.4128639999999999</v>
      </c>
      <c r="E14644" s="429">
        <v>2.9321159999999997</v>
      </c>
      <c r="F14644" s="429">
        <v>5.2142790000000048</v>
      </c>
    </row>
    <row r="14645" spans="1:6" x14ac:dyDescent="0.3">
      <c r="A14645" s="336">
        <v>49102</v>
      </c>
      <c r="B14645" s="2" t="s">
        <v>295</v>
      </c>
      <c r="C14645" s="429">
        <v>6.3158649999999996</v>
      </c>
      <c r="D14645" s="429">
        <v>3.3462710000000002</v>
      </c>
      <c r="E14645" s="429">
        <v>2.9695939999999994</v>
      </c>
      <c r="F14645" s="429">
        <v>5.5315310000000082</v>
      </c>
    </row>
    <row r="14646" spans="1:6" x14ac:dyDescent="0.3">
      <c r="A14646" s="336">
        <v>49103</v>
      </c>
      <c r="B14646" s="2" t="s">
        <v>295</v>
      </c>
      <c r="C14646" s="429">
        <v>6.3334359999999998</v>
      </c>
      <c r="D14646" s="429">
        <v>3.3767999999999998</v>
      </c>
      <c r="E14646" s="429">
        <v>2.956636</v>
      </c>
      <c r="F14646" s="429">
        <v>5.3421049999999966</v>
      </c>
    </row>
    <row r="14647" spans="1:6" x14ac:dyDescent="0.3">
      <c r="A14647" s="336">
        <v>49104</v>
      </c>
      <c r="B14647" s="2" t="s">
        <v>295</v>
      </c>
      <c r="C14647" s="429">
        <v>6.3283820000000004</v>
      </c>
      <c r="D14647" s="429">
        <v>3.3547760000000002</v>
      </c>
      <c r="E14647" s="429">
        <v>2.9736060000000002</v>
      </c>
      <c r="F14647" s="429">
        <v>5.5002619999999922</v>
      </c>
    </row>
    <row r="14648" spans="1:6" x14ac:dyDescent="0.3">
      <c r="A14648" s="336">
        <v>49106</v>
      </c>
      <c r="B14648" s="2" t="s">
        <v>295</v>
      </c>
      <c r="C14648" s="429">
        <v>6.3515519999999999</v>
      </c>
      <c r="D14648" s="429">
        <v>3.447136</v>
      </c>
      <c r="E14648" s="429">
        <v>2.9044159999999999</v>
      </c>
      <c r="F14648" s="429">
        <v>5.0971609999999927</v>
      </c>
    </row>
    <row r="14649" spans="1:6" x14ac:dyDescent="0.3">
      <c r="A14649" s="336">
        <v>49107</v>
      </c>
      <c r="B14649" s="2" t="s">
        <v>295</v>
      </c>
      <c r="C14649" s="429">
        <v>6.3535649999999997</v>
      </c>
      <c r="D14649" s="429">
        <v>3.4765250000000001</v>
      </c>
      <c r="E14649" s="429">
        <v>2.8770399999999996</v>
      </c>
      <c r="F14649" s="429">
        <v>4.5714169999999967</v>
      </c>
    </row>
    <row r="14650" spans="1:6" x14ac:dyDescent="0.3">
      <c r="A14650" s="336">
        <v>49111</v>
      </c>
      <c r="B14650" s="2" t="s">
        <v>295</v>
      </c>
      <c r="C14650" s="429">
        <v>6.3186479999999996</v>
      </c>
      <c r="D14650" s="429">
        <v>3.2846169999999999</v>
      </c>
      <c r="E14650" s="429">
        <v>3.0340309999999997</v>
      </c>
      <c r="F14650" s="429">
        <v>6.0529840000000092</v>
      </c>
    </row>
    <row r="14651" spans="1:6" x14ac:dyDescent="0.3">
      <c r="A14651" s="336">
        <v>49112</v>
      </c>
      <c r="B14651" s="2" t="s">
        <v>295</v>
      </c>
      <c r="C14651" s="429">
        <v>6.3417519999999996</v>
      </c>
      <c r="D14651" s="429">
        <v>3.4546009999999998</v>
      </c>
      <c r="E14651" s="429">
        <v>2.8871509999999998</v>
      </c>
      <c r="F14651" s="429">
        <v>5.6482370000000017</v>
      </c>
    </row>
    <row r="14652" spans="1:6" x14ac:dyDescent="0.3">
      <c r="A14652" s="336">
        <v>49113</v>
      </c>
      <c r="B14652" s="2" t="s">
        <v>295</v>
      </c>
      <c r="C14652" s="429">
        <v>6.3644660000000002</v>
      </c>
      <c r="D14652" s="429">
        <v>3.5588039999999999</v>
      </c>
      <c r="E14652" s="429">
        <v>2.8056620000000003</v>
      </c>
      <c r="F14652" s="429">
        <v>4.1137560000000022</v>
      </c>
    </row>
    <row r="14653" spans="1:6" x14ac:dyDescent="0.3">
      <c r="A14653" s="336">
        <v>49116</v>
      </c>
      <c r="B14653" s="2" t="s">
        <v>295</v>
      </c>
      <c r="C14653" s="429">
        <v>6.3617549999999996</v>
      </c>
      <c r="D14653" s="429">
        <v>3.5712999999999999</v>
      </c>
      <c r="E14653" s="429">
        <v>2.7904549999999997</v>
      </c>
      <c r="F14653" s="429">
        <v>4.4844169999999934</v>
      </c>
    </row>
    <row r="14654" spans="1:6" x14ac:dyDescent="0.3">
      <c r="A14654" s="336">
        <v>49117</v>
      </c>
      <c r="B14654" s="2" t="s">
        <v>295</v>
      </c>
      <c r="C14654" s="429">
        <v>6.3687800000000001</v>
      </c>
      <c r="D14654" s="429">
        <v>3.6710159999999998</v>
      </c>
      <c r="E14654" s="429">
        <v>2.6977640000000003</v>
      </c>
      <c r="F14654" s="429">
        <v>4.0731659999999934</v>
      </c>
    </row>
    <row r="14655" spans="1:6" x14ac:dyDescent="0.3">
      <c r="A14655" s="336">
        <v>49120</v>
      </c>
      <c r="B14655" s="2" t="s">
        <v>295</v>
      </c>
      <c r="C14655" s="429">
        <v>6.3370360000000003</v>
      </c>
      <c r="D14655" s="429">
        <v>3.4363380000000001</v>
      </c>
      <c r="E14655" s="429">
        <v>2.9006980000000002</v>
      </c>
      <c r="F14655" s="429">
        <v>4.9854930000000053</v>
      </c>
    </row>
    <row r="14656" spans="1:6" x14ac:dyDescent="0.3">
      <c r="A14656" s="336">
        <v>49125</v>
      </c>
      <c r="B14656" s="2" t="s">
        <v>295</v>
      </c>
      <c r="C14656" s="429">
        <v>6.359515</v>
      </c>
      <c r="D14656" s="429">
        <v>3.5104929999999999</v>
      </c>
      <c r="E14656" s="429">
        <v>2.8490220000000002</v>
      </c>
      <c r="F14656" s="429">
        <v>4.6854489999999984</v>
      </c>
    </row>
    <row r="14657" spans="1:6" x14ac:dyDescent="0.3">
      <c r="A14657" s="336">
        <v>49126</v>
      </c>
      <c r="B14657" s="2" t="s">
        <v>295</v>
      </c>
      <c r="C14657" s="429">
        <v>6.325609</v>
      </c>
      <c r="D14657" s="429">
        <v>3.2875700000000001</v>
      </c>
      <c r="E14657" s="429">
        <v>3.0380389999999999</v>
      </c>
      <c r="F14657" s="429">
        <v>6.0757249999999914</v>
      </c>
    </row>
    <row r="14658" spans="1:6" x14ac:dyDescent="0.3">
      <c r="A14658" s="336">
        <v>49127</v>
      </c>
      <c r="B14658" s="2" t="s">
        <v>295</v>
      </c>
      <c r="C14658" s="429">
        <v>6.335299</v>
      </c>
      <c r="D14658" s="429">
        <v>3.3537970000000001</v>
      </c>
      <c r="E14658" s="429">
        <v>2.9815019999999999</v>
      </c>
      <c r="F14658" s="429">
        <v>5.7104149999999976</v>
      </c>
    </row>
    <row r="14659" spans="1:6" x14ac:dyDescent="0.3">
      <c r="A14659" s="336">
        <v>49128</v>
      </c>
      <c r="B14659" s="2" t="s">
        <v>295</v>
      </c>
      <c r="C14659" s="429">
        <v>6.3650399999999996</v>
      </c>
      <c r="D14659" s="429">
        <v>3.5947480000000001</v>
      </c>
      <c r="E14659" s="429">
        <v>2.7702919999999995</v>
      </c>
      <c r="F14659" s="429">
        <v>4.1524129999999886</v>
      </c>
    </row>
    <row r="14660" spans="1:6" x14ac:dyDescent="0.3">
      <c r="A14660" s="336">
        <v>49129</v>
      </c>
      <c r="B14660" s="2" t="s">
        <v>295</v>
      </c>
      <c r="C14660" s="429">
        <v>6.3641649999999998</v>
      </c>
      <c r="D14660" s="429">
        <v>3.6154410000000001</v>
      </c>
      <c r="E14660" s="429">
        <v>2.7487239999999997</v>
      </c>
      <c r="F14660" s="429">
        <v>4.253579000000002</v>
      </c>
    </row>
    <row r="14661" spans="1:6" x14ac:dyDescent="0.3">
      <c r="A14661" s="336">
        <v>49130</v>
      </c>
      <c r="B14661" s="2" t="s">
        <v>293</v>
      </c>
      <c r="C14661" s="429">
        <v>6.3728470000000002</v>
      </c>
      <c r="D14661" s="429">
        <v>3.4888080000000001</v>
      </c>
      <c r="E14661" s="429">
        <v>2.884039</v>
      </c>
      <c r="F14661" s="429">
        <v>6.2157259999999965</v>
      </c>
    </row>
    <row r="14662" spans="1:6" x14ac:dyDescent="0.3">
      <c r="A14662" s="336">
        <v>49201</v>
      </c>
      <c r="B14662" s="2" t="s">
        <v>295</v>
      </c>
      <c r="C14662" s="429">
        <v>6.1151600000000004</v>
      </c>
      <c r="D14662" s="429">
        <v>3.033744</v>
      </c>
      <c r="E14662" s="429">
        <v>3.0814160000000004</v>
      </c>
      <c r="F14662" s="429">
        <v>7.9789970000000032</v>
      </c>
    </row>
    <row r="14663" spans="1:6" x14ac:dyDescent="0.3">
      <c r="A14663" s="336">
        <v>49202</v>
      </c>
      <c r="B14663" s="2" t="s">
        <v>295</v>
      </c>
      <c r="C14663" s="429">
        <v>6.1252180000000003</v>
      </c>
      <c r="D14663" s="429">
        <v>3.0259070000000001</v>
      </c>
      <c r="E14663" s="429">
        <v>3.0993110000000001</v>
      </c>
      <c r="F14663" s="429">
        <v>8.5168259999999982</v>
      </c>
    </row>
    <row r="14664" spans="1:6" x14ac:dyDescent="0.3">
      <c r="A14664" s="336">
        <v>49203</v>
      </c>
      <c r="B14664" s="2" t="s">
        <v>295</v>
      </c>
      <c r="C14664" s="429">
        <v>6.1139239999999999</v>
      </c>
      <c r="D14664" s="429">
        <v>3.0756399999999999</v>
      </c>
      <c r="E14664" s="429">
        <v>3.038284</v>
      </c>
      <c r="F14664" s="429">
        <v>8.0619070000000015</v>
      </c>
    </row>
    <row r="14665" spans="1:6" x14ac:dyDescent="0.3">
      <c r="A14665" s="336">
        <v>49220</v>
      </c>
      <c r="B14665" s="2" t="s">
        <v>295</v>
      </c>
      <c r="C14665" s="429">
        <v>6.0601779999999996</v>
      </c>
      <c r="D14665" s="429">
        <v>3.2658260000000001</v>
      </c>
      <c r="E14665" s="429">
        <v>2.7943519999999995</v>
      </c>
      <c r="F14665" s="429">
        <v>5.5774379999999937</v>
      </c>
    </row>
    <row r="14666" spans="1:6" x14ac:dyDescent="0.3">
      <c r="A14666" s="336">
        <v>49221</v>
      </c>
      <c r="B14666" s="2" t="s">
        <v>295</v>
      </c>
      <c r="C14666" s="429">
        <v>6.1014689999999998</v>
      </c>
      <c r="D14666" s="429">
        <v>3.074357</v>
      </c>
      <c r="E14666" s="429">
        <v>3.0271119999999998</v>
      </c>
      <c r="F14666" s="429">
        <v>6.4415850000000034</v>
      </c>
    </row>
    <row r="14667" spans="1:6" x14ac:dyDescent="0.3">
      <c r="A14667" s="336">
        <v>49224</v>
      </c>
      <c r="B14667" s="2" t="s">
        <v>295</v>
      </c>
      <c r="C14667" s="429">
        <v>6.1478429999999999</v>
      </c>
      <c r="D14667" s="429">
        <v>3.227217</v>
      </c>
      <c r="E14667" s="429">
        <v>2.9206259999999999</v>
      </c>
      <c r="F14667" s="429">
        <v>7.0702909999999939</v>
      </c>
    </row>
    <row r="14668" spans="1:6" x14ac:dyDescent="0.3">
      <c r="A14668" s="336">
        <v>49227</v>
      </c>
      <c r="B14668" s="2" t="s">
        <v>293</v>
      </c>
      <c r="C14668" s="429">
        <v>6.0643099999999999</v>
      </c>
      <c r="D14668" s="429">
        <v>3.586551</v>
      </c>
      <c r="E14668" s="429">
        <v>2.4777589999999998</v>
      </c>
      <c r="F14668" s="429">
        <v>4.0515919999999994</v>
      </c>
    </row>
    <row r="14669" spans="1:6" x14ac:dyDescent="0.3">
      <c r="A14669" s="336">
        <v>49228</v>
      </c>
      <c r="B14669" s="2" t="s">
        <v>295</v>
      </c>
      <c r="C14669" s="429">
        <v>6.0938489999999996</v>
      </c>
      <c r="D14669" s="429">
        <v>3.0412029999999999</v>
      </c>
      <c r="E14669" s="429">
        <v>3.0526459999999997</v>
      </c>
      <c r="F14669" s="429">
        <v>7.1331970000000027</v>
      </c>
    </row>
    <row r="14670" spans="1:6" x14ac:dyDescent="0.3">
      <c r="A14670" s="336">
        <v>49229</v>
      </c>
      <c r="B14670" s="2" t="s">
        <v>295</v>
      </c>
      <c r="C14670" s="429">
        <v>6.1397539999999999</v>
      </c>
      <c r="D14670" s="429">
        <v>2.917259</v>
      </c>
      <c r="E14670" s="429">
        <v>3.2224949999999999</v>
      </c>
      <c r="F14670" s="429">
        <v>7.7857450000000057</v>
      </c>
    </row>
    <row r="14671" spans="1:6" x14ac:dyDescent="0.3">
      <c r="A14671" s="336">
        <v>49230</v>
      </c>
      <c r="B14671" s="2" t="s">
        <v>295</v>
      </c>
      <c r="C14671" s="429">
        <v>6.0873150000000003</v>
      </c>
      <c r="D14671" s="429">
        <v>3.0835949999999999</v>
      </c>
      <c r="E14671" s="429">
        <v>3.0037200000000004</v>
      </c>
      <c r="F14671" s="429">
        <v>6.6750900000000009</v>
      </c>
    </row>
    <row r="14672" spans="1:6" x14ac:dyDescent="0.3">
      <c r="A14672" s="336">
        <v>49232</v>
      </c>
      <c r="B14672" s="2" t="s">
        <v>293</v>
      </c>
      <c r="C14672" s="429">
        <v>6.0930499999999999</v>
      </c>
      <c r="D14672" s="429">
        <v>3.5673599999999999</v>
      </c>
      <c r="E14672" s="429">
        <v>2.52569</v>
      </c>
      <c r="F14672" s="429">
        <v>3.6805769999999924</v>
      </c>
    </row>
    <row r="14673" spans="1:6" x14ac:dyDescent="0.3">
      <c r="A14673" s="336">
        <v>49233</v>
      </c>
      <c r="B14673" s="2" t="s">
        <v>295</v>
      </c>
      <c r="C14673" s="429">
        <v>6.0647469999999997</v>
      </c>
      <c r="D14673" s="429">
        <v>3.234826</v>
      </c>
      <c r="E14673" s="429">
        <v>2.8299209999999997</v>
      </c>
      <c r="F14673" s="429">
        <v>5.9625960000000013</v>
      </c>
    </row>
    <row r="14674" spans="1:6" x14ac:dyDescent="0.3">
      <c r="A14674" s="336">
        <v>49234</v>
      </c>
      <c r="B14674" s="2" t="s">
        <v>295</v>
      </c>
      <c r="C14674" s="429">
        <v>6.0788989999999998</v>
      </c>
      <c r="D14674" s="429">
        <v>3.1818580000000001</v>
      </c>
      <c r="E14674" s="429">
        <v>2.8970409999999998</v>
      </c>
      <c r="F14674" s="429">
        <v>6.6218629999999976</v>
      </c>
    </row>
    <row r="14675" spans="1:6" x14ac:dyDescent="0.3">
      <c r="A14675" s="336">
        <v>49235</v>
      </c>
      <c r="B14675" s="2" t="s">
        <v>295</v>
      </c>
      <c r="C14675" s="429">
        <v>6.0904740000000004</v>
      </c>
      <c r="D14675" s="429">
        <v>3.221333</v>
      </c>
      <c r="E14675" s="429">
        <v>2.8691410000000004</v>
      </c>
      <c r="F14675" s="429">
        <v>5.8533539999999959</v>
      </c>
    </row>
    <row r="14676" spans="1:6" x14ac:dyDescent="0.3">
      <c r="A14676" s="336">
        <v>49236</v>
      </c>
      <c r="B14676" s="2" t="s">
        <v>295</v>
      </c>
      <c r="C14676" s="429">
        <v>6.1072559999999996</v>
      </c>
      <c r="D14676" s="429">
        <v>2.9280650000000001</v>
      </c>
      <c r="E14676" s="429">
        <v>3.1791909999999994</v>
      </c>
      <c r="F14676" s="429">
        <v>7.3470129999999969</v>
      </c>
    </row>
    <row r="14677" spans="1:6" x14ac:dyDescent="0.3">
      <c r="A14677" s="336">
        <v>49237</v>
      </c>
      <c r="B14677" s="2" t="s">
        <v>295</v>
      </c>
      <c r="C14677" s="429">
        <v>6.1280270000000003</v>
      </c>
      <c r="D14677" s="429">
        <v>3.3279719999999999</v>
      </c>
      <c r="E14677" s="429">
        <v>2.8000550000000004</v>
      </c>
      <c r="F14677" s="429">
        <v>6.375633999999998</v>
      </c>
    </row>
    <row r="14678" spans="1:6" x14ac:dyDescent="0.3">
      <c r="A14678" s="336">
        <v>49238</v>
      </c>
      <c r="B14678" s="2" t="s">
        <v>295</v>
      </c>
      <c r="C14678" s="429">
        <v>6.1184279999999998</v>
      </c>
      <c r="D14678" s="429">
        <v>2.9511569999999998</v>
      </c>
      <c r="E14678" s="429">
        <v>3.1672709999999999</v>
      </c>
      <c r="F14678" s="429">
        <v>7.7203519999999948</v>
      </c>
    </row>
    <row r="14679" spans="1:6" x14ac:dyDescent="0.3">
      <c r="A14679" s="336">
        <v>49240</v>
      </c>
      <c r="B14679" s="2" t="s">
        <v>295</v>
      </c>
      <c r="C14679" s="429">
        <v>6.1082879999999999</v>
      </c>
      <c r="D14679" s="429">
        <v>2.9054660000000001</v>
      </c>
      <c r="E14679" s="429">
        <v>3.2028219999999998</v>
      </c>
      <c r="F14679" s="429">
        <v>7.8854110000000048</v>
      </c>
    </row>
    <row r="14680" spans="1:6" x14ac:dyDescent="0.3">
      <c r="A14680" s="336">
        <v>49241</v>
      </c>
      <c r="B14680" s="2" t="s">
        <v>295</v>
      </c>
      <c r="C14680" s="429">
        <v>6.1008469999999999</v>
      </c>
      <c r="D14680" s="429">
        <v>3.4120309999999998</v>
      </c>
      <c r="E14680" s="429">
        <v>2.6888160000000001</v>
      </c>
      <c r="F14680" s="429">
        <v>5.4312410000000106</v>
      </c>
    </row>
    <row r="14681" spans="1:6" x14ac:dyDescent="0.3">
      <c r="A14681" s="336">
        <v>49242</v>
      </c>
      <c r="B14681" s="2" t="s">
        <v>295</v>
      </c>
      <c r="C14681" s="429">
        <v>6.0511350000000004</v>
      </c>
      <c r="D14681" s="429">
        <v>3.6252219999999999</v>
      </c>
      <c r="E14681" s="429">
        <v>2.4259130000000004</v>
      </c>
      <c r="F14681" s="429">
        <v>3.2622420000000005</v>
      </c>
    </row>
    <row r="14682" spans="1:6" x14ac:dyDescent="0.3">
      <c r="A14682" s="336">
        <v>49245</v>
      </c>
      <c r="B14682" s="2" t="s">
        <v>295</v>
      </c>
      <c r="C14682" s="429">
        <v>6.1723489999999996</v>
      </c>
      <c r="D14682" s="429">
        <v>3.4374159999999998</v>
      </c>
      <c r="E14682" s="429">
        <v>2.7349329999999998</v>
      </c>
      <c r="F14682" s="429">
        <v>6.089856000000001</v>
      </c>
    </row>
    <row r="14683" spans="1:6" x14ac:dyDescent="0.3">
      <c r="A14683" s="336">
        <v>49246</v>
      </c>
      <c r="B14683" s="2" t="s">
        <v>295</v>
      </c>
      <c r="C14683" s="429">
        <v>6.0939249999999996</v>
      </c>
      <c r="D14683" s="429">
        <v>3.2986239999999998</v>
      </c>
      <c r="E14683" s="429">
        <v>2.7953009999999998</v>
      </c>
      <c r="F14683" s="429">
        <v>6.1301329999999936</v>
      </c>
    </row>
    <row r="14684" spans="1:6" x14ac:dyDescent="0.3">
      <c r="A14684" s="336">
        <v>49247</v>
      </c>
      <c r="B14684" s="2" t="s">
        <v>295</v>
      </c>
      <c r="C14684" s="429">
        <v>6.0784200000000004</v>
      </c>
      <c r="D14684" s="429">
        <v>3.3657360000000001</v>
      </c>
      <c r="E14684" s="429">
        <v>2.7126840000000003</v>
      </c>
      <c r="F14684" s="429">
        <v>5.0734859999999955</v>
      </c>
    </row>
    <row r="14685" spans="1:6" x14ac:dyDescent="0.3">
      <c r="A14685" s="336">
        <v>49248</v>
      </c>
      <c r="B14685" s="2" t="s">
        <v>295</v>
      </c>
      <c r="C14685" s="429">
        <v>6.0962560000000003</v>
      </c>
      <c r="D14685" s="429">
        <v>3.131894</v>
      </c>
      <c r="E14685" s="429">
        <v>2.9643620000000004</v>
      </c>
      <c r="F14685" s="429">
        <v>6.6900930000000045</v>
      </c>
    </row>
    <row r="14686" spans="1:6" x14ac:dyDescent="0.3">
      <c r="A14686" s="336">
        <v>49249</v>
      </c>
      <c r="B14686" s="2" t="s">
        <v>295</v>
      </c>
      <c r="C14686" s="429">
        <v>6.0555859999999999</v>
      </c>
      <c r="D14686" s="429">
        <v>3.360649</v>
      </c>
      <c r="E14686" s="429">
        <v>2.6949369999999999</v>
      </c>
      <c r="F14686" s="429">
        <v>5.1606359999999967</v>
      </c>
    </row>
    <row r="14687" spans="1:6" x14ac:dyDescent="0.3">
      <c r="A14687" s="336">
        <v>49250</v>
      </c>
      <c r="B14687" s="2" t="s">
        <v>295</v>
      </c>
      <c r="C14687" s="429">
        <v>6.0724489999999998</v>
      </c>
      <c r="D14687" s="429">
        <v>3.5173679999999998</v>
      </c>
      <c r="E14687" s="429">
        <v>2.5550809999999999</v>
      </c>
      <c r="F14687" s="429">
        <v>4.3177030000000016</v>
      </c>
    </row>
    <row r="14688" spans="1:6" x14ac:dyDescent="0.3">
      <c r="A14688" s="336">
        <v>49251</v>
      </c>
      <c r="B14688" s="2" t="s">
        <v>295</v>
      </c>
      <c r="C14688" s="429">
        <v>6.1139140000000003</v>
      </c>
      <c r="D14688" s="429">
        <v>2.818692</v>
      </c>
      <c r="E14688" s="429">
        <v>3.2952220000000003</v>
      </c>
      <c r="F14688" s="429">
        <v>8.6502179999999953</v>
      </c>
    </row>
    <row r="14689" spans="1:6" x14ac:dyDescent="0.3">
      <c r="A14689" s="336">
        <v>49252</v>
      </c>
      <c r="B14689" s="2" t="s">
        <v>295</v>
      </c>
      <c r="C14689" s="429">
        <v>6.1144189999999998</v>
      </c>
      <c r="D14689" s="429">
        <v>3.5499040000000002</v>
      </c>
      <c r="E14689" s="429">
        <v>2.5645149999999997</v>
      </c>
      <c r="F14689" s="429">
        <v>4.8790389999999917</v>
      </c>
    </row>
    <row r="14690" spans="1:6" x14ac:dyDescent="0.3">
      <c r="A14690" s="336">
        <v>49253</v>
      </c>
      <c r="B14690" s="2" t="s">
        <v>295</v>
      </c>
      <c r="C14690" s="429">
        <v>6.06921</v>
      </c>
      <c r="D14690" s="429">
        <v>3.2212730000000001</v>
      </c>
      <c r="E14690" s="429">
        <v>2.8479369999999999</v>
      </c>
      <c r="F14690" s="429">
        <v>5.7391190000000023</v>
      </c>
    </row>
    <row r="14691" spans="1:6" x14ac:dyDescent="0.3">
      <c r="A14691" s="336">
        <v>49254</v>
      </c>
      <c r="B14691" s="2" t="s">
        <v>295</v>
      </c>
      <c r="C14691" s="429">
        <v>6.1109179999999999</v>
      </c>
      <c r="D14691" s="429">
        <v>3.0178600000000002</v>
      </c>
      <c r="E14691" s="429">
        <v>3.0930579999999996</v>
      </c>
      <c r="F14691" s="429">
        <v>8.0100920000000038</v>
      </c>
    </row>
    <row r="14692" spans="1:6" x14ac:dyDescent="0.3">
      <c r="A14692" s="336">
        <v>49255</v>
      </c>
      <c r="B14692" s="2" t="s">
        <v>293</v>
      </c>
      <c r="C14692" s="429">
        <v>6.1413599999999997</v>
      </c>
      <c r="D14692" s="429">
        <v>3.4928949999999999</v>
      </c>
      <c r="E14692" s="429">
        <v>2.6484649999999998</v>
      </c>
      <c r="F14692" s="429">
        <v>4.2377680000000026</v>
      </c>
    </row>
    <row r="14693" spans="1:6" x14ac:dyDescent="0.3">
      <c r="A14693" s="336">
        <v>49256</v>
      </c>
      <c r="B14693" s="2" t="s">
        <v>295</v>
      </c>
      <c r="C14693" s="429">
        <v>6.1211630000000001</v>
      </c>
      <c r="D14693" s="429">
        <v>3.289755</v>
      </c>
      <c r="E14693" s="429">
        <v>2.8314080000000001</v>
      </c>
      <c r="F14693" s="429">
        <v>6.0003580000000056</v>
      </c>
    </row>
    <row r="14694" spans="1:6" x14ac:dyDescent="0.3">
      <c r="A14694" s="336">
        <v>49259</v>
      </c>
      <c r="B14694" s="2" t="s">
        <v>295</v>
      </c>
      <c r="C14694" s="429">
        <v>6.1091540000000002</v>
      </c>
      <c r="D14694" s="429">
        <v>2.8473950000000001</v>
      </c>
      <c r="E14694" s="429">
        <v>3.2617590000000001</v>
      </c>
      <c r="F14694" s="429">
        <v>8.483581000000008</v>
      </c>
    </row>
    <row r="14695" spans="1:6" x14ac:dyDescent="0.3">
      <c r="A14695" s="336">
        <v>49262</v>
      </c>
      <c r="B14695" s="2" t="s">
        <v>295</v>
      </c>
      <c r="C14695" s="429">
        <v>6.041601</v>
      </c>
      <c r="D14695" s="429">
        <v>3.4409800000000001</v>
      </c>
      <c r="E14695" s="429">
        <v>2.6006209999999998</v>
      </c>
      <c r="F14695" s="429">
        <v>4.3501489999999947</v>
      </c>
    </row>
    <row r="14696" spans="1:6" x14ac:dyDescent="0.3">
      <c r="A14696" s="336">
        <v>49264</v>
      </c>
      <c r="B14696" s="2" t="s">
        <v>295</v>
      </c>
      <c r="C14696" s="429">
        <v>6.1237050000000002</v>
      </c>
      <c r="D14696" s="429">
        <v>2.91743</v>
      </c>
      <c r="E14696" s="429">
        <v>3.2062750000000002</v>
      </c>
      <c r="F14696" s="429">
        <v>8.4171239999999941</v>
      </c>
    </row>
    <row r="14697" spans="1:6" x14ac:dyDescent="0.3">
      <c r="A14697" s="336">
        <v>49265</v>
      </c>
      <c r="B14697" s="2" t="s">
        <v>295</v>
      </c>
      <c r="C14697" s="429">
        <v>6.0880429999999999</v>
      </c>
      <c r="D14697" s="429">
        <v>3.1056759999999999</v>
      </c>
      <c r="E14697" s="429">
        <v>2.982367</v>
      </c>
      <c r="F14697" s="429">
        <v>6.2973760000000034</v>
      </c>
    </row>
    <row r="14698" spans="1:6" x14ac:dyDescent="0.3">
      <c r="A14698" s="336">
        <v>49266</v>
      </c>
      <c r="B14698" s="2" t="s">
        <v>295</v>
      </c>
      <c r="C14698" s="429">
        <v>6.0477759999999998</v>
      </c>
      <c r="D14698" s="429">
        <v>3.5915119999999998</v>
      </c>
      <c r="E14698" s="429">
        <v>2.456264</v>
      </c>
      <c r="F14698" s="429">
        <v>3.4056290000000047</v>
      </c>
    </row>
    <row r="14699" spans="1:6" x14ac:dyDescent="0.3">
      <c r="A14699" s="336">
        <v>49267</v>
      </c>
      <c r="B14699" s="2" t="s">
        <v>295</v>
      </c>
      <c r="C14699" s="429">
        <v>6.0772930000000001</v>
      </c>
      <c r="D14699" s="429">
        <v>3.0209269999999999</v>
      </c>
      <c r="E14699" s="429">
        <v>3.0563660000000001</v>
      </c>
      <c r="F14699" s="429">
        <v>7.5350749999999991</v>
      </c>
    </row>
    <row r="14700" spans="1:6" x14ac:dyDescent="0.3">
      <c r="A14700" s="336">
        <v>49268</v>
      </c>
      <c r="B14700" s="2" t="s">
        <v>295</v>
      </c>
      <c r="C14700" s="429">
        <v>6.1032669999999998</v>
      </c>
      <c r="D14700" s="429">
        <v>3.0169280000000001</v>
      </c>
      <c r="E14700" s="429">
        <v>3.0863389999999997</v>
      </c>
      <c r="F14700" s="429">
        <v>6.9654229999999941</v>
      </c>
    </row>
    <row r="14701" spans="1:6" x14ac:dyDescent="0.3">
      <c r="A14701" s="336">
        <v>49269</v>
      </c>
      <c r="B14701" s="2" t="s">
        <v>295</v>
      </c>
      <c r="C14701" s="429">
        <v>6.1444179999999999</v>
      </c>
      <c r="D14701" s="429">
        <v>3.1182699999999999</v>
      </c>
      <c r="E14701" s="429">
        <v>3.0261480000000001</v>
      </c>
      <c r="F14701" s="429">
        <v>7.8661630000000073</v>
      </c>
    </row>
    <row r="14702" spans="1:6" x14ac:dyDescent="0.3">
      <c r="A14702" s="336">
        <v>49270</v>
      </c>
      <c r="B14702" s="2" t="s">
        <v>295</v>
      </c>
      <c r="C14702" s="429">
        <v>6.1273929999999996</v>
      </c>
      <c r="D14702" s="429">
        <v>2.9478650000000002</v>
      </c>
      <c r="E14702" s="429">
        <v>3.1795279999999995</v>
      </c>
      <c r="F14702" s="429">
        <v>8.0973619999999968</v>
      </c>
    </row>
    <row r="14703" spans="1:6" x14ac:dyDescent="0.3">
      <c r="A14703" s="336">
        <v>49271</v>
      </c>
      <c r="B14703" s="2" t="s">
        <v>295</v>
      </c>
      <c r="C14703" s="429">
        <v>6.0674590000000004</v>
      </c>
      <c r="D14703" s="429">
        <v>3.485195</v>
      </c>
      <c r="E14703" s="429">
        <v>2.5822640000000003</v>
      </c>
      <c r="F14703" s="429">
        <v>4.2935719999999975</v>
      </c>
    </row>
    <row r="14704" spans="1:6" x14ac:dyDescent="0.3">
      <c r="A14704" s="336">
        <v>49272</v>
      </c>
      <c r="B14704" s="2" t="s">
        <v>295</v>
      </c>
      <c r="C14704" s="429">
        <v>6.1174869999999997</v>
      </c>
      <c r="D14704" s="429">
        <v>2.8616679999999999</v>
      </c>
      <c r="E14704" s="429">
        <v>3.2558189999999998</v>
      </c>
      <c r="F14704" s="429">
        <v>8.6659820000000067</v>
      </c>
    </row>
    <row r="14705" spans="1:6" x14ac:dyDescent="0.3">
      <c r="A14705" s="336">
        <v>49274</v>
      </c>
      <c r="B14705" s="2" t="s">
        <v>293</v>
      </c>
      <c r="C14705" s="429">
        <v>6.0663340000000003</v>
      </c>
      <c r="D14705" s="429">
        <v>3.5929959999999999</v>
      </c>
      <c r="E14705" s="429">
        <v>2.4733380000000005</v>
      </c>
      <c r="F14705" s="429">
        <v>3.5821499999999986</v>
      </c>
    </row>
    <row r="14706" spans="1:6" x14ac:dyDescent="0.3">
      <c r="A14706" s="336">
        <v>49276</v>
      </c>
      <c r="B14706" s="2" t="s">
        <v>295</v>
      </c>
      <c r="C14706" s="429">
        <v>6.0874649999999999</v>
      </c>
      <c r="D14706" s="429">
        <v>3.0158770000000001</v>
      </c>
      <c r="E14706" s="429">
        <v>3.0715879999999998</v>
      </c>
      <c r="F14706" s="429">
        <v>7.4408329999999943</v>
      </c>
    </row>
    <row r="14707" spans="1:6" x14ac:dyDescent="0.3">
      <c r="A14707" s="336">
        <v>49277</v>
      </c>
      <c r="B14707" s="2" t="s">
        <v>295</v>
      </c>
      <c r="C14707" s="429">
        <v>6.1268830000000003</v>
      </c>
      <c r="D14707" s="429">
        <v>2.923438</v>
      </c>
      <c r="E14707" s="429">
        <v>3.2034450000000003</v>
      </c>
      <c r="F14707" s="429">
        <v>8.5969129999999971</v>
      </c>
    </row>
    <row r="14708" spans="1:6" x14ac:dyDescent="0.3">
      <c r="A14708" s="336">
        <v>49279</v>
      </c>
      <c r="B14708" s="2" t="s">
        <v>295</v>
      </c>
      <c r="C14708" s="429">
        <v>6.1033030000000004</v>
      </c>
      <c r="D14708" s="429">
        <v>3.171951</v>
      </c>
      <c r="E14708" s="429">
        <v>2.9313520000000004</v>
      </c>
      <c r="F14708" s="429">
        <v>6.3917800000000042</v>
      </c>
    </row>
    <row r="14709" spans="1:6" x14ac:dyDescent="0.3">
      <c r="A14709" s="336">
        <v>49283</v>
      </c>
      <c r="B14709" s="2" t="s">
        <v>295</v>
      </c>
      <c r="C14709" s="429">
        <v>6.1331220000000002</v>
      </c>
      <c r="D14709" s="429">
        <v>3.2242730000000002</v>
      </c>
      <c r="E14709" s="429">
        <v>2.908849</v>
      </c>
      <c r="F14709" s="429">
        <v>7.147822000000005</v>
      </c>
    </row>
    <row r="14710" spans="1:6" x14ac:dyDescent="0.3">
      <c r="A14710" s="336">
        <v>49284</v>
      </c>
      <c r="B14710" s="2" t="s">
        <v>295</v>
      </c>
      <c r="C14710" s="429">
        <v>6.1257400000000004</v>
      </c>
      <c r="D14710" s="429">
        <v>3.0639669999999999</v>
      </c>
      <c r="E14710" s="429">
        <v>3.0617730000000005</v>
      </c>
      <c r="F14710" s="429">
        <v>7.6842930000000038</v>
      </c>
    </row>
    <row r="14711" spans="1:6" x14ac:dyDescent="0.3">
      <c r="A14711" s="336">
        <v>49285</v>
      </c>
      <c r="B14711" s="2" t="s">
        <v>295</v>
      </c>
      <c r="C14711" s="429">
        <v>6.0954499999999996</v>
      </c>
      <c r="D14711" s="429">
        <v>2.750308</v>
      </c>
      <c r="E14711" s="429">
        <v>3.3451419999999996</v>
      </c>
      <c r="F14711" s="429">
        <v>8.557769000000004</v>
      </c>
    </row>
    <row r="14712" spans="1:6" x14ac:dyDescent="0.3">
      <c r="A14712" s="336">
        <v>49286</v>
      </c>
      <c r="B14712" s="2" t="s">
        <v>295</v>
      </c>
      <c r="C14712" s="429">
        <v>6.1124539999999996</v>
      </c>
      <c r="D14712" s="429">
        <v>2.9484659999999998</v>
      </c>
      <c r="E14712" s="429">
        <v>3.1639879999999998</v>
      </c>
      <c r="F14712" s="429">
        <v>7.2571330000000103</v>
      </c>
    </row>
    <row r="14713" spans="1:6" x14ac:dyDescent="0.3">
      <c r="A14713" s="336">
        <v>49287</v>
      </c>
      <c r="B14713" s="2" t="s">
        <v>295</v>
      </c>
      <c r="C14713" s="429">
        <v>6.1010499999999999</v>
      </c>
      <c r="D14713" s="429">
        <v>3.025604</v>
      </c>
      <c r="E14713" s="429">
        <v>3.0754459999999999</v>
      </c>
      <c r="F14713" s="429">
        <v>6.5958330000000025</v>
      </c>
    </row>
    <row r="14714" spans="1:6" x14ac:dyDescent="0.3">
      <c r="A14714" s="336">
        <v>49288</v>
      </c>
      <c r="B14714" s="2" t="s">
        <v>293</v>
      </c>
      <c r="C14714" s="429">
        <v>6.1246320000000001</v>
      </c>
      <c r="D14714" s="429">
        <v>3.4926650000000001</v>
      </c>
      <c r="E14714" s="429">
        <v>2.6319669999999999</v>
      </c>
      <c r="F14714" s="429">
        <v>4.6785190000000014</v>
      </c>
    </row>
    <row r="14715" spans="1:6" x14ac:dyDescent="0.3">
      <c r="A14715" s="336">
        <v>49301</v>
      </c>
      <c r="B14715" s="2" t="s">
        <v>295</v>
      </c>
      <c r="C14715" s="429">
        <v>6.0711320000000004</v>
      </c>
      <c r="D14715" s="429">
        <v>2.8323689999999999</v>
      </c>
      <c r="E14715" s="429">
        <v>3.2387630000000005</v>
      </c>
      <c r="F14715" s="429">
        <v>4.1025649999999985</v>
      </c>
    </row>
    <row r="14716" spans="1:6" x14ac:dyDescent="0.3">
      <c r="A14716" s="336">
        <v>49302</v>
      </c>
      <c r="B14716" s="2" t="s">
        <v>295</v>
      </c>
      <c r="C14716" s="429">
        <v>6.1232059999999997</v>
      </c>
      <c r="D14716" s="429">
        <v>2.966272</v>
      </c>
      <c r="E14716" s="429">
        <v>3.1569339999999997</v>
      </c>
      <c r="F14716" s="429">
        <v>4.3187360000000083</v>
      </c>
    </row>
    <row r="14717" spans="1:6" x14ac:dyDescent="0.3">
      <c r="A14717" s="336">
        <v>49303</v>
      </c>
      <c r="B14717" s="2" t="s">
        <v>295</v>
      </c>
      <c r="C14717" s="429">
        <v>5.9107469999999998</v>
      </c>
      <c r="D14717" s="429">
        <v>2.4401899999999999</v>
      </c>
      <c r="E14717" s="429">
        <v>3.4705569999999999</v>
      </c>
      <c r="F14717" s="429">
        <v>4.5694489999999988</v>
      </c>
    </row>
    <row r="14718" spans="1:6" x14ac:dyDescent="0.3">
      <c r="A14718" s="336">
        <v>49304</v>
      </c>
      <c r="B14718" s="2" t="s">
        <v>295</v>
      </c>
      <c r="C14718" s="429">
        <v>5.7124410000000001</v>
      </c>
      <c r="D14718" s="429">
        <v>2.3963019999999999</v>
      </c>
      <c r="E14718" s="429">
        <v>3.3161390000000002</v>
      </c>
      <c r="F14718" s="429">
        <v>3.2245489999999997</v>
      </c>
    </row>
    <row r="14719" spans="1:6" x14ac:dyDescent="0.3">
      <c r="A14719" s="336">
        <v>49305</v>
      </c>
      <c r="B14719" s="2" t="s">
        <v>295</v>
      </c>
      <c r="C14719" s="429">
        <v>5.795763</v>
      </c>
      <c r="D14719" s="429">
        <v>2.4519120000000001</v>
      </c>
      <c r="E14719" s="429">
        <v>3.3438509999999999</v>
      </c>
      <c r="F14719" s="429">
        <v>4.097641000000003</v>
      </c>
    </row>
    <row r="14720" spans="1:6" x14ac:dyDescent="0.3">
      <c r="A14720" s="336">
        <v>49306</v>
      </c>
      <c r="B14720" s="2" t="s">
        <v>295</v>
      </c>
      <c r="C14720" s="429">
        <v>6.0282850000000003</v>
      </c>
      <c r="D14720" s="429">
        <v>2.7153459999999998</v>
      </c>
      <c r="E14720" s="429">
        <v>3.3129390000000005</v>
      </c>
      <c r="F14720" s="429">
        <v>4.1465480000000028</v>
      </c>
    </row>
    <row r="14721" spans="1:6" x14ac:dyDescent="0.3">
      <c r="A14721" s="336">
        <v>49307</v>
      </c>
      <c r="B14721" s="2" t="s">
        <v>295</v>
      </c>
      <c r="C14721" s="429">
        <v>5.7798350000000003</v>
      </c>
      <c r="D14721" s="429">
        <v>2.4219460000000002</v>
      </c>
      <c r="E14721" s="429">
        <v>3.3578890000000001</v>
      </c>
      <c r="F14721" s="429">
        <v>3.1259209999999982</v>
      </c>
    </row>
    <row r="14722" spans="1:6" x14ac:dyDescent="0.3">
      <c r="A14722" s="336">
        <v>49309</v>
      </c>
      <c r="B14722" s="2" t="s">
        <v>295</v>
      </c>
      <c r="C14722" s="429">
        <v>5.7697570000000002</v>
      </c>
      <c r="D14722" s="429">
        <v>2.3976440000000001</v>
      </c>
      <c r="E14722" s="429">
        <v>3.3721130000000001</v>
      </c>
      <c r="F14722" s="429">
        <v>3.2550820000000051</v>
      </c>
    </row>
    <row r="14723" spans="1:6" x14ac:dyDescent="0.3">
      <c r="A14723" s="336">
        <v>49310</v>
      </c>
      <c r="B14723" s="2" t="s">
        <v>295</v>
      </c>
      <c r="C14723" s="429">
        <v>5.8952879999999999</v>
      </c>
      <c r="D14723" s="429">
        <v>2.480051</v>
      </c>
      <c r="E14723" s="429">
        <v>3.4152369999999999</v>
      </c>
      <c r="F14723" s="429">
        <v>4.6255930000000021</v>
      </c>
    </row>
    <row r="14724" spans="1:6" x14ac:dyDescent="0.3">
      <c r="A14724" s="336">
        <v>49315</v>
      </c>
      <c r="B14724" s="2" t="s">
        <v>295</v>
      </c>
      <c r="C14724" s="429">
        <v>6.064794</v>
      </c>
      <c r="D14724" s="429">
        <v>2.8913530000000001</v>
      </c>
      <c r="E14724" s="429">
        <v>3.173441</v>
      </c>
      <c r="F14724" s="429">
        <v>3.7073050000000052</v>
      </c>
    </row>
    <row r="14725" spans="1:6" x14ac:dyDescent="0.3">
      <c r="A14725" s="336">
        <v>49316</v>
      </c>
      <c r="B14725" s="2" t="s">
        <v>295</v>
      </c>
      <c r="C14725" s="429">
        <v>6.0873780000000002</v>
      </c>
      <c r="D14725" s="429">
        <v>2.9873500000000002</v>
      </c>
      <c r="E14725" s="429">
        <v>3.100028</v>
      </c>
      <c r="F14725" s="429">
        <v>3.6581650000000039</v>
      </c>
    </row>
    <row r="14726" spans="1:6" x14ac:dyDescent="0.3">
      <c r="A14726" s="336">
        <v>49318</v>
      </c>
      <c r="B14726" s="2" t="s">
        <v>295</v>
      </c>
      <c r="C14726" s="429">
        <v>5.9188070000000002</v>
      </c>
      <c r="D14726" s="429">
        <v>2.4733809999999998</v>
      </c>
      <c r="E14726" s="429">
        <v>3.4454260000000003</v>
      </c>
      <c r="F14726" s="429">
        <v>4.6324930000000037</v>
      </c>
    </row>
    <row r="14727" spans="1:6" x14ac:dyDescent="0.3">
      <c r="A14727" s="336">
        <v>49319</v>
      </c>
      <c r="B14727" s="2" t="s">
        <v>295</v>
      </c>
      <c r="C14727" s="429">
        <v>5.9405460000000003</v>
      </c>
      <c r="D14727" s="429">
        <v>2.6015239999999999</v>
      </c>
      <c r="E14727" s="429">
        <v>3.3390220000000004</v>
      </c>
      <c r="F14727" s="429">
        <v>3.9352749999999972</v>
      </c>
    </row>
    <row r="14728" spans="1:6" x14ac:dyDescent="0.3">
      <c r="A14728" s="336">
        <v>49321</v>
      </c>
      <c r="B14728" s="2" t="s">
        <v>295</v>
      </c>
      <c r="C14728" s="429">
        <v>5.9732779999999996</v>
      </c>
      <c r="D14728" s="429">
        <v>2.6697199999999999</v>
      </c>
      <c r="E14728" s="429">
        <v>3.3035579999999998</v>
      </c>
      <c r="F14728" s="429">
        <v>4.206273000000003</v>
      </c>
    </row>
    <row r="14729" spans="1:6" x14ac:dyDescent="0.3">
      <c r="A14729" s="336">
        <v>49322</v>
      </c>
      <c r="B14729" s="2" t="s">
        <v>295</v>
      </c>
      <c r="C14729" s="429">
        <v>5.9048740000000004</v>
      </c>
      <c r="D14729" s="429">
        <v>2.5222289999999998</v>
      </c>
      <c r="E14729" s="429">
        <v>3.3826450000000006</v>
      </c>
      <c r="F14729" s="429">
        <v>3.9954099999999961</v>
      </c>
    </row>
    <row r="14730" spans="1:6" x14ac:dyDescent="0.3">
      <c r="A14730" s="336">
        <v>49323</v>
      </c>
      <c r="B14730" s="2" t="s">
        <v>295</v>
      </c>
      <c r="C14730" s="429">
        <v>6.0711979999999999</v>
      </c>
      <c r="D14730" s="429">
        <v>2.9353769999999999</v>
      </c>
      <c r="E14730" s="429">
        <v>3.135821</v>
      </c>
      <c r="F14730" s="429">
        <v>3.4956980000000044</v>
      </c>
    </row>
    <row r="14731" spans="1:6" x14ac:dyDescent="0.3">
      <c r="A14731" s="336">
        <v>49325</v>
      </c>
      <c r="B14731" s="2" t="s">
        <v>295</v>
      </c>
      <c r="C14731" s="429">
        <v>6.1485029999999998</v>
      </c>
      <c r="D14731" s="429">
        <v>2.9848840000000001</v>
      </c>
      <c r="E14731" s="429">
        <v>3.1636189999999997</v>
      </c>
      <c r="F14731" s="429">
        <v>4.801561999999997</v>
      </c>
    </row>
    <row r="14732" spans="1:6" x14ac:dyDescent="0.3">
      <c r="A14732" s="336">
        <v>49326</v>
      </c>
      <c r="B14732" s="2" t="s">
        <v>295</v>
      </c>
      <c r="C14732" s="429">
        <v>5.9469130000000003</v>
      </c>
      <c r="D14732" s="429">
        <v>2.589026</v>
      </c>
      <c r="E14732" s="429">
        <v>3.3578870000000003</v>
      </c>
      <c r="F14732" s="429">
        <v>4.2271710000000056</v>
      </c>
    </row>
    <row r="14733" spans="1:6" x14ac:dyDescent="0.3">
      <c r="A14733" s="336">
        <v>49327</v>
      </c>
      <c r="B14733" s="2" t="s">
        <v>295</v>
      </c>
      <c r="C14733" s="429">
        <v>5.8945460000000001</v>
      </c>
      <c r="D14733" s="429">
        <v>2.4218980000000001</v>
      </c>
      <c r="E14733" s="429">
        <v>3.472648</v>
      </c>
      <c r="F14733" s="429">
        <v>4.3791689999999939</v>
      </c>
    </row>
    <row r="14734" spans="1:6" x14ac:dyDescent="0.3">
      <c r="A14734" s="336">
        <v>49328</v>
      </c>
      <c r="B14734" s="2" t="s">
        <v>295</v>
      </c>
      <c r="C14734" s="429">
        <v>6.0831629999999999</v>
      </c>
      <c r="D14734" s="429">
        <v>3.0598480000000001</v>
      </c>
      <c r="E14734" s="429">
        <v>3.0233149999999998</v>
      </c>
      <c r="F14734" s="429">
        <v>2.8316229999999933</v>
      </c>
    </row>
    <row r="14735" spans="1:6" x14ac:dyDescent="0.3">
      <c r="A14735" s="336">
        <v>49329</v>
      </c>
      <c r="B14735" s="2" t="s">
        <v>295</v>
      </c>
      <c r="C14735" s="429">
        <v>5.8783070000000004</v>
      </c>
      <c r="D14735" s="429">
        <v>2.483568</v>
      </c>
      <c r="E14735" s="429">
        <v>3.3947390000000004</v>
      </c>
      <c r="F14735" s="429">
        <v>3.7588690000000007</v>
      </c>
    </row>
    <row r="14736" spans="1:6" x14ac:dyDescent="0.3">
      <c r="A14736" s="336">
        <v>49330</v>
      </c>
      <c r="B14736" s="2" t="s">
        <v>295</v>
      </c>
      <c r="C14736" s="429">
        <v>5.8991439999999997</v>
      </c>
      <c r="D14736" s="429">
        <v>2.5240719999999999</v>
      </c>
      <c r="E14736" s="429">
        <v>3.3750719999999998</v>
      </c>
      <c r="F14736" s="429">
        <v>4.1683639999999968</v>
      </c>
    </row>
    <row r="14737" spans="1:6" x14ac:dyDescent="0.3">
      <c r="A14737" s="336">
        <v>49331</v>
      </c>
      <c r="B14737" s="2" t="s">
        <v>295</v>
      </c>
      <c r="C14737" s="429">
        <v>6.0922960000000002</v>
      </c>
      <c r="D14737" s="429">
        <v>2.842889</v>
      </c>
      <c r="E14737" s="429">
        <v>3.2494070000000002</v>
      </c>
      <c r="F14737" s="429">
        <v>4.4323720000000009</v>
      </c>
    </row>
    <row r="14738" spans="1:6" x14ac:dyDescent="0.3">
      <c r="A14738" s="336">
        <v>49332</v>
      </c>
      <c r="B14738" s="2" t="s">
        <v>295</v>
      </c>
      <c r="C14738" s="429">
        <v>5.8208729999999997</v>
      </c>
      <c r="D14738" s="429">
        <v>2.435705</v>
      </c>
      <c r="E14738" s="429">
        <v>3.3851679999999997</v>
      </c>
      <c r="F14738" s="429">
        <v>3.794391000000001</v>
      </c>
    </row>
    <row r="14739" spans="1:6" x14ac:dyDescent="0.3">
      <c r="A14739" s="336">
        <v>49333</v>
      </c>
      <c r="B14739" s="2" t="s">
        <v>295</v>
      </c>
      <c r="C14739" s="429">
        <v>6.1360270000000003</v>
      </c>
      <c r="D14739" s="429">
        <v>3.0839690000000002</v>
      </c>
      <c r="E14739" s="429">
        <v>3.0520580000000002</v>
      </c>
      <c r="F14739" s="429">
        <v>4.0196229999999957</v>
      </c>
    </row>
    <row r="14740" spans="1:6" x14ac:dyDescent="0.3">
      <c r="A14740" s="336">
        <v>49336</v>
      </c>
      <c r="B14740" s="2" t="s">
        <v>295</v>
      </c>
      <c r="C14740" s="429">
        <v>5.8503040000000004</v>
      </c>
      <c r="D14740" s="429">
        <v>2.4402710000000001</v>
      </c>
      <c r="E14740" s="429">
        <v>3.4100330000000003</v>
      </c>
      <c r="F14740" s="429">
        <v>3.5878499999999924</v>
      </c>
    </row>
    <row r="14741" spans="1:6" x14ac:dyDescent="0.3">
      <c r="A14741" s="336">
        <v>49337</v>
      </c>
      <c r="B14741" s="2" t="s">
        <v>295</v>
      </c>
      <c r="C14741" s="429">
        <v>5.8650149999999996</v>
      </c>
      <c r="D14741" s="429">
        <v>2.434984</v>
      </c>
      <c r="E14741" s="429">
        <v>3.4300309999999996</v>
      </c>
      <c r="F14741" s="429">
        <v>3.8224820000000008</v>
      </c>
    </row>
    <row r="14742" spans="1:6" x14ac:dyDescent="0.3">
      <c r="A14742" s="336">
        <v>49338</v>
      </c>
      <c r="B14742" s="2" t="s">
        <v>295</v>
      </c>
      <c r="C14742" s="429">
        <v>5.7412000000000001</v>
      </c>
      <c r="D14742" s="429">
        <v>2.4459149999999998</v>
      </c>
      <c r="E14742" s="429">
        <v>3.2952850000000002</v>
      </c>
      <c r="F14742" s="429">
        <v>2.9113469999999957</v>
      </c>
    </row>
    <row r="14743" spans="1:6" x14ac:dyDescent="0.3">
      <c r="A14743" s="336">
        <v>49339</v>
      </c>
      <c r="B14743" s="2" t="s">
        <v>295</v>
      </c>
      <c r="C14743" s="429">
        <v>5.9010040000000004</v>
      </c>
      <c r="D14743" s="429">
        <v>2.530424</v>
      </c>
      <c r="E14743" s="429">
        <v>3.3705800000000004</v>
      </c>
      <c r="F14743" s="429">
        <v>3.8132949999999965</v>
      </c>
    </row>
    <row r="14744" spans="1:6" x14ac:dyDescent="0.3">
      <c r="A14744" s="336">
        <v>49340</v>
      </c>
      <c r="B14744" s="2" t="s">
        <v>295</v>
      </c>
      <c r="C14744" s="429">
        <v>5.8559400000000004</v>
      </c>
      <c r="D14744" s="429">
        <v>2.465913</v>
      </c>
      <c r="E14744" s="429">
        <v>3.3900270000000003</v>
      </c>
      <c r="F14744" s="429">
        <v>4.3370360000000048</v>
      </c>
    </row>
    <row r="14745" spans="1:6" x14ac:dyDescent="0.3">
      <c r="A14745" s="336">
        <v>49341</v>
      </c>
      <c r="B14745" s="2" t="s">
        <v>295</v>
      </c>
      <c r="C14745" s="429">
        <v>6.012086</v>
      </c>
      <c r="D14745" s="429">
        <v>2.6930040000000002</v>
      </c>
      <c r="E14745" s="429">
        <v>3.3190819999999999</v>
      </c>
      <c r="F14745" s="429">
        <v>4.0548559999999974</v>
      </c>
    </row>
    <row r="14746" spans="1:6" x14ac:dyDescent="0.3">
      <c r="A14746" s="336">
        <v>49342</v>
      </c>
      <c r="B14746" s="2" t="s">
        <v>295</v>
      </c>
      <c r="C14746" s="429">
        <v>5.7860019999999999</v>
      </c>
      <c r="D14746" s="429">
        <v>2.4135800000000001</v>
      </c>
      <c r="E14746" s="429">
        <v>3.3724219999999998</v>
      </c>
      <c r="F14746" s="429">
        <v>3.4441280000000027</v>
      </c>
    </row>
    <row r="14747" spans="1:6" x14ac:dyDescent="0.3">
      <c r="A14747" s="336">
        <v>49343</v>
      </c>
      <c r="B14747" s="2" t="s">
        <v>295</v>
      </c>
      <c r="C14747" s="429">
        <v>5.9103149999999998</v>
      </c>
      <c r="D14747" s="429">
        <v>2.5508139999999999</v>
      </c>
      <c r="E14747" s="429">
        <v>3.3595009999999998</v>
      </c>
      <c r="F14747" s="429">
        <v>3.8574289999999962</v>
      </c>
    </row>
    <row r="14748" spans="1:6" x14ac:dyDescent="0.3">
      <c r="A14748" s="336">
        <v>49344</v>
      </c>
      <c r="B14748" s="2" t="s">
        <v>295</v>
      </c>
      <c r="C14748" s="429">
        <v>6.1272260000000003</v>
      </c>
      <c r="D14748" s="429">
        <v>3.1627399999999999</v>
      </c>
      <c r="E14748" s="429">
        <v>2.9644860000000004</v>
      </c>
      <c r="F14748" s="429">
        <v>3.4182249999999996</v>
      </c>
    </row>
    <row r="14749" spans="1:6" x14ac:dyDescent="0.3">
      <c r="A14749" s="336">
        <v>49345</v>
      </c>
      <c r="B14749" s="2" t="s">
        <v>295</v>
      </c>
      <c r="C14749" s="429">
        <v>5.9299770000000001</v>
      </c>
      <c r="D14749" s="429">
        <v>2.5975199999999998</v>
      </c>
      <c r="E14749" s="429">
        <v>3.3324570000000002</v>
      </c>
      <c r="F14749" s="429">
        <v>4.1718749999999964</v>
      </c>
    </row>
    <row r="14750" spans="1:6" x14ac:dyDescent="0.3">
      <c r="A14750" s="336">
        <v>49346</v>
      </c>
      <c r="B14750" s="2" t="s">
        <v>295</v>
      </c>
      <c r="C14750" s="429">
        <v>5.826505</v>
      </c>
      <c r="D14750" s="429">
        <v>2.4126759999999998</v>
      </c>
      <c r="E14750" s="429">
        <v>3.4138290000000002</v>
      </c>
      <c r="F14750" s="429">
        <v>3.4404250000000047</v>
      </c>
    </row>
    <row r="14751" spans="1:6" x14ac:dyDescent="0.3">
      <c r="A14751" s="336">
        <v>49347</v>
      </c>
      <c r="B14751" s="2" t="s">
        <v>295</v>
      </c>
      <c r="C14751" s="429">
        <v>5.9217409999999999</v>
      </c>
      <c r="D14751" s="429">
        <v>2.5494699999999999</v>
      </c>
      <c r="E14751" s="429">
        <v>3.372271</v>
      </c>
      <c r="F14751" s="429">
        <v>4.0989569999999951</v>
      </c>
    </row>
    <row r="14752" spans="1:6" x14ac:dyDescent="0.3">
      <c r="A14752" s="336">
        <v>49348</v>
      </c>
      <c r="B14752" s="2" t="s">
        <v>295</v>
      </c>
      <c r="C14752" s="429">
        <v>6.0959940000000001</v>
      </c>
      <c r="D14752" s="429">
        <v>3.0696979999999998</v>
      </c>
      <c r="E14752" s="429">
        <v>3.0262960000000003</v>
      </c>
      <c r="F14752" s="429">
        <v>3.3270110000000059</v>
      </c>
    </row>
    <row r="14753" spans="1:6" x14ac:dyDescent="0.3">
      <c r="A14753" s="336">
        <v>49349</v>
      </c>
      <c r="B14753" s="2" t="s">
        <v>295</v>
      </c>
      <c r="C14753" s="429">
        <v>5.8104740000000001</v>
      </c>
      <c r="D14753" s="429">
        <v>2.4169960000000001</v>
      </c>
      <c r="E14753" s="429">
        <v>3.393478</v>
      </c>
      <c r="F14753" s="429">
        <v>3.3967090000000013</v>
      </c>
    </row>
    <row r="14754" spans="1:6" x14ac:dyDescent="0.3">
      <c r="A14754" s="336">
        <v>49401</v>
      </c>
      <c r="B14754" s="2" t="s">
        <v>295</v>
      </c>
      <c r="C14754" s="429">
        <v>5.9759549999999999</v>
      </c>
      <c r="D14754" s="429">
        <v>2.5558149999999999</v>
      </c>
      <c r="E14754" s="429">
        <v>3.42014</v>
      </c>
      <c r="F14754" s="429">
        <v>5.4690639999999853</v>
      </c>
    </row>
    <row r="14755" spans="1:6" x14ac:dyDescent="0.3">
      <c r="A14755" s="336">
        <v>49402</v>
      </c>
      <c r="B14755" s="2" t="s">
        <v>295</v>
      </c>
      <c r="C14755" s="429">
        <v>5.7289899999999996</v>
      </c>
      <c r="D14755" s="429">
        <v>2.340449</v>
      </c>
      <c r="E14755" s="429">
        <v>3.3885409999999996</v>
      </c>
      <c r="F14755" s="429">
        <v>3.4961319999999994</v>
      </c>
    </row>
    <row r="14756" spans="1:6" x14ac:dyDescent="0.3">
      <c r="A14756" s="336">
        <v>49403</v>
      </c>
      <c r="B14756" s="2" t="s">
        <v>295</v>
      </c>
      <c r="C14756" s="429">
        <v>5.9443270000000004</v>
      </c>
      <c r="D14756" s="429">
        <v>2.5061209999999998</v>
      </c>
      <c r="E14756" s="429">
        <v>3.4382060000000005</v>
      </c>
      <c r="F14756" s="429">
        <v>4.943201000000002</v>
      </c>
    </row>
    <row r="14757" spans="1:6" x14ac:dyDescent="0.3">
      <c r="A14757" s="336">
        <v>49404</v>
      </c>
      <c r="B14757" s="2" t="s">
        <v>295</v>
      </c>
      <c r="C14757" s="429">
        <v>5.967301</v>
      </c>
      <c r="D14757" s="429">
        <v>2.4643090000000001</v>
      </c>
      <c r="E14757" s="429">
        <v>3.5029919999999999</v>
      </c>
      <c r="F14757" s="429">
        <v>5.7670650000000023</v>
      </c>
    </row>
    <row r="14758" spans="1:6" x14ac:dyDescent="0.3">
      <c r="A14758" s="336">
        <v>49405</v>
      </c>
      <c r="B14758" s="2" t="s">
        <v>295</v>
      </c>
      <c r="C14758" s="429">
        <v>5.7345930000000003</v>
      </c>
      <c r="D14758" s="429">
        <v>2.291455</v>
      </c>
      <c r="E14758" s="429">
        <v>3.4431380000000003</v>
      </c>
      <c r="F14758" s="429">
        <v>3.7081830000000124</v>
      </c>
    </row>
    <row r="14759" spans="1:6" x14ac:dyDescent="0.3">
      <c r="A14759" s="336">
        <v>49408</v>
      </c>
      <c r="B14759" s="2" t="s">
        <v>295</v>
      </c>
      <c r="C14759" s="429">
        <v>6.1541410000000001</v>
      </c>
      <c r="D14759" s="429">
        <v>2.8136359999999998</v>
      </c>
      <c r="E14759" s="429">
        <v>3.3405050000000003</v>
      </c>
      <c r="F14759" s="429">
        <v>6.5801930000000048</v>
      </c>
    </row>
    <row r="14760" spans="1:6" x14ac:dyDescent="0.3">
      <c r="A14760" s="336">
        <v>49410</v>
      </c>
      <c r="B14760" s="2" t="s">
        <v>295</v>
      </c>
      <c r="C14760" s="429">
        <v>5.7006309999999996</v>
      </c>
      <c r="D14760" s="429">
        <v>2.2914750000000002</v>
      </c>
      <c r="E14760" s="429">
        <v>3.4091559999999994</v>
      </c>
      <c r="F14760" s="429">
        <v>3.8138189999999952</v>
      </c>
    </row>
    <row r="14761" spans="1:6" x14ac:dyDescent="0.3">
      <c r="A14761" s="336">
        <v>49411</v>
      </c>
      <c r="B14761" s="2" t="s">
        <v>295</v>
      </c>
      <c r="C14761" s="429">
        <v>5.6536520000000001</v>
      </c>
      <c r="D14761" s="429">
        <v>2.2694220000000001</v>
      </c>
      <c r="E14761" s="429">
        <v>3.3842300000000001</v>
      </c>
      <c r="F14761" s="429">
        <v>4.0787190000000066</v>
      </c>
    </row>
    <row r="14762" spans="1:6" x14ac:dyDescent="0.3">
      <c r="A14762" s="336">
        <v>49412</v>
      </c>
      <c r="B14762" s="2" t="s">
        <v>295</v>
      </c>
      <c r="C14762" s="429">
        <v>5.8578520000000003</v>
      </c>
      <c r="D14762" s="429">
        <v>2.3718750000000002</v>
      </c>
      <c r="E14762" s="429">
        <v>3.4859770000000001</v>
      </c>
      <c r="F14762" s="429">
        <v>3.9901700000000062</v>
      </c>
    </row>
    <row r="14763" spans="1:6" x14ac:dyDescent="0.3">
      <c r="A14763" s="336">
        <v>49415</v>
      </c>
      <c r="B14763" s="2" t="s">
        <v>295</v>
      </c>
      <c r="C14763" s="429">
        <v>5.946917</v>
      </c>
      <c r="D14763" s="429">
        <v>2.2750699999999999</v>
      </c>
      <c r="E14763" s="429">
        <v>3.6718470000000001</v>
      </c>
      <c r="F14763" s="429">
        <v>6.6757370000000051</v>
      </c>
    </row>
    <row r="14764" spans="1:6" x14ac:dyDescent="0.3">
      <c r="A14764" s="336">
        <v>49417</v>
      </c>
      <c r="B14764" s="2" t="s">
        <v>295</v>
      </c>
      <c r="C14764" s="429">
        <v>5.9809799999999997</v>
      </c>
      <c r="D14764" s="429">
        <v>2.340652</v>
      </c>
      <c r="E14764" s="429">
        <v>3.6403279999999998</v>
      </c>
      <c r="F14764" s="429">
        <v>7.1443679999999965</v>
      </c>
    </row>
    <row r="14765" spans="1:6" x14ac:dyDescent="0.3">
      <c r="A14765" s="336">
        <v>49418</v>
      </c>
      <c r="B14765" s="2" t="s">
        <v>295</v>
      </c>
      <c r="C14765" s="429">
        <v>6.0469350000000004</v>
      </c>
      <c r="D14765" s="429">
        <v>2.783671</v>
      </c>
      <c r="E14765" s="429">
        <v>3.2632640000000004</v>
      </c>
      <c r="F14765" s="429">
        <v>4.184755999999993</v>
      </c>
    </row>
    <row r="14766" spans="1:6" x14ac:dyDescent="0.3">
      <c r="A14766" s="336">
        <v>49419</v>
      </c>
      <c r="B14766" s="2" t="s">
        <v>295</v>
      </c>
      <c r="C14766" s="429">
        <v>6.0978300000000001</v>
      </c>
      <c r="D14766" s="429">
        <v>2.8305349999999998</v>
      </c>
      <c r="E14766" s="429">
        <v>3.2672950000000003</v>
      </c>
      <c r="F14766" s="429">
        <v>4.9715750000000014</v>
      </c>
    </row>
    <row r="14767" spans="1:6" x14ac:dyDescent="0.3">
      <c r="A14767" s="336">
        <v>49420</v>
      </c>
      <c r="B14767" s="2" t="s">
        <v>295</v>
      </c>
      <c r="C14767" s="429">
        <v>5.7937900000000004</v>
      </c>
      <c r="D14767" s="429">
        <v>2.3735900000000001</v>
      </c>
      <c r="E14767" s="429">
        <v>3.4202000000000004</v>
      </c>
      <c r="F14767" s="429">
        <v>3.2643459999999926</v>
      </c>
    </row>
    <row r="14768" spans="1:6" x14ac:dyDescent="0.3">
      <c r="A14768" s="336">
        <v>49421</v>
      </c>
      <c r="B14768" s="2" t="s">
        <v>295</v>
      </c>
      <c r="C14768" s="429">
        <v>5.8146319999999996</v>
      </c>
      <c r="D14768" s="429">
        <v>2.3744700000000001</v>
      </c>
      <c r="E14768" s="429">
        <v>3.4401619999999995</v>
      </c>
      <c r="F14768" s="429">
        <v>3.4116929999999996</v>
      </c>
    </row>
    <row r="14769" spans="1:6" x14ac:dyDescent="0.3">
      <c r="A14769" s="336">
        <v>49423</v>
      </c>
      <c r="B14769" s="2" t="s">
        <v>295</v>
      </c>
      <c r="C14769" s="429">
        <v>6.0822580000000004</v>
      </c>
      <c r="D14769" s="429">
        <v>2.6820870000000001</v>
      </c>
      <c r="E14769" s="429">
        <v>3.4001710000000003</v>
      </c>
      <c r="F14769" s="429">
        <v>6.1330989999999943</v>
      </c>
    </row>
    <row r="14770" spans="1:6" x14ac:dyDescent="0.3">
      <c r="A14770" s="336">
        <v>49424</v>
      </c>
      <c r="B14770" s="2" t="s">
        <v>295</v>
      </c>
      <c r="C14770" s="429">
        <v>6.0286289999999996</v>
      </c>
      <c r="D14770" s="429">
        <v>2.5407709999999999</v>
      </c>
      <c r="E14770" s="429">
        <v>3.4878579999999997</v>
      </c>
      <c r="F14770" s="429">
        <v>6.6963450000000009</v>
      </c>
    </row>
    <row r="14771" spans="1:6" x14ac:dyDescent="0.3">
      <c r="A14771" s="336">
        <v>49425</v>
      </c>
      <c r="B14771" s="2" t="s">
        <v>295</v>
      </c>
      <c r="C14771" s="429">
        <v>5.8661919999999999</v>
      </c>
      <c r="D14771" s="429">
        <v>2.3209170000000001</v>
      </c>
      <c r="E14771" s="429">
        <v>3.5452749999999997</v>
      </c>
      <c r="F14771" s="429">
        <v>4.2631829999999944</v>
      </c>
    </row>
    <row r="14772" spans="1:6" x14ac:dyDescent="0.3">
      <c r="A14772" s="336">
        <v>49426</v>
      </c>
      <c r="B14772" s="2" t="s">
        <v>295</v>
      </c>
      <c r="C14772" s="429">
        <v>6.0124329999999997</v>
      </c>
      <c r="D14772" s="429">
        <v>2.7017530000000001</v>
      </c>
      <c r="E14772" s="429">
        <v>3.3106799999999996</v>
      </c>
      <c r="F14772" s="429">
        <v>4.805604000000006</v>
      </c>
    </row>
    <row r="14773" spans="1:6" x14ac:dyDescent="0.3">
      <c r="A14773" s="336">
        <v>49428</v>
      </c>
      <c r="B14773" s="2" t="s">
        <v>295</v>
      </c>
      <c r="C14773" s="429">
        <v>6.0105380000000004</v>
      </c>
      <c r="D14773" s="429">
        <v>2.6918139999999999</v>
      </c>
      <c r="E14773" s="429">
        <v>3.3187240000000005</v>
      </c>
      <c r="F14773" s="429">
        <v>4.6814919999999951</v>
      </c>
    </row>
    <row r="14774" spans="1:6" x14ac:dyDescent="0.3">
      <c r="A14774" s="336">
        <v>49431</v>
      </c>
      <c r="B14774" s="2" t="s">
        <v>295</v>
      </c>
      <c r="C14774" s="429">
        <v>5.699319</v>
      </c>
      <c r="D14774" s="429">
        <v>2.1951520000000002</v>
      </c>
      <c r="E14774" s="429">
        <v>3.5041669999999998</v>
      </c>
      <c r="F14774" s="429">
        <v>4.4042639999999942</v>
      </c>
    </row>
    <row r="14775" spans="1:6" x14ac:dyDescent="0.3">
      <c r="A14775" s="336">
        <v>49435</v>
      </c>
      <c r="B14775" s="2" t="s">
        <v>295</v>
      </c>
      <c r="C14775" s="429">
        <v>5.9666110000000003</v>
      </c>
      <c r="D14775" s="429">
        <v>2.5937009999999998</v>
      </c>
      <c r="E14775" s="429">
        <v>3.3729100000000005</v>
      </c>
      <c r="F14775" s="429">
        <v>4.8570789999999988</v>
      </c>
    </row>
    <row r="14776" spans="1:6" x14ac:dyDescent="0.3">
      <c r="A14776" s="336">
        <v>49436</v>
      </c>
      <c r="B14776" s="2" t="s">
        <v>295</v>
      </c>
      <c r="C14776" s="429">
        <v>5.8339049999999997</v>
      </c>
      <c r="D14776" s="429">
        <v>2.3602210000000001</v>
      </c>
      <c r="E14776" s="429">
        <v>3.4736839999999995</v>
      </c>
      <c r="F14776" s="429">
        <v>3.8985589999999988</v>
      </c>
    </row>
    <row r="14777" spans="1:6" x14ac:dyDescent="0.3">
      <c r="A14777" s="336">
        <v>49437</v>
      </c>
      <c r="B14777" s="2" t="s">
        <v>295</v>
      </c>
      <c r="C14777" s="429">
        <v>5.8797980000000001</v>
      </c>
      <c r="D14777" s="429">
        <v>2.308907</v>
      </c>
      <c r="E14777" s="429">
        <v>3.570891</v>
      </c>
      <c r="F14777" s="429">
        <v>4.4694449999999897</v>
      </c>
    </row>
    <row r="14778" spans="1:6" x14ac:dyDescent="0.3">
      <c r="A14778" s="336">
        <v>49440</v>
      </c>
      <c r="B14778" s="2" t="s">
        <v>295</v>
      </c>
      <c r="C14778" s="429">
        <v>5.916925</v>
      </c>
      <c r="D14778" s="429">
        <v>2.1531739999999999</v>
      </c>
      <c r="E14778" s="429">
        <v>3.7637510000000001</v>
      </c>
      <c r="F14778" s="429">
        <v>6.1126200000000033</v>
      </c>
    </row>
    <row r="14779" spans="1:6" x14ac:dyDescent="0.3">
      <c r="A14779" s="336">
        <v>49441</v>
      </c>
      <c r="B14779" s="2" t="s">
        <v>295</v>
      </c>
      <c r="C14779" s="429">
        <v>5.9416320000000002</v>
      </c>
      <c r="D14779" s="429">
        <v>2.1694309999999999</v>
      </c>
      <c r="E14779" s="429">
        <v>3.7722010000000004</v>
      </c>
      <c r="F14779" s="429">
        <v>6.6154609999999963</v>
      </c>
    </row>
    <row r="14780" spans="1:6" x14ac:dyDescent="0.3">
      <c r="A14780" s="336">
        <v>49442</v>
      </c>
      <c r="B14780" s="2" t="s">
        <v>295</v>
      </c>
      <c r="C14780" s="429">
        <v>5.9206779999999997</v>
      </c>
      <c r="D14780" s="429">
        <v>2.2473290000000001</v>
      </c>
      <c r="E14780" s="429">
        <v>3.6733489999999995</v>
      </c>
      <c r="F14780" s="429">
        <v>5.9238609999999987</v>
      </c>
    </row>
    <row r="14781" spans="1:6" x14ac:dyDescent="0.3">
      <c r="A14781" s="336">
        <v>49444</v>
      </c>
      <c r="B14781" s="2" t="s">
        <v>295</v>
      </c>
      <c r="C14781" s="429">
        <v>5.9447850000000004</v>
      </c>
      <c r="D14781" s="429">
        <v>2.2001840000000001</v>
      </c>
      <c r="E14781" s="429">
        <v>3.7446010000000003</v>
      </c>
      <c r="F14781" s="429">
        <v>6.6892890000000023</v>
      </c>
    </row>
    <row r="14782" spans="1:6" x14ac:dyDescent="0.3">
      <c r="A14782" s="336">
        <v>49445</v>
      </c>
      <c r="B14782" s="2" t="s">
        <v>295</v>
      </c>
      <c r="C14782" s="429">
        <v>5.9077089999999997</v>
      </c>
      <c r="D14782" s="429">
        <v>2.2006290000000002</v>
      </c>
      <c r="E14782" s="429">
        <v>3.7070799999999995</v>
      </c>
      <c r="F14782" s="429">
        <v>5.635669</v>
      </c>
    </row>
    <row r="14783" spans="1:6" x14ac:dyDescent="0.3">
      <c r="A14783" s="336">
        <v>49446</v>
      </c>
      <c r="B14783" s="2" t="s">
        <v>295</v>
      </c>
      <c r="C14783" s="429">
        <v>5.8465740000000004</v>
      </c>
      <c r="D14783" s="429">
        <v>2.3699460000000001</v>
      </c>
      <c r="E14783" s="429">
        <v>3.4766280000000003</v>
      </c>
      <c r="F14783" s="429">
        <v>3.7211800000000039</v>
      </c>
    </row>
    <row r="14784" spans="1:6" x14ac:dyDescent="0.3">
      <c r="A14784" s="336">
        <v>49448</v>
      </c>
      <c r="B14784" s="2" t="s">
        <v>295</v>
      </c>
      <c r="C14784" s="429">
        <v>5.9584700000000002</v>
      </c>
      <c r="D14784" s="429">
        <v>2.334581</v>
      </c>
      <c r="E14784" s="429">
        <v>3.6238890000000001</v>
      </c>
      <c r="F14784" s="429">
        <v>6.7537939999999992</v>
      </c>
    </row>
    <row r="14785" spans="1:6" x14ac:dyDescent="0.3">
      <c r="A14785" s="336">
        <v>49449</v>
      </c>
      <c r="B14785" s="2" t="s">
        <v>295</v>
      </c>
      <c r="C14785" s="429">
        <v>5.7862609999999997</v>
      </c>
      <c r="D14785" s="429">
        <v>2.3088129999999998</v>
      </c>
      <c r="E14785" s="429">
        <v>3.4774479999999999</v>
      </c>
      <c r="F14785" s="429">
        <v>3.7326609999999931</v>
      </c>
    </row>
    <row r="14786" spans="1:6" x14ac:dyDescent="0.3">
      <c r="A14786" s="336">
        <v>49450</v>
      </c>
      <c r="B14786" s="2" t="s">
        <v>295</v>
      </c>
      <c r="C14786" s="429">
        <v>6.1897099999999998</v>
      </c>
      <c r="D14786" s="429">
        <v>2.9071009999999999</v>
      </c>
      <c r="E14786" s="429">
        <v>3.2826089999999999</v>
      </c>
      <c r="F14786" s="429">
        <v>6.5251759999999948</v>
      </c>
    </row>
    <row r="14787" spans="1:6" x14ac:dyDescent="0.3">
      <c r="A14787" s="336">
        <v>49451</v>
      </c>
      <c r="B14787" s="2" t="s">
        <v>295</v>
      </c>
      <c r="C14787" s="429">
        <v>5.9381510000000004</v>
      </c>
      <c r="D14787" s="429">
        <v>2.3774639999999998</v>
      </c>
      <c r="E14787" s="429">
        <v>3.5606870000000006</v>
      </c>
      <c r="F14787" s="429">
        <v>5.4451890000000027</v>
      </c>
    </row>
    <row r="14788" spans="1:6" x14ac:dyDescent="0.3">
      <c r="A14788" s="336">
        <v>49452</v>
      </c>
      <c r="B14788" s="2" t="s">
        <v>295</v>
      </c>
      <c r="C14788" s="429">
        <v>5.8463370000000001</v>
      </c>
      <c r="D14788" s="429">
        <v>2.3438620000000001</v>
      </c>
      <c r="E14788" s="429">
        <v>3.502475</v>
      </c>
      <c r="F14788" s="429">
        <v>3.7933849999999865</v>
      </c>
    </row>
    <row r="14789" spans="1:6" x14ac:dyDescent="0.3">
      <c r="A14789" s="336">
        <v>49453</v>
      </c>
      <c r="B14789" s="2" t="s">
        <v>295</v>
      </c>
      <c r="C14789" s="429">
        <v>6.1146390000000004</v>
      </c>
      <c r="D14789" s="429">
        <v>2.7066520000000001</v>
      </c>
      <c r="E14789" s="429">
        <v>3.4079870000000003</v>
      </c>
      <c r="F14789" s="429">
        <v>6.8450900000000026</v>
      </c>
    </row>
    <row r="14790" spans="1:6" x14ac:dyDescent="0.3">
      <c r="A14790" s="336">
        <v>49454</v>
      </c>
      <c r="B14790" s="2" t="s">
        <v>295</v>
      </c>
      <c r="C14790" s="429">
        <v>5.7120470000000001</v>
      </c>
      <c r="D14790" s="429">
        <v>2.239776</v>
      </c>
      <c r="E14790" s="429">
        <v>3.4722710000000001</v>
      </c>
      <c r="F14790" s="429">
        <v>4.007915999999998</v>
      </c>
    </row>
    <row r="14791" spans="1:6" x14ac:dyDescent="0.3">
      <c r="A14791" s="336">
        <v>49455</v>
      </c>
      <c r="B14791" s="2" t="s">
        <v>295</v>
      </c>
      <c r="C14791" s="429">
        <v>5.8298959999999997</v>
      </c>
      <c r="D14791" s="429">
        <v>2.381983</v>
      </c>
      <c r="E14791" s="429">
        <v>3.4479129999999998</v>
      </c>
      <c r="F14791" s="429">
        <v>3.5092460000000045</v>
      </c>
    </row>
    <row r="14792" spans="1:6" x14ac:dyDescent="0.3">
      <c r="A14792" s="336">
        <v>49456</v>
      </c>
      <c r="B14792" s="2" t="s">
        <v>295</v>
      </c>
      <c r="C14792" s="429">
        <v>5.9755919999999998</v>
      </c>
      <c r="D14792" s="429">
        <v>2.2255069999999999</v>
      </c>
      <c r="E14792" s="429">
        <v>3.7500849999999999</v>
      </c>
      <c r="F14792" s="429">
        <v>7.4013879999999972</v>
      </c>
    </row>
    <row r="14793" spans="1:6" x14ac:dyDescent="0.3">
      <c r="A14793" s="336">
        <v>49457</v>
      </c>
      <c r="B14793" s="2" t="s">
        <v>295</v>
      </c>
      <c r="C14793" s="429">
        <v>5.8928739999999999</v>
      </c>
      <c r="D14793" s="429">
        <v>2.2765590000000002</v>
      </c>
      <c r="E14793" s="429">
        <v>3.6163149999999997</v>
      </c>
      <c r="F14793" s="429">
        <v>4.9942830000000029</v>
      </c>
    </row>
    <row r="14794" spans="1:6" x14ac:dyDescent="0.3">
      <c r="A14794" s="336">
        <v>49459</v>
      </c>
      <c r="B14794" s="2" t="s">
        <v>295</v>
      </c>
      <c r="C14794" s="429">
        <v>5.781339</v>
      </c>
      <c r="D14794" s="429">
        <v>2.3705759999999998</v>
      </c>
      <c r="E14794" s="429">
        <v>3.4107630000000002</v>
      </c>
      <c r="F14794" s="429">
        <v>3.187575000000006</v>
      </c>
    </row>
    <row r="14795" spans="1:6" x14ac:dyDescent="0.3">
      <c r="A14795" s="336">
        <v>49460</v>
      </c>
      <c r="B14795" s="2" t="s">
        <v>295</v>
      </c>
      <c r="C14795" s="429">
        <v>5.9943379999999999</v>
      </c>
      <c r="D14795" s="429">
        <v>2.428579</v>
      </c>
      <c r="E14795" s="429">
        <v>3.5657589999999999</v>
      </c>
      <c r="F14795" s="429">
        <v>7.003658999999999</v>
      </c>
    </row>
    <row r="14796" spans="1:6" x14ac:dyDescent="0.3">
      <c r="A14796" s="336">
        <v>49461</v>
      </c>
      <c r="B14796" s="2" t="s">
        <v>295</v>
      </c>
      <c r="C14796" s="429">
        <v>5.8964499999999997</v>
      </c>
      <c r="D14796" s="429">
        <v>2.2548159999999999</v>
      </c>
      <c r="E14796" s="429">
        <v>3.6416339999999998</v>
      </c>
      <c r="F14796" s="429">
        <v>5.0220540000000007</v>
      </c>
    </row>
    <row r="14797" spans="1:6" x14ac:dyDescent="0.3">
      <c r="A14797" s="336">
        <v>49464</v>
      </c>
      <c r="B14797" s="2" t="s">
        <v>295</v>
      </c>
      <c r="C14797" s="429">
        <v>6.020486</v>
      </c>
      <c r="D14797" s="429">
        <v>2.6425839999999998</v>
      </c>
      <c r="E14797" s="429">
        <v>3.3779020000000002</v>
      </c>
      <c r="F14797" s="429">
        <v>5.5088990000000067</v>
      </c>
    </row>
    <row r="14798" spans="1:6" x14ac:dyDescent="0.3">
      <c r="A14798" s="336">
        <v>49503</v>
      </c>
      <c r="B14798" s="2" t="s">
        <v>295</v>
      </c>
      <c r="C14798" s="429">
        <v>6.0399779999999996</v>
      </c>
      <c r="D14798" s="429">
        <v>2.7799469999999999</v>
      </c>
      <c r="E14798" s="429">
        <v>3.2600309999999997</v>
      </c>
      <c r="F14798" s="429">
        <v>4.1121819999999971</v>
      </c>
    </row>
    <row r="14799" spans="1:6" x14ac:dyDescent="0.3">
      <c r="A14799" s="336">
        <v>49504</v>
      </c>
      <c r="B14799" s="2" t="s">
        <v>295</v>
      </c>
      <c r="C14799" s="429">
        <v>6.0142620000000004</v>
      </c>
      <c r="D14799" s="429">
        <v>2.7346370000000002</v>
      </c>
      <c r="E14799" s="429">
        <v>3.2796250000000002</v>
      </c>
      <c r="F14799" s="429">
        <v>4.1985869999999892</v>
      </c>
    </row>
    <row r="14800" spans="1:6" x14ac:dyDescent="0.3">
      <c r="A14800" s="336">
        <v>49505</v>
      </c>
      <c r="B14800" s="2" t="s">
        <v>295</v>
      </c>
      <c r="C14800" s="429">
        <v>6.0311349999999999</v>
      </c>
      <c r="D14800" s="429">
        <v>2.7603520000000001</v>
      </c>
      <c r="E14800" s="429">
        <v>3.2707829999999998</v>
      </c>
      <c r="F14800" s="429">
        <v>4.1165480000000017</v>
      </c>
    </row>
    <row r="14801" spans="1:6" x14ac:dyDescent="0.3">
      <c r="A14801" s="336">
        <v>49506</v>
      </c>
      <c r="B14801" s="2" t="s">
        <v>295</v>
      </c>
      <c r="C14801" s="429">
        <v>6.0583600000000004</v>
      </c>
      <c r="D14801" s="429">
        <v>2.8275030000000001</v>
      </c>
      <c r="E14801" s="429">
        <v>3.2308570000000003</v>
      </c>
      <c r="F14801" s="429">
        <v>4.015041999999994</v>
      </c>
    </row>
    <row r="14802" spans="1:6" x14ac:dyDescent="0.3">
      <c r="A14802" s="336">
        <v>49507</v>
      </c>
      <c r="B14802" s="2" t="s">
        <v>295</v>
      </c>
      <c r="C14802" s="429">
        <v>6.0550879999999996</v>
      </c>
      <c r="D14802" s="429">
        <v>2.8118850000000002</v>
      </c>
      <c r="E14802" s="429">
        <v>3.2432029999999994</v>
      </c>
      <c r="F14802" s="429">
        <v>4.0777590000000004</v>
      </c>
    </row>
    <row r="14803" spans="1:6" x14ac:dyDescent="0.3">
      <c r="A14803" s="336">
        <v>49508</v>
      </c>
      <c r="B14803" s="2" t="s">
        <v>295</v>
      </c>
      <c r="C14803" s="429">
        <v>6.0687309999999997</v>
      </c>
      <c r="D14803" s="429">
        <v>2.8876919999999999</v>
      </c>
      <c r="E14803" s="429">
        <v>3.1810389999999997</v>
      </c>
      <c r="F14803" s="429">
        <v>3.8371640000000014</v>
      </c>
    </row>
    <row r="14804" spans="1:6" x14ac:dyDescent="0.3">
      <c r="A14804" s="336">
        <v>49509</v>
      </c>
      <c r="B14804" s="2" t="s">
        <v>295</v>
      </c>
      <c r="C14804" s="429">
        <v>6.0568609999999996</v>
      </c>
      <c r="D14804" s="429">
        <v>2.8165809999999998</v>
      </c>
      <c r="E14804" s="429">
        <v>3.2402799999999998</v>
      </c>
      <c r="F14804" s="429">
        <v>4.0459540000000018</v>
      </c>
    </row>
    <row r="14805" spans="1:6" x14ac:dyDescent="0.3">
      <c r="A14805" s="336">
        <v>49512</v>
      </c>
      <c r="B14805" s="2" t="s">
        <v>295</v>
      </c>
      <c r="C14805" s="429">
        <v>6.0804159999999996</v>
      </c>
      <c r="D14805" s="429">
        <v>2.9125700000000001</v>
      </c>
      <c r="E14805" s="429">
        <v>3.1678459999999995</v>
      </c>
      <c r="F14805" s="429">
        <v>3.9008409999999998</v>
      </c>
    </row>
    <row r="14806" spans="1:6" x14ac:dyDescent="0.3">
      <c r="A14806" s="336">
        <v>49519</v>
      </c>
      <c r="B14806" s="2" t="s">
        <v>295</v>
      </c>
      <c r="C14806" s="429">
        <v>6.0545439999999999</v>
      </c>
      <c r="D14806" s="429">
        <v>2.799747</v>
      </c>
      <c r="E14806" s="429">
        <v>3.2547969999999999</v>
      </c>
      <c r="F14806" s="429">
        <v>4.0941939999999946</v>
      </c>
    </row>
    <row r="14807" spans="1:6" x14ac:dyDescent="0.3">
      <c r="A14807" s="336">
        <v>49525</v>
      </c>
      <c r="B14807" s="2" t="s">
        <v>295</v>
      </c>
      <c r="C14807" s="429">
        <v>6.0417389999999997</v>
      </c>
      <c r="D14807" s="429">
        <v>2.7617919999999998</v>
      </c>
      <c r="E14807" s="429">
        <v>3.2799469999999999</v>
      </c>
      <c r="F14807" s="429">
        <v>4.1013719999999978</v>
      </c>
    </row>
    <row r="14808" spans="1:6" x14ac:dyDescent="0.3">
      <c r="A14808" s="336">
        <v>49534</v>
      </c>
      <c r="B14808" s="2" t="s">
        <v>295</v>
      </c>
      <c r="C14808" s="429">
        <v>6.0008520000000001</v>
      </c>
      <c r="D14808" s="429">
        <v>2.686607</v>
      </c>
      <c r="E14808" s="429">
        <v>3.3142450000000001</v>
      </c>
      <c r="F14808" s="429">
        <v>4.4893959999999922</v>
      </c>
    </row>
    <row r="14809" spans="1:6" x14ac:dyDescent="0.3">
      <c r="A14809" s="336">
        <v>49544</v>
      </c>
      <c r="B14809" s="2" t="s">
        <v>295</v>
      </c>
      <c r="C14809" s="429">
        <v>5.9583469999999998</v>
      </c>
      <c r="D14809" s="429">
        <v>2.6575289999999998</v>
      </c>
      <c r="E14809" s="429">
        <v>3.300818</v>
      </c>
      <c r="F14809" s="429">
        <v>4.3073669999999922</v>
      </c>
    </row>
    <row r="14810" spans="1:6" x14ac:dyDescent="0.3">
      <c r="A14810" s="336">
        <v>49546</v>
      </c>
      <c r="B14810" s="2" t="s">
        <v>295</v>
      </c>
      <c r="C14810" s="429">
        <v>6.0749209999999998</v>
      </c>
      <c r="D14810" s="429">
        <v>2.8701919999999999</v>
      </c>
      <c r="E14810" s="429">
        <v>3.2047289999999999</v>
      </c>
      <c r="F14810" s="429">
        <v>4.0090920000000096</v>
      </c>
    </row>
    <row r="14811" spans="1:6" x14ac:dyDescent="0.3">
      <c r="A14811" s="336">
        <v>49548</v>
      </c>
      <c r="B14811" s="2" t="s">
        <v>295</v>
      </c>
      <c r="C14811" s="429">
        <v>6.0653300000000003</v>
      </c>
      <c r="D14811" s="429">
        <v>2.8674940000000002</v>
      </c>
      <c r="E14811" s="429">
        <v>3.1978360000000001</v>
      </c>
      <c r="F14811" s="429">
        <v>3.8771289999999965</v>
      </c>
    </row>
    <row r="14812" spans="1:6" x14ac:dyDescent="0.3">
      <c r="A14812" s="336">
        <v>49601</v>
      </c>
      <c r="B14812" s="2" t="s">
        <v>295</v>
      </c>
      <c r="C14812" s="429">
        <v>5.518211</v>
      </c>
      <c r="D14812" s="429">
        <v>2.5385800000000001</v>
      </c>
      <c r="E14812" s="429">
        <v>2.9796309999999999</v>
      </c>
      <c r="F14812" s="429">
        <v>2.6333279999999988</v>
      </c>
    </row>
    <row r="14813" spans="1:6" x14ac:dyDescent="0.3">
      <c r="A14813" s="336">
        <v>49612</v>
      </c>
      <c r="B14813" s="2" t="s">
        <v>295</v>
      </c>
      <c r="C14813" s="429">
        <v>5.4525180000000004</v>
      </c>
      <c r="D14813" s="429">
        <v>2.5071789999999998</v>
      </c>
      <c r="E14813" s="429">
        <v>2.9453390000000006</v>
      </c>
      <c r="F14813" s="429">
        <v>3.4311539999999994</v>
      </c>
    </row>
    <row r="14814" spans="1:6" x14ac:dyDescent="0.3">
      <c r="A14814" s="336">
        <v>49613</v>
      </c>
      <c r="B14814" s="2" t="s">
        <v>295</v>
      </c>
      <c r="C14814" s="429">
        <v>5.5615699999999997</v>
      </c>
      <c r="D14814" s="429">
        <v>2.3900429999999999</v>
      </c>
      <c r="E14814" s="429">
        <v>3.1715269999999998</v>
      </c>
      <c r="F14814" s="429">
        <v>4.1412529999999954</v>
      </c>
    </row>
    <row r="14815" spans="1:6" x14ac:dyDescent="0.3">
      <c r="A14815" s="336">
        <v>49614</v>
      </c>
      <c r="B14815" s="2" t="s">
        <v>295</v>
      </c>
      <c r="C14815" s="429">
        <v>5.5584319999999998</v>
      </c>
      <c r="D14815" s="429">
        <v>2.4075380000000002</v>
      </c>
      <c r="E14815" s="429">
        <v>3.1508939999999996</v>
      </c>
      <c r="F14815" s="429">
        <v>3.8176139999999918</v>
      </c>
    </row>
    <row r="14816" spans="1:6" x14ac:dyDescent="0.3">
      <c r="A14816" s="336">
        <v>49615</v>
      </c>
      <c r="B14816" s="2" t="s">
        <v>295</v>
      </c>
      <c r="C14816" s="429">
        <v>5.4174100000000003</v>
      </c>
      <c r="D14816" s="429">
        <v>2.4952709999999998</v>
      </c>
      <c r="E14816" s="429">
        <v>2.9221390000000005</v>
      </c>
      <c r="F14816" s="429">
        <v>3.1385149999999982</v>
      </c>
    </row>
    <row r="14817" spans="1:6" x14ac:dyDescent="0.3">
      <c r="A14817" s="336">
        <v>49616</v>
      </c>
      <c r="B14817" s="2" t="s">
        <v>295</v>
      </c>
      <c r="C14817" s="429">
        <v>5.5278809999999998</v>
      </c>
      <c r="D14817" s="429">
        <v>2.4460160000000002</v>
      </c>
      <c r="E14817" s="429">
        <v>3.0818649999999996</v>
      </c>
      <c r="F14817" s="429">
        <v>3.8139769999999977</v>
      </c>
    </row>
    <row r="14818" spans="1:6" x14ac:dyDescent="0.3">
      <c r="A14818" s="336">
        <v>49617</v>
      </c>
      <c r="B14818" s="2" t="s">
        <v>295</v>
      </c>
      <c r="C14818" s="429">
        <v>5.5173519999999998</v>
      </c>
      <c r="D14818" s="429">
        <v>2.4747509999999999</v>
      </c>
      <c r="E14818" s="429">
        <v>3.0426009999999999</v>
      </c>
      <c r="F14818" s="429">
        <v>3.7315339999999999</v>
      </c>
    </row>
    <row r="14819" spans="1:6" x14ac:dyDescent="0.3">
      <c r="A14819" s="336">
        <v>49618</v>
      </c>
      <c r="B14819" s="2" t="s">
        <v>295</v>
      </c>
      <c r="C14819" s="429">
        <v>5.5075349999999998</v>
      </c>
      <c r="D14819" s="429">
        <v>2.5504660000000001</v>
      </c>
      <c r="E14819" s="429">
        <v>2.9570689999999997</v>
      </c>
      <c r="F14819" s="429">
        <v>2.6221400000000017</v>
      </c>
    </row>
    <row r="14820" spans="1:6" x14ac:dyDescent="0.3">
      <c r="A14820" s="336">
        <v>49619</v>
      </c>
      <c r="B14820" s="2" t="s">
        <v>295</v>
      </c>
      <c r="C14820" s="429">
        <v>5.5847020000000001</v>
      </c>
      <c r="D14820" s="429">
        <v>2.4004150000000002</v>
      </c>
      <c r="E14820" s="429">
        <v>3.1842869999999999</v>
      </c>
      <c r="F14820" s="429">
        <v>3.6550049999999921</v>
      </c>
    </row>
    <row r="14821" spans="1:6" x14ac:dyDescent="0.3">
      <c r="A14821" s="336">
        <v>49620</v>
      </c>
      <c r="B14821" s="2" t="s">
        <v>295</v>
      </c>
      <c r="C14821" s="429">
        <v>5.4857379999999996</v>
      </c>
      <c r="D14821" s="429">
        <v>2.5733619999999999</v>
      </c>
      <c r="E14821" s="429">
        <v>2.9123759999999996</v>
      </c>
      <c r="F14821" s="429">
        <v>3.1407799999999959</v>
      </c>
    </row>
    <row r="14822" spans="1:6" x14ac:dyDescent="0.3">
      <c r="A14822" s="336">
        <v>49621</v>
      </c>
      <c r="B14822" s="2" t="s">
        <v>295</v>
      </c>
      <c r="C14822" s="429">
        <v>5.4770029999999998</v>
      </c>
      <c r="D14822" s="429">
        <v>2.5461960000000001</v>
      </c>
      <c r="E14822" s="429">
        <v>2.9308069999999997</v>
      </c>
      <c r="F14822" s="429">
        <v>3.4838120000000004</v>
      </c>
    </row>
    <row r="14823" spans="1:6" x14ac:dyDescent="0.3">
      <c r="A14823" s="336">
        <v>49622</v>
      </c>
      <c r="B14823" s="2" t="s">
        <v>295</v>
      </c>
      <c r="C14823" s="429">
        <v>5.370025</v>
      </c>
      <c r="D14823" s="429">
        <v>2.488877</v>
      </c>
      <c r="E14823" s="429">
        <v>2.881148</v>
      </c>
      <c r="F14823" s="429">
        <v>2.8306800000000081</v>
      </c>
    </row>
    <row r="14824" spans="1:6" x14ac:dyDescent="0.3">
      <c r="A14824" s="336">
        <v>49623</v>
      </c>
      <c r="B14824" s="2" t="s">
        <v>295</v>
      </c>
      <c r="C14824" s="429">
        <v>5.699281</v>
      </c>
      <c r="D14824" s="429">
        <v>2.4495339999999999</v>
      </c>
      <c r="E14824" s="429">
        <v>3.2497470000000002</v>
      </c>
      <c r="F14824" s="429">
        <v>2.8869189999999953</v>
      </c>
    </row>
    <row r="14825" spans="1:6" x14ac:dyDescent="0.3">
      <c r="A14825" s="336">
        <v>49625</v>
      </c>
      <c r="B14825" s="2" t="s">
        <v>295</v>
      </c>
      <c r="C14825" s="429">
        <v>5.5389350000000004</v>
      </c>
      <c r="D14825" s="429">
        <v>2.488111</v>
      </c>
      <c r="E14825" s="429">
        <v>3.0508240000000004</v>
      </c>
      <c r="F14825" s="429">
        <v>3.3916520000000006</v>
      </c>
    </row>
    <row r="14826" spans="1:6" x14ac:dyDescent="0.3">
      <c r="A14826" s="336">
        <v>49629</v>
      </c>
      <c r="B14826" s="2" t="s">
        <v>295</v>
      </c>
      <c r="C14826" s="429">
        <v>5.4805359999999999</v>
      </c>
      <c r="D14826" s="429">
        <v>2.514192</v>
      </c>
      <c r="E14826" s="429">
        <v>2.9663439999999999</v>
      </c>
      <c r="F14826" s="429">
        <v>3.7305220000000041</v>
      </c>
    </row>
    <row r="14827" spans="1:6" x14ac:dyDescent="0.3">
      <c r="A14827" s="336">
        <v>49630</v>
      </c>
      <c r="B14827" s="2" t="s">
        <v>295</v>
      </c>
      <c r="C14827" s="429">
        <v>5.4554960000000001</v>
      </c>
      <c r="D14827" s="429">
        <v>2.470736</v>
      </c>
      <c r="E14827" s="429">
        <v>2.9847600000000001</v>
      </c>
      <c r="F14827" s="429">
        <v>3.6755850000000017</v>
      </c>
    </row>
    <row r="14828" spans="1:6" x14ac:dyDescent="0.3">
      <c r="A14828" s="336">
        <v>49631</v>
      </c>
      <c r="B14828" s="2" t="s">
        <v>295</v>
      </c>
      <c r="C14828" s="429">
        <v>5.7133229999999999</v>
      </c>
      <c r="D14828" s="429">
        <v>2.4594550000000002</v>
      </c>
      <c r="E14828" s="429">
        <v>3.2538679999999998</v>
      </c>
      <c r="F14828" s="429">
        <v>3.4671139999999987</v>
      </c>
    </row>
    <row r="14829" spans="1:6" x14ac:dyDescent="0.3">
      <c r="A14829" s="336">
        <v>49632</v>
      </c>
      <c r="B14829" s="2" t="s">
        <v>295</v>
      </c>
      <c r="C14829" s="429">
        <v>5.6123159999999999</v>
      </c>
      <c r="D14829" s="429">
        <v>2.4487040000000002</v>
      </c>
      <c r="E14829" s="429">
        <v>3.1636119999999996</v>
      </c>
      <c r="F14829" s="429">
        <v>4.4174760000000077</v>
      </c>
    </row>
    <row r="14830" spans="1:6" x14ac:dyDescent="0.3">
      <c r="A14830" s="336">
        <v>49633</v>
      </c>
      <c r="B14830" s="2" t="s">
        <v>295</v>
      </c>
      <c r="C14830" s="429">
        <v>5.4698890000000002</v>
      </c>
      <c r="D14830" s="429">
        <v>2.5159899999999999</v>
      </c>
      <c r="E14830" s="429">
        <v>2.9538990000000003</v>
      </c>
      <c r="F14830" s="429">
        <v>3.526606000000001</v>
      </c>
    </row>
    <row r="14831" spans="1:6" x14ac:dyDescent="0.3">
      <c r="A14831" s="336">
        <v>49635</v>
      </c>
      <c r="B14831" s="2" t="s">
        <v>295</v>
      </c>
      <c r="C14831" s="429">
        <v>5.5360560000000003</v>
      </c>
      <c r="D14831" s="429">
        <v>2.417036</v>
      </c>
      <c r="E14831" s="429">
        <v>3.1190200000000003</v>
      </c>
      <c r="F14831" s="429">
        <v>4.1776759999999982</v>
      </c>
    </row>
    <row r="14832" spans="1:6" x14ac:dyDescent="0.3">
      <c r="A14832" s="336">
        <v>49636</v>
      </c>
      <c r="B14832" s="2" t="s">
        <v>295</v>
      </c>
      <c r="C14832" s="429">
        <v>5.4902170000000003</v>
      </c>
      <c r="D14832" s="429">
        <v>2.4892159999999999</v>
      </c>
      <c r="E14832" s="429">
        <v>3.0010010000000005</v>
      </c>
      <c r="F14832" s="429">
        <v>3.7094360000000002</v>
      </c>
    </row>
    <row r="14833" spans="1:6" x14ac:dyDescent="0.3">
      <c r="A14833" s="336">
        <v>49637</v>
      </c>
      <c r="B14833" s="2" t="s">
        <v>295</v>
      </c>
      <c r="C14833" s="429">
        <v>5.4756660000000004</v>
      </c>
      <c r="D14833" s="429">
        <v>2.5867550000000001</v>
      </c>
      <c r="E14833" s="429">
        <v>2.8889110000000002</v>
      </c>
      <c r="F14833" s="429">
        <v>3.2577329999999982</v>
      </c>
    </row>
    <row r="14834" spans="1:6" x14ac:dyDescent="0.3">
      <c r="A14834" s="336">
        <v>49638</v>
      </c>
      <c r="B14834" s="2" t="s">
        <v>295</v>
      </c>
      <c r="C14834" s="429">
        <v>5.547669</v>
      </c>
      <c r="D14834" s="429">
        <v>2.4854959999999999</v>
      </c>
      <c r="E14834" s="429">
        <v>3.062173</v>
      </c>
      <c r="F14834" s="429">
        <v>3.1321189999999959</v>
      </c>
    </row>
    <row r="14835" spans="1:6" x14ac:dyDescent="0.3">
      <c r="A14835" s="336">
        <v>49639</v>
      </c>
      <c r="B14835" s="2" t="s">
        <v>295</v>
      </c>
      <c r="C14835" s="429">
        <v>5.7242379999999997</v>
      </c>
      <c r="D14835" s="429">
        <v>2.444099</v>
      </c>
      <c r="E14835" s="429">
        <v>3.2801389999999997</v>
      </c>
      <c r="F14835" s="429">
        <v>3.0213439999999956</v>
      </c>
    </row>
    <row r="14836" spans="1:6" x14ac:dyDescent="0.3">
      <c r="A14836" s="336">
        <v>49640</v>
      </c>
      <c r="B14836" s="2" t="s">
        <v>295</v>
      </c>
      <c r="C14836" s="429">
        <v>5.5064289999999998</v>
      </c>
      <c r="D14836" s="429">
        <v>2.475247</v>
      </c>
      <c r="E14836" s="429">
        <v>3.0311819999999998</v>
      </c>
      <c r="F14836" s="429">
        <v>3.776762999999999</v>
      </c>
    </row>
    <row r="14837" spans="1:6" x14ac:dyDescent="0.3">
      <c r="A14837" s="336">
        <v>49642</v>
      </c>
      <c r="B14837" s="2" t="s">
        <v>295</v>
      </c>
      <c r="C14837" s="429">
        <v>5.7109810000000003</v>
      </c>
      <c r="D14837" s="429">
        <v>2.4200919999999999</v>
      </c>
      <c r="E14837" s="429">
        <v>3.2908890000000004</v>
      </c>
      <c r="F14837" s="429">
        <v>3.1667769999999962</v>
      </c>
    </row>
    <row r="14838" spans="1:6" x14ac:dyDescent="0.3">
      <c r="A14838" s="336">
        <v>49643</v>
      </c>
      <c r="B14838" s="2" t="s">
        <v>295</v>
      </c>
      <c r="C14838" s="429">
        <v>5.4913740000000004</v>
      </c>
      <c r="D14838" s="429">
        <v>2.5491380000000001</v>
      </c>
      <c r="E14838" s="429">
        <v>2.9422360000000003</v>
      </c>
      <c r="F14838" s="429">
        <v>3.3188969999999962</v>
      </c>
    </row>
    <row r="14839" spans="1:6" x14ac:dyDescent="0.3">
      <c r="A14839" s="336">
        <v>49644</v>
      </c>
      <c r="B14839" s="2" t="s">
        <v>295</v>
      </c>
      <c r="C14839" s="429">
        <v>5.6398659999999996</v>
      </c>
      <c r="D14839" s="429">
        <v>2.3845679999999998</v>
      </c>
      <c r="E14839" s="429">
        <v>3.2552979999999998</v>
      </c>
      <c r="F14839" s="429">
        <v>3.3790709999999962</v>
      </c>
    </row>
    <row r="14840" spans="1:6" x14ac:dyDescent="0.3">
      <c r="A14840" s="336">
        <v>49645</v>
      </c>
      <c r="B14840" s="2" t="s">
        <v>295</v>
      </c>
      <c r="C14840" s="429">
        <v>5.5671850000000003</v>
      </c>
      <c r="D14840" s="429">
        <v>2.4140600000000001</v>
      </c>
      <c r="E14840" s="429">
        <v>3.1531250000000002</v>
      </c>
      <c r="F14840" s="429">
        <v>3.6518560000000022</v>
      </c>
    </row>
    <row r="14841" spans="1:6" x14ac:dyDescent="0.3">
      <c r="A14841" s="336">
        <v>49646</v>
      </c>
      <c r="B14841" s="2" t="s">
        <v>295</v>
      </c>
      <c r="C14841" s="429">
        <v>5.4333210000000003</v>
      </c>
      <c r="D14841" s="429">
        <v>2.5195720000000001</v>
      </c>
      <c r="E14841" s="429">
        <v>2.9137490000000001</v>
      </c>
      <c r="F14841" s="429">
        <v>3.1848479999999988</v>
      </c>
    </row>
    <row r="14842" spans="1:6" x14ac:dyDescent="0.3">
      <c r="A14842" s="336">
        <v>49648</v>
      </c>
      <c r="B14842" s="2" t="s">
        <v>295</v>
      </c>
      <c r="C14842" s="429">
        <v>5.4196629999999999</v>
      </c>
      <c r="D14842" s="429">
        <v>2.4958239999999998</v>
      </c>
      <c r="E14842" s="429">
        <v>2.9238390000000001</v>
      </c>
      <c r="F14842" s="429">
        <v>3.3299469999999971</v>
      </c>
    </row>
    <row r="14843" spans="1:6" x14ac:dyDescent="0.3">
      <c r="A14843" s="336">
        <v>49649</v>
      </c>
      <c r="B14843" s="2" t="s">
        <v>295</v>
      </c>
      <c r="C14843" s="429">
        <v>5.4887009999999998</v>
      </c>
      <c r="D14843" s="429">
        <v>2.5867040000000001</v>
      </c>
      <c r="E14843" s="429">
        <v>2.9019969999999997</v>
      </c>
      <c r="F14843" s="429">
        <v>3.265775000000005</v>
      </c>
    </row>
    <row r="14844" spans="1:6" x14ac:dyDescent="0.3">
      <c r="A14844" s="336">
        <v>49650</v>
      </c>
      <c r="B14844" s="2" t="s">
        <v>295</v>
      </c>
      <c r="C14844" s="429">
        <v>5.4847580000000002</v>
      </c>
      <c r="D14844" s="429">
        <v>2.54217</v>
      </c>
      <c r="E14844" s="429">
        <v>2.9425880000000002</v>
      </c>
      <c r="F14844" s="429">
        <v>3.3311500000000045</v>
      </c>
    </row>
    <row r="14845" spans="1:6" x14ac:dyDescent="0.3">
      <c r="A14845" s="336">
        <v>49651</v>
      </c>
      <c r="B14845" s="2" t="s">
        <v>295</v>
      </c>
      <c r="C14845" s="429">
        <v>5.4987009999999996</v>
      </c>
      <c r="D14845" s="429">
        <v>2.5009929999999998</v>
      </c>
      <c r="E14845" s="429">
        <v>2.9977079999999998</v>
      </c>
      <c r="F14845" s="429">
        <v>3.5960659999999969</v>
      </c>
    </row>
    <row r="14846" spans="1:6" x14ac:dyDescent="0.3">
      <c r="A14846" s="336">
        <v>49653</v>
      </c>
      <c r="B14846" s="2" t="s">
        <v>295</v>
      </c>
      <c r="C14846" s="429">
        <v>5.4467920000000003</v>
      </c>
      <c r="D14846" s="429">
        <v>2.5233940000000001</v>
      </c>
      <c r="E14846" s="429">
        <v>2.9233980000000002</v>
      </c>
      <c r="F14846" s="429">
        <v>3.4647779999999955</v>
      </c>
    </row>
    <row r="14847" spans="1:6" x14ac:dyDescent="0.3">
      <c r="A14847" s="336">
        <v>49654</v>
      </c>
      <c r="B14847" s="2" t="s">
        <v>295</v>
      </c>
      <c r="C14847" s="429">
        <v>5.4082100000000004</v>
      </c>
      <c r="D14847" s="429">
        <v>2.5084399999999998</v>
      </c>
      <c r="E14847" s="429">
        <v>2.8997700000000006</v>
      </c>
      <c r="F14847" s="429">
        <v>3.3986110000000025</v>
      </c>
    </row>
    <row r="14848" spans="1:6" x14ac:dyDescent="0.3">
      <c r="A14848" s="336">
        <v>49655</v>
      </c>
      <c r="B14848" s="2" t="s">
        <v>295</v>
      </c>
      <c r="C14848" s="429">
        <v>5.6151369999999998</v>
      </c>
      <c r="D14848" s="429">
        <v>2.4988730000000001</v>
      </c>
      <c r="E14848" s="429">
        <v>3.1162639999999997</v>
      </c>
      <c r="F14848" s="429">
        <v>2.7128690000000013</v>
      </c>
    </row>
    <row r="14849" spans="1:6" x14ac:dyDescent="0.3">
      <c r="A14849" s="336">
        <v>49656</v>
      </c>
      <c r="B14849" s="2" t="s">
        <v>295</v>
      </c>
      <c r="C14849" s="429">
        <v>5.6051039999999999</v>
      </c>
      <c r="D14849" s="429">
        <v>2.458882</v>
      </c>
      <c r="E14849" s="429">
        <v>3.1462219999999999</v>
      </c>
      <c r="F14849" s="429">
        <v>2.9199909999999996</v>
      </c>
    </row>
    <row r="14850" spans="1:6" x14ac:dyDescent="0.3">
      <c r="A14850" s="336">
        <v>49657</v>
      </c>
      <c r="B14850" s="2" t="s">
        <v>295</v>
      </c>
      <c r="C14850" s="429">
        <v>5.5741310000000004</v>
      </c>
      <c r="D14850" s="429">
        <v>2.502097</v>
      </c>
      <c r="E14850" s="429">
        <v>3.0720340000000004</v>
      </c>
      <c r="F14850" s="429">
        <v>3.434389000000003</v>
      </c>
    </row>
    <row r="14851" spans="1:6" x14ac:dyDescent="0.3">
      <c r="A14851" s="336">
        <v>49659</v>
      </c>
      <c r="B14851" s="2" t="s">
        <v>295</v>
      </c>
      <c r="C14851" s="429">
        <v>5.3692979999999997</v>
      </c>
      <c r="D14851" s="429">
        <v>2.5217170000000002</v>
      </c>
      <c r="E14851" s="429">
        <v>2.8475809999999995</v>
      </c>
      <c r="F14851" s="429">
        <v>2.5694809999999997</v>
      </c>
    </row>
    <row r="14852" spans="1:6" x14ac:dyDescent="0.3">
      <c r="A14852" s="336">
        <v>49660</v>
      </c>
      <c r="B14852" s="2" t="s">
        <v>295</v>
      </c>
      <c r="C14852" s="429">
        <v>5.6152259999999998</v>
      </c>
      <c r="D14852" s="429">
        <v>2.3081070000000001</v>
      </c>
      <c r="E14852" s="429">
        <v>3.3071189999999997</v>
      </c>
      <c r="F14852" s="429">
        <v>4.0667859999999934</v>
      </c>
    </row>
    <row r="14853" spans="1:6" x14ac:dyDescent="0.3">
      <c r="A14853" s="336">
        <v>49663</v>
      </c>
      <c r="B14853" s="2" t="s">
        <v>295</v>
      </c>
      <c r="C14853" s="429">
        <v>5.4979100000000001</v>
      </c>
      <c r="D14853" s="429">
        <v>2.5578080000000001</v>
      </c>
      <c r="E14853" s="429">
        <v>2.940102</v>
      </c>
      <c r="F14853" s="429">
        <v>3.0716819999999991</v>
      </c>
    </row>
    <row r="14854" spans="1:6" x14ac:dyDescent="0.3">
      <c r="A14854" s="336">
        <v>49664</v>
      </c>
      <c r="B14854" s="2" t="s">
        <v>295</v>
      </c>
      <c r="C14854" s="429">
        <v>5.4787160000000004</v>
      </c>
      <c r="D14854" s="429">
        <v>2.515806</v>
      </c>
      <c r="E14854" s="429">
        <v>2.9629100000000004</v>
      </c>
      <c r="F14854" s="429">
        <v>3.5409519999999972</v>
      </c>
    </row>
    <row r="14855" spans="1:6" x14ac:dyDescent="0.3">
      <c r="A14855" s="336">
        <v>49665</v>
      </c>
      <c r="B14855" s="2" t="s">
        <v>295</v>
      </c>
      <c r="C14855" s="429">
        <v>5.6481709999999996</v>
      </c>
      <c r="D14855" s="429">
        <v>2.4739399999999998</v>
      </c>
      <c r="E14855" s="429">
        <v>3.1742309999999998</v>
      </c>
      <c r="F14855" s="429">
        <v>3.8471979999999988</v>
      </c>
    </row>
    <row r="14856" spans="1:6" x14ac:dyDescent="0.3">
      <c r="A14856" s="336">
        <v>49667</v>
      </c>
      <c r="B14856" s="2" t="s">
        <v>295</v>
      </c>
      <c r="C14856" s="429">
        <v>5.5379230000000002</v>
      </c>
      <c r="D14856" s="429">
        <v>2.4466649999999999</v>
      </c>
      <c r="E14856" s="429">
        <v>3.0912580000000003</v>
      </c>
      <c r="F14856" s="429">
        <v>4.4052559999999907</v>
      </c>
    </row>
    <row r="14857" spans="1:6" x14ac:dyDescent="0.3">
      <c r="A14857" s="336">
        <v>49668</v>
      </c>
      <c r="B14857" s="2" t="s">
        <v>295</v>
      </c>
      <c r="C14857" s="429">
        <v>5.5065790000000003</v>
      </c>
      <c r="D14857" s="429">
        <v>2.5387940000000002</v>
      </c>
      <c r="E14857" s="429">
        <v>2.9677850000000001</v>
      </c>
      <c r="F14857" s="429">
        <v>3.0610830000000036</v>
      </c>
    </row>
    <row r="14858" spans="1:6" x14ac:dyDescent="0.3">
      <c r="A14858" s="336">
        <v>49670</v>
      </c>
      <c r="B14858" s="2" t="s">
        <v>295</v>
      </c>
      <c r="C14858" s="429">
        <v>5.3650650000000004</v>
      </c>
      <c r="D14858" s="429">
        <v>2.4929039999999998</v>
      </c>
      <c r="E14858" s="429">
        <v>2.8721610000000006</v>
      </c>
      <c r="F14858" s="429">
        <v>3.0113590000000023</v>
      </c>
    </row>
    <row r="14859" spans="1:6" x14ac:dyDescent="0.3">
      <c r="A14859" s="336">
        <v>49675</v>
      </c>
      <c r="B14859" s="2" t="s">
        <v>295</v>
      </c>
      <c r="C14859" s="429">
        <v>5.5848610000000001</v>
      </c>
      <c r="D14859" s="429">
        <v>2.3492199999999999</v>
      </c>
      <c r="E14859" s="429">
        <v>3.2356410000000002</v>
      </c>
      <c r="F14859" s="429">
        <v>4.085043000000006</v>
      </c>
    </row>
    <row r="14860" spans="1:6" x14ac:dyDescent="0.3">
      <c r="A14860" s="336">
        <v>49676</v>
      </c>
      <c r="B14860" s="2" t="s">
        <v>295</v>
      </c>
      <c r="C14860" s="429">
        <v>5.4640399999999998</v>
      </c>
      <c r="D14860" s="429">
        <v>2.516483</v>
      </c>
      <c r="E14860" s="429">
        <v>2.9475569999999998</v>
      </c>
      <c r="F14860" s="429">
        <v>3.5731439999999957</v>
      </c>
    </row>
    <row r="14861" spans="1:6" x14ac:dyDescent="0.3">
      <c r="A14861" s="336">
        <v>49677</v>
      </c>
      <c r="B14861" s="2" t="s">
        <v>295</v>
      </c>
      <c r="C14861" s="429">
        <v>5.6857819999999997</v>
      </c>
      <c r="D14861" s="429">
        <v>2.472267</v>
      </c>
      <c r="E14861" s="429">
        <v>3.2135149999999997</v>
      </c>
      <c r="F14861" s="429">
        <v>2.6908740000000009</v>
      </c>
    </row>
    <row r="14862" spans="1:6" x14ac:dyDescent="0.3">
      <c r="A14862" s="336">
        <v>49679</v>
      </c>
      <c r="B14862" s="2" t="s">
        <v>295</v>
      </c>
      <c r="C14862" s="429">
        <v>5.7499019999999996</v>
      </c>
      <c r="D14862" s="429">
        <v>2.4533719999999999</v>
      </c>
      <c r="E14862" s="429">
        <v>3.2965299999999997</v>
      </c>
      <c r="F14862" s="429">
        <v>4.0125649999999951</v>
      </c>
    </row>
    <row r="14863" spans="1:6" x14ac:dyDescent="0.3">
      <c r="A14863" s="336">
        <v>49680</v>
      </c>
      <c r="B14863" s="2" t="s">
        <v>295</v>
      </c>
      <c r="C14863" s="429">
        <v>5.4711410000000003</v>
      </c>
      <c r="D14863" s="429">
        <v>2.5410409999999999</v>
      </c>
      <c r="E14863" s="429">
        <v>2.9301000000000004</v>
      </c>
      <c r="F14863" s="429">
        <v>3.4304309999999987</v>
      </c>
    </row>
    <row r="14864" spans="1:6" x14ac:dyDescent="0.3">
      <c r="A14864" s="336">
        <v>49682</v>
      </c>
      <c r="B14864" s="2" t="s">
        <v>295</v>
      </c>
      <c r="C14864" s="429">
        <v>5.4517860000000002</v>
      </c>
      <c r="D14864" s="429">
        <v>2.528594</v>
      </c>
      <c r="E14864" s="429">
        <v>2.9231920000000002</v>
      </c>
      <c r="F14864" s="429">
        <v>3.471508</v>
      </c>
    </row>
    <row r="14865" spans="1:6" x14ac:dyDescent="0.3">
      <c r="A14865" s="336">
        <v>49683</v>
      </c>
      <c r="B14865" s="2" t="s">
        <v>295</v>
      </c>
      <c r="C14865" s="429">
        <v>5.5256489999999996</v>
      </c>
      <c r="D14865" s="429">
        <v>2.4976440000000002</v>
      </c>
      <c r="E14865" s="429">
        <v>3.0280049999999994</v>
      </c>
      <c r="F14865" s="429">
        <v>3.5001180000000005</v>
      </c>
    </row>
    <row r="14866" spans="1:6" x14ac:dyDescent="0.3">
      <c r="A14866" s="336">
        <v>49684</v>
      </c>
      <c r="B14866" s="2" t="s">
        <v>295</v>
      </c>
      <c r="C14866" s="429">
        <v>5.4782979999999997</v>
      </c>
      <c r="D14866" s="429">
        <v>2.5781420000000002</v>
      </c>
      <c r="E14866" s="429">
        <v>2.9001559999999995</v>
      </c>
      <c r="F14866" s="429">
        <v>3.4631819999999998</v>
      </c>
    </row>
    <row r="14867" spans="1:6" x14ac:dyDescent="0.3">
      <c r="A14867" s="336">
        <v>49686</v>
      </c>
      <c r="B14867" s="2" t="s">
        <v>295</v>
      </c>
      <c r="C14867" s="429">
        <v>5.4932160000000003</v>
      </c>
      <c r="D14867" s="429">
        <v>2.574433</v>
      </c>
      <c r="E14867" s="429">
        <v>2.9187830000000003</v>
      </c>
      <c r="F14867" s="429">
        <v>3.653932999999995</v>
      </c>
    </row>
    <row r="14868" spans="1:6" x14ac:dyDescent="0.3">
      <c r="A14868" s="336">
        <v>49688</v>
      </c>
      <c r="B14868" s="2" t="s">
        <v>295</v>
      </c>
      <c r="C14868" s="429">
        <v>5.558986</v>
      </c>
      <c r="D14868" s="429">
        <v>2.52223</v>
      </c>
      <c r="E14868" s="429">
        <v>3.036756</v>
      </c>
      <c r="F14868" s="429">
        <v>2.6160759999999996</v>
      </c>
    </row>
    <row r="14869" spans="1:6" x14ac:dyDescent="0.3">
      <c r="A14869" s="336">
        <v>49689</v>
      </c>
      <c r="B14869" s="2" t="s">
        <v>295</v>
      </c>
      <c r="C14869" s="429">
        <v>5.6017010000000003</v>
      </c>
      <c r="D14869" s="429">
        <v>2.4069479999999999</v>
      </c>
      <c r="E14869" s="429">
        <v>3.1947530000000004</v>
      </c>
      <c r="F14869" s="429">
        <v>3.4858449999999976</v>
      </c>
    </row>
    <row r="14870" spans="1:6" x14ac:dyDescent="0.3">
      <c r="A14870" s="336">
        <v>49690</v>
      </c>
      <c r="B14870" s="2" t="s">
        <v>295</v>
      </c>
      <c r="C14870" s="429">
        <v>5.479571</v>
      </c>
      <c r="D14870" s="429">
        <v>2.551053</v>
      </c>
      <c r="E14870" s="429">
        <v>2.928518</v>
      </c>
      <c r="F14870" s="429">
        <v>3.6939990000000016</v>
      </c>
    </row>
    <row r="14871" spans="1:6" x14ac:dyDescent="0.3">
      <c r="A14871" s="336">
        <v>49701</v>
      </c>
      <c r="B14871" s="2" t="s">
        <v>295</v>
      </c>
      <c r="C14871" s="429">
        <v>5.1374320000000004</v>
      </c>
      <c r="D14871" s="429">
        <v>2.4874559999999999</v>
      </c>
      <c r="E14871" s="429">
        <v>2.6499760000000006</v>
      </c>
      <c r="F14871" s="429">
        <v>-0.25928800000000507</v>
      </c>
    </row>
    <row r="14872" spans="1:6" x14ac:dyDescent="0.3">
      <c r="A14872" s="336">
        <v>49705</v>
      </c>
      <c r="B14872" s="2" t="s">
        <v>295</v>
      </c>
      <c r="C14872" s="429">
        <v>5.327788</v>
      </c>
      <c r="D14872" s="429">
        <v>2.4502459999999999</v>
      </c>
      <c r="E14872" s="429">
        <v>2.877542</v>
      </c>
      <c r="F14872" s="429">
        <v>3.0411929999999998</v>
      </c>
    </row>
    <row r="14873" spans="1:6" x14ac:dyDescent="0.3">
      <c r="A14873" s="336">
        <v>49706</v>
      </c>
      <c r="B14873" s="2" t="s">
        <v>295</v>
      </c>
      <c r="C14873" s="429">
        <v>5.2683730000000004</v>
      </c>
      <c r="D14873" s="429">
        <v>2.4292349999999998</v>
      </c>
      <c r="E14873" s="429">
        <v>2.8391380000000006</v>
      </c>
      <c r="F14873" s="429">
        <v>0.86880399999999725</v>
      </c>
    </row>
    <row r="14874" spans="1:6" x14ac:dyDescent="0.3">
      <c r="A14874" s="336">
        <v>49707</v>
      </c>
      <c r="B14874" s="2" t="s">
        <v>295</v>
      </c>
      <c r="C14874" s="429">
        <v>5.5026679999999999</v>
      </c>
      <c r="D14874" s="429">
        <v>2.6186660000000002</v>
      </c>
      <c r="E14874" s="429">
        <v>2.8840019999999997</v>
      </c>
      <c r="F14874" s="429">
        <v>4.2292810000000038</v>
      </c>
    </row>
    <row r="14875" spans="1:6" x14ac:dyDescent="0.3">
      <c r="A14875" s="336">
        <v>49709</v>
      </c>
      <c r="B14875" s="2" t="s">
        <v>295</v>
      </c>
      <c r="C14875" s="429">
        <v>5.4284239999999997</v>
      </c>
      <c r="D14875" s="429">
        <v>2.5372319999999999</v>
      </c>
      <c r="E14875" s="429">
        <v>2.8911919999999998</v>
      </c>
      <c r="F14875" s="429">
        <v>3.7767219999999995</v>
      </c>
    </row>
    <row r="14876" spans="1:6" x14ac:dyDescent="0.3">
      <c r="A14876" s="336">
        <v>49710</v>
      </c>
      <c r="B14876" s="2" t="s">
        <v>295</v>
      </c>
      <c r="C14876" s="429">
        <v>4.832891</v>
      </c>
      <c r="D14876" s="429">
        <v>2.453697</v>
      </c>
      <c r="E14876" s="429">
        <v>2.379194</v>
      </c>
      <c r="F14876" s="429">
        <v>-6.3435610000000047</v>
      </c>
    </row>
    <row r="14877" spans="1:6" x14ac:dyDescent="0.3">
      <c r="A14877" s="336">
        <v>49712</v>
      </c>
      <c r="B14877" s="2" t="s">
        <v>295</v>
      </c>
      <c r="C14877" s="429">
        <v>5.3367829999999996</v>
      </c>
      <c r="D14877" s="429">
        <v>2.4589059999999998</v>
      </c>
      <c r="E14877" s="429">
        <v>2.8778769999999998</v>
      </c>
      <c r="F14877" s="429">
        <v>1.9091749999999976</v>
      </c>
    </row>
    <row r="14878" spans="1:6" x14ac:dyDescent="0.3">
      <c r="A14878" s="336">
        <v>49713</v>
      </c>
      <c r="B14878" s="2" t="s">
        <v>295</v>
      </c>
      <c r="C14878" s="429">
        <v>5.3111179999999996</v>
      </c>
      <c r="D14878" s="429">
        <v>2.470383</v>
      </c>
      <c r="E14878" s="429">
        <v>2.8407349999999996</v>
      </c>
      <c r="F14878" s="429">
        <v>1.6947619999999937</v>
      </c>
    </row>
    <row r="14879" spans="1:6" x14ac:dyDescent="0.3">
      <c r="A14879" s="336">
        <v>49715</v>
      </c>
      <c r="B14879" s="2" t="s">
        <v>295</v>
      </c>
      <c r="C14879" s="429">
        <v>4.7955410000000001</v>
      </c>
      <c r="D14879" s="429">
        <v>2.6253549999999999</v>
      </c>
      <c r="E14879" s="429">
        <v>2.1701860000000002</v>
      </c>
      <c r="F14879" s="429">
        <v>-6.0742920000000034</v>
      </c>
    </row>
    <row r="14880" spans="1:6" x14ac:dyDescent="0.3">
      <c r="A14880" s="336">
        <v>49716</v>
      </c>
      <c r="B14880" s="2" t="s">
        <v>295</v>
      </c>
      <c r="C14880" s="429">
        <v>5.2428350000000004</v>
      </c>
      <c r="D14880" s="429">
        <v>2.429392</v>
      </c>
      <c r="E14880" s="429">
        <v>2.8134430000000004</v>
      </c>
      <c r="F14880" s="429">
        <v>0.68970700000000207</v>
      </c>
    </row>
    <row r="14881" spans="1:6" x14ac:dyDescent="0.3">
      <c r="A14881" s="336">
        <v>49718</v>
      </c>
      <c r="B14881" s="2" t="s">
        <v>295</v>
      </c>
      <c r="C14881" s="429">
        <v>5.1498419999999996</v>
      </c>
      <c r="D14881" s="429">
        <v>2.4716930000000001</v>
      </c>
      <c r="E14881" s="429">
        <v>2.6781489999999994</v>
      </c>
      <c r="F14881" s="429">
        <v>-0.49016199999999444</v>
      </c>
    </row>
    <row r="14882" spans="1:6" x14ac:dyDescent="0.3">
      <c r="A14882" s="336">
        <v>49719</v>
      </c>
      <c r="B14882" s="2" t="s">
        <v>295</v>
      </c>
      <c r="C14882" s="429">
        <v>4.9980270000000004</v>
      </c>
      <c r="D14882" s="429">
        <v>2.56338</v>
      </c>
      <c r="E14882" s="429">
        <v>2.4346470000000004</v>
      </c>
      <c r="F14882" s="429">
        <v>-2.2998679999999965</v>
      </c>
    </row>
    <row r="14883" spans="1:6" x14ac:dyDescent="0.3">
      <c r="A14883" s="336">
        <v>49720</v>
      </c>
      <c r="B14883" s="2" t="s">
        <v>295</v>
      </c>
      <c r="C14883" s="429">
        <v>5.3378959999999998</v>
      </c>
      <c r="D14883" s="429">
        <v>2.4603229999999998</v>
      </c>
      <c r="E14883" s="429">
        <v>2.8775729999999999</v>
      </c>
      <c r="F14883" s="429">
        <v>1.9813550000000006</v>
      </c>
    </row>
    <row r="14884" spans="1:6" x14ac:dyDescent="0.3">
      <c r="A14884" s="336">
        <v>49721</v>
      </c>
      <c r="B14884" s="2" t="s">
        <v>295</v>
      </c>
      <c r="C14884" s="429">
        <v>5.251144</v>
      </c>
      <c r="D14884" s="429">
        <v>2.4508209999999999</v>
      </c>
      <c r="E14884" s="429">
        <v>2.8003230000000001</v>
      </c>
      <c r="F14884" s="429">
        <v>2.3651080000000029</v>
      </c>
    </row>
    <row r="14885" spans="1:6" x14ac:dyDescent="0.3">
      <c r="A14885" s="336">
        <v>49724</v>
      </c>
      <c r="B14885" s="2" t="s">
        <v>295</v>
      </c>
      <c r="C14885" s="429">
        <v>4.7976640000000002</v>
      </c>
      <c r="D14885" s="429">
        <v>2.5574669999999999</v>
      </c>
      <c r="E14885" s="429">
        <v>2.2401970000000002</v>
      </c>
      <c r="F14885" s="429">
        <v>-5.7201140000000059</v>
      </c>
    </row>
    <row r="14886" spans="1:6" x14ac:dyDescent="0.3">
      <c r="A14886" s="336">
        <v>49725</v>
      </c>
      <c r="B14886" s="2" t="s">
        <v>295</v>
      </c>
      <c r="C14886" s="429">
        <v>5.0635199999999996</v>
      </c>
      <c r="D14886" s="429">
        <v>2.4936959999999999</v>
      </c>
      <c r="E14886" s="429">
        <v>2.5698239999999997</v>
      </c>
      <c r="F14886" s="429">
        <v>-2.6140269999999965</v>
      </c>
    </row>
    <row r="14887" spans="1:6" x14ac:dyDescent="0.3">
      <c r="A14887" s="336">
        <v>49726</v>
      </c>
      <c r="B14887" s="2" t="s">
        <v>295</v>
      </c>
      <c r="C14887" s="429">
        <v>5.1482859999999997</v>
      </c>
      <c r="D14887" s="429">
        <v>2.4825270000000002</v>
      </c>
      <c r="E14887" s="429">
        <v>2.6657589999999995</v>
      </c>
      <c r="F14887" s="429">
        <v>-2.6426360000000031</v>
      </c>
    </row>
    <row r="14888" spans="1:6" x14ac:dyDescent="0.3">
      <c r="A14888" s="336">
        <v>49727</v>
      </c>
      <c r="B14888" s="2" t="s">
        <v>295</v>
      </c>
      <c r="C14888" s="429">
        <v>5.347505</v>
      </c>
      <c r="D14888" s="429">
        <v>2.4756689999999999</v>
      </c>
      <c r="E14888" s="429">
        <v>2.8718360000000001</v>
      </c>
      <c r="F14888" s="429">
        <v>2.3374500000000005</v>
      </c>
    </row>
    <row r="14889" spans="1:6" x14ac:dyDescent="0.3">
      <c r="A14889" s="336">
        <v>49728</v>
      </c>
      <c r="B14889" s="2" t="s">
        <v>295</v>
      </c>
      <c r="C14889" s="429">
        <v>4.8791339999999996</v>
      </c>
      <c r="D14889" s="429">
        <v>2.6500759999999999</v>
      </c>
      <c r="E14889" s="429">
        <v>2.2290579999999998</v>
      </c>
      <c r="F14889" s="429">
        <v>-4.6380769999999956</v>
      </c>
    </row>
    <row r="14890" spans="1:6" x14ac:dyDescent="0.3">
      <c r="A14890" s="336">
        <v>49729</v>
      </c>
      <c r="B14890" s="2" t="s">
        <v>295</v>
      </c>
      <c r="C14890" s="429">
        <v>5.3539089999999998</v>
      </c>
      <c r="D14890" s="429">
        <v>2.4788510000000001</v>
      </c>
      <c r="E14890" s="429">
        <v>2.8750579999999997</v>
      </c>
      <c r="F14890" s="429">
        <v>2.5265579999999979</v>
      </c>
    </row>
    <row r="14891" spans="1:6" x14ac:dyDescent="0.3">
      <c r="A14891" s="336">
        <v>49730</v>
      </c>
      <c r="B14891" s="2" t="s">
        <v>295</v>
      </c>
      <c r="C14891" s="429">
        <v>5.3058459999999998</v>
      </c>
      <c r="D14891" s="429">
        <v>2.517029</v>
      </c>
      <c r="E14891" s="429">
        <v>2.7888169999999999</v>
      </c>
      <c r="F14891" s="429">
        <v>1.9219229999999961</v>
      </c>
    </row>
    <row r="14892" spans="1:6" x14ac:dyDescent="0.3">
      <c r="A14892" s="336">
        <v>49733</v>
      </c>
      <c r="B14892" s="2" t="s">
        <v>295</v>
      </c>
      <c r="C14892" s="429">
        <v>5.393027</v>
      </c>
      <c r="D14892" s="429">
        <v>2.5055519999999998</v>
      </c>
      <c r="E14892" s="429">
        <v>2.8874750000000002</v>
      </c>
      <c r="F14892" s="429">
        <v>2.9943930000000059</v>
      </c>
    </row>
    <row r="14893" spans="1:6" x14ac:dyDescent="0.3">
      <c r="A14893" s="336">
        <v>49735</v>
      </c>
      <c r="B14893" s="2" t="s">
        <v>295</v>
      </c>
      <c r="C14893" s="429">
        <v>5.3342000000000001</v>
      </c>
      <c r="D14893" s="429">
        <v>2.5212590000000001</v>
      </c>
      <c r="E14893" s="429">
        <v>2.8129409999999999</v>
      </c>
      <c r="F14893" s="429">
        <v>2.287036999999998</v>
      </c>
    </row>
    <row r="14894" spans="1:6" x14ac:dyDescent="0.3">
      <c r="A14894" s="336">
        <v>49736</v>
      </c>
      <c r="B14894" s="2" t="s">
        <v>295</v>
      </c>
      <c r="C14894" s="429">
        <v>4.9710340000000004</v>
      </c>
      <c r="D14894" s="429">
        <v>2.506386</v>
      </c>
      <c r="E14894" s="429">
        <v>2.4646480000000004</v>
      </c>
      <c r="F14894" s="429">
        <v>-3.5736640000000008</v>
      </c>
    </row>
    <row r="14895" spans="1:6" x14ac:dyDescent="0.3">
      <c r="A14895" s="336">
        <v>49738</v>
      </c>
      <c r="B14895" s="2" t="s">
        <v>295</v>
      </c>
      <c r="C14895" s="429">
        <v>5.4270860000000001</v>
      </c>
      <c r="D14895" s="429">
        <v>2.4799359999999999</v>
      </c>
      <c r="E14895" s="429">
        <v>2.9471500000000002</v>
      </c>
      <c r="F14895" s="429">
        <v>3.7635729999999938</v>
      </c>
    </row>
    <row r="14896" spans="1:6" x14ac:dyDescent="0.3">
      <c r="A14896" s="336">
        <v>49740</v>
      </c>
      <c r="B14896" s="2" t="s">
        <v>295</v>
      </c>
      <c r="C14896" s="429">
        <v>5.221508</v>
      </c>
      <c r="D14896" s="429">
        <v>2.4585750000000002</v>
      </c>
      <c r="E14896" s="429">
        <v>2.7629329999999999</v>
      </c>
      <c r="F14896" s="429">
        <v>4.3668000000003815E-2</v>
      </c>
    </row>
    <row r="14897" spans="1:6" x14ac:dyDescent="0.3">
      <c r="A14897" s="336">
        <v>49743</v>
      </c>
      <c r="B14897" s="2" t="s">
        <v>295</v>
      </c>
      <c r="C14897" s="429">
        <v>5.4162369999999997</v>
      </c>
      <c r="D14897" s="429">
        <v>2.555037</v>
      </c>
      <c r="E14897" s="429">
        <v>2.8611999999999997</v>
      </c>
      <c r="F14897" s="429">
        <v>3.4064660000000018</v>
      </c>
    </row>
    <row r="14898" spans="1:6" x14ac:dyDescent="0.3">
      <c r="A14898" s="336">
        <v>49744</v>
      </c>
      <c r="B14898" s="2" t="s">
        <v>295</v>
      </c>
      <c r="C14898" s="429">
        <v>5.5300640000000003</v>
      </c>
      <c r="D14898" s="429">
        <v>2.6245050000000001</v>
      </c>
      <c r="E14898" s="429">
        <v>2.9055590000000002</v>
      </c>
      <c r="F14898" s="429">
        <v>4.4492779999999961</v>
      </c>
    </row>
    <row r="14899" spans="1:6" x14ac:dyDescent="0.3">
      <c r="A14899" s="336">
        <v>49745</v>
      </c>
      <c r="B14899" s="2" t="s">
        <v>295</v>
      </c>
      <c r="C14899" s="429">
        <v>4.9797390000000004</v>
      </c>
      <c r="D14899" s="429">
        <v>2.6205560000000001</v>
      </c>
      <c r="E14899" s="429">
        <v>2.3591830000000003</v>
      </c>
      <c r="F14899" s="429">
        <v>-2.1851560000000028</v>
      </c>
    </row>
    <row r="14900" spans="1:6" x14ac:dyDescent="0.3">
      <c r="A14900" s="336">
        <v>49746</v>
      </c>
      <c r="B14900" s="2" t="s">
        <v>295</v>
      </c>
      <c r="C14900" s="429">
        <v>5.4544790000000001</v>
      </c>
      <c r="D14900" s="429">
        <v>2.5642710000000002</v>
      </c>
      <c r="E14900" s="429">
        <v>2.8902079999999999</v>
      </c>
      <c r="F14900" s="429">
        <v>4.0652439999999928</v>
      </c>
    </row>
    <row r="14901" spans="1:6" x14ac:dyDescent="0.3">
      <c r="A14901" s="336">
        <v>49747</v>
      </c>
      <c r="B14901" s="2" t="s">
        <v>295</v>
      </c>
      <c r="C14901" s="429">
        <v>5.5377960000000002</v>
      </c>
      <c r="D14901" s="429">
        <v>2.6476160000000002</v>
      </c>
      <c r="E14901" s="429">
        <v>2.89018</v>
      </c>
      <c r="F14901" s="429">
        <v>4.3772690000000019</v>
      </c>
    </row>
    <row r="14902" spans="1:6" x14ac:dyDescent="0.3">
      <c r="A14902" s="336">
        <v>49749</v>
      </c>
      <c r="B14902" s="2" t="s">
        <v>295</v>
      </c>
      <c r="C14902" s="429">
        <v>5.2976089999999996</v>
      </c>
      <c r="D14902" s="429">
        <v>2.4177029999999999</v>
      </c>
      <c r="E14902" s="429">
        <v>2.8799059999999996</v>
      </c>
      <c r="F14902" s="429">
        <v>2.4583879999999994</v>
      </c>
    </row>
    <row r="14903" spans="1:6" x14ac:dyDescent="0.3">
      <c r="A14903" s="336">
        <v>49751</v>
      </c>
      <c r="B14903" s="2" t="s">
        <v>295</v>
      </c>
      <c r="C14903" s="429">
        <v>5.3792879999999998</v>
      </c>
      <c r="D14903" s="429">
        <v>2.5153470000000002</v>
      </c>
      <c r="E14903" s="429">
        <v>2.8639409999999996</v>
      </c>
      <c r="F14903" s="429">
        <v>3.2022460000000024</v>
      </c>
    </row>
    <row r="14904" spans="1:6" x14ac:dyDescent="0.3">
      <c r="A14904" s="336">
        <v>49752</v>
      </c>
      <c r="B14904" s="2" t="s">
        <v>295</v>
      </c>
      <c r="C14904" s="429">
        <v>4.8473090000000001</v>
      </c>
      <c r="D14904" s="429">
        <v>2.664806</v>
      </c>
      <c r="E14904" s="429">
        <v>2.1825030000000001</v>
      </c>
      <c r="F14904" s="429">
        <v>-5.2990840000000006</v>
      </c>
    </row>
    <row r="14905" spans="1:6" x14ac:dyDescent="0.3">
      <c r="A14905" s="336">
        <v>49753</v>
      </c>
      <c r="B14905" s="2" t="s">
        <v>295</v>
      </c>
      <c r="C14905" s="429">
        <v>5.496931</v>
      </c>
      <c r="D14905" s="429">
        <v>2.6020150000000002</v>
      </c>
      <c r="E14905" s="429">
        <v>2.8949159999999998</v>
      </c>
      <c r="F14905" s="429">
        <v>4.3066430000000047</v>
      </c>
    </row>
    <row r="14906" spans="1:6" x14ac:dyDescent="0.3">
      <c r="A14906" s="336">
        <v>49755</v>
      </c>
      <c r="B14906" s="2" t="s">
        <v>295</v>
      </c>
      <c r="C14906" s="429">
        <v>5.1732639999999996</v>
      </c>
      <c r="D14906" s="429">
        <v>2.4595600000000002</v>
      </c>
      <c r="E14906" s="429">
        <v>2.7137039999999994</v>
      </c>
      <c r="F14906" s="429">
        <v>-0.37073000000000178</v>
      </c>
    </row>
    <row r="14907" spans="1:6" x14ac:dyDescent="0.3">
      <c r="A14907" s="336">
        <v>49756</v>
      </c>
      <c r="B14907" s="2" t="s">
        <v>295</v>
      </c>
      <c r="C14907" s="429">
        <v>5.4204230000000004</v>
      </c>
      <c r="D14907" s="429">
        <v>2.5311469999999998</v>
      </c>
      <c r="E14907" s="429">
        <v>2.8892760000000006</v>
      </c>
      <c r="F14907" s="429">
        <v>3.6978679999999997</v>
      </c>
    </row>
    <row r="14908" spans="1:6" x14ac:dyDescent="0.3">
      <c r="A14908" s="336">
        <v>49757</v>
      </c>
      <c r="B14908" s="2" t="s">
        <v>295</v>
      </c>
      <c r="C14908" s="429">
        <v>5.0782769999999999</v>
      </c>
      <c r="D14908" s="429">
        <v>2.5392649999999999</v>
      </c>
      <c r="E14908" s="429">
        <v>2.539012</v>
      </c>
      <c r="F14908" s="429">
        <v>-0.35351600000000616</v>
      </c>
    </row>
    <row r="14909" spans="1:6" x14ac:dyDescent="0.3">
      <c r="A14909" s="336">
        <v>49759</v>
      </c>
      <c r="B14909" s="2" t="s">
        <v>295</v>
      </c>
      <c r="C14909" s="429">
        <v>5.3393959999999998</v>
      </c>
      <c r="D14909" s="429">
        <v>2.5029720000000002</v>
      </c>
      <c r="E14909" s="429">
        <v>2.8364239999999996</v>
      </c>
      <c r="F14909" s="429">
        <v>3.083797999999998</v>
      </c>
    </row>
    <row r="14910" spans="1:6" x14ac:dyDescent="0.3">
      <c r="A14910" s="336">
        <v>49760</v>
      </c>
      <c r="B14910" s="2" t="s">
        <v>295</v>
      </c>
      <c r="C14910" s="429">
        <v>4.9789659999999998</v>
      </c>
      <c r="D14910" s="429">
        <v>2.5772910000000002</v>
      </c>
      <c r="E14910" s="429">
        <v>2.4016749999999996</v>
      </c>
      <c r="F14910" s="429">
        <v>-2.462959000000005</v>
      </c>
    </row>
    <row r="14911" spans="1:6" x14ac:dyDescent="0.3">
      <c r="A14911" s="336">
        <v>49762</v>
      </c>
      <c r="B14911" s="2" t="s">
        <v>295</v>
      </c>
      <c r="C14911" s="429">
        <v>4.9997769999999999</v>
      </c>
      <c r="D14911" s="429">
        <v>2.539094</v>
      </c>
      <c r="E14911" s="429">
        <v>2.460683</v>
      </c>
      <c r="F14911" s="429">
        <v>-1.7990680000000054</v>
      </c>
    </row>
    <row r="14912" spans="1:6" x14ac:dyDescent="0.3">
      <c r="A14912" s="336">
        <v>49765</v>
      </c>
      <c r="B14912" s="2" t="s">
        <v>295</v>
      </c>
      <c r="C14912" s="429">
        <v>5.3422080000000003</v>
      </c>
      <c r="D14912" s="429">
        <v>2.483743</v>
      </c>
      <c r="E14912" s="429">
        <v>2.8584650000000003</v>
      </c>
      <c r="F14912" s="429">
        <v>3.3426140000000011</v>
      </c>
    </row>
    <row r="14913" spans="1:6" x14ac:dyDescent="0.3">
      <c r="A14913" s="336">
        <v>49766</v>
      </c>
      <c r="B14913" s="2" t="s">
        <v>295</v>
      </c>
      <c r="C14913" s="429">
        <v>5.5274720000000004</v>
      </c>
      <c r="D14913" s="429">
        <v>2.6370480000000001</v>
      </c>
      <c r="E14913" s="429">
        <v>2.8904240000000003</v>
      </c>
      <c r="F14913" s="429">
        <v>4.3527489999999958</v>
      </c>
    </row>
    <row r="14914" spans="1:6" x14ac:dyDescent="0.3">
      <c r="A14914" s="336">
        <v>49768</v>
      </c>
      <c r="B14914" s="2" t="s">
        <v>295</v>
      </c>
      <c r="C14914" s="429">
        <v>4.8218610000000002</v>
      </c>
      <c r="D14914" s="429">
        <v>2.718</v>
      </c>
      <c r="E14914" s="429">
        <v>2.1038610000000002</v>
      </c>
      <c r="F14914" s="429">
        <v>-6.7325370000000042</v>
      </c>
    </row>
    <row r="14915" spans="1:6" x14ac:dyDescent="0.3">
      <c r="A14915" s="336">
        <v>49769</v>
      </c>
      <c r="B14915" s="2" t="s">
        <v>295</v>
      </c>
      <c r="C14915" s="429">
        <v>5.1845610000000004</v>
      </c>
      <c r="D14915" s="429">
        <v>2.4603760000000001</v>
      </c>
      <c r="E14915" s="429">
        <v>2.7241850000000003</v>
      </c>
      <c r="F14915" s="429">
        <v>-0.5243290000000016</v>
      </c>
    </row>
    <row r="14916" spans="1:6" x14ac:dyDescent="0.3">
      <c r="A14916" s="336">
        <v>49770</v>
      </c>
      <c r="B14916" s="2" t="s">
        <v>295</v>
      </c>
      <c r="C14916" s="429">
        <v>5.3006669999999998</v>
      </c>
      <c r="D14916" s="429">
        <v>2.4437600000000002</v>
      </c>
      <c r="E14916" s="429">
        <v>2.8569069999999996</v>
      </c>
      <c r="F14916" s="429">
        <v>1.2304189999999977</v>
      </c>
    </row>
    <row r="14917" spans="1:6" x14ac:dyDescent="0.3">
      <c r="A14917" s="336">
        <v>49774</v>
      </c>
      <c r="B14917" s="2" t="s">
        <v>295</v>
      </c>
      <c r="C14917" s="429">
        <v>4.8790519999999997</v>
      </c>
      <c r="D14917" s="429">
        <v>2.5741079999999998</v>
      </c>
      <c r="E14917" s="429">
        <v>2.3049439999999999</v>
      </c>
      <c r="F14917" s="429">
        <v>-4.2523010000000028</v>
      </c>
    </row>
    <row r="14918" spans="1:6" x14ac:dyDescent="0.3">
      <c r="A14918" s="336">
        <v>49775</v>
      </c>
      <c r="B14918" s="2" t="s">
        <v>295</v>
      </c>
      <c r="C14918" s="429">
        <v>5.1638929999999998</v>
      </c>
      <c r="D14918" s="429">
        <v>2.5130340000000002</v>
      </c>
      <c r="E14918" s="429">
        <v>2.6508589999999996</v>
      </c>
      <c r="F14918" s="429">
        <v>1.3571250000000035</v>
      </c>
    </row>
    <row r="14919" spans="1:6" x14ac:dyDescent="0.3">
      <c r="A14919" s="336">
        <v>49776</v>
      </c>
      <c r="B14919" s="2" t="s">
        <v>295</v>
      </c>
      <c r="C14919" s="429">
        <v>5.4551220000000002</v>
      </c>
      <c r="D14919" s="429">
        <v>2.5820569999999998</v>
      </c>
      <c r="E14919" s="429">
        <v>2.8730650000000004</v>
      </c>
      <c r="F14919" s="429">
        <v>3.6027439999999977</v>
      </c>
    </row>
    <row r="14920" spans="1:6" x14ac:dyDescent="0.3">
      <c r="A14920" s="336">
        <v>49777</v>
      </c>
      <c r="B14920" s="2" t="s">
        <v>295</v>
      </c>
      <c r="C14920" s="429">
        <v>5.4438079999999998</v>
      </c>
      <c r="D14920" s="429">
        <v>2.5616310000000002</v>
      </c>
      <c r="E14920" s="429">
        <v>2.8821769999999995</v>
      </c>
      <c r="F14920" s="429">
        <v>3.3710339999999945</v>
      </c>
    </row>
    <row r="14921" spans="1:6" x14ac:dyDescent="0.3">
      <c r="A14921" s="336">
        <v>49779</v>
      </c>
      <c r="B14921" s="2" t="s">
        <v>295</v>
      </c>
      <c r="C14921" s="429">
        <v>5.3799780000000004</v>
      </c>
      <c r="D14921" s="429">
        <v>2.5305589999999998</v>
      </c>
      <c r="E14921" s="429">
        <v>2.8494190000000006</v>
      </c>
      <c r="F14921" s="429">
        <v>2.9921529999999983</v>
      </c>
    </row>
    <row r="14922" spans="1:6" x14ac:dyDescent="0.3">
      <c r="A14922" s="336">
        <v>49780</v>
      </c>
      <c r="B14922" s="2" t="s">
        <v>295</v>
      </c>
      <c r="C14922" s="429">
        <v>4.8660909999999999</v>
      </c>
      <c r="D14922" s="429">
        <v>2.6560589999999999</v>
      </c>
      <c r="E14922" s="429">
        <v>2.210032</v>
      </c>
      <c r="F14922" s="429">
        <v>-4.2415110000000098</v>
      </c>
    </row>
    <row r="14923" spans="1:6" x14ac:dyDescent="0.3">
      <c r="A14923" s="336">
        <v>49781</v>
      </c>
      <c r="B14923" s="2" t="s">
        <v>295</v>
      </c>
      <c r="C14923" s="429">
        <v>4.9707569999999999</v>
      </c>
      <c r="D14923" s="429">
        <v>2.6118939999999999</v>
      </c>
      <c r="E14923" s="429">
        <v>2.3588629999999999</v>
      </c>
      <c r="F14923" s="429">
        <v>-2.503342</v>
      </c>
    </row>
    <row r="14924" spans="1:6" x14ac:dyDescent="0.3">
      <c r="A14924" s="336">
        <v>49782</v>
      </c>
      <c r="B14924" s="2" t="s">
        <v>295</v>
      </c>
      <c r="C14924" s="429">
        <v>5.2089220000000003</v>
      </c>
      <c r="D14924" s="429">
        <v>2.4580500000000001</v>
      </c>
      <c r="E14924" s="429">
        <v>2.7508720000000002</v>
      </c>
      <c r="F14924" s="429">
        <v>1.1216800000000049</v>
      </c>
    </row>
    <row r="14925" spans="1:6" x14ac:dyDescent="0.3">
      <c r="A14925" s="336">
        <v>49783</v>
      </c>
      <c r="B14925" s="2" t="s">
        <v>295</v>
      </c>
      <c r="C14925" s="429">
        <v>4.7916939999999997</v>
      </c>
      <c r="D14925" s="429">
        <v>2.5055339999999999</v>
      </c>
      <c r="E14925" s="429">
        <v>2.2861599999999997</v>
      </c>
      <c r="F14925" s="429">
        <v>-7.2989510000000024</v>
      </c>
    </row>
    <row r="14926" spans="1:6" x14ac:dyDescent="0.3">
      <c r="A14926" s="336">
        <v>49788</v>
      </c>
      <c r="B14926" s="2" t="s">
        <v>295</v>
      </c>
      <c r="C14926" s="429">
        <v>4.7973109999999997</v>
      </c>
      <c r="D14926" s="429">
        <v>2.6338910000000002</v>
      </c>
      <c r="E14926" s="429">
        <v>2.1634199999999995</v>
      </c>
      <c r="F14926" s="429">
        <v>-5.0706079999999965</v>
      </c>
    </row>
    <row r="14927" spans="1:6" x14ac:dyDescent="0.3">
      <c r="A14927" s="336">
        <v>49792</v>
      </c>
      <c r="B14927" s="2" t="s">
        <v>295</v>
      </c>
      <c r="C14927" s="429">
        <v>5.3365989999999996</v>
      </c>
      <c r="D14927" s="429">
        <v>2.4718589999999998</v>
      </c>
      <c r="E14927" s="429">
        <v>2.8647399999999998</v>
      </c>
      <c r="F14927" s="429">
        <v>3.3654790000000041</v>
      </c>
    </row>
    <row r="14928" spans="1:6" x14ac:dyDescent="0.3">
      <c r="A14928" s="336">
        <v>49795</v>
      </c>
      <c r="B14928" s="2" t="s">
        <v>295</v>
      </c>
      <c r="C14928" s="429">
        <v>5.3161129999999996</v>
      </c>
      <c r="D14928" s="429">
        <v>2.4882819999999999</v>
      </c>
      <c r="E14928" s="429">
        <v>2.8278309999999998</v>
      </c>
      <c r="F14928" s="429">
        <v>2.4639859999999985</v>
      </c>
    </row>
    <row r="14929" spans="1:6" x14ac:dyDescent="0.3">
      <c r="A14929" s="336">
        <v>49799</v>
      </c>
      <c r="B14929" s="2" t="s">
        <v>295</v>
      </c>
      <c r="C14929" s="429">
        <v>5.312767</v>
      </c>
      <c r="D14929" s="429">
        <v>2.4540069999999998</v>
      </c>
      <c r="E14929" s="429">
        <v>2.8587600000000002</v>
      </c>
      <c r="F14929" s="429">
        <v>2.3732389999999981</v>
      </c>
    </row>
    <row r="14930" spans="1:6" x14ac:dyDescent="0.3">
      <c r="A14930" s="336">
        <v>49801</v>
      </c>
      <c r="B14930" s="2" t="s">
        <v>295</v>
      </c>
      <c r="C14930" s="429">
        <v>5.4301969999999997</v>
      </c>
      <c r="D14930" s="429">
        <v>3.0846239999999998</v>
      </c>
      <c r="E14930" s="429">
        <v>2.3455729999999999</v>
      </c>
      <c r="F14930" s="429">
        <v>2.6249840000000049</v>
      </c>
    </row>
    <row r="14931" spans="1:6" x14ac:dyDescent="0.3">
      <c r="A14931" s="336">
        <v>49802</v>
      </c>
      <c r="B14931" s="2" t="s">
        <v>295</v>
      </c>
      <c r="C14931" s="429">
        <v>5.4718619999999998</v>
      </c>
      <c r="D14931" s="429">
        <v>3.1334330000000001</v>
      </c>
      <c r="E14931" s="429">
        <v>2.3384289999999996</v>
      </c>
      <c r="F14931" s="429">
        <v>3.5240910000000021</v>
      </c>
    </row>
    <row r="14932" spans="1:6" x14ac:dyDescent="0.3">
      <c r="A14932" s="336">
        <v>49806</v>
      </c>
      <c r="B14932" s="2" t="s">
        <v>295</v>
      </c>
      <c r="C14932" s="429">
        <v>5.1400540000000001</v>
      </c>
      <c r="D14932" s="429">
        <v>2.8685100000000001</v>
      </c>
      <c r="E14932" s="429">
        <v>2.271544</v>
      </c>
      <c r="F14932" s="429">
        <v>-0.34530600000000078</v>
      </c>
    </row>
    <row r="14933" spans="1:6" x14ac:dyDescent="0.3">
      <c r="A14933" s="336">
        <v>49807</v>
      </c>
      <c r="B14933" s="2" t="s">
        <v>295</v>
      </c>
      <c r="C14933" s="429">
        <v>5.4181850000000003</v>
      </c>
      <c r="D14933" s="429">
        <v>2.710674</v>
      </c>
      <c r="E14933" s="429">
        <v>2.7075110000000002</v>
      </c>
      <c r="F14933" s="429">
        <v>3.2256109999999971</v>
      </c>
    </row>
    <row r="14934" spans="1:6" x14ac:dyDescent="0.3">
      <c r="A14934" s="336">
        <v>49812</v>
      </c>
      <c r="B14934" s="2" t="s">
        <v>295</v>
      </c>
      <c r="C14934" s="429">
        <v>5.481948</v>
      </c>
      <c r="D14934" s="429">
        <v>2.8108949999999999</v>
      </c>
      <c r="E14934" s="429">
        <v>2.6710530000000001</v>
      </c>
      <c r="F14934" s="429">
        <v>4.1270039999999995</v>
      </c>
    </row>
    <row r="14935" spans="1:6" x14ac:dyDescent="0.3">
      <c r="A14935" s="336">
        <v>49814</v>
      </c>
      <c r="B14935" s="2" t="s">
        <v>295</v>
      </c>
      <c r="C14935" s="429">
        <v>5.1869759999999996</v>
      </c>
      <c r="D14935" s="429">
        <v>2.9687779999999999</v>
      </c>
      <c r="E14935" s="429">
        <v>2.2181979999999997</v>
      </c>
      <c r="F14935" s="429">
        <v>-1.2416379999999982</v>
      </c>
    </row>
    <row r="14936" spans="1:6" x14ac:dyDescent="0.3">
      <c r="A14936" s="336">
        <v>49815</v>
      </c>
      <c r="B14936" s="2" t="s">
        <v>295</v>
      </c>
      <c r="C14936" s="429">
        <v>5.2926080000000004</v>
      </c>
      <c r="D14936" s="429">
        <v>3.0822240000000001</v>
      </c>
      <c r="E14936" s="429">
        <v>2.2103840000000003</v>
      </c>
      <c r="F14936" s="429">
        <v>0.81149699999999925</v>
      </c>
    </row>
    <row r="14937" spans="1:6" x14ac:dyDescent="0.3">
      <c r="A14937" s="336">
        <v>49816</v>
      </c>
      <c r="B14937" s="2" t="s">
        <v>295</v>
      </c>
      <c r="C14937" s="429">
        <v>5.2037550000000001</v>
      </c>
      <c r="D14937" s="429">
        <v>2.622614</v>
      </c>
      <c r="E14937" s="429">
        <v>2.5811410000000001</v>
      </c>
      <c r="F14937" s="429">
        <v>1.9224940000000004</v>
      </c>
    </row>
    <row r="14938" spans="1:6" x14ac:dyDescent="0.3">
      <c r="A14938" s="336">
        <v>49817</v>
      </c>
      <c r="B14938" s="2" t="s">
        <v>295</v>
      </c>
      <c r="C14938" s="429">
        <v>5.1813919999999998</v>
      </c>
      <c r="D14938" s="429">
        <v>2.5215930000000002</v>
      </c>
      <c r="E14938" s="429">
        <v>2.6597989999999996</v>
      </c>
      <c r="F14938" s="429">
        <v>2.1304239999999943</v>
      </c>
    </row>
    <row r="14939" spans="1:6" x14ac:dyDescent="0.3">
      <c r="A14939" s="336">
        <v>49818</v>
      </c>
      <c r="B14939" s="2" t="s">
        <v>295</v>
      </c>
      <c r="C14939" s="429">
        <v>5.3921619999999999</v>
      </c>
      <c r="D14939" s="429">
        <v>2.629251</v>
      </c>
      <c r="E14939" s="429">
        <v>2.7629109999999999</v>
      </c>
      <c r="F14939" s="429">
        <v>2.9347559999999966</v>
      </c>
    </row>
    <row r="14940" spans="1:6" x14ac:dyDescent="0.3">
      <c r="A14940" s="336">
        <v>49820</v>
      </c>
      <c r="B14940" s="2" t="s">
        <v>295</v>
      </c>
      <c r="C14940" s="429">
        <v>5.040273</v>
      </c>
      <c r="D14940" s="429">
        <v>2.5796049999999999</v>
      </c>
      <c r="E14940" s="429">
        <v>2.4606680000000001</v>
      </c>
      <c r="F14940" s="429">
        <v>-0.96141000000000076</v>
      </c>
    </row>
    <row r="14941" spans="1:6" x14ac:dyDescent="0.3">
      <c r="A14941" s="336">
        <v>49821</v>
      </c>
      <c r="B14941" s="2" t="s">
        <v>295</v>
      </c>
      <c r="C14941" s="429">
        <v>5.5435169999999996</v>
      </c>
      <c r="D14941" s="429">
        <v>2.9149729999999998</v>
      </c>
      <c r="E14941" s="429">
        <v>2.6285439999999998</v>
      </c>
      <c r="F14941" s="429">
        <v>4.4772970000000001</v>
      </c>
    </row>
    <row r="14942" spans="1:6" x14ac:dyDescent="0.3">
      <c r="A14942" s="336">
        <v>49822</v>
      </c>
      <c r="B14942" s="2" t="s">
        <v>295</v>
      </c>
      <c r="C14942" s="429">
        <v>5.1950989999999999</v>
      </c>
      <c r="D14942" s="429">
        <v>2.7669980000000001</v>
      </c>
      <c r="E14942" s="429">
        <v>2.4281009999999998</v>
      </c>
      <c r="F14942" s="429">
        <v>-0.4946359999999963</v>
      </c>
    </row>
    <row r="14943" spans="1:6" x14ac:dyDescent="0.3">
      <c r="A14943" s="336">
        <v>49825</v>
      </c>
      <c r="B14943" s="2" t="s">
        <v>295</v>
      </c>
      <c r="C14943" s="429">
        <v>5.2088710000000003</v>
      </c>
      <c r="D14943" s="429">
        <v>2.7178969999999998</v>
      </c>
      <c r="E14943" s="429">
        <v>2.4909740000000005</v>
      </c>
      <c r="F14943" s="429">
        <v>0.20300499999999388</v>
      </c>
    </row>
    <row r="14944" spans="1:6" x14ac:dyDescent="0.3">
      <c r="A14944" s="336">
        <v>49826</v>
      </c>
      <c r="B14944" s="2" t="s">
        <v>295</v>
      </c>
      <c r="C14944" s="429">
        <v>5.1987220000000001</v>
      </c>
      <c r="D14944" s="429">
        <v>2.7585860000000002</v>
      </c>
      <c r="E14944" s="429">
        <v>2.4401359999999999</v>
      </c>
      <c r="F14944" s="429">
        <v>0.18564200000000497</v>
      </c>
    </row>
    <row r="14945" spans="1:6" x14ac:dyDescent="0.3">
      <c r="A14945" s="336">
        <v>49827</v>
      </c>
      <c r="B14945" s="2" t="s">
        <v>295</v>
      </c>
      <c r="C14945" s="429">
        <v>5.0160210000000003</v>
      </c>
      <c r="D14945" s="429">
        <v>2.5323099999999998</v>
      </c>
      <c r="E14945" s="429">
        <v>2.4837110000000004</v>
      </c>
      <c r="F14945" s="429">
        <v>-1.2021349999999984</v>
      </c>
    </row>
    <row r="14946" spans="1:6" x14ac:dyDescent="0.3">
      <c r="A14946" s="336">
        <v>49829</v>
      </c>
      <c r="B14946" s="2" t="s">
        <v>295</v>
      </c>
      <c r="C14946" s="429">
        <v>5.4073900000000004</v>
      </c>
      <c r="D14946" s="429">
        <v>2.573763</v>
      </c>
      <c r="E14946" s="429">
        <v>2.8336270000000003</v>
      </c>
      <c r="F14946" s="429">
        <v>3.7008809999999954</v>
      </c>
    </row>
    <row r="14947" spans="1:6" x14ac:dyDescent="0.3">
      <c r="A14947" s="336">
        <v>49831</v>
      </c>
      <c r="B14947" s="2" t="s">
        <v>295</v>
      </c>
      <c r="C14947" s="429">
        <v>5.4137320000000004</v>
      </c>
      <c r="D14947" s="429">
        <v>3.0036580000000002</v>
      </c>
      <c r="E14947" s="429">
        <v>2.4100740000000003</v>
      </c>
      <c r="F14947" s="429">
        <v>2.1901429999999991</v>
      </c>
    </row>
    <row r="14948" spans="1:6" x14ac:dyDescent="0.3">
      <c r="A14948" s="336">
        <v>49833</v>
      </c>
      <c r="B14948" s="2" t="s">
        <v>295</v>
      </c>
      <c r="C14948" s="429">
        <v>5.3512550000000001</v>
      </c>
      <c r="D14948" s="429">
        <v>2.76512</v>
      </c>
      <c r="E14948" s="429">
        <v>2.5861350000000001</v>
      </c>
      <c r="F14948" s="429">
        <v>1.4519360000000034</v>
      </c>
    </row>
    <row r="14949" spans="1:6" x14ac:dyDescent="0.3">
      <c r="A14949" s="336">
        <v>49834</v>
      </c>
      <c r="B14949" s="2" t="s">
        <v>295</v>
      </c>
      <c r="C14949" s="429">
        <v>5.3515410000000001</v>
      </c>
      <c r="D14949" s="429">
        <v>2.9398949999999999</v>
      </c>
      <c r="E14949" s="429">
        <v>2.4116460000000002</v>
      </c>
      <c r="F14949" s="429">
        <v>1.1897400000000005</v>
      </c>
    </row>
    <row r="14950" spans="1:6" x14ac:dyDescent="0.3">
      <c r="A14950" s="336">
        <v>49835</v>
      </c>
      <c r="B14950" s="2" t="s">
        <v>295</v>
      </c>
      <c r="C14950" s="429">
        <v>5.2818079999999998</v>
      </c>
      <c r="D14950" s="429">
        <v>2.4112239999999998</v>
      </c>
      <c r="E14950" s="429">
        <v>2.870584</v>
      </c>
      <c r="F14950" s="429">
        <v>3.0996680000000012</v>
      </c>
    </row>
    <row r="14951" spans="1:6" x14ac:dyDescent="0.3">
      <c r="A14951" s="336">
        <v>49836</v>
      </c>
      <c r="B14951" s="2" t="s">
        <v>295</v>
      </c>
      <c r="C14951" s="429">
        <v>5.0333730000000001</v>
      </c>
      <c r="D14951" s="429">
        <v>2.6316929999999998</v>
      </c>
      <c r="E14951" s="429">
        <v>2.4016800000000003</v>
      </c>
      <c r="F14951" s="429">
        <v>-0.88270800000000449</v>
      </c>
    </row>
    <row r="14952" spans="1:6" x14ac:dyDescent="0.3">
      <c r="A14952" s="336">
        <v>49837</v>
      </c>
      <c r="B14952" s="2" t="s">
        <v>295</v>
      </c>
      <c r="C14952" s="429">
        <v>5.3784939999999999</v>
      </c>
      <c r="D14952" s="429">
        <v>2.5338189999999998</v>
      </c>
      <c r="E14952" s="429">
        <v>2.8446750000000001</v>
      </c>
      <c r="F14952" s="429">
        <v>3.480872999999999</v>
      </c>
    </row>
    <row r="14953" spans="1:6" x14ac:dyDescent="0.3">
      <c r="A14953" s="336">
        <v>49838</v>
      </c>
      <c r="B14953" s="2" t="s">
        <v>295</v>
      </c>
      <c r="C14953" s="429">
        <v>5.0848820000000003</v>
      </c>
      <c r="D14953" s="429">
        <v>2.5313560000000002</v>
      </c>
      <c r="E14953" s="429">
        <v>2.5535260000000002</v>
      </c>
      <c r="F14953" s="429">
        <v>-0.20928199999999819</v>
      </c>
    </row>
    <row r="14954" spans="1:6" x14ac:dyDescent="0.3">
      <c r="A14954" s="336">
        <v>49839</v>
      </c>
      <c r="B14954" s="2" t="s">
        <v>295</v>
      </c>
      <c r="C14954" s="429">
        <v>4.8868489999999998</v>
      </c>
      <c r="D14954" s="429">
        <v>2.8247529999999998</v>
      </c>
      <c r="E14954" s="429">
        <v>2.0620959999999999</v>
      </c>
      <c r="F14954" s="429">
        <v>-2.9866949999999974</v>
      </c>
    </row>
    <row r="14955" spans="1:6" x14ac:dyDescent="0.3">
      <c r="A14955" s="336">
        <v>49840</v>
      </c>
      <c r="B14955" s="2" t="s">
        <v>295</v>
      </c>
      <c r="C14955" s="429">
        <v>5.0831819999999999</v>
      </c>
      <c r="D14955" s="429">
        <v>2.591164</v>
      </c>
      <c r="E14955" s="429">
        <v>2.4920179999999998</v>
      </c>
      <c r="F14955" s="429">
        <v>0.14669500000000824</v>
      </c>
    </row>
    <row r="14956" spans="1:6" x14ac:dyDescent="0.3">
      <c r="A14956" s="336">
        <v>49841</v>
      </c>
      <c r="B14956" s="2" t="s">
        <v>295</v>
      </c>
      <c r="C14956" s="429">
        <v>5.256278</v>
      </c>
      <c r="D14956" s="429">
        <v>2.752116</v>
      </c>
      <c r="E14956" s="429">
        <v>2.504162</v>
      </c>
      <c r="F14956" s="429">
        <v>-0.40474000000000387</v>
      </c>
    </row>
    <row r="14957" spans="1:6" x14ac:dyDescent="0.3">
      <c r="A14957" s="336">
        <v>49847</v>
      </c>
      <c r="B14957" s="2" t="s">
        <v>295</v>
      </c>
      <c r="C14957" s="429">
        <v>5.4675140000000004</v>
      </c>
      <c r="D14957" s="429">
        <v>2.8850359999999999</v>
      </c>
      <c r="E14957" s="429">
        <v>2.5824780000000005</v>
      </c>
      <c r="F14957" s="429">
        <v>3.5237229999999933</v>
      </c>
    </row>
    <row r="14958" spans="1:6" x14ac:dyDescent="0.3">
      <c r="A14958" s="336">
        <v>49848</v>
      </c>
      <c r="B14958" s="2" t="s">
        <v>295</v>
      </c>
      <c r="C14958" s="429">
        <v>5.6156959999999998</v>
      </c>
      <c r="D14958" s="429">
        <v>2.9532159999999998</v>
      </c>
      <c r="E14958" s="429">
        <v>2.66248</v>
      </c>
      <c r="F14958" s="429">
        <v>4.8392660000000021</v>
      </c>
    </row>
    <row r="14959" spans="1:6" x14ac:dyDescent="0.3">
      <c r="A14959" s="336">
        <v>49849</v>
      </c>
      <c r="B14959" s="2" t="s">
        <v>295</v>
      </c>
      <c r="C14959" s="429">
        <v>5.1998470000000001</v>
      </c>
      <c r="D14959" s="429">
        <v>2.855267</v>
      </c>
      <c r="E14959" s="429">
        <v>2.3445800000000001</v>
      </c>
      <c r="F14959" s="429">
        <v>-1.8338479999999961</v>
      </c>
    </row>
    <row r="14960" spans="1:6" x14ac:dyDescent="0.3">
      <c r="A14960" s="336">
        <v>49853</v>
      </c>
      <c r="B14960" s="2" t="s">
        <v>295</v>
      </c>
      <c r="C14960" s="429">
        <v>4.9412580000000004</v>
      </c>
      <c r="D14960" s="429">
        <v>2.6622210000000002</v>
      </c>
      <c r="E14960" s="429">
        <v>2.2790370000000002</v>
      </c>
      <c r="F14960" s="429">
        <v>-2.2678159999999927</v>
      </c>
    </row>
    <row r="14961" spans="1:6" x14ac:dyDescent="0.3">
      <c r="A14961" s="336">
        <v>49854</v>
      </c>
      <c r="B14961" s="2" t="s">
        <v>295</v>
      </c>
      <c r="C14961" s="429">
        <v>5.0925229999999999</v>
      </c>
      <c r="D14961" s="429">
        <v>2.6658539999999999</v>
      </c>
      <c r="E14961" s="429">
        <v>2.426669</v>
      </c>
      <c r="F14961" s="429">
        <v>0.56928799999999669</v>
      </c>
    </row>
    <row r="14962" spans="1:6" x14ac:dyDescent="0.3">
      <c r="A14962" s="336">
        <v>49855</v>
      </c>
      <c r="B14962" s="2" t="s">
        <v>295</v>
      </c>
      <c r="C14962" s="429">
        <v>5.2214070000000001</v>
      </c>
      <c r="D14962" s="429">
        <v>2.6742319999999999</v>
      </c>
      <c r="E14962" s="429">
        <v>2.5471750000000002</v>
      </c>
      <c r="F14962" s="429">
        <v>-0.97143600000000774</v>
      </c>
    </row>
    <row r="14963" spans="1:6" x14ac:dyDescent="0.3">
      <c r="A14963" s="336">
        <v>49858</v>
      </c>
      <c r="B14963" s="2" t="s">
        <v>295</v>
      </c>
      <c r="C14963" s="429">
        <v>5.6378539999999999</v>
      </c>
      <c r="D14963" s="429">
        <v>2.946644</v>
      </c>
      <c r="E14963" s="429">
        <v>2.6912099999999999</v>
      </c>
      <c r="F14963" s="429">
        <v>5.156558000000004</v>
      </c>
    </row>
    <row r="14964" spans="1:6" x14ac:dyDescent="0.3">
      <c r="A14964" s="336">
        <v>49861</v>
      </c>
      <c r="B14964" s="2" t="s">
        <v>295</v>
      </c>
      <c r="C14964" s="429">
        <v>5.147494</v>
      </c>
      <c r="D14964" s="429">
        <v>2.9277319999999998</v>
      </c>
      <c r="E14964" s="429">
        <v>2.2197620000000002</v>
      </c>
      <c r="F14964" s="429">
        <v>-1.2861469999999926</v>
      </c>
    </row>
    <row r="14965" spans="1:6" x14ac:dyDescent="0.3">
      <c r="A14965" s="336">
        <v>49862</v>
      </c>
      <c r="B14965" s="2" t="s">
        <v>295</v>
      </c>
      <c r="C14965" s="429">
        <v>5.082141</v>
      </c>
      <c r="D14965" s="429">
        <v>2.8525689999999999</v>
      </c>
      <c r="E14965" s="429">
        <v>2.2295720000000001</v>
      </c>
      <c r="F14965" s="429">
        <v>-0.3657679999999921</v>
      </c>
    </row>
    <row r="14966" spans="1:6" x14ac:dyDescent="0.3">
      <c r="A14966" s="336">
        <v>49866</v>
      </c>
      <c r="B14966" s="2" t="s">
        <v>295</v>
      </c>
      <c r="C14966" s="429">
        <v>5.205711</v>
      </c>
      <c r="D14966" s="429">
        <v>2.7869130000000002</v>
      </c>
      <c r="E14966" s="429">
        <v>2.4187979999999998</v>
      </c>
      <c r="F14966" s="429">
        <v>-2.163380999999994</v>
      </c>
    </row>
    <row r="14967" spans="1:6" x14ac:dyDescent="0.3">
      <c r="A14967" s="336">
        <v>49868</v>
      </c>
      <c r="B14967" s="2" t="s">
        <v>295</v>
      </c>
      <c r="C14967" s="429">
        <v>4.8779500000000002</v>
      </c>
      <c r="D14967" s="429">
        <v>2.6804739999999998</v>
      </c>
      <c r="E14967" s="429">
        <v>2.1974760000000004</v>
      </c>
      <c r="F14967" s="429">
        <v>-3.9668880000000009</v>
      </c>
    </row>
    <row r="14968" spans="1:6" x14ac:dyDescent="0.3">
      <c r="A14968" s="336">
        <v>49870</v>
      </c>
      <c r="B14968" s="2" t="s">
        <v>295</v>
      </c>
      <c r="C14968" s="429">
        <v>5.4782060000000001</v>
      </c>
      <c r="D14968" s="429">
        <v>3.0412349999999999</v>
      </c>
      <c r="E14968" s="429">
        <v>2.4369710000000002</v>
      </c>
      <c r="F14968" s="429">
        <v>3.590244000000002</v>
      </c>
    </row>
    <row r="14969" spans="1:6" x14ac:dyDescent="0.3">
      <c r="A14969" s="336">
        <v>49873</v>
      </c>
      <c r="B14969" s="2" t="s">
        <v>295</v>
      </c>
      <c r="C14969" s="429">
        <v>5.4252450000000003</v>
      </c>
      <c r="D14969" s="429">
        <v>2.798127</v>
      </c>
      <c r="E14969" s="429">
        <v>2.6271180000000003</v>
      </c>
      <c r="F14969" s="429">
        <v>2.9063199999999973</v>
      </c>
    </row>
    <row r="14970" spans="1:6" x14ac:dyDescent="0.3">
      <c r="A14970" s="336">
        <v>49874</v>
      </c>
      <c r="B14970" s="2" t="s">
        <v>295</v>
      </c>
      <c r="C14970" s="429">
        <v>5.4584339999999996</v>
      </c>
      <c r="D14970" s="429">
        <v>2.8098869999999998</v>
      </c>
      <c r="E14970" s="429">
        <v>2.6485469999999998</v>
      </c>
      <c r="F14970" s="429">
        <v>3.6737000000000037</v>
      </c>
    </row>
    <row r="14971" spans="1:6" x14ac:dyDescent="0.3">
      <c r="A14971" s="336">
        <v>49876</v>
      </c>
      <c r="B14971" s="2" t="s">
        <v>295</v>
      </c>
      <c r="C14971" s="429">
        <v>5.4762490000000001</v>
      </c>
      <c r="D14971" s="429">
        <v>3.0879409999999998</v>
      </c>
      <c r="E14971" s="429">
        <v>2.3883080000000003</v>
      </c>
      <c r="F14971" s="429">
        <v>3.5809400000000018</v>
      </c>
    </row>
    <row r="14972" spans="1:6" x14ac:dyDescent="0.3">
      <c r="A14972" s="336">
        <v>49878</v>
      </c>
      <c r="B14972" s="2" t="s">
        <v>295</v>
      </c>
      <c r="C14972" s="429">
        <v>5.2875509999999997</v>
      </c>
      <c r="D14972" s="429">
        <v>2.5059840000000002</v>
      </c>
      <c r="E14972" s="429">
        <v>2.7815669999999995</v>
      </c>
      <c r="F14972" s="429">
        <v>2.9451509999999956</v>
      </c>
    </row>
    <row r="14973" spans="1:6" x14ac:dyDescent="0.3">
      <c r="A14973" s="336">
        <v>49879</v>
      </c>
      <c r="B14973" s="2" t="s">
        <v>295</v>
      </c>
      <c r="C14973" s="429">
        <v>5.2017769999999999</v>
      </c>
      <c r="D14973" s="429">
        <v>3.1116259999999998</v>
      </c>
      <c r="E14973" s="429">
        <v>2.0901510000000001</v>
      </c>
      <c r="F14973" s="429">
        <v>-0.23167199999999255</v>
      </c>
    </row>
    <row r="14974" spans="1:6" x14ac:dyDescent="0.3">
      <c r="A14974" s="336">
        <v>49880</v>
      </c>
      <c r="B14974" s="2" t="s">
        <v>295</v>
      </c>
      <c r="C14974" s="429">
        <v>5.3188319999999996</v>
      </c>
      <c r="D14974" s="429">
        <v>2.6273559999999998</v>
      </c>
      <c r="E14974" s="429">
        <v>2.6914759999999998</v>
      </c>
      <c r="F14974" s="429">
        <v>1.7775959999999991</v>
      </c>
    </row>
    <row r="14975" spans="1:6" x14ac:dyDescent="0.3">
      <c r="A14975" s="336">
        <v>49881</v>
      </c>
      <c r="B14975" s="2" t="s">
        <v>295</v>
      </c>
      <c r="C14975" s="429">
        <v>5.3672089999999999</v>
      </c>
      <c r="D14975" s="429">
        <v>3.1007340000000001</v>
      </c>
      <c r="E14975" s="429">
        <v>2.2664749999999998</v>
      </c>
      <c r="F14975" s="429">
        <v>1.6986820000000016</v>
      </c>
    </row>
    <row r="14976" spans="1:6" x14ac:dyDescent="0.3">
      <c r="A14976" s="336">
        <v>49883</v>
      </c>
      <c r="B14976" s="2" t="s">
        <v>295</v>
      </c>
      <c r="C14976" s="429">
        <v>4.96896</v>
      </c>
      <c r="D14976" s="429">
        <v>2.7556620000000001</v>
      </c>
      <c r="E14976" s="429">
        <v>2.213298</v>
      </c>
      <c r="F14976" s="429">
        <v>-1.950718000000002</v>
      </c>
    </row>
    <row r="14977" spans="1:6" x14ac:dyDescent="0.3">
      <c r="A14977" s="336">
        <v>49884</v>
      </c>
      <c r="B14977" s="2" t="s">
        <v>295</v>
      </c>
      <c r="C14977" s="429">
        <v>5.0250209999999997</v>
      </c>
      <c r="D14977" s="429">
        <v>2.8648189999999998</v>
      </c>
      <c r="E14977" s="429">
        <v>2.160202</v>
      </c>
      <c r="F14977" s="429">
        <v>-0.94851700000000605</v>
      </c>
    </row>
    <row r="14978" spans="1:6" x14ac:dyDescent="0.3">
      <c r="A14978" s="336">
        <v>49885</v>
      </c>
      <c r="B14978" s="2" t="s">
        <v>295</v>
      </c>
      <c r="C14978" s="429">
        <v>5.2357769999999997</v>
      </c>
      <c r="D14978" s="429">
        <v>2.6652659999999999</v>
      </c>
      <c r="E14978" s="429">
        <v>2.5705109999999998</v>
      </c>
      <c r="F14978" s="429">
        <v>0.32520299999999835</v>
      </c>
    </row>
    <row r="14979" spans="1:6" x14ac:dyDescent="0.3">
      <c r="A14979" s="336">
        <v>49886</v>
      </c>
      <c r="B14979" s="2" t="s">
        <v>295</v>
      </c>
      <c r="C14979" s="429">
        <v>5.4474669999999996</v>
      </c>
      <c r="D14979" s="429">
        <v>2.7789009999999998</v>
      </c>
      <c r="E14979" s="429">
        <v>2.6685659999999998</v>
      </c>
      <c r="F14979" s="429">
        <v>3.5845690000000054</v>
      </c>
    </row>
    <row r="14980" spans="1:6" x14ac:dyDescent="0.3">
      <c r="A14980" s="336">
        <v>49887</v>
      </c>
      <c r="B14980" s="2" t="s">
        <v>295</v>
      </c>
      <c r="C14980" s="429">
        <v>5.5812150000000003</v>
      </c>
      <c r="D14980" s="429">
        <v>2.8735729999999999</v>
      </c>
      <c r="E14980" s="429">
        <v>2.7076420000000003</v>
      </c>
      <c r="F14980" s="429">
        <v>4.7312949999999994</v>
      </c>
    </row>
    <row r="14981" spans="1:6" x14ac:dyDescent="0.3">
      <c r="A14981" s="336">
        <v>49891</v>
      </c>
      <c r="B14981" s="2" t="s">
        <v>295</v>
      </c>
      <c r="C14981" s="429">
        <v>5.2377760000000002</v>
      </c>
      <c r="D14981" s="429">
        <v>2.6006710000000002</v>
      </c>
      <c r="E14981" s="429">
        <v>2.637105</v>
      </c>
      <c r="F14981" s="429">
        <v>1.699971000000005</v>
      </c>
    </row>
    <row r="14982" spans="1:6" x14ac:dyDescent="0.3">
      <c r="A14982" s="336">
        <v>49892</v>
      </c>
      <c r="B14982" s="2" t="s">
        <v>295</v>
      </c>
      <c r="C14982" s="429">
        <v>5.4706510000000002</v>
      </c>
      <c r="D14982" s="429">
        <v>2.9780880000000001</v>
      </c>
      <c r="E14982" s="429">
        <v>2.4925630000000001</v>
      </c>
      <c r="F14982" s="429">
        <v>3.3740080000000034</v>
      </c>
    </row>
    <row r="14983" spans="1:6" x14ac:dyDescent="0.3">
      <c r="A14983" s="336">
        <v>49893</v>
      </c>
      <c r="B14983" s="2" t="s">
        <v>295</v>
      </c>
      <c r="C14983" s="429">
        <v>5.6244730000000001</v>
      </c>
      <c r="D14983" s="429">
        <v>2.94401</v>
      </c>
      <c r="E14983" s="429">
        <v>2.680463</v>
      </c>
      <c r="F14983" s="429">
        <v>5.0022950000000002</v>
      </c>
    </row>
    <row r="14984" spans="1:6" x14ac:dyDescent="0.3">
      <c r="A14984" s="336">
        <v>49894</v>
      </c>
      <c r="B14984" s="2" t="s">
        <v>295</v>
      </c>
      <c r="C14984" s="429">
        <v>5.3943700000000003</v>
      </c>
      <c r="D14984" s="429">
        <v>2.5125959999999998</v>
      </c>
      <c r="E14984" s="429">
        <v>2.8817740000000005</v>
      </c>
      <c r="F14984" s="429">
        <v>3.8256179999999951</v>
      </c>
    </row>
    <row r="14985" spans="1:6" x14ac:dyDescent="0.3">
      <c r="A14985" s="336">
        <v>49895</v>
      </c>
      <c r="B14985" s="2" t="s">
        <v>295</v>
      </c>
      <c r="C14985" s="429">
        <v>5.1276590000000004</v>
      </c>
      <c r="D14985" s="429">
        <v>2.700142</v>
      </c>
      <c r="E14985" s="429">
        <v>2.4275170000000004</v>
      </c>
      <c r="F14985" s="429">
        <v>1.1555970000000002</v>
      </c>
    </row>
    <row r="14986" spans="1:6" x14ac:dyDescent="0.3">
      <c r="A14986" s="336">
        <v>49896</v>
      </c>
      <c r="B14986" s="2" t="s">
        <v>295</v>
      </c>
      <c r="C14986" s="429">
        <v>5.4465729999999999</v>
      </c>
      <c r="D14986" s="429">
        <v>2.7181989999999998</v>
      </c>
      <c r="E14986" s="429">
        <v>2.7283740000000001</v>
      </c>
      <c r="F14986" s="429">
        <v>3.8517870000000087</v>
      </c>
    </row>
    <row r="14987" spans="1:6" x14ac:dyDescent="0.3">
      <c r="A14987" s="336">
        <v>49905</v>
      </c>
      <c r="B14987" s="2" t="s">
        <v>295</v>
      </c>
      <c r="C14987" s="429">
        <v>5.2022640000000004</v>
      </c>
      <c r="D14987" s="429">
        <v>2.7544379999999999</v>
      </c>
      <c r="E14987" s="429">
        <v>2.4478260000000005</v>
      </c>
      <c r="F14987" s="429">
        <v>-1.3514799999999987</v>
      </c>
    </row>
    <row r="14988" spans="1:6" x14ac:dyDescent="0.3">
      <c r="A14988" s="336">
        <v>49908</v>
      </c>
      <c r="B14988" s="2" t="s">
        <v>295</v>
      </c>
      <c r="C14988" s="429">
        <v>5.3091759999999999</v>
      </c>
      <c r="D14988" s="429">
        <v>2.7882959999999999</v>
      </c>
      <c r="E14988" s="429">
        <v>2.52088</v>
      </c>
      <c r="F14988" s="429">
        <v>-8.2235999999998199E-2</v>
      </c>
    </row>
    <row r="14989" spans="1:6" x14ac:dyDescent="0.3">
      <c r="A14989" s="336">
        <v>49910</v>
      </c>
      <c r="B14989" s="2" t="s">
        <v>295</v>
      </c>
      <c r="C14989" s="429">
        <v>5.2391990000000002</v>
      </c>
      <c r="D14989" s="429">
        <v>3.2892999999999999</v>
      </c>
      <c r="E14989" s="429">
        <v>1.9498990000000003</v>
      </c>
      <c r="F14989" s="429">
        <v>-0.91404400000000052</v>
      </c>
    </row>
    <row r="14990" spans="1:6" x14ac:dyDescent="0.3">
      <c r="A14990" s="336">
        <v>49911</v>
      </c>
      <c r="B14990" s="2" t="s">
        <v>295</v>
      </c>
      <c r="C14990" s="429">
        <v>5.2752480000000004</v>
      </c>
      <c r="D14990" s="429">
        <v>3.4645730000000001</v>
      </c>
      <c r="E14990" s="429">
        <v>1.8106750000000003</v>
      </c>
      <c r="F14990" s="429">
        <v>-1.5505170000000028</v>
      </c>
    </row>
    <row r="14991" spans="1:6" x14ac:dyDescent="0.3">
      <c r="A14991" s="336">
        <v>49912</v>
      </c>
      <c r="B14991" s="2" t="s">
        <v>295</v>
      </c>
      <c r="C14991" s="429">
        <v>5.248742</v>
      </c>
      <c r="D14991" s="429">
        <v>3.153654</v>
      </c>
      <c r="E14991" s="429">
        <v>2.0950880000000001</v>
      </c>
      <c r="F14991" s="429">
        <v>-0.17992700000000283</v>
      </c>
    </row>
    <row r="14992" spans="1:6" x14ac:dyDescent="0.3">
      <c r="A14992" s="336">
        <v>49913</v>
      </c>
      <c r="B14992" s="2" t="s">
        <v>295</v>
      </c>
      <c r="C14992" s="429">
        <v>5.050935</v>
      </c>
      <c r="D14992" s="429">
        <v>2.6794470000000001</v>
      </c>
      <c r="E14992" s="429">
        <v>2.3714879999999998</v>
      </c>
      <c r="F14992" s="429">
        <v>-2.3757899999999985</v>
      </c>
    </row>
    <row r="14993" spans="1:6" x14ac:dyDescent="0.3">
      <c r="A14993" s="336">
        <v>49916</v>
      </c>
      <c r="B14993" s="2" t="s">
        <v>295</v>
      </c>
      <c r="C14993" s="429">
        <v>5.245749</v>
      </c>
      <c r="D14993" s="429">
        <v>2.7557260000000001</v>
      </c>
      <c r="E14993" s="429">
        <v>2.4900229999999999</v>
      </c>
      <c r="F14993" s="429">
        <v>-0.94251799999999974</v>
      </c>
    </row>
    <row r="14994" spans="1:6" x14ac:dyDescent="0.3">
      <c r="A14994" s="336">
        <v>49919</v>
      </c>
      <c r="B14994" s="2" t="s">
        <v>295</v>
      </c>
      <c r="C14994" s="429">
        <v>5.1571049999999996</v>
      </c>
      <c r="D14994" s="429">
        <v>3.0567859999999998</v>
      </c>
      <c r="E14994" s="429">
        <v>2.1003189999999998</v>
      </c>
      <c r="F14994" s="429">
        <v>-0.77371300000000787</v>
      </c>
    </row>
    <row r="14995" spans="1:6" x14ac:dyDescent="0.3">
      <c r="A14995" s="336">
        <v>49920</v>
      </c>
      <c r="B14995" s="2" t="s">
        <v>295</v>
      </c>
      <c r="C14995" s="429">
        <v>5.2676730000000003</v>
      </c>
      <c r="D14995" s="429">
        <v>3.1245430000000001</v>
      </c>
      <c r="E14995" s="429">
        <v>2.1431300000000002</v>
      </c>
      <c r="F14995" s="429">
        <v>0.80683800000000261</v>
      </c>
    </row>
    <row r="14996" spans="1:6" x14ac:dyDescent="0.3">
      <c r="A14996" s="336">
        <v>49921</v>
      </c>
      <c r="B14996" s="2" t="s">
        <v>295</v>
      </c>
      <c r="C14996" s="429">
        <v>5.2047639999999999</v>
      </c>
      <c r="D14996" s="429">
        <v>2.6999369999999998</v>
      </c>
      <c r="E14996" s="429">
        <v>2.5048270000000001</v>
      </c>
      <c r="F14996" s="429">
        <v>-1.5794280000000001</v>
      </c>
    </row>
    <row r="14997" spans="1:6" x14ac:dyDescent="0.3">
      <c r="A14997" s="336">
        <v>49925</v>
      </c>
      <c r="B14997" s="2" t="s">
        <v>295</v>
      </c>
      <c r="C14997" s="429">
        <v>5.2512749999999997</v>
      </c>
      <c r="D14997" s="429">
        <v>3.205403</v>
      </c>
      <c r="E14997" s="429">
        <v>2.0458719999999997</v>
      </c>
      <c r="F14997" s="429">
        <v>-0.43000199999999467</v>
      </c>
    </row>
    <row r="14998" spans="1:6" x14ac:dyDescent="0.3">
      <c r="A14998" s="336">
        <v>49927</v>
      </c>
      <c r="B14998" s="2" t="s">
        <v>295</v>
      </c>
      <c r="C14998" s="429">
        <v>5.2603210000000002</v>
      </c>
      <c r="D14998" s="429">
        <v>3.1308690000000001</v>
      </c>
      <c r="E14998" s="429">
        <v>2.1294520000000001</v>
      </c>
      <c r="F14998" s="429">
        <v>1.149051</v>
      </c>
    </row>
    <row r="14999" spans="1:6" x14ac:dyDescent="0.3">
      <c r="A14999" s="336">
        <v>49930</v>
      </c>
      <c r="B14999" s="2" t="s">
        <v>295</v>
      </c>
      <c r="C14999" s="429">
        <v>5.1882529999999996</v>
      </c>
      <c r="D14999" s="429">
        <v>2.6725780000000001</v>
      </c>
      <c r="E14999" s="429">
        <v>2.5156749999999994</v>
      </c>
      <c r="F14999" s="429">
        <v>-1.553332000000001</v>
      </c>
    </row>
    <row r="15000" spans="1:6" x14ac:dyDescent="0.3">
      <c r="A15000" s="336">
        <v>49931</v>
      </c>
      <c r="B15000" s="2" t="s">
        <v>295</v>
      </c>
      <c r="C15000" s="429">
        <v>5.2004859999999997</v>
      </c>
      <c r="D15000" s="429">
        <v>2.698639</v>
      </c>
      <c r="E15000" s="429">
        <v>2.5018469999999997</v>
      </c>
      <c r="F15000" s="429">
        <v>-1.5424889999999998</v>
      </c>
    </row>
    <row r="15001" spans="1:6" x14ac:dyDescent="0.3">
      <c r="A15001" s="336">
        <v>49935</v>
      </c>
      <c r="B15001" s="2" t="s">
        <v>295</v>
      </c>
      <c r="C15001" s="429">
        <v>5.2231230000000002</v>
      </c>
      <c r="D15001" s="429">
        <v>3.1429320000000001</v>
      </c>
      <c r="E15001" s="429">
        <v>2.0801910000000001</v>
      </c>
      <c r="F15001" s="429">
        <v>0.18155199999999638</v>
      </c>
    </row>
    <row r="15002" spans="1:6" x14ac:dyDescent="0.3">
      <c r="A15002" s="336">
        <v>49938</v>
      </c>
      <c r="B15002" s="2" t="s">
        <v>295</v>
      </c>
      <c r="C15002" s="429">
        <v>5.3334669999999997</v>
      </c>
      <c r="D15002" s="429">
        <v>3.4943149999999998</v>
      </c>
      <c r="E15002" s="429">
        <v>1.8391519999999999</v>
      </c>
      <c r="F15002" s="429">
        <v>-1.1521820000000034</v>
      </c>
    </row>
    <row r="15003" spans="1:6" x14ac:dyDescent="0.3">
      <c r="A15003" s="336">
        <v>49945</v>
      </c>
      <c r="B15003" s="2" t="s">
        <v>295</v>
      </c>
      <c r="C15003" s="429">
        <v>5.1712480000000003</v>
      </c>
      <c r="D15003" s="429">
        <v>2.6603910000000002</v>
      </c>
      <c r="E15003" s="429">
        <v>2.5108570000000001</v>
      </c>
      <c r="F15003" s="429">
        <v>-1.5735839999999968</v>
      </c>
    </row>
    <row r="15004" spans="1:6" x14ac:dyDescent="0.3">
      <c r="A15004" s="336">
        <v>49946</v>
      </c>
      <c r="B15004" s="2" t="s">
        <v>295</v>
      </c>
      <c r="C15004" s="429">
        <v>5.2050780000000003</v>
      </c>
      <c r="D15004" s="429">
        <v>2.9050989999999999</v>
      </c>
      <c r="E15004" s="429">
        <v>2.2999790000000004</v>
      </c>
      <c r="F15004" s="429">
        <v>-0.80760100000000534</v>
      </c>
    </row>
    <row r="15005" spans="1:6" x14ac:dyDescent="0.3">
      <c r="A15005" s="336">
        <v>49947</v>
      </c>
      <c r="B15005" s="2" t="s">
        <v>295</v>
      </c>
      <c r="C15005" s="429">
        <v>5.2297010000000004</v>
      </c>
      <c r="D15005" s="429">
        <v>3.3745090000000002</v>
      </c>
      <c r="E15005" s="429">
        <v>1.8551920000000002</v>
      </c>
      <c r="F15005" s="429">
        <v>-0.87562599999999335</v>
      </c>
    </row>
    <row r="15006" spans="1:6" x14ac:dyDescent="0.3">
      <c r="A15006" s="336">
        <v>49948</v>
      </c>
      <c r="B15006" s="2" t="s">
        <v>295</v>
      </c>
      <c r="C15006" s="429">
        <v>5.2531379999999999</v>
      </c>
      <c r="D15006" s="429">
        <v>2.997112</v>
      </c>
      <c r="E15006" s="429">
        <v>2.2560259999999999</v>
      </c>
      <c r="F15006" s="429">
        <v>-0.24730999999999526</v>
      </c>
    </row>
    <row r="15007" spans="1:6" x14ac:dyDescent="0.3">
      <c r="A15007" s="336">
        <v>49950</v>
      </c>
      <c r="B15007" s="2" t="s">
        <v>295</v>
      </c>
      <c r="C15007" s="429">
        <v>4.9253289999999996</v>
      </c>
      <c r="D15007" s="429">
        <v>2.766283</v>
      </c>
      <c r="E15007" s="429">
        <v>2.1590459999999996</v>
      </c>
      <c r="F15007" s="429">
        <v>-1.3048479999999962</v>
      </c>
    </row>
    <row r="15008" spans="1:6" x14ac:dyDescent="0.3">
      <c r="A15008" s="336">
        <v>49952</v>
      </c>
      <c r="B15008" s="2" t="s">
        <v>295</v>
      </c>
      <c r="C15008" s="429">
        <v>5.2398369999999996</v>
      </c>
      <c r="D15008" s="429">
        <v>2.97227</v>
      </c>
      <c r="E15008" s="429">
        <v>2.2675669999999997</v>
      </c>
      <c r="F15008" s="429">
        <v>-0.41913299999999865</v>
      </c>
    </row>
    <row r="15009" spans="1:6" x14ac:dyDescent="0.3">
      <c r="A15009" s="336">
        <v>49953</v>
      </c>
      <c r="B15009" s="2" t="s">
        <v>295</v>
      </c>
      <c r="C15009" s="429">
        <v>5.2601290000000001</v>
      </c>
      <c r="D15009" s="429">
        <v>3.081277</v>
      </c>
      <c r="E15009" s="429">
        <v>2.178852</v>
      </c>
      <c r="F15009" s="429">
        <v>-0.27361300000000099</v>
      </c>
    </row>
    <row r="15010" spans="1:6" x14ac:dyDescent="0.3">
      <c r="A15010" s="336">
        <v>49958</v>
      </c>
      <c r="B15010" s="2" t="s">
        <v>295</v>
      </c>
      <c r="C15010" s="429">
        <v>5.2713999999999999</v>
      </c>
      <c r="D15010" s="429">
        <v>2.8769840000000002</v>
      </c>
      <c r="E15010" s="429">
        <v>2.3944159999999997</v>
      </c>
      <c r="F15010" s="429">
        <v>-0.21501699999999957</v>
      </c>
    </row>
    <row r="15011" spans="1:6" x14ac:dyDescent="0.3">
      <c r="A15011" s="336">
        <v>49962</v>
      </c>
      <c r="B15011" s="2" t="s">
        <v>295</v>
      </c>
      <c r="C15011" s="429">
        <v>5.2027960000000002</v>
      </c>
      <c r="D15011" s="429">
        <v>2.8120639999999999</v>
      </c>
      <c r="E15011" s="429">
        <v>2.3907320000000003</v>
      </c>
      <c r="F15011" s="429">
        <v>-0.84676300000000282</v>
      </c>
    </row>
    <row r="15012" spans="1:6" x14ac:dyDescent="0.3">
      <c r="A15012" s="336">
        <v>49965</v>
      </c>
      <c r="B15012" s="2" t="s">
        <v>295</v>
      </c>
      <c r="C15012" s="429">
        <v>5.2324289999999998</v>
      </c>
      <c r="D15012" s="429">
        <v>2.8586290000000001</v>
      </c>
      <c r="E15012" s="429">
        <v>2.3737999999999997</v>
      </c>
      <c r="F15012" s="429">
        <v>-0.90580500000000086</v>
      </c>
    </row>
    <row r="15013" spans="1:6" x14ac:dyDescent="0.3">
      <c r="A15013" s="336">
        <v>49967</v>
      </c>
      <c r="B15013" s="2" t="s">
        <v>295</v>
      </c>
      <c r="C15013" s="429">
        <v>5.2267729999999997</v>
      </c>
      <c r="D15013" s="429">
        <v>3.0770330000000001</v>
      </c>
      <c r="E15013" s="429">
        <v>2.1497399999999995</v>
      </c>
      <c r="F15013" s="429">
        <v>-0.28861500000000362</v>
      </c>
    </row>
    <row r="15014" spans="1:6" x14ac:dyDescent="0.3">
      <c r="A15014" s="336">
        <v>49968</v>
      </c>
      <c r="B15014" s="2" t="s">
        <v>295</v>
      </c>
      <c r="C15014" s="429">
        <v>5.240265</v>
      </c>
      <c r="D15014" s="429">
        <v>3.4479860000000002</v>
      </c>
      <c r="E15014" s="429">
        <v>1.7922789999999997</v>
      </c>
      <c r="F15014" s="429">
        <v>-1.4073259999999941</v>
      </c>
    </row>
    <row r="15015" spans="1:6" x14ac:dyDescent="0.3">
      <c r="A15015" s="336">
        <v>49969</v>
      </c>
      <c r="B15015" s="2" t="s">
        <v>295</v>
      </c>
      <c r="C15015" s="429">
        <v>5.2203350000000004</v>
      </c>
      <c r="D15015" s="429">
        <v>3.2920240000000001</v>
      </c>
      <c r="E15015" s="429">
        <v>1.9283110000000003</v>
      </c>
      <c r="F15015" s="429">
        <v>-0.37039999999999651</v>
      </c>
    </row>
    <row r="15016" spans="1:6" x14ac:dyDescent="0.3">
      <c r="A15016" s="336">
        <v>49970</v>
      </c>
      <c r="B15016" s="2" t="s">
        <v>295</v>
      </c>
      <c r="C15016" s="429">
        <v>5.2040449999999998</v>
      </c>
      <c r="D15016" s="429">
        <v>3.035177</v>
      </c>
      <c r="E15016" s="429">
        <v>2.1688679999999998</v>
      </c>
      <c r="F15016" s="429">
        <v>-0.37989700000000326</v>
      </c>
    </row>
    <row r="15017" spans="1:6" x14ac:dyDescent="0.3">
      <c r="A15017" s="336">
        <v>50001</v>
      </c>
      <c r="B15017" s="2" t="s">
        <v>295</v>
      </c>
      <c r="C15017" s="429">
        <v>6.9212109999999996</v>
      </c>
      <c r="D15017" s="429">
        <v>3.5820940000000001</v>
      </c>
      <c r="E15017" s="429">
        <v>3.3391169999999994</v>
      </c>
      <c r="F15017" s="429">
        <v>12.962581000000014</v>
      </c>
    </row>
    <row r="15018" spans="1:6" x14ac:dyDescent="0.3">
      <c r="A15018" s="336">
        <v>50002</v>
      </c>
      <c r="B15018" s="2" t="s">
        <v>295</v>
      </c>
      <c r="C15018" s="429">
        <v>6.8236920000000003</v>
      </c>
      <c r="D15018" s="429">
        <v>3.8367490000000002</v>
      </c>
      <c r="E15018" s="429">
        <v>2.9869430000000001</v>
      </c>
      <c r="F15018" s="429">
        <v>12.93708500000001</v>
      </c>
    </row>
    <row r="15019" spans="1:6" x14ac:dyDescent="0.3">
      <c r="A15019" s="336">
        <v>50003</v>
      </c>
      <c r="B15019" s="2" t="s">
        <v>295</v>
      </c>
      <c r="C15019" s="429">
        <v>7.0044389999999996</v>
      </c>
      <c r="D15019" s="429">
        <v>3.6242589999999999</v>
      </c>
      <c r="E15019" s="429">
        <v>3.3801799999999997</v>
      </c>
      <c r="F15019" s="429">
        <v>13.761612000000007</v>
      </c>
    </row>
    <row r="15020" spans="1:6" x14ac:dyDescent="0.3">
      <c r="A15020" s="336">
        <v>50005</v>
      </c>
      <c r="B15020" s="2" t="s">
        <v>295</v>
      </c>
      <c r="C15020" s="429">
        <v>6.6336329999999997</v>
      </c>
      <c r="D15020" s="429">
        <v>3.7141280000000001</v>
      </c>
      <c r="E15020" s="429">
        <v>2.9195049999999996</v>
      </c>
      <c r="F15020" s="429">
        <v>10.986391999999991</v>
      </c>
    </row>
    <row r="15021" spans="1:6" x14ac:dyDescent="0.3">
      <c r="A15021" s="336">
        <v>50006</v>
      </c>
      <c r="B15021" s="2" t="s">
        <v>295</v>
      </c>
      <c r="C15021" s="429">
        <v>6.6208200000000001</v>
      </c>
      <c r="D15021" s="429">
        <v>3.9960330000000002</v>
      </c>
      <c r="E15021" s="429">
        <v>2.624787</v>
      </c>
      <c r="F15021" s="429">
        <v>11.432905000000002</v>
      </c>
    </row>
    <row r="15022" spans="1:6" x14ac:dyDescent="0.3">
      <c r="A15022" s="336">
        <v>50007</v>
      </c>
      <c r="B15022" s="2" t="s">
        <v>295</v>
      </c>
      <c r="C15022" s="429">
        <v>6.8996279999999999</v>
      </c>
      <c r="D15022" s="429">
        <v>3.5633360000000001</v>
      </c>
      <c r="E15022" s="429">
        <v>3.3362919999999998</v>
      </c>
      <c r="F15022" s="429">
        <v>13.230414000000003</v>
      </c>
    </row>
    <row r="15023" spans="1:6" x14ac:dyDescent="0.3">
      <c r="A15023" s="336">
        <v>50008</v>
      </c>
      <c r="B15023" s="2" t="s">
        <v>295</v>
      </c>
      <c r="C15023" s="429">
        <v>6.8429630000000001</v>
      </c>
      <c r="D15023" s="429">
        <v>3.9785219999999999</v>
      </c>
      <c r="E15023" s="429">
        <v>2.8644410000000002</v>
      </c>
      <c r="F15023" s="429">
        <v>12.296473999999989</v>
      </c>
    </row>
    <row r="15024" spans="1:6" x14ac:dyDescent="0.3">
      <c r="A15024" s="336">
        <v>50009</v>
      </c>
      <c r="B15024" s="2" t="s">
        <v>295</v>
      </c>
      <c r="C15024" s="429">
        <v>6.9304569999999996</v>
      </c>
      <c r="D15024" s="429">
        <v>3.5271949999999999</v>
      </c>
      <c r="E15024" s="429">
        <v>3.4032619999999998</v>
      </c>
      <c r="F15024" s="429">
        <v>13.119901000000006</v>
      </c>
    </row>
    <row r="15025" spans="1:6" x14ac:dyDescent="0.3">
      <c r="A15025" s="336">
        <v>50010</v>
      </c>
      <c r="B15025" s="2" t="s">
        <v>295</v>
      </c>
      <c r="C15025" s="429">
        <v>6.8413060000000003</v>
      </c>
      <c r="D15025" s="429">
        <v>3.7144180000000002</v>
      </c>
      <c r="E15025" s="429">
        <v>3.1268880000000001</v>
      </c>
      <c r="F15025" s="429">
        <v>12.703538999999989</v>
      </c>
    </row>
    <row r="15026" spans="1:6" x14ac:dyDescent="0.3">
      <c r="A15026" s="336">
        <v>50011</v>
      </c>
      <c r="B15026" s="2" t="s">
        <v>295</v>
      </c>
      <c r="C15026" s="429">
        <v>6.8475679999999999</v>
      </c>
      <c r="D15026" s="429">
        <v>3.715935</v>
      </c>
      <c r="E15026" s="429">
        <v>3.1316329999999999</v>
      </c>
      <c r="F15026" s="429">
        <v>12.750830999999991</v>
      </c>
    </row>
    <row r="15027" spans="1:6" x14ac:dyDescent="0.3">
      <c r="A15027" s="336">
        <v>50013</v>
      </c>
      <c r="B15027" s="2" t="s">
        <v>295</v>
      </c>
      <c r="C15027" s="429">
        <v>6.84884</v>
      </c>
      <c r="D15027" s="429">
        <v>3.7114750000000001</v>
      </c>
      <c r="E15027" s="429">
        <v>3.137365</v>
      </c>
      <c r="F15027" s="429">
        <v>12.763164999999997</v>
      </c>
    </row>
    <row r="15028" spans="1:6" x14ac:dyDescent="0.3">
      <c r="A15028" s="336">
        <v>50014</v>
      </c>
      <c r="B15028" s="2" t="s">
        <v>295</v>
      </c>
      <c r="C15028" s="429">
        <v>6.8464099999999997</v>
      </c>
      <c r="D15028" s="429">
        <v>3.7354669999999999</v>
      </c>
      <c r="E15028" s="429">
        <v>3.1109429999999998</v>
      </c>
      <c r="F15028" s="429">
        <v>12.708428999999992</v>
      </c>
    </row>
    <row r="15029" spans="1:6" x14ac:dyDescent="0.3">
      <c r="A15029" s="336">
        <v>50020</v>
      </c>
      <c r="B15029" s="2" t="s">
        <v>295</v>
      </c>
      <c r="C15029" s="429">
        <v>6.8422919999999996</v>
      </c>
      <c r="D15029" s="429">
        <v>3.8413210000000002</v>
      </c>
      <c r="E15029" s="429">
        <v>3.0009709999999994</v>
      </c>
      <c r="F15029" s="429">
        <v>13.054223999999998</v>
      </c>
    </row>
    <row r="15030" spans="1:6" x14ac:dyDescent="0.3">
      <c r="A15030" s="336">
        <v>50021</v>
      </c>
      <c r="B15030" s="2" t="s">
        <v>295</v>
      </c>
      <c r="C15030" s="429">
        <v>6.933128</v>
      </c>
      <c r="D15030" s="429">
        <v>3.521744</v>
      </c>
      <c r="E15030" s="429">
        <v>3.411384</v>
      </c>
      <c r="F15030" s="429">
        <v>13.358897999999996</v>
      </c>
    </row>
    <row r="15031" spans="1:6" x14ac:dyDescent="0.3">
      <c r="A15031" s="336">
        <v>50022</v>
      </c>
      <c r="B15031" s="2" t="s">
        <v>295</v>
      </c>
      <c r="C15031" s="429">
        <v>6.9323030000000001</v>
      </c>
      <c r="D15031" s="429">
        <v>3.8005429999999998</v>
      </c>
      <c r="E15031" s="429">
        <v>3.1317600000000003</v>
      </c>
      <c r="F15031" s="429">
        <v>13.697918999999992</v>
      </c>
    </row>
    <row r="15032" spans="1:6" x14ac:dyDescent="0.3">
      <c r="A15032" s="336">
        <v>50023</v>
      </c>
      <c r="B15032" s="2" t="s">
        <v>295</v>
      </c>
      <c r="C15032" s="429">
        <v>6.9402660000000003</v>
      </c>
      <c r="D15032" s="429">
        <v>3.5175540000000001</v>
      </c>
      <c r="E15032" s="429">
        <v>3.4227120000000002</v>
      </c>
      <c r="F15032" s="429">
        <v>13.532965000000001</v>
      </c>
    </row>
    <row r="15033" spans="1:6" x14ac:dyDescent="0.3">
      <c r="A15033" s="336">
        <v>50025</v>
      </c>
      <c r="B15033" s="2" t="s">
        <v>295</v>
      </c>
      <c r="C15033" s="429">
        <v>6.8206420000000003</v>
      </c>
      <c r="D15033" s="429">
        <v>3.7843749999999998</v>
      </c>
      <c r="E15033" s="429">
        <v>3.0362670000000005</v>
      </c>
      <c r="F15033" s="429">
        <v>13.609903999999993</v>
      </c>
    </row>
    <row r="15034" spans="1:6" x14ac:dyDescent="0.3">
      <c r="A15034" s="336">
        <v>50026</v>
      </c>
      <c r="B15034" s="2" t="s">
        <v>295</v>
      </c>
      <c r="C15034" s="429">
        <v>6.9033119999999997</v>
      </c>
      <c r="D15034" s="429">
        <v>3.8214809999999999</v>
      </c>
      <c r="E15034" s="429">
        <v>3.0818309999999998</v>
      </c>
      <c r="F15034" s="429">
        <v>13.562926000000001</v>
      </c>
    </row>
    <row r="15035" spans="1:6" x14ac:dyDescent="0.3">
      <c r="A15035" s="336">
        <v>50027</v>
      </c>
      <c r="B15035" s="2" t="s">
        <v>295</v>
      </c>
      <c r="C15035" s="429">
        <v>6.6681480000000004</v>
      </c>
      <c r="D15035" s="429">
        <v>3.8484319999999999</v>
      </c>
      <c r="E15035" s="429">
        <v>2.8197160000000006</v>
      </c>
      <c r="F15035" s="429">
        <v>10.944720000000004</v>
      </c>
    </row>
    <row r="15036" spans="1:6" x14ac:dyDescent="0.3">
      <c r="A15036" s="336">
        <v>50028</v>
      </c>
      <c r="B15036" s="2" t="s">
        <v>295</v>
      </c>
      <c r="C15036" s="429">
        <v>6.7687249999999999</v>
      </c>
      <c r="D15036" s="429">
        <v>3.6481849999999998</v>
      </c>
      <c r="E15036" s="429">
        <v>3.1205400000000001</v>
      </c>
      <c r="F15036" s="429">
        <v>11.896319000000013</v>
      </c>
    </row>
    <row r="15037" spans="1:6" x14ac:dyDescent="0.3">
      <c r="A15037" s="336">
        <v>50029</v>
      </c>
      <c r="B15037" s="2" t="s">
        <v>295</v>
      </c>
      <c r="C15037" s="429">
        <v>6.8662409999999996</v>
      </c>
      <c r="D15037" s="429">
        <v>3.8256429999999999</v>
      </c>
      <c r="E15037" s="429">
        <v>3.0405979999999997</v>
      </c>
      <c r="F15037" s="429">
        <v>13.561805999999997</v>
      </c>
    </row>
    <row r="15038" spans="1:6" x14ac:dyDescent="0.3">
      <c r="A15038" s="336">
        <v>50033</v>
      </c>
      <c r="B15038" s="2" t="s">
        <v>295</v>
      </c>
      <c r="C15038" s="429">
        <v>7.0115819999999998</v>
      </c>
      <c r="D15038" s="429">
        <v>3.4602889999999999</v>
      </c>
      <c r="E15038" s="429">
        <v>3.5512929999999998</v>
      </c>
      <c r="F15038" s="429">
        <v>13.947983000000001</v>
      </c>
    </row>
    <row r="15039" spans="1:6" x14ac:dyDescent="0.3">
      <c r="A15039" s="336">
        <v>50034</v>
      </c>
      <c r="B15039" s="2" t="s">
        <v>295</v>
      </c>
      <c r="C15039" s="429">
        <v>6.6806710000000002</v>
      </c>
      <c r="D15039" s="429">
        <v>3.959041</v>
      </c>
      <c r="E15039" s="429">
        <v>2.7216300000000002</v>
      </c>
      <c r="F15039" s="429">
        <v>11.818300000000004</v>
      </c>
    </row>
    <row r="15040" spans="1:6" x14ac:dyDescent="0.3">
      <c r="A15040" s="336">
        <v>50035</v>
      </c>
      <c r="B15040" s="2" t="s">
        <v>295</v>
      </c>
      <c r="C15040" s="429">
        <v>6.8916399999999998</v>
      </c>
      <c r="D15040" s="429">
        <v>3.5552000000000001</v>
      </c>
      <c r="E15040" s="429">
        <v>3.3364399999999996</v>
      </c>
      <c r="F15040" s="429">
        <v>12.956657999999997</v>
      </c>
    </row>
    <row r="15041" spans="1:6" x14ac:dyDescent="0.3">
      <c r="A15041" s="336">
        <v>50036</v>
      </c>
      <c r="B15041" s="2" t="s">
        <v>295</v>
      </c>
      <c r="C15041" s="429">
        <v>6.8383719999999997</v>
      </c>
      <c r="D15041" s="429">
        <v>3.7896770000000002</v>
      </c>
      <c r="E15041" s="429">
        <v>3.0486949999999995</v>
      </c>
      <c r="F15041" s="429">
        <v>12.682778000000003</v>
      </c>
    </row>
    <row r="15042" spans="1:6" x14ac:dyDescent="0.3">
      <c r="A15042" s="336">
        <v>50038</v>
      </c>
      <c r="B15042" s="2" t="s">
        <v>295</v>
      </c>
      <c r="C15042" s="429">
        <v>7.0115629999999998</v>
      </c>
      <c r="D15042" s="429">
        <v>3.524524</v>
      </c>
      <c r="E15042" s="429">
        <v>3.4870389999999998</v>
      </c>
      <c r="F15042" s="429">
        <v>13.898813999999998</v>
      </c>
    </row>
    <row r="15043" spans="1:6" x14ac:dyDescent="0.3">
      <c r="A15043" s="336">
        <v>50039</v>
      </c>
      <c r="B15043" s="2" t="s">
        <v>295</v>
      </c>
      <c r="C15043" s="429">
        <v>6.9615489999999998</v>
      </c>
      <c r="D15043" s="429">
        <v>3.6736059999999999</v>
      </c>
      <c r="E15043" s="429">
        <v>3.2879429999999998</v>
      </c>
      <c r="F15043" s="429">
        <v>13.567776999999996</v>
      </c>
    </row>
    <row r="15044" spans="1:6" x14ac:dyDescent="0.3">
      <c r="A15044" s="336">
        <v>50040</v>
      </c>
      <c r="B15044" s="2" t="s">
        <v>295</v>
      </c>
      <c r="C15044" s="429">
        <v>6.8075150000000004</v>
      </c>
      <c r="D15044" s="429">
        <v>3.8868140000000002</v>
      </c>
      <c r="E15044" s="429">
        <v>2.9207010000000002</v>
      </c>
      <c r="F15044" s="429">
        <v>12.589806000000003</v>
      </c>
    </row>
    <row r="15045" spans="1:6" x14ac:dyDescent="0.3">
      <c r="A15045" s="336">
        <v>50041</v>
      </c>
      <c r="B15045" s="2" t="s">
        <v>295</v>
      </c>
      <c r="C15045" s="429">
        <v>6.5894909999999998</v>
      </c>
      <c r="D15045" s="429">
        <v>4.0276589999999999</v>
      </c>
      <c r="E15045" s="429">
        <v>2.5618319999999999</v>
      </c>
      <c r="F15045" s="429">
        <v>11.022193999999995</v>
      </c>
    </row>
    <row r="15046" spans="1:6" x14ac:dyDescent="0.3">
      <c r="A15046" s="336">
        <v>50042</v>
      </c>
      <c r="B15046" s="2" t="s">
        <v>295</v>
      </c>
      <c r="C15046" s="429">
        <v>6.8547859999999998</v>
      </c>
      <c r="D15046" s="429">
        <v>3.8031419999999998</v>
      </c>
      <c r="E15046" s="429">
        <v>3.051644</v>
      </c>
      <c r="F15046" s="429">
        <v>13.443691999999995</v>
      </c>
    </row>
    <row r="15047" spans="1:6" x14ac:dyDescent="0.3">
      <c r="A15047" s="336">
        <v>50044</v>
      </c>
      <c r="B15047" s="2" t="s">
        <v>295</v>
      </c>
      <c r="C15047" s="429">
        <v>6.8622009999999998</v>
      </c>
      <c r="D15047" s="429">
        <v>3.9079480000000002</v>
      </c>
      <c r="E15047" s="429">
        <v>2.9542529999999996</v>
      </c>
      <c r="F15047" s="429">
        <v>11.611856999999993</v>
      </c>
    </row>
    <row r="15048" spans="1:6" x14ac:dyDescent="0.3">
      <c r="A15048" s="336">
        <v>50046</v>
      </c>
      <c r="B15048" s="2" t="s">
        <v>295</v>
      </c>
      <c r="C15048" s="429">
        <v>6.8532409999999997</v>
      </c>
      <c r="D15048" s="429">
        <v>3.6245370000000001</v>
      </c>
      <c r="E15048" s="429">
        <v>3.2287039999999996</v>
      </c>
      <c r="F15048" s="429">
        <v>12.843313999999996</v>
      </c>
    </row>
    <row r="15049" spans="1:6" x14ac:dyDescent="0.3">
      <c r="A15049" s="336">
        <v>50047</v>
      </c>
      <c r="B15049" s="2" t="s">
        <v>295</v>
      </c>
      <c r="C15049" s="429">
        <v>6.9653689999999999</v>
      </c>
      <c r="D15049" s="429">
        <v>3.512381</v>
      </c>
      <c r="E15049" s="429">
        <v>3.4529879999999999</v>
      </c>
      <c r="F15049" s="429">
        <v>13.295483000000004</v>
      </c>
    </row>
    <row r="15050" spans="1:6" x14ac:dyDescent="0.3">
      <c r="A15050" s="336">
        <v>50048</v>
      </c>
      <c r="B15050" s="2" t="s">
        <v>295</v>
      </c>
      <c r="C15050" s="429">
        <v>6.8663489999999996</v>
      </c>
      <c r="D15050" s="429">
        <v>3.822273</v>
      </c>
      <c r="E15050" s="429">
        <v>3.0440759999999996</v>
      </c>
      <c r="F15050" s="429">
        <v>12.927835999999999</v>
      </c>
    </row>
    <row r="15051" spans="1:6" x14ac:dyDescent="0.3">
      <c r="A15051" s="336">
        <v>50049</v>
      </c>
      <c r="B15051" s="2" t="s">
        <v>295</v>
      </c>
      <c r="C15051" s="429">
        <v>6.8555929999999998</v>
      </c>
      <c r="D15051" s="429">
        <v>3.8407909999999998</v>
      </c>
      <c r="E15051" s="429">
        <v>3.014802</v>
      </c>
      <c r="F15051" s="429">
        <v>12.151471000000001</v>
      </c>
    </row>
    <row r="15052" spans="1:6" x14ac:dyDescent="0.3">
      <c r="A15052" s="336">
        <v>50050</v>
      </c>
      <c r="B15052" s="2" t="s">
        <v>295</v>
      </c>
      <c r="C15052" s="429">
        <v>6.8211019999999998</v>
      </c>
      <c r="D15052" s="429">
        <v>3.870584</v>
      </c>
      <c r="E15052" s="429">
        <v>2.9505179999999998</v>
      </c>
      <c r="F15052" s="429">
        <v>13.823623999999999</v>
      </c>
    </row>
    <row r="15053" spans="1:6" x14ac:dyDescent="0.3">
      <c r="A15053" s="336">
        <v>50051</v>
      </c>
      <c r="B15053" s="2" t="s">
        <v>295</v>
      </c>
      <c r="C15053" s="429">
        <v>6.6538469999999998</v>
      </c>
      <c r="D15053" s="429">
        <v>3.741384</v>
      </c>
      <c r="E15053" s="429">
        <v>2.9124629999999998</v>
      </c>
      <c r="F15053" s="429">
        <v>11.397051999999995</v>
      </c>
    </row>
    <row r="15054" spans="1:6" x14ac:dyDescent="0.3">
      <c r="A15054" s="336">
        <v>50052</v>
      </c>
      <c r="B15054" s="2" t="s">
        <v>295</v>
      </c>
      <c r="C15054" s="429">
        <v>6.8502859999999997</v>
      </c>
      <c r="D15054" s="429">
        <v>3.9615550000000002</v>
      </c>
      <c r="E15054" s="429">
        <v>2.8887309999999995</v>
      </c>
      <c r="F15054" s="429">
        <v>12.411691000000001</v>
      </c>
    </row>
    <row r="15055" spans="1:6" x14ac:dyDescent="0.3">
      <c r="A15055" s="336">
        <v>50054</v>
      </c>
      <c r="B15055" s="2" t="s">
        <v>295</v>
      </c>
      <c r="C15055" s="429">
        <v>6.8523909999999999</v>
      </c>
      <c r="D15055" s="429">
        <v>3.622566</v>
      </c>
      <c r="E15055" s="429">
        <v>3.2298249999999999</v>
      </c>
      <c r="F15055" s="429">
        <v>12.407025000000004</v>
      </c>
    </row>
    <row r="15056" spans="1:6" x14ac:dyDescent="0.3">
      <c r="A15056" s="336">
        <v>50055</v>
      </c>
      <c r="B15056" s="2" t="s">
        <v>295</v>
      </c>
      <c r="C15056" s="429">
        <v>6.8248220000000002</v>
      </c>
      <c r="D15056" s="429">
        <v>3.6450529999999999</v>
      </c>
      <c r="E15056" s="429">
        <v>3.1797690000000003</v>
      </c>
      <c r="F15056" s="429">
        <v>12.247101000000001</v>
      </c>
    </row>
    <row r="15057" spans="1:6" x14ac:dyDescent="0.3">
      <c r="A15057" s="336">
        <v>50056</v>
      </c>
      <c r="B15057" s="2" t="s">
        <v>295</v>
      </c>
      <c r="C15057" s="429">
        <v>6.7428990000000004</v>
      </c>
      <c r="D15057" s="429">
        <v>3.7013929999999999</v>
      </c>
      <c r="E15057" s="429">
        <v>3.0415060000000005</v>
      </c>
      <c r="F15057" s="429">
        <v>11.982051999999999</v>
      </c>
    </row>
    <row r="15058" spans="1:6" x14ac:dyDescent="0.3">
      <c r="A15058" s="336">
        <v>50057</v>
      </c>
      <c r="B15058" s="2" t="s">
        <v>295</v>
      </c>
      <c r="C15058" s="429">
        <v>6.870622</v>
      </c>
      <c r="D15058" s="429">
        <v>3.8222860000000001</v>
      </c>
      <c r="E15058" s="429">
        <v>3.0483359999999999</v>
      </c>
      <c r="F15058" s="429">
        <v>11.958018000000006</v>
      </c>
    </row>
    <row r="15059" spans="1:6" x14ac:dyDescent="0.3">
      <c r="A15059" s="336">
        <v>50058</v>
      </c>
      <c r="B15059" s="2" t="s">
        <v>295</v>
      </c>
      <c r="C15059" s="429">
        <v>6.8367069999999996</v>
      </c>
      <c r="D15059" s="429">
        <v>3.826489</v>
      </c>
      <c r="E15059" s="429">
        <v>3.0102179999999996</v>
      </c>
      <c r="F15059" s="429">
        <v>13.661305000000009</v>
      </c>
    </row>
    <row r="15060" spans="1:6" x14ac:dyDescent="0.3">
      <c r="A15060" s="336">
        <v>50059</v>
      </c>
      <c r="B15060" s="2" t="s">
        <v>295</v>
      </c>
      <c r="C15060" s="429">
        <v>6.8896139999999999</v>
      </c>
      <c r="D15060" s="429">
        <v>3.813072</v>
      </c>
      <c r="E15060" s="429">
        <v>3.0765419999999999</v>
      </c>
      <c r="F15060" s="429">
        <v>13.507336000000006</v>
      </c>
    </row>
    <row r="15061" spans="1:6" x14ac:dyDescent="0.3">
      <c r="A15061" s="336">
        <v>50060</v>
      </c>
      <c r="B15061" s="2" t="s">
        <v>295</v>
      </c>
      <c r="C15061" s="429">
        <v>6.8414130000000002</v>
      </c>
      <c r="D15061" s="429">
        <v>3.9624990000000002</v>
      </c>
      <c r="E15061" s="429">
        <v>2.878914</v>
      </c>
      <c r="F15061" s="429">
        <v>12.173340000000007</v>
      </c>
    </row>
    <row r="15062" spans="1:6" x14ac:dyDescent="0.3">
      <c r="A15062" s="336">
        <v>50061</v>
      </c>
      <c r="B15062" s="2" t="s">
        <v>295</v>
      </c>
      <c r="C15062" s="429">
        <v>7.0261329999999997</v>
      </c>
      <c r="D15062" s="429">
        <v>3.442796</v>
      </c>
      <c r="E15062" s="429">
        <v>3.5833369999999998</v>
      </c>
      <c r="F15062" s="429">
        <v>14.117204999999998</v>
      </c>
    </row>
    <row r="15063" spans="1:6" x14ac:dyDescent="0.3">
      <c r="A15063" s="336">
        <v>50062</v>
      </c>
      <c r="B15063" s="2" t="s">
        <v>295</v>
      </c>
      <c r="C15063" s="429">
        <v>6.8651949999999999</v>
      </c>
      <c r="D15063" s="429">
        <v>3.7444700000000002</v>
      </c>
      <c r="E15063" s="429">
        <v>3.1207249999999997</v>
      </c>
      <c r="F15063" s="429">
        <v>12.202940999999999</v>
      </c>
    </row>
    <row r="15064" spans="1:6" x14ac:dyDescent="0.3">
      <c r="A15064" s="336">
        <v>50063</v>
      </c>
      <c r="B15064" s="2" t="s">
        <v>295</v>
      </c>
      <c r="C15064" s="429">
        <v>7.0000489999999997</v>
      </c>
      <c r="D15064" s="429">
        <v>3.5895429999999999</v>
      </c>
      <c r="E15064" s="429">
        <v>3.4105059999999998</v>
      </c>
      <c r="F15064" s="429">
        <v>13.792493000000004</v>
      </c>
    </row>
    <row r="15065" spans="1:6" x14ac:dyDescent="0.3">
      <c r="A15065" s="336">
        <v>50064</v>
      </c>
      <c r="B15065" s="2" t="s">
        <v>295</v>
      </c>
      <c r="C15065" s="429">
        <v>6.8321249999999996</v>
      </c>
      <c r="D15065" s="429">
        <v>3.8673310000000001</v>
      </c>
      <c r="E15065" s="429">
        <v>2.9647939999999995</v>
      </c>
      <c r="F15065" s="429">
        <v>13.015425</v>
      </c>
    </row>
    <row r="15066" spans="1:6" x14ac:dyDescent="0.3">
      <c r="A15066" s="336">
        <v>50065</v>
      </c>
      <c r="B15066" s="2" t="s">
        <v>295</v>
      </c>
      <c r="C15066" s="429">
        <v>6.8852070000000003</v>
      </c>
      <c r="D15066" s="429">
        <v>3.9223940000000002</v>
      </c>
      <c r="E15066" s="429">
        <v>2.9628130000000001</v>
      </c>
      <c r="F15066" s="429">
        <v>12.698150999999999</v>
      </c>
    </row>
    <row r="15067" spans="1:6" x14ac:dyDescent="0.3">
      <c r="A15067" s="336">
        <v>50066</v>
      </c>
      <c r="B15067" s="2" t="s">
        <v>295</v>
      </c>
      <c r="C15067" s="429">
        <v>6.9524350000000004</v>
      </c>
      <c r="D15067" s="429">
        <v>3.7606730000000002</v>
      </c>
      <c r="E15067" s="429">
        <v>3.1917620000000002</v>
      </c>
      <c r="F15067" s="429">
        <v>13.532315000000008</v>
      </c>
    </row>
    <row r="15068" spans="1:6" x14ac:dyDescent="0.3">
      <c r="A15068" s="336">
        <v>50067</v>
      </c>
      <c r="B15068" s="2" t="s">
        <v>295</v>
      </c>
      <c r="C15068" s="429">
        <v>6.8981899999999996</v>
      </c>
      <c r="D15068" s="429">
        <v>3.8753419999999998</v>
      </c>
      <c r="E15068" s="429">
        <v>3.0228479999999998</v>
      </c>
      <c r="F15068" s="429">
        <v>12.637083999999994</v>
      </c>
    </row>
    <row r="15069" spans="1:6" x14ac:dyDescent="0.3">
      <c r="A15069" s="336">
        <v>50068</v>
      </c>
      <c r="B15069" s="2" t="s">
        <v>295</v>
      </c>
      <c r="C15069" s="429">
        <v>6.8396980000000003</v>
      </c>
      <c r="D15069" s="429">
        <v>3.8200850000000002</v>
      </c>
      <c r="E15069" s="429">
        <v>3.0196130000000001</v>
      </c>
      <c r="F15069" s="429">
        <v>12.371938</v>
      </c>
    </row>
    <row r="15070" spans="1:6" x14ac:dyDescent="0.3">
      <c r="A15070" s="336">
        <v>50069</v>
      </c>
      <c r="B15070" s="2" t="s">
        <v>295</v>
      </c>
      <c r="C15070" s="429">
        <v>7.0026169999999999</v>
      </c>
      <c r="D15070" s="429">
        <v>3.599907</v>
      </c>
      <c r="E15070" s="429">
        <v>3.4027099999999999</v>
      </c>
      <c r="F15070" s="429">
        <v>13.742939999999997</v>
      </c>
    </row>
    <row r="15071" spans="1:6" x14ac:dyDescent="0.3">
      <c r="A15071" s="336">
        <v>50070</v>
      </c>
      <c r="B15071" s="2" t="s">
        <v>295</v>
      </c>
      <c r="C15071" s="429">
        <v>6.9719730000000002</v>
      </c>
      <c r="D15071" s="429">
        <v>3.73481</v>
      </c>
      <c r="E15071" s="429">
        <v>3.2371630000000002</v>
      </c>
      <c r="F15071" s="429">
        <v>13.181820000000009</v>
      </c>
    </row>
    <row r="15072" spans="1:6" x14ac:dyDescent="0.3">
      <c r="A15072" s="336">
        <v>50071</v>
      </c>
      <c r="B15072" s="2" t="s">
        <v>295</v>
      </c>
      <c r="C15072" s="429">
        <v>6.5858829999999999</v>
      </c>
      <c r="D15072" s="429">
        <v>3.9940169999999999</v>
      </c>
      <c r="E15072" s="429">
        <v>2.591866</v>
      </c>
      <c r="F15072" s="429">
        <v>11.380859000000008</v>
      </c>
    </row>
    <row r="15073" spans="1:6" x14ac:dyDescent="0.3">
      <c r="A15073" s="336">
        <v>50072</v>
      </c>
      <c r="B15073" s="2" t="s">
        <v>295</v>
      </c>
      <c r="C15073" s="429">
        <v>6.9858760000000002</v>
      </c>
      <c r="D15073" s="429">
        <v>3.6678099999999998</v>
      </c>
      <c r="E15073" s="429">
        <v>3.3180660000000004</v>
      </c>
      <c r="F15073" s="429">
        <v>13.443923000000002</v>
      </c>
    </row>
    <row r="15074" spans="1:6" x14ac:dyDescent="0.3">
      <c r="A15074" s="336">
        <v>50073</v>
      </c>
      <c r="B15074" s="2" t="s">
        <v>295</v>
      </c>
      <c r="C15074" s="429">
        <v>6.8857010000000001</v>
      </c>
      <c r="D15074" s="429">
        <v>3.5684019999999999</v>
      </c>
      <c r="E15074" s="429">
        <v>3.3172990000000002</v>
      </c>
      <c r="F15074" s="429">
        <v>13.044652000000003</v>
      </c>
    </row>
    <row r="15075" spans="1:6" x14ac:dyDescent="0.3">
      <c r="A15075" s="336">
        <v>50074</v>
      </c>
      <c r="B15075" s="2" t="s">
        <v>295</v>
      </c>
      <c r="C15075" s="429">
        <v>6.9290969999999996</v>
      </c>
      <c r="D15075" s="429">
        <v>3.8961860000000001</v>
      </c>
      <c r="E15075" s="429">
        <v>3.0329109999999995</v>
      </c>
      <c r="F15075" s="429">
        <v>12.415754999999997</v>
      </c>
    </row>
    <row r="15076" spans="1:6" x14ac:dyDescent="0.3">
      <c r="A15076" s="336">
        <v>50075</v>
      </c>
      <c r="B15076" s="2" t="s">
        <v>295</v>
      </c>
      <c r="C15076" s="429">
        <v>6.7419909999999996</v>
      </c>
      <c r="D15076" s="429">
        <v>3.8982260000000002</v>
      </c>
      <c r="E15076" s="429">
        <v>2.8437649999999994</v>
      </c>
      <c r="F15076" s="429">
        <v>11.990673999999999</v>
      </c>
    </row>
    <row r="15077" spans="1:6" x14ac:dyDescent="0.3">
      <c r="A15077" s="336">
        <v>50076</v>
      </c>
      <c r="B15077" s="2" t="s">
        <v>295</v>
      </c>
      <c r="C15077" s="429">
        <v>6.8249690000000003</v>
      </c>
      <c r="D15077" s="429">
        <v>3.8073320000000002</v>
      </c>
      <c r="E15077" s="429">
        <v>3.0176370000000001</v>
      </c>
      <c r="F15077" s="429">
        <v>13.317674999999998</v>
      </c>
    </row>
    <row r="15078" spans="1:6" x14ac:dyDescent="0.3">
      <c r="A15078" s="336">
        <v>50101</v>
      </c>
      <c r="B15078" s="2" t="s">
        <v>295</v>
      </c>
      <c r="C15078" s="429">
        <v>6.6037169999999996</v>
      </c>
      <c r="D15078" s="429">
        <v>3.9625089999999998</v>
      </c>
      <c r="E15078" s="429">
        <v>2.6412079999999998</v>
      </c>
      <c r="F15078" s="429">
        <v>11.620419000000005</v>
      </c>
    </row>
    <row r="15079" spans="1:6" x14ac:dyDescent="0.3">
      <c r="A15079" s="336">
        <v>50102</v>
      </c>
      <c r="B15079" s="2" t="s">
        <v>295</v>
      </c>
      <c r="C15079" s="429">
        <v>6.694439</v>
      </c>
      <c r="D15079" s="429">
        <v>3.8384830000000001</v>
      </c>
      <c r="E15079" s="429">
        <v>2.8559559999999999</v>
      </c>
      <c r="F15079" s="429">
        <v>11.921858000000004</v>
      </c>
    </row>
    <row r="15080" spans="1:6" x14ac:dyDescent="0.3">
      <c r="A15080" s="336">
        <v>50103</v>
      </c>
      <c r="B15080" s="2" t="s">
        <v>295</v>
      </c>
      <c r="C15080" s="429">
        <v>6.8565009999999997</v>
      </c>
      <c r="D15080" s="429">
        <v>3.9111220000000002</v>
      </c>
      <c r="E15080" s="429">
        <v>2.9453789999999995</v>
      </c>
      <c r="F15080" s="429">
        <v>12.570706000000012</v>
      </c>
    </row>
    <row r="15081" spans="1:6" x14ac:dyDescent="0.3">
      <c r="A15081" s="336">
        <v>50104</v>
      </c>
      <c r="B15081" s="2" t="s">
        <v>295</v>
      </c>
      <c r="C15081" s="429">
        <v>6.6431639999999996</v>
      </c>
      <c r="D15081" s="429">
        <v>3.8566240000000001</v>
      </c>
      <c r="E15081" s="429">
        <v>2.7865399999999996</v>
      </c>
      <c r="F15081" s="429">
        <v>10.837577</v>
      </c>
    </row>
    <row r="15082" spans="1:6" x14ac:dyDescent="0.3">
      <c r="A15082" s="336">
        <v>50105</v>
      </c>
      <c r="B15082" s="2" t="s">
        <v>295</v>
      </c>
      <c r="C15082" s="429">
        <v>6.8311529999999996</v>
      </c>
      <c r="D15082" s="429">
        <v>3.7694990000000002</v>
      </c>
      <c r="E15082" s="429">
        <v>3.0616539999999994</v>
      </c>
      <c r="F15082" s="429">
        <v>12.573200999999997</v>
      </c>
    </row>
    <row r="15083" spans="1:6" x14ac:dyDescent="0.3">
      <c r="A15083" s="336">
        <v>50106</v>
      </c>
      <c r="B15083" s="2" t="s">
        <v>295</v>
      </c>
      <c r="C15083" s="429">
        <v>6.6196479999999998</v>
      </c>
      <c r="D15083" s="429">
        <v>3.7440340000000001</v>
      </c>
      <c r="E15083" s="429">
        <v>2.8756139999999997</v>
      </c>
      <c r="F15083" s="429">
        <v>10.329339000000001</v>
      </c>
    </row>
    <row r="15084" spans="1:6" x14ac:dyDescent="0.3">
      <c r="A15084" s="336">
        <v>50107</v>
      </c>
      <c r="B15084" s="2" t="s">
        <v>295</v>
      </c>
      <c r="C15084" s="429">
        <v>6.8541439999999998</v>
      </c>
      <c r="D15084" s="429">
        <v>3.8370739999999999</v>
      </c>
      <c r="E15084" s="429">
        <v>3.0170699999999999</v>
      </c>
      <c r="F15084" s="429">
        <v>13.165031999999997</v>
      </c>
    </row>
    <row r="15085" spans="1:6" x14ac:dyDescent="0.3">
      <c r="A15085" s="336">
        <v>50108</v>
      </c>
      <c r="B15085" s="2" t="s">
        <v>295</v>
      </c>
      <c r="C15085" s="429">
        <v>6.935854</v>
      </c>
      <c r="D15085" s="429">
        <v>3.865434</v>
      </c>
      <c r="E15085" s="429">
        <v>3.0704199999999999</v>
      </c>
      <c r="F15085" s="429">
        <v>12.588616999999992</v>
      </c>
    </row>
    <row r="15086" spans="1:6" x14ac:dyDescent="0.3">
      <c r="A15086" s="336">
        <v>50109</v>
      </c>
      <c r="B15086" s="2" t="s">
        <v>295</v>
      </c>
      <c r="C15086" s="429">
        <v>6.9526450000000004</v>
      </c>
      <c r="D15086" s="429">
        <v>3.5743200000000002</v>
      </c>
      <c r="E15086" s="429">
        <v>3.3783250000000002</v>
      </c>
      <c r="F15086" s="429">
        <v>13.663855000000002</v>
      </c>
    </row>
    <row r="15087" spans="1:6" x14ac:dyDescent="0.3">
      <c r="A15087" s="336">
        <v>50111</v>
      </c>
      <c r="B15087" s="2" t="s">
        <v>295</v>
      </c>
      <c r="C15087" s="429">
        <v>6.9826899999999998</v>
      </c>
      <c r="D15087" s="429">
        <v>3.5158429999999998</v>
      </c>
      <c r="E15087" s="429">
        <v>3.466847</v>
      </c>
      <c r="F15087" s="429">
        <v>13.925491999999998</v>
      </c>
    </row>
    <row r="15088" spans="1:6" x14ac:dyDescent="0.3">
      <c r="A15088" s="336">
        <v>50112</v>
      </c>
      <c r="B15088" s="2" t="s">
        <v>295</v>
      </c>
      <c r="C15088" s="429">
        <v>6.6217280000000001</v>
      </c>
      <c r="D15088" s="429">
        <v>3.7916050000000001</v>
      </c>
      <c r="E15088" s="429">
        <v>2.8301229999999999</v>
      </c>
      <c r="F15088" s="429">
        <v>10.331137999999996</v>
      </c>
    </row>
    <row r="15089" spans="1:6" x14ac:dyDescent="0.3">
      <c r="A15089" s="336">
        <v>50115</v>
      </c>
      <c r="B15089" s="2" t="s">
        <v>295</v>
      </c>
      <c r="C15089" s="429">
        <v>6.8736410000000001</v>
      </c>
      <c r="D15089" s="429">
        <v>3.8161890000000001</v>
      </c>
      <c r="E15089" s="429">
        <v>3.0574520000000001</v>
      </c>
      <c r="F15089" s="429">
        <v>13.295307000000005</v>
      </c>
    </row>
    <row r="15090" spans="1:6" x14ac:dyDescent="0.3">
      <c r="A15090" s="336">
        <v>50116</v>
      </c>
      <c r="B15090" s="2" t="s">
        <v>295</v>
      </c>
      <c r="C15090" s="429">
        <v>6.8811220000000004</v>
      </c>
      <c r="D15090" s="429">
        <v>3.899867</v>
      </c>
      <c r="E15090" s="429">
        <v>2.9812550000000004</v>
      </c>
      <c r="F15090" s="429">
        <v>11.707425000000001</v>
      </c>
    </row>
    <row r="15091" spans="1:6" x14ac:dyDescent="0.3">
      <c r="A15091" s="336">
        <v>50117</v>
      </c>
      <c r="B15091" s="2" t="s">
        <v>295</v>
      </c>
      <c r="C15091" s="429">
        <v>6.8239229999999997</v>
      </c>
      <c r="D15091" s="429">
        <v>3.8054190000000001</v>
      </c>
      <c r="E15091" s="429">
        <v>3.0185039999999996</v>
      </c>
      <c r="F15091" s="429">
        <v>13.391214999999999</v>
      </c>
    </row>
    <row r="15092" spans="1:6" x14ac:dyDescent="0.3">
      <c r="A15092" s="336">
        <v>50118</v>
      </c>
      <c r="B15092" s="2" t="s">
        <v>295</v>
      </c>
      <c r="C15092" s="429">
        <v>6.915699</v>
      </c>
      <c r="D15092" s="429">
        <v>3.5768279999999999</v>
      </c>
      <c r="E15092" s="429">
        <v>3.3388710000000001</v>
      </c>
      <c r="F15092" s="429">
        <v>12.856322000000002</v>
      </c>
    </row>
    <row r="15093" spans="1:6" x14ac:dyDescent="0.3">
      <c r="A15093" s="336">
        <v>50119</v>
      </c>
      <c r="B15093" s="2" t="s">
        <v>295</v>
      </c>
      <c r="C15093" s="429">
        <v>6.8553240000000004</v>
      </c>
      <c r="D15093" s="429">
        <v>3.8448660000000001</v>
      </c>
      <c r="E15093" s="429">
        <v>3.0104580000000003</v>
      </c>
      <c r="F15093" s="429">
        <v>11.703017999999993</v>
      </c>
    </row>
    <row r="15094" spans="1:6" x14ac:dyDescent="0.3">
      <c r="A15094" s="336">
        <v>50120</v>
      </c>
      <c r="B15094" s="2" t="s">
        <v>295</v>
      </c>
      <c r="C15094" s="429">
        <v>6.6458079999999997</v>
      </c>
      <c r="D15094" s="429">
        <v>3.676215</v>
      </c>
      <c r="E15094" s="429">
        <v>2.9695929999999997</v>
      </c>
      <c r="F15094" s="429">
        <v>10.928808999999994</v>
      </c>
    </row>
    <row r="15095" spans="1:6" x14ac:dyDescent="0.3">
      <c r="A15095" s="336">
        <v>50122</v>
      </c>
      <c r="B15095" s="2" t="s">
        <v>295</v>
      </c>
      <c r="C15095" s="429">
        <v>6.6533220000000002</v>
      </c>
      <c r="D15095" s="429">
        <v>3.8775339999999998</v>
      </c>
      <c r="E15095" s="429">
        <v>2.7757880000000004</v>
      </c>
      <c r="F15095" s="429">
        <v>11.629992999999999</v>
      </c>
    </row>
    <row r="15096" spans="1:6" x14ac:dyDescent="0.3">
      <c r="A15096" s="336">
        <v>50123</v>
      </c>
      <c r="B15096" s="2" t="s">
        <v>295</v>
      </c>
      <c r="C15096" s="429">
        <v>6.8394430000000002</v>
      </c>
      <c r="D15096" s="429">
        <v>3.8687870000000002</v>
      </c>
      <c r="E15096" s="429">
        <v>2.970656</v>
      </c>
      <c r="F15096" s="429">
        <v>12.395907000000001</v>
      </c>
    </row>
    <row r="15097" spans="1:6" x14ac:dyDescent="0.3">
      <c r="A15097" s="336">
        <v>50124</v>
      </c>
      <c r="B15097" s="2" t="s">
        <v>295</v>
      </c>
      <c r="C15097" s="429">
        <v>6.8690749999999996</v>
      </c>
      <c r="D15097" s="429">
        <v>3.6193209999999998</v>
      </c>
      <c r="E15097" s="429">
        <v>3.2497539999999998</v>
      </c>
      <c r="F15097" s="429">
        <v>13.003147999999999</v>
      </c>
    </row>
    <row r="15098" spans="1:6" x14ac:dyDescent="0.3">
      <c r="A15098" s="336">
        <v>50125</v>
      </c>
      <c r="B15098" s="2" t="s">
        <v>295</v>
      </c>
      <c r="C15098" s="429">
        <v>6.9540189999999997</v>
      </c>
      <c r="D15098" s="429">
        <v>3.512807</v>
      </c>
      <c r="E15098" s="429">
        <v>3.4412119999999997</v>
      </c>
      <c r="F15098" s="429">
        <v>13.355837000000001</v>
      </c>
    </row>
    <row r="15099" spans="1:6" x14ac:dyDescent="0.3">
      <c r="A15099" s="336">
        <v>50126</v>
      </c>
      <c r="B15099" s="2" t="s">
        <v>295</v>
      </c>
      <c r="C15099" s="429">
        <v>6.6189470000000004</v>
      </c>
      <c r="D15099" s="429">
        <v>3.9931939999999999</v>
      </c>
      <c r="E15099" s="429">
        <v>2.6257530000000004</v>
      </c>
      <c r="F15099" s="429">
        <v>11.260421999999998</v>
      </c>
    </row>
    <row r="15100" spans="1:6" x14ac:dyDescent="0.3">
      <c r="A15100" s="336">
        <v>50127</v>
      </c>
      <c r="B15100" s="2" t="s">
        <v>295</v>
      </c>
      <c r="C15100" s="429">
        <v>6.7984910000000003</v>
      </c>
      <c r="D15100" s="429">
        <v>3.6387619999999998</v>
      </c>
      <c r="E15100" s="429">
        <v>3.1597290000000005</v>
      </c>
      <c r="F15100" s="429">
        <v>12.092617999999998</v>
      </c>
    </row>
    <row r="15101" spans="1:6" x14ac:dyDescent="0.3">
      <c r="A15101" s="336">
        <v>50128</v>
      </c>
      <c r="B15101" s="2" t="s">
        <v>295</v>
      </c>
      <c r="C15101" s="429">
        <v>6.9287619999999999</v>
      </c>
      <c r="D15101" s="429">
        <v>3.7920159999999998</v>
      </c>
      <c r="E15101" s="429">
        <v>3.136746</v>
      </c>
      <c r="F15101" s="429">
        <v>13.513827999999993</v>
      </c>
    </row>
    <row r="15102" spans="1:6" x14ac:dyDescent="0.3">
      <c r="A15102" s="336">
        <v>50129</v>
      </c>
      <c r="B15102" s="2" t="s">
        <v>295</v>
      </c>
      <c r="C15102" s="429">
        <v>6.859496</v>
      </c>
      <c r="D15102" s="429">
        <v>3.8488959999999999</v>
      </c>
      <c r="E15102" s="429">
        <v>3.0106000000000002</v>
      </c>
      <c r="F15102" s="429">
        <v>13.504325000000001</v>
      </c>
    </row>
    <row r="15103" spans="1:6" x14ac:dyDescent="0.3">
      <c r="A15103" s="336">
        <v>50130</v>
      </c>
      <c r="B15103" s="2" t="s">
        <v>295</v>
      </c>
      <c r="C15103" s="429">
        <v>6.7761990000000001</v>
      </c>
      <c r="D15103" s="429">
        <v>3.8870979999999999</v>
      </c>
      <c r="E15103" s="429">
        <v>2.8891010000000001</v>
      </c>
      <c r="F15103" s="429">
        <v>12.125239000000008</v>
      </c>
    </row>
    <row r="15104" spans="1:6" x14ac:dyDescent="0.3">
      <c r="A15104" s="336">
        <v>50131</v>
      </c>
      <c r="B15104" s="2" t="s">
        <v>295</v>
      </c>
      <c r="C15104" s="429">
        <v>6.9645460000000003</v>
      </c>
      <c r="D15104" s="429">
        <v>3.4998819999999999</v>
      </c>
      <c r="E15104" s="429">
        <v>3.4646640000000004</v>
      </c>
      <c r="F15104" s="429">
        <v>13.851680000000002</v>
      </c>
    </row>
    <row r="15105" spans="1:6" x14ac:dyDescent="0.3">
      <c r="A15105" s="336">
        <v>50132</v>
      </c>
      <c r="B15105" s="2" t="s">
        <v>295</v>
      </c>
      <c r="C15105" s="429">
        <v>6.7421530000000001</v>
      </c>
      <c r="D15105" s="429">
        <v>3.9279999999999999</v>
      </c>
      <c r="E15105" s="429">
        <v>2.8141530000000001</v>
      </c>
      <c r="F15105" s="429">
        <v>12.041681000000008</v>
      </c>
    </row>
    <row r="15106" spans="1:6" x14ac:dyDescent="0.3">
      <c r="A15106" s="336">
        <v>50133</v>
      </c>
      <c r="B15106" s="2" t="s">
        <v>295</v>
      </c>
      <c r="C15106" s="429">
        <v>6.9339190000000004</v>
      </c>
      <c r="D15106" s="429">
        <v>3.9100679999999999</v>
      </c>
      <c r="E15106" s="429">
        <v>3.0238510000000005</v>
      </c>
      <c r="F15106" s="429">
        <v>12.541467000000011</v>
      </c>
    </row>
    <row r="15107" spans="1:6" x14ac:dyDescent="0.3">
      <c r="A15107" s="336">
        <v>50134</v>
      </c>
      <c r="B15107" s="2" t="s">
        <v>295</v>
      </c>
      <c r="C15107" s="429">
        <v>6.8751699999999998</v>
      </c>
      <c r="D15107" s="429">
        <v>3.6560160000000002</v>
      </c>
      <c r="E15107" s="429">
        <v>3.2191539999999996</v>
      </c>
      <c r="F15107" s="429">
        <v>12.956038000000007</v>
      </c>
    </row>
    <row r="15108" spans="1:6" x14ac:dyDescent="0.3">
      <c r="A15108" s="336">
        <v>50135</v>
      </c>
      <c r="B15108" s="2" t="s">
        <v>295</v>
      </c>
      <c r="C15108" s="429">
        <v>6.6739620000000004</v>
      </c>
      <c r="D15108" s="429">
        <v>3.7266210000000002</v>
      </c>
      <c r="E15108" s="429">
        <v>2.9473410000000002</v>
      </c>
      <c r="F15108" s="429">
        <v>10.866818000000002</v>
      </c>
    </row>
    <row r="15109" spans="1:6" x14ac:dyDescent="0.3">
      <c r="A15109" s="336">
        <v>50136</v>
      </c>
      <c r="B15109" s="2" t="s">
        <v>295</v>
      </c>
      <c r="C15109" s="429">
        <v>6.6655660000000001</v>
      </c>
      <c r="D15109" s="429">
        <v>3.864776</v>
      </c>
      <c r="E15109" s="429">
        <v>2.8007900000000001</v>
      </c>
      <c r="F15109" s="429">
        <v>10.950285000000004</v>
      </c>
    </row>
    <row r="15110" spans="1:6" x14ac:dyDescent="0.3">
      <c r="A15110" s="336">
        <v>50138</v>
      </c>
      <c r="B15110" s="2" t="s">
        <v>295</v>
      </c>
      <c r="C15110" s="429">
        <v>6.8723679999999998</v>
      </c>
      <c r="D15110" s="429">
        <v>3.782295</v>
      </c>
      <c r="E15110" s="429">
        <v>3.0900729999999998</v>
      </c>
      <c r="F15110" s="429">
        <v>11.998952999999986</v>
      </c>
    </row>
    <row r="15111" spans="1:6" x14ac:dyDescent="0.3">
      <c r="A15111" s="336">
        <v>50139</v>
      </c>
      <c r="B15111" s="2" t="s">
        <v>295</v>
      </c>
      <c r="C15111" s="429">
        <v>6.8769239999999998</v>
      </c>
      <c r="D15111" s="429">
        <v>3.700504</v>
      </c>
      <c r="E15111" s="429">
        <v>3.1764199999999998</v>
      </c>
      <c r="F15111" s="429">
        <v>12.540977999999992</v>
      </c>
    </row>
    <row r="15112" spans="1:6" x14ac:dyDescent="0.3">
      <c r="A15112" s="336">
        <v>50140</v>
      </c>
      <c r="B15112" s="2" t="s">
        <v>295</v>
      </c>
      <c r="C15112" s="429">
        <v>6.9123169999999998</v>
      </c>
      <c r="D15112" s="429">
        <v>3.9093619999999998</v>
      </c>
      <c r="E15112" s="429">
        <v>3.002955</v>
      </c>
      <c r="F15112" s="429">
        <v>12.621631000000004</v>
      </c>
    </row>
    <row r="15113" spans="1:6" x14ac:dyDescent="0.3">
      <c r="A15113" s="336">
        <v>50141</v>
      </c>
      <c r="B15113" s="2" t="s">
        <v>295</v>
      </c>
      <c r="C15113" s="429">
        <v>6.6553870000000002</v>
      </c>
      <c r="D15113" s="429">
        <v>3.6885789999999998</v>
      </c>
      <c r="E15113" s="429">
        <v>2.9668080000000003</v>
      </c>
      <c r="F15113" s="429">
        <v>10.894840000000002</v>
      </c>
    </row>
    <row r="15114" spans="1:6" x14ac:dyDescent="0.3">
      <c r="A15114" s="336">
        <v>50142</v>
      </c>
      <c r="B15114" s="2" t="s">
        <v>295</v>
      </c>
      <c r="C15114" s="429">
        <v>6.5600930000000002</v>
      </c>
      <c r="D15114" s="429">
        <v>3.765978</v>
      </c>
      <c r="E15114" s="429">
        <v>2.7941150000000001</v>
      </c>
      <c r="F15114" s="429">
        <v>10.100642000000001</v>
      </c>
    </row>
    <row r="15115" spans="1:6" x14ac:dyDescent="0.3">
      <c r="A15115" s="336">
        <v>50143</v>
      </c>
      <c r="B15115" s="2" t="s">
        <v>295</v>
      </c>
      <c r="C15115" s="429">
        <v>6.7725099999999996</v>
      </c>
      <c r="D15115" s="429">
        <v>3.8545289999999999</v>
      </c>
      <c r="E15115" s="429">
        <v>2.9179809999999997</v>
      </c>
      <c r="F15115" s="429">
        <v>11.435762</v>
      </c>
    </row>
    <row r="15116" spans="1:6" x14ac:dyDescent="0.3">
      <c r="A15116" s="336">
        <v>50144</v>
      </c>
      <c r="B15116" s="2" t="s">
        <v>295</v>
      </c>
      <c r="C15116" s="429">
        <v>6.8560249999999998</v>
      </c>
      <c r="D15116" s="429">
        <v>3.8939110000000001</v>
      </c>
      <c r="E15116" s="429">
        <v>2.9621139999999997</v>
      </c>
      <c r="F15116" s="429">
        <v>12.614171000000002</v>
      </c>
    </row>
    <row r="15117" spans="1:6" x14ac:dyDescent="0.3">
      <c r="A15117" s="336">
        <v>50146</v>
      </c>
      <c r="B15117" s="2" t="s">
        <v>295</v>
      </c>
      <c r="C15117" s="429">
        <v>6.9875340000000001</v>
      </c>
      <c r="D15117" s="429">
        <v>3.7402470000000001</v>
      </c>
      <c r="E15117" s="429">
        <v>3.247287</v>
      </c>
      <c r="F15117" s="429">
        <v>13.518167999999989</v>
      </c>
    </row>
    <row r="15118" spans="1:6" x14ac:dyDescent="0.3">
      <c r="A15118" s="336">
        <v>50147</v>
      </c>
      <c r="B15118" s="2" t="s">
        <v>293</v>
      </c>
      <c r="C15118" s="429">
        <v>6.5870009999999999</v>
      </c>
      <c r="D15118" s="429">
        <v>3.6954910000000001</v>
      </c>
      <c r="E15118" s="429">
        <v>2.8915099999999998</v>
      </c>
      <c r="F15118" s="429">
        <v>12.468391999999998</v>
      </c>
    </row>
    <row r="15119" spans="1:6" x14ac:dyDescent="0.3">
      <c r="A15119" s="336">
        <v>50148</v>
      </c>
      <c r="B15119" s="2" t="s">
        <v>295</v>
      </c>
      <c r="C15119" s="429">
        <v>6.6093039999999998</v>
      </c>
      <c r="D15119" s="429">
        <v>3.7514270000000001</v>
      </c>
      <c r="E15119" s="429">
        <v>2.8578769999999998</v>
      </c>
      <c r="F15119" s="429">
        <v>10.832881000000004</v>
      </c>
    </row>
    <row r="15120" spans="1:6" x14ac:dyDescent="0.3">
      <c r="A15120" s="336">
        <v>50149</v>
      </c>
      <c r="B15120" s="2" t="s">
        <v>295</v>
      </c>
      <c r="C15120" s="429">
        <v>6.9666170000000003</v>
      </c>
      <c r="D15120" s="429">
        <v>3.7525309999999998</v>
      </c>
      <c r="E15120" s="429">
        <v>3.2140860000000004</v>
      </c>
      <c r="F15120" s="429">
        <v>12.842311999999993</v>
      </c>
    </row>
    <row r="15121" spans="1:6" x14ac:dyDescent="0.3">
      <c r="A15121" s="336">
        <v>50150</v>
      </c>
      <c r="B15121" s="2" t="s">
        <v>295</v>
      </c>
      <c r="C15121" s="429">
        <v>6.8751740000000003</v>
      </c>
      <c r="D15121" s="429">
        <v>3.9286310000000002</v>
      </c>
      <c r="E15121" s="429">
        <v>2.9465430000000001</v>
      </c>
      <c r="F15121" s="429">
        <v>11.676940999999999</v>
      </c>
    </row>
    <row r="15122" spans="1:6" x14ac:dyDescent="0.3">
      <c r="A15122" s="336">
        <v>50151</v>
      </c>
      <c r="B15122" s="2" t="s">
        <v>295</v>
      </c>
      <c r="C15122" s="429">
        <v>6.8741919999999999</v>
      </c>
      <c r="D15122" s="429">
        <v>3.7157589999999998</v>
      </c>
      <c r="E15122" s="429">
        <v>3.158433</v>
      </c>
      <c r="F15122" s="429">
        <v>12.686941999999995</v>
      </c>
    </row>
    <row r="15123" spans="1:6" x14ac:dyDescent="0.3">
      <c r="A15123" s="336">
        <v>50152</v>
      </c>
      <c r="B15123" s="2" t="s">
        <v>295</v>
      </c>
      <c r="C15123" s="429">
        <v>6.8741370000000002</v>
      </c>
      <c r="D15123" s="429">
        <v>3.7338930000000001</v>
      </c>
      <c r="E15123" s="429">
        <v>3.140244</v>
      </c>
      <c r="F15123" s="429">
        <v>13.007694000000008</v>
      </c>
    </row>
    <row r="15124" spans="1:6" x14ac:dyDescent="0.3">
      <c r="A15124" s="336">
        <v>50153</v>
      </c>
      <c r="B15124" s="2" t="s">
        <v>295</v>
      </c>
      <c r="C15124" s="429">
        <v>6.6965690000000002</v>
      </c>
      <c r="D15124" s="429">
        <v>3.781034</v>
      </c>
      <c r="E15124" s="429">
        <v>2.9155350000000002</v>
      </c>
      <c r="F15124" s="429">
        <v>11.029300000000006</v>
      </c>
    </row>
    <row r="15125" spans="1:6" x14ac:dyDescent="0.3">
      <c r="A15125" s="336">
        <v>50154</v>
      </c>
      <c r="B15125" s="2" t="s">
        <v>295</v>
      </c>
      <c r="C15125" s="429">
        <v>6.7285209999999998</v>
      </c>
      <c r="D15125" s="429">
        <v>3.79671</v>
      </c>
      <c r="E15125" s="429">
        <v>2.9318109999999997</v>
      </c>
      <c r="F15125" s="429">
        <v>11.986963000000003</v>
      </c>
    </row>
    <row r="15126" spans="1:6" x14ac:dyDescent="0.3">
      <c r="A15126" s="336">
        <v>50155</v>
      </c>
      <c r="B15126" s="2" t="s">
        <v>295</v>
      </c>
      <c r="C15126" s="429">
        <v>6.9611000000000001</v>
      </c>
      <c r="D15126" s="429">
        <v>3.7789820000000001</v>
      </c>
      <c r="E15126" s="429">
        <v>3.182118</v>
      </c>
      <c r="F15126" s="429">
        <v>12.750026999999996</v>
      </c>
    </row>
    <row r="15127" spans="1:6" x14ac:dyDescent="0.3">
      <c r="A15127" s="336">
        <v>50156</v>
      </c>
      <c r="B15127" s="2" t="s">
        <v>295</v>
      </c>
      <c r="C15127" s="429">
        <v>6.9034250000000004</v>
      </c>
      <c r="D15127" s="429">
        <v>3.6563970000000001</v>
      </c>
      <c r="E15127" s="429">
        <v>3.2470280000000002</v>
      </c>
      <c r="F15127" s="429">
        <v>13.178882000000005</v>
      </c>
    </row>
    <row r="15128" spans="1:6" x14ac:dyDescent="0.3">
      <c r="A15128" s="336">
        <v>50157</v>
      </c>
      <c r="B15128" s="2" t="s">
        <v>295</v>
      </c>
      <c r="C15128" s="429">
        <v>6.55619</v>
      </c>
      <c r="D15128" s="429">
        <v>3.8453680000000001</v>
      </c>
      <c r="E15128" s="429">
        <v>2.7108219999999998</v>
      </c>
      <c r="F15128" s="429">
        <v>9.8542929999999984</v>
      </c>
    </row>
    <row r="15129" spans="1:6" x14ac:dyDescent="0.3">
      <c r="A15129" s="336">
        <v>50158</v>
      </c>
      <c r="B15129" s="2" t="s">
        <v>295</v>
      </c>
      <c r="C15129" s="429">
        <v>6.6062950000000003</v>
      </c>
      <c r="D15129" s="429">
        <v>3.7077360000000001</v>
      </c>
      <c r="E15129" s="429">
        <v>2.8985590000000001</v>
      </c>
      <c r="F15129" s="429">
        <v>10.617363000000001</v>
      </c>
    </row>
    <row r="15130" spans="1:6" x14ac:dyDescent="0.3">
      <c r="A15130" s="336">
        <v>50161</v>
      </c>
      <c r="B15130" s="2" t="s">
        <v>295</v>
      </c>
      <c r="C15130" s="429">
        <v>6.8476410000000003</v>
      </c>
      <c r="D15130" s="429">
        <v>3.6156389999999998</v>
      </c>
      <c r="E15130" s="429">
        <v>3.2320020000000005</v>
      </c>
      <c r="F15130" s="429">
        <v>12.645423000000001</v>
      </c>
    </row>
    <row r="15131" spans="1:6" x14ac:dyDescent="0.3">
      <c r="A15131" s="336">
        <v>50162</v>
      </c>
      <c r="B15131" s="2" t="s">
        <v>295</v>
      </c>
      <c r="C15131" s="429">
        <v>6.6741640000000002</v>
      </c>
      <c r="D15131" s="429">
        <v>3.667484</v>
      </c>
      <c r="E15131" s="429">
        <v>3.0066800000000002</v>
      </c>
      <c r="F15131" s="429">
        <v>11.33285900000001</v>
      </c>
    </row>
    <row r="15132" spans="1:6" x14ac:dyDescent="0.3">
      <c r="A15132" s="336">
        <v>50163</v>
      </c>
      <c r="B15132" s="2" t="s">
        <v>295</v>
      </c>
      <c r="C15132" s="429">
        <v>6.8606759999999998</v>
      </c>
      <c r="D15132" s="429">
        <v>3.75509</v>
      </c>
      <c r="E15132" s="429">
        <v>3.1055859999999997</v>
      </c>
      <c r="F15132" s="429">
        <v>12.152547999999999</v>
      </c>
    </row>
    <row r="15133" spans="1:6" x14ac:dyDescent="0.3">
      <c r="A15133" s="336">
        <v>50164</v>
      </c>
      <c r="B15133" s="2" t="s">
        <v>295</v>
      </c>
      <c r="C15133" s="429">
        <v>6.9300689999999996</v>
      </c>
      <c r="D15133" s="429">
        <v>3.8001550000000002</v>
      </c>
      <c r="E15133" s="429">
        <v>3.1299139999999994</v>
      </c>
      <c r="F15133" s="429">
        <v>13.037483999999999</v>
      </c>
    </row>
    <row r="15134" spans="1:6" x14ac:dyDescent="0.3">
      <c r="A15134" s="336">
        <v>50165</v>
      </c>
      <c r="B15134" s="2" t="s">
        <v>295</v>
      </c>
      <c r="C15134" s="429">
        <v>6.8521280000000004</v>
      </c>
      <c r="D15134" s="429">
        <v>3.9546239999999999</v>
      </c>
      <c r="E15134" s="429">
        <v>2.8975040000000005</v>
      </c>
      <c r="F15134" s="429">
        <v>12.069501999999996</v>
      </c>
    </row>
    <row r="15135" spans="1:6" x14ac:dyDescent="0.3">
      <c r="A15135" s="336">
        <v>50166</v>
      </c>
      <c r="B15135" s="2" t="s">
        <v>295</v>
      </c>
      <c r="C15135" s="429">
        <v>6.9015829999999996</v>
      </c>
      <c r="D15135" s="429">
        <v>3.6239340000000002</v>
      </c>
      <c r="E15135" s="429">
        <v>3.2776489999999994</v>
      </c>
      <c r="F15135" s="429">
        <v>12.845048999999996</v>
      </c>
    </row>
    <row r="15136" spans="1:6" x14ac:dyDescent="0.3">
      <c r="A15136" s="336">
        <v>50167</v>
      </c>
      <c r="B15136" s="2" t="s">
        <v>295</v>
      </c>
      <c r="C15136" s="429">
        <v>6.9981179999999998</v>
      </c>
      <c r="D15136" s="429">
        <v>3.668609</v>
      </c>
      <c r="E15136" s="429">
        <v>3.3295089999999998</v>
      </c>
      <c r="F15136" s="429">
        <v>13.695146999999992</v>
      </c>
    </row>
    <row r="15137" spans="1:6" x14ac:dyDescent="0.3">
      <c r="A15137" s="336">
        <v>50168</v>
      </c>
      <c r="B15137" s="2" t="s">
        <v>295</v>
      </c>
      <c r="C15137" s="429">
        <v>6.8475869999999999</v>
      </c>
      <c r="D15137" s="429">
        <v>3.6172550000000001</v>
      </c>
      <c r="E15137" s="429">
        <v>3.2303319999999998</v>
      </c>
      <c r="F15137" s="429">
        <v>12.462013000000002</v>
      </c>
    </row>
    <row r="15138" spans="1:6" x14ac:dyDescent="0.3">
      <c r="A15138" s="336">
        <v>50169</v>
      </c>
      <c r="B15138" s="2" t="s">
        <v>295</v>
      </c>
      <c r="C15138" s="429">
        <v>6.8875339999999996</v>
      </c>
      <c r="D15138" s="429">
        <v>3.5743279999999999</v>
      </c>
      <c r="E15138" s="429">
        <v>3.3132059999999997</v>
      </c>
      <c r="F15138" s="429">
        <v>12.733672999999982</v>
      </c>
    </row>
    <row r="15139" spans="1:6" x14ac:dyDescent="0.3">
      <c r="A15139" s="336">
        <v>50170</v>
      </c>
      <c r="B15139" s="2" t="s">
        <v>295</v>
      </c>
      <c r="C15139" s="429">
        <v>6.8554139999999997</v>
      </c>
      <c r="D15139" s="429">
        <v>3.6878980000000001</v>
      </c>
      <c r="E15139" s="429">
        <v>3.1675159999999996</v>
      </c>
      <c r="F15139" s="429">
        <v>12.112743000000005</v>
      </c>
    </row>
    <row r="15140" spans="1:6" x14ac:dyDescent="0.3">
      <c r="A15140" s="336">
        <v>50171</v>
      </c>
      <c r="B15140" s="2" t="s">
        <v>295</v>
      </c>
      <c r="C15140" s="429">
        <v>6.6286360000000002</v>
      </c>
      <c r="D15140" s="429">
        <v>3.8378079999999999</v>
      </c>
      <c r="E15140" s="429">
        <v>2.7908280000000003</v>
      </c>
      <c r="F15140" s="429">
        <v>10.446343000000009</v>
      </c>
    </row>
    <row r="15141" spans="1:6" x14ac:dyDescent="0.3">
      <c r="A15141" s="336">
        <v>50173</v>
      </c>
      <c r="B15141" s="2" t="s">
        <v>295</v>
      </c>
      <c r="C15141" s="429">
        <v>6.5430929999999998</v>
      </c>
      <c r="D15141" s="429">
        <v>3.8063259999999999</v>
      </c>
      <c r="E15141" s="429">
        <v>2.7367669999999999</v>
      </c>
      <c r="F15141" s="429">
        <v>9.8820740000000029</v>
      </c>
    </row>
    <row r="15142" spans="1:6" x14ac:dyDescent="0.3">
      <c r="A15142" s="336">
        <v>50174</v>
      </c>
      <c r="B15142" s="2" t="s">
        <v>295</v>
      </c>
      <c r="C15142" s="429">
        <v>6.9618719999999996</v>
      </c>
      <c r="D15142" s="429">
        <v>3.7616619999999998</v>
      </c>
      <c r="E15142" s="429">
        <v>3.2002099999999998</v>
      </c>
      <c r="F15142" s="429">
        <v>12.833187000000009</v>
      </c>
    </row>
    <row r="15143" spans="1:6" x14ac:dyDescent="0.3">
      <c r="A15143" s="336">
        <v>50201</v>
      </c>
      <c r="B15143" s="2" t="s">
        <v>295</v>
      </c>
      <c r="C15143" s="429">
        <v>6.816859</v>
      </c>
      <c r="D15143" s="429">
        <v>3.7114690000000001</v>
      </c>
      <c r="E15143" s="429">
        <v>3.1053899999999999</v>
      </c>
      <c r="F15143" s="429">
        <v>12.392588000000003</v>
      </c>
    </row>
    <row r="15144" spans="1:6" x14ac:dyDescent="0.3">
      <c r="A15144" s="336">
        <v>50206</v>
      </c>
      <c r="B15144" s="2" t="s">
        <v>295</v>
      </c>
      <c r="C15144" s="429">
        <v>6.656358</v>
      </c>
      <c r="D15144" s="429">
        <v>3.8185250000000002</v>
      </c>
      <c r="E15144" s="429">
        <v>2.8378329999999998</v>
      </c>
      <c r="F15144" s="429">
        <v>11.415189999999999</v>
      </c>
    </row>
    <row r="15145" spans="1:6" x14ac:dyDescent="0.3">
      <c r="A15145" s="336">
        <v>50207</v>
      </c>
      <c r="B15145" s="2" t="s">
        <v>295</v>
      </c>
      <c r="C15145" s="429">
        <v>6.7209479999999999</v>
      </c>
      <c r="D15145" s="429">
        <v>3.836265</v>
      </c>
      <c r="E15145" s="429">
        <v>2.8846829999999999</v>
      </c>
      <c r="F15145" s="429">
        <v>11.231431000000001</v>
      </c>
    </row>
    <row r="15146" spans="1:6" x14ac:dyDescent="0.3">
      <c r="A15146" s="336">
        <v>50208</v>
      </c>
      <c r="B15146" s="2" t="s">
        <v>295</v>
      </c>
      <c r="C15146" s="429">
        <v>6.7440509999999998</v>
      </c>
      <c r="D15146" s="429">
        <v>3.6847650000000001</v>
      </c>
      <c r="E15146" s="429">
        <v>3.0592859999999997</v>
      </c>
      <c r="F15146" s="429">
        <v>11.540241000000005</v>
      </c>
    </row>
    <row r="15147" spans="1:6" x14ac:dyDescent="0.3">
      <c r="A15147" s="336">
        <v>50210</v>
      </c>
      <c r="B15147" s="2" t="s">
        <v>295</v>
      </c>
      <c r="C15147" s="429">
        <v>6.9599520000000004</v>
      </c>
      <c r="D15147" s="429">
        <v>3.6058729999999999</v>
      </c>
      <c r="E15147" s="429">
        <v>3.3540790000000005</v>
      </c>
      <c r="F15147" s="429">
        <v>13.183560000000007</v>
      </c>
    </row>
    <row r="15148" spans="1:6" x14ac:dyDescent="0.3">
      <c r="A15148" s="336">
        <v>50211</v>
      </c>
      <c r="B15148" s="2" t="s">
        <v>295</v>
      </c>
      <c r="C15148" s="429">
        <v>7.0240130000000001</v>
      </c>
      <c r="D15148" s="429">
        <v>3.4280729999999999</v>
      </c>
      <c r="E15148" s="429">
        <v>3.5959400000000001</v>
      </c>
      <c r="F15148" s="429">
        <v>13.989056999999999</v>
      </c>
    </row>
    <row r="15149" spans="1:6" x14ac:dyDescent="0.3">
      <c r="A15149" s="336">
        <v>50212</v>
      </c>
      <c r="B15149" s="2" t="s">
        <v>295</v>
      </c>
      <c r="C15149" s="429">
        <v>6.8553480000000002</v>
      </c>
      <c r="D15149" s="429">
        <v>3.8082929999999999</v>
      </c>
      <c r="E15149" s="429">
        <v>3.0470550000000003</v>
      </c>
      <c r="F15149" s="429">
        <v>12.979134999999999</v>
      </c>
    </row>
    <row r="15150" spans="1:6" x14ac:dyDescent="0.3">
      <c r="A15150" s="336">
        <v>50213</v>
      </c>
      <c r="B15150" s="2" t="s">
        <v>295</v>
      </c>
      <c r="C15150" s="429">
        <v>6.9305899999999996</v>
      </c>
      <c r="D15150" s="429">
        <v>3.7299370000000001</v>
      </c>
      <c r="E15150" s="429">
        <v>3.2006529999999995</v>
      </c>
      <c r="F15150" s="429">
        <v>12.848374</v>
      </c>
    </row>
    <row r="15151" spans="1:6" x14ac:dyDescent="0.3">
      <c r="A15151" s="336">
        <v>50214</v>
      </c>
      <c r="B15151" s="2" t="s">
        <v>295</v>
      </c>
      <c r="C15151" s="429">
        <v>6.8507939999999996</v>
      </c>
      <c r="D15151" s="429">
        <v>3.7340089999999999</v>
      </c>
      <c r="E15151" s="429">
        <v>3.1167849999999997</v>
      </c>
      <c r="F15151" s="429">
        <v>11.991744000000001</v>
      </c>
    </row>
    <row r="15152" spans="1:6" x14ac:dyDescent="0.3">
      <c r="A15152" s="336">
        <v>50216</v>
      </c>
      <c r="B15152" s="2" t="s">
        <v>295</v>
      </c>
      <c r="C15152" s="429">
        <v>6.9720050000000002</v>
      </c>
      <c r="D15152" s="429">
        <v>3.7784270000000002</v>
      </c>
      <c r="E15152" s="429">
        <v>3.193578</v>
      </c>
      <c r="F15152" s="429">
        <v>13.432356000000002</v>
      </c>
    </row>
    <row r="15153" spans="1:6" x14ac:dyDescent="0.3">
      <c r="A15153" s="336">
        <v>50217</v>
      </c>
      <c r="B15153" s="2" t="s">
        <v>295</v>
      </c>
      <c r="C15153" s="429">
        <v>6.8109099999999998</v>
      </c>
      <c r="D15153" s="429">
        <v>3.8950499999999999</v>
      </c>
      <c r="E15153" s="429">
        <v>2.9158599999999999</v>
      </c>
      <c r="F15153" s="429">
        <v>12.964190000000006</v>
      </c>
    </row>
    <row r="15154" spans="1:6" x14ac:dyDescent="0.3">
      <c r="A15154" s="336">
        <v>50218</v>
      </c>
      <c r="B15154" s="2" t="s">
        <v>295</v>
      </c>
      <c r="C15154" s="429">
        <v>6.9970670000000004</v>
      </c>
      <c r="D15154" s="429">
        <v>3.5461109999999998</v>
      </c>
      <c r="E15154" s="429">
        <v>3.4509560000000006</v>
      </c>
      <c r="F15154" s="429">
        <v>13.634518999999997</v>
      </c>
    </row>
    <row r="15155" spans="1:6" x14ac:dyDescent="0.3">
      <c r="A15155" s="336">
        <v>50219</v>
      </c>
      <c r="B15155" s="2" t="s">
        <v>295</v>
      </c>
      <c r="C15155" s="429">
        <v>6.7757670000000001</v>
      </c>
      <c r="D15155" s="429">
        <v>3.8031809999999999</v>
      </c>
      <c r="E15155" s="429">
        <v>2.9725860000000002</v>
      </c>
      <c r="F15155" s="429">
        <v>11.514637000000011</v>
      </c>
    </row>
    <row r="15156" spans="1:6" x14ac:dyDescent="0.3">
      <c r="A15156" s="336">
        <v>50220</v>
      </c>
      <c r="B15156" s="2" t="s">
        <v>295</v>
      </c>
      <c r="C15156" s="429">
        <v>6.9463790000000003</v>
      </c>
      <c r="D15156" s="429">
        <v>3.731582</v>
      </c>
      <c r="E15156" s="429">
        <v>3.2147970000000003</v>
      </c>
      <c r="F15156" s="429">
        <v>13.527402999999985</v>
      </c>
    </row>
    <row r="15157" spans="1:6" x14ac:dyDescent="0.3">
      <c r="A15157" s="336">
        <v>50222</v>
      </c>
      <c r="B15157" s="2" t="s">
        <v>295</v>
      </c>
      <c r="C15157" s="429">
        <v>6.9796839999999998</v>
      </c>
      <c r="D15157" s="429">
        <v>3.652997</v>
      </c>
      <c r="E15157" s="429">
        <v>3.3266869999999997</v>
      </c>
      <c r="F15157" s="429">
        <v>13.194185999999995</v>
      </c>
    </row>
    <row r="15158" spans="1:6" x14ac:dyDescent="0.3">
      <c r="A15158" s="336">
        <v>50223</v>
      </c>
      <c r="B15158" s="2" t="s">
        <v>295</v>
      </c>
      <c r="C15158" s="429">
        <v>6.8100059999999996</v>
      </c>
      <c r="D15158" s="429">
        <v>3.8735010000000001</v>
      </c>
      <c r="E15158" s="429">
        <v>2.9365049999999995</v>
      </c>
      <c r="F15158" s="429">
        <v>12.518720000000002</v>
      </c>
    </row>
    <row r="15159" spans="1:6" x14ac:dyDescent="0.3">
      <c r="A15159" s="336">
        <v>50225</v>
      </c>
      <c r="B15159" s="2" t="s">
        <v>295</v>
      </c>
      <c r="C15159" s="429">
        <v>6.8828719999999999</v>
      </c>
      <c r="D15159" s="429">
        <v>3.6686130000000001</v>
      </c>
      <c r="E15159" s="429">
        <v>3.2142589999999998</v>
      </c>
      <c r="F15159" s="429">
        <v>12.476035999999997</v>
      </c>
    </row>
    <row r="15160" spans="1:6" x14ac:dyDescent="0.3">
      <c r="A15160" s="336">
        <v>50226</v>
      </c>
      <c r="B15160" s="2" t="s">
        <v>295</v>
      </c>
      <c r="C15160" s="429">
        <v>6.9167259999999997</v>
      </c>
      <c r="D15160" s="429">
        <v>3.5678299999999998</v>
      </c>
      <c r="E15160" s="429">
        <v>3.3488959999999999</v>
      </c>
      <c r="F15160" s="429">
        <v>13.429108000000006</v>
      </c>
    </row>
    <row r="15161" spans="1:6" x14ac:dyDescent="0.3">
      <c r="A15161" s="336">
        <v>50227</v>
      </c>
      <c r="B15161" s="2" t="s">
        <v>295</v>
      </c>
      <c r="C15161" s="429">
        <v>6.5953169999999997</v>
      </c>
      <c r="D15161" s="429">
        <v>4.0105829999999996</v>
      </c>
      <c r="E15161" s="429">
        <v>2.5847340000000001</v>
      </c>
      <c r="F15161" s="429">
        <v>11.361376999999997</v>
      </c>
    </row>
    <row r="15162" spans="1:6" x14ac:dyDescent="0.3">
      <c r="A15162" s="336">
        <v>50228</v>
      </c>
      <c r="B15162" s="2" t="s">
        <v>295</v>
      </c>
      <c r="C15162" s="429">
        <v>6.875826</v>
      </c>
      <c r="D15162" s="429">
        <v>3.621753</v>
      </c>
      <c r="E15162" s="429">
        <v>3.254073</v>
      </c>
      <c r="F15162" s="429">
        <v>12.470955000000004</v>
      </c>
    </row>
    <row r="15163" spans="1:6" x14ac:dyDescent="0.3">
      <c r="A15163" s="336">
        <v>50229</v>
      </c>
      <c r="B15163" s="2" t="s">
        <v>295</v>
      </c>
      <c r="C15163" s="429">
        <v>7.0041789999999997</v>
      </c>
      <c r="D15163" s="429">
        <v>3.4751799999999999</v>
      </c>
      <c r="E15163" s="429">
        <v>3.5289989999999998</v>
      </c>
      <c r="F15163" s="429">
        <v>13.795970000000001</v>
      </c>
    </row>
    <row r="15164" spans="1:6" x14ac:dyDescent="0.3">
      <c r="A15164" s="336">
        <v>50230</v>
      </c>
      <c r="B15164" s="2" t="s">
        <v>295</v>
      </c>
      <c r="C15164" s="429">
        <v>6.6762600000000001</v>
      </c>
      <c r="D15164" s="429">
        <v>3.8950969999999998</v>
      </c>
      <c r="E15164" s="429">
        <v>2.7811630000000003</v>
      </c>
      <c r="F15164" s="429">
        <v>11.808960999999993</v>
      </c>
    </row>
    <row r="15165" spans="1:6" x14ac:dyDescent="0.3">
      <c r="A15165" s="336">
        <v>50231</v>
      </c>
      <c r="B15165" s="2" t="s">
        <v>295</v>
      </c>
      <c r="C15165" s="429">
        <v>6.8032529999999998</v>
      </c>
      <c r="D15165" s="429">
        <v>3.8490440000000001</v>
      </c>
      <c r="E15165" s="429">
        <v>2.9542089999999996</v>
      </c>
      <c r="F15165" s="429">
        <v>12.218905000000003</v>
      </c>
    </row>
    <row r="15166" spans="1:6" x14ac:dyDescent="0.3">
      <c r="A15166" s="336">
        <v>50232</v>
      </c>
      <c r="B15166" s="2" t="s">
        <v>295</v>
      </c>
      <c r="C15166" s="429">
        <v>6.7771590000000002</v>
      </c>
      <c r="D15166" s="429">
        <v>3.7342949999999999</v>
      </c>
      <c r="E15166" s="429">
        <v>3.0428640000000002</v>
      </c>
      <c r="F15166" s="429">
        <v>11.602597999999983</v>
      </c>
    </row>
    <row r="15167" spans="1:6" x14ac:dyDescent="0.3">
      <c r="A15167" s="336">
        <v>50233</v>
      </c>
      <c r="B15167" s="2" t="s">
        <v>295</v>
      </c>
      <c r="C15167" s="429">
        <v>6.9881919999999997</v>
      </c>
      <c r="D15167" s="429">
        <v>3.7169979999999998</v>
      </c>
      <c r="E15167" s="429">
        <v>3.2711939999999999</v>
      </c>
      <c r="F15167" s="429">
        <v>13.506691999999994</v>
      </c>
    </row>
    <row r="15168" spans="1:6" x14ac:dyDescent="0.3">
      <c r="A15168" s="336">
        <v>50234</v>
      </c>
      <c r="B15168" s="2" t="s">
        <v>295</v>
      </c>
      <c r="C15168" s="429">
        <v>6.757517</v>
      </c>
      <c r="D15168" s="429">
        <v>3.6547000000000001</v>
      </c>
      <c r="E15168" s="429">
        <v>3.1028169999999999</v>
      </c>
      <c r="F15168" s="429">
        <v>11.805133999999995</v>
      </c>
    </row>
    <row r="15169" spans="1:6" x14ac:dyDescent="0.3">
      <c r="A15169" s="336">
        <v>50235</v>
      </c>
      <c r="B15169" s="2" t="s">
        <v>295</v>
      </c>
      <c r="C15169" s="429">
        <v>6.8911119999999997</v>
      </c>
      <c r="D15169" s="429">
        <v>3.794556</v>
      </c>
      <c r="E15169" s="429">
        <v>3.0965559999999996</v>
      </c>
      <c r="F15169" s="429">
        <v>13.426303999999998</v>
      </c>
    </row>
    <row r="15170" spans="1:6" x14ac:dyDescent="0.3">
      <c r="A15170" s="336">
        <v>50236</v>
      </c>
      <c r="B15170" s="2" t="s">
        <v>295</v>
      </c>
      <c r="C15170" s="429">
        <v>6.7751460000000003</v>
      </c>
      <c r="D15170" s="429">
        <v>3.7991899999999998</v>
      </c>
      <c r="E15170" s="429">
        <v>2.9759560000000005</v>
      </c>
      <c r="F15170" s="429">
        <v>12.19966999999999</v>
      </c>
    </row>
    <row r="15171" spans="1:6" x14ac:dyDescent="0.3">
      <c r="A15171" s="336">
        <v>50237</v>
      </c>
      <c r="B15171" s="2" t="s">
        <v>295</v>
      </c>
      <c r="C15171" s="429">
        <v>6.9139239999999997</v>
      </c>
      <c r="D15171" s="429">
        <v>3.563323</v>
      </c>
      <c r="E15171" s="429">
        <v>3.3506009999999997</v>
      </c>
      <c r="F15171" s="429">
        <v>12.842357</v>
      </c>
    </row>
    <row r="15172" spans="1:6" x14ac:dyDescent="0.3">
      <c r="A15172" s="336">
        <v>50238</v>
      </c>
      <c r="B15172" s="2" t="s">
        <v>295</v>
      </c>
      <c r="C15172" s="429">
        <v>6.8541480000000004</v>
      </c>
      <c r="D15172" s="429">
        <v>3.9439860000000002</v>
      </c>
      <c r="E15172" s="429">
        <v>2.9101620000000001</v>
      </c>
      <c r="F15172" s="429">
        <v>11.952406</v>
      </c>
    </row>
    <row r="15173" spans="1:6" x14ac:dyDescent="0.3">
      <c r="A15173" s="336">
        <v>50239</v>
      </c>
      <c r="B15173" s="2" t="s">
        <v>295</v>
      </c>
      <c r="C15173" s="429">
        <v>6.6536980000000003</v>
      </c>
      <c r="D15173" s="429">
        <v>3.7577050000000001</v>
      </c>
      <c r="E15173" s="429">
        <v>2.8959930000000003</v>
      </c>
      <c r="F15173" s="429">
        <v>11.569504000000009</v>
      </c>
    </row>
    <row r="15174" spans="1:6" x14ac:dyDescent="0.3">
      <c r="A15174" s="336">
        <v>50240</v>
      </c>
      <c r="B15174" s="2" t="s">
        <v>295</v>
      </c>
      <c r="C15174" s="429">
        <v>6.9944410000000001</v>
      </c>
      <c r="D15174" s="429">
        <v>3.5393669999999999</v>
      </c>
      <c r="E15174" s="429">
        <v>3.4550740000000002</v>
      </c>
      <c r="F15174" s="429">
        <v>13.537088000000001</v>
      </c>
    </row>
    <row r="15175" spans="1:6" x14ac:dyDescent="0.3">
      <c r="A15175" s="336">
        <v>50242</v>
      </c>
      <c r="B15175" s="2" t="s">
        <v>295</v>
      </c>
      <c r="C15175" s="429">
        <v>6.6837249999999999</v>
      </c>
      <c r="D15175" s="429">
        <v>3.810216</v>
      </c>
      <c r="E15175" s="429">
        <v>2.8735089999999999</v>
      </c>
      <c r="F15175" s="429">
        <v>10.828010999999996</v>
      </c>
    </row>
    <row r="15176" spans="1:6" x14ac:dyDescent="0.3">
      <c r="A15176" s="336">
        <v>50244</v>
      </c>
      <c r="B15176" s="2" t="s">
        <v>295</v>
      </c>
      <c r="C15176" s="429">
        <v>6.8908779999999998</v>
      </c>
      <c r="D15176" s="429">
        <v>3.604965</v>
      </c>
      <c r="E15176" s="429">
        <v>3.2859129999999999</v>
      </c>
      <c r="F15176" s="429">
        <v>13.145321000000006</v>
      </c>
    </row>
    <row r="15177" spans="1:6" x14ac:dyDescent="0.3">
      <c r="A15177" s="336">
        <v>50246</v>
      </c>
      <c r="B15177" s="2" t="s">
        <v>295</v>
      </c>
      <c r="C15177" s="429">
        <v>6.785406</v>
      </c>
      <c r="D15177" s="429">
        <v>3.8865259999999999</v>
      </c>
      <c r="E15177" s="429">
        <v>2.8988800000000001</v>
      </c>
      <c r="F15177" s="429">
        <v>12.173019999999994</v>
      </c>
    </row>
    <row r="15178" spans="1:6" x14ac:dyDescent="0.3">
      <c r="A15178" s="336">
        <v>50247</v>
      </c>
      <c r="B15178" s="2" t="s">
        <v>295</v>
      </c>
      <c r="C15178" s="429">
        <v>6.6950320000000003</v>
      </c>
      <c r="D15178" s="429">
        <v>3.688285</v>
      </c>
      <c r="E15178" s="429">
        <v>3.0067470000000003</v>
      </c>
      <c r="F15178" s="429">
        <v>11.610229000000004</v>
      </c>
    </row>
    <row r="15179" spans="1:6" x14ac:dyDescent="0.3">
      <c r="A15179" s="336">
        <v>50248</v>
      </c>
      <c r="B15179" s="2" t="s">
        <v>295</v>
      </c>
      <c r="C15179" s="429">
        <v>6.8059079999999996</v>
      </c>
      <c r="D15179" s="429">
        <v>3.818416</v>
      </c>
      <c r="E15179" s="429">
        <v>2.9874919999999996</v>
      </c>
      <c r="F15179" s="429">
        <v>12.323972999999999</v>
      </c>
    </row>
    <row r="15180" spans="1:6" x14ac:dyDescent="0.3">
      <c r="A15180" s="336">
        <v>50249</v>
      </c>
      <c r="B15180" s="2" t="s">
        <v>295</v>
      </c>
      <c r="C15180" s="429">
        <v>6.7847580000000001</v>
      </c>
      <c r="D15180" s="429">
        <v>3.9024869999999998</v>
      </c>
      <c r="E15180" s="429">
        <v>2.8822710000000002</v>
      </c>
      <c r="F15180" s="429">
        <v>12.182854000000006</v>
      </c>
    </row>
    <row r="15181" spans="1:6" x14ac:dyDescent="0.3">
      <c r="A15181" s="336">
        <v>50250</v>
      </c>
      <c r="B15181" s="2" t="s">
        <v>295</v>
      </c>
      <c r="C15181" s="429">
        <v>6.9514259999999997</v>
      </c>
      <c r="D15181" s="429">
        <v>3.775417</v>
      </c>
      <c r="E15181" s="429">
        <v>3.1760089999999996</v>
      </c>
      <c r="F15181" s="429">
        <v>13.078247000000001</v>
      </c>
    </row>
    <row r="15182" spans="1:6" x14ac:dyDescent="0.3">
      <c r="A15182" s="336">
        <v>50251</v>
      </c>
      <c r="B15182" s="2" t="s">
        <v>295</v>
      </c>
      <c r="C15182" s="429">
        <v>6.7200980000000001</v>
      </c>
      <c r="D15182" s="429">
        <v>3.763744</v>
      </c>
      <c r="E15182" s="429">
        <v>2.9563540000000001</v>
      </c>
      <c r="F15182" s="429">
        <v>11.24251499999999</v>
      </c>
    </row>
    <row r="15183" spans="1:6" x14ac:dyDescent="0.3">
      <c r="A15183" s="336">
        <v>50252</v>
      </c>
      <c r="B15183" s="2" t="s">
        <v>295</v>
      </c>
      <c r="C15183" s="429">
        <v>6.8879229999999998</v>
      </c>
      <c r="D15183" s="429">
        <v>3.638236</v>
      </c>
      <c r="E15183" s="429">
        <v>3.2496869999999998</v>
      </c>
      <c r="F15183" s="429">
        <v>12.544492000000002</v>
      </c>
    </row>
    <row r="15184" spans="1:6" x14ac:dyDescent="0.3">
      <c r="A15184" s="336">
        <v>50254</v>
      </c>
      <c r="B15184" s="2" t="s">
        <v>295</v>
      </c>
      <c r="C15184" s="429">
        <v>6.9518000000000004</v>
      </c>
      <c r="D15184" s="429">
        <v>3.8292830000000002</v>
      </c>
      <c r="E15184" s="429">
        <v>3.1225170000000002</v>
      </c>
      <c r="F15184" s="429">
        <v>12.57698899999999</v>
      </c>
    </row>
    <row r="15185" spans="1:6" x14ac:dyDescent="0.3">
      <c r="A15185" s="336">
        <v>50256</v>
      </c>
      <c r="B15185" s="2" t="s">
        <v>295</v>
      </c>
      <c r="C15185" s="429">
        <v>6.8617169999999996</v>
      </c>
      <c r="D15185" s="429">
        <v>3.8716400000000002</v>
      </c>
      <c r="E15185" s="429">
        <v>2.9900769999999994</v>
      </c>
      <c r="F15185" s="429">
        <v>11.669060000000002</v>
      </c>
    </row>
    <row r="15186" spans="1:6" x14ac:dyDescent="0.3">
      <c r="A15186" s="336">
        <v>50257</v>
      </c>
      <c r="B15186" s="2" t="s">
        <v>295</v>
      </c>
      <c r="C15186" s="429">
        <v>6.9835719999999997</v>
      </c>
      <c r="D15186" s="429">
        <v>3.6313800000000001</v>
      </c>
      <c r="E15186" s="429">
        <v>3.3521919999999996</v>
      </c>
      <c r="F15186" s="429">
        <v>13.238323999999999</v>
      </c>
    </row>
    <row r="15187" spans="1:6" x14ac:dyDescent="0.3">
      <c r="A15187" s="336">
        <v>50258</v>
      </c>
      <c r="B15187" s="2" t="s">
        <v>295</v>
      </c>
      <c r="C15187" s="429">
        <v>6.6459469999999996</v>
      </c>
      <c r="D15187" s="429">
        <v>3.7850269999999999</v>
      </c>
      <c r="E15187" s="429">
        <v>2.8609199999999997</v>
      </c>
      <c r="F15187" s="429">
        <v>11.113877999999993</v>
      </c>
    </row>
    <row r="15188" spans="1:6" x14ac:dyDescent="0.3">
      <c r="A15188" s="336">
        <v>50261</v>
      </c>
      <c r="B15188" s="2" t="s">
        <v>295</v>
      </c>
      <c r="C15188" s="429">
        <v>7.0052779999999997</v>
      </c>
      <c r="D15188" s="429">
        <v>3.5372029999999999</v>
      </c>
      <c r="E15188" s="429">
        <v>3.4680749999999998</v>
      </c>
      <c r="F15188" s="429">
        <v>13.83185499999999</v>
      </c>
    </row>
    <row r="15189" spans="1:6" x14ac:dyDescent="0.3">
      <c r="A15189" s="336">
        <v>50262</v>
      </c>
      <c r="B15189" s="2" t="s">
        <v>295</v>
      </c>
      <c r="C15189" s="429">
        <v>6.9007800000000001</v>
      </c>
      <c r="D15189" s="429">
        <v>3.8347039999999999</v>
      </c>
      <c r="E15189" s="429">
        <v>3.0660760000000002</v>
      </c>
      <c r="F15189" s="429">
        <v>12.60523700000001</v>
      </c>
    </row>
    <row r="15190" spans="1:6" x14ac:dyDescent="0.3">
      <c r="A15190" s="336">
        <v>50263</v>
      </c>
      <c r="B15190" s="2" t="s">
        <v>295</v>
      </c>
      <c r="C15190" s="429">
        <v>7.0164949999999999</v>
      </c>
      <c r="D15190" s="429">
        <v>3.510367</v>
      </c>
      <c r="E15190" s="429">
        <v>3.5061279999999999</v>
      </c>
      <c r="F15190" s="429">
        <v>13.996098000000003</v>
      </c>
    </row>
    <row r="15191" spans="1:6" x14ac:dyDescent="0.3">
      <c r="A15191" s="336">
        <v>50264</v>
      </c>
      <c r="B15191" s="2" t="s">
        <v>295</v>
      </c>
      <c r="C15191" s="429">
        <v>6.8475010000000003</v>
      </c>
      <c r="D15191" s="429">
        <v>3.8152180000000002</v>
      </c>
      <c r="E15191" s="429">
        <v>3.0322830000000001</v>
      </c>
      <c r="F15191" s="429">
        <v>12.536898999999991</v>
      </c>
    </row>
    <row r="15192" spans="1:6" x14ac:dyDescent="0.3">
      <c r="A15192" s="336">
        <v>50265</v>
      </c>
      <c r="B15192" s="2" t="s">
        <v>295</v>
      </c>
      <c r="C15192" s="429">
        <v>7.0450290000000004</v>
      </c>
      <c r="D15192" s="429">
        <v>3.4183370000000002</v>
      </c>
      <c r="E15192" s="429">
        <v>3.6266920000000002</v>
      </c>
      <c r="F15192" s="429">
        <v>14.329488999999999</v>
      </c>
    </row>
    <row r="15193" spans="1:6" x14ac:dyDescent="0.3">
      <c r="A15193" s="336">
        <v>50266</v>
      </c>
      <c r="B15193" s="2" t="s">
        <v>295</v>
      </c>
      <c r="C15193" s="429">
        <v>7.0364630000000004</v>
      </c>
      <c r="D15193" s="429">
        <v>3.4473829999999999</v>
      </c>
      <c r="E15193" s="429">
        <v>3.5890800000000005</v>
      </c>
      <c r="F15193" s="429">
        <v>14.252083999999996</v>
      </c>
    </row>
    <row r="15194" spans="1:6" x14ac:dyDescent="0.3">
      <c r="A15194" s="336">
        <v>50268</v>
      </c>
      <c r="B15194" s="2" t="s">
        <v>295</v>
      </c>
      <c r="C15194" s="429">
        <v>6.7023289999999998</v>
      </c>
      <c r="D15194" s="429">
        <v>3.8670909999999998</v>
      </c>
      <c r="E15194" s="429">
        <v>2.8352379999999999</v>
      </c>
      <c r="F15194" s="429">
        <v>11.260760999999999</v>
      </c>
    </row>
    <row r="15195" spans="1:6" x14ac:dyDescent="0.3">
      <c r="A15195" s="336">
        <v>50271</v>
      </c>
      <c r="B15195" s="2" t="s">
        <v>295</v>
      </c>
      <c r="C15195" s="429">
        <v>6.6589609999999997</v>
      </c>
      <c r="D15195" s="429">
        <v>3.9651779999999999</v>
      </c>
      <c r="E15195" s="429">
        <v>2.6937829999999998</v>
      </c>
      <c r="F15195" s="429">
        <v>11.695059999999994</v>
      </c>
    </row>
    <row r="15196" spans="1:6" x14ac:dyDescent="0.3">
      <c r="A15196" s="336">
        <v>50272</v>
      </c>
      <c r="B15196" s="2" t="s">
        <v>295</v>
      </c>
      <c r="C15196" s="429">
        <v>6.8557790000000001</v>
      </c>
      <c r="D15196" s="429">
        <v>3.7986110000000002</v>
      </c>
      <c r="E15196" s="429">
        <v>3.0571679999999999</v>
      </c>
      <c r="F15196" s="429">
        <v>12.117114999999998</v>
      </c>
    </row>
    <row r="15197" spans="1:6" x14ac:dyDescent="0.3">
      <c r="A15197" s="336">
        <v>50273</v>
      </c>
      <c r="B15197" s="2" t="s">
        <v>295</v>
      </c>
      <c r="C15197" s="429">
        <v>6.9787429999999997</v>
      </c>
      <c r="D15197" s="429">
        <v>3.6602839999999999</v>
      </c>
      <c r="E15197" s="429">
        <v>3.3184589999999998</v>
      </c>
      <c r="F15197" s="429">
        <v>13.256788999999998</v>
      </c>
    </row>
    <row r="15198" spans="1:6" x14ac:dyDescent="0.3">
      <c r="A15198" s="336">
        <v>50274</v>
      </c>
      <c r="B15198" s="2" t="s">
        <v>295</v>
      </c>
      <c r="C15198" s="429">
        <v>6.8884119999999998</v>
      </c>
      <c r="D15198" s="429">
        <v>3.855143</v>
      </c>
      <c r="E15198" s="429">
        <v>3.0332689999999998</v>
      </c>
      <c r="F15198" s="429">
        <v>13.113316999999999</v>
      </c>
    </row>
    <row r="15199" spans="1:6" x14ac:dyDescent="0.3">
      <c r="A15199" s="336">
        <v>50275</v>
      </c>
      <c r="B15199" s="2" t="s">
        <v>295</v>
      </c>
      <c r="C15199" s="429">
        <v>6.8793749999999996</v>
      </c>
      <c r="D15199" s="429">
        <v>3.7311969999999999</v>
      </c>
      <c r="E15199" s="429">
        <v>3.1481779999999997</v>
      </c>
      <c r="F15199" s="429">
        <v>12.721892000000004</v>
      </c>
    </row>
    <row r="15200" spans="1:6" x14ac:dyDescent="0.3">
      <c r="A15200" s="336">
        <v>50276</v>
      </c>
      <c r="B15200" s="2" t="s">
        <v>295</v>
      </c>
      <c r="C15200" s="429">
        <v>6.9280989999999996</v>
      </c>
      <c r="D15200" s="429">
        <v>3.6728260000000001</v>
      </c>
      <c r="E15200" s="429">
        <v>3.2552729999999994</v>
      </c>
      <c r="F15200" s="429">
        <v>13.393242999999998</v>
      </c>
    </row>
    <row r="15201" spans="1:6" x14ac:dyDescent="0.3">
      <c r="A15201" s="336">
        <v>50277</v>
      </c>
      <c r="B15201" s="2" t="s">
        <v>295</v>
      </c>
      <c r="C15201" s="429">
        <v>6.961163</v>
      </c>
      <c r="D15201" s="429">
        <v>3.7888850000000001</v>
      </c>
      <c r="E15201" s="429">
        <v>3.1722779999999999</v>
      </c>
      <c r="F15201" s="429">
        <v>13.505125000000003</v>
      </c>
    </row>
    <row r="15202" spans="1:6" x14ac:dyDescent="0.3">
      <c r="A15202" s="336">
        <v>50278</v>
      </c>
      <c r="B15202" s="2" t="s">
        <v>295</v>
      </c>
      <c r="C15202" s="429">
        <v>6.6814999999999998</v>
      </c>
      <c r="D15202" s="429">
        <v>3.7753930000000002</v>
      </c>
      <c r="E15202" s="429">
        <v>2.9061069999999996</v>
      </c>
      <c r="F15202" s="429">
        <v>11.778579999999998</v>
      </c>
    </row>
    <row r="15203" spans="1:6" x14ac:dyDescent="0.3">
      <c r="A15203" s="336">
        <v>50309</v>
      </c>
      <c r="B15203" s="2" t="s">
        <v>295</v>
      </c>
      <c r="C15203" s="429">
        <v>7.0496369999999997</v>
      </c>
      <c r="D15203" s="429">
        <v>3.4348000000000001</v>
      </c>
      <c r="E15203" s="429">
        <v>3.6148369999999996</v>
      </c>
      <c r="F15203" s="429">
        <v>14.093265000000009</v>
      </c>
    </row>
    <row r="15204" spans="1:6" x14ac:dyDescent="0.3">
      <c r="A15204" s="336">
        <v>50310</v>
      </c>
      <c r="B15204" s="2" t="s">
        <v>295</v>
      </c>
      <c r="C15204" s="429">
        <v>7.0174459999999996</v>
      </c>
      <c r="D15204" s="429">
        <v>3.4538929999999999</v>
      </c>
      <c r="E15204" s="429">
        <v>3.5635529999999997</v>
      </c>
      <c r="F15204" s="429">
        <v>14.046384</v>
      </c>
    </row>
    <row r="15205" spans="1:6" x14ac:dyDescent="0.3">
      <c r="A15205" s="336">
        <v>50311</v>
      </c>
      <c r="B15205" s="2" t="s">
        <v>295</v>
      </c>
      <c r="C15205" s="429">
        <v>7.0364430000000002</v>
      </c>
      <c r="D15205" s="429">
        <v>3.4358900000000001</v>
      </c>
      <c r="E15205" s="429">
        <v>3.6005530000000001</v>
      </c>
      <c r="F15205" s="429">
        <v>14.191279999999992</v>
      </c>
    </row>
    <row r="15206" spans="1:6" x14ac:dyDescent="0.3">
      <c r="A15206" s="336">
        <v>50312</v>
      </c>
      <c r="B15206" s="2" t="s">
        <v>295</v>
      </c>
      <c r="C15206" s="429">
        <v>7.0494539999999999</v>
      </c>
      <c r="D15206" s="429">
        <v>3.4248910000000001</v>
      </c>
      <c r="E15206" s="429">
        <v>3.6245629999999998</v>
      </c>
      <c r="F15206" s="429">
        <v>14.241352999999997</v>
      </c>
    </row>
    <row r="15207" spans="1:6" x14ac:dyDescent="0.3">
      <c r="A15207" s="336">
        <v>50313</v>
      </c>
      <c r="B15207" s="2" t="s">
        <v>295</v>
      </c>
      <c r="C15207" s="429">
        <v>6.9939270000000002</v>
      </c>
      <c r="D15207" s="429">
        <v>3.4762979999999999</v>
      </c>
      <c r="E15207" s="429">
        <v>3.5176290000000003</v>
      </c>
      <c r="F15207" s="429">
        <v>13.798214999999999</v>
      </c>
    </row>
    <row r="15208" spans="1:6" x14ac:dyDescent="0.3">
      <c r="A15208" s="336">
        <v>50314</v>
      </c>
      <c r="B15208" s="2" t="s">
        <v>295</v>
      </c>
      <c r="C15208" s="429">
        <v>7.0364069999999996</v>
      </c>
      <c r="D15208" s="429">
        <v>3.4435380000000002</v>
      </c>
      <c r="E15208" s="429">
        <v>3.5928689999999994</v>
      </c>
      <c r="F15208" s="429">
        <v>14.050767000000004</v>
      </c>
    </row>
    <row r="15209" spans="1:6" x14ac:dyDescent="0.3">
      <c r="A15209" s="336">
        <v>50315</v>
      </c>
      <c r="B15209" s="2" t="s">
        <v>295</v>
      </c>
      <c r="C15209" s="429">
        <v>7.043831</v>
      </c>
      <c r="D15209" s="429">
        <v>3.4331390000000002</v>
      </c>
      <c r="E15209" s="429">
        <v>3.6106919999999998</v>
      </c>
      <c r="F15209" s="429">
        <v>14.041068000000003</v>
      </c>
    </row>
    <row r="15210" spans="1:6" x14ac:dyDescent="0.3">
      <c r="A15210" s="336">
        <v>50316</v>
      </c>
      <c r="B15210" s="2" t="s">
        <v>295</v>
      </c>
      <c r="C15210" s="429">
        <v>7.0302020000000001</v>
      </c>
      <c r="D15210" s="429">
        <v>3.4521700000000002</v>
      </c>
      <c r="E15210" s="429">
        <v>3.5780319999999999</v>
      </c>
      <c r="F15210" s="429">
        <v>13.934071000000003</v>
      </c>
    </row>
    <row r="15211" spans="1:6" x14ac:dyDescent="0.3">
      <c r="A15211" s="336">
        <v>50317</v>
      </c>
      <c r="B15211" s="2" t="s">
        <v>295</v>
      </c>
      <c r="C15211" s="429">
        <v>7.0015049999999999</v>
      </c>
      <c r="D15211" s="429">
        <v>3.4749819999999998</v>
      </c>
      <c r="E15211" s="429">
        <v>3.5265230000000001</v>
      </c>
      <c r="F15211" s="429">
        <v>13.670270999999996</v>
      </c>
    </row>
    <row r="15212" spans="1:6" x14ac:dyDescent="0.3">
      <c r="A15212" s="336">
        <v>50320</v>
      </c>
      <c r="B15212" s="2" t="s">
        <v>295</v>
      </c>
      <c r="C15212" s="429">
        <v>7.0295310000000004</v>
      </c>
      <c r="D15212" s="429">
        <v>3.4484729999999999</v>
      </c>
      <c r="E15212" s="429">
        <v>3.5810580000000005</v>
      </c>
      <c r="F15212" s="429">
        <v>13.836216999999998</v>
      </c>
    </row>
    <row r="15213" spans="1:6" x14ac:dyDescent="0.3">
      <c r="A15213" s="336">
        <v>50321</v>
      </c>
      <c r="B15213" s="2" t="s">
        <v>295</v>
      </c>
      <c r="C15213" s="429">
        <v>7.0425199999999997</v>
      </c>
      <c r="D15213" s="429">
        <v>3.4247420000000002</v>
      </c>
      <c r="E15213" s="429">
        <v>3.6177779999999995</v>
      </c>
      <c r="F15213" s="429">
        <v>14.155503999999997</v>
      </c>
    </row>
    <row r="15214" spans="1:6" x14ac:dyDescent="0.3">
      <c r="A15214" s="336">
        <v>50322</v>
      </c>
      <c r="B15214" s="2" t="s">
        <v>295</v>
      </c>
      <c r="C15214" s="429">
        <v>7.0157170000000004</v>
      </c>
      <c r="D15214" s="429">
        <v>3.4523570000000001</v>
      </c>
      <c r="E15214" s="429">
        <v>3.5633600000000003</v>
      </c>
      <c r="F15214" s="429">
        <v>14.176181000000003</v>
      </c>
    </row>
    <row r="15215" spans="1:6" x14ac:dyDescent="0.3">
      <c r="A15215" s="336">
        <v>50323</v>
      </c>
      <c r="B15215" s="2" t="s">
        <v>295</v>
      </c>
      <c r="C15215" s="429">
        <v>7.0154509999999997</v>
      </c>
      <c r="D15215" s="429">
        <v>3.480594</v>
      </c>
      <c r="E15215" s="429">
        <v>3.5348569999999997</v>
      </c>
      <c r="F15215" s="429">
        <v>14.114932999999994</v>
      </c>
    </row>
    <row r="15216" spans="1:6" x14ac:dyDescent="0.3">
      <c r="A15216" s="336">
        <v>50325</v>
      </c>
      <c r="B15216" s="2" t="s">
        <v>295</v>
      </c>
      <c r="C15216" s="429">
        <v>7.0285200000000003</v>
      </c>
      <c r="D15216" s="429">
        <v>3.4545180000000002</v>
      </c>
      <c r="E15216" s="429">
        <v>3.5740020000000001</v>
      </c>
      <c r="F15216" s="429">
        <v>14.230213999999997</v>
      </c>
    </row>
    <row r="15217" spans="1:6" x14ac:dyDescent="0.3">
      <c r="A15217" s="336">
        <v>50327</v>
      </c>
      <c r="B15217" s="2" t="s">
        <v>295</v>
      </c>
      <c r="C15217" s="429">
        <v>6.9801599999999997</v>
      </c>
      <c r="D15217" s="429">
        <v>3.4924339999999998</v>
      </c>
      <c r="E15217" s="429">
        <v>3.4877259999999999</v>
      </c>
      <c r="F15217" s="429">
        <v>13.421018000000004</v>
      </c>
    </row>
    <row r="15218" spans="1:6" x14ac:dyDescent="0.3">
      <c r="A15218" s="336">
        <v>50401</v>
      </c>
      <c r="B15218" s="2" t="s">
        <v>295</v>
      </c>
      <c r="C15218" s="429">
        <v>6.4522130000000004</v>
      </c>
      <c r="D15218" s="429">
        <v>3.8957000000000002</v>
      </c>
      <c r="E15218" s="429">
        <v>2.5565130000000003</v>
      </c>
      <c r="F15218" s="429">
        <v>10.228656999999998</v>
      </c>
    </row>
    <row r="15219" spans="1:6" x14ac:dyDescent="0.3">
      <c r="A15219" s="336">
        <v>50420</v>
      </c>
      <c r="B15219" s="2" t="s">
        <v>295</v>
      </c>
      <c r="C15219" s="429">
        <v>6.5417449999999997</v>
      </c>
      <c r="D15219" s="429">
        <v>3.969649</v>
      </c>
      <c r="E15219" s="429">
        <v>2.5720959999999997</v>
      </c>
      <c r="F15219" s="429">
        <v>11.209070000000004</v>
      </c>
    </row>
    <row r="15220" spans="1:6" x14ac:dyDescent="0.3">
      <c r="A15220" s="336">
        <v>50421</v>
      </c>
      <c r="B15220" s="2" t="s">
        <v>295</v>
      </c>
      <c r="C15220" s="429">
        <v>6.5694939999999997</v>
      </c>
      <c r="D15220" s="429">
        <v>3.9217879999999998</v>
      </c>
      <c r="E15220" s="429">
        <v>2.6477059999999999</v>
      </c>
      <c r="F15220" s="429">
        <v>11.572432000000003</v>
      </c>
    </row>
    <row r="15221" spans="1:6" x14ac:dyDescent="0.3">
      <c r="A15221" s="336">
        <v>50423</v>
      </c>
      <c r="B15221" s="2" t="s">
        <v>295</v>
      </c>
      <c r="C15221" s="429">
        <v>6.5870480000000002</v>
      </c>
      <c r="D15221" s="429">
        <v>3.7911649999999999</v>
      </c>
      <c r="E15221" s="429">
        <v>2.7958830000000003</v>
      </c>
      <c r="F15221" s="429">
        <v>12.240095999999998</v>
      </c>
    </row>
    <row r="15222" spans="1:6" x14ac:dyDescent="0.3">
      <c r="A15222" s="336">
        <v>50424</v>
      </c>
      <c r="B15222" s="2" t="s">
        <v>295</v>
      </c>
      <c r="C15222" s="429">
        <v>6.5872789999999997</v>
      </c>
      <c r="D15222" s="429">
        <v>3.7530260000000002</v>
      </c>
      <c r="E15222" s="429">
        <v>2.8342529999999995</v>
      </c>
      <c r="F15222" s="429">
        <v>12.269138999999988</v>
      </c>
    </row>
    <row r="15223" spans="1:6" x14ac:dyDescent="0.3">
      <c r="A15223" s="336">
        <v>50428</v>
      </c>
      <c r="B15223" s="2" t="s">
        <v>295</v>
      </c>
      <c r="C15223" s="429">
        <v>6.4595669999999998</v>
      </c>
      <c r="D15223" s="429">
        <v>3.8776299999999999</v>
      </c>
      <c r="E15223" s="429">
        <v>2.5819369999999999</v>
      </c>
      <c r="F15223" s="429">
        <v>10.964796999999994</v>
      </c>
    </row>
    <row r="15224" spans="1:6" x14ac:dyDescent="0.3">
      <c r="A15224" s="336">
        <v>50430</v>
      </c>
      <c r="B15224" s="2" t="s">
        <v>295</v>
      </c>
      <c r="C15224" s="429">
        <v>6.625788</v>
      </c>
      <c r="D15224" s="429">
        <v>3.8007979999999999</v>
      </c>
      <c r="E15224" s="429">
        <v>2.8249900000000001</v>
      </c>
      <c r="F15224" s="429">
        <v>12.618827</v>
      </c>
    </row>
    <row r="15225" spans="1:6" x14ac:dyDescent="0.3">
      <c r="A15225" s="336">
        <v>50432</v>
      </c>
      <c r="B15225" s="2" t="s">
        <v>295</v>
      </c>
      <c r="C15225" s="429">
        <v>6.5848839999999997</v>
      </c>
      <c r="D15225" s="429">
        <v>3.7690329999999999</v>
      </c>
      <c r="E15225" s="429">
        <v>2.8158509999999999</v>
      </c>
      <c r="F15225" s="429">
        <v>12.16956699999999</v>
      </c>
    </row>
    <row r="15226" spans="1:6" x14ac:dyDescent="0.3">
      <c r="A15226" s="336">
        <v>50433</v>
      </c>
      <c r="B15226" s="2" t="s">
        <v>295</v>
      </c>
      <c r="C15226" s="429">
        <v>6.5000239999999998</v>
      </c>
      <c r="D15226" s="429">
        <v>3.926857</v>
      </c>
      <c r="E15226" s="429">
        <v>2.5731669999999998</v>
      </c>
      <c r="F15226" s="429">
        <v>10.32539100000001</v>
      </c>
    </row>
    <row r="15227" spans="1:6" x14ac:dyDescent="0.3">
      <c r="A15227" s="336">
        <v>50434</v>
      </c>
      <c r="B15227" s="2" t="s">
        <v>295</v>
      </c>
      <c r="C15227" s="429">
        <v>6.477684</v>
      </c>
      <c r="D15227" s="429">
        <v>3.8096679999999998</v>
      </c>
      <c r="E15227" s="429">
        <v>2.6680160000000002</v>
      </c>
      <c r="F15227" s="429">
        <v>11.319955</v>
      </c>
    </row>
    <row r="15228" spans="1:6" x14ac:dyDescent="0.3">
      <c r="A15228" s="336">
        <v>50435</v>
      </c>
      <c r="B15228" s="2" t="s">
        <v>295</v>
      </c>
      <c r="C15228" s="429">
        <v>6.3331419999999996</v>
      </c>
      <c r="D15228" s="429">
        <v>3.8413949999999999</v>
      </c>
      <c r="E15228" s="429">
        <v>2.4917469999999997</v>
      </c>
      <c r="F15228" s="429">
        <v>8.8680340000000015</v>
      </c>
    </row>
    <row r="15229" spans="1:6" x14ac:dyDescent="0.3">
      <c r="A15229" s="336">
        <v>50436</v>
      </c>
      <c r="B15229" s="2" t="s">
        <v>295</v>
      </c>
      <c r="C15229" s="429">
        <v>6.5707579999999997</v>
      </c>
      <c r="D15229" s="429">
        <v>3.7630029999999999</v>
      </c>
      <c r="E15229" s="429">
        <v>2.8077549999999998</v>
      </c>
      <c r="F15229" s="429">
        <v>11.99834700000001</v>
      </c>
    </row>
    <row r="15230" spans="1:6" x14ac:dyDescent="0.3">
      <c r="A15230" s="336">
        <v>50438</v>
      </c>
      <c r="B15230" s="2" t="s">
        <v>295</v>
      </c>
      <c r="C15230" s="429">
        <v>6.535094</v>
      </c>
      <c r="D15230" s="429">
        <v>3.816109</v>
      </c>
      <c r="E15230" s="429">
        <v>2.718985</v>
      </c>
      <c r="F15230" s="429">
        <v>11.823075999999993</v>
      </c>
    </row>
    <row r="15231" spans="1:6" x14ac:dyDescent="0.3">
      <c r="A15231" s="336">
        <v>50439</v>
      </c>
      <c r="B15231" s="2" t="s">
        <v>295</v>
      </c>
      <c r="C15231" s="429">
        <v>6.5450939999999997</v>
      </c>
      <c r="D15231" s="429">
        <v>3.890971</v>
      </c>
      <c r="E15231" s="429">
        <v>2.6541229999999998</v>
      </c>
      <c r="F15231" s="429">
        <v>11.564749999999993</v>
      </c>
    </row>
    <row r="15232" spans="1:6" x14ac:dyDescent="0.3">
      <c r="A15232" s="336">
        <v>50440</v>
      </c>
      <c r="B15232" s="2" t="s">
        <v>295</v>
      </c>
      <c r="C15232" s="429">
        <v>6.4026459999999998</v>
      </c>
      <c r="D15232" s="429">
        <v>3.8648799999999999</v>
      </c>
      <c r="E15232" s="429">
        <v>2.537766</v>
      </c>
      <c r="F15232" s="429">
        <v>9.6019650000000034</v>
      </c>
    </row>
    <row r="15233" spans="1:6" x14ac:dyDescent="0.3">
      <c r="A15233" s="336">
        <v>50441</v>
      </c>
      <c r="B15233" s="2" t="s">
        <v>295</v>
      </c>
      <c r="C15233" s="429">
        <v>6.5539620000000003</v>
      </c>
      <c r="D15233" s="429">
        <v>4.0014279999999998</v>
      </c>
      <c r="E15233" s="429">
        <v>2.5525340000000005</v>
      </c>
      <c r="F15233" s="429">
        <v>10.908885000000001</v>
      </c>
    </row>
    <row r="15234" spans="1:6" x14ac:dyDescent="0.3">
      <c r="A15234" s="336">
        <v>50444</v>
      </c>
      <c r="B15234" s="2" t="s">
        <v>295</v>
      </c>
      <c r="C15234" s="429">
        <v>6.4457079999999998</v>
      </c>
      <c r="D15234" s="429">
        <v>3.8334489999999999</v>
      </c>
      <c r="E15234" s="429">
        <v>2.6122589999999999</v>
      </c>
      <c r="F15234" s="429">
        <v>10.860911000000002</v>
      </c>
    </row>
    <row r="15235" spans="1:6" x14ac:dyDescent="0.3">
      <c r="A15235" s="336">
        <v>50446</v>
      </c>
      <c r="B15235" s="2" t="s">
        <v>295</v>
      </c>
      <c r="C15235" s="429">
        <v>6.4748039999999998</v>
      </c>
      <c r="D15235" s="429">
        <v>3.8020499999999999</v>
      </c>
      <c r="E15235" s="429">
        <v>2.6727539999999999</v>
      </c>
      <c r="F15235" s="429">
        <v>11.143169999999991</v>
      </c>
    </row>
    <row r="15236" spans="1:6" x14ac:dyDescent="0.3">
      <c r="A15236" s="336">
        <v>50447</v>
      </c>
      <c r="B15236" s="2" t="s">
        <v>295</v>
      </c>
      <c r="C15236" s="429">
        <v>6.6292</v>
      </c>
      <c r="D15236" s="429">
        <v>3.8557709999999998</v>
      </c>
      <c r="E15236" s="429">
        <v>2.7734290000000001</v>
      </c>
      <c r="F15236" s="429">
        <v>12.159656000000002</v>
      </c>
    </row>
    <row r="15237" spans="1:6" x14ac:dyDescent="0.3">
      <c r="A15237" s="336">
        <v>50448</v>
      </c>
      <c r="B15237" s="2" t="s">
        <v>295</v>
      </c>
      <c r="C15237" s="429">
        <v>6.4306619999999999</v>
      </c>
      <c r="D15237" s="429">
        <v>3.8490129999999998</v>
      </c>
      <c r="E15237" s="429">
        <v>2.5816490000000001</v>
      </c>
      <c r="F15237" s="429">
        <v>10.134503999999996</v>
      </c>
    </row>
    <row r="15238" spans="1:6" x14ac:dyDescent="0.3">
      <c r="A15238" s="336">
        <v>50449</v>
      </c>
      <c r="B15238" s="2" t="s">
        <v>295</v>
      </c>
      <c r="C15238" s="429">
        <v>6.5168460000000001</v>
      </c>
      <c r="D15238" s="429">
        <v>3.8755790000000001</v>
      </c>
      <c r="E15238" s="429">
        <v>2.641267</v>
      </c>
      <c r="F15238" s="429">
        <v>11.534706000000007</v>
      </c>
    </row>
    <row r="15239" spans="1:6" x14ac:dyDescent="0.3">
      <c r="A15239" s="336">
        <v>50450</v>
      </c>
      <c r="B15239" s="2" t="s">
        <v>295</v>
      </c>
      <c r="C15239" s="429">
        <v>6.5140359999999999</v>
      </c>
      <c r="D15239" s="429">
        <v>3.7851050000000002</v>
      </c>
      <c r="E15239" s="429">
        <v>2.7289309999999998</v>
      </c>
      <c r="F15239" s="429">
        <v>11.213244999999993</v>
      </c>
    </row>
    <row r="15240" spans="1:6" x14ac:dyDescent="0.3">
      <c r="A15240" s="336">
        <v>50451</v>
      </c>
      <c r="B15240" s="2" t="s">
        <v>295</v>
      </c>
      <c r="C15240" s="429">
        <v>6.6105080000000003</v>
      </c>
      <c r="D15240" s="429">
        <v>3.7230949999999998</v>
      </c>
      <c r="E15240" s="429">
        <v>2.8874130000000005</v>
      </c>
      <c r="F15240" s="429">
        <v>12.619047999999989</v>
      </c>
    </row>
    <row r="15241" spans="1:6" x14ac:dyDescent="0.3">
      <c r="A15241" s="336">
        <v>50452</v>
      </c>
      <c r="B15241" s="2" t="s">
        <v>295</v>
      </c>
      <c r="C15241" s="429">
        <v>6.5505649999999997</v>
      </c>
      <c r="D15241" s="429">
        <v>3.9966699999999999</v>
      </c>
      <c r="E15241" s="429">
        <v>2.5538949999999998</v>
      </c>
      <c r="F15241" s="429">
        <v>11.065554000000009</v>
      </c>
    </row>
    <row r="15242" spans="1:6" x14ac:dyDescent="0.3">
      <c r="A15242" s="336">
        <v>50453</v>
      </c>
      <c r="B15242" s="2" t="s">
        <v>295</v>
      </c>
      <c r="C15242" s="429">
        <v>6.5663299999999998</v>
      </c>
      <c r="D15242" s="429">
        <v>3.768027</v>
      </c>
      <c r="E15242" s="429">
        <v>2.7983029999999998</v>
      </c>
      <c r="F15242" s="429">
        <v>11.725612000000009</v>
      </c>
    </row>
    <row r="15243" spans="1:6" x14ac:dyDescent="0.3">
      <c r="A15243" s="336">
        <v>50454</v>
      </c>
      <c r="B15243" s="2" t="s">
        <v>295</v>
      </c>
      <c r="C15243" s="429">
        <v>6.2608030000000001</v>
      </c>
      <c r="D15243" s="429">
        <v>3.9011480000000001</v>
      </c>
      <c r="E15243" s="429">
        <v>2.3596550000000001</v>
      </c>
      <c r="F15243" s="429">
        <v>8.1448199999999957</v>
      </c>
    </row>
    <row r="15244" spans="1:6" x14ac:dyDescent="0.3">
      <c r="A15244" s="336">
        <v>50455</v>
      </c>
      <c r="B15244" s="2" t="s">
        <v>295</v>
      </c>
      <c r="C15244" s="429">
        <v>6.1613340000000001</v>
      </c>
      <c r="D15244" s="429">
        <v>3.9432520000000002</v>
      </c>
      <c r="E15244" s="429">
        <v>2.2180819999999999</v>
      </c>
      <c r="F15244" s="429">
        <v>7.5249649999999981</v>
      </c>
    </row>
    <row r="15245" spans="1:6" x14ac:dyDescent="0.3">
      <c r="A15245" s="336">
        <v>50456</v>
      </c>
      <c r="B15245" s="2" t="s">
        <v>295</v>
      </c>
      <c r="C15245" s="429">
        <v>6.4377360000000001</v>
      </c>
      <c r="D15245" s="429">
        <v>3.8643879999999999</v>
      </c>
      <c r="E15245" s="429">
        <v>2.5733480000000002</v>
      </c>
      <c r="F15245" s="429">
        <v>10.156511999999999</v>
      </c>
    </row>
    <row r="15246" spans="1:6" x14ac:dyDescent="0.3">
      <c r="A15246" s="336">
        <v>50457</v>
      </c>
      <c r="B15246" s="2" t="s">
        <v>295</v>
      </c>
      <c r="C15246" s="429">
        <v>6.5140710000000004</v>
      </c>
      <c r="D15246" s="429">
        <v>3.930123</v>
      </c>
      <c r="E15246" s="429">
        <v>2.5839480000000004</v>
      </c>
      <c r="F15246" s="429">
        <v>11.264925000000009</v>
      </c>
    </row>
    <row r="15247" spans="1:6" x14ac:dyDescent="0.3">
      <c r="A15247" s="336">
        <v>50458</v>
      </c>
      <c r="B15247" s="2" t="s">
        <v>295</v>
      </c>
      <c r="C15247" s="429">
        <v>6.4005089999999996</v>
      </c>
      <c r="D15247" s="429">
        <v>3.8750100000000001</v>
      </c>
      <c r="E15247" s="429">
        <v>2.5254989999999995</v>
      </c>
      <c r="F15247" s="429">
        <v>9.6493730000000077</v>
      </c>
    </row>
    <row r="15248" spans="1:6" x14ac:dyDescent="0.3">
      <c r="A15248" s="336">
        <v>50459</v>
      </c>
      <c r="B15248" s="2" t="s">
        <v>295</v>
      </c>
      <c r="C15248" s="429">
        <v>6.4333729999999996</v>
      </c>
      <c r="D15248" s="429">
        <v>3.828328</v>
      </c>
      <c r="E15248" s="429">
        <v>2.6050449999999996</v>
      </c>
      <c r="F15248" s="429">
        <v>10.198041999999987</v>
      </c>
    </row>
    <row r="15249" spans="1:6" x14ac:dyDescent="0.3">
      <c r="A15249" s="336">
        <v>50460</v>
      </c>
      <c r="B15249" s="2" t="s">
        <v>295</v>
      </c>
      <c r="C15249" s="429">
        <v>6.2988530000000003</v>
      </c>
      <c r="D15249" s="429">
        <v>3.880433</v>
      </c>
      <c r="E15249" s="429">
        <v>2.4184200000000002</v>
      </c>
      <c r="F15249" s="429">
        <v>8.4259609999999938</v>
      </c>
    </row>
    <row r="15250" spans="1:6" x14ac:dyDescent="0.3">
      <c r="A15250" s="336">
        <v>50461</v>
      </c>
      <c r="B15250" s="2" t="s">
        <v>295</v>
      </c>
      <c r="C15250" s="429">
        <v>6.3008069999999998</v>
      </c>
      <c r="D15250" s="429">
        <v>3.8784450000000001</v>
      </c>
      <c r="E15250" s="429">
        <v>2.4223619999999997</v>
      </c>
      <c r="F15250" s="429">
        <v>8.6731400000000001</v>
      </c>
    </row>
    <row r="15251" spans="1:6" x14ac:dyDescent="0.3">
      <c r="A15251" s="336">
        <v>50464</v>
      </c>
      <c r="B15251" s="2" t="s">
        <v>295</v>
      </c>
      <c r="C15251" s="429">
        <v>6.4115830000000003</v>
      </c>
      <c r="D15251" s="429">
        <v>3.8724020000000001</v>
      </c>
      <c r="E15251" s="429">
        <v>2.5391810000000001</v>
      </c>
      <c r="F15251" s="429">
        <v>9.6640249999999988</v>
      </c>
    </row>
    <row r="15252" spans="1:6" x14ac:dyDescent="0.3">
      <c r="A15252" s="336">
        <v>50465</v>
      </c>
      <c r="B15252" s="2" t="s">
        <v>295</v>
      </c>
      <c r="C15252" s="429">
        <v>6.583564</v>
      </c>
      <c r="D15252" s="429">
        <v>3.767579</v>
      </c>
      <c r="E15252" s="429">
        <v>2.815985</v>
      </c>
      <c r="F15252" s="429">
        <v>12.090305000000001</v>
      </c>
    </row>
    <row r="15253" spans="1:6" x14ac:dyDescent="0.3">
      <c r="A15253" s="336">
        <v>50466</v>
      </c>
      <c r="B15253" s="2" t="s">
        <v>295</v>
      </c>
      <c r="C15253" s="429">
        <v>6.164072</v>
      </c>
      <c r="D15253" s="429">
        <v>3.9612449999999999</v>
      </c>
      <c r="E15253" s="429">
        <v>2.2028270000000001</v>
      </c>
      <c r="F15253" s="429">
        <v>7.4821500000000043</v>
      </c>
    </row>
    <row r="15254" spans="1:6" x14ac:dyDescent="0.3">
      <c r="A15254" s="336">
        <v>50467</v>
      </c>
      <c r="B15254" s="2" t="s">
        <v>295</v>
      </c>
      <c r="C15254" s="429">
        <v>6.4360470000000003</v>
      </c>
      <c r="D15254" s="429">
        <v>3.8808579999999999</v>
      </c>
      <c r="E15254" s="429">
        <v>2.5551890000000004</v>
      </c>
      <c r="F15254" s="429">
        <v>9.8357349999999997</v>
      </c>
    </row>
    <row r="15255" spans="1:6" x14ac:dyDescent="0.3">
      <c r="A15255" s="336">
        <v>50468</v>
      </c>
      <c r="B15255" s="2" t="s">
        <v>295</v>
      </c>
      <c r="C15255" s="429">
        <v>6.41669</v>
      </c>
      <c r="D15255" s="429">
        <v>3.8784429999999999</v>
      </c>
      <c r="E15255" s="429">
        <v>2.5382470000000001</v>
      </c>
      <c r="F15255" s="429">
        <v>9.7570709999999998</v>
      </c>
    </row>
    <row r="15256" spans="1:6" x14ac:dyDescent="0.3">
      <c r="A15256" s="336">
        <v>50469</v>
      </c>
      <c r="B15256" s="2" t="s">
        <v>295</v>
      </c>
      <c r="C15256" s="429">
        <v>6.4867980000000003</v>
      </c>
      <c r="D15256" s="429">
        <v>3.9305110000000001</v>
      </c>
      <c r="E15256" s="429">
        <v>2.5562870000000002</v>
      </c>
      <c r="F15256" s="429">
        <v>10.521675999999996</v>
      </c>
    </row>
    <row r="15257" spans="1:6" x14ac:dyDescent="0.3">
      <c r="A15257" s="336">
        <v>50470</v>
      </c>
      <c r="B15257" s="2" t="s">
        <v>295</v>
      </c>
      <c r="C15257" s="429">
        <v>6.5713980000000003</v>
      </c>
      <c r="D15257" s="429">
        <v>3.964731</v>
      </c>
      <c r="E15257" s="429">
        <v>2.6066670000000003</v>
      </c>
      <c r="F15257" s="429">
        <v>11.454045000000008</v>
      </c>
    </row>
    <row r="15258" spans="1:6" x14ac:dyDescent="0.3">
      <c r="A15258" s="336">
        <v>50471</v>
      </c>
      <c r="B15258" s="2" t="s">
        <v>295</v>
      </c>
      <c r="C15258" s="429">
        <v>6.3421830000000003</v>
      </c>
      <c r="D15258" s="429">
        <v>3.8541219999999998</v>
      </c>
      <c r="E15258" s="429">
        <v>2.4880610000000005</v>
      </c>
      <c r="F15258" s="429">
        <v>9.2119889999999884</v>
      </c>
    </row>
    <row r="15259" spans="1:6" x14ac:dyDescent="0.3">
      <c r="A15259" s="336">
        <v>50472</v>
      </c>
      <c r="B15259" s="2" t="s">
        <v>295</v>
      </c>
      <c r="C15259" s="429">
        <v>6.3260620000000003</v>
      </c>
      <c r="D15259" s="429">
        <v>3.8676249999999999</v>
      </c>
      <c r="E15259" s="429">
        <v>2.4584370000000004</v>
      </c>
      <c r="F15259" s="429">
        <v>9.0221990000000041</v>
      </c>
    </row>
    <row r="15260" spans="1:6" x14ac:dyDescent="0.3">
      <c r="A15260" s="336">
        <v>50473</v>
      </c>
      <c r="B15260" s="2" t="s">
        <v>295</v>
      </c>
      <c r="C15260" s="429">
        <v>6.5619610000000002</v>
      </c>
      <c r="D15260" s="429">
        <v>3.7762180000000001</v>
      </c>
      <c r="E15260" s="429">
        <v>2.7857430000000001</v>
      </c>
      <c r="F15260" s="429">
        <v>11.613709999999994</v>
      </c>
    </row>
    <row r="15261" spans="1:6" x14ac:dyDescent="0.3">
      <c r="A15261" s="336">
        <v>50475</v>
      </c>
      <c r="B15261" s="2" t="s">
        <v>295</v>
      </c>
      <c r="C15261" s="429">
        <v>6.5189000000000004</v>
      </c>
      <c r="D15261" s="429">
        <v>3.9625659999999998</v>
      </c>
      <c r="E15261" s="429">
        <v>2.5563340000000006</v>
      </c>
      <c r="F15261" s="429">
        <v>10.773890000000002</v>
      </c>
    </row>
    <row r="15262" spans="1:6" x14ac:dyDescent="0.3">
      <c r="A15262" s="336">
        <v>50476</v>
      </c>
      <c r="B15262" s="2" t="s">
        <v>295</v>
      </c>
      <c r="C15262" s="429">
        <v>6.2519580000000001</v>
      </c>
      <c r="D15262" s="429">
        <v>3.9078210000000002</v>
      </c>
      <c r="E15262" s="429">
        <v>2.3441369999999999</v>
      </c>
      <c r="F15262" s="429">
        <v>8.0822249999999976</v>
      </c>
    </row>
    <row r="15263" spans="1:6" x14ac:dyDescent="0.3">
      <c r="A15263" s="336">
        <v>50477</v>
      </c>
      <c r="B15263" s="2" t="s">
        <v>295</v>
      </c>
      <c r="C15263" s="429">
        <v>6.4863489999999997</v>
      </c>
      <c r="D15263" s="429">
        <v>3.938615</v>
      </c>
      <c r="E15263" s="429">
        <v>2.5477339999999997</v>
      </c>
      <c r="F15263" s="429">
        <v>10.85791</v>
      </c>
    </row>
    <row r="15264" spans="1:6" x14ac:dyDescent="0.3">
      <c r="A15264" s="336">
        <v>50478</v>
      </c>
      <c r="B15264" s="2" t="s">
        <v>295</v>
      </c>
      <c r="C15264" s="429">
        <v>6.5749630000000003</v>
      </c>
      <c r="D15264" s="429">
        <v>3.7692389999999998</v>
      </c>
      <c r="E15264" s="429">
        <v>2.8057240000000006</v>
      </c>
      <c r="F15264" s="429">
        <v>11.924429000000003</v>
      </c>
    </row>
    <row r="15265" spans="1:6" x14ac:dyDescent="0.3">
      <c r="A15265" s="336">
        <v>50479</v>
      </c>
      <c r="B15265" s="2" t="s">
        <v>295</v>
      </c>
      <c r="C15265" s="429">
        <v>6.4958669999999996</v>
      </c>
      <c r="D15265" s="429">
        <v>3.927921</v>
      </c>
      <c r="E15265" s="429">
        <v>2.5679459999999996</v>
      </c>
      <c r="F15265" s="429">
        <v>11.151059000000004</v>
      </c>
    </row>
    <row r="15266" spans="1:6" x14ac:dyDescent="0.3">
      <c r="A15266" s="336">
        <v>50480</v>
      </c>
      <c r="B15266" s="2" t="s">
        <v>295</v>
      </c>
      <c r="C15266" s="429">
        <v>6.6160269999999999</v>
      </c>
      <c r="D15266" s="429">
        <v>3.7110120000000002</v>
      </c>
      <c r="E15266" s="429">
        <v>2.9050149999999997</v>
      </c>
      <c r="F15266" s="429">
        <v>12.859952</v>
      </c>
    </row>
    <row r="15267" spans="1:6" x14ac:dyDescent="0.3">
      <c r="A15267" s="336">
        <v>50482</v>
      </c>
      <c r="B15267" s="2" t="s">
        <v>295</v>
      </c>
      <c r="C15267" s="429">
        <v>6.482189</v>
      </c>
      <c r="D15267" s="429">
        <v>3.848786</v>
      </c>
      <c r="E15267" s="429">
        <v>2.6334029999999999</v>
      </c>
      <c r="F15267" s="429">
        <v>11.379936000000008</v>
      </c>
    </row>
    <row r="15268" spans="1:6" x14ac:dyDescent="0.3">
      <c r="A15268" s="336">
        <v>50483</v>
      </c>
      <c r="B15268" s="2" t="s">
        <v>295</v>
      </c>
      <c r="C15268" s="429">
        <v>6.6040669999999997</v>
      </c>
      <c r="D15268" s="429">
        <v>3.7441209999999998</v>
      </c>
      <c r="E15268" s="429">
        <v>2.8599459999999999</v>
      </c>
      <c r="F15268" s="429">
        <v>12.779815000000006</v>
      </c>
    </row>
    <row r="15269" spans="1:6" x14ac:dyDescent="0.3">
      <c r="A15269" s="336">
        <v>50484</v>
      </c>
      <c r="B15269" s="2" t="s">
        <v>295</v>
      </c>
      <c r="C15269" s="429">
        <v>6.598166</v>
      </c>
      <c r="D15269" s="429">
        <v>3.7519040000000001</v>
      </c>
      <c r="E15269" s="429">
        <v>2.8462619999999998</v>
      </c>
      <c r="F15269" s="429">
        <v>12.446395000000003</v>
      </c>
    </row>
    <row r="15270" spans="1:6" x14ac:dyDescent="0.3">
      <c r="A15270" s="336">
        <v>50501</v>
      </c>
      <c r="B15270" s="2" t="s">
        <v>295</v>
      </c>
      <c r="C15270" s="429">
        <v>6.732882</v>
      </c>
      <c r="D15270" s="429">
        <v>3.9733399999999999</v>
      </c>
      <c r="E15270" s="429">
        <v>2.7595420000000002</v>
      </c>
      <c r="F15270" s="429">
        <v>12.075022000000004</v>
      </c>
    </row>
    <row r="15271" spans="1:6" x14ac:dyDescent="0.3">
      <c r="A15271" s="336">
        <v>50510</v>
      </c>
      <c r="B15271" s="2" t="s">
        <v>295</v>
      </c>
      <c r="C15271" s="429">
        <v>6.7038169999999999</v>
      </c>
      <c r="D15271" s="429">
        <v>3.676749</v>
      </c>
      <c r="E15271" s="429">
        <v>3.0270679999999999</v>
      </c>
      <c r="F15271" s="429">
        <v>13.370076000000005</v>
      </c>
    </row>
    <row r="15272" spans="1:6" x14ac:dyDescent="0.3">
      <c r="A15272" s="336">
        <v>50511</v>
      </c>
      <c r="B15272" s="2" t="s">
        <v>295</v>
      </c>
      <c r="C15272" s="429">
        <v>6.6171870000000004</v>
      </c>
      <c r="D15272" s="429">
        <v>3.6604519999999998</v>
      </c>
      <c r="E15272" s="429">
        <v>2.9567350000000006</v>
      </c>
      <c r="F15272" s="429">
        <v>13.437979999999996</v>
      </c>
    </row>
    <row r="15273" spans="1:6" x14ac:dyDescent="0.3">
      <c r="A15273" s="336">
        <v>50514</v>
      </c>
      <c r="B15273" s="2" t="s">
        <v>295</v>
      </c>
      <c r="C15273" s="429">
        <v>6.6805450000000004</v>
      </c>
      <c r="D15273" s="429">
        <v>3.5153789999999998</v>
      </c>
      <c r="E15273" s="429">
        <v>3.1651660000000006</v>
      </c>
      <c r="F15273" s="429">
        <v>13.650579000000008</v>
      </c>
    </row>
    <row r="15274" spans="1:6" x14ac:dyDescent="0.3">
      <c r="A15274" s="336">
        <v>50515</v>
      </c>
      <c r="B15274" s="2" t="s">
        <v>295</v>
      </c>
      <c r="C15274" s="429">
        <v>6.6650179999999999</v>
      </c>
      <c r="D15274" s="429">
        <v>3.480664</v>
      </c>
      <c r="E15274" s="429">
        <v>3.1843539999999999</v>
      </c>
      <c r="F15274" s="429">
        <v>13.682520000000004</v>
      </c>
    </row>
    <row r="15275" spans="1:6" x14ac:dyDescent="0.3">
      <c r="A15275" s="336">
        <v>50516</v>
      </c>
      <c r="B15275" s="2" t="s">
        <v>295</v>
      </c>
      <c r="C15275" s="429">
        <v>6.7149000000000001</v>
      </c>
      <c r="D15275" s="429">
        <v>3.9480819999999999</v>
      </c>
      <c r="E15275" s="429">
        <v>2.7668180000000002</v>
      </c>
      <c r="F15275" s="429">
        <v>12.045887</v>
      </c>
    </row>
    <row r="15276" spans="1:6" x14ac:dyDescent="0.3">
      <c r="A15276" s="336">
        <v>50517</v>
      </c>
      <c r="B15276" s="2" t="s">
        <v>295</v>
      </c>
      <c r="C15276" s="429">
        <v>6.632752</v>
      </c>
      <c r="D15276" s="429">
        <v>3.6373329999999999</v>
      </c>
      <c r="E15276" s="429">
        <v>2.9954190000000001</v>
      </c>
      <c r="F15276" s="429">
        <v>13.272527999999994</v>
      </c>
    </row>
    <row r="15277" spans="1:6" x14ac:dyDescent="0.3">
      <c r="A15277" s="336">
        <v>50518</v>
      </c>
      <c r="B15277" s="2" t="s">
        <v>295</v>
      </c>
      <c r="C15277" s="429">
        <v>6.7478879999999997</v>
      </c>
      <c r="D15277" s="429">
        <v>3.8972530000000001</v>
      </c>
      <c r="E15277" s="429">
        <v>2.8506349999999996</v>
      </c>
      <c r="F15277" s="429">
        <v>13.019382999999991</v>
      </c>
    </row>
    <row r="15278" spans="1:6" x14ac:dyDescent="0.3">
      <c r="A15278" s="336">
        <v>50519</v>
      </c>
      <c r="B15278" s="2" t="s">
        <v>295</v>
      </c>
      <c r="C15278" s="429">
        <v>6.6560879999999996</v>
      </c>
      <c r="D15278" s="429">
        <v>3.720164</v>
      </c>
      <c r="E15278" s="429">
        <v>2.9359239999999995</v>
      </c>
      <c r="F15278" s="429">
        <v>13.376768000000006</v>
      </c>
    </row>
    <row r="15279" spans="1:6" x14ac:dyDescent="0.3">
      <c r="A15279" s="336">
        <v>50520</v>
      </c>
      <c r="B15279" s="2" t="s">
        <v>295</v>
      </c>
      <c r="C15279" s="429">
        <v>6.6800100000000002</v>
      </c>
      <c r="D15279" s="429">
        <v>3.7580049999999998</v>
      </c>
      <c r="E15279" s="429">
        <v>2.9220050000000004</v>
      </c>
      <c r="F15279" s="429">
        <v>13.314576999999993</v>
      </c>
    </row>
    <row r="15280" spans="1:6" x14ac:dyDescent="0.3">
      <c r="A15280" s="336">
        <v>50521</v>
      </c>
      <c r="B15280" s="2" t="s">
        <v>295</v>
      </c>
      <c r="C15280" s="429">
        <v>6.7616490000000002</v>
      </c>
      <c r="D15280" s="429">
        <v>3.9556369999999998</v>
      </c>
      <c r="E15280" s="429">
        <v>2.8060120000000004</v>
      </c>
      <c r="F15280" s="429">
        <v>12.071027000000008</v>
      </c>
    </row>
    <row r="15281" spans="1:6" x14ac:dyDescent="0.3">
      <c r="A15281" s="336">
        <v>50522</v>
      </c>
      <c r="B15281" s="2" t="s">
        <v>295</v>
      </c>
      <c r="C15281" s="429">
        <v>6.6120419999999998</v>
      </c>
      <c r="D15281" s="429">
        <v>3.655751</v>
      </c>
      <c r="E15281" s="429">
        <v>2.9562909999999998</v>
      </c>
      <c r="F15281" s="429">
        <v>13.306861000000005</v>
      </c>
    </row>
    <row r="15282" spans="1:6" x14ac:dyDescent="0.3">
      <c r="A15282" s="336">
        <v>50523</v>
      </c>
      <c r="B15282" s="2" t="s">
        <v>295</v>
      </c>
      <c r="C15282" s="429">
        <v>6.7653169999999996</v>
      </c>
      <c r="D15282" s="429">
        <v>3.9562210000000002</v>
      </c>
      <c r="E15282" s="429">
        <v>2.8090959999999994</v>
      </c>
      <c r="F15282" s="429">
        <v>12.641793999999987</v>
      </c>
    </row>
    <row r="15283" spans="1:6" x14ac:dyDescent="0.3">
      <c r="A15283" s="336">
        <v>50524</v>
      </c>
      <c r="B15283" s="2" t="s">
        <v>295</v>
      </c>
      <c r="C15283" s="429">
        <v>6.7195710000000002</v>
      </c>
      <c r="D15283" s="429">
        <v>3.8818670000000002</v>
      </c>
      <c r="E15283" s="429">
        <v>2.837704</v>
      </c>
      <c r="F15283" s="429">
        <v>12.808488000000004</v>
      </c>
    </row>
    <row r="15284" spans="1:6" x14ac:dyDescent="0.3">
      <c r="A15284" s="336">
        <v>50525</v>
      </c>
      <c r="B15284" s="2" t="s">
        <v>295</v>
      </c>
      <c r="C15284" s="429">
        <v>6.6502910000000002</v>
      </c>
      <c r="D15284" s="429">
        <v>3.9317250000000001</v>
      </c>
      <c r="E15284" s="429">
        <v>2.718566</v>
      </c>
      <c r="F15284" s="429">
        <v>11.913510000000002</v>
      </c>
    </row>
    <row r="15285" spans="1:6" x14ac:dyDescent="0.3">
      <c r="A15285" s="336">
        <v>50527</v>
      </c>
      <c r="B15285" s="2" t="s">
        <v>295</v>
      </c>
      <c r="C15285" s="429">
        <v>6.6869649999999998</v>
      </c>
      <c r="D15285" s="429">
        <v>3.5396329999999998</v>
      </c>
      <c r="E15285" s="429">
        <v>3.147332</v>
      </c>
      <c r="F15285" s="429">
        <v>13.715398999999998</v>
      </c>
    </row>
    <row r="15286" spans="1:6" x14ac:dyDescent="0.3">
      <c r="A15286" s="336">
        <v>50528</v>
      </c>
      <c r="B15286" s="2" t="s">
        <v>295</v>
      </c>
      <c r="C15286" s="429">
        <v>6.6683070000000004</v>
      </c>
      <c r="D15286" s="429">
        <v>3.5047199999999998</v>
      </c>
      <c r="E15286" s="429">
        <v>3.1635870000000006</v>
      </c>
      <c r="F15286" s="429">
        <v>13.872394</v>
      </c>
    </row>
    <row r="15287" spans="1:6" x14ac:dyDescent="0.3">
      <c r="A15287" s="336">
        <v>50529</v>
      </c>
      <c r="B15287" s="2" t="s">
        <v>295</v>
      </c>
      <c r="C15287" s="429">
        <v>6.7011180000000001</v>
      </c>
      <c r="D15287" s="429">
        <v>3.8687649999999998</v>
      </c>
      <c r="E15287" s="429">
        <v>2.8323530000000003</v>
      </c>
      <c r="F15287" s="429">
        <v>12.588022000000006</v>
      </c>
    </row>
    <row r="15288" spans="1:6" x14ac:dyDescent="0.3">
      <c r="A15288" s="336">
        <v>50530</v>
      </c>
      <c r="B15288" s="2" t="s">
        <v>295</v>
      </c>
      <c r="C15288" s="429">
        <v>6.7782030000000004</v>
      </c>
      <c r="D15288" s="429">
        <v>3.9264860000000001</v>
      </c>
      <c r="E15288" s="429">
        <v>2.8517170000000003</v>
      </c>
      <c r="F15288" s="429">
        <v>12.231472999999998</v>
      </c>
    </row>
    <row r="15289" spans="1:6" x14ac:dyDescent="0.3">
      <c r="A15289" s="336">
        <v>50531</v>
      </c>
      <c r="B15289" s="2" t="s">
        <v>295</v>
      </c>
      <c r="C15289" s="429">
        <v>6.6692669999999996</v>
      </c>
      <c r="D15289" s="429">
        <v>3.4009119999999999</v>
      </c>
      <c r="E15289" s="429">
        <v>3.2683549999999997</v>
      </c>
      <c r="F15289" s="429">
        <v>13.970435999999992</v>
      </c>
    </row>
    <row r="15290" spans="1:6" x14ac:dyDescent="0.3">
      <c r="A15290" s="336">
        <v>50532</v>
      </c>
      <c r="B15290" s="2" t="s">
        <v>295</v>
      </c>
      <c r="C15290" s="429">
        <v>6.7334300000000002</v>
      </c>
      <c r="D15290" s="429">
        <v>3.9751970000000001</v>
      </c>
      <c r="E15290" s="429">
        <v>2.7582330000000002</v>
      </c>
      <c r="F15290" s="429">
        <v>11.868452999999988</v>
      </c>
    </row>
    <row r="15291" spans="1:6" x14ac:dyDescent="0.3">
      <c r="A15291" s="336">
        <v>50533</v>
      </c>
      <c r="B15291" s="2" t="s">
        <v>295</v>
      </c>
      <c r="C15291" s="429">
        <v>6.7086759999999996</v>
      </c>
      <c r="D15291" s="429">
        <v>3.9414829999999998</v>
      </c>
      <c r="E15291" s="429">
        <v>2.7671929999999998</v>
      </c>
      <c r="F15291" s="429">
        <v>12.056692999999996</v>
      </c>
    </row>
    <row r="15292" spans="1:6" x14ac:dyDescent="0.3">
      <c r="A15292" s="336">
        <v>50535</v>
      </c>
      <c r="B15292" s="2" t="s">
        <v>295</v>
      </c>
      <c r="C15292" s="429">
        <v>6.6980870000000001</v>
      </c>
      <c r="D15292" s="429">
        <v>3.7573479999999999</v>
      </c>
      <c r="E15292" s="429">
        <v>2.9407390000000002</v>
      </c>
      <c r="F15292" s="429">
        <v>13.288382000000002</v>
      </c>
    </row>
    <row r="15293" spans="1:6" x14ac:dyDescent="0.3">
      <c r="A15293" s="336">
        <v>50536</v>
      </c>
      <c r="B15293" s="2" t="s">
        <v>295</v>
      </c>
      <c r="C15293" s="429">
        <v>6.676666</v>
      </c>
      <c r="D15293" s="429">
        <v>3.457484</v>
      </c>
      <c r="E15293" s="429">
        <v>3.219182</v>
      </c>
      <c r="F15293" s="429">
        <v>13.89633199999999</v>
      </c>
    </row>
    <row r="15294" spans="1:6" x14ac:dyDescent="0.3">
      <c r="A15294" s="336">
        <v>50538</v>
      </c>
      <c r="B15294" s="2" t="s">
        <v>295</v>
      </c>
      <c r="C15294" s="429">
        <v>6.8035480000000002</v>
      </c>
      <c r="D15294" s="429">
        <v>3.8968280000000002</v>
      </c>
      <c r="E15294" s="429">
        <v>2.90672</v>
      </c>
      <c r="F15294" s="429">
        <v>13.536044999999991</v>
      </c>
    </row>
    <row r="15295" spans="1:6" x14ac:dyDescent="0.3">
      <c r="A15295" s="336">
        <v>50539</v>
      </c>
      <c r="B15295" s="2" t="s">
        <v>295</v>
      </c>
      <c r="C15295" s="429">
        <v>6.6724329999999998</v>
      </c>
      <c r="D15295" s="429">
        <v>3.5422039999999999</v>
      </c>
      <c r="E15295" s="429">
        <v>3.1302289999999999</v>
      </c>
      <c r="F15295" s="429">
        <v>13.719936999999994</v>
      </c>
    </row>
    <row r="15296" spans="1:6" x14ac:dyDescent="0.3">
      <c r="A15296" s="336">
        <v>50540</v>
      </c>
      <c r="B15296" s="2" t="s">
        <v>295</v>
      </c>
      <c r="C15296" s="429">
        <v>6.7359489999999997</v>
      </c>
      <c r="D15296" s="429">
        <v>3.7455949999999998</v>
      </c>
      <c r="E15296" s="429">
        <v>2.990354</v>
      </c>
      <c r="F15296" s="429">
        <v>13.791743000000004</v>
      </c>
    </row>
    <row r="15297" spans="1:6" x14ac:dyDescent="0.3">
      <c r="A15297" s="336">
        <v>50541</v>
      </c>
      <c r="B15297" s="2" t="s">
        <v>295</v>
      </c>
      <c r="C15297" s="429">
        <v>6.6959600000000004</v>
      </c>
      <c r="D15297" s="429">
        <v>3.7823859999999998</v>
      </c>
      <c r="E15297" s="429">
        <v>2.9135740000000006</v>
      </c>
      <c r="F15297" s="429">
        <v>13.339843000000005</v>
      </c>
    </row>
    <row r="15298" spans="1:6" x14ac:dyDescent="0.3">
      <c r="A15298" s="336">
        <v>50542</v>
      </c>
      <c r="B15298" s="2" t="s">
        <v>295</v>
      </c>
      <c r="C15298" s="429">
        <v>6.687506</v>
      </c>
      <c r="D15298" s="429">
        <v>3.891464</v>
      </c>
      <c r="E15298" s="429">
        <v>2.7960419999999999</v>
      </c>
      <c r="F15298" s="429">
        <v>12.347179000000004</v>
      </c>
    </row>
    <row r="15299" spans="1:6" x14ac:dyDescent="0.3">
      <c r="A15299" s="336">
        <v>50543</v>
      </c>
      <c r="B15299" s="2" t="s">
        <v>295</v>
      </c>
      <c r="C15299" s="429">
        <v>6.7861200000000004</v>
      </c>
      <c r="D15299" s="429">
        <v>3.9270139999999998</v>
      </c>
      <c r="E15299" s="429">
        <v>2.8591060000000006</v>
      </c>
      <c r="F15299" s="429">
        <v>12.914777000000004</v>
      </c>
    </row>
    <row r="15300" spans="1:6" x14ac:dyDescent="0.3">
      <c r="A15300" s="336">
        <v>50544</v>
      </c>
      <c r="B15300" s="2" t="s">
        <v>295</v>
      </c>
      <c r="C15300" s="429">
        <v>6.7811909999999997</v>
      </c>
      <c r="D15300" s="429">
        <v>3.9303170000000001</v>
      </c>
      <c r="E15300" s="429">
        <v>2.8508739999999997</v>
      </c>
      <c r="F15300" s="429">
        <v>12.502454000000004</v>
      </c>
    </row>
    <row r="15301" spans="1:6" x14ac:dyDescent="0.3">
      <c r="A15301" s="336">
        <v>50545</v>
      </c>
      <c r="B15301" s="2" t="s">
        <v>295</v>
      </c>
      <c r="C15301" s="429">
        <v>6.688326</v>
      </c>
      <c r="D15301" s="429">
        <v>3.8666619999999998</v>
      </c>
      <c r="E15301" s="429">
        <v>2.8216640000000002</v>
      </c>
      <c r="F15301" s="429">
        <v>12.541703999999992</v>
      </c>
    </row>
    <row r="15302" spans="1:6" x14ac:dyDescent="0.3">
      <c r="A15302" s="336">
        <v>50546</v>
      </c>
      <c r="B15302" s="2" t="s">
        <v>295</v>
      </c>
      <c r="C15302" s="429">
        <v>6.7190110000000001</v>
      </c>
      <c r="D15302" s="429">
        <v>3.6277550000000001</v>
      </c>
      <c r="E15302" s="429">
        <v>3.091256</v>
      </c>
      <c r="F15302" s="429">
        <v>13.786517999999994</v>
      </c>
    </row>
    <row r="15303" spans="1:6" x14ac:dyDescent="0.3">
      <c r="A15303" s="336">
        <v>50548</v>
      </c>
      <c r="B15303" s="2" t="s">
        <v>295</v>
      </c>
      <c r="C15303" s="429">
        <v>6.7013850000000001</v>
      </c>
      <c r="D15303" s="429">
        <v>3.871321</v>
      </c>
      <c r="E15303" s="429">
        <v>2.8300640000000001</v>
      </c>
      <c r="F15303" s="429">
        <v>12.587415000000004</v>
      </c>
    </row>
    <row r="15304" spans="1:6" x14ac:dyDescent="0.3">
      <c r="A15304" s="336">
        <v>50551</v>
      </c>
      <c r="B15304" s="2" t="s">
        <v>295</v>
      </c>
      <c r="C15304" s="429">
        <v>6.750521</v>
      </c>
      <c r="D15304" s="429">
        <v>3.7762009999999999</v>
      </c>
      <c r="E15304" s="429">
        <v>2.9743200000000001</v>
      </c>
      <c r="F15304" s="429">
        <v>14.109156000000002</v>
      </c>
    </row>
    <row r="15305" spans="1:6" x14ac:dyDescent="0.3">
      <c r="A15305" s="336">
        <v>50552</v>
      </c>
      <c r="B15305" s="2" t="s">
        <v>295</v>
      </c>
      <c r="C15305" s="429">
        <v>6.78512</v>
      </c>
      <c r="D15305" s="429">
        <v>3.8656269999999999</v>
      </c>
      <c r="E15305" s="429">
        <v>2.9194930000000001</v>
      </c>
      <c r="F15305" s="429">
        <v>13.701492000000002</v>
      </c>
    </row>
    <row r="15306" spans="1:6" x14ac:dyDescent="0.3">
      <c r="A15306" s="336">
        <v>50554</v>
      </c>
      <c r="B15306" s="2" t="s">
        <v>295</v>
      </c>
      <c r="C15306" s="429">
        <v>6.7071639999999997</v>
      </c>
      <c r="D15306" s="429">
        <v>3.6266600000000002</v>
      </c>
      <c r="E15306" s="429">
        <v>3.0805039999999995</v>
      </c>
      <c r="F15306" s="429">
        <v>13.608574999999998</v>
      </c>
    </row>
    <row r="15307" spans="1:6" x14ac:dyDescent="0.3">
      <c r="A15307" s="336">
        <v>50556</v>
      </c>
      <c r="B15307" s="2" t="s">
        <v>295</v>
      </c>
      <c r="C15307" s="429">
        <v>6.6543539999999997</v>
      </c>
      <c r="D15307" s="429">
        <v>3.7000199999999999</v>
      </c>
      <c r="E15307" s="429">
        <v>2.9543339999999998</v>
      </c>
      <c r="F15307" s="429">
        <v>12.800848000000002</v>
      </c>
    </row>
    <row r="15308" spans="1:6" x14ac:dyDescent="0.3">
      <c r="A15308" s="336">
        <v>50557</v>
      </c>
      <c r="B15308" s="2" t="s">
        <v>295</v>
      </c>
      <c r="C15308" s="429">
        <v>6.7538210000000003</v>
      </c>
      <c r="D15308" s="429">
        <v>3.9627729999999999</v>
      </c>
      <c r="E15308" s="429">
        <v>2.7910480000000004</v>
      </c>
      <c r="F15308" s="429">
        <v>12.010662999999997</v>
      </c>
    </row>
    <row r="15309" spans="1:6" x14ac:dyDescent="0.3">
      <c r="A15309" s="336">
        <v>50558</v>
      </c>
      <c r="B15309" s="2" t="s">
        <v>295</v>
      </c>
      <c r="C15309" s="429">
        <v>6.6680070000000002</v>
      </c>
      <c r="D15309" s="429">
        <v>3.7893330000000001</v>
      </c>
      <c r="E15309" s="429">
        <v>2.8786740000000002</v>
      </c>
      <c r="F15309" s="429">
        <v>13.000989000000004</v>
      </c>
    </row>
    <row r="15310" spans="1:6" x14ac:dyDescent="0.3">
      <c r="A15310" s="336">
        <v>50559</v>
      </c>
      <c r="B15310" s="2" t="s">
        <v>295</v>
      </c>
      <c r="C15310" s="429">
        <v>6.6332389999999997</v>
      </c>
      <c r="D15310" s="429">
        <v>3.5903450000000001</v>
      </c>
      <c r="E15310" s="429">
        <v>3.0428939999999995</v>
      </c>
      <c r="F15310" s="429">
        <v>13.598302999999998</v>
      </c>
    </row>
    <row r="15311" spans="1:6" x14ac:dyDescent="0.3">
      <c r="A15311" s="336">
        <v>50560</v>
      </c>
      <c r="B15311" s="2" t="s">
        <v>295</v>
      </c>
      <c r="C15311" s="429">
        <v>6.6413000000000002</v>
      </c>
      <c r="D15311" s="429">
        <v>3.7582309999999999</v>
      </c>
      <c r="E15311" s="429">
        <v>2.8830690000000003</v>
      </c>
      <c r="F15311" s="429">
        <v>13.059280000000001</v>
      </c>
    </row>
    <row r="15312" spans="1:6" x14ac:dyDescent="0.3">
      <c r="A15312" s="336">
        <v>50561</v>
      </c>
      <c r="B15312" s="2" t="s">
        <v>295</v>
      </c>
      <c r="C15312" s="429">
        <v>6.7533459999999996</v>
      </c>
      <c r="D15312" s="429">
        <v>3.7893400000000002</v>
      </c>
      <c r="E15312" s="429">
        <v>2.9640059999999995</v>
      </c>
      <c r="F15312" s="429">
        <v>14.063373000000002</v>
      </c>
    </row>
    <row r="15313" spans="1:6" x14ac:dyDescent="0.3">
      <c r="A15313" s="336">
        <v>50562</v>
      </c>
      <c r="B15313" s="2" t="s">
        <v>295</v>
      </c>
      <c r="C15313" s="429">
        <v>6.7057510000000002</v>
      </c>
      <c r="D15313" s="429">
        <v>3.568937</v>
      </c>
      <c r="E15313" s="429">
        <v>3.1368140000000002</v>
      </c>
      <c r="F15313" s="429">
        <v>13.865907999999997</v>
      </c>
    </row>
    <row r="15314" spans="1:6" x14ac:dyDescent="0.3">
      <c r="A15314" s="336">
        <v>50563</v>
      </c>
      <c r="B15314" s="2" t="s">
        <v>295</v>
      </c>
      <c r="C15314" s="429">
        <v>6.7521570000000004</v>
      </c>
      <c r="D15314" s="429">
        <v>3.8150249999999999</v>
      </c>
      <c r="E15314" s="429">
        <v>2.9371320000000005</v>
      </c>
      <c r="F15314" s="429">
        <v>13.788443000000008</v>
      </c>
    </row>
    <row r="15315" spans="1:6" x14ac:dyDescent="0.3">
      <c r="A15315" s="336">
        <v>50565</v>
      </c>
      <c r="B15315" s="2" t="s">
        <v>295</v>
      </c>
      <c r="C15315" s="429">
        <v>6.6820250000000003</v>
      </c>
      <c r="D15315" s="429">
        <v>3.6017290000000002</v>
      </c>
      <c r="E15315" s="429">
        <v>3.0802960000000001</v>
      </c>
      <c r="F15315" s="429">
        <v>13.462387000000007</v>
      </c>
    </row>
    <row r="15316" spans="1:6" x14ac:dyDescent="0.3">
      <c r="A15316" s="336">
        <v>50566</v>
      </c>
      <c r="B15316" s="2" t="s">
        <v>295</v>
      </c>
      <c r="C15316" s="429">
        <v>6.7608269999999999</v>
      </c>
      <c r="D15316" s="429">
        <v>3.9438879999999998</v>
      </c>
      <c r="E15316" s="429">
        <v>2.8169390000000001</v>
      </c>
      <c r="F15316" s="429">
        <v>12.769484000000002</v>
      </c>
    </row>
    <row r="15317" spans="1:6" x14ac:dyDescent="0.3">
      <c r="A15317" s="336">
        <v>50567</v>
      </c>
      <c r="B15317" s="2" t="s">
        <v>295</v>
      </c>
      <c r="C15317" s="429">
        <v>6.7136209999999998</v>
      </c>
      <c r="D15317" s="429">
        <v>3.7814100000000002</v>
      </c>
      <c r="E15317" s="429">
        <v>2.9322109999999997</v>
      </c>
      <c r="F15317" s="429">
        <v>13.206163999999998</v>
      </c>
    </row>
    <row r="15318" spans="1:6" x14ac:dyDescent="0.3">
      <c r="A15318" s="336">
        <v>50568</v>
      </c>
      <c r="B15318" s="2" t="s">
        <v>295</v>
      </c>
      <c r="C15318" s="429">
        <v>6.729609</v>
      </c>
      <c r="D15318" s="429">
        <v>3.7464119999999999</v>
      </c>
      <c r="E15318" s="429">
        <v>2.9831970000000001</v>
      </c>
      <c r="F15318" s="429">
        <v>13.401562000000009</v>
      </c>
    </row>
    <row r="15319" spans="1:6" x14ac:dyDescent="0.3">
      <c r="A15319" s="336">
        <v>50569</v>
      </c>
      <c r="B15319" s="2" t="s">
        <v>295</v>
      </c>
      <c r="C15319" s="429">
        <v>6.7417059999999998</v>
      </c>
      <c r="D15319" s="429">
        <v>3.9908980000000001</v>
      </c>
      <c r="E15319" s="429">
        <v>2.7508079999999997</v>
      </c>
      <c r="F15319" s="429">
        <v>11.951413999999993</v>
      </c>
    </row>
    <row r="15320" spans="1:6" x14ac:dyDescent="0.3">
      <c r="A15320" s="336">
        <v>50570</v>
      </c>
      <c r="B15320" s="2" t="s">
        <v>295</v>
      </c>
      <c r="C15320" s="429">
        <v>6.664663</v>
      </c>
      <c r="D15320" s="429">
        <v>3.6957620000000002</v>
      </c>
      <c r="E15320" s="429">
        <v>2.9689009999999998</v>
      </c>
      <c r="F15320" s="429">
        <v>13.545739000000001</v>
      </c>
    </row>
    <row r="15321" spans="1:6" x14ac:dyDescent="0.3">
      <c r="A15321" s="336">
        <v>50571</v>
      </c>
      <c r="B15321" s="2" t="s">
        <v>295</v>
      </c>
      <c r="C15321" s="429">
        <v>6.7167289999999999</v>
      </c>
      <c r="D15321" s="429">
        <v>3.7580819999999999</v>
      </c>
      <c r="E15321" s="429">
        <v>2.958647</v>
      </c>
      <c r="F15321" s="429">
        <v>13.787978000000006</v>
      </c>
    </row>
    <row r="15322" spans="1:6" x14ac:dyDescent="0.3">
      <c r="A15322" s="336">
        <v>50573</v>
      </c>
      <c r="B15322" s="2" t="s">
        <v>295</v>
      </c>
      <c r="C15322" s="429">
        <v>6.714099</v>
      </c>
      <c r="D15322" s="429">
        <v>3.6200589999999999</v>
      </c>
      <c r="E15322" s="429">
        <v>3.0940400000000001</v>
      </c>
      <c r="F15322" s="429">
        <v>13.844886000000002</v>
      </c>
    </row>
    <row r="15323" spans="1:6" x14ac:dyDescent="0.3">
      <c r="A15323" s="336">
        <v>50574</v>
      </c>
      <c r="B15323" s="2" t="s">
        <v>295</v>
      </c>
      <c r="C15323" s="429">
        <v>6.7210720000000004</v>
      </c>
      <c r="D15323" s="429">
        <v>3.7045170000000001</v>
      </c>
      <c r="E15323" s="429">
        <v>3.0165550000000003</v>
      </c>
      <c r="F15323" s="429">
        <v>13.787540000000003</v>
      </c>
    </row>
    <row r="15324" spans="1:6" x14ac:dyDescent="0.3">
      <c r="A15324" s="336">
        <v>50575</v>
      </c>
      <c r="B15324" s="2" t="s">
        <v>295</v>
      </c>
      <c r="C15324" s="429">
        <v>6.7308779999999997</v>
      </c>
      <c r="D15324" s="429">
        <v>3.7615850000000002</v>
      </c>
      <c r="E15324" s="429">
        <v>2.9692929999999995</v>
      </c>
      <c r="F15324" s="429">
        <v>14.00584499999999</v>
      </c>
    </row>
    <row r="15325" spans="1:6" x14ac:dyDescent="0.3">
      <c r="A15325" s="336">
        <v>50576</v>
      </c>
      <c r="B15325" s="2" t="s">
        <v>295</v>
      </c>
      <c r="C15325" s="429">
        <v>6.6878039999999999</v>
      </c>
      <c r="D15325" s="429">
        <v>3.6346440000000002</v>
      </c>
      <c r="E15325" s="429">
        <v>3.0531599999999997</v>
      </c>
      <c r="F15325" s="429">
        <v>13.292080999999996</v>
      </c>
    </row>
    <row r="15326" spans="1:6" x14ac:dyDescent="0.3">
      <c r="A15326" s="336">
        <v>50577</v>
      </c>
      <c r="B15326" s="2" t="s">
        <v>295</v>
      </c>
      <c r="C15326" s="429">
        <v>6.6679529999999998</v>
      </c>
      <c r="D15326" s="429">
        <v>3.8409110000000002</v>
      </c>
      <c r="E15326" s="429">
        <v>2.8270419999999996</v>
      </c>
      <c r="F15326" s="429">
        <v>12.633298999999994</v>
      </c>
    </row>
    <row r="15327" spans="1:6" x14ac:dyDescent="0.3">
      <c r="A15327" s="336">
        <v>50578</v>
      </c>
      <c r="B15327" s="2" t="s">
        <v>295</v>
      </c>
      <c r="C15327" s="429">
        <v>6.673667</v>
      </c>
      <c r="D15327" s="429">
        <v>3.4442179999999998</v>
      </c>
      <c r="E15327" s="429">
        <v>3.2294490000000002</v>
      </c>
      <c r="F15327" s="429">
        <v>13.881351000000002</v>
      </c>
    </row>
    <row r="15328" spans="1:6" x14ac:dyDescent="0.3">
      <c r="A15328" s="336">
        <v>50579</v>
      </c>
      <c r="B15328" s="2" t="s">
        <v>295</v>
      </c>
      <c r="C15328" s="429">
        <v>6.7942210000000003</v>
      </c>
      <c r="D15328" s="429">
        <v>3.8162609999999999</v>
      </c>
      <c r="E15328" s="429">
        <v>2.9779600000000004</v>
      </c>
      <c r="F15328" s="429">
        <v>14.33018899999999</v>
      </c>
    </row>
    <row r="15329" spans="1:6" x14ac:dyDescent="0.3">
      <c r="A15329" s="336">
        <v>50581</v>
      </c>
      <c r="B15329" s="2" t="s">
        <v>295</v>
      </c>
      <c r="C15329" s="429">
        <v>6.6951479999999997</v>
      </c>
      <c r="D15329" s="429">
        <v>3.668415</v>
      </c>
      <c r="E15329" s="429">
        <v>3.0267329999999997</v>
      </c>
      <c r="F15329" s="429">
        <v>13.743156000000003</v>
      </c>
    </row>
    <row r="15330" spans="1:6" x14ac:dyDescent="0.3">
      <c r="A15330" s="336">
        <v>50582</v>
      </c>
      <c r="B15330" s="2" t="s">
        <v>295</v>
      </c>
      <c r="C15330" s="429">
        <v>6.6840159999999997</v>
      </c>
      <c r="D15330" s="429">
        <v>3.7900960000000001</v>
      </c>
      <c r="E15330" s="429">
        <v>2.8939199999999996</v>
      </c>
      <c r="F15330" s="429">
        <v>13.072428999999996</v>
      </c>
    </row>
    <row r="15331" spans="1:6" x14ac:dyDescent="0.3">
      <c r="A15331" s="336">
        <v>50583</v>
      </c>
      <c r="B15331" s="2" t="s">
        <v>295</v>
      </c>
      <c r="C15331" s="429">
        <v>6.7290739999999998</v>
      </c>
      <c r="D15331" s="429">
        <v>3.7850060000000001</v>
      </c>
      <c r="E15331" s="429">
        <v>2.9440679999999997</v>
      </c>
      <c r="F15331" s="429">
        <v>13.641631</v>
      </c>
    </row>
    <row r="15332" spans="1:6" x14ac:dyDescent="0.3">
      <c r="A15332" s="336">
        <v>50585</v>
      </c>
      <c r="B15332" s="2" t="s">
        <v>295</v>
      </c>
      <c r="C15332" s="429">
        <v>6.6860580000000001</v>
      </c>
      <c r="D15332" s="429">
        <v>3.5331760000000001</v>
      </c>
      <c r="E15332" s="429">
        <v>3.152882</v>
      </c>
      <c r="F15332" s="429">
        <v>13.657017000000003</v>
      </c>
    </row>
    <row r="15333" spans="1:6" x14ac:dyDescent="0.3">
      <c r="A15333" s="336">
        <v>50586</v>
      </c>
      <c r="B15333" s="2" t="s">
        <v>295</v>
      </c>
      <c r="C15333" s="429">
        <v>6.7916910000000001</v>
      </c>
      <c r="D15333" s="429">
        <v>3.889796</v>
      </c>
      <c r="E15333" s="429">
        <v>2.9018950000000001</v>
      </c>
      <c r="F15333" s="429">
        <v>13.540267000000004</v>
      </c>
    </row>
    <row r="15334" spans="1:6" x14ac:dyDescent="0.3">
      <c r="A15334" s="336">
        <v>50588</v>
      </c>
      <c r="B15334" s="2" t="s">
        <v>295</v>
      </c>
      <c r="C15334" s="429">
        <v>6.7041269999999997</v>
      </c>
      <c r="D15334" s="429">
        <v>3.733282</v>
      </c>
      <c r="E15334" s="429">
        <v>2.9708449999999997</v>
      </c>
      <c r="F15334" s="429">
        <v>13.093046999999991</v>
      </c>
    </row>
    <row r="15335" spans="1:6" x14ac:dyDescent="0.3">
      <c r="A15335" s="336">
        <v>50590</v>
      </c>
      <c r="B15335" s="2" t="s">
        <v>295</v>
      </c>
      <c r="C15335" s="429">
        <v>6.6729659999999997</v>
      </c>
      <c r="D15335" s="429">
        <v>3.6289709999999999</v>
      </c>
      <c r="E15335" s="429">
        <v>3.0439949999999998</v>
      </c>
      <c r="F15335" s="429">
        <v>13.233394000000001</v>
      </c>
    </row>
    <row r="15336" spans="1:6" x14ac:dyDescent="0.3">
      <c r="A15336" s="336">
        <v>50591</v>
      </c>
      <c r="B15336" s="2" t="s">
        <v>295</v>
      </c>
      <c r="C15336" s="429">
        <v>6.7070860000000003</v>
      </c>
      <c r="D15336" s="429">
        <v>3.9250129999999999</v>
      </c>
      <c r="E15336" s="429">
        <v>2.7820730000000005</v>
      </c>
      <c r="F15336" s="429">
        <v>12.171567000000007</v>
      </c>
    </row>
    <row r="15337" spans="1:6" x14ac:dyDescent="0.3">
      <c r="A15337" s="336">
        <v>50594</v>
      </c>
      <c r="B15337" s="2" t="s">
        <v>295</v>
      </c>
      <c r="C15337" s="429">
        <v>6.7184850000000003</v>
      </c>
      <c r="D15337" s="429">
        <v>3.965036</v>
      </c>
      <c r="E15337" s="429">
        <v>2.7534490000000003</v>
      </c>
      <c r="F15337" s="429">
        <v>11.902532000000008</v>
      </c>
    </row>
    <row r="15338" spans="1:6" x14ac:dyDescent="0.3">
      <c r="A15338" s="336">
        <v>50595</v>
      </c>
      <c r="B15338" s="2" t="s">
        <v>295</v>
      </c>
      <c r="C15338" s="429">
        <v>6.7325900000000001</v>
      </c>
      <c r="D15338" s="429">
        <v>3.948763</v>
      </c>
      <c r="E15338" s="429">
        <v>2.7838270000000001</v>
      </c>
      <c r="F15338" s="429">
        <v>11.990466000000001</v>
      </c>
    </row>
    <row r="15339" spans="1:6" x14ac:dyDescent="0.3">
      <c r="A15339" s="336">
        <v>50597</v>
      </c>
      <c r="B15339" s="2" t="s">
        <v>295</v>
      </c>
      <c r="C15339" s="429">
        <v>6.6637789999999999</v>
      </c>
      <c r="D15339" s="429">
        <v>3.6125389999999999</v>
      </c>
      <c r="E15339" s="429">
        <v>3.05124</v>
      </c>
      <c r="F15339" s="429">
        <v>13.780265</v>
      </c>
    </row>
    <row r="15340" spans="1:6" x14ac:dyDescent="0.3">
      <c r="A15340" s="336">
        <v>50598</v>
      </c>
      <c r="B15340" s="2" t="s">
        <v>295</v>
      </c>
      <c r="C15340" s="429">
        <v>6.6312519999999999</v>
      </c>
      <c r="D15340" s="429">
        <v>3.5733039999999998</v>
      </c>
      <c r="E15340" s="429">
        <v>3.0579480000000001</v>
      </c>
      <c r="F15340" s="429">
        <v>13.778097000000006</v>
      </c>
    </row>
    <row r="15341" spans="1:6" x14ac:dyDescent="0.3">
      <c r="A15341" s="336">
        <v>50599</v>
      </c>
      <c r="B15341" s="2" t="s">
        <v>295</v>
      </c>
      <c r="C15341" s="429">
        <v>6.7164029999999997</v>
      </c>
      <c r="D15341" s="429">
        <v>3.9564349999999999</v>
      </c>
      <c r="E15341" s="429">
        <v>2.7599679999999998</v>
      </c>
      <c r="F15341" s="429">
        <v>11.950953000000005</v>
      </c>
    </row>
    <row r="15342" spans="1:6" x14ac:dyDescent="0.3">
      <c r="A15342" s="336">
        <v>50601</v>
      </c>
      <c r="B15342" s="2" t="s">
        <v>295</v>
      </c>
      <c r="C15342" s="429">
        <v>6.5684630000000004</v>
      </c>
      <c r="D15342" s="429">
        <v>3.9757370000000001</v>
      </c>
      <c r="E15342" s="429">
        <v>2.5927260000000003</v>
      </c>
      <c r="F15342" s="429">
        <v>10.797617000000013</v>
      </c>
    </row>
    <row r="15343" spans="1:6" x14ac:dyDescent="0.3">
      <c r="A15343" s="336">
        <v>50602</v>
      </c>
      <c r="B15343" s="2" t="s">
        <v>295</v>
      </c>
      <c r="C15343" s="429">
        <v>6.4832539999999996</v>
      </c>
      <c r="D15343" s="429">
        <v>3.987298</v>
      </c>
      <c r="E15343" s="429">
        <v>2.4959559999999996</v>
      </c>
      <c r="F15343" s="429">
        <v>9.8822939999999981</v>
      </c>
    </row>
    <row r="15344" spans="1:6" x14ac:dyDescent="0.3">
      <c r="A15344" s="336">
        <v>50603</v>
      </c>
      <c r="B15344" s="2" t="s">
        <v>293</v>
      </c>
      <c r="C15344" s="429">
        <v>6.2622070000000001</v>
      </c>
      <c r="D15344" s="429">
        <v>4.020391</v>
      </c>
      <c r="E15344" s="429">
        <v>2.241816</v>
      </c>
      <c r="F15344" s="429">
        <v>7.7055249999999944</v>
      </c>
    </row>
    <row r="15345" spans="1:6" x14ac:dyDescent="0.3">
      <c r="A15345" s="336">
        <v>50604</v>
      </c>
      <c r="B15345" s="2" t="s">
        <v>295</v>
      </c>
      <c r="C15345" s="429">
        <v>6.5084169999999997</v>
      </c>
      <c r="D15345" s="429">
        <v>3.9801950000000001</v>
      </c>
      <c r="E15345" s="429">
        <v>2.5282219999999995</v>
      </c>
      <c r="F15345" s="429">
        <v>10.399659000000003</v>
      </c>
    </row>
    <row r="15346" spans="1:6" x14ac:dyDescent="0.3">
      <c r="A15346" s="336">
        <v>50605</v>
      </c>
      <c r="B15346" s="2" t="s">
        <v>295</v>
      </c>
      <c r="C15346" s="429">
        <v>6.5075510000000003</v>
      </c>
      <c r="D15346" s="429">
        <v>3.9466130000000001</v>
      </c>
      <c r="E15346" s="429">
        <v>2.5609380000000002</v>
      </c>
      <c r="F15346" s="429">
        <v>10.436954999999998</v>
      </c>
    </row>
    <row r="15347" spans="1:6" x14ac:dyDescent="0.3">
      <c r="A15347" s="336">
        <v>50606</v>
      </c>
      <c r="B15347" s="2" t="s">
        <v>295</v>
      </c>
      <c r="C15347" s="429">
        <v>6.156968</v>
      </c>
      <c r="D15347" s="429">
        <v>3.9331499999999999</v>
      </c>
      <c r="E15347" s="429">
        <v>2.2238180000000001</v>
      </c>
      <c r="F15347" s="429">
        <v>7.1240389999999891</v>
      </c>
    </row>
    <row r="15348" spans="1:6" x14ac:dyDescent="0.3">
      <c r="A15348" s="336">
        <v>50607</v>
      </c>
      <c r="B15348" s="2" t="s">
        <v>295</v>
      </c>
      <c r="C15348" s="429">
        <v>6.1998980000000001</v>
      </c>
      <c r="D15348" s="429">
        <v>3.9617819999999999</v>
      </c>
      <c r="E15348" s="429">
        <v>2.2381160000000002</v>
      </c>
      <c r="F15348" s="429">
        <v>7.2684509999999989</v>
      </c>
    </row>
    <row r="15349" spans="1:6" x14ac:dyDescent="0.3">
      <c r="A15349" s="336">
        <v>50608</v>
      </c>
      <c r="B15349" s="2" t="s">
        <v>295</v>
      </c>
      <c r="C15349" s="429">
        <v>6.5281409999999997</v>
      </c>
      <c r="D15349" s="429">
        <v>3.9799329999999999</v>
      </c>
      <c r="E15349" s="429">
        <v>2.5482079999999998</v>
      </c>
      <c r="F15349" s="429">
        <v>10.591810000000006</v>
      </c>
    </row>
    <row r="15350" spans="1:6" x14ac:dyDescent="0.3">
      <c r="A15350" s="336">
        <v>50609</v>
      </c>
      <c r="B15350" s="2" t="s">
        <v>295</v>
      </c>
      <c r="C15350" s="429">
        <v>6.5136390000000004</v>
      </c>
      <c r="D15350" s="429">
        <v>3.8475190000000001</v>
      </c>
      <c r="E15350" s="429">
        <v>2.6661200000000003</v>
      </c>
      <c r="F15350" s="429">
        <v>10.132353999999992</v>
      </c>
    </row>
    <row r="15351" spans="1:6" x14ac:dyDescent="0.3">
      <c r="A15351" s="336">
        <v>50611</v>
      </c>
      <c r="B15351" s="2" t="s">
        <v>295</v>
      </c>
      <c r="C15351" s="429">
        <v>6.4701170000000001</v>
      </c>
      <c r="D15351" s="429">
        <v>3.9470339999999999</v>
      </c>
      <c r="E15351" s="429">
        <v>2.5230830000000002</v>
      </c>
      <c r="F15351" s="429">
        <v>10.145021000000007</v>
      </c>
    </row>
    <row r="15352" spans="1:6" x14ac:dyDescent="0.3">
      <c r="A15352" s="336">
        <v>50612</v>
      </c>
      <c r="B15352" s="2" t="s">
        <v>295</v>
      </c>
      <c r="C15352" s="429">
        <v>6.456569</v>
      </c>
      <c r="D15352" s="429">
        <v>4.113226</v>
      </c>
      <c r="E15352" s="429">
        <v>2.343343</v>
      </c>
      <c r="F15352" s="429">
        <v>8.8277330000000127</v>
      </c>
    </row>
    <row r="15353" spans="1:6" x14ac:dyDescent="0.3">
      <c r="A15353" s="336">
        <v>50613</v>
      </c>
      <c r="B15353" s="2" t="s">
        <v>293</v>
      </c>
      <c r="C15353" s="429">
        <v>6.4982839999999999</v>
      </c>
      <c r="D15353" s="429">
        <v>4.0658329999999996</v>
      </c>
      <c r="E15353" s="429">
        <v>2.4324510000000004</v>
      </c>
      <c r="F15353" s="429">
        <v>9.2334479999999992</v>
      </c>
    </row>
    <row r="15354" spans="1:6" x14ac:dyDescent="0.3">
      <c r="A15354" s="336">
        <v>50614</v>
      </c>
      <c r="B15354" s="2" t="s">
        <v>293</v>
      </c>
      <c r="C15354" s="429">
        <v>6.502974</v>
      </c>
      <c r="D15354" s="429">
        <v>4.0452789999999998</v>
      </c>
      <c r="E15354" s="429">
        <v>2.4576950000000002</v>
      </c>
      <c r="F15354" s="429">
        <v>9.1581470000000067</v>
      </c>
    </row>
    <row r="15355" spans="1:6" x14ac:dyDescent="0.3">
      <c r="A15355" s="336">
        <v>50616</v>
      </c>
      <c r="B15355" s="2" t="s">
        <v>295</v>
      </c>
      <c r="C15355" s="429">
        <v>6.3465800000000003</v>
      </c>
      <c r="D15355" s="429">
        <v>3.874676</v>
      </c>
      <c r="E15355" s="429">
        <v>2.4719040000000003</v>
      </c>
      <c r="F15355" s="429">
        <v>8.7533959999999986</v>
      </c>
    </row>
    <row r="15356" spans="1:6" x14ac:dyDescent="0.3">
      <c r="A15356" s="336">
        <v>50619</v>
      </c>
      <c r="B15356" s="2" t="s">
        <v>295</v>
      </c>
      <c r="C15356" s="429">
        <v>6.4533800000000001</v>
      </c>
      <c r="D15356" s="429">
        <v>4.0102310000000001</v>
      </c>
      <c r="E15356" s="429">
        <v>2.443149</v>
      </c>
      <c r="F15356" s="429">
        <v>9.3781249999999901</v>
      </c>
    </row>
    <row r="15357" spans="1:6" x14ac:dyDescent="0.3">
      <c r="A15357" s="336">
        <v>50621</v>
      </c>
      <c r="B15357" s="2" t="s">
        <v>295</v>
      </c>
      <c r="C15357" s="429">
        <v>6.5527119999999996</v>
      </c>
      <c r="D15357" s="429">
        <v>3.8103250000000002</v>
      </c>
      <c r="E15357" s="429">
        <v>2.7423869999999995</v>
      </c>
      <c r="F15357" s="429">
        <v>10.509836</v>
      </c>
    </row>
    <row r="15358" spans="1:6" x14ac:dyDescent="0.3">
      <c r="A15358" s="336">
        <v>50622</v>
      </c>
      <c r="B15358" s="2" t="s">
        <v>293</v>
      </c>
      <c r="C15358" s="429">
        <v>6.4400440000000003</v>
      </c>
      <c r="D15358" s="429">
        <v>3.9961769999999999</v>
      </c>
      <c r="E15358" s="429">
        <v>2.4438670000000005</v>
      </c>
      <c r="F15358" s="429">
        <v>8.596656000000003</v>
      </c>
    </row>
    <row r="15359" spans="1:6" x14ac:dyDescent="0.3">
      <c r="A15359" s="336">
        <v>50624</v>
      </c>
      <c r="B15359" s="2" t="s">
        <v>295</v>
      </c>
      <c r="C15359" s="429">
        <v>6.5146449999999998</v>
      </c>
      <c r="D15359" s="429">
        <v>4.0744899999999999</v>
      </c>
      <c r="E15359" s="429">
        <v>2.4401549999999999</v>
      </c>
      <c r="F15359" s="429">
        <v>9.7069250000000054</v>
      </c>
    </row>
    <row r="15360" spans="1:6" x14ac:dyDescent="0.3">
      <c r="A15360" s="336">
        <v>50625</v>
      </c>
      <c r="B15360" s="2" t="s">
        <v>295</v>
      </c>
      <c r="C15360" s="429">
        <v>6.5089740000000003</v>
      </c>
      <c r="D15360" s="429">
        <v>3.965964</v>
      </c>
      <c r="E15360" s="429">
        <v>2.5430100000000002</v>
      </c>
      <c r="F15360" s="429">
        <v>10.508088999999995</v>
      </c>
    </row>
    <row r="15361" spans="1:6" x14ac:dyDescent="0.3">
      <c r="A15361" s="336">
        <v>50626</v>
      </c>
      <c r="B15361" s="2" t="s">
        <v>293</v>
      </c>
      <c r="C15361" s="429">
        <v>6.3911210000000001</v>
      </c>
      <c r="D15361" s="429">
        <v>4.0119090000000002</v>
      </c>
      <c r="E15361" s="429">
        <v>2.3792119999999999</v>
      </c>
      <c r="F15361" s="429">
        <v>8.1548110000000094</v>
      </c>
    </row>
    <row r="15362" spans="1:6" x14ac:dyDescent="0.3">
      <c r="A15362" s="336">
        <v>50627</v>
      </c>
      <c r="B15362" s="2" t="s">
        <v>295</v>
      </c>
      <c r="C15362" s="429">
        <v>6.6319480000000004</v>
      </c>
      <c r="D15362" s="429">
        <v>3.875594</v>
      </c>
      <c r="E15362" s="429">
        <v>2.7563540000000004</v>
      </c>
      <c r="F15362" s="429">
        <v>11.134312000000005</v>
      </c>
    </row>
    <row r="15363" spans="1:6" x14ac:dyDescent="0.3">
      <c r="A15363" s="336">
        <v>50628</v>
      </c>
      <c r="B15363" s="2" t="s">
        <v>293</v>
      </c>
      <c r="C15363" s="429">
        <v>6.1775539999999998</v>
      </c>
      <c r="D15363" s="429">
        <v>3.9800089999999999</v>
      </c>
      <c r="E15363" s="429">
        <v>2.1975449999999999</v>
      </c>
      <c r="F15363" s="429">
        <v>7.3519450000000006</v>
      </c>
    </row>
    <row r="15364" spans="1:6" x14ac:dyDescent="0.3">
      <c r="A15364" s="336">
        <v>50629</v>
      </c>
      <c r="B15364" s="2" t="s">
        <v>293</v>
      </c>
      <c r="C15364" s="429">
        <v>6.3255189999999999</v>
      </c>
      <c r="D15364" s="429">
        <v>4.0161759999999997</v>
      </c>
      <c r="E15364" s="429">
        <v>2.3093430000000001</v>
      </c>
      <c r="F15364" s="429">
        <v>7.7043810000000015</v>
      </c>
    </row>
    <row r="15365" spans="1:6" x14ac:dyDescent="0.3">
      <c r="A15365" s="336">
        <v>50630</v>
      </c>
      <c r="B15365" s="2" t="s">
        <v>293</v>
      </c>
      <c r="C15365" s="429">
        <v>6.2864089999999999</v>
      </c>
      <c r="D15365" s="429">
        <v>3.9546350000000001</v>
      </c>
      <c r="E15365" s="429">
        <v>2.3317739999999998</v>
      </c>
      <c r="F15365" s="429">
        <v>7.4506389999999953</v>
      </c>
    </row>
    <row r="15366" spans="1:6" x14ac:dyDescent="0.3">
      <c r="A15366" s="336">
        <v>50632</v>
      </c>
      <c r="B15366" s="2" t="s">
        <v>295</v>
      </c>
      <c r="C15366" s="429">
        <v>6.4959239999999996</v>
      </c>
      <c r="D15366" s="429">
        <v>3.8289469999999999</v>
      </c>
      <c r="E15366" s="429">
        <v>2.6669769999999997</v>
      </c>
      <c r="F15366" s="429">
        <v>9.7988659999999967</v>
      </c>
    </row>
    <row r="15367" spans="1:6" x14ac:dyDescent="0.3">
      <c r="A15367" s="336">
        <v>50633</v>
      </c>
      <c r="B15367" s="2" t="s">
        <v>295</v>
      </c>
      <c r="C15367" s="429">
        <v>6.560022</v>
      </c>
      <c r="D15367" s="429">
        <v>3.9922230000000001</v>
      </c>
      <c r="E15367" s="429">
        <v>2.5677989999999999</v>
      </c>
      <c r="F15367" s="429">
        <v>10.84259299999999</v>
      </c>
    </row>
    <row r="15368" spans="1:6" x14ac:dyDescent="0.3">
      <c r="A15368" s="336">
        <v>50634</v>
      </c>
      <c r="B15368" s="2" t="s">
        <v>293</v>
      </c>
      <c r="C15368" s="429">
        <v>6.4466919999999996</v>
      </c>
      <c r="D15368" s="429">
        <v>4.0554379999999997</v>
      </c>
      <c r="E15368" s="429">
        <v>2.391254</v>
      </c>
      <c r="F15368" s="429">
        <v>8.5284679999999966</v>
      </c>
    </row>
    <row r="15369" spans="1:6" x14ac:dyDescent="0.3">
      <c r="A15369" s="336">
        <v>50635</v>
      </c>
      <c r="B15369" s="2" t="s">
        <v>295</v>
      </c>
      <c r="C15369" s="429">
        <v>6.4900799999999998</v>
      </c>
      <c r="D15369" s="429">
        <v>3.8950279999999999</v>
      </c>
      <c r="E15369" s="429">
        <v>2.5950519999999999</v>
      </c>
      <c r="F15369" s="429">
        <v>9.7935930000000013</v>
      </c>
    </row>
    <row r="15370" spans="1:6" x14ac:dyDescent="0.3">
      <c r="A15370" s="336">
        <v>50636</v>
      </c>
      <c r="B15370" s="2" t="s">
        <v>295</v>
      </c>
      <c r="C15370" s="429">
        <v>6.4324969999999997</v>
      </c>
      <c r="D15370" s="429">
        <v>3.9108130000000001</v>
      </c>
      <c r="E15370" s="429">
        <v>2.5216839999999996</v>
      </c>
      <c r="F15370" s="429">
        <v>9.6950479999999999</v>
      </c>
    </row>
    <row r="15371" spans="1:6" x14ac:dyDescent="0.3">
      <c r="A15371" s="336">
        <v>50638</v>
      </c>
      <c r="B15371" s="2" t="s">
        <v>295</v>
      </c>
      <c r="C15371" s="429">
        <v>6.5165649999999999</v>
      </c>
      <c r="D15371" s="429">
        <v>3.9367139999999998</v>
      </c>
      <c r="E15371" s="429">
        <v>2.5798510000000001</v>
      </c>
      <c r="F15371" s="429">
        <v>10.182540999999997</v>
      </c>
    </row>
    <row r="15372" spans="1:6" x14ac:dyDescent="0.3">
      <c r="A15372" s="336">
        <v>50641</v>
      </c>
      <c r="B15372" s="2" t="s">
        <v>293</v>
      </c>
      <c r="C15372" s="429">
        <v>6.2776170000000002</v>
      </c>
      <c r="D15372" s="429">
        <v>4.023377</v>
      </c>
      <c r="E15372" s="429">
        <v>2.2542400000000002</v>
      </c>
      <c r="F15372" s="429">
        <v>7.4576730000000069</v>
      </c>
    </row>
    <row r="15373" spans="1:6" x14ac:dyDescent="0.3">
      <c r="A15373" s="336">
        <v>50642</v>
      </c>
      <c r="B15373" s="2" t="s">
        <v>295</v>
      </c>
      <c r="C15373" s="429">
        <v>6.5123709999999999</v>
      </c>
      <c r="D15373" s="429">
        <v>3.974685</v>
      </c>
      <c r="E15373" s="429">
        <v>2.5376859999999999</v>
      </c>
      <c r="F15373" s="429">
        <v>10.202323000000003</v>
      </c>
    </row>
    <row r="15374" spans="1:6" x14ac:dyDescent="0.3">
      <c r="A15374" s="336">
        <v>50643</v>
      </c>
      <c r="B15374" s="2" t="s">
        <v>293</v>
      </c>
      <c r="C15374" s="429">
        <v>6.4851070000000002</v>
      </c>
      <c r="D15374" s="429">
        <v>4.1213319999999998</v>
      </c>
      <c r="E15374" s="429">
        <v>2.3637750000000004</v>
      </c>
      <c r="F15374" s="429">
        <v>9.0763660000000002</v>
      </c>
    </row>
    <row r="15375" spans="1:6" x14ac:dyDescent="0.3">
      <c r="A15375" s="336">
        <v>50644</v>
      </c>
      <c r="B15375" s="2" t="s">
        <v>293</v>
      </c>
      <c r="C15375" s="429">
        <v>6.3223370000000001</v>
      </c>
      <c r="D15375" s="429">
        <v>4.0300390000000004</v>
      </c>
      <c r="E15375" s="429">
        <v>2.2922979999999997</v>
      </c>
      <c r="F15375" s="429">
        <v>7.9294499999999992</v>
      </c>
    </row>
    <row r="15376" spans="1:6" x14ac:dyDescent="0.3">
      <c r="A15376" s="336">
        <v>50645</v>
      </c>
      <c r="B15376" s="2" t="s">
        <v>293</v>
      </c>
      <c r="C15376" s="429">
        <v>6.3287649999999998</v>
      </c>
      <c r="D15376" s="429">
        <v>4.0225410000000004</v>
      </c>
      <c r="E15376" s="429">
        <v>2.3062239999999994</v>
      </c>
      <c r="F15376" s="429">
        <v>8.0809190000000015</v>
      </c>
    </row>
    <row r="15377" spans="1:6" x14ac:dyDescent="0.3">
      <c r="A15377" s="336">
        <v>50647</v>
      </c>
      <c r="B15377" s="2" t="s">
        <v>293</v>
      </c>
      <c r="C15377" s="429">
        <v>6.483409</v>
      </c>
      <c r="D15377" s="429">
        <v>4.0365659999999997</v>
      </c>
      <c r="E15377" s="429">
        <v>2.4468430000000003</v>
      </c>
      <c r="F15377" s="429">
        <v>9.1182559999999988</v>
      </c>
    </row>
    <row r="15378" spans="1:6" x14ac:dyDescent="0.3">
      <c r="A15378" s="336">
        <v>50648</v>
      </c>
      <c r="B15378" s="2" t="s">
        <v>293</v>
      </c>
      <c r="C15378" s="429">
        <v>6.3887549999999997</v>
      </c>
      <c r="D15378" s="429">
        <v>4.0488229999999996</v>
      </c>
      <c r="E15378" s="429">
        <v>2.3399320000000001</v>
      </c>
      <c r="F15378" s="429">
        <v>8.1904389999999978</v>
      </c>
    </row>
    <row r="15379" spans="1:6" x14ac:dyDescent="0.3">
      <c r="A15379" s="336">
        <v>50649</v>
      </c>
      <c r="B15379" s="2" t="s">
        <v>295</v>
      </c>
      <c r="C15379" s="429">
        <v>6.4927060000000001</v>
      </c>
      <c r="D15379" s="429">
        <v>3.9823210000000002</v>
      </c>
      <c r="E15379" s="429">
        <v>2.5103849999999999</v>
      </c>
      <c r="F15379" s="429">
        <v>10.179831000000004</v>
      </c>
    </row>
    <row r="15380" spans="1:6" x14ac:dyDescent="0.3">
      <c r="A15380" s="336">
        <v>50650</v>
      </c>
      <c r="B15380" s="2" t="s">
        <v>295</v>
      </c>
      <c r="C15380" s="429">
        <v>6.196256</v>
      </c>
      <c r="D15380" s="429">
        <v>3.884433</v>
      </c>
      <c r="E15380" s="429">
        <v>2.311823</v>
      </c>
      <c r="F15380" s="429">
        <v>7.4679799999999936</v>
      </c>
    </row>
    <row r="15381" spans="1:6" x14ac:dyDescent="0.3">
      <c r="A15381" s="336">
        <v>50651</v>
      </c>
      <c r="B15381" s="2" t="s">
        <v>293</v>
      </c>
      <c r="C15381" s="429">
        <v>6.4343760000000003</v>
      </c>
      <c r="D15381" s="429">
        <v>4.1029520000000002</v>
      </c>
      <c r="E15381" s="429">
        <v>2.3314240000000002</v>
      </c>
      <c r="F15381" s="429">
        <v>8.4806199999999912</v>
      </c>
    </row>
    <row r="15382" spans="1:6" x14ac:dyDescent="0.3">
      <c r="A15382" s="336">
        <v>50652</v>
      </c>
      <c r="B15382" s="2" t="s">
        <v>295</v>
      </c>
      <c r="C15382" s="429">
        <v>6.4972200000000004</v>
      </c>
      <c r="D15382" s="429">
        <v>3.9251520000000002</v>
      </c>
      <c r="E15382" s="429">
        <v>2.5720680000000002</v>
      </c>
      <c r="F15382" s="429">
        <v>9.9317420000000034</v>
      </c>
    </row>
    <row r="15383" spans="1:6" x14ac:dyDescent="0.3">
      <c r="A15383" s="336">
        <v>50653</v>
      </c>
      <c r="B15383" s="2" t="s">
        <v>295</v>
      </c>
      <c r="C15383" s="429">
        <v>6.4226390000000002</v>
      </c>
      <c r="D15383" s="429">
        <v>3.88802</v>
      </c>
      <c r="E15383" s="429">
        <v>2.5346190000000002</v>
      </c>
      <c r="F15383" s="429">
        <v>9.744259999999997</v>
      </c>
    </row>
    <row r="15384" spans="1:6" x14ac:dyDescent="0.3">
      <c r="A15384" s="336">
        <v>50654</v>
      </c>
      <c r="B15384" s="2" t="s">
        <v>295</v>
      </c>
      <c r="C15384" s="429">
        <v>6.2421340000000001</v>
      </c>
      <c r="D15384" s="429">
        <v>3.7885879999999998</v>
      </c>
      <c r="E15384" s="429">
        <v>2.4535460000000002</v>
      </c>
      <c r="F15384" s="429">
        <v>8.028182000000001</v>
      </c>
    </row>
    <row r="15385" spans="1:6" x14ac:dyDescent="0.3">
      <c r="A15385" s="336">
        <v>50655</v>
      </c>
      <c r="B15385" s="2" t="s">
        <v>293</v>
      </c>
      <c r="C15385" s="429">
        <v>6.2080349999999997</v>
      </c>
      <c r="D15385" s="429">
        <v>4.0433329999999996</v>
      </c>
      <c r="E15385" s="429">
        <v>2.1647020000000001</v>
      </c>
      <c r="F15385" s="429">
        <v>6.8504170000000002</v>
      </c>
    </row>
    <row r="15386" spans="1:6" x14ac:dyDescent="0.3">
      <c r="A15386" s="336">
        <v>50658</v>
      </c>
      <c r="B15386" s="2" t="s">
        <v>295</v>
      </c>
      <c r="C15386" s="429">
        <v>6.353186</v>
      </c>
      <c r="D15386" s="429">
        <v>3.9975360000000002</v>
      </c>
      <c r="E15386" s="429">
        <v>2.3556499999999998</v>
      </c>
      <c r="F15386" s="429">
        <v>8.6343049999999906</v>
      </c>
    </row>
    <row r="15387" spans="1:6" x14ac:dyDescent="0.3">
      <c r="A15387" s="336">
        <v>50659</v>
      </c>
      <c r="B15387" s="2" t="s">
        <v>293</v>
      </c>
      <c r="C15387" s="429">
        <v>6.2584280000000003</v>
      </c>
      <c r="D15387" s="429">
        <v>3.9495580000000001</v>
      </c>
      <c r="E15387" s="429">
        <v>2.3088700000000002</v>
      </c>
      <c r="F15387" s="429">
        <v>7.4427549999999982</v>
      </c>
    </row>
    <row r="15388" spans="1:6" x14ac:dyDescent="0.3">
      <c r="A15388" s="336">
        <v>50660</v>
      </c>
      <c r="B15388" s="2" t="s">
        <v>295</v>
      </c>
      <c r="C15388" s="429">
        <v>6.5213010000000002</v>
      </c>
      <c r="D15388" s="429">
        <v>4.1224059999999998</v>
      </c>
      <c r="E15388" s="429">
        <v>2.3988950000000004</v>
      </c>
      <c r="F15388" s="429">
        <v>9.5816869999999987</v>
      </c>
    </row>
    <row r="15389" spans="1:6" x14ac:dyDescent="0.3">
      <c r="A15389" s="336">
        <v>50662</v>
      </c>
      <c r="B15389" s="2" t="s">
        <v>293</v>
      </c>
      <c r="C15389" s="429">
        <v>6.2547949999999997</v>
      </c>
      <c r="D15389" s="429">
        <v>4.0295730000000001</v>
      </c>
      <c r="E15389" s="429">
        <v>2.2252219999999996</v>
      </c>
      <c r="F15389" s="429">
        <v>7.1622129999999977</v>
      </c>
    </row>
    <row r="15390" spans="1:6" x14ac:dyDescent="0.3">
      <c r="A15390" s="336">
        <v>50665</v>
      </c>
      <c r="B15390" s="2" t="s">
        <v>295</v>
      </c>
      <c r="C15390" s="429">
        <v>6.5174510000000003</v>
      </c>
      <c r="D15390" s="429">
        <v>4.0243869999999999</v>
      </c>
      <c r="E15390" s="429">
        <v>2.4930640000000004</v>
      </c>
      <c r="F15390" s="429">
        <v>10.023723999999998</v>
      </c>
    </row>
    <row r="15391" spans="1:6" x14ac:dyDescent="0.3">
      <c r="A15391" s="336">
        <v>50666</v>
      </c>
      <c r="B15391" s="2" t="s">
        <v>293</v>
      </c>
      <c r="C15391" s="429">
        <v>6.4153880000000001</v>
      </c>
      <c r="D15391" s="429">
        <v>4.0691579999999998</v>
      </c>
      <c r="E15391" s="429">
        <v>2.3462300000000003</v>
      </c>
      <c r="F15391" s="429">
        <v>8.7639169999999957</v>
      </c>
    </row>
    <row r="15392" spans="1:6" x14ac:dyDescent="0.3">
      <c r="A15392" s="336">
        <v>50667</v>
      </c>
      <c r="B15392" s="2" t="s">
        <v>293</v>
      </c>
      <c r="C15392" s="429">
        <v>6.4434250000000004</v>
      </c>
      <c r="D15392" s="429">
        <v>4.037744</v>
      </c>
      <c r="E15392" s="429">
        <v>2.4056810000000004</v>
      </c>
      <c r="F15392" s="429">
        <v>8.4863470000000056</v>
      </c>
    </row>
    <row r="15393" spans="1:6" x14ac:dyDescent="0.3">
      <c r="A15393" s="336">
        <v>50668</v>
      </c>
      <c r="B15393" s="2" t="s">
        <v>293</v>
      </c>
      <c r="C15393" s="429">
        <v>6.3816940000000004</v>
      </c>
      <c r="D15393" s="429">
        <v>3.9955889999999998</v>
      </c>
      <c r="E15393" s="429">
        <v>2.3861050000000006</v>
      </c>
      <c r="F15393" s="429">
        <v>8.074304999999999</v>
      </c>
    </row>
    <row r="15394" spans="1:6" x14ac:dyDescent="0.3">
      <c r="A15394" s="336">
        <v>50669</v>
      </c>
      <c r="B15394" s="2" t="s">
        <v>295</v>
      </c>
      <c r="C15394" s="429">
        <v>6.4977239999999998</v>
      </c>
      <c r="D15394" s="429">
        <v>4.0432069999999998</v>
      </c>
      <c r="E15394" s="429">
        <v>2.4545170000000001</v>
      </c>
      <c r="F15394" s="429">
        <v>9.5221820000000008</v>
      </c>
    </row>
    <row r="15395" spans="1:6" x14ac:dyDescent="0.3">
      <c r="A15395" s="336">
        <v>50670</v>
      </c>
      <c r="B15395" s="2" t="s">
        <v>295</v>
      </c>
      <c r="C15395" s="429">
        <v>6.4942159999999998</v>
      </c>
      <c r="D15395" s="429">
        <v>4.0986029999999998</v>
      </c>
      <c r="E15395" s="429">
        <v>2.395613</v>
      </c>
      <c r="F15395" s="429">
        <v>9.4516259999999974</v>
      </c>
    </row>
    <row r="15396" spans="1:6" x14ac:dyDescent="0.3">
      <c r="A15396" s="336">
        <v>50671</v>
      </c>
      <c r="B15396" s="2" t="s">
        <v>293</v>
      </c>
      <c r="C15396" s="429">
        <v>6.2214029999999996</v>
      </c>
      <c r="D15396" s="429">
        <v>4.0173730000000001</v>
      </c>
      <c r="E15396" s="429">
        <v>2.2040299999999995</v>
      </c>
      <c r="F15396" s="429">
        <v>7.0983349999999987</v>
      </c>
    </row>
    <row r="15397" spans="1:6" x14ac:dyDescent="0.3">
      <c r="A15397" s="336">
        <v>50672</v>
      </c>
      <c r="B15397" s="2" t="s">
        <v>295</v>
      </c>
      <c r="C15397" s="429">
        <v>6.6136920000000003</v>
      </c>
      <c r="D15397" s="429">
        <v>3.9240819999999998</v>
      </c>
      <c r="E15397" s="429">
        <v>2.6896100000000005</v>
      </c>
      <c r="F15397" s="429">
        <v>10.966277000000005</v>
      </c>
    </row>
    <row r="15398" spans="1:6" x14ac:dyDescent="0.3">
      <c r="A15398" s="336">
        <v>50674</v>
      </c>
      <c r="B15398" s="2" t="s">
        <v>293</v>
      </c>
      <c r="C15398" s="429">
        <v>6.2923830000000001</v>
      </c>
      <c r="D15398" s="429">
        <v>3.9946579999999998</v>
      </c>
      <c r="E15398" s="429">
        <v>2.2977250000000002</v>
      </c>
      <c r="F15398" s="429">
        <v>7.3817739999999965</v>
      </c>
    </row>
    <row r="15399" spans="1:6" x14ac:dyDescent="0.3">
      <c r="A15399" s="336">
        <v>50675</v>
      </c>
      <c r="B15399" s="2" t="s">
        <v>295</v>
      </c>
      <c r="C15399" s="429">
        <v>6.4763739999999999</v>
      </c>
      <c r="D15399" s="429">
        <v>4.023574</v>
      </c>
      <c r="E15399" s="429">
        <v>2.4527999999999999</v>
      </c>
      <c r="F15399" s="429">
        <v>9.1637349999999991</v>
      </c>
    </row>
    <row r="15400" spans="1:6" x14ac:dyDescent="0.3">
      <c r="A15400" s="336">
        <v>50676</v>
      </c>
      <c r="B15400" s="2" t="s">
        <v>293</v>
      </c>
      <c r="C15400" s="429">
        <v>6.369758</v>
      </c>
      <c r="D15400" s="429">
        <v>3.9818500000000001</v>
      </c>
      <c r="E15400" s="429">
        <v>2.3879079999999999</v>
      </c>
      <c r="F15400" s="429">
        <v>8.055332000000007</v>
      </c>
    </row>
    <row r="15401" spans="1:6" x14ac:dyDescent="0.3">
      <c r="A15401" s="336">
        <v>50677</v>
      </c>
      <c r="B15401" s="2" t="s">
        <v>293</v>
      </c>
      <c r="C15401" s="429">
        <v>6.4305289999999999</v>
      </c>
      <c r="D15401" s="429">
        <v>4.0247159999999997</v>
      </c>
      <c r="E15401" s="429">
        <v>2.4058130000000002</v>
      </c>
      <c r="F15401" s="429">
        <v>8.6882120000000036</v>
      </c>
    </row>
    <row r="15402" spans="1:6" x14ac:dyDescent="0.3">
      <c r="A15402" s="336">
        <v>50680</v>
      </c>
      <c r="B15402" s="2" t="s">
        <v>295</v>
      </c>
      <c r="C15402" s="429">
        <v>6.5265360000000001</v>
      </c>
      <c r="D15402" s="429">
        <v>3.9409390000000002</v>
      </c>
      <c r="E15402" s="429">
        <v>2.5855969999999999</v>
      </c>
      <c r="F15402" s="429">
        <v>10.501933000000005</v>
      </c>
    </row>
    <row r="15403" spans="1:6" x14ac:dyDescent="0.3">
      <c r="A15403" s="336">
        <v>50681</v>
      </c>
      <c r="B15403" s="2" t="s">
        <v>293</v>
      </c>
      <c r="C15403" s="429">
        <v>6.2643110000000002</v>
      </c>
      <c r="D15403" s="429">
        <v>4.0241530000000001</v>
      </c>
      <c r="E15403" s="429">
        <v>2.2401580000000001</v>
      </c>
      <c r="F15403" s="429">
        <v>7.1563090000000003</v>
      </c>
    </row>
    <row r="15404" spans="1:6" x14ac:dyDescent="0.3">
      <c r="A15404" s="336">
        <v>50682</v>
      </c>
      <c r="B15404" s="2" t="s">
        <v>295</v>
      </c>
      <c r="C15404" s="429">
        <v>6.2543499999999996</v>
      </c>
      <c r="D15404" s="429">
        <v>3.847845</v>
      </c>
      <c r="E15404" s="429">
        <v>2.4065049999999997</v>
      </c>
      <c r="F15404" s="429">
        <v>7.977136999999999</v>
      </c>
    </row>
    <row r="15405" spans="1:6" x14ac:dyDescent="0.3">
      <c r="A15405" s="336">
        <v>50701</v>
      </c>
      <c r="B15405" s="2" t="s">
        <v>293</v>
      </c>
      <c r="C15405" s="429">
        <v>6.4798330000000002</v>
      </c>
      <c r="D15405" s="429">
        <v>4.0651599999999997</v>
      </c>
      <c r="E15405" s="429">
        <v>2.4146730000000005</v>
      </c>
      <c r="F15405" s="429">
        <v>8.7853659999999962</v>
      </c>
    </row>
    <row r="15406" spans="1:6" x14ac:dyDescent="0.3">
      <c r="A15406" s="336">
        <v>50702</v>
      </c>
      <c r="B15406" s="2" t="s">
        <v>293</v>
      </c>
      <c r="C15406" s="429">
        <v>6.4738049999999996</v>
      </c>
      <c r="D15406" s="429">
        <v>4.044295</v>
      </c>
      <c r="E15406" s="429">
        <v>2.4295099999999996</v>
      </c>
      <c r="F15406" s="429">
        <v>8.7137790000000095</v>
      </c>
    </row>
    <row r="15407" spans="1:6" x14ac:dyDescent="0.3">
      <c r="A15407" s="336">
        <v>50703</v>
      </c>
      <c r="B15407" s="2" t="s">
        <v>293</v>
      </c>
      <c r="C15407" s="429">
        <v>6.4500469999999996</v>
      </c>
      <c r="D15407" s="429">
        <v>4.0129599999999996</v>
      </c>
      <c r="E15407" s="429">
        <v>2.437087</v>
      </c>
      <c r="F15407" s="429">
        <v>8.5706449999999954</v>
      </c>
    </row>
    <row r="15408" spans="1:6" x14ac:dyDescent="0.3">
      <c r="A15408" s="336">
        <v>50707</v>
      </c>
      <c r="B15408" s="2" t="s">
        <v>293</v>
      </c>
      <c r="C15408" s="429">
        <v>6.4618070000000003</v>
      </c>
      <c r="D15408" s="429">
        <v>4.0345089999999999</v>
      </c>
      <c r="E15408" s="429">
        <v>2.4272980000000004</v>
      </c>
      <c r="F15408" s="429">
        <v>8.6176409999999954</v>
      </c>
    </row>
    <row r="15409" spans="1:6" x14ac:dyDescent="0.3">
      <c r="A15409" s="336">
        <v>50801</v>
      </c>
      <c r="B15409" s="2" t="s">
        <v>295</v>
      </c>
      <c r="C15409" s="429">
        <v>6.9325020000000004</v>
      </c>
      <c r="D15409" s="429">
        <v>3.899597</v>
      </c>
      <c r="E15409" s="429">
        <v>3.0329050000000004</v>
      </c>
      <c r="F15409" s="429">
        <v>12.284165999999992</v>
      </c>
    </row>
    <row r="15410" spans="1:6" x14ac:dyDescent="0.3">
      <c r="A15410" s="336">
        <v>50830</v>
      </c>
      <c r="B15410" s="2" t="s">
        <v>295</v>
      </c>
      <c r="C15410" s="429">
        <v>6.9470489999999998</v>
      </c>
      <c r="D15410" s="429">
        <v>3.84937</v>
      </c>
      <c r="E15410" s="429">
        <v>3.0976789999999998</v>
      </c>
      <c r="F15410" s="429">
        <v>12.449325999999996</v>
      </c>
    </row>
    <row r="15411" spans="1:6" x14ac:dyDescent="0.3">
      <c r="A15411" s="336">
        <v>50833</v>
      </c>
      <c r="B15411" s="2" t="s">
        <v>295</v>
      </c>
      <c r="C15411" s="429">
        <v>7.0193919999999999</v>
      </c>
      <c r="D15411" s="429">
        <v>3.9938090000000002</v>
      </c>
      <c r="E15411" s="429">
        <v>3.0255829999999997</v>
      </c>
      <c r="F15411" s="429">
        <v>12.264569000000005</v>
      </c>
    </row>
    <row r="15412" spans="1:6" x14ac:dyDescent="0.3">
      <c r="A15412" s="336">
        <v>50835</v>
      </c>
      <c r="B15412" s="2" t="s">
        <v>295</v>
      </c>
      <c r="C15412" s="429">
        <v>6.9597930000000003</v>
      </c>
      <c r="D15412" s="429">
        <v>3.9798040000000001</v>
      </c>
      <c r="E15412" s="429">
        <v>2.9799890000000002</v>
      </c>
      <c r="F15412" s="429">
        <v>12.149409000000002</v>
      </c>
    </row>
    <row r="15413" spans="1:6" x14ac:dyDescent="0.3">
      <c r="A15413" s="336">
        <v>50836</v>
      </c>
      <c r="B15413" s="2" t="s">
        <v>295</v>
      </c>
      <c r="C15413" s="429">
        <v>6.9965539999999997</v>
      </c>
      <c r="D15413" s="429">
        <v>3.9655260000000001</v>
      </c>
      <c r="E15413" s="429">
        <v>3.0310279999999996</v>
      </c>
      <c r="F15413" s="429">
        <v>12.309396</v>
      </c>
    </row>
    <row r="15414" spans="1:6" x14ac:dyDescent="0.3">
      <c r="A15414" s="336">
        <v>50837</v>
      </c>
      <c r="B15414" s="2" t="s">
        <v>295</v>
      </c>
      <c r="C15414" s="429">
        <v>6.9152490000000002</v>
      </c>
      <c r="D15414" s="429">
        <v>3.8981970000000001</v>
      </c>
      <c r="E15414" s="429">
        <v>3.0170520000000001</v>
      </c>
      <c r="F15414" s="429">
        <v>12.746280999999996</v>
      </c>
    </row>
    <row r="15415" spans="1:6" x14ac:dyDescent="0.3">
      <c r="A15415" s="336">
        <v>50840</v>
      </c>
      <c r="B15415" s="2" t="s">
        <v>295</v>
      </c>
      <c r="C15415" s="429">
        <v>6.9688189999999999</v>
      </c>
      <c r="D15415" s="429">
        <v>3.9909599999999998</v>
      </c>
      <c r="E15415" s="429">
        <v>2.977859</v>
      </c>
      <c r="F15415" s="429">
        <v>12.047640000000001</v>
      </c>
    </row>
    <row r="15416" spans="1:6" x14ac:dyDescent="0.3">
      <c r="A15416" s="336">
        <v>50841</v>
      </c>
      <c r="B15416" s="2" t="s">
        <v>295</v>
      </c>
      <c r="C15416" s="429">
        <v>6.9649470000000004</v>
      </c>
      <c r="D15416" s="429">
        <v>3.9671080000000001</v>
      </c>
      <c r="E15416" s="429">
        <v>2.9978390000000004</v>
      </c>
      <c r="F15416" s="429">
        <v>12.441112000000004</v>
      </c>
    </row>
    <row r="15417" spans="1:6" x14ac:dyDescent="0.3">
      <c r="A15417" s="336">
        <v>50843</v>
      </c>
      <c r="B15417" s="2" t="s">
        <v>295</v>
      </c>
      <c r="C15417" s="429">
        <v>6.946053</v>
      </c>
      <c r="D15417" s="429">
        <v>3.8870939999999998</v>
      </c>
      <c r="E15417" s="429">
        <v>3.0589590000000002</v>
      </c>
      <c r="F15417" s="429">
        <v>13.10838</v>
      </c>
    </row>
    <row r="15418" spans="1:6" x14ac:dyDescent="0.3">
      <c r="A15418" s="336">
        <v>50845</v>
      </c>
      <c r="B15418" s="2" t="s">
        <v>295</v>
      </c>
      <c r="C15418" s="429">
        <v>6.9445569999999996</v>
      </c>
      <c r="D15418" s="429">
        <v>3.964947</v>
      </c>
      <c r="E15418" s="429">
        <v>2.9796099999999996</v>
      </c>
      <c r="F15418" s="429">
        <v>12.072843999999996</v>
      </c>
    </row>
    <row r="15419" spans="1:6" x14ac:dyDescent="0.3">
      <c r="A15419" s="336">
        <v>50846</v>
      </c>
      <c r="B15419" s="2" t="s">
        <v>295</v>
      </c>
      <c r="C15419" s="429">
        <v>6.8949170000000004</v>
      </c>
      <c r="D15419" s="429">
        <v>3.8702529999999999</v>
      </c>
      <c r="E15419" s="429">
        <v>3.0246640000000005</v>
      </c>
      <c r="F15419" s="429">
        <v>12.727737000000001</v>
      </c>
    </row>
    <row r="15420" spans="1:6" x14ac:dyDescent="0.3">
      <c r="A15420" s="336">
        <v>50847</v>
      </c>
      <c r="B15420" s="2" t="s">
        <v>295</v>
      </c>
      <c r="C15420" s="429">
        <v>6.974545</v>
      </c>
      <c r="D15420" s="429">
        <v>3.8859509999999999</v>
      </c>
      <c r="E15420" s="429">
        <v>3.0885940000000001</v>
      </c>
      <c r="F15420" s="429">
        <v>13.237262000000001</v>
      </c>
    </row>
    <row r="15421" spans="1:6" x14ac:dyDescent="0.3">
      <c r="A15421" s="336">
        <v>50848</v>
      </c>
      <c r="B15421" s="2" t="s">
        <v>295</v>
      </c>
      <c r="C15421" s="429">
        <v>6.9868880000000004</v>
      </c>
      <c r="D15421" s="429">
        <v>4.0212219999999999</v>
      </c>
      <c r="E15421" s="429">
        <v>2.9656660000000006</v>
      </c>
      <c r="F15421" s="429">
        <v>12.120152000000001</v>
      </c>
    </row>
    <row r="15422" spans="1:6" x14ac:dyDescent="0.3">
      <c r="A15422" s="336">
        <v>50849</v>
      </c>
      <c r="B15422" s="2" t="s">
        <v>295</v>
      </c>
      <c r="C15422" s="429">
        <v>6.9289889999999996</v>
      </c>
      <c r="D15422" s="429">
        <v>3.8271449999999998</v>
      </c>
      <c r="E15422" s="429">
        <v>3.1018439999999998</v>
      </c>
      <c r="F15422" s="429">
        <v>12.709999</v>
      </c>
    </row>
    <row r="15423" spans="1:6" x14ac:dyDescent="0.3">
      <c r="A15423" s="336">
        <v>50851</v>
      </c>
      <c r="B15423" s="2" t="s">
        <v>295</v>
      </c>
      <c r="C15423" s="429">
        <v>6.9489099999999997</v>
      </c>
      <c r="D15423" s="429">
        <v>3.9785520000000001</v>
      </c>
      <c r="E15423" s="429">
        <v>2.9703579999999996</v>
      </c>
      <c r="F15423" s="429">
        <v>12.025432000000006</v>
      </c>
    </row>
    <row r="15424" spans="1:6" x14ac:dyDescent="0.3">
      <c r="A15424" s="336">
        <v>50853</v>
      </c>
      <c r="B15424" s="2" t="s">
        <v>295</v>
      </c>
      <c r="C15424" s="429">
        <v>6.924563</v>
      </c>
      <c r="D15424" s="429">
        <v>3.8971420000000001</v>
      </c>
      <c r="E15424" s="429">
        <v>3.0274209999999999</v>
      </c>
      <c r="F15424" s="429">
        <v>12.878058000000003</v>
      </c>
    </row>
    <row r="15425" spans="1:6" x14ac:dyDescent="0.3">
      <c r="A15425" s="336">
        <v>50854</v>
      </c>
      <c r="B15425" s="2" t="s">
        <v>295</v>
      </c>
      <c r="C15425" s="429">
        <v>6.9393840000000004</v>
      </c>
      <c r="D15425" s="429">
        <v>3.940709</v>
      </c>
      <c r="E15425" s="429">
        <v>2.9986750000000004</v>
      </c>
      <c r="F15425" s="429">
        <v>12.294607999999993</v>
      </c>
    </row>
    <row r="15426" spans="1:6" x14ac:dyDescent="0.3">
      <c r="A15426" s="336">
        <v>50857</v>
      </c>
      <c r="B15426" s="2" t="s">
        <v>295</v>
      </c>
      <c r="C15426" s="429">
        <v>6.9902689999999996</v>
      </c>
      <c r="D15426" s="429">
        <v>4.0097139999999998</v>
      </c>
      <c r="E15426" s="429">
        <v>2.9805549999999998</v>
      </c>
      <c r="F15426" s="429">
        <v>12.431733999999992</v>
      </c>
    </row>
    <row r="15427" spans="1:6" x14ac:dyDescent="0.3">
      <c r="A15427" s="336">
        <v>50858</v>
      </c>
      <c r="B15427" s="2" t="s">
        <v>295</v>
      </c>
      <c r="C15427" s="429">
        <v>6.9371239999999998</v>
      </c>
      <c r="D15427" s="429">
        <v>3.8510779999999998</v>
      </c>
      <c r="E15427" s="429">
        <v>3.0860460000000001</v>
      </c>
      <c r="F15427" s="429">
        <v>12.569172999999996</v>
      </c>
    </row>
    <row r="15428" spans="1:6" x14ac:dyDescent="0.3">
      <c r="A15428" s="336">
        <v>50859</v>
      </c>
      <c r="B15428" s="2" t="s">
        <v>295</v>
      </c>
      <c r="C15428" s="429">
        <v>6.9442979999999999</v>
      </c>
      <c r="D15428" s="429">
        <v>3.9498259999999998</v>
      </c>
      <c r="E15428" s="429">
        <v>2.994472</v>
      </c>
      <c r="F15428" s="429">
        <v>12.278362999999999</v>
      </c>
    </row>
    <row r="15429" spans="1:6" x14ac:dyDescent="0.3">
      <c r="A15429" s="336">
        <v>50860</v>
      </c>
      <c r="B15429" s="2" t="s">
        <v>295</v>
      </c>
      <c r="C15429" s="429">
        <v>6.9717019999999996</v>
      </c>
      <c r="D15429" s="429">
        <v>3.939174</v>
      </c>
      <c r="E15429" s="429">
        <v>3.0325279999999997</v>
      </c>
      <c r="F15429" s="429">
        <v>12.416561999999995</v>
      </c>
    </row>
    <row r="15430" spans="1:6" x14ac:dyDescent="0.3">
      <c r="A15430" s="336">
        <v>50861</v>
      </c>
      <c r="B15430" s="2" t="s">
        <v>295</v>
      </c>
      <c r="C15430" s="429">
        <v>6.9393219999999998</v>
      </c>
      <c r="D15430" s="429">
        <v>3.9170189999999998</v>
      </c>
      <c r="E15430" s="429">
        <v>3.022303</v>
      </c>
      <c r="F15430" s="429">
        <v>12.175199999999993</v>
      </c>
    </row>
    <row r="15431" spans="1:6" x14ac:dyDescent="0.3">
      <c r="A15431" s="336">
        <v>50862</v>
      </c>
      <c r="B15431" s="2" t="s">
        <v>295</v>
      </c>
      <c r="C15431" s="429">
        <v>6.9741720000000003</v>
      </c>
      <c r="D15431" s="429">
        <v>4.0037190000000002</v>
      </c>
      <c r="E15431" s="429">
        <v>2.970453</v>
      </c>
      <c r="F15431" s="429">
        <v>12.037443999999994</v>
      </c>
    </row>
    <row r="15432" spans="1:6" x14ac:dyDescent="0.3">
      <c r="A15432" s="336">
        <v>50863</v>
      </c>
      <c r="B15432" s="2" t="s">
        <v>295</v>
      </c>
      <c r="C15432" s="429">
        <v>6.9356249999999999</v>
      </c>
      <c r="D15432" s="429">
        <v>3.916471</v>
      </c>
      <c r="E15432" s="429">
        <v>3.0191539999999999</v>
      </c>
      <c r="F15432" s="429">
        <v>12.234548999999991</v>
      </c>
    </row>
    <row r="15433" spans="1:6" x14ac:dyDescent="0.3">
      <c r="A15433" s="336">
        <v>50864</v>
      </c>
      <c r="B15433" s="2" t="s">
        <v>295</v>
      </c>
      <c r="C15433" s="429">
        <v>6.9940189999999998</v>
      </c>
      <c r="D15433" s="429">
        <v>3.949751</v>
      </c>
      <c r="E15433" s="429">
        <v>3.0442679999999998</v>
      </c>
      <c r="F15433" s="429">
        <v>12.904555999999999</v>
      </c>
    </row>
    <row r="15434" spans="1:6" x14ac:dyDescent="0.3">
      <c r="A15434" s="336">
        <v>51001</v>
      </c>
      <c r="B15434" s="2" t="s">
        <v>295</v>
      </c>
      <c r="C15434" s="429">
        <v>7.1307609999999997</v>
      </c>
      <c r="D15434" s="429">
        <v>2.8615010000000001</v>
      </c>
      <c r="E15434" s="429">
        <v>4.2692599999999992</v>
      </c>
      <c r="F15434" s="429">
        <v>20.714523999999997</v>
      </c>
    </row>
    <row r="15435" spans="1:6" x14ac:dyDescent="0.3">
      <c r="A15435" s="336">
        <v>51002</v>
      </c>
      <c r="B15435" s="2" t="s">
        <v>295</v>
      </c>
      <c r="C15435" s="429">
        <v>6.7128810000000003</v>
      </c>
      <c r="D15435" s="429">
        <v>3.6271450000000001</v>
      </c>
      <c r="E15435" s="429">
        <v>3.0857360000000003</v>
      </c>
      <c r="F15435" s="429">
        <v>13.457445</v>
      </c>
    </row>
    <row r="15436" spans="1:6" x14ac:dyDescent="0.3">
      <c r="A15436" s="336">
        <v>51003</v>
      </c>
      <c r="B15436" s="2" t="s">
        <v>295</v>
      </c>
      <c r="C15436" s="429">
        <v>6.9247649999999998</v>
      </c>
      <c r="D15436" s="429">
        <v>2.9947940000000002</v>
      </c>
      <c r="E15436" s="429">
        <v>3.9299709999999997</v>
      </c>
      <c r="F15436" s="429">
        <v>17.458700999999994</v>
      </c>
    </row>
    <row r="15437" spans="1:6" x14ac:dyDescent="0.3">
      <c r="A15437" s="336">
        <v>51004</v>
      </c>
      <c r="B15437" s="2" t="s">
        <v>295</v>
      </c>
      <c r="C15437" s="429">
        <v>6.8585390000000004</v>
      </c>
      <c r="D15437" s="429">
        <v>3.1639339999999998</v>
      </c>
      <c r="E15437" s="429">
        <v>3.6946050000000006</v>
      </c>
      <c r="F15437" s="429">
        <v>17.242962000000002</v>
      </c>
    </row>
    <row r="15438" spans="1:6" x14ac:dyDescent="0.3">
      <c r="A15438" s="336">
        <v>51005</v>
      </c>
      <c r="B15438" s="2" t="s">
        <v>295</v>
      </c>
      <c r="C15438" s="429">
        <v>6.7449640000000004</v>
      </c>
      <c r="D15438" s="429">
        <v>3.5197479999999999</v>
      </c>
      <c r="E15438" s="429">
        <v>3.2252160000000005</v>
      </c>
      <c r="F15438" s="429">
        <v>14.094938000000003</v>
      </c>
    </row>
    <row r="15439" spans="1:6" x14ac:dyDescent="0.3">
      <c r="A15439" s="336">
        <v>51006</v>
      </c>
      <c r="B15439" s="2" t="s">
        <v>295</v>
      </c>
      <c r="C15439" s="429">
        <v>6.7847119999999999</v>
      </c>
      <c r="D15439" s="429">
        <v>3.4191310000000001</v>
      </c>
      <c r="E15439" s="429">
        <v>3.3655809999999997</v>
      </c>
      <c r="F15439" s="429">
        <v>15.385494000000001</v>
      </c>
    </row>
    <row r="15440" spans="1:6" x14ac:dyDescent="0.3">
      <c r="A15440" s="336">
        <v>51007</v>
      </c>
      <c r="B15440" s="2" t="s">
        <v>295</v>
      </c>
      <c r="C15440" s="429">
        <v>6.9275500000000001</v>
      </c>
      <c r="D15440" s="429">
        <v>2.9730110000000001</v>
      </c>
      <c r="E15440" s="429">
        <v>3.954539</v>
      </c>
      <c r="F15440" s="429">
        <v>19.045920000000006</v>
      </c>
    </row>
    <row r="15441" spans="1:6" x14ac:dyDescent="0.3">
      <c r="A15441" s="336">
        <v>51009</v>
      </c>
      <c r="B15441" s="2" t="s">
        <v>295</v>
      </c>
      <c r="C15441" s="429">
        <v>6.7783480000000003</v>
      </c>
      <c r="D15441" s="429">
        <v>3.3135340000000002</v>
      </c>
      <c r="E15441" s="429">
        <v>3.4648140000000001</v>
      </c>
      <c r="F15441" s="429">
        <v>15.011380999999997</v>
      </c>
    </row>
    <row r="15442" spans="1:6" x14ac:dyDescent="0.3">
      <c r="A15442" s="336">
        <v>51010</v>
      </c>
      <c r="B15442" s="2" t="s">
        <v>295</v>
      </c>
      <c r="C15442" s="429">
        <v>6.9648570000000003</v>
      </c>
      <c r="D15442" s="429">
        <v>3.1672500000000001</v>
      </c>
      <c r="E15442" s="429">
        <v>3.7976070000000002</v>
      </c>
      <c r="F15442" s="429">
        <v>17.637984000000003</v>
      </c>
    </row>
    <row r="15443" spans="1:6" x14ac:dyDescent="0.3">
      <c r="A15443" s="336">
        <v>51011</v>
      </c>
      <c r="B15443" s="2" t="s">
        <v>295</v>
      </c>
      <c r="C15443" s="429">
        <v>7.178833</v>
      </c>
      <c r="D15443" s="429">
        <v>2.8525160000000001</v>
      </c>
      <c r="E15443" s="429">
        <v>4.3263169999999995</v>
      </c>
      <c r="F15443" s="429">
        <v>21.107972000000007</v>
      </c>
    </row>
    <row r="15444" spans="1:6" x14ac:dyDescent="0.3">
      <c r="A15444" s="336">
        <v>51012</v>
      </c>
      <c r="B15444" s="2" t="s">
        <v>295</v>
      </c>
      <c r="C15444" s="429">
        <v>6.7844340000000001</v>
      </c>
      <c r="D15444" s="429">
        <v>3.3867120000000002</v>
      </c>
      <c r="E15444" s="429">
        <v>3.3977219999999999</v>
      </c>
      <c r="F15444" s="429">
        <v>14.925510000000003</v>
      </c>
    </row>
    <row r="15445" spans="1:6" x14ac:dyDescent="0.3">
      <c r="A15445" s="336">
        <v>51014</v>
      </c>
      <c r="B15445" s="2" t="s">
        <v>295</v>
      </c>
      <c r="C15445" s="429">
        <v>6.8269489999999999</v>
      </c>
      <c r="D15445" s="429">
        <v>3.2417470000000002</v>
      </c>
      <c r="E15445" s="429">
        <v>3.5852019999999998</v>
      </c>
      <c r="F15445" s="429">
        <v>15.763578000000003</v>
      </c>
    </row>
    <row r="15446" spans="1:6" x14ac:dyDescent="0.3">
      <c r="A15446" s="336">
        <v>51016</v>
      </c>
      <c r="B15446" s="2" t="s">
        <v>295</v>
      </c>
      <c r="C15446" s="429">
        <v>6.8424810000000003</v>
      </c>
      <c r="D15446" s="429">
        <v>3.2331539999999999</v>
      </c>
      <c r="E15446" s="429">
        <v>3.6093270000000004</v>
      </c>
      <c r="F15446" s="429">
        <v>16.517235000000003</v>
      </c>
    </row>
    <row r="15447" spans="1:6" x14ac:dyDescent="0.3">
      <c r="A15447" s="336">
        <v>51018</v>
      </c>
      <c r="B15447" s="2" t="s">
        <v>295</v>
      </c>
      <c r="C15447" s="429">
        <v>6.7937450000000004</v>
      </c>
      <c r="D15447" s="429">
        <v>3.3524660000000002</v>
      </c>
      <c r="E15447" s="429">
        <v>3.4412790000000002</v>
      </c>
      <c r="F15447" s="429">
        <v>15.680478000000004</v>
      </c>
    </row>
    <row r="15448" spans="1:6" x14ac:dyDescent="0.3">
      <c r="A15448" s="336">
        <v>51019</v>
      </c>
      <c r="B15448" s="2" t="s">
        <v>295</v>
      </c>
      <c r="C15448" s="429">
        <v>6.8236980000000003</v>
      </c>
      <c r="D15448" s="429">
        <v>3.3203659999999999</v>
      </c>
      <c r="E15448" s="429">
        <v>3.5033320000000003</v>
      </c>
      <c r="F15448" s="429">
        <v>16.117062999999991</v>
      </c>
    </row>
    <row r="15449" spans="1:6" x14ac:dyDescent="0.3">
      <c r="A15449" s="336">
        <v>51020</v>
      </c>
      <c r="B15449" s="2" t="s">
        <v>295</v>
      </c>
      <c r="C15449" s="429">
        <v>6.7485350000000004</v>
      </c>
      <c r="D15449" s="429">
        <v>3.5853769999999998</v>
      </c>
      <c r="E15449" s="429">
        <v>3.1631580000000006</v>
      </c>
      <c r="F15449" s="429">
        <v>14.081873000000002</v>
      </c>
    </row>
    <row r="15450" spans="1:6" x14ac:dyDescent="0.3">
      <c r="A15450" s="336">
        <v>51022</v>
      </c>
      <c r="B15450" s="2" t="s">
        <v>295</v>
      </c>
      <c r="C15450" s="429">
        <v>6.87765</v>
      </c>
      <c r="D15450" s="429">
        <v>3.0925549999999999</v>
      </c>
      <c r="E15450" s="429">
        <v>3.7850950000000001</v>
      </c>
      <c r="F15450" s="429">
        <v>16.631502000000008</v>
      </c>
    </row>
    <row r="15451" spans="1:6" x14ac:dyDescent="0.3">
      <c r="A15451" s="336">
        <v>51023</v>
      </c>
      <c r="B15451" s="2" t="s">
        <v>295</v>
      </c>
      <c r="C15451" s="429">
        <v>7.1652500000000003</v>
      </c>
      <c r="D15451" s="429">
        <v>2.8310569999999999</v>
      </c>
      <c r="E15451" s="429">
        <v>4.3341930000000009</v>
      </c>
      <c r="F15451" s="429">
        <v>20.625826</v>
      </c>
    </row>
    <row r="15452" spans="1:6" x14ac:dyDescent="0.3">
      <c r="A15452" s="336">
        <v>51024</v>
      </c>
      <c r="B15452" s="2" t="s">
        <v>295</v>
      </c>
      <c r="C15452" s="429">
        <v>7.0028620000000004</v>
      </c>
      <c r="D15452" s="429">
        <v>2.9040490000000001</v>
      </c>
      <c r="E15452" s="429">
        <v>4.0988129999999998</v>
      </c>
      <c r="F15452" s="429">
        <v>19.376384000000009</v>
      </c>
    </row>
    <row r="15453" spans="1:6" x14ac:dyDescent="0.3">
      <c r="A15453" s="336">
        <v>51025</v>
      </c>
      <c r="B15453" s="2" t="s">
        <v>295</v>
      </c>
      <c r="C15453" s="429">
        <v>6.7766760000000001</v>
      </c>
      <c r="D15453" s="429">
        <v>3.4439890000000002</v>
      </c>
      <c r="E15453" s="429">
        <v>3.332687</v>
      </c>
      <c r="F15453" s="429">
        <v>14.983901999999993</v>
      </c>
    </row>
    <row r="15454" spans="1:6" x14ac:dyDescent="0.3">
      <c r="A15454" s="336">
        <v>51026</v>
      </c>
      <c r="B15454" s="2" t="s">
        <v>295</v>
      </c>
      <c r="C15454" s="429">
        <v>6.9780449999999998</v>
      </c>
      <c r="D15454" s="429">
        <v>3.046732</v>
      </c>
      <c r="E15454" s="429">
        <v>3.9313129999999998</v>
      </c>
      <c r="F15454" s="429">
        <v>18.599605000000011</v>
      </c>
    </row>
    <row r="15455" spans="1:6" x14ac:dyDescent="0.3">
      <c r="A15455" s="336">
        <v>51027</v>
      </c>
      <c r="B15455" s="2" t="s">
        <v>295</v>
      </c>
      <c r="C15455" s="429">
        <v>7.091863</v>
      </c>
      <c r="D15455" s="429">
        <v>2.8448579999999999</v>
      </c>
      <c r="E15455" s="429">
        <v>4.2470049999999997</v>
      </c>
      <c r="F15455" s="429">
        <v>19.728319000000003</v>
      </c>
    </row>
    <row r="15456" spans="1:6" x14ac:dyDescent="0.3">
      <c r="A15456" s="336">
        <v>51028</v>
      </c>
      <c r="B15456" s="2" t="s">
        <v>295</v>
      </c>
      <c r="C15456" s="429">
        <v>6.9269040000000004</v>
      </c>
      <c r="D15456" s="429">
        <v>3.0473370000000002</v>
      </c>
      <c r="E15456" s="429">
        <v>3.8795670000000002</v>
      </c>
      <c r="F15456" s="429">
        <v>17.625165000000003</v>
      </c>
    </row>
    <row r="15457" spans="1:6" x14ac:dyDescent="0.3">
      <c r="A15457" s="336">
        <v>51029</v>
      </c>
      <c r="B15457" s="2" t="s">
        <v>295</v>
      </c>
      <c r="C15457" s="429">
        <v>6.7733980000000003</v>
      </c>
      <c r="D15457" s="429">
        <v>3.3571140000000002</v>
      </c>
      <c r="E15457" s="429">
        <v>3.4162840000000001</v>
      </c>
      <c r="F15457" s="429">
        <v>14.871162000000005</v>
      </c>
    </row>
    <row r="15458" spans="1:6" x14ac:dyDescent="0.3">
      <c r="A15458" s="336">
        <v>51030</v>
      </c>
      <c r="B15458" s="2" t="s">
        <v>295</v>
      </c>
      <c r="C15458" s="429">
        <v>6.9480430000000002</v>
      </c>
      <c r="D15458" s="429">
        <v>2.952337</v>
      </c>
      <c r="E15458" s="429">
        <v>3.9957060000000002</v>
      </c>
      <c r="F15458" s="429">
        <v>18.990435999999999</v>
      </c>
    </row>
    <row r="15459" spans="1:6" x14ac:dyDescent="0.3">
      <c r="A15459" s="336">
        <v>51031</v>
      </c>
      <c r="B15459" s="2" t="s">
        <v>295</v>
      </c>
      <c r="C15459" s="429">
        <v>6.9979329999999997</v>
      </c>
      <c r="D15459" s="429">
        <v>2.8883359999999998</v>
      </c>
      <c r="E15459" s="429">
        <v>4.1095969999999999</v>
      </c>
      <c r="F15459" s="429">
        <v>18.815848999999996</v>
      </c>
    </row>
    <row r="15460" spans="1:6" x14ac:dyDescent="0.3">
      <c r="A15460" s="336">
        <v>51033</v>
      </c>
      <c r="B15460" s="2" t="s">
        <v>295</v>
      </c>
      <c r="C15460" s="429">
        <v>6.6975870000000004</v>
      </c>
      <c r="D15460" s="429">
        <v>3.5293589999999999</v>
      </c>
      <c r="E15460" s="429">
        <v>3.1682280000000005</v>
      </c>
      <c r="F15460" s="429">
        <v>13.725461999999997</v>
      </c>
    </row>
    <row r="15461" spans="1:6" x14ac:dyDescent="0.3">
      <c r="A15461" s="336">
        <v>51034</v>
      </c>
      <c r="B15461" s="2" t="s">
        <v>295</v>
      </c>
      <c r="C15461" s="429">
        <v>6.869675</v>
      </c>
      <c r="D15461" s="429">
        <v>3.2821899999999999</v>
      </c>
      <c r="E15461" s="429">
        <v>3.587485</v>
      </c>
      <c r="F15461" s="429">
        <v>16.564359999999994</v>
      </c>
    </row>
    <row r="15462" spans="1:6" x14ac:dyDescent="0.3">
      <c r="A15462" s="336">
        <v>51035</v>
      </c>
      <c r="B15462" s="2" t="s">
        <v>295</v>
      </c>
      <c r="C15462" s="429">
        <v>6.8592440000000003</v>
      </c>
      <c r="D15462" s="429">
        <v>3.1689639999999999</v>
      </c>
      <c r="E15462" s="429">
        <v>3.6902800000000004</v>
      </c>
      <c r="F15462" s="429">
        <v>16.309459</v>
      </c>
    </row>
    <row r="15463" spans="1:6" x14ac:dyDescent="0.3">
      <c r="A15463" s="336">
        <v>51036</v>
      </c>
      <c r="B15463" s="2" t="s">
        <v>295</v>
      </c>
      <c r="C15463" s="429">
        <v>7.0099309999999999</v>
      </c>
      <c r="D15463" s="429">
        <v>2.8785210000000001</v>
      </c>
      <c r="E15463" s="429">
        <v>4.1314099999999998</v>
      </c>
      <c r="F15463" s="429">
        <v>18.712457000000001</v>
      </c>
    </row>
    <row r="15464" spans="1:6" x14ac:dyDescent="0.3">
      <c r="A15464" s="336">
        <v>51037</v>
      </c>
      <c r="B15464" s="2" t="s">
        <v>295</v>
      </c>
      <c r="C15464" s="429">
        <v>6.8077180000000004</v>
      </c>
      <c r="D15464" s="429">
        <v>3.2908050000000002</v>
      </c>
      <c r="E15464" s="429">
        <v>3.5169130000000002</v>
      </c>
      <c r="F15464" s="429">
        <v>15.419265999999993</v>
      </c>
    </row>
    <row r="15465" spans="1:6" x14ac:dyDescent="0.3">
      <c r="A15465" s="336">
        <v>51038</v>
      </c>
      <c r="B15465" s="2" t="s">
        <v>295</v>
      </c>
      <c r="C15465" s="429">
        <v>7.0240850000000004</v>
      </c>
      <c r="D15465" s="429">
        <v>2.8681450000000002</v>
      </c>
      <c r="E15465" s="429">
        <v>4.1559400000000002</v>
      </c>
      <c r="F15465" s="429">
        <v>19.626422999999999</v>
      </c>
    </row>
    <row r="15466" spans="1:6" x14ac:dyDescent="0.3">
      <c r="A15466" s="336">
        <v>51039</v>
      </c>
      <c r="B15466" s="2" t="s">
        <v>295</v>
      </c>
      <c r="C15466" s="429">
        <v>6.9019579999999996</v>
      </c>
      <c r="D15466" s="429">
        <v>3.0368050000000002</v>
      </c>
      <c r="E15466" s="429">
        <v>3.8651529999999994</v>
      </c>
      <c r="F15466" s="429">
        <v>18.127034999999996</v>
      </c>
    </row>
    <row r="15467" spans="1:6" x14ac:dyDescent="0.3">
      <c r="A15467" s="336">
        <v>51040</v>
      </c>
      <c r="B15467" s="2" t="s">
        <v>295</v>
      </c>
      <c r="C15467" s="429">
        <v>7.0294020000000002</v>
      </c>
      <c r="D15467" s="429">
        <v>3.0667390000000001</v>
      </c>
      <c r="E15467" s="429">
        <v>3.962663</v>
      </c>
      <c r="F15467" s="429">
        <v>18.660063000000001</v>
      </c>
    </row>
    <row r="15468" spans="1:6" x14ac:dyDescent="0.3">
      <c r="A15468" s="336">
        <v>51041</v>
      </c>
      <c r="B15468" s="2" t="s">
        <v>295</v>
      </c>
      <c r="C15468" s="429">
        <v>6.95364</v>
      </c>
      <c r="D15468" s="429">
        <v>2.9435910000000001</v>
      </c>
      <c r="E15468" s="429">
        <v>4.0100490000000004</v>
      </c>
      <c r="F15468" s="429">
        <v>17.946021999999996</v>
      </c>
    </row>
    <row r="15469" spans="1:6" x14ac:dyDescent="0.3">
      <c r="A15469" s="336">
        <v>51044</v>
      </c>
      <c r="B15469" s="2" t="s">
        <v>295</v>
      </c>
      <c r="C15469" s="429">
        <v>6.8682239999999997</v>
      </c>
      <c r="D15469" s="429">
        <v>3.1746379999999998</v>
      </c>
      <c r="E15469" s="429">
        <v>3.6935859999999998</v>
      </c>
      <c r="F15469" s="429">
        <v>17.273954999999997</v>
      </c>
    </row>
    <row r="15470" spans="1:6" x14ac:dyDescent="0.3">
      <c r="A15470" s="336">
        <v>51046</v>
      </c>
      <c r="B15470" s="2" t="s">
        <v>295</v>
      </c>
      <c r="C15470" s="429">
        <v>6.818511</v>
      </c>
      <c r="D15470" s="429">
        <v>3.2227960000000002</v>
      </c>
      <c r="E15470" s="429">
        <v>3.5957149999999998</v>
      </c>
      <c r="F15470" s="429">
        <v>15.641094999999996</v>
      </c>
    </row>
    <row r="15471" spans="1:6" x14ac:dyDescent="0.3">
      <c r="A15471" s="336">
        <v>51047</v>
      </c>
      <c r="B15471" s="2" t="s">
        <v>295</v>
      </c>
      <c r="C15471" s="429">
        <v>6.7176489999999998</v>
      </c>
      <c r="D15471" s="429">
        <v>3.4443039999999998</v>
      </c>
      <c r="E15471" s="429">
        <v>3.2733449999999999</v>
      </c>
      <c r="F15471" s="429">
        <v>14.187206999999997</v>
      </c>
    </row>
    <row r="15472" spans="1:6" x14ac:dyDescent="0.3">
      <c r="A15472" s="336">
        <v>51048</v>
      </c>
      <c r="B15472" s="2" t="s">
        <v>295</v>
      </c>
      <c r="C15472" s="429">
        <v>6.8872359999999997</v>
      </c>
      <c r="D15472" s="429">
        <v>3.1498629999999999</v>
      </c>
      <c r="E15472" s="429">
        <v>3.7373729999999998</v>
      </c>
      <c r="F15472" s="429">
        <v>16.933840999999994</v>
      </c>
    </row>
    <row r="15473" spans="1:6" x14ac:dyDescent="0.3">
      <c r="A15473" s="336">
        <v>51049</v>
      </c>
      <c r="B15473" s="2" t="s">
        <v>295</v>
      </c>
      <c r="C15473" s="429">
        <v>6.8237779999999999</v>
      </c>
      <c r="D15473" s="429">
        <v>3.3462860000000001</v>
      </c>
      <c r="E15473" s="429">
        <v>3.4774919999999998</v>
      </c>
      <c r="F15473" s="429">
        <v>15.420273999999999</v>
      </c>
    </row>
    <row r="15474" spans="1:6" x14ac:dyDescent="0.3">
      <c r="A15474" s="336">
        <v>51050</v>
      </c>
      <c r="B15474" s="2" t="s">
        <v>295</v>
      </c>
      <c r="C15474" s="429">
        <v>6.9123939999999999</v>
      </c>
      <c r="D15474" s="429">
        <v>3.043002</v>
      </c>
      <c r="E15474" s="429">
        <v>3.8693919999999999</v>
      </c>
      <c r="F15474" s="429">
        <v>17.225845</v>
      </c>
    </row>
    <row r="15475" spans="1:6" x14ac:dyDescent="0.3">
      <c r="A15475" s="336">
        <v>51051</v>
      </c>
      <c r="B15475" s="2" t="s">
        <v>295</v>
      </c>
      <c r="C15475" s="429">
        <v>6.932099</v>
      </c>
      <c r="D15475" s="429">
        <v>3.1440480000000002</v>
      </c>
      <c r="E15475" s="429">
        <v>3.7880509999999998</v>
      </c>
      <c r="F15475" s="429">
        <v>17.730584</v>
      </c>
    </row>
    <row r="15476" spans="1:6" x14ac:dyDescent="0.3">
      <c r="A15476" s="336">
        <v>51052</v>
      </c>
      <c r="B15476" s="2" t="s">
        <v>295</v>
      </c>
      <c r="C15476" s="429">
        <v>6.9865170000000001</v>
      </c>
      <c r="D15476" s="429">
        <v>2.9465970000000001</v>
      </c>
      <c r="E15476" s="429">
        <v>4.0399200000000004</v>
      </c>
      <c r="F15476" s="429">
        <v>19.525692999999997</v>
      </c>
    </row>
    <row r="15477" spans="1:6" x14ac:dyDescent="0.3">
      <c r="A15477" s="336">
        <v>51053</v>
      </c>
      <c r="B15477" s="2" t="s">
        <v>295</v>
      </c>
      <c r="C15477" s="429">
        <v>6.7084279999999996</v>
      </c>
      <c r="D15477" s="429">
        <v>3.6931150000000001</v>
      </c>
      <c r="E15477" s="429">
        <v>3.0153129999999995</v>
      </c>
      <c r="F15477" s="429">
        <v>13.454640000000005</v>
      </c>
    </row>
    <row r="15478" spans="1:6" x14ac:dyDescent="0.3">
      <c r="A15478" s="336">
        <v>51054</v>
      </c>
      <c r="B15478" s="2" t="s">
        <v>295</v>
      </c>
      <c r="C15478" s="429">
        <v>6.9976649999999996</v>
      </c>
      <c r="D15478" s="429">
        <v>2.9163049999999999</v>
      </c>
      <c r="E15478" s="429">
        <v>4.0813600000000001</v>
      </c>
      <c r="F15478" s="429">
        <v>19.987717</v>
      </c>
    </row>
    <row r="15479" spans="1:6" x14ac:dyDescent="0.3">
      <c r="A15479" s="336">
        <v>51055</v>
      </c>
      <c r="B15479" s="2" t="s">
        <v>295</v>
      </c>
      <c r="C15479" s="429">
        <v>7.0200969999999998</v>
      </c>
      <c r="D15479" s="429">
        <v>2.9481160000000002</v>
      </c>
      <c r="E15479" s="429">
        <v>4.0719809999999992</v>
      </c>
      <c r="F15479" s="429">
        <v>19.497484000000004</v>
      </c>
    </row>
    <row r="15480" spans="1:6" x14ac:dyDescent="0.3">
      <c r="A15480" s="336">
        <v>51056</v>
      </c>
      <c r="B15480" s="2" t="s">
        <v>295</v>
      </c>
      <c r="C15480" s="429">
        <v>6.9104640000000002</v>
      </c>
      <c r="D15480" s="429">
        <v>3.138296</v>
      </c>
      <c r="E15480" s="429">
        <v>3.7721680000000002</v>
      </c>
      <c r="F15480" s="429">
        <v>17.711915999999999</v>
      </c>
    </row>
    <row r="15481" spans="1:6" x14ac:dyDescent="0.3">
      <c r="A15481" s="336">
        <v>51058</v>
      </c>
      <c r="B15481" s="2" t="s">
        <v>295</v>
      </c>
      <c r="C15481" s="429">
        <v>6.7480539999999998</v>
      </c>
      <c r="D15481" s="429">
        <v>3.3602300000000001</v>
      </c>
      <c r="E15481" s="429">
        <v>3.3878239999999997</v>
      </c>
      <c r="F15481" s="429">
        <v>14.662276000000009</v>
      </c>
    </row>
    <row r="15482" spans="1:6" x14ac:dyDescent="0.3">
      <c r="A15482" s="336">
        <v>51060</v>
      </c>
      <c r="B15482" s="2" t="s">
        <v>295</v>
      </c>
      <c r="C15482" s="429">
        <v>6.8472039999999996</v>
      </c>
      <c r="D15482" s="429">
        <v>3.3634659999999998</v>
      </c>
      <c r="E15482" s="429">
        <v>3.4837379999999998</v>
      </c>
      <c r="F15482" s="429">
        <v>16.010876999999997</v>
      </c>
    </row>
    <row r="15483" spans="1:6" x14ac:dyDescent="0.3">
      <c r="A15483" s="336">
        <v>51061</v>
      </c>
      <c r="B15483" s="2" t="s">
        <v>295</v>
      </c>
      <c r="C15483" s="429">
        <v>6.8528630000000001</v>
      </c>
      <c r="D15483" s="429">
        <v>3.284945</v>
      </c>
      <c r="E15483" s="429">
        <v>3.5679180000000001</v>
      </c>
      <c r="F15483" s="429">
        <v>15.954296000000006</v>
      </c>
    </row>
    <row r="15484" spans="1:6" x14ac:dyDescent="0.3">
      <c r="A15484" s="336">
        <v>51062</v>
      </c>
      <c r="B15484" s="2" t="s">
        <v>295</v>
      </c>
      <c r="C15484" s="429">
        <v>7.1315730000000004</v>
      </c>
      <c r="D15484" s="429">
        <v>2.8861889999999999</v>
      </c>
      <c r="E15484" s="429">
        <v>4.2453840000000005</v>
      </c>
      <c r="F15484" s="429">
        <v>20.942786999999999</v>
      </c>
    </row>
    <row r="15485" spans="1:6" x14ac:dyDescent="0.3">
      <c r="A15485" s="336">
        <v>51063</v>
      </c>
      <c r="B15485" s="2" t="s">
        <v>295</v>
      </c>
      <c r="C15485" s="429">
        <v>7.0270549999999998</v>
      </c>
      <c r="D15485" s="429">
        <v>2.989398</v>
      </c>
      <c r="E15485" s="429">
        <v>4.0376569999999994</v>
      </c>
      <c r="F15485" s="429">
        <v>19.211091000000003</v>
      </c>
    </row>
    <row r="15486" spans="1:6" x14ac:dyDescent="0.3">
      <c r="A15486" s="336">
        <v>51101</v>
      </c>
      <c r="B15486" s="2" t="s">
        <v>295</v>
      </c>
      <c r="C15486" s="429">
        <v>7.0320210000000003</v>
      </c>
      <c r="D15486" s="429">
        <v>2.896563</v>
      </c>
      <c r="E15486" s="429">
        <v>4.1354579999999999</v>
      </c>
      <c r="F15486" s="429">
        <v>20.279442999999993</v>
      </c>
    </row>
    <row r="15487" spans="1:6" x14ac:dyDescent="0.3">
      <c r="A15487" s="336">
        <v>51103</v>
      </c>
      <c r="B15487" s="2" t="s">
        <v>295</v>
      </c>
      <c r="C15487" s="429">
        <v>7.0511929999999996</v>
      </c>
      <c r="D15487" s="429">
        <v>2.8926229999999999</v>
      </c>
      <c r="E15487" s="429">
        <v>4.1585699999999992</v>
      </c>
      <c r="F15487" s="429">
        <v>20.426026999999991</v>
      </c>
    </row>
    <row r="15488" spans="1:6" x14ac:dyDescent="0.3">
      <c r="A15488" s="336">
        <v>51104</v>
      </c>
      <c r="B15488" s="2" t="s">
        <v>295</v>
      </c>
      <c r="C15488" s="429">
        <v>7.0373650000000003</v>
      </c>
      <c r="D15488" s="429">
        <v>2.8927589999999999</v>
      </c>
      <c r="E15488" s="429">
        <v>4.1446060000000005</v>
      </c>
      <c r="F15488" s="429">
        <v>20.241013000000002</v>
      </c>
    </row>
    <row r="15489" spans="1:6" x14ac:dyDescent="0.3">
      <c r="A15489" s="336">
        <v>51105</v>
      </c>
      <c r="B15489" s="2" t="s">
        <v>295</v>
      </c>
      <c r="C15489" s="429">
        <v>7.0183600000000004</v>
      </c>
      <c r="D15489" s="429">
        <v>2.9002439999999998</v>
      </c>
      <c r="E15489" s="429">
        <v>4.1181160000000006</v>
      </c>
      <c r="F15489" s="429">
        <v>20.053378000000002</v>
      </c>
    </row>
    <row r="15490" spans="1:6" x14ac:dyDescent="0.3">
      <c r="A15490" s="336">
        <v>51106</v>
      </c>
      <c r="B15490" s="2" t="s">
        <v>295</v>
      </c>
      <c r="C15490" s="429">
        <v>6.9885440000000001</v>
      </c>
      <c r="D15490" s="429">
        <v>2.9146040000000002</v>
      </c>
      <c r="E15490" s="429">
        <v>4.0739400000000003</v>
      </c>
      <c r="F15490" s="429">
        <v>19.865026000000007</v>
      </c>
    </row>
    <row r="15491" spans="1:6" x14ac:dyDescent="0.3">
      <c r="A15491" s="336">
        <v>51108</v>
      </c>
      <c r="B15491" s="2" t="s">
        <v>295</v>
      </c>
      <c r="C15491" s="429">
        <v>7.0156919999999996</v>
      </c>
      <c r="D15491" s="429">
        <v>2.89811</v>
      </c>
      <c r="E15491" s="429">
        <v>4.1175819999999996</v>
      </c>
      <c r="F15491" s="429">
        <v>19.871681999999996</v>
      </c>
    </row>
    <row r="15492" spans="1:6" x14ac:dyDescent="0.3">
      <c r="A15492" s="336">
        <v>51109</v>
      </c>
      <c r="B15492" s="2" t="s">
        <v>295</v>
      </c>
      <c r="C15492" s="429">
        <v>7.0692820000000003</v>
      </c>
      <c r="D15492" s="429">
        <v>2.8896489999999999</v>
      </c>
      <c r="E15492" s="429">
        <v>4.1796330000000008</v>
      </c>
      <c r="F15492" s="429">
        <v>20.509868000000004</v>
      </c>
    </row>
    <row r="15493" spans="1:6" x14ac:dyDescent="0.3">
      <c r="A15493" s="336">
        <v>51111</v>
      </c>
      <c r="B15493" s="2" t="s">
        <v>295</v>
      </c>
      <c r="C15493" s="429">
        <v>7.0229150000000002</v>
      </c>
      <c r="D15493" s="429">
        <v>2.904617</v>
      </c>
      <c r="E15493" s="429">
        <v>4.1182980000000002</v>
      </c>
      <c r="F15493" s="429">
        <v>20.345786999999994</v>
      </c>
    </row>
    <row r="15494" spans="1:6" x14ac:dyDescent="0.3">
      <c r="A15494" s="336">
        <v>51201</v>
      </c>
      <c r="B15494" s="2" t="s">
        <v>295</v>
      </c>
      <c r="C15494" s="429">
        <v>6.8924659999999998</v>
      </c>
      <c r="D15494" s="429">
        <v>3.0842740000000002</v>
      </c>
      <c r="E15494" s="429">
        <v>3.8081919999999996</v>
      </c>
      <c r="F15494" s="429">
        <v>16.645220000000009</v>
      </c>
    </row>
    <row r="15495" spans="1:6" x14ac:dyDescent="0.3">
      <c r="A15495" s="336">
        <v>51230</v>
      </c>
      <c r="B15495" s="2" t="s">
        <v>295</v>
      </c>
      <c r="C15495" s="429">
        <v>7.097404</v>
      </c>
      <c r="D15495" s="429">
        <v>2.8533369999999998</v>
      </c>
      <c r="E15495" s="429">
        <v>4.2440670000000003</v>
      </c>
      <c r="F15495" s="429">
        <v>19.046734000000001</v>
      </c>
    </row>
    <row r="15496" spans="1:6" x14ac:dyDescent="0.3">
      <c r="A15496" s="336">
        <v>51231</v>
      </c>
      <c r="B15496" s="2" t="s">
        <v>295</v>
      </c>
      <c r="C15496" s="429">
        <v>6.8371130000000004</v>
      </c>
      <c r="D15496" s="429">
        <v>3.156641</v>
      </c>
      <c r="E15496" s="429">
        <v>3.6804720000000004</v>
      </c>
      <c r="F15496" s="429">
        <v>16.019640999999986</v>
      </c>
    </row>
    <row r="15497" spans="1:6" x14ac:dyDescent="0.3">
      <c r="A15497" s="336">
        <v>51232</v>
      </c>
      <c r="B15497" s="2" t="s">
        <v>295</v>
      </c>
      <c r="C15497" s="429">
        <v>6.8756579999999996</v>
      </c>
      <c r="D15497" s="429">
        <v>3.1181109999999999</v>
      </c>
      <c r="E15497" s="429">
        <v>3.7575469999999997</v>
      </c>
      <c r="F15497" s="429">
        <v>16.257188000000006</v>
      </c>
    </row>
    <row r="15498" spans="1:6" x14ac:dyDescent="0.3">
      <c r="A15498" s="336">
        <v>51234</v>
      </c>
      <c r="B15498" s="2" t="s">
        <v>295</v>
      </c>
      <c r="C15498" s="429">
        <v>6.9696210000000001</v>
      </c>
      <c r="D15498" s="429">
        <v>3.0006550000000001</v>
      </c>
      <c r="E15498" s="429">
        <v>3.968966</v>
      </c>
      <c r="F15498" s="429">
        <v>17.469396</v>
      </c>
    </row>
    <row r="15499" spans="1:6" x14ac:dyDescent="0.3">
      <c r="A15499" s="336">
        <v>51235</v>
      </c>
      <c r="B15499" s="2" t="s">
        <v>295</v>
      </c>
      <c r="C15499" s="429">
        <v>7.071097</v>
      </c>
      <c r="D15499" s="429">
        <v>2.912166</v>
      </c>
      <c r="E15499" s="429">
        <v>4.1589309999999999</v>
      </c>
      <c r="F15499" s="429">
        <v>18.49308400000001</v>
      </c>
    </row>
    <row r="15500" spans="1:6" x14ac:dyDescent="0.3">
      <c r="A15500" s="336">
        <v>51237</v>
      </c>
      <c r="B15500" s="2" t="s">
        <v>295</v>
      </c>
      <c r="C15500" s="429">
        <v>6.9981520000000002</v>
      </c>
      <c r="D15500" s="429">
        <v>3.0284719999999998</v>
      </c>
      <c r="E15500" s="429">
        <v>3.9696800000000003</v>
      </c>
      <c r="F15500" s="429">
        <v>17.256001000000005</v>
      </c>
    </row>
    <row r="15501" spans="1:6" x14ac:dyDescent="0.3">
      <c r="A15501" s="336">
        <v>51238</v>
      </c>
      <c r="B15501" s="2" t="s">
        <v>295</v>
      </c>
      <c r="C15501" s="429">
        <v>6.8851259999999996</v>
      </c>
      <c r="D15501" s="429">
        <v>3.0613199999999998</v>
      </c>
      <c r="E15501" s="429">
        <v>3.8238059999999998</v>
      </c>
      <c r="F15501" s="429">
        <v>16.873125000000002</v>
      </c>
    </row>
    <row r="15502" spans="1:6" x14ac:dyDescent="0.3">
      <c r="A15502" s="336">
        <v>51239</v>
      </c>
      <c r="B15502" s="2" t="s">
        <v>295</v>
      </c>
      <c r="C15502" s="429">
        <v>7.0390059999999997</v>
      </c>
      <c r="D15502" s="429">
        <v>2.9308670000000001</v>
      </c>
      <c r="E15502" s="429">
        <v>4.1081389999999995</v>
      </c>
      <c r="F15502" s="429">
        <v>18.249271</v>
      </c>
    </row>
    <row r="15503" spans="1:6" x14ac:dyDescent="0.3">
      <c r="A15503" s="336">
        <v>51240</v>
      </c>
      <c r="B15503" s="2" t="s">
        <v>295</v>
      </c>
      <c r="C15503" s="429">
        <v>7.1486470000000004</v>
      </c>
      <c r="D15503" s="429">
        <v>2.7689460000000001</v>
      </c>
      <c r="E15503" s="429">
        <v>4.3797010000000007</v>
      </c>
      <c r="F15503" s="429">
        <v>20.239972000000002</v>
      </c>
    </row>
    <row r="15504" spans="1:6" x14ac:dyDescent="0.3">
      <c r="A15504" s="336">
        <v>51241</v>
      </c>
      <c r="B15504" s="2" t="s">
        <v>295</v>
      </c>
      <c r="C15504" s="429">
        <v>7.1490650000000002</v>
      </c>
      <c r="D15504" s="429">
        <v>2.7377129999999998</v>
      </c>
      <c r="E15504" s="429">
        <v>4.4113520000000008</v>
      </c>
      <c r="F15504" s="429">
        <v>19.812827999999996</v>
      </c>
    </row>
    <row r="15505" spans="1:6" x14ac:dyDescent="0.3">
      <c r="A15505" s="336">
        <v>51243</v>
      </c>
      <c r="B15505" s="2" t="s">
        <v>295</v>
      </c>
      <c r="C15505" s="429">
        <v>6.9730590000000001</v>
      </c>
      <c r="D15505" s="429">
        <v>3.0720740000000002</v>
      </c>
      <c r="E15505" s="429">
        <v>3.9009849999999999</v>
      </c>
      <c r="F15505" s="429">
        <v>16.799779000000008</v>
      </c>
    </row>
    <row r="15506" spans="1:6" x14ac:dyDescent="0.3">
      <c r="A15506" s="336">
        <v>51245</v>
      </c>
      <c r="B15506" s="2" t="s">
        <v>295</v>
      </c>
      <c r="C15506" s="429">
        <v>6.7820119999999999</v>
      </c>
      <c r="D15506" s="429">
        <v>3.2515160000000001</v>
      </c>
      <c r="E15506" s="429">
        <v>3.5304959999999999</v>
      </c>
      <c r="F15506" s="429">
        <v>15.241845999999995</v>
      </c>
    </row>
    <row r="15507" spans="1:6" x14ac:dyDescent="0.3">
      <c r="A15507" s="336">
        <v>51246</v>
      </c>
      <c r="B15507" s="2" t="s">
        <v>295</v>
      </c>
      <c r="C15507" s="429">
        <v>7.0418500000000002</v>
      </c>
      <c r="D15507" s="429">
        <v>2.9507620000000001</v>
      </c>
      <c r="E15507" s="429">
        <v>4.0910880000000001</v>
      </c>
      <c r="F15507" s="429">
        <v>17.985108999999994</v>
      </c>
    </row>
    <row r="15508" spans="1:6" x14ac:dyDescent="0.3">
      <c r="A15508" s="336">
        <v>51247</v>
      </c>
      <c r="B15508" s="2" t="s">
        <v>295</v>
      </c>
      <c r="C15508" s="429">
        <v>7.1171810000000004</v>
      </c>
      <c r="D15508" s="429">
        <v>2.8381449999999999</v>
      </c>
      <c r="E15508" s="429">
        <v>4.2790360000000005</v>
      </c>
      <c r="F15508" s="429">
        <v>19.652531</v>
      </c>
    </row>
    <row r="15509" spans="1:6" x14ac:dyDescent="0.3">
      <c r="A15509" s="336">
        <v>51248</v>
      </c>
      <c r="B15509" s="2" t="s">
        <v>295</v>
      </c>
      <c r="C15509" s="429">
        <v>6.7926979999999997</v>
      </c>
      <c r="D15509" s="429">
        <v>3.1893280000000002</v>
      </c>
      <c r="E15509" s="429">
        <v>3.6033699999999995</v>
      </c>
      <c r="F15509" s="429">
        <v>15.572725999999999</v>
      </c>
    </row>
    <row r="15510" spans="1:6" x14ac:dyDescent="0.3">
      <c r="A15510" s="336">
        <v>51249</v>
      </c>
      <c r="B15510" s="2" t="s">
        <v>295</v>
      </c>
      <c r="C15510" s="429">
        <v>6.8566209999999996</v>
      </c>
      <c r="D15510" s="429">
        <v>3.1401249999999998</v>
      </c>
      <c r="E15510" s="429">
        <v>3.7164959999999998</v>
      </c>
      <c r="F15510" s="429">
        <v>15.963426000000005</v>
      </c>
    </row>
    <row r="15511" spans="1:6" x14ac:dyDescent="0.3">
      <c r="A15511" s="336">
        <v>51250</v>
      </c>
      <c r="B15511" s="2" t="s">
        <v>295</v>
      </c>
      <c r="C15511" s="429">
        <v>7.0495070000000002</v>
      </c>
      <c r="D15511" s="429">
        <v>2.8894449999999998</v>
      </c>
      <c r="E15511" s="429">
        <v>4.1600619999999999</v>
      </c>
      <c r="F15511" s="429">
        <v>18.756495000000001</v>
      </c>
    </row>
    <row r="15512" spans="1:6" x14ac:dyDescent="0.3">
      <c r="A15512" s="336">
        <v>51301</v>
      </c>
      <c r="B15512" s="2" t="s">
        <v>295</v>
      </c>
      <c r="C15512" s="429">
        <v>6.6874750000000001</v>
      </c>
      <c r="D15512" s="429">
        <v>3.3588650000000002</v>
      </c>
      <c r="E15512" s="429">
        <v>3.3286099999999998</v>
      </c>
      <c r="F15512" s="429">
        <v>14.101414999999999</v>
      </c>
    </row>
    <row r="15513" spans="1:6" x14ac:dyDescent="0.3">
      <c r="A15513" s="336">
        <v>51331</v>
      </c>
      <c r="B15513" s="2" t="s">
        <v>295</v>
      </c>
      <c r="C15513" s="429">
        <v>6.677346</v>
      </c>
      <c r="D15513" s="429">
        <v>3.2556850000000002</v>
      </c>
      <c r="E15513" s="429">
        <v>3.4216609999999998</v>
      </c>
      <c r="F15513" s="429">
        <v>14.396881999999994</v>
      </c>
    </row>
    <row r="15514" spans="1:6" x14ac:dyDescent="0.3">
      <c r="A15514" s="336">
        <v>51333</v>
      </c>
      <c r="B15514" s="2" t="s">
        <v>295</v>
      </c>
      <c r="C15514" s="429">
        <v>6.6634840000000004</v>
      </c>
      <c r="D15514" s="429">
        <v>3.3795700000000002</v>
      </c>
      <c r="E15514" s="429">
        <v>3.2839140000000002</v>
      </c>
      <c r="F15514" s="429">
        <v>13.863265999999999</v>
      </c>
    </row>
    <row r="15515" spans="1:6" x14ac:dyDescent="0.3">
      <c r="A15515" s="336">
        <v>51334</v>
      </c>
      <c r="B15515" s="2" t="s">
        <v>295</v>
      </c>
      <c r="C15515" s="429">
        <v>6.651707</v>
      </c>
      <c r="D15515" s="429">
        <v>3.2676470000000002</v>
      </c>
      <c r="E15515" s="429">
        <v>3.3840599999999998</v>
      </c>
      <c r="F15515" s="429">
        <v>14.173545000000001</v>
      </c>
    </row>
    <row r="15516" spans="1:6" x14ac:dyDescent="0.3">
      <c r="A15516" s="336">
        <v>51338</v>
      </c>
      <c r="B15516" s="2" t="s">
        <v>295</v>
      </c>
      <c r="C15516" s="429">
        <v>6.7117800000000001</v>
      </c>
      <c r="D15516" s="429">
        <v>3.3164760000000002</v>
      </c>
      <c r="E15516" s="429">
        <v>3.3953039999999999</v>
      </c>
      <c r="F15516" s="429">
        <v>14.512881000000007</v>
      </c>
    </row>
    <row r="15517" spans="1:6" x14ac:dyDescent="0.3">
      <c r="A15517" s="336">
        <v>51342</v>
      </c>
      <c r="B15517" s="2" t="s">
        <v>295</v>
      </c>
      <c r="C15517" s="429">
        <v>6.660863</v>
      </c>
      <c r="D15517" s="429">
        <v>3.3656000000000001</v>
      </c>
      <c r="E15517" s="429">
        <v>3.2952629999999998</v>
      </c>
      <c r="F15517" s="429">
        <v>13.989607000000003</v>
      </c>
    </row>
    <row r="15518" spans="1:6" x14ac:dyDescent="0.3">
      <c r="A15518" s="336">
        <v>51343</v>
      </c>
      <c r="B15518" s="2" t="s">
        <v>295</v>
      </c>
      <c r="C15518" s="429">
        <v>6.6869839999999998</v>
      </c>
      <c r="D15518" s="429">
        <v>3.4624809999999999</v>
      </c>
      <c r="E15518" s="429">
        <v>3.2245029999999999</v>
      </c>
      <c r="F15518" s="429">
        <v>13.800505000000001</v>
      </c>
    </row>
    <row r="15519" spans="1:6" x14ac:dyDescent="0.3">
      <c r="A15519" s="336">
        <v>51345</v>
      </c>
      <c r="B15519" s="2" t="s">
        <v>295</v>
      </c>
      <c r="C15519" s="429">
        <v>6.7260099999999996</v>
      </c>
      <c r="D15519" s="429">
        <v>3.227957</v>
      </c>
      <c r="E15519" s="429">
        <v>3.4980529999999996</v>
      </c>
      <c r="F15519" s="429">
        <v>15.032043999999996</v>
      </c>
    </row>
    <row r="15520" spans="1:6" x14ac:dyDescent="0.3">
      <c r="A15520" s="336">
        <v>51346</v>
      </c>
      <c r="B15520" s="2" t="s">
        <v>295</v>
      </c>
      <c r="C15520" s="429">
        <v>6.7403740000000001</v>
      </c>
      <c r="D15520" s="429">
        <v>3.2763990000000001</v>
      </c>
      <c r="E15520" s="429">
        <v>3.463975</v>
      </c>
      <c r="F15520" s="429">
        <v>14.877486000000005</v>
      </c>
    </row>
    <row r="15521" spans="1:6" x14ac:dyDescent="0.3">
      <c r="A15521" s="336">
        <v>51347</v>
      </c>
      <c r="B15521" s="2" t="s">
        <v>295</v>
      </c>
      <c r="C15521" s="429">
        <v>6.7103219999999997</v>
      </c>
      <c r="D15521" s="429">
        <v>3.238388</v>
      </c>
      <c r="E15521" s="429">
        <v>3.4719339999999996</v>
      </c>
      <c r="F15521" s="429">
        <v>14.852323999999992</v>
      </c>
    </row>
    <row r="15522" spans="1:6" x14ac:dyDescent="0.3">
      <c r="A15522" s="336">
        <v>51350</v>
      </c>
      <c r="B15522" s="2" t="s">
        <v>295</v>
      </c>
      <c r="C15522" s="429">
        <v>6.7606029999999997</v>
      </c>
      <c r="D15522" s="429">
        <v>3.2037979999999999</v>
      </c>
      <c r="E15522" s="429">
        <v>3.5568049999999998</v>
      </c>
      <c r="F15522" s="429">
        <v>15.298389999999998</v>
      </c>
    </row>
    <row r="15523" spans="1:6" x14ac:dyDescent="0.3">
      <c r="A15523" s="336">
        <v>51351</v>
      </c>
      <c r="B15523" s="2" t="s">
        <v>295</v>
      </c>
      <c r="C15523" s="429">
        <v>6.6909210000000003</v>
      </c>
      <c r="D15523" s="429">
        <v>3.2719429999999998</v>
      </c>
      <c r="E15523" s="429">
        <v>3.4189780000000005</v>
      </c>
      <c r="F15523" s="429">
        <v>14.473186000000002</v>
      </c>
    </row>
    <row r="15524" spans="1:6" x14ac:dyDescent="0.3">
      <c r="A15524" s="336">
        <v>51354</v>
      </c>
      <c r="B15524" s="2" t="s">
        <v>295</v>
      </c>
      <c r="C15524" s="429">
        <v>6.7481629999999999</v>
      </c>
      <c r="D15524" s="429">
        <v>3.2035</v>
      </c>
      <c r="E15524" s="429">
        <v>3.5446629999999999</v>
      </c>
      <c r="F15524" s="429">
        <v>15.279297</v>
      </c>
    </row>
    <row r="15525" spans="1:6" x14ac:dyDescent="0.3">
      <c r="A15525" s="336">
        <v>51355</v>
      </c>
      <c r="B15525" s="2" t="s">
        <v>295</v>
      </c>
      <c r="C15525" s="429">
        <v>6.6800459999999999</v>
      </c>
      <c r="D15525" s="429">
        <v>3.247325</v>
      </c>
      <c r="E15525" s="429">
        <v>3.4327209999999999</v>
      </c>
      <c r="F15525" s="429">
        <v>14.459715000000003</v>
      </c>
    </row>
    <row r="15526" spans="1:6" x14ac:dyDescent="0.3">
      <c r="A15526" s="336">
        <v>51357</v>
      </c>
      <c r="B15526" s="2" t="s">
        <v>295</v>
      </c>
      <c r="C15526" s="429">
        <v>6.7061250000000001</v>
      </c>
      <c r="D15526" s="429">
        <v>3.402469</v>
      </c>
      <c r="E15526" s="429">
        <v>3.3036560000000001</v>
      </c>
      <c r="F15526" s="429">
        <v>14.199068999999998</v>
      </c>
    </row>
    <row r="15527" spans="1:6" x14ac:dyDescent="0.3">
      <c r="A15527" s="336">
        <v>51358</v>
      </c>
      <c r="B15527" s="2" t="s">
        <v>295</v>
      </c>
      <c r="C15527" s="429">
        <v>6.6523690000000002</v>
      </c>
      <c r="D15527" s="429">
        <v>3.3851789999999999</v>
      </c>
      <c r="E15527" s="429">
        <v>3.2671900000000003</v>
      </c>
      <c r="F15527" s="429">
        <v>13.824128999999999</v>
      </c>
    </row>
    <row r="15528" spans="1:6" x14ac:dyDescent="0.3">
      <c r="A15528" s="336">
        <v>51360</v>
      </c>
      <c r="B15528" s="2" t="s">
        <v>295</v>
      </c>
      <c r="C15528" s="429">
        <v>6.6736930000000001</v>
      </c>
      <c r="D15528" s="429">
        <v>3.2356509999999998</v>
      </c>
      <c r="E15528" s="429">
        <v>3.4380420000000003</v>
      </c>
      <c r="F15528" s="429">
        <v>14.477393999999997</v>
      </c>
    </row>
    <row r="15529" spans="1:6" x14ac:dyDescent="0.3">
      <c r="A15529" s="336">
        <v>51363</v>
      </c>
      <c r="B15529" s="2" t="s">
        <v>295</v>
      </c>
      <c r="C15529" s="429">
        <v>6.6500399999999997</v>
      </c>
      <c r="D15529" s="429">
        <v>3.215382</v>
      </c>
      <c r="E15529" s="429">
        <v>3.4346579999999998</v>
      </c>
      <c r="F15529" s="429">
        <v>14.314374000000004</v>
      </c>
    </row>
    <row r="15530" spans="1:6" x14ac:dyDescent="0.3">
      <c r="A15530" s="336">
        <v>51364</v>
      </c>
      <c r="B15530" s="2" t="s">
        <v>295</v>
      </c>
      <c r="C15530" s="429">
        <v>6.6510899999999999</v>
      </c>
      <c r="D15530" s="429">
        <v>3.2620659999999999</v>
      </c>
      <c r="E15530" s="429">
        <v>3.389024</v>
      </c>
      <c r="F15530" s="429">
        <v>14.121914000000004</v>
      </c>
    </row>
    <row r="15531" spans="1:6" x14ac:dyDescent="0.3">
      <c r="A15531" s="336">
        <v>51365</v>
      </c>
      <c r="B15531" s="2" t="s">
        <v>295</v>
      </c>
      <c r="C15531" s="429">
        <v>6.6562960000000002</v>
      </c>
      <c r="D15531" s="429">
        <v>3.319607</v>
      </c>
      <c r="E15531" s="429">
        <v>3.3366890000000002</v>
      </c>
      <c r="F15531" s="429">
        <v>14.080100999999999</v>
      </c>
    </row>
    <row r="15532" spans="1:6" x14ac:dyDescent="0.3">
      <c r="A15532" s="336">
        <v>51366</v>
      </c>
      <c r="B15532" s="2" t="s">
        <v>295</v>
      </c>
      <c r="C15532" s="429">
        <v>6.671119</v>
      </c>
      <c r="D15532" s="429">
        <v>3.521636</v>
      </c>
      <c r="E15532" s="429">
        <v>3.149483</v>
      </c>
      <c r="F15532" s="429">
        <v>13.596962999999992</v>
      </c>
    </row>
    <row r="15533" spans="1:6" x14ac:dyDescent="0.3">
      <c r="A15533" s="336">
        <v>51401</v>
      </c>
      <c r="B15533" s="2" t="s">
        <v>295</v>
      </c>
      <c r="C15533" s="429">
        <v>6.7885239999999998</v>
      </c>
      <c r="D15533" s="429">
        <v>3.8059810000000001</v>
      </c>
      <c r="E15533" s="429">
        <v>2.9825429999999997</v>
      </c>
      <c r="F15533" s="429">
        <v>13.917392999999993</v>
      </c>
    </row>
    <row r="15534" spans="1:6" x14ac:dyDescent="0.3">
      <c r="A15534" s="336">
        <v>51430</v>
      </c>
      <c r="B15534" s="2" t="s">
        <v>295</v>
      </c>
      <c r="C15534" s="429">
        <v>6.7707540000000002</v>
      </c>
      <c r="D15534" s="429">
        <v>3.7606220000000001</v>
      </c>
      <c r="E15534" s="429">
        <v>3.010132</v>
      </c>
      <c r="F15534" s="429">
        <v>13.882041999999988</v>
      </c>
    </row>
    <row r="15535" spans="1:6" x14ac:dyDescent="0.3">
      <c r="A15535" s="336">
        <v>51431</v>
      </c>
      <c r="B15535" s="2" t="s">
        <v>295</v>
      </c>
      <c r="C15535" s="429">
        <v>6.7226860000000004</v>
      </c>
      <c r="D15535" s="429">
        <v>3.6328689999999999</v>
      </c>
      <c r="E15535" s="429">
        <v>3.0898170000000005</v>
      </c>
      <c r="F15535" s="429">
        <v>13.99710000000001</v>
      </c>
    </row>
    <row r="15536" spans="1:6" x14ac:dyDescent="0.3">
      <c r="A15536" s="336">
        <v>51433</v>
      </c>
      <c r="B15536" s="2" t="s">
        <v>295</v>
      </c>
      <c r="C15536" s="429">
        <v>6.7619480000000003</v>
      </c>
      <c r="D15536" s="429">
        <v>3.806012</v>
      </c>
      <c r="E15536" s="429">
        <v>2.9559360000000003</v>
      </c>
      <c r="F15536" s="429">
        <v>14.043084</v>
      </c>
    </row>
    <row r="15537" spans="1:6" x14ac:dyDescent="0.3">
      <c r="A15537" s="336">
        <v>51436</v>
      </c>
      <c r="B15537" s="2" t="s">
        <v>295</v>
      </c>
      <c r="C15537" s="429">
        <v>6.7543240000000004</v>
      </c>
      <c r="D15537" s="429">
        <v>3.77278</v>
      </c>
      <c r="E15537" s="429">
        <v>2.9815440000000004</v>
      </c>
      <c r="F15537" s="429">
        <v>13.866944999999987</v>
      </c>
    </row>
    <row r="15538" spans="1:6" x14ac:dyDescent="0.3">
      <c r="A15538" s="336">
        <v>51439</v>
      </c>
      <c r="B15538" s="2" t="s">
        <v>295</v>
      </c>
      <c r="C15538" s="429">
        <v>6.8167609999999996</v>
      </c>
      <c r="D15538" s="429">
        <v>3.4506950000000001</v>
      </c>
      <c r="E15538" s="429">
        <v>3.3660659999999996</v>
      </c>
      <c r="F15538" s="429">
        <v>15.374064000000004</v>
      </c>
    </row>
    <row r="15539" spans="1:6" x14ac:dyDescent="0.3">
      <c r="A15539" s="336">
        <v>51440</v>
      </c>
      <c r="B15539" s="2" t="s">
        <v>295</v>
      </c>
      <c r="C15539" s="429">
        <v>6.8190530000000003</v>
      </c>
      <c r="D15539" s="429">
        <v>3.8136570000000001</v>
      </c>
      <c r="E15539" s="429">
        <v>3.0053960000000002</v>
      </c>
      <c r="F15539" s="429">
        <v>13.761710999999995</v>
      </c>
    </row>
    <row r="15540" spans="1:6" x14ac:dyDescent="0.3">
      <c r="A15540" s="336">
        <v>51441</v>
      </c>
      <c r="B15540" s="2" t="s">
        <v>295</v>
      </c>
      <c r="C15540" s="429">
        <v>6.774305</v>
      </c>
      <c r="D15540" s="429">
        <v>3.6371609999999999</v>
      </c>
      <c r="E15540" s="429">
        <v>3.1371440000000002</v>
      </c>
      <c r="F15540" s="429">
        <v>14.337104000000011</v>
      </c>
    </row>
    <row r="15541" spans="1:6" x14ac:dyDescent="0.3">
      <c r="A15541" s="336">
        <v>51442</v>
      </c>
      <c r="B15541" s="2" t="s">
        <v>295</v>
      </c>
      <c r="C15541" s="429">
        <v>6.7966300000000004</v>
      </c>
      <c r="D15541" s="429">
        <v>3.6036090000000001</v>
      </c>
      <c r="E15541" s="429">
        <v>3.1930210000000003</v>
      </c>
      <c r="F15541" s="429">
        <v>14.547696000000002</v>
      </c>
    </row>
    <row r="15542" spans="1:6" x14ac:dyDescent="0.3">
      <c r="A15542" s="336">
        <v>51443</v>
      </c>
      <c r="B15542" s="2" t="s">
        <v>295</v>
      </c>
      <c r="C15542" s="429">
        <v>6.8163179999999999</v>
      </c>
      <c r="D15542" s="429">
        <v>3.8369059999999999</v>
      </c>
      <c r="E15542" s="429">
        <v>2.9794119999999999</v>
      </c>
      <c r="F15542" s="429">
        <v>13.994414000000003</v>
      </c>
    </row>
    <row r="15543" spans="1:6" x14ac:dyDescent="0.3">
      <c r="A15543" s="336">
        <v>51444</v>
      </c>
      <c r="B15543" s="2" t="s">
        <v>295</v>
      </c>
      <c r="C15543" s="429">
        <v>6.7952539999999999</v>
      </c>
      <c r="D15543" s="429">
        <v>3.7964980000000002</v>
      </c>
      <c r="E15543" s="429">
        <v>2.9987559999999998</v>
      </c>
      <c r="F15543" s="429">
        <v>13.791094999999999</v>
      </c>
    </row>
    <row r="15544" spans="1:6" x14ac:dyDescent="0.3">
      <c r="A15544" s="336">
        <v>51445</v>
      </c>
      <c r="B15544" s="2" t="s">
        <v>295</v>
      </c>
      <c r="C15544" s="429">
        <v>6.7483560000000002</v>
      </c>
      <c r="D15544" s="429">
        <v>3.5475249999999998</v>
      </c>
      <c r="E15544" s="429">
        <v>3.2008310000000004</v>
      </c>
      <c r="F15544" s="429">
        <v>14.524388999999992</v>
      </c>
    </row>
    <row r="15545" spans="1:6" x14ac:dyDescent="0.3">
      <c r="A15545" s="336">
        <v>51446</v>
      </c>
      <c r="B15545" s="2" t="s">
        <v>295</v>
      </c>
      <c r="C15545" s="429">
        <v>6.8296279999999996</v>
      </c>
      <c r="D15545" s="429">
        <v>3.6840609999999998</v>
      </c>
      <c r="E15545" s="429">
        <v>3.1455669999999998</v>
      </c>
      <c r="F15545" s="429">
        <v>14.165279999999996</v>
      </c>
    </row>
    <row r="15546" spans="1:6" x14ac:dyDescent="0.3">
      <c r="A15546" s="336">
        <v>51447</v>
      </c>
      <c r="B15546" s="2" t="s">
        <v>295</v>
      </c>
      <c r="C15546" s="429">
        <v>6.850168</v>
      </c>
      <c r="D15546" s="429">
        <v>3.6717409999999999</v>
      </c>
      <c r="E15546" s="429">
        <v>3.1784270000000001</v>
      </c>
      <c r="F15546" s="429">
        <v>14.265477999999987</v>
      </c>
    </row>
    <row r="15547" spans="1:6" x14ac:dyDescent="0.3">
      <c r="A15547" s="336">
        <v>51448</v>
      </c>
      <c r="B15547" s="2" t="s">
        <v>295</v>
      </c>
      <c r="C15547" s="429">
        <v>6.7492830000000001</v>
      </c>
      <c r="D15547" s="429">
        <v>3.6542319999999999</v>
      </c>
      <c r="E15547" s="429">
        <v>3.0950510000000002</v>
      </c>
      <c r="F15547" s="429">
        <v>14.132323999999997</v>
      </c>
    </row>
    <row r="15548" spans="1:6" x14ac:dyDescent="0.3">
      <c r="A15548" s="336">
        <v>51449</v>
      </c>
      <c r="B15548" s="2" t="s">
        <v>295</v>
      </c>
      <c r="C15548" s="429">
        <v>6.7895729999999999</v>
      </c>
      <c r="D15548" s="429">
        <v>3.8274349999999999</v>
      </c>
      <c r="E15548" s="429">
        <v>2.9621379999999999</v>
      </c>
      <c r="F15548" s="429">
        <v>14.258436</v>
      </c>
    </row>
    <row r="15549" spans="1:6" x14ac:dyDescent="0.3">
      <c r="A15549" s="336">
        <v>51450</v>
      </c>
      <c r="B15549" s="2" t="s">
        <v>295</v>
      </c>
      <c r="C15549" s="429">
        <v>6.7336150000000004</v>
      </c>
      <c r="D15549" s="429">
        <v>3.782524</v>
      </c>
      <c r="E15549" s="429">
        <v>2.9510910000000004</v>
      </c>
      <c r="F15549" s="429">
        <v>13.729490999999989</v>
      </c>
    </row>
    <row r="15550" spans="1:6" x14ac:dyDescent="0.3">
      <c r="A15550" s="336">
        <v>51451</v>
      </c>
      <c r="B15550" s="2" t="s">
        <v>295</v>
      </c>
      <c r="C15550" s="429">
        <v>6.8033510000000001</v>
      </c>
      <c r="D15550" s="429">
        <v>3.8360919999999998</v>
      </c>
      <c r="E15550" s="429">
        <v>2.9672590000000003</v>
      </c>
      <c r="F15550" s="429">
        <v>14.174839999999993</v>
      </c>
    </row>
    <row r="15551" spans="1:6" x14ac:dyDescent="0.3">
      <c r="A15551" s="336">
        <v>51452</v>
      </c>
      <c r="B15551" s="2" t="s">
        <v>295</v>
      </c>
      <c r="C15551" s="429">
        <v>6.7920850000000002</v>
      </c>
      <c r="D15551" s="429">
        <v>3.8245130000000001</v>
      </c>
      <c r="E15551" s="429">
        <v>2.9675720000000001</v>
      </c>
      <c r="F15551" s="429">
        <v>14.143498000000001</v>
      </c>
    </row>
    <row r="15552" spans="1:6" x14ac:dyDescent="0.3">
      <c r="A15552" s="336">
        <v>51453</v>
      </c>
      <c r="B15552" s="2" t="s">
        <v>295</v>
      </c>
      <c r="C15552" s="429">
        <v>6.8080400000000001</v>
      </c>
      <c r="D15552" s="429">
        <v>3.8687870000000002</v>
      </c>
      <c r="E15552" s="429">
        <v>2.9392529999999999</v>
      </c>
      <c r="F15552" s="429">
        <v>14.00331199999999</v>
      </c>
    </row>
    <row r="15553" spans="1:6" x14ac:dyDescent="0.3">
      <c r="A15553" s="336">
        <v>51454</v>
      </c>
      <c r="B15553" s="2" t="s">
        <v>295</v>
      </c>
      <c r="C15553" s="429">
        <v>6.811941</v>
      </c>
      <c r="D15553" s="429">
        <v>3.6777220000000002</v>
      </c>
      <c r="E15553" s="429">
        <v>3.1342189999999999</v>
      </c>
      <c r="F15553" s="429">
        <v>14.177994000000005</v>
      </c>
    </row>
    <row r="15554" spans="1:6" x14ac:dyDescent="0.3">
      <c r="A15554" s="336">
        <v>51455</v>
      </c>
      <c r="B15554" s="2" t="s">
        <v>295</v>
      </c>
      <c r="C15554" s="429">
        <v>6.802378</v>
      </c>
      <c r="D15554" s="429">
        <v>3.7437499999999999</v>
      </c>
      <c r="E15554" s="429">
        <v>3.0586280000000001</v>
      </c>
      <c r="F15554" s="429">
        <v>13.869674</v>
      </c>
    </row>
    <row r="15555" spans="1:6" x14ac:dyDescent="0.3">
      <c r="A15555" s="336">
        <v>51458</v>
      </c>
      <c r="B15555" s="2" t="s">
        <v>295</v>
      </c>
      <c r="C15555" s="429">
        <v>6.7117449999999996</v>
      </c>
      <c r="D15555" s="429">
        <v>3.7038920000000002</v>
      </c>
      <c r="E15555" s="429">
        <v>3.0078529999999994</v>
      </c>
      <c r="F15555" s="429">
        <v>13.700793999999998</v>
      </c>
    </row>
    <row r="15556" spans="1:6" x14ac:dyDescent="0.3">
      <c r="A15556" s="336">
        <v>51460</v>
      </c>
      <c r="B15556" s="2" t="s">
        <v>295</v>
      </c>
      <c r="C15556" s="429">
        <v>6.8112329999999996</v>
      </c>
      <c r="D15556" s="429">
        <v>3.4077250000000001</v>
      </c>
      <c r="E15556" s="429">
        <v>3.4035079999999995</v>
      </c>
      <c r="F15556" s="429">
        <v>15.588059000000001</v>
      </c>
    </row>
    <row r="15557" spans="1:6" x14ac:dyDescent="0.3">
      <c r="A15557" s="336">
        <v>51461</v>
      </c>
      <c r="B15557" s="2" t="s">
        <v>295</v>
      </c>
      <c r="C15557" s="429">
        <v>6.7778049999999999</v>
      </c>
      <c r="D15557" s="429">
        <v>3.5362130000000001</v>
      </c>
      <c r="E15557" s="429">
        <v>3.2415919999999998</v>
      </c>
      <c r="F15557" s="429">
        <v>14.756584999999987</v>
      </c>
    </row>
    <row r="15558" spans="1:6" x14ac:dyDescent="0.3">
      <c r="A15558" s="336">
        <v>51462</v>
      </c>
      <c r="B15558" s="2" t="s">
        <v>295</v>
      </c>
      <c r="C15558" s="429">
        <v>6.8414789999999996</v>
      </c>
      <c r="D15558" s="429">
        <v>3.8460290000000001</v>
      </c>
      <c r="E15558" s="429">
        <v>2.9954499999999995</v>
      </c>
      <c r="F15558" s="429">
        <v>13.825827000000004</v>
      </c>
    </row>
    <row r="15559" spans="1:6" x14ac:dyDescent="0.3">
      <c r="A15559" s="336">
        <v>51463</v>
      </c>
      <c r="B15559" s="2" t="s">
        <v>295</v>
      </c>
      <c r="C15559" s="429">
        <v>6.8026749999999998</v>
      </c>
      <c r="D15559" s="429">
        <v>3.7903709999999999</v>
      </c>
      <c r="E15559" s="429">
        <v>3.0123039999999999</v>
      </c>
      <c r="F15559" s="429">
        <v>13.751014000000001</v>
      </c>
    </row>
    <row r="15560" spans="1:6" x14ac:dyDescent="0.3">
      <c r="A15560" s="336">
        <v>51465</v>
      </c>
      <c r="B15560" s="2" t="s">
        <v>295</v>
      </c>
      <c r="C15560" s="429">
        <v>6.7723579999999997</v>
      </c>
      <c r="D15560" s="429">
        <v>3.7009080000000001</v>
      </c>
      <c r="E15560" s="429">
        <v>3.0714499999999996</v>
      </c>
      <c r="F15560" s="429">
        <v>14.080355999999998</v>
      </c>
    </row>
    <row r="15561" spans="1:6" x14ac:dyDescent="0.3">
      <c r="A15561" s="336">
        <v>51466</v>
      </c>
      <c r="B15561" s="2" t="s">
        <v>295</v>
      </c>
      <c r="C15561" s="429">
        <v>6.7346659999999998</v>
      </c>
      <c r="D15561" s="429">
        <v>3.756767</v>
      </c>
      <c r="E15561" s="429">
        <v>2.9778989999999999</v>
      </c>
      <c r="F15561" s="429">
        <v>13.747630000000001</v>
      </c>
    </row>
    <row r="15562" spans="1:6" x14ac:dyDescent="0.3">
      <c r="A15562" s="336">
        <v>51467</v>
      </c>
      <c r="B15562" s="2" t="s">
        <v>295</v>
      </c>
      <c r="C15562" s="429">
        <v>6.7659900000000004</v>
      </c>
      <c r="D15562" s="429">
        <v>3.7323170000000001</v>
      </c>
      <c r="E15562" s="429">
        <v>3.0336730000000003</v>
      </c>
      <c r="F15562" s="429">
        <v>13.944235999999997</v>
      </c>
    </row>
    <row r="15563" spans="1:6" x14ac:dyDescent="0.3">
      <c r="A15563" s="336">
        <v>51501</v>
      </c>
      <c r="B15563" s="2" t="s">
        <v>295</v>
      </c>
      <c r="C15563" s="429">
        <v>7.1299060000000001</v>
      </c>
      <c r="D15563" s="429">
        <v>3.2121270000000002</v>
      </c>
      <c r="E15563" s="429">
        <v>3.9177789999999999</v>
      </c>
      <c r="F15563" s="429">
        <v>18.035178000000005</v>
      </c>
    </row>
    <row r="15564" spans="1:6" x14ac:dyDescent="0.3">
      <c r="A15564" s="336">
        <v>51503</v>
      </c>
      <c r="B15564" s="2" t="s">
        <v>295</v>
      </c>
      <c r="C15564" s="429">
        <v>7.0830359999999999</v>
      </c>
      <c r="D15564" s="429">
        <v>3.281358</v>
      </c>
      <c r="E15564" s="429">
        <v>3.8016779999999999</v>
      </c>
      <c r="F15564" s="429">
        <v>17.424764</v>
      </c>
    </row>
    <row r="15565" spans="1:6" x14ac:dyDescent="0.3">
      <c r="A15565" s="336">
        <v>51510</v>
      </c>
      <c r="B15565" s="2" t="s">
        <v>295</v>
      </c>
      <c r="C15565" s="429">
        <v>7.1540509999999999</v>
      </c>
      <c r="D15565" s="429">
        <v>3.1360269999999999</v>
      </c>
      <c r="E15565" s="429">
        <v>4.0180240000000005</v>
      </c>
      <c r="F15565" s="429">
        <v>18.286098999999997</v>
      </c>
    </row>
    <row r="15566" spans="1:6" x14ac:dyDescent="0.3">
      <c r="A15566" s="336">
        <v>51520</v>
      </c>
      <c r="B15566" s="2" t="s">
        <v>295</v>
      </c>
      <c r="C15566" s="429">
        <v>6.8229499999999996</v>
      </c>
      <c r="D15566" s="429">
        <v>3.5420959999999999</v>
      </c>
      <c r="E15566" s="429">
        <v>3.2808539999999997</v>
      </c>
      <c r="F15566" s="429">
        <v>14.937960999999991</v>
      </c>
    </row>
    <row r="15567" spans="1:6" x14ac:dyDescent="0.3">
      <c r="A15567" s="336">
        <v>51521</v>
      </c>
      <c r="B15567" s="2" t="s">
        <v>295</v>
      </c>
      <c r="C15567" s="429">
        <v>6.9731319999999997</v>
      </c>
      <c r="D15567" s="429">
        <v>3.594878</v>
      </c>
      <c r="E15567" s="429">
        <v>3.3782539999999996</v>
      </c>
      <c r="F15567" s="429">
        <v>14.920151000000011</v>
      </c>
    </row>
    <row r="15568" spans="1:6" x14ac:dyDescent="0.3">
      <c r="A15568" s="336">
        <v>51523</v>
      </c>
      <c r="B15568" s="2" t="s">
        <v>295</v>
      </c>
      <c r="C15568" s="429">
        <v>7.0582159999999998</v>
      </c>
      <c r="D15568" s="429">
        <v>3.052826</v>
      </c>
      <c r="E15568" s="429">
        <v>4.0053900000000002</v>
      </c>
      <c r="F15568" s="429">
        <v>18.991197000000003</v>
      </c>
    </row>
    <row r="15569" spans="1:6" x14ac:dyDescent="0.3">
      <c r="A15569" s="336">
        <v>51525</v>
      </c>
      <c r="B15569" s="2" t="s">
        <v>295</v>
      </c>
      <c r="C15569" s="429">
        <v>7.0119300000000004</v>
      </c>
      <c r="D15569" s="429">
        <v>3.583564</v>
      </c>
      <c r="E15569" s="429">
        <v>3.4283660000000005</v>
      </c>
      <c r="F15569" s="429">
        <v>15.324252000000005</v>
      </c>
    </row>
    <row r="15570" spans="1:6" x14ac:dyDescent="0.3">
      <c r="A15570" s="336">
        <v>51526</v>
      </c>
      <c r="B15570" s="2" t="s">
        <v>295</v>
      </c>
      <c r="C15570" s="429">
        <v>7.1463770000000002</v>
      </c>
      <c r="D15570" s="429">
        <v>3.140228</v>
      </c>
      <c r="E15570" s="429">
        <v>4.0061490000000006</v>
      </c>
      <c r="F15570" s="429">
        <v>18.071606000000003</v>
      </c>
    </row>
    <row r="15571" spans="1:6" x14ac:dyDescent="0.3">
      <c r="A15571" s="336">
        <v>51527</v>
      </c>
      <c r="B15571" s="2" t="s">
        <v>295</v>
      </c>
      <c r="C15571" s="429">
        <v>6.8403619999999998</v>
      </c>
      <c r="D15571" s="429">
        <v>3.604028</v>
      </c>
      <c r="E15571" s="429">
        <v>3.2363339999999998</v>
      </c>
      <c r="F15571" s="429">
        <v>14.59794500000001</v>
      </c>
    </row>
    <row r="15572" spans="1:6" x14ac:dyDescent="0.3">
      <c r="A15572" s="336">
        <v>51528</v>
      </c>
      <c r="B15572" s="2" t="s">
        <v>295</v>
      </c>
      <c r="C15572" s="429">
        <v>6.8404179999999997</v>
      </c>
      <c r="D15572" s="429">
        <v>3.5034299999999998</v>
      </c>
      <c r="E15572" s="429">
        <v>3.3369879999999998</v>
      </c>
      <c r="F15572" s="429">
        <v>15.184681000000005</v>
      </c>
    </row>
    <row r="15573" spans="1:6" x14ac:dyDescent="0.3">
      <c r="A15573" s="336">
        <v>51529</v>
      </c>
      <c r="B15573" s="2" t="s">
        <v>295</v>
      </c>
      <c r="C15573" s="429">
        <v>6.9098930000000003</v>
      </c>
      <c r="D15573" s="429">
        <v>3.4181180000000002</v>
      </c>
      <c r="E15573" s="429">
        <v>3.4917750000000001</v>
      </c>
      <c r="F15573" s="429">
        <v>15.781731000000004</v>
      </c>
    </row>
    <row r="15574" spans="1:6" x14ac:dyDescent="0.3">
      <c r="A15574" s="336">
        <v>51530</v>
      </c>
      <c r="B15574" s="2" t="s">
        <v>295</v>
      </c>
      <c r="C15574" s="429">
        <v>6.8748779999999998</v>
      </c>
      <c r="D15574" s="429">
        <v>3.5441639999999999</v>
      </c>
      <c r="E15574" s="429">
        <v>3.330714</v>
      </c>
      <c r="F15574" s="429">
        <v>14.939638000000006</v>
      </c>
    </row>
    <row r="15575" spans="1:6" x14ac:dyDescent="0.3">
      <c r="A15575" s="336">
        <v>51531</v>
      </c>
      <c r="B15575" s="2" t="s">
        <v>295</v>
      </c>
      <c r="C15575" s="429">
        <v>6.863029</v>
      </c>
      <c r="D15575" s="429">
        <v>3.740405</v>
      </c>
      <c r="E15575" s="429">
        <v>3.1226240000000001</v>
      </c>
      <c r="F15575" s="429">
        <v>13.891057000000014</v>
      </c>
    </row>
    <row r="15576" spans="1:6" x14ac:dyDescent="0.3">
      <c r="A15576" s="336">
        <v>51532</v>
      </c>
      <c r="B15576" s="2" t="s">
        <v>295</v>
      </c>
      <c r="C15576" s="429">
        <v>6.9893859999999997</v>
      </c>
      <c r="D15576" s="429">
        <v>3.8196279999999998</v>
      </c>
      <c r="E15576" s="429">
        <v>3.1697579999999999</v>
      </c>
      <c r="F15576" s="429">
        <v>13.722968000000005</v>
      </c>
    </row>
    <row r="15577" spans="1:6" x14ac:dyDescent="0.3">
      <c r="A15577" s="336">
        <v>51533</v>
      </c>
      <c r="B15577" s="2" t="s">
        <v>295</v>
      </c>
      <c r="C15577" s="429">
        <v>7.0350099999999998</v>
      </c>
      <c r="D15577" s="429">
        <v>3.660256</v>
      </c>
      <c r="E15577" s="429">
        <v>3.3747539999999998</v>
      </c>
      <c r="F15577" s="429">
        <v>15.058866999999999</v>
      </c>
    </row>
    <row r="15578" spans="1:6" x14ac:dyDescent="0.3">
      <c r="A15578" s="336">
        <v>51534</v>
      </c>
      <c r="B15578" s="2" t="s">
        <v>295</v>
      </c>
      <c r="C15578" s="429">
        <v>7.0866709999999999</v>
      </c>
      <c r="D15578" s="429">
        <v>3.4812310000000002</v>
      </c>
      <c r="E15578" s="429">
        <v>3.6054399999999998</v>
      </c>
      <c r="F15578" s="429">
        <v>16.885537999999997</v>
      </c>
    </row>
    <row r="15579" spans="1:6" x14ac:dyDescent="0.3">
      <c r="A15579" s="336">
        <v>51535</v>
      </c>
      <c r="B15579" s="2" t="s">
        <v>295</v>
      </c>
      <c r="C15579" s="429">
        <v>6.9740570000000002</v>
      </c>
      <c r="D15579" s="429">
        <v>3.793622</v>
      </c>
      <c r="E15579" s="429">
        <v>3.1804350000000001</v>
      </c>
      <c r="F15579" s="429">
        <v>13.874796</v>
      </c>
    </row>
    <row r="15580" spans="1:6" x14ac:dyDescent="0.3">
      <c r="A15580" s="336">
        <v>51536</v>
      </c>
      <c r="B15580" s="2" t="s">
        <v>295</v>
      </c>
      <c r="C15580" s="429">
        <v>6.9875100000000003</v>
      </c>
      <c r="D15580" s="429">
        <v>3.588978</v>
      </c>
      <c r="E15580" s="429">
        <v>3.3985320000000003</v>
      </c>
      <c r="F15580" s="429">
        <v>15.050256000000001</v>
      </c>
    </row>
    <row r="15581" spans="1:6" x14ac:dyDescent="0.3">
      <c r="A15581" s="336">
        <v>51537</v>
      </c>
      <c r="B15581" s="2" t="s">
        <v>295</v>
      </c>
      <c r="C15581" s="429">
        <v>6.9079259999999998</v>
      </c>
      <c r="D15581" s="429">
        <v>3.6331009999999999</v>
      </c>
      <c r="E15581" s="429">
        <v>3.2748249999999999</v>
      </c>
      <c r="F15581" s="429">
        <v>14.530774999999998</v>
      </c>
    </row>
    <row r="15582" spans="1:6" x14ac:dyDescent="0.3">
      <c r="A15582" s="336">
        <v>51540</v>
      </c>
      <c r="B15582" s="2" t="s">
        <v>295</v>
      </c>
      <c r="C15582" s="429">
        <v>7.0534840000000001</v>
      </c>
      <c r="D15582" s="429">
        <v>3.5858509999999999</v>
      </c>
      <c r="E15582" s="429">
        <v>3.4676330000000002</v>
      </c>
      <c r="F15582" s="429">
        <v>15.747357000000008</v>
      </c>
    </row>
    <row r="15583" spans="1:6" x14ac:dyDescent="0.3">
      <c r="A15583" s="336">
        <v>51541</v>
      </c>
      <c r="B15583" s="2" t="s">
        <v>295</v>
      </c>
      <c r="C15583" s="429">
        <v>7.0263920000000004</v>
      </c>
      <c r="D15583" s="429">
        <v>3.6054309999999998</v>
      </c>
      <c r="E15583" s="429">
        <v>3.4209610000000006</v>
      </c>
      <c r="F15583" s="429">
        <v>15.355323000000002</v>
      </c>
    </row>
    <row r="15584" spans="1:6" x14ac:dyDescent="0.3">
      <c r="A15584" s="336">
        <v>51542</v>
      </c>
      <c r="B15584" s="2" t="s">
        <v>295</v>
      </c>
      <c r="C15584" s="429">
        <v>7.1117900000000001</v>
      </c>
      <c r="D15584" s="429">
        <v>3.176428</v>
      </c>
      <c r="E15584" s="429">
        <v>3.935362</v>
      </c>
      <c r="F15584" s="429">
        <v>17.597979999999993</v>
      </c>
    </row>
    <row r="15585" spans="1:6" x14ac:dyDescent="0.3">
      <c r="A15585" s="336">
        <v>51543</v>
      </c>
      <c r="B15585" s="2" t="s">
        <v>295</v>
      </c>
      <c r="C15585" s="429">
        <v>6.8307830000000003</v>
      </c>
      <c r="D15585" s="429">
        <v>3.7446830000000002</v>
      </c>
      <c r="E15585" s="429">
        <v>3.0861000000000001</v>
      </c>
      <c r="F15585" s="429">
        <v>13.804582000000003</v>
      </c>
    </row>
    <row r="15586" spans="1:6" x14ac:dyDescent="0.3">
      <c r="A15586" s="336">
        <v>51544</v>
      </c>
      <c r="B15586" s="2" t="s">
        <v>295</v>
      </c>
      <c r="C15586" s="429">
        <v>6.9656710000000004</v>
      </c>
      <c r="D15586" s="429">
        <v>3.782095</v>
      </c>
      <c r="E15586" s="429">
        <v>3.1835760000000004</v>
      </c>
      <c r="F15586" s="429">
        <v>13.952502000000003</v>
      </c>
    </row>
    <row r="15587" spans="1:6" x14ac:dyDescent="0.3">
      <c r="A15587" s="336">
        <v>51545</v>
      </c>
      <c r="B15587" s="2" t="s">
        <v>295</v>
      </c>
      <c r="C15587" s="429">
        <v>7.0641550000000004</v>
      </c>
      <c r="D15587" s="429">
        <v>3.0885189999999998</v>
      </c>
      <c r="E15587" s="429">
        <v>3.9756360000000006</v>
      </c>
      <c r="F15587" s="429">
        <v>18.731947000000005</v>
      </c>
    </row>
    <row r="15588" spans="1:6" x14ac:dyDescent="0.3">
      <c r="A15588" s="336">
        <v>51546</v>
      </c>
      <c r="B15588" s="2" t="s">
        <v>295</v>
      </c>
      <c r="C15588" s="429">
        <v>7.0475649999999996</v>
      </c>
      <c r="D15588" s="429">
        <v>3.3172290000000002</v>
      </c>
      <c r="E15588" s="429">
        <v>3.7303359999999994</v>
      </c>
      <c r="F15588" s="429">
        <v>16.564375999999999</v>
      </c>
    </row>
    <row r="15589" spans="1:6" x14ac:dyDescent="0.3">
      <c r="A15589" s="336">
        <v>51548</v>
      </c>
      <c r="B15589" s="2" t="s">
        <v>295</v>
      </c>
      <c r="C15589" s="429">
        <v>7.0392270000000003</v>
      </c>
      <c r="D15589" s="429">
        <v>3.3506100000000001</v>
      </c>
      <c r="E15589" s="429">
        <v>3.6886170000000003</v>
      </c>
      <c r="F15589" s="429">
        <v>16.589197999999996</v>
      </c>
    </row>
    <row r="15590" spans="1:6" x14ac:dyDescent="0.3">
      <c r="A15590" s="336">
        <v>51549</v>
      </c>
      <c r="B15590" s="2" t="s">
        <v>295</v>
      </c>
      <c r="C15590" s="429">
        <v>7.0231349999999999</v>
      </c>
      <c r="D15590" s="429">
        <v>3.5746899999999999</v>
      </c>
      <c r="E15590" s="429">
        <v>3.448445</v>
      </c>
      <c r="F15590" s="429">
        <v>15.487590000000004</v>
      </c>
    </row>
    <row r="15591" spans="1:6" x14ac:dyDescent="0.3">
      <c r="A15591" s="336">
        <v>51550</v>
      </c>
      <c r="B15591" s="2" t="s">
        <v>295</v>
      </c>
      <c r="C15591" s="429">
        <v>7.054392</v>
      </c>
      <c r="D15591" s="429">
        <v>3.250416</v>
      </c>
      <c r="E15591" s="429">
        <v>3.803976</v>
      </c>
      <c r="F15591" s="429">
        <v>17.168834999999998</v>
      </c>
    </row>
    <row r="15592" spans="1:6" x14ac:dyDescent="0.3">
      <c r="A15592" s="336">
        <v>51551</v>
      </c>
      <c r="B15592" s="2" t="s">
        <v>295</v>
      </c>
      <c r="C15592" s="429">
        <v>7.0755980000000003</v>
      </c>
      <c r="D15592" s="429">
        <v>3.5403470000000001</v>
      </c>
      <c r="E15592" s="429">
        <v>3.5352510000000001</v>
      </c>
      <c r="F15592" s="429">
        <v>16.285857999999998</v>
      </c>
    </row>
    <row r="15593" spans="1:6" x14ac:dyDescent="0.3">
      <c r="A15593" s="336">
        <v>51552</v>
      </c>
      <c r="B15593" s="2" t="s">
        <v>295</v>
      </c>
      <c r="C15593" s="429">
        <v>6.9229139999999996</v>
      </c>
      <c r="D15593" s="429">
        <v>3.7403909999999998</v>
      </c>
      <c r="E15593" s="429">
        <v>3.1825229999999998</v>
      </c>
      <c r="F15593" s="429">
        <v>14.047684999999991</v>
      </c>
    </row>
    <row r="15594" spans="1:6" x14ac:dyDescent="0.3">
      <c r="A15594" s="336">
        <v>51553</v>
      </c>
      <c r="B15594" s="2" t="s">
        <v>295</v>
      </c>
      <c r="C15594" s="429">
        <v>7.0166190000000004</v>
      </c>
      <c r="D15594" s="429">
        <v>3.432569</v>
      </c>
      <c r="E15594" s="429">
        <v>3.5840500000000004</v>
      </c>
      <c r="F15594" s="429">
        <v>15.897623999999997</v>
      </c>
    </row>
    <row r="15595" spans="1:6" x14ac:dyDescent="0.3">
      <c r="A15595" s="336">
        <v>51555</v>
      </c>
      <c r="B15595" s="2" t="s">
        <v>295</v>
      </c>
      <c r="C15595" s="429">
        <v>7.1049899999999999</v>
      </c>
      <c r="D15595" s="429">
        <v>3.190385</v>
      </c>
      <c r="E15595" s="429">
        <v>3.9146049999999999</v>
      </c>
      <c r="F15595" s="429">
        <v>17.741374000000004</v>
      </c>
    </row>
    <row r="15596" spans="1:6" x14ac:dyDescent="0.3">
      <c r="A15596" s="336">
        <v>51556</v>
      </c>
      <c r="B15596" s="2" t="s">
        <v>295</v>
      </c>
      <c r="C15596" s="429">
        <v>7.1004699999999996</v>
      </c>
      <c r="D15596" s="429">
        <v>3.1267909999999999</v>
      </c>
      <c r="E15596" s="429">
        <v>3.9736789999999997</v>
      </c>
      <c r="F15596" s="429">
        <v>18.414036000000003</v>
      </c>
    </row>
    <row r="15597" spans="1:6" x14ac:dyDescent="0.3">
      <c r="A15597" s="336">
        <v>51557</v>
      </c>
      <c r="B15597" s="2" t="s">
        <v>295</v>
      </c>
      <c r="C15597" s="429">
        <v>7.0675299999999996</v>
      </c>
      <c r="D15597" s="429">
        <v>3.1434519999999999</v>
      </c>
      <c r="E15597" s="429">
        <v>3.9240779999999997</v>
      </c>
      <c r="F15597" s="429">
        <v>18.205143</v>
      </c>
    </row>
    <row r="15598" spans="1:6" x14ac:dyDescent="0.3">
      <c r="A15598" s="336">
        <v>51558</v>
      </c>
      <c r="B15598" s="2" t="s">
        <v>295</v>
      </c>
      <c r="C15598" s="429">
        <v>6.9581739999999996</v>
      </c>
      <c r="D15598" s="429">
        <v>3.2594799999999999</v>
      </c>
      <c r="E15598" s="429">
        <v>3.6986939999999997</v>
      </c>
      <c r="F15598" s="429">
        <v>17.013970999999998</v>
      </c>
    </row>
    <row r="15599" spans="1:6" x14ac:dyDescent="0.3">
      <c r="A15599" s="336">
        <v>51559</v>
      </c>
      <c r="B15599" s="2" t="s">
        <v>295</v>
      </c>
      <c r="C15599" s="429">
        <v>7.0390509999999997</v>
      </c>
      <c r="D15599" s="429">
        <v>3.329799</v>
      </c>
      <c r="E15599" s="429">
        <v>3.7092519999999998</v>
      </c>
      <c r="F15599" s="429">
        <v>16.425634000000006</v>
      </c>
    </row>
    <row r="15600" spans="1:6" x14ac:dyDescent="0.3">
      <c r="A15600" s="336">
        <v>51560</v>
      </c>
      <c r="B15600" s="2" t="s">
        <v>295</v>
      </c>
      <c r="C15600" s="429">
        <v>7.0015980000000004</v>
      </c>
      <c r="D15600" s="429">
        <v>3.569483</v>
      </c>
      <c r="E15600" s="429">
        <v>3.4321150000000005</v>
      </c>
      <c r="F15600" s="429">
        <v>15.272559000000005</v>
      </c>
    </row>
    <row r="15601" spans="1:6" x14ac:dyDescent="0.3">
      <c r="A15601" s="336">
        <v>51561</v>
      </c>
      <c r="B15601" s="2" t="s">
        <v>295</v>
      </c>
      <c r="C15601" s="429">
        <v>7.1033410000000003</v>
      </c>
      <c r="D15601" s="429">
        <v>3.5150410000000001</v>
      </c>
      <c r="E15601" s="429">
        <v>3.5883000000000003</v>
      </c>
      <c r="F15601" s="429">
        <v>17.076540999999995</v>
      </c>
    </row>
    <row r="15602" spans="1:6" x14ac:dyDescent="0.3">
      <c r="A15602" s="336">
        <v>51562</v>
      </c>
      <c r="B15602" s="2" t="s">
        <v>295</v>
      </c>
      <c r="C15602" s="429">
        <v>6.9340859999999997</v>
      </c>
      <c r="D15602" s="429">
        <v>3.5035780000000001</v>
      </c>
      <c r="E15602" s="429">
        <v>3.4305079999999997</v>
      </c>
      <c r="F15602" s="429">
        <v>15.223786000000004</v>
      </c>
    </row>
    <row r="15603" spans="1:6" x14ac:dyDescent="0.3">
      <c r="A15603" s="336">
        <v>51563</v>
      </c>
      <c r="B15603" s="2" t="s">
        <v>295</v>
      </c>
      <c r="C15603" s="429">
        <v>7.0179499999999999</v>
      </c>
      <c r="D15603" s="429">
        <v>3.4199220000000001</v>
      </c>
      <c r="E15603" s="429">
        <v>3.5980279999999998</v>
      </c>
      <c r="F15603" s="429">
        <v>15.826600999999993</v>
      </c>
    </row>
    <row r="15604" spans="1:6" x14ac:dyDescent="0.3">
      <c r="A15604" s="336">
        <v>51564</v>
      </c>
      <c r="B15604" s="2" t="s">
        <v>295</v>
      </c>
      <c r="C15604" s="429">
        <v>7.0196649999999998</v>
      </c>
      <c r="D15604" s="429">
        <v>3.2227199999999998</v>
      </c>
      <c r="E15604" s="429">
        <v>3.796945</v>
      </c>
      <c r="F15604" s="429">
        <v>17.388275</v>
      </c>
    </row>
    <row r="15605" spans="1:6" x14ac:dyDescent="0.3">
      <c r="A15605" s="336">
        <v>51565</v>
      </c>
      <c r="B15605" s="2" t="s">
        <v>295</v>
      </c>
      <c r="C15605" s="429">
        <v>6.976896</v>
      </c>
      <c r="D15605" s="429">
        <v>3.4779119999999999</v>
      </c>
      <c r="E15605" s="429">
        <v>3.4989840000000001</v>
      </c>
      <c r="F15605" s="429">
        <v>15.433120999999996</v>
      </c>
    </row>
    <row r="15606" spans="1:6" x14ac:dyDescent="0.3">
      <c r="A15606" s="336">
        <v>51566</v>
      </c>
      <c r="B15606" s="2" t="s">
        <v>295</v>
      </c>
      <c r="C15606" s="429">
        <v>7.0198549999999997</v>
      </c>
      <c r="D15606" s="429">
        <v>3.7828819999999999</v>
      </c>
      <c r="E15606" s="429">
        <v>3.2369729999999999</v>
      </c>
      <c r="F15606" s="429">
        <v>14.136960999999989</v>
      </c>
    </row>
    <row r="15607" spans="1:6" x14ac:dyDescent="0.3">
      <c r="A15607" s="336">
        <v>51570</v>
      </c>
      <c r="B15607" s="2" t="s">
        <v>295</v>
      </c>
      <c r="C15607" s="429">
        <v>6.9868899999999998</v>
      </c>
      <c r="D15607" s="429">
        <v>3.517045</v>
      </c>
      <c r="E15607" s="429">
        <v>3.4698449999999998</v>
      </c>
      <c r="F15607" s="429">
        <v>15.299596999999999</v>
      </c>
    </row>
    <row r="15608" spans="1:6" x14ac:dyDescent="0.3">
      <c r="A15608" s="336">
        <v>51571</v>
      </c>
      <c r="B15608" s="2" t="s">
        <v>295</v>
      </c>
      <c r="C15608" s="429">
        <v>7.0493040000000002</v>
      </c>
      <c r="D15608" s="429">
        <v>3.4628139999999998</v>
      </c>
      <c r="E15608" s="429">
        <v>3.5864900000000004</v>
      </c>
      <c r="F15608" s="429">
        <v>16.451886999999996</v>
      </c>
    </row>
    <row r="15609" spans="1:6" x14ac:dyDescent="0.3">
      <c r="A15609" s="336">
        <v>51572</v>
      </c>
      <c r="B15609" s="2" t="s">
        <v>295</v>
      </c>
      <c r="C15609" s="429">
        <v>6.9034690000000003</v>
      </c>
      <c r="D15609" s="429">
        <v>3.2986270000000002</v>
      </c>
      <c r="E15609" s="429">
        <v>3.6048420000000001</v>
      </c>
      <c r="F15609" s="429">
        <v>16.599286999999993</v>
      </c>
    </row>
    <row r="15610" spans="1:6" x14ac:dyDescent="0.3">
      <c r="A15610" s="336">
        <v>51573</v>
      </c>
      <c r="B15610" s="2" t="s">
        <v>295</v>
      </c>
      <c r="C15610" s="429">
        <v>7.009309</v>
      </c>
      <c r="D15610" s="429">
        <v>3.901125</v>
      </c>
      <c r="E15610" s="429">
        <v>3.1081840000000001</v>
      </c>
      <c r="F15610" s="429">
        <v>13.298226000000003</v>
      </c>
    </row>
    <row r="15611" spans="1:6" x14ac:dyDescent="0.3">
      <c r="A15611" s="336">
        <v>51575</v>
      </c>
      <c r="B15611" s="2" t="s">
        <v>295</v>
      </c>
      <c r="C15611" s="429">
        <v>7.0374119999999998</v>
      </c>
      <c r="D15611" s="429">
        <v>3.4142969999999999</v>
      </c>
      <c r="E15611" s="429">
        <v>3.6231149999999999</v>
      </c>
      <c r="F15611" s="429">
        <v>16.417279000000008</v>
      </c>
    </row>
    <row r="15612" spans="1:6" x14ac:dyDescent="0.3">
      <c r="A15612" s="336">
        <v>51576</v>
      </c>
      <c r="B15612" s="2" t="s">
        <v>295</v>
      </c>
      <c r="C15612" s="429">
        <v>7.0542129999999998</v>
      </c>
      <c r="D15612" s="429">
        <v>3.2568779999999999</v>
      </c>
      <c r="E15612" s="429">
        <v>3.7973349999999999</v>
      </c>
      <c r="F15612" s="429">
        <v>16.964557000000006</v>
      </c>
    </row>
    <row r="15613" spans="1:6" x14ac:dyDescent="0.3">
      <c r="A15613" s="336">
        <v>51577</v>
      </c>
      <c r="B15613" s="2" t="s">
        <v>295</v>
      </c>
      <c r="C15613" s="429">
        <v>6.9423940000000002</v>
      </c>
      <c r="D15613" s="429">
        <v>3.6953469999999999</v>
      </c>
      <c r="E15613" s="429">
        <v>3.2470470000000002</v>
      </c>
      <c r="F15613" s="429">
        <v>14.332018000000005</v>
      </c>
    </row>
    <row r="15614" spans="1:6" x14ac:dyDescent="0.3">
      <c r="A15614" s="336">
        <v>51578</v>
      </c>
      <c r="B15614" s="2" t="s">
        <v>295</v>
      </c>
      <c r="C15614" s="429">
        <v>6.8992829999999996</v>
      </c>
      <c r="D15614" s="429">
        <v>3.5689139999999999</v>
      </c>
      <c r="E15614" s="429">
        <v>3.3303689999999997</v>
      </c>
      <c r="F15614" s="429">
        <v>14.814406999999999</v>
      </c>
    </row>
    <row r="15615" spans="1:6" x14ac:dyDescent="0.3">
      <c r="A15615" s="336">
        <v>51579</v>
      </c>
      <c r="B15615" s="2" t="s">
        <v>295</v>
      </c>
      <c r="C15615" s="429">
        <v>6.9976149999999997</v>
      </c>
      <c r="D15615" s="429">
        <v>3.3790369999999998</v>
      </c>
      <c r="E15615" s="429">
        <v>3.6185779999999999</v>
      </c>
      <c r="F15615" s="429">
        <v>16.103333999999997</v>
      </c>
    </row>
    <row r="15616" spans="1:6" x14ac:dyDescent="0.3">
      <c r="A15616" s="336">
        <v>51601</v>
      </c>
      <c r="B15616" s="2" t="s">
        <v>295</v>
      </c>
      <c r="C15616" s="429">
        <v>7.0890500000000003</v>
      </c>
      <c r="D15616" s="429">
        <v>3.6753999999999998</v>
      </c>
      <c r="E15616" s="429">
        <v>3.4136500000000005</v>
      </c>
      <c r="F15616" s="429">
        <v>15.042348</v>
      </c>
    </row>
    <row r="15617" spans="1:6" x14ac:dyDescent="0.3">
      <c r="A15617" s="336">
        <v>51630</v>
      </c>
      <c r="B15617" s="2" t="s">
        <v>295</v>
      </c>
      <c r="C15617" s="429">
        <v>7.1100810000000001</v>
      </c>
      <c r="D15617" s="429">
        <v>3.7574149999999999</v>
      </c>
      <c r="E15617" s="429">
        <v>3.3526660000000001</v>
      </c>
      <c r="F15617" s="429">
        <v>14.271747000000001</v>
      </c>
    </row>
    <row r="15618" spans="1:6" x14ac:dyDescent="0.3">
      <c r="A15618" s="336">
        <v>51631</v>
      </c>
      <c r="B15618" s="2" t="s">
        <v>295</v>
      </c>
      <c r="C15618" s="429">
        <v>7.0797689999999998</v>
      </c>
      <c r="D15618" s="429">
        <v>3.9229949999999998</v>
      </c>
      <c r="E15618" s="429">
        <v>3.156774</v>
      </c>
      <c r="F15618" s="429">
        <v>13.100548999999997</v>
      </c>
    </row>
    <row r="15619" spans="1:6" x14ac:dyDescent="0.3">
      <c r="A15619" s="336">
        <v>51632</v>
      </c>
      <c r="B15619" s="2" t="s">
        <v>295</v>
      </c>
      <c r="C15619" s="429">
        <v>7.0433709999999996</v>
      </c>
      <c r="D15619" s="429">
        <v>3.9741650000000002</v>
      </c>
      <c r="E15619" s="429">
        <v>3.0692059999999994</v>
      </c>
      <c r="F15619" s="429">
        <v>12.885609999999996</v>
      </c>
    </row>
    <row r="15620" spans="1:6" x14ac:dyDescent="0.3">
      <c r="A15620" s="336">
        <v>51636</v>
      </c>
      <c r="B15620" s="2" t="s">
        <v>295</v>
      </c>
      <c r="C15620" s="429">
        <v>7.0877739999999996</v>
      </c>
      <c r="D15620" s="429">
        <v>3.7772730000000001</v>
      </c>
      <c r="E15620" s="429">
        <v>3.3105009999999995</v>
      </c>
      <c r="F15620" s="429">
        <v>14.212789000000004</v>
      </c>
    </row>
    <row r="15621" spans="1:6" x14ac:dyDescent="0.3">
      <c r="A15621" s="336">
        <v>51637</v>
      </c>
      <c r="B15621" s="2" t="s">
        <v>295</v>
      </c>
      <c r="C15621" s="429">
        <v>7.0988350000000002</v>
      </c>
      <c r="D15621" s="429">
        <v>3.8450709999999999</v>
      </c>
      <c r="E15621" s="429">
        <v>3.2537640000000003</v>
      </c>
      <c r="F15621" s="429">
        <v>13.710245999999994</v>
      </c>
    </row>
    <row r="15622" spans="1:6" x14ac:dyDescent="0.3">
      <c r="A15622" s="336">
        <v>51638</v>
      </c>
      <c r="B15622" s="2" t="s">
        <v>295</v>
      </c>
      <c r="C15622" s="429">
        <v>7.0495979999999996</v>
      </c>
      <c r="D15622" s="429">
        <v>3.7777660000000002</v>
      </c>
      <c r="E15622" s="429">
        <v>3.2718319999999994</v>
      </c>
      <c r="F15622" s="429">
        <v>14.324476000000004</v>
      </c>
    </row>
    <row r="15623" spans="1:6" x14ac:dyDescent="0.3">
      <c r="A15623" s="336">
        <v>51639</v>
      </c>
      <c r="B15623" s="2" t="s">
        <v>295</v>
      </c>
      <c r="C15623" s="429">
        <v>7.1246939999999999</v>
      </c>
      <c r="D15623" s="429">
        <v>3.55063</v>
      </c>
      <c r="E15623" s="429">
        <v>3.5740639999999999</v>
      </c>
      <c r="F15623" s="429">
        <v>16.038669000000002</v>
      </c>
    </row>
    <row r="15624" spans="1:6" x14ac:dyDescent="0.3">
      <c r="A15624" s="336">
        <v>51640</v>
      </c>
      <c r="B15624" s="2" t="s">
        <v>295</v>
      </c>
      <c r="C15624" s="429">
        <v>7.2063879999999996</v>
      </c>
      <c r="D15624" s="429">
        <v>3.3839739999999998</v>
      </c>
      <c r="E15624" s="429">
        <v>3.8224139999999998</v>
      </c>
      <c r="F15624" s="429">
        <v>17.437353999999999</v>
      </c>
    </row>
    <row r="15625" spans="1:6" x14ac:dyDescent="0.3">
      <c r="A15625" s="336">
        <v>51645</v>
      </c>
      <c r="B15625" s="2" t="s">
        <v>295</v>
      </c>
      <c r="C15625" s="429">
        <v>7.0758609999999997</v>
      </c>
      <c r="D15625" s="429">
        <v>3.6232519999999999</v>
      </c>
      <c r="E15625" s="429">
        <v>3.4526089999999998</v>
      </c>
      <c r="F15625" s="429">
        <v>15.542517</v>
      </c>
    </row>
    <row r="15626" spans="1:6" x14ac:dyDescent="0.3">
      <c r="A15626" s="336">
        <v>51646</v>
      </c>
      <c r="B15626" s="2" t="s">
        <v>295</v>
      </c>
      <c r="C15626" s="429">
        <v>7.0249139999999999</v>
      </c>
      <c r="D15626" s="429">
        <v>4.0387639999999996</v>
      </c>
      <c r="E15626" s="429">
        <v>2.9861500000000003</v>
      </c>
      <c r="F15626" s="429">
        <v>12.234879000000006</v>
      </c>
    </row>
    <row r="15627" spans="1:6" x14ac:dyDescent="0.3">
      <c r="A15627" s="336">
        <v>51647</v>
      </c>
      <c r="B15627" s="2" t="s">
        <v>295</v>
      </c>
      <c r="C15627" s="429">
        <v>7.1292210000000003</v>
      </c>
      <c r="D15627" s="429">
        <v>3.5991569999999999</v>
      </c>
      <c r="E15627" s="429">
        <v>3.5300640000000003</v>
      </c>
      <c r="F15627" s="429">
        <v>15.379545999999994</v>
      </c>
    </row>
    <row r="15628" spans="1:6" x14ac:dyDescent="0.3">
      <c r="A15628" s="336">
        <v>51648</v>
      </c>
      <c r="B15628" s="2" t="s">
        <v>295</v>
      </c>
      <c r="C15628" s="429">
        <v>7.2255479999999999</v>
      </c>
      <c r="D15628" s="429">
        <v>3.438129</v>
      </c>
      <c r="E15628" s="429">
        <v>3.7874189999999999</v>
      </c>
      <c r="F15628" s="429">
        <v>17.611040000000003</v>
      </c>
    </row>
    <row r="15629" spans="1:6" x14ac:dyDescent="0.3">
      <c r="A15629" s="336">
        <v>51649</v>
      </c>
      <c r="B15629" s="2" t="s">
        <v>295</v>
      </c>
      <c r="C15629" s="429">
        <v>7.1097229999999998</v>
      </c>
      <c r="D15629" s="429">
        <v>3.5504009999999999</v>
      </c>
      <c r="E15629" s="429">
        <v>3.5593219999999999</v>
      </c>
      <c r="F15629" s="429">
        <v>16.250369000000003</v>
      </c>
    </row>
    <row r="15630" spans="1:6" x14ac:dyDescent="0.3">
      <c r="A15630" s="336">
        <v>51650</v>
      </c>
      <c r="B15630" s="2" t="s">
        <v>295</v>
      </c>
      <c r="C15630" s="429">
        <v>7.172669</v>
      </c>
      <c r="D15630" s="429">
        <v>3.4488470000000002</v>
      </c>
      <c r="E15630" s="429">
        <v>3.7238219999999997</v>
      </c>
      <c r="F15630" s="429">
        <v>16.843126000000009</v>
      </c>
    </row>
    <row r="15631" spans="1:6" x14ac:dyDescent="0.3">
      <c r="A15631" s="336">
        <v>51651</v>
      </c>
      <c r="B15631" s="2" t="s">
        <v>295</v>
      </c>
      <c r="C15631" s="429">
        <v>7.0646870000000002</v>
      </c>
      <c r="D15631" s="429">
        <v>3.9579629999999999</v>
      </c>
      <c r="E15631" s="429">
        <v>3.1067240000000003</v>
      </c>
      <c r="F15631" s="429">
        <v>12.984446000000005</v>
      </c>
    </row>
    <row r="15632" spans="1:6" x14ac:dyDescent="0.3">
      <c r="A15632" s="336">
        <v>51652</v>
      </c>
      <c r="B15632" s="2" t="s">
        <v>295</v>
      </c>
      <c r="C15632" s="429">
        <v>7.1617980000000001</v>
      </c>
      <c r="D15632" s="429">
        <v>3.477474</v>
      </c>
      <c r="E15632" s="429">
        <v>3.6843240000000002</v>
      </c>
      <c r="F15632" s="429">
        <v>16.927604999999996</v>
      </c>
    </row>
    <row r="15633" spans="1:6" x14ac:dyDescent="0.3">
      <c r="A15633" s="336">
        <v>51653</v>
      </c>
      <c r="B15633" s="2" t="s">
        <v>295</v>
      </c>
      <c r="C15633" s="429">
        <v>7.1282860000000001</v>
      </c>
      <c r="D15633" s="429">
        <v>3.5202550000000001</v>
      </c>
      <c r="E15633" s="429">
        <v>3.608031</v>
      </c>
      <c r="F15633" s="429">
        <v>16.791450999999999</v>
      </c>
    </row>
    <row r="15634" spans="1:6" x14ac:dyDescent="0.3">
      <c r="A15634" s="336">
        <v>51654</v>
      </c>
      <c r="B15634" s="2" t="s">
        <v>295</v>
      </c>
      <c r="C15634" s="429">
        <v>7.1649719999999997</v>
      </c>
      <c r="D15634" s="429">
        <v>3.4883500000000001</v>
      </c>
      <c r="E15634" s="429">
        <v>3.6766219999999996</v>
      </c>
      <c r="F15634" s="429">
        <v>17.230031000000007</v>
      </c>
    </row>
    <row r="15635" spans="1:6" x14ac:dyDescent="0.3">
      <c r="A15635" s="336">
        <v>51656</v>
      </c>
      <c r="B15635" s="2" t="s">
        <v>295</v>
      </c>
      <c r="C15635" s="429">
        <v>7.0524930000000001</v>
      </c>
      <c r="D15635" s="429">
        <v>3.8596469999999998</v>
      </c>
      <c r="E15635" s="429">
        <v>3.1928460000000003</v>
      </c>
      <c r="F15635" s="429">
        <v>13.741763000000006</v>
      </c>
    </row>
    <row r="15636" spans="1:6" x14ac:dyDescent="0.3">
      <c r="A15636" s="336">
        <v>52001</v>
      </c>
      <c r="B15636" s="2" t="s">
        <v>295</v>
      </c>
      <c r="C15636" s="429">
        <v>6.1754129999999998</v>
      </c>
      <c r="D15636" s="429">
        <v>3.6191450000000001</v>
      </c>
      <c r="E15636" s="429">
        <v>2.5562679999999998</v>
      </c>
      <c r="F15636" s="429">
        <v>6.8434669999999969</v>
      </c>
    </row>
    <row r="15637" spans="1:6" x14ac:dyDescent="0.3">
      <c r="A15637" s="336">
        <v>52002</v>
      </c>
      <c r="B15637" s="2" t="s">
        <v>295</v>
      </c>
      <c r="C15637" s="429">
        <v>6.1874140000000004</v>
      </c>
      <c r="D15637" s="429">
        <v>3.600352</v>
      </c>
      <c r="E15637" s="429">
        <v>2.5870620000000004</v>
      </c>
      <c r="F15637" s="429">
        <v>6.8209510000000009</v>
      </c>
    </row>
    <row r="15638" spans="1:6" x14ac:dyDescent="0.3">
      <c r="A15638" s="336">
        <v>52003</v>
      </c>
      <c r="B15638" s="2" t="s">
        <v>295</v>
      </c>
      <c r="C15638" s="429">
        <v>6.1844219999999996</v>
      </c>
      <c r="D15638" s="429">
        <v>3.6045750000000001</v>
      </c>
      <c r="E15638" s="429">
        <v>2.5798469999999996</v>
      </c>
      <c r="F15638" s="429">
        <v>6.0774979999999914</v>
      </c>
    </row>
    <row r="15639" spans="1:6" x14ac:dyDescent="0.3">
      <c r="A15639" s="336">
        <v>52030</v>
      </c>
      <c r="B15639" s="2" t="s">
        <v>295</v>
      </c>
      <c r="C15639" s="429">
        <v>6.282813</v>
      </c>
      <c r="D15639" s="429">
        <v>3.467883</v>
      </c>
      <c r="E15639" s="429">
        <v>2.8149299999999999</v>
      </c>
      <c r="F15639" s="429">
        <v>7.9915110000000062</v>
      </c>
    </row>
    <row r="15640" spans="1:6" x14ac:dyDescent="0.3">
      <c r="A15640" s="336">
        <v>52031</v>
      </c>
      <c r="B15640" s="2" t="s">
        <v>295</v>
      </c>
      <c r="C15640" s="429">
        <v>6.2201139999999997</v>
      </c>
      <c r="D15640" s="429">
        <v>3.558192</v>
      </c>
      <c r="E15640" s="429">
        <v>2.6619219999999997</v>
      </c>
      <c r="F15640" s="429">
        <v>7.1871439999999964</v>
      </c>
    </row>
    <row r="15641" spans="1:6" x14ac:dyDescent="0.3">
      <c r="A15641" s="336">
        <v>52032</v>
      </c>
      <c r="B15641" s="2" t="s">
        <v>295</v>
      </c>
      <c r="C15641" s="429">
        <v>6.2280800000000003</v>
      </c>
      <c r="D15641" s="429">
        <v>3.5056970000000001</v>
      </c>
      <c r="E15641" s="429">
        <v>2.7223830000000002</v>
      </c>
      <c r="F15641" s="429">
        <v>7.2530949999999947</v>
      </c>
    </row>
    <row r="15642" spans="1:6" x14ac:dyDescent="0.3">
      <c r="A15642" s="336">
        <v>52033</v>
      </c>
      <c r="B15642" s="2" t="s">
        <v>295</v>
      </c>
      <c r="C15642" s="429">
        <v>6.2500439999999999</v>
      </c>
      <c r="D15642" s="429">
        <v>3.5083069999999998</v>
      </c>
      <c r="E15642" s="429">
        <v>2.7417370000000001</v>
      </c>
      <c r="F15642" s="429">
        <v>8.0031549999999925</v>
      </c>
    </row>
    <row r="15643" spans="1:6" x14ac:dyDescent="0.3">
      <c r="A15643" s="336">
        <v>52035</v>
      </c>
      <c r="B15643" s="2" t="s">
        <v>295</v>
      </c>
      <c r="C15643" s="429">
        <v>6.2468060000000003</v>
      </c>
      <c r="D15643" s="429">
        <v>3.5696270000000001</v>
      </c>
      <c r="E15643" s="429">
        <v>2.6771790000000002</v>
      </c>
      <c r="F15643" s="429">
        <v>8.6634089999999979</v>
      </c>
    </row>
    <row r="15644" spans="1:6" x14ac:dyDescent="0.3">
      <c r="A15644" s="336">
        <v>52036</v>
      </c>
      <c r="B15644" s="2" t="s">
        <v>295</v>
      </c>
      <c r="C15644" s="429">
        <v>6.2471810000000003</v>
      </c>
      <c r="D15644" s="429">
        <v>3.6368559999999999</v>
      </c>
      <c r="E15644" s="429">
        <v>2.6103250000000005</v>
      </c>
      <c r="F15644" s="429">
        <v>8.2835799999999971</v>
      </c>
    </row>
    <row r="15645" spans="1:6" x14ac:dyDescent="0.3">
      <c r="A15645" s="336">
        <v>52037</v>
      </c>
      <c r="B15645" s="2" t="s">
        <v>295</v>
      </c>
      <c r="C15645" s="429">
        <v>6.3937330000000001</v>
      </c>
      <c r="D15645" s="429">
        <v>3.506656</v>
      </c>
      <c r="E15645" s="429">
        <v>2.8870770000000001</v>
      </c>
      <c r="F15645" s="429">
        <v>9.5913870000000081</v>
      </c>
    </row>
    <row r="15646" spans="1:6" x14ac:dyDescent="0.3">
      <c r="A15646" s="336">
        <v>52038</v>
      </c>
      <c r="B15646" s="2" t="s">
        <v>295</v>
      </c>
      <c r="C15646" s="429">
        <v>6.2076630000000002</v>
      </c>
      <c r="D15646" s="429">
        <v>3.7973509999999999</v>
      </c>
      <c r="E15646" s="429">
        <v>2.4103120000000002</v>
      </c>
      <c r="F15646" s="429">
        <v>7.7841480000000018</v>
      </c>
    </row>
    <row r="15647" spans="1:6" x14ac:dyDescent="0.3">
      <c r="A15647" s="336">
        <v>52039</v>
      </c>
      <c r="B15647" s="2" t="s">
        <v>295</v>
      </c>
      <c r="C15647" s="429">
        <v>6.1832710000000004</v>
      </c>
      <c r="D15647" s="429">
        <v>3.5943679999999998</v>
      </c>
      <c r="E15647" s="429">
        <v>2.5889030000000006</v>
      </c>
      <c r="F15647" s="429">
        <v>7.1789000000000023</v>
      </c>
    </row>
    <row r="15648" spans="1:6" x14ac:dyDescent="0.3">
      <c r="A15648" s="336">
        <v>52040</v>
      </c>
      <c r="B15648" s="2" t="s">
        <v>295</v>
      </c>
      <c r="C15648" s="429">
        <v>6.2239890000000004</v>
      </c>
      <c r="D15648" s="429">
        <v>3.5837560000000002</v>
      </c>
      <c r="E15648" s="429">
        <v>2.6402330000000003</v>
      </c>
      <c r="F15648" s="429">
        <v>7.9719919999999931</v>
      </c>
    </row>
    <row r="15649" spans="1:6" x14ac:dyDescent="0.3">
      <c r="A15649" s="336">
        <v>52041</v>
      </c>
      <c r="B15649" s="2" t="s">
        <v>295</v>
      </c>
      <c r="C15649" s="429">
        <v>6.2417999999999996</v>
      </c>
      <c r="D15649" s="429">
        <v>3.604044</v>
      </c>
      <c r="E15649" s="429">
        <v>2.6377559999999995</v>
      </c>
      <c r="F15649" s="429">
        <v>8.2672839999999965</v>
      </c>
    </row>
    <row r="15650" spans="1:6" x14ac:dyDescent="0.3">
      <c r="A15650" s="336">
        <v>52042</v>
      </c>
      <c r="B15650" s="2" t="s">
        <v>295</v>
      </c>
      <c r="C15650" s="429">
        <v>6.2377690000000001</v>
      </c>
      <c r="D15650" s="429">
        <v>3.6590060000000002</v>
      </c>
      <c r="E15650" s="429">
        <v>2.5787629999999999</v>
      </c>
      <c r="F15650" s="429">
        <v>8.418188999999991</v>
      </c>
    </row>
    <row r="15651" spans="1:6" x14ac:dyDescent="0.3">
      <c r="A15651" s="336">
        <v>52043</v>
      </c>
      <c r="B15651" s="2" t="s">
        <v>295</v>
      </c>
      <c r="C15651" s="429">
        <v>6.2242009999999999</v>
      </c>
      <c r="D15651" s="429">
        <v>3.6734990000000001</v>
      </c>
      <c r="E15651" s="429">
        <v>2.5507019999999998</v>
      </c>
      <c r="F15651" s="429">
        <v>8.562540999999996</v>
      </c>
    </row>
    <row r="15652" spans="1:6" x14ac:dyDescent="0.3">
      <c r="A15652" s="336">
        <v>52044</v>
      </c>
      <c r="B15652" s="2" t="s">
        <v>295</v>
      </c>
      <c r="C15652" s="429">
        <v>6.2581559999999996</v>
      </c>
      <c r="D15652" s="429">
        <v>3.6065290000000001</v>
      </c>
      <c r="E15652" s="429">
        <v>2.6516269999999995</v>
      </c>
      <c r="F15652" s="429">
        <v>8.8590110000000024</v>
      </c>
    </row>
    <row r="15653" spans="1:6" x14ac:dyDescent="0.3">
      <c r="A15653" s="336">
        <v>52045</v>
      </c>
      <c r="B15653" s="2" t="s">
        <v>295</v>
      </c>
      <c r="C15653" s="429">
        <v>6.1941490000000003</v>
      </c>
      <c r="D15653" s="429">
        <v>3.569534</v>
      </c>
      <c r="E15653" s="429">
        <v>2.6246150000000004</v>
      </c>
      <c r="F15653" s="429">
        <v>7.1255789999999983</v>
      </c>
    </row>
    <row r="15654" spans="1:6" x14ac:dyDescent="0.3">
      <c r="A15654" s="336">
        <v>52046</v>
      </c>
      <c r="B15654" s="2" t="s">
        <v>295</v>
      </c>
      <c r="C15654" s="429">
        <v>6.2092520000000002</v>
      </c>
      <c r="D15654" s="429">
        <v>3.565534</v>
      </c>
      <c r="E15654" s="429">
        <v>2.6437180000000002</v>
      </c>
      <c r="F15654" s="429">
        <v>7.5500740000000022</v>
      </c>
    </row>
    <row r="15655" spans="1:6" x14ac:dyDescent="0.3">
      <c r="A15655" s="336">
        <v>52047</v>
      </c>
      <c r="B15655" s="2" t="s">
        <v>295</v>
      </c>
      <c r="C15655" s="429">
        <v>6.2257930000000004</v>
      </c>
      <c r="D15655" s="429">
        <v>3.6041850000000002</v>
      </c>
      <c r="E15655" s="429">
        <v>2.6216080000000002</v>
      </c>
      <c r="F15655" s="429">
        <v>9.0161020000000036</v>
      </c>
    </row>
    <row r="15656" spans="1:6" x14ac:dyDescent="0.3">
      <c r="A15656" s="336">
        <v>52048</v>
      </c>
      <c r="B15656" s="2" t="s">
        <v>295</v>
      </c>
      <c r="C15656" s="429">
        <v>6.2621609999999999</v>
      </c>
      <c r="D15656" s="429">
        <v>3.5704099999999999</v>
      </c>
      <c r="E15656" s="429">
        <v>2.691751</v>
      </c>
      <c r="F15656" s="429">
        <v>8.934311000000001</v>
      </c>
    </row>
    <row r="15657" spans="1:6" x14ac:dyDescent="0.3">
      <c r="A15657" s="336">
        <v>52049</v>
      </c>
      <c r="B15657" s="2" t="s">
        <v>295</v>
      </c>
      <c r="C15657" s="429">
        <v>6.2509750000000004</v>
      </c>
      <c r="D15657" s="429">
        <v>3.52536</v>
      </c>
      <c r="E15657" s="429">
        <v>2.7256150000000003</v>
      </c>
      <c r="F15657" s="429">
        <v>9.3775820000000074</v>
      </c>
    </row>
    <row r="15658" spans="1:6" x14ac:dyDescent="0.3">
      <c r="A15658" s="336">
        <v>52050</v>
      </c>
      <c r="B15658" s="2" t="s">
        <v>295</v>
      </c>
      <c r="C15658" s="429">
        <v>6.2336809999999998</v>
      </c>
      <c r="D15658" s="429">
        <v>3.6387939999999999</v>
      </c>
      <c r="E15658" s="429">
        <v>2.5948869999999999</v>
      </c>
      <c r="F15658" s="429">
        <v>8.3039930000000055</v>
      </c>
    </row>
    <row r="15659" spans="1:6" x14ac:dyDescent="0.3">
      <c r="A15659" s="336">
        <v>52052</v>
      </c>
      <c r="B15659" s="2" t="s">
        <v>295</v>
      </c>
      <c r="C15659" s="429">
        <v>6.251436</v>
      </c>
      <c r="D15659" s="429">
        <v>3.5431119999999998</v>
      </c>
      <c r="E15659" s="429">
        <v>2.7083240000000002</v>
      </c>
      <c r="F15659" s="429">
        <v>8.9630529999999951</v>
      </c>
    </row>
    <row r="15660" spans="1:6" x14ac:dyDescent="0.3">
      <c r="A15660" s="336">
        <v>52053</v>
      </c>
      <c r="B15660" s="2" t="s">
        <v>295</v>
      </c>
      <c r="C15660" s="429">
        <v>6.1936590000000002</v>
      </c>
      <c r="D15660" s="429">
        <v>3.5882900000000002</v>
      </c>
      <c r="E15660" s="429">
        <v>2.605369</v>
      </c>
      <c r="F15660" s="429">
        <v>7.7723329999999997</v>
      </c>
    </row>
    <row r="15661" spans="1:6" x14ac:dyDescent="0.3">
      <c r="A15661" s="336">
        <v>52054</v>
      </c>
      <c r="B15661" s="2" t="s">
        <v>295</v>
      </c>
      <c r="C15661" s="429">
        <v>6.1998930000000003</v>
      </c>
      <c r="D15661" s="429">
        <v>3.5447440000000001</v>
      </c>
      <c r="E15661" s="429">
        <v>2.6551490000000002</v>
      </c>
      <c r="F15661" s="429">
        <v>6.6048230000000032</v>
      </c>
    </row>
    <row r="15662" spans="1:6" x14ac:dyDescent="0.3">
      <c r="A15662" s="336">
        <v>52057</v>
      </c>
      <c r="B15662" s="2" t="s">
        <v>295</v>
      </c>
      <c r="C15662" s="429">
        <v>6.2447790000000003</v>
      </c>
      <c r="D15662" s="429">
        <v>3.6958730000000002</v>
      </c>
      <c r="E15662" s="429">
        <v>2.5489060000000001</v>
      </c>
      <c r="F15662" s="429">
        <v>8.1994780000000027</v>
      </c>
    </row>
    <row r="15663" spans="1:6" x14ac:dyDescent="0.3">
      <c r="A15663" s="336">
        <v>52060</v>
      </c>
      <c r="B15663" s="2" t="s">
        <v>295</v>
      </c>
      <c r="C15663" s="429">
        <v>6.3084709999999999</v>
      </c>
      <c r="D15663" s="429">
        <v>3.4317329999999999</v>
      </c>
      <c r="E15663" s="429">
        <v>2.876738</v>
      </c>
      <c r="F15663" s="429">
        <v>8.6874359999999911</v>
      </c>
    </row>
    <row r="15664" spans="1:6" x14ac:dyDescent="0.3">
      <c r="A15664" s="336">
        <v>52064</v>
      </c>
      <c r="B15664" s="2" t="s">
        <v>295</v>
      </c>
      <c r="C15664" s="429">
        <v>6.2829449999999998</v>
      </c>
      <c r="D15664" s="429">
        <v>3.6051449999999998</v>
      </c>
      <c r="E15664" s="429">
        <v>2.6778</v>
      </c>
      <c r="F15664" s="429">
        <v>7.7367379999999955</v>
      </c>
    </row>
    <row r="15665" spans="1:6" x14ac:dyDescent="0.3">
      <c r="A15665" s="336">
        <v>52065</v>
      </c>
      <c r="B15665" s="2" t="s">
        <v>295</v>
      </c>
      <c r="C15665" s="429">
        <v>6.215109</v>
      </c>
      <c r="D15665" s="429">
        <v>3.5894249999999999</v>
      </c>
      <c r="E15665" s="429">
        <v>2.6256840000000001</v>
      </c>
      <c r="F15665" s="429">
        <v>7.9546470000000014</v>
      </c>
    </row>
    <row r="15666" spans="1:6" x14ac:dyDescent="0.3">
      <c r="A15666" s="336">
        <v>52066</v>
      </c>
      <c r="B15666" s="2" t="s">
        <v>295</v>
      </c>
      <c r="C15666" s="429">
        <v>6.2238329999999999</v>
      </c>
      <c r="D15666" s="429">
        <v>3.5618259999999999</v>
      </c>
      <c r="E15666" s="429">
        <v>2.662007</v>
      </c>
      <c r="F15666" s="429">
        <v>8.6831280000000035</v>
      </c>
    </row>
    <row r="15667" spans="1:6" x14ac:dyDescent="0.3">
      <c r="A15667" s="336">
        <v>52068</v>
      </c>
      <c r="B15667" s="2" t="s">
        <v>295</v>
      </c>
      <c r="C15667" s="429">
        <v>6.1946659999999998</v>
      </c>
      <c r="D15667" s="429">
        <v>3.5833539999999999</v>
      </c>
      <c r="E15667" s="429">
        <v>2.6113119999999999</v>
      </c>
      <c r="F15667" s="429">
        <v>6.3520329999999987</v>
      </c>
    </row>
    <row r="15668" spans="1:6" x14ac:dyDescent="0.3">
      <c r="A15668" s="336">
        <v>52069</v>
      </c>
      <c r="B15668" s="2" t="s">
        <v>295</v>
      </c>
      <c r="C15668" s="429">
        <v>6.3211269999999997</v>
      </c>
      <c r="D15668" s="429">
        <v>3.5465300000000002</v>
      </c>
      <c r="E15668" s="429">
        <v>2.7745969999999995</v>
      </c>
      <c r="F15668" s="429">
        <v>8.3805169999999904</v>
      </c>
    </row>
    <row r="15669" spans="1:6" x14ac:dyDescent="0.3">
      <c r="A15669" s="336">
        <v>52070</v>
      </c>
      <c r="B15669" s="2" t="s">
        <v>295</v>
      </c>
      <c r="C15669" s="429">
        <v>6.2635350000000001</v>
      </c>
      <c r="D15669" s="429">
        <v>3.6458889999999999</v>
      </c>
      <c r="E15669" s="429">
        <v>2.6176460000000001</v>
      </c>
      <c r="F15669" s="429">
        <v>7.3307080000000084</v>
      </c>
    </row>
    <row r="15670" spans="1:6" x14ac:dyDescent="0.3">
      <c r="A15670" s="336">
        <v>52071</v>
      </c>
      <c r="B15670" s="2" t="s">
        <v>295</v>
      </c>
      <c r="C15670" s="429">
        <v>6.1819610000000003</v>
      </c>
      <c r="D15670" s="429">
        <v>3.5850719999999998</v>
      </c>
      <c r="E15670" s="429">
        <v>2.5968890000000004</v>
      </c>
      <c r="F15670" s="429">
        <v>6.5702679999999987</v>
      </c>
    </row>
    <row r="15671" spans="1:6" x14ac:dyDescent="0.3">
      <c r="A15671" s="336">
        <v>52072</v>
      </c>
      <c r="B15671" s="2" t="s">
        <v>295</v>
      </c>
      <c r="C15671" s="429">
        <v>6.2191859999999997</v>
      </c>
      <c r="D15671" s="429">
        <v>3.6427070000000001</v>
      </c>
      <c r="E15671" s="429">
        <v>2.5764789999999995</v>
      </c>
      <c r="F15671" s="429">
        <v>8.7580450000000063</v>
      </c>
    </row>
    <row r="15672" spans="1:6" x14ac:dyDescent="0.3">
      <c r="A15672" s="336">
        <v>52073</v>
      </c>
      <c r="B15672" s="2" t="s">
        <v>295</v>
      </c>
      <c r="C15672" s="429">
        <v>6.1821510000000002</v>
      </c>
      <c r="D15672" s="429">
        <v>3.6068190000000002</v>
      </c>
      <c r="E15672" s="429">
        <v>2.575332</v>
      </c>
      <c r="F15672" s="429">
        <v>7.5608750000000029</v>
      </c>
    </row>
    <row r="15673" spans="1:6" x14ac:dyDescent="0.3">
      <c r="A15673" s="336">
        <v>52074</v>
      </c>
      <c r="B15673" s="2" t="s">
        <v>295</v>
      </c>
      <c r="C15673" s="429">
        <v>6.3009769999999996</v>
      </c>
      <c r="D15673" s="429">
        <v>3.514192</v>
      </c>
      <c r="E15673" s="429">
        <v>2.7867849999999996</v>
      </c>
      <c r="F15673" s="429">
        <v>8.2045609999999947</v>
      </c>
    </row>
    <row r="15674" spans="1:6" x14ac:dyDescent="0.3">
      <c r="A15674" s="336">
        <v>52076</v>
      </c>
      <c r="B15674" s="2" t="s">
        <v>295</v>
      </c>
      <c r="C15674" s="429">
        <v>6.2064940000000002</v>
      </c>
      <c r="D15674" s="429">
        <v>3.7618610000000001</v>
      </c>
      <c r="E15674" s="429">
        <v>2.4446330000000001</v>
      </c>
      <c r="F15674" s="429">
        <v>7.9772640000000052</v>
      </c>
    </row>
    <row r="15675" spans="1:6" x14ac:dyDescent="0.3">
      <c r="A15675" s="336">
        <v>52077</v>
      </c>
      <c r="B15675" s="2" t="s">
        <v>295</v>
      </c>
      <c r="C15675" s="429">
        <v>6.1822749999999997</v>
      </c>
      <c r="D15675" s="429">
        <v>3.810235</v>
      </c>
      <c r="E15675" s="429">
        <v>2.3720399999999997</v>
      </c>
      <c r="F15675" s="429">
        <v>7.766636000000009</v>
      </c>
    </row>
    <row r="15676" spans="1:6" x14ac:dyDescent="0.3">
      <c r="A15676" s="336">
        <v>52078</v>
      </c>
      <c r="B15676" s="2" t="s">
        <v>295</v>
      </c>
      <c r="C15676" s="429">
        <v>6.2370169999999998</v>
      </c>
      <c r="D15676" s="429">
        <v>3.5546859999999998</v>
      </c>
      <c r="E15676" s="429">
        <v>2.682331</v>
      </c>
      <c r="F15676" s="429">
        <v>8.0025390000000023</v>
      </c>
    </row>
    <row r="15677" spans="1:6" x14ac:dyDescent="0.3">
      <c r="A15677" s="336">
        <v>52079</v>
      </c>
      <c r="B15677" s="2" t="s">
        <v>295</v>
      </c>
      <c r="C15677" s="429">
        <v>6.2191200000000002</v>
      </c>
      <c r="D15677" s="429">
        <v>3.5100959999999999</v>
      </c>
      <c r="E15677" s="429">
        <v>2.7090240000000003</v>
      </c>
      <c r="F15677" s="429">
        <v>6.7945220000000077</v>
      </c>
    </row>
    <row r="15678" spans="1:6" x14ac:dyDescent="0.3">
      <c r="A15678" s="336">
        <v>52101</v>
      </c>
      <c r="B15678" s="2" t="s">
        <v>293</v>
      </c>
      <c r="C15678" s="429">
        <v>6.086919</v>
      </c>
      <c r="D15678" s="429">
        <v>3.8055159999999999</v>
      </c>
      <c r="E15678" s="429">
        <v>2.2814030000000001</v>
      </c>
      <c r="F15678" s="429">
        <v>7.8460040000000077</v>
      </c>
    </row>
    <row r="15679" spans="1:6" x14ac:dyDescent="0.3">
      <c r="A15679" s="336">
        <v>52132</v>
      </c>
      <c r="B15679" s="2" t="s">
        <v>293</v>
      </c>
      <c r="C15679" s="429">
        <v>6.1102259999999999</v>
      </c>
      <c r="D15679" s="429">
        <v>3.9121060000000001</v>
      </c>
      <c r="E15679" s="429">
        <v>2.1981199999999999</v>
      </c>
      <c r="F15679" s="429">
        <v>7.2868170000000028</v>
      </c>
    </row>
    <row r="15680" spans="1:6" x14ac:dyDescent="0.3">
      <c r="A15680" s="336">
        <v>52133</v>
      </c>
      <c r="B15680" s="2" t="s">
        <v>295</v>
      </c>
      <c r="C15680" s="429">
        <v>6.1625899999999998</v>
      </c>
      <c r="D15680" s="429">
        <v>3.8740000000000001</v>
      </c>
      <c r="E15680" s="429">
        <v>2.2885899999999997</v>
      </c>
      <c r="F15680" s="429">
        <v>7.6554460000000049</v>
      </c>
    </row>
    <row r="15681" spans="1:6" x14ac:dyDescent="0.3">
      <c r="A15681" s="336">
        <v>52134</v>
      </c>
      <c r="B15681" s="2" t="s">
        <v>295</v>
      </c>
      <c r="C15681" s="429">
        <v>6.1146349999999998</v>
      </c>
      <c r="D15681" s="429">
        <v>3.9814699999999998</v>
      </c>
      <c r="E15681" s="429">
        <v>2.133165</v>
      </c>
      <c r="F15681" s="429">
        <v>7.1732679999999966</v>
      </c>
    </row>
    <row r="15682" spans="1:6" x14ac:dyDescent="0.3">
      <c r="A15682" s="336">
        <v>52135</v>
      </c>
      <c r="B15682" s="2" t="s">
        <v>295</v>
      </c>
      <c r="C15682" s="429">
        <v>6.1685309999999998</v>
      </c>
      <c r="D15682" s="429">
        <v>3.8835549999999999</v>
      </c>
      <c r="E15682" s="429">
        <v>2.2849759999999999</v>
      </c>
      <c r="F15682" s="429">
        <v>7.5359589999999983</v>
      </c>
    </row>
    <row r="15683" spans="1:6" x14ac:dyDescent="0.3">
      <c r="A15683" s="336">
        <v>52136</v>
      </c>
      <c r="B15683" s="2" t="s">
        <v>293</v>
      </c>
      <c r="C15683" s="429">
        <v>6.0769299999999999</v>
      </c>
      <c r="D15683" s="429">
        <v>3.8645749999999999</v>
      </c>
      <c r="E15683" s="429">
        <v>2.2123550000000001</v>
      </c>
      <c r="F15683" s="429">
        <v>7.3013319999999986</v>
      </c>
    </row>
    <row r="15684" spans="1:6" x14ac:dyDescent="0.3">
      <c r="A15684" s="336">
        <v>52140</v>
      </c>
      <c r="B15684" s="2" t="s">
        <v>295</v>
      </c>
      <c r="C15684" s="429">
        <v>6.1506800000000004</v>
      </c>
      <c r="D15684" s="429">
        <v>3.7176339999999999</v>
      </c>
      <c r="E15684" s="429">
        <v>2.4330460000000005</v>
      </c>
      <c r="F15684" s="429">
        <v>8.710092999999997</v>
      </c>
    </row>
    <row r="15685" spans="1:6" x14ac:dyDescent="0.3">
      <c r="A15685" s="336">
        <v>52141</v>
      </c>
      <c r="B15685" s="2" t="s">
        <v>295</v>
      </c>
      <c r="C15685" s="429">
        <v>6.171875</v>
      </c>
      <c r="D15685" s="429">
        <v>3.8697499999999998</v>
      </c>
      <c r="E15685" s="429">
        <v>2.3021250000000002</v>
      </c>
      <c r="F15685" s="429">
        <v>7.5337800000000037</v>
      </c>
    </row>
    <row r="15686" spans="1:6" x14ac:dyDescent="0.3">
      <c r="A15686" s="336">
        <v>52142</v>
      </c>
      <c r="B15686" s="2" t="s">
        <v>295</v>
      </c>
      <c r="C15686" s="429">
        <v>6.1462519999999996</v>
      </c>
      <c r="D15686" s="429">
        <v>4.0299839999999998</v>
      </c>
      <c r="E15686" s="429">
        <v>2.1162679999999998</v>
      </c>
      <c r="F15686" s="429">
        <v>6.7755550000000007</v>
      </c>
    </row>
    <row r="15687" spans="1:6" x14ac:dyDescent="0.3">
      <c r="A15687" s="336">
        <v>52144</v>
      </c>
      <c r="B15687" s="2" t="s">
        <v>293</v>
      </c>
      <c r="C15687" s="429">
        <v>6.1119630000000003</v>
      </c>
      <c r="D15687" s="429">
        <v>3.9429789999999998</v>
      </c>
      <c r="E15687" s="429">
        <v>2.1689840000000005</v>
      </c>
      <c r="F15687" s="429">
        <v>7.1453939999999889</v>
      </c>
    </row>
    <row r="15688" spans="1:6" x14ac:dyDescent="0.3">
      <c r="A15688" s="336">
        <v>52146</v>
      </c>
      <c r="B15688" s="2" t="s">
        <v>295</v>
      </c>
      <c r="C15688" s="429">
        <v>6.2173290000000003</v>
      </c>
      <c r="D15688" s="429">
        <v>3.5733450000000002</v>
      </c>
      <c r="E15688" s="429">
        <v>2.6439840000000001</v>
      </c>
      <c r="F15688" s="429">
        <v>9.6530779999999936</v>
      </c>
    </row>
    <row r="15689" spans="1:6" x14ac:dyDescent="0.3">
      <c r="A15689" s="336">
        <v>52147</v>
      </c>
      <c r="B15689" s="2" t="s">
        <v>293</v>
      </c>
      <c r="C15689" s="429">
        <v>6.1486049999999999</v>
      </c>
      <c r="D15689" s="429">
        <v>4.0315810000000001</v>
      </c>
      <c r="E15689" s="429">
        <v>2.1170239999999998</v>
      </c>
      <c r="F15689" s="429">
        <v>6.8360219999999927</v>
      </c>
    </row>
    <row r="15690" spans="1:6" x14ac:dyDescent="0.3">
      <c r="A15690" s="336">
        <v>52151</v>
      </c>
      <c r="B15690" s="2" t="s">
        <v>295</v>
      </c>
      <c r="C15690" s="429">
        <v>6.1874419999999999</v>
      </c>
      <c r="D15690" s="429">
        <v>3.6416599999999999</v>
      </c>
      <c r="E15690" s="429">
        <v>2.545782</v>
      </c>
      <c r="F15690" s="429">
        <v>9.4238989999999987</v>
      </c>
    </row>
    <row r="15691" spans="1:6" x14ac:dyDescent="0.3">
      <c r="A15691" s="336">
        <v>52154</v>
      </c>
      <c r="B15691" s="2" t="s">
        <v>293</v>
      </c>
      <c r="C15691" s="429">
        <v>6.1694849999999999</v>
      </c>
      <c r="D15691" s="429">
        <v>3.9256169999999999</v>
      </c>
      <c r="E15691" s="429">
        <v>2.243868</v>
      </c>
      <c r="F15691" s="429">
        <v>7.1070140000000031</v>
      </c>
    </row>
    <row r="15692" spans="1:6" x14ac:dyDescent="0.3">
      <c r="A15692" s="336">
        <v>52155</v>
      </c>
      <c r="B15692" s="2" t="s">
        <v>293</v>
      </c>
      <c r="C15692" s="429">
        <v>6.0667220000000004</v>
      </c>
      <c r="D15692" s="429">
        <v>3.9057680000000001</v>
      </c>
      <c r="E15692" s="429">
        <v>2.1609540000000003</v>
      </c>
      <c r="F15692" s="429">
        <v>7.2084679999999892</v>
      </c>
    </row>
    <row r="15693" spans="1:6" x14ac:dyDescent="0.3">
      <c r="A15693" s="336">
        <v>52156</v>
      </c>
      <c r="B15693" s="2" t="s">
        <v>295</v>
      </c>
      <c r="C15693" s="429">
        <v>6.1961649999999997</v>
      </c>
      <c r="D15693" s="429">
        <v>3.7059139999999999</v>
      </c>
      <c r="E15693" s="429">
        <v>2.4902509999999998</v>
      </c>
      <c r="F15693" s="429">
        <v>8.4949049999999922</v>
      </c>
    </row>
    <row r="15694" spans="1:6" x14ac:dyDescent="0.3">
      <c r="A15694" s="336">
        <v>52157</v>
      </c>
      <c r="B15694" s="2" t="s">
        <v>295</v>
      </c>
      <c r="C15694" s="429">
        <v>6.2460889999999996</v>
      </c>
      <c r="D15694" s="429">
        <v>3.5292080000000001</v>
      </c>
      <c r="E15694" s="429">
        <v>2.7168809999999994</v>
      </c>
      <c r="F15694" s="429">
        <v>9.5757130000000075</v>
      </c>
    </row>
    <row r="15695" spans="1:6" x14ac:dyDescent="0.3">
      <c r="A15695" s="336">
        <v>52158</v>
      </c>
      <c r="B15695" s="2" t="s">
        <v>295</v>
      </c>
      <c r="C15695" s="429">
        <v>6.2538150000000003</v>
      </c>
      <c r="D15695" s="429">
        <v>3.5188670000000002</v>
      </c>
      <c r="E15695" s="429">
        <v>2.7349480000000002</v>
      </c>
      <c r="F15695" s="429">
        <v>9.7480669999999989</v>
      </c>
    </row>
    <row r="15696" spans="1:6" x14ac:dyDescent="0.3">
      <c r="A15696" s="336">
        <v>52159</v>
      </c>
      <c r="B15696" s="2" t="s">
        <v>295</v>
      </c>
      <c r="C15696" s="429">
        <v>6.2154369999999997</v>
      </c>
      <c r="D15696" s="429">
        <v>3.6248710000000002</v>
      </c>
      <c r="E15696" s="429">
        <v>2.5905659999999995</v>
      </c>
      <c r="F15696" s="429">
        <v>9.0296100000000052</v>
      </c>
    </row>
    <row r="15697" spans="1:6" x14ac:dyDescent="0.3">
      <c r="A15697" s="336">
        <v>52160</v>
      </c>
      <c r="B15697" s="2" t="s">
        <v>295</v>
      </c>
      <c r="C15697" s="429">
        <v>6.177937</v>
      </c>
      <c r="D15697" s="429">
        <v>3.6543369999999999</v>
      </c>
      <c r="E15697" s="429">
        <v>2.5236000000000001</v>
      </c>
      <c r="F15697" s="429">
        <v>9.3635570000000037</v>
      </c>
    </row>
    <row r="15698" spans="1:6" x14ac:dyDescent="0.3">
      <c r="A15698" s="336">
        <v>52161</v>
      </c>
      <c r="B15698" s="2" t="s">
        <v>295</v>
      </c>
      <c r="C15698" s="429">
        <v>6.1575730000000002</v>
      </c>
      <c r="D15698" s="429">
        <v>3.920471</v>
      </c>
      <c r="E15698" s="429">
        <v>2.2371020000000001</v>
      </c>
      <c r="F15698" s="429">
        <v>7.4991429999999859</v>
      </c>
    </row>
    <row r="15699" spans="1:6" x14ac:dyDescent="0.3">
      <c r="A15699" s="336">
        <v>52162</v>
      </c>
      <c r="B15699" s="2" t="s">
        <v>295</v>
      </c>
      <c r="C15699" s="429">
        <v>6.1746980000000002</v>
      </c>
      <c r="D15699" s="429">
        <v>3.7836249999999998</v>
      </c>
      <c r="E15699" s="429">
        <v>2.3910730000000004</v>
      </c>
      <c r="F15699" s="429">
        <v>8.0709340000000012</v>
      </c>
    </row>
    <row r="15700" spans="1:6" x14ac:dyDescent="0.3">
      <c r="A15700" s="336">
        <v>52163</v>
      </c>
      <c r="B15700" s="2" t="s">
        <v>293</v>
      </c>
      <c r="C15700" s="429">
        <v>6.1157409999999999</v>
      </c>
      <c r="D15700" s="429">
        <v>3.908982</v>
      </c>
      <c r="E15700" s="429">
        <v>2.2067589999999999</v>
      </c>
      <c r="F15700" s="429">
        <v>7.0821790000000036</v>
      </c>
    </row>
    <row r="15701" spans="1:6" x14ac:dyDescent="0.3">
      <c r="A15701" s="336">
        <v>52164</v>
      </c>
      <c r="B15701" s="2" t="s">
        <v>293</v>
      </c>
      <c r="C15701" s="429">
        <v>6.1607529999999997</v>
      </c>
      <c r="D15701" s="429">
        <v>4.0591200000000001</v>
      </c>
      <c r="E15701" s="429">
        <v>2.1016329999999996</v>
      </c>
      <c r="F15701" s="429">
        <v>6.7455870000000004</v>
      </c>
    </row>
    <row r="15702" spans="1:6" x14ac:dyDescent="0.3">
      <c r="A15702" s="336">
        <v>52165</v>
      </c>
      <c r="B15702" s="2" t="s">
        <v>293</v>
      </c>
      <c r="C15702" s="429">
        <v>6.0981180000000004</v>
      </c>
      <c r="D15702" s="429">
        <v>3.8718810000000001</v>
      </c>
      <c r="E15702" s="429">
        <v>2.2262370000000002</v>
      </c>
      <c r="F15702" s="429">
        <v>7.3331470000000039</v>
      </c>
    </row>
    <row r="15703" spans="1:6" x14ac:dyDescent="0.3">
      <c r="A15703" s="336">
        <v>52169</v>
      </c>
      <c r="B15703" s="2" t="s">
        <v>295</v>
      </c>
      <c r="C15703" s="429">
        <v>6.1603199999999996</v>
      </c>
      <c r="D15703" s="429">
        <v>3.913033</v>
      </c>
      <c r="E15703" s="429">
        <v>2.2472869999999996</v>
      </c>
      <c r="F15703" s="429">
        <v>7.2396970000000032</v>
      </c>
    </row>
    <row r="15704" spans="1:6" x14ac:dyDescent="0.3">
      <c r="A15704" s="336">
        <v>52170</v>
      </c>
      <c r="B15704" s="2" t="s">
        <v>295</v>
      </c>
      <c r="C15704" s="429">
        <v>6.1937009999999999</v>
      </c>
      <c r="D15704" s="429">
        <v>3.6325050000000001</v>
      </c>
      <c r="E15704" s="429">
        <v>2.5611959999999998</v>
      </c>
      <c r="F15704" s="429">
        <v>9.2132540000000098</v>
      </c>
    </row>
    <row r="15705" spans="1:6" x14ac:dyDescent="0.3">
      <c r="A15705" s="336">
        <v>52171</v>
      </c>
      <c r="B15705" s="2" t="s">
        <v>293</v>
      </c>
      <c r="C15705" s="429">
        <v>6.1507240000000003</v>
      </c>
      <c r="D15705" s="429">
        <v>3.9586229999999998</v>
      </c>
      <c r="E15705" s="429">
        <v>2.1921010000000005</v>
      </c>
      <c r="F15705" s="429">
        <v>7.047313999999993</v>
      </c>
    </row>
    <row r="15706" spans="1:6" x14ac:dyDescent="0.3">
      <c r="A15706" s="336">
        <v>52172</v>
      </c>
      <c r="B15706" s="2" t="s">
        <v>295</v>
      </c>
      <c r="C15706" s="429">
        <v>6.1559799999999996</v>
      </c>
      <c r="D15706" s="429">
        <v>3.728542</v>
      </c>
      <c r="E15706" s="429">
        <v>2.4274379999999995</v>
      </c>
      <c r="F15706" s="429">
        <v>8.5044300000000099</v>
      </c>
    </row>
    <row r="15707" spans="1:6" x14ac:dyDescent="0.3">
      <c r="A15707" s="336">
        <v>52175</v>
      </c>
      <c r="B15707" s="2" t="s">
        <v>295</v>
      </c>
      <c r="C15707" s="429">
        <v>6.1541560000000004</v>
      </c>
      <c r="D15707" s="429">
        <v>4.0107059999999999</v>
      </c>
      <c r="E15707" s="429">
        <v>2.1434500000000005</v>
      </c>
      <c r="F15707" s="429">
        <v>6.9881969999999995</v>
      </c>
    </row>
    <row r="15708" spans="1:6" x14ac:dyDescent="0.3">
      <c r="A15708" s="336">
        <v>52201</v>
      </c>
      <c r="B15708" s="2" t="s">
        <v>295</v>
      </c>
      <c r="C15708" s="429">
        <v>6.635726</v>
      </c>
      <c r="D15708" s="429">
        <v>3.62988</v>
      </c>
      <c r="E15708" s="429">
        <v>3.005846</v>
      </c>
      <c r="F15708" s="429">
        <v>12.699574999999999</v>
      </c>
    </row>
    <row r="15709" spans="1:6" x14ac:dyDescent="0.3">
      <c r="A15709" s="336">
        <v>52202</v>
      </c>
      <c r="B15709" s="2" t="s">
        <v>295</v>
      </c>
      <c r="C15709" s="429">
        <v>6.3337079999999997</v>
      </c>
      <c r="D15709" s="429">
        <v>3.6545749999999999</v>
      </c>
      <c r="E15709" s="429">
        <v>2.6791329999999998</v>
      </c>
      <c r="F15709" s="429">
        <v>9.3250309999999956</v>
      </c>
    </row>
    <row r="15710" spans="1:6" x14ac:dyDescent="0.3">
      <c r="A15710" s="336">
        <v>52203</v>
      </c>
      <c r="B15710" s="2" t="s">
        <v>295</v>
      </c>
      <c r="C15710" s="429">
        <v>6.5057119999999999</v>
      </c>
      <c r="D15710" s="429">
        <v>3.6595780000000002</v>
      </c>
      <c r="E15710" s="429">
        <v>2.8461339999999997</v>
      </c>
      <c r="F15710" s="429">
        <v>10.584265999999992</v>
      </c>
    </row>
    <row r="15711" spans="1:6" x14ac:dyDescent="0.3">
      <c r="A15711" s="336">
        <v>52205</v>
      </c>
      <c r="B15711" s="2" t="s">
        <v>295</v>
      </c>
      <c r="C15711" s="429">
        <v>6.336157</v>
      </c>
      <c r="D15711" s="429">
        <v>3.5367920000000002</v>
      </c>
      <c r="E15711" s="429">
        <v>2.7993649999999999</v>
      </c>
      <c r="F15711" s="429">
        <v>9.4859919999999995</v>
      </c>
    </row>
    <row r="15712" spans="1:6" x14ac:dyDescent="0.3">
      <c r="A15712" s="336">
        <v>52206</v>
      </c>
      <c r="B15712" s="2" t="s">
        <v>295</v>
      </c>
      <c r="C15712" s="429">
        <v>6.4559709999999999</v>
      </c>
      <c r="D15712" s="429">
        <v>3.7215159999999998</v>
      </c>
      <c r="E15712" s="429">
        <v>2.7344550000000001</v>
      </c>
      <c r="F15712" s="429">
        <v>9.7162889999999926</v>
      </c>
    </row>
    <row r="15713" spans="1:6" x14ac:dyDescent="0.3">
      <c r="A15713" s="336">
        <v>52207</v>
      </c>
      <c r="B15713" s="2" t="s">
        <v>295</v>
      </c>
      <c r="C15713" s="429">
        <v>6.30816</v>
      </c>
      <c r="D15713" s="429">
        <v>3.428668</v>
      </c>
      <c r="E15713" s="429">
        <v>2.8794919999999999</v>
      </c>
      <c r="F15713" s="429">
        <v>9.0468259999999958</v>
      </c>
    </row>
    <row r="15714" spans="1:6" x14ac:dyDescent="0.3">
      <c r="A15714" s="336">
        <v>52208</v>
      </c>
      <c r="B15714" s="2" t="s">
        <v>295</v>
      </c>
      <c r="C15714" s="429">
        <v>6.4700629999999997</v>
      </c>
      <c r="D15714" s="429">
        <v>3.9311039999999999</v>
      </c>
      <c r="E15714" s="429">
        <v>2.5389589999999997</v>
      </c>
      <c r="F15714" s="429">
        <v>8.6846059999999952</v>
      </c>
    </row>
    <row r="15715" spans="1:6" x14ac:dyDescent="0.3">
      <c r="A15715" s="336">
        <v>52209</v>
      </c>
      <c r="B15715" s="2" t="s">
        <v>295</v>
      </c>
      <c r="C15715" s="429">
        <v>6.4935130000000001</v>
      </c>
      <c r="D15715" s="429">
        <v>3.850841</v>
      </c>
      <c r="E15715" s="429">
        <v>2.6426720000000001</v>
      </c>
      <c r="F15715" s="429">
        <v>9.1875440000000062</v>
      </c>
    </row>
    <row r="15716" spans="1:6" x14ac:dyDescent="0.3">
      <c r="A15716" s="336">
        <v>52210</v>
      </c>
      <c r="B15716" s="2" t="s">
        <v>295</v>
      </c>
      <c r="C15716" s="429">
        <v>6.3296939999999999</v>
      </c>
      <c r="D15716" s="429">
        <v>3.999924</v>
      </c>
      <c r="E15716" s="429">
        <v>2.3297699999999999</v>
      </c>
      <c r="F15716" s="429">
        <v>8.3699800000000018</v>
      </c>
    </row>
    <row r="15717" spans="1:6" x14ac:dyDescent="0.3">
      <c r="A15717" s="336">
        <v>52211</v>
      </c>
      <c r="B15717" s="2" t="s">
        <v>295</v>
      </c>
      <c r="C15717" s="429">
        <v>6.5165699999999998</v>
      </c>
      <c r="D15717" s="429">
        <v>3.8693680000000001</v>
      </c>
      <c r="E15717" s="429">
        <v>2.6472019999999996</v>
      </c>
      <c r="F15717" s="429">
        <v>9.6080349999999939</v>
      </c>
    </row>
    <row r="15718" spans="1:6" x14ac:dyDescent="0.3">
      <c r="A15718" s="336">
        <v>52212</v>
      </c>
      <c r="B15718" s="2" t="s">
        <v>295</v>
      </c>
      <c r="C15718" s="429">
        <v>6.3200469999999997</v>
      </c>
      <c r="D15718" s="429">
        <v>3.4965459999999999</v>
      </c>
      <c r="E15718" s="429">
        <v>2.8235009999999998</v>
      </c>
      <c r="F15718" s="429">
        <v>9.2606420000000043</v>
      </c>
    </row>
    <row r="15719" spans="1:6" x14ac:dyDescent="0.3">
      <c r="A15719" s="336">
        <v>52213</v>
      </c>
      <c r="B15719" s="2" t="s">
        <v>295</v>
      </c>
      <c r="C15719" s="429">
        <v>6.3429520000000004</v>
      </c>
      <c r="D15719" s="429">
        <v>3.7491469999999998</v>
      </c>
      <c r="E15719" s="429">
        <v>2.5938050000000006</v>
      </c>
      <c r="F15719" s="429">
        <v>9.075023999999992</v>
      </c>
    </row>
    <row r="15720" spans="1:6" x14ac:dyDescent="0.3">
      <c r="A15720" s="336">
        <v>52214</v>
      </c>
      <c r="B15720" s="2" t="s">
        <v>295</v>
      </c>
      <c r="C15720" s="429">
        <v>6.3172709999999999</v>
      </c>
      <c r="D15720" s="429">
        <v>3.615151</v>
      </c>
      <c r="E15720" s="429">
        <v>2.7021199999999999</v>
      </c>
      <c r="F15720" s="429">
        <v>9.1961779999999997</v>
      </c>
    </row>
    <row r="15721" spans="1:6" x14ac:dyDescent="0.3">
      <c r="A15721" s="336">
        <v>52215</v>
      </c>
      <c r="B15721" s="2" t="s">
        <v>295</v>
      </c>
      <c r="C15721" s="429">
        <v>6.4617120000000003</v>
      </c>
      <c r="D15721" s="429">
        <v>3.924655</v>
      </c>
      <c r="E15721" s="429">
        <v>2.5370570000000003</v>
      </c>
      <c r="F15721" s="429">
        <v>8.9488060000000011</v>
      </c>
    </row>
    <row r="15722" spans="1:6" x14ac:dyDescent="0.3">
      <c r="A15722" s="336">
        <v>52216</v>
      </c>
      <c r="B15722" s="2" t="s">
        <v>295</v>
      </c>
      <c r="C15722" s="429">
        <v>6.4380639999999998</v>
      </c>
      <c r="D15722" s="429">
        <v>3.5374460000000001</v>
      </c>
      <c r="E15722" s="429">
        <v>2.9006179999999997</v>
      </c>
      <c r="F15722" s="429">
        <v>10.419593999999996</v>
      </c>
    </row>
    <row r="15723" spans="1:6" x14ac:dyDescent="0.3">
      <c r="A15723" s="336">
        <v>52217</v>
      </c>
      <c r="B15723" s="2" t="s">
        <v>295</v>
      </c>
      <c r="C15723" s="429">
        <v>6.4480060000000003</v>
      </c>
      <c r="D15723" s="429">
        <v>3.990974</v>
      </c>
      <c r="E15723" s="429">
        <v>2.4570320000000003</v>
      </c>
      <c r="F15723" s="429">
        <v>8.8192839999999926</v>
      </c>
    </row>
    <row r="15724" spans="1:6" x14ac:dyDescent="0.3">
      <c r="A15724" s="336">
        <v>52218</v>
      </c>
      <c r="B15724" s="2" t="s">
        <v>295</v>
      </c>
      <c r="C15724" s="429">
        <v>6.292198</v>
      </c>
      <c r="D15724" s="429">
        <v>3.6877140000000002</v>
      </c>
      <c r="E15724" s="429">
        <v>2.6044839999999998</v>
      </c>
      <c r="F15724" s="429">
        <v>8.7200799999999958</v>
      </c>
    </row>
    <row r="15725" spans="1:6" x14ac:dyDescent="0.3">
      <c r="A15725" s="336">
        <v>52219</v>
      </c>
      <c r="B15725" s="2" t="s">
        <v>295</v>
      </c>
      <c r="C15725" s="429">
        <v>6.3020899999999997</v>
      </c>
      <c r="D15725" s="429">
        <v>3.5988570000000002</v>
      </c>
      <c r="E15725" s="429">
        <v>2.7032329999999996</v>
      </c>
      <c r="F15725" s="429">
        <v>9.0071919999999999</v>
      </c>
    </row>
    <row r="15726" spans="1:6" x14ac:dyDescent="0.3">
      <c r="A15726" s="336">
        <v>52220</v>
      </c>
      <c r="B15726" s="2" t="s">
        <v>295</v>
      </c>
      <c r="C15726" s="429">
        <v>6.5391399999999997</v>
      </c>
      <c r="D15726" s="429">
        <v>3.7411500000000002</v>
      </c>
      <c r="E15726" s="429">
        <v>2.7979899999999995</v>
      </c>
      <c r="F15726" s="429">
        <v>10.566676999999999</v>
      </c>
    </row>
    <row r="15727" spans="1:6" x14ac:dyDescent="0.3">
      <c r="A15727" s="336">
        <v>52221</v>
      </c>
      <c r="B15727" s="2" t="s">
        <v>295</v>
      </c>
      <c r="C15727" s="429">
        <v>6.5474490000000003</v>
      </c>
      <c r="D15727" s="429">
        <v>3.8566549999999999</v>
      </c>
      <c r="E15727" s="429">
        <v>2.6907940000000004</v>
      </c>
      <c r="F15727" s="429">
        <v>10.019230999999994</v>
      </c>
    </row>
    <row r="15728" spans="1:6" x14ac:dyDescent="0.3">
      <c r="A15728" s="336">
        <v>52222</v>
      </c>
      <c r="B15728" s="2" t="s">
        <v>295</v>
      </c>
      <c r="C15728" s="429">
        <v>6.5807500000000001</v>
      </c>
      <c r="D15728" s="429">
        <v>3.8533010000000001</v>
      </c>
      <c r="E15728" s="429">
        <v>2.727449</v>
      </c>
      <c r="F15728" s="429">
        <v>10.363956999999992</v>
      </c>
    </row>
    <row r="15729" spans="1:6" x14ac:dyDescent="0.3">
      <c r="A15729" s="336">
        <v>52223</v>
      </c>
      <c r="B15729" s="2" t="s">
        <v>295</v>
      </c>
      <c r="C15729" s="429">
        <v>6.2646480000000002</v>
      </c>
      <c r="D15729" s="429">
        <v>3.6089199999999999</v>
      </c>
      <c r="E15729" s="429">
        <v>2.6557280000000003</v>
      </c>
      <c r="F15729" s="429">
        <v>8.4131509999999956</v>
      </c>
    </row>
    <row r="15730" spans="1:6" x14ac:dyDescent="0.3">
      <c r="A15730" s="336">
        <v>52224</v>
      </c>
      <c r="B15730" s="2" t="s">
        <v>295</v>
      </c>
      <c r="C15730" s="429">
        <v>6.4373560000000003</v>
      </c>
      <c r="D15730" s="429">
        <v>4.0395620000000001</v>
      </c>
      <c r="E15730" s="429">
        <v>2.3977940000000002</v>
      </c>
      <c r="F15730" s="429">
        <v>8.6014310000000052</v>
      </c>
    </row>
    <row r="15731" spans="1:6" x14ac:dyDescent="0.3">
      <c r="A15731" s="336">
        <v>52225</v>
      </c>
      <c r="B15731" s="2" t="s">
        <v>295</v>
      </c>
      <c r="C15731" s="429">
        <v>6.4513449999999999</v>
      </c>
      <c r="D15731" s="429">
        <v>3.9721649999999999</v>
      </c>
      <c r="E15731" s="429">
        <v>2.4791799999999999</v>
      </c>
      <c r="F15731" s="429">
        <v>8.6488109999999985</v>
      </c>
    </row>
    <row r="15732" spans="1:6" x14ac:dyDescent="0.3">
      <c r="A15732" s="336">
        <v>52227</v>
      </c>
      <c r="B15732" s="2" t="s">
        <v>295</v>
      </c>
      <c r="C15732" s="429">
        <v>6.4991570000000003</v>
      </c>
      <c r="D15732" s="429">
        <v>3.5121959999999999</v>
      </c>
      <c r="E15732" s="429">
        <v>2.9869610000000004</v>
      </c>
      <c r="F15732" s="429">
        <v>10.978578000000006</v>
      </c>
    </row>
    <row r="15733" spans="1:6" x14ac:dyDescent="0.3">
      <c r="A15733" s="336">
        <v>52228</v>
      </c>
      <c r="B15733" s="2" t="s">
        <v>295</v>
      </c>
      <c r="C15733" s="429">
        <v>6.4841639999999998</v>
      </c>
      <c r="D15733" s="429">
        <v>3.601855</v>
      </c>
      <c r="E15733" s="429">
        <v>2.8823089999999998</v>
      </c>
      <c r="F15733" s="429">
        <v>10.534642999999999</v>
      </c>
    </row>
    <row r="15734" spans="1:6" x14ac:dyDescent="0.3">
      <c r="A15734" s="336">
        <v>52229</v>
      </c>
      <c r="B15734" s="2" t="s">
        <v>295</v>
      </c>
      <c r="C15734" s="429">
        <v>6.4127900000000002</v>
      </c>
      <c r="D15734" s="429">
        <v>3.9876870000000002</v>
      </c>
      <c r="E15734" s="429">
        <v>2.425103</v>
      </c>
      <c r="F15734" s="429">
        <v>8.5360720000000043</v>
      </c>
    </row>
    <row r="15735" spans="1:6" x14ac:dyDescent="0.3">
      <c r="A15735" s="336">
        <v>52231</v>
      </c>
      <c r="B15735" s="2" t="s">
        <v>293</v>
      </c>
      <c r="C15735" s="429">
        <v>6.7124769999999998</v>
      </c>
      <c r="D15735" s="429">
        <v>3.8396880000000002</v>
      </c>
      <c r="E15735" s="429">
        <v>2.8727889999999996</v>
      </c>
      <c r="F15735" s="429">
        <v>11.661404000000005</v>
      </c>
    </row>
    <row r="15736" spans="1:6" x14ac:dyDescent="0.3">
      <c r="A15736" s="336">
        <v>52232</v>
      </c>
      <c r="B15736" s="2" t="s">
        <v>295</v>
      </c>
      <c r="C15736" s="429">
        <v>6.496016</v>
      </c>
      <c r="D15736" s="429">
        <v>3.8872300000000002</v>
      </c>
      <c r="E15736" s="429">
        <v>2.6087859999999998</v>
      </c>
      <c r="F15736" s="429">
        <v>9.2972720000000066</v>
      </c>
    </row>
    <row r="15737" spans="1:6" x14ac:dyDescent="0.3">
      <c r="A15737" s="336">
        <v>52233</v>
      </c>
      <c r="B15737" s="2" t="s">
        <v>295</v>
      </c>
      <c r="C15737" s="429">
        <v>6.3867589999999996</v>
      </c>
      <c r="D15737" s="429">
        <v>3.6132029999999999</v>
      </c>
      <c r="E15737" s="429">
        <v>2.7735559999999997</v>
      </c>
      <c r="F15737" s="429">
        <v>9.8797180000000075</v>
      </c>
    </row>
    <row r="15738" spans="1:6" x14ac:dyDescent="0.3">
      <c r="A15738" s="336">
        <v>52236</v>
      </c>
      <c r="B15738" s="2" t="s">
        <v>295</v>
      </c>
      <c r="C15738" s="429">
        <v>6.5340030000000002</v>
      </c>
      <c r="D15738" s="429">
        <v>3.6653060000000002</v>
      </c>
      <c r="E15738" s="429">
        <v>2.8686970000000001</v>
      </c>
      <c r="F15738" s="429">
        <v>10.958622999999999</v>
      </c>
    </row>
    <row r="15739" spans="1:6" x14ac:dyDescent="0.3">
      <c r="A15739" s="336">
        <v>52237</v>
      </c>
      <c r="B15739" s="2" t="s">
        <v>295</v>
      </c>
      <c r="C15739" s="429">
        <v>6.2750120000000003</v>
      </c>
      <c r="D15739" s="429">
        <v>3.5701740000000002</v>
      </c>
      <c r="E15739" s="429">
        <v>2.7048380000000001</v>
      </c>
      <c r="F15739" s="429">
        <v>8.4830770000000015</v>
      </c>
    </row>
    <row r="15740" spans="1:6" x14ac:dyDescent="0.3">
      <c r="A15740" s="336">
        <v>52240</v>
      </c>
      <c r="B15740" s="2" t="s">
        <v>295</v>
      </c>
      <c r="C15740" s="429">
        <v>6.5710519999999999</v>
      </c>
      <c r="D15740" s="429">
        <v>3.5396260000000002</v>
      </c>
      <c r="E15740" s="429">
        <v>3.0314259999999997</v>
      </c>
      <c r="F15740" s="429">
        <v>11.938455999999999</v>
      </c>
    </row>
    <row r="15741" spans="1:6" x14ac:dyDescent="0.3">
      <c r="A15741" s="336">
        <v>52241</v>
      </c>
      <c r="B15741" s="2" t="s">
        <v>295</v>
      </c>
      <c r="C15741" s="429">
        <v>6.560492</v>
      </c>
      <c r="D15741" s="429">
        <v>3.5220980000000002</v>
      </c>
      <c r="E15741" s="429">
        <v>3.0383939999999998</v>
      </c>
      <c r="F15741" s="429">
        <v>11.806851000000009</v>
      </c>
    </row>
    <row r="15742" spans="1:6" x14ac:dyDescent="0.3">
      <c r="A15742" s="336">
        <v>52242</v>
      </c>
      <c r="B15742" s="2" t="s">
        <v>295</v>
      </c>
      <c r="C15742" s="429">
        <v>6.5712359999999999</v>
      </c>
      <c r="D15742" s="429">
        <v>3.5273319999999999</v>
      </c>
      <c r="E15742" s="429">
        <v>3.0439039999999999</v>
      </c>
      <c r="F15742" s="429">
        <v>11.937500999999994</v>
      </c>
    </row>
    <row r="15743" spans="1:6" x14ac:dyDescent="0.3">
      <c r="A15743" s="336">
        <v>52245</v>
      </c>
      <c r="B15743" s="2" t="s">
        <v>295</v>
      </c>
      <c r="C15743" s="429">
        <v>6.5630230000000003</v>
      </c>
      <c r="D15743" s="429">
        <v>3.5277599999999998</v>
      </c>
      <c r="E15743" s="429">
        <v>3.0352630000000005</v>
      </c>
      <c r="F15743" s="429">
        <v>11.846905</v>
      </c>
    </row>
    <row r="15744" spans="1:6" x14ac:dyDescent="0.3">
      <c r="A15744" s="336">
        <v>52246</v>
      </c>
      <c r="B15744" s="2" t="s">
        <v>295</v>
      </c>
      <c r="C15744" s="429">
        <v>6.5770489999999997</v>
      </c>
      <c r="D15744" s="429">
        <v>3.540788</v>
      </c>
      <c r="E15744" s="429">
        <v>3.0362609999999997</v>
      </c>
      <c r="F15744" s="429">
        <v>11.971966999999996</v>
      </c>
    </row>
    <row r="15745" spans="1:6" x14ac:dyDescent="0.3">
      <c r="A15745" s="336">
        <v>52247</v>
      </c>
      <c r="B15745" s="2" t="s">
        <v>295</v>
      </c>
      <c r="C15745" s="429">
        <v>6.6157079999999997</v>
      </c>
      <c r="D15745" s="429">
        <v>3.6119300000000001</v>
      </c>
      <c r="E15745" s="429">
        <v>3.0037779999999996</v>
      </c>
      <c r="F15745" s="429">
        <v>12.284935999999991</v>
      </c>
    </row>
    <row r="15746" spans="1:6" x14ac:dyDescent="0.3">
      <c r="A15746" s="336">
        <v>52248</v>
      </c>
      <c r="B15746" s="2" t="s">
        <v>293</v>
      </c>
      <c r="C15746" s="429">
        <v>6.7294799999999997</v>
      </c>
      <c r="D15746" s="429">
        <v>3.777018</v>
      </c>
      <c r="E15746" s="429">
        <v>2.9524619999999997</v>
      </c>
      <c r="F15746" s="429">
        <v>11.995087999999992</v>
      </c>
    </row>
    <row r="15747" spans="1:6" x14ac:dyDescent="0.3">
      <c r="A15747" s="336">
        <v>52249</v>
      </c>
      <c r="B15747" s="2" t="s">
        <v>295</v>
      </c>
      <c r="C15747" s="429">
        <v>6.4587709999999996</v>
      </c>
      <c r="D15747" s="429">
        <v>3.9536190000000002</v>
      </c>
      <c r="E15747" s="429">
        <v>2.5051519999999994</v>
      </c>
      <c r="F15747" s="429">
        <v>8.5589629999999985</v>
      </c>
    </row>
    <row r="15748" spans="1:6" x14ac:dyDescent="0.3">
      <c r="A15748" s="336">
        <v>52251</v>
      </c>
      <c r="B15748" s="2" t="s">
        <v>295</v>
      </c>
      <c r="C15748" s="429">
        <v>6.5362030000000004</v>
      </c>
      <c r="D15748" s="429">
        <v>3.846714</v>
      </c>
      <c r="E15748" s="429">
        <v>2.6894890000000005</v>
      </c>
      <c r="F15748" s="429">
        <v>9.8416299999999985</v>
      </c>
    </row>
    <row r="15749" spans="1:6" x14ac:dyDescent="0.3">
      <c r="A15749" s="336">
        <v>52253</v>
      </c>
      <c r="B15749" s="2" t="s">
        <v>295</v>
      </c>
      <c r="C15749" s="429">
        <v>6.4696509999999998</v>
      </c>
      <c r="D15749" s="429">
        <v>3.518859</v>
      </c>
      <c r="E15749" s="429">
        <v>2.9507919999999999</v>
      </c>
      <c r="F15749" s="429">
        <v>10.699257999999993</v>
      </c>
    </row>
    <row r="15750" spans="1:6" x14ac:dyDescent="0.3">
      <c r="A15750" s="336">
        <v>52254</v>
      </c>
      <c r="B15750" s="2" t="s">
        <v>295</v>
      </c>
      <c r="C15750" s="429">
        <v>6.3994999999999997</v>
      </c>
      <c r="D15750" s="429">
        <v>3.4828670000000002</v>
      </c>
      <c r="E15750" s="429">
        <v>2.9166329999999996</v>
      </c>
      <c r="F15750" s="429">
        <v>10.002235999999996</v>
      </c>
    </row>
    <row r="15751" spans="1:6" x14ac:dyDescent="0.3">
      <c r="A15751" s="336">
        <v>52255</v>
      </c>
      <c r="B15751" s="2" t="s">
        <v>295</v>
      </c>
      <c r="C15751" s="429">
        <v>6.4439830000000002</v>
      </c>
      <c r="D15751" s="429">
        <v>3.5469189999999999</v>
      </c>
      <c r="E15751" s="429">
        <v>2.8970640000000003</v>
      </c>
      <c r="F15751" s="429">
        <v>10.530965999999996</v>
      </c>
    </row>
    <row r="15752" spans="1:6" x14ac:dyDescent="0.3">
      <c r="A15752" s="336">
        <v>52257</v>
      </c>
      <c r="B15752" s="2" t="s">
        <v>295</v>
      </c>
      <c r="C15752" s="429">
        <v>6.481179</v>
      </c>
      <c r="D15752" s="429">
        <v>3.9000170000000001</v>
      </c>
      <c r="E15752" s="429">
        <v>2.581162</v>
      </c>
      <c r="F15752" s="429">
        <v>8.843270000000004</v>
      </c>
    </row>
    <row r="15753" spans="1:6" x14ac:dyDescent="0.3">
      <c r="A15753" s="336">
        <v>52301</v>
      </c>
      <c r="B15753" s="2" t="s">
        <v>295</v>
      </c>
      <c r="C15753" s="429">
        <v>6.5202910000000003</v>
      </c>
      <c r="D15753" s="429">
        <v>3.8065730000000002</v>
      </c>
      <c r="E15753" s="429">
        <v>2.7137180000000001</v>
      </c>
      <c r="F15753" s="429">
        <v>9.859307999999988</v>
      </c>
    </row>
    <row r="15754" spans="1:6" x14ac:dyDescent="0.3">
      <c r="A15754" s="336">
        <v>52302</v>
      </c>
      <c r="B15754" s="2" t="s">
        <v>295</v>
      </c>
      <c r="C15754" s="429">
        <v>6.3704679999999998</v>
      </c>
      <c r="D15754" s="429">
        <v>3.5821070000000002</v>
      </c>
      <c r="E15754" s="429">
        <v>2.7883609999999996</v>
      </c>
      <c r="F15754" s="429">
        <v>9.8410600000000024</v>
      </c>
    </row>
    <row r="15755" spans="1:6" x14ac:dyDescent="0.3">
      <c r="A15755" s="336">
        <v>52305</v>
      </c>
      <c r="B15755" s="2" t="s">
        <v>295</v>
      </c>
      <c r="C15755" s="429">
        <v>6.3895369999999998</v>
      </c>
      <c r="D15755" s="429">
        <v>3.5272260000000002</v>
      </c>
      <c r="E15755" s="429">
        <v>2.8623109999999996</v>
      </c>
      <c r="F15755" s="429">
        <v>10.023867999999997</v>
      </c>
    </row>
    <row r="15756" spans="1:6" x14ac:dyDescent="0.3">
      <c r="A15756" s="336">
        <v>52306</v>
      </c>
      <c r="B15756" s="2" t="s">
        <v>295</v>
      </c>
      <c r="C15756" s="429">
        <v>6.4478390000000001</v>
      </c>
      <c r="D15756" s="429">
        <v>3.5252029999999999</v>
      </c>
      <c r="E15756" s="429">
        <v>2.9226360000000002</v>
      </c>
      <c r="F15756" s="429">
        <v>10.551901999999998</v>
      </c>
    </row>
    <row r="15757" spans="1:6" x14ac:dyDescent="0.3">
      <c r="A15757" s="336">
        <v>52307</v>
      </c>
      <c r="B15757" s="2" t="s">
        <v>295</v>
      </c>
      <c r="C15757" s="429">
        <v>6.5154870000000003</v>
      </c>
      <c r="D15757" s="429">
        <v>3.6655319999999998</v>
      </c>
      <c r="E15757" s="429">
        <v>2.8499550000000005</v>
      </c>
      <c r="F15757" s="429">
        <v>10.699585999999993</v>
      </c>
    </row>
    <row r="15758" spans="1:6" x14ac:dyDescent="0.3">
      <c r="A15758" s="336">
        <v>52308</v>
      </c>
      <c r="B15758" s="2" t="s">
        <v>295</v>
      </c>
      <c r="C15758" s="429">
        <v>6.57538</v>
      </c>
      <c r="D15758" s="429">
        <v>3.8279070000000002</v>
      </c>
      <c r="E15758" s="429">
        <v>2.7474729999999998</v>
      </c>
      <c r="F15758" s="429">
        <v>10.513457999999993</v>
      </c>
    </row>
    <row r="15759" spans="1:6" x14ac:dyDescent="0.3">
      <c r="A15759" s="336">
        <v>52309</v>
      </c>
      <c r="B15759" s="2" t="s">
        <v>295</v>
      </c>
      <c r="C15759" s="429">
        <v>6.2944959999999996</v>
      </c>
      <c r="D15759" s="429">
        <v>3.4498030000000002</v>
      </c>
      <c r="E15759" s="429">
        <v>2.8446929999999995</v>
      </c>
      <c r="F15759" s="429">
        <v>8.8374489999999994</v>
      </c>
    </row>
    <row r="15760" spans="1:6" x14ac:dyDescent="0.3">
      <c r="A15760" s="336">
        <v>52310</v>
      </c>
      <c r="B15760" s="2" t="s">
        <v>295</v>
      </c>
      <c r="C15760" s="429">
        <v>6.3004420000000003</v>
      </c>
      <c r="D15760" s="429">
        <v>3.5299079999999998</v>
      </c>
      <c r="E15760" s="429">
        <v>2.7705340000000005</v>
      </c>
      <c r="F15760" s="429">
        <v>8.8120890000000003</v>
      </c>
    </row>
    <row r="15761" spans="1:6" x14ac:dyDescent="0.3">
      <c r="A15761" s="336">
        <v>52313</v>
      </c>
      <c r="B15761" s="2" t="s">
        <v>295</v>
      </c>
      <c r="C15761" s="429">
        <v>6.353154</v>
      </c>
      <c r="D15761" s="429">
        <v>4.0112300000000003</v>
      </c>
      <c r="E15761" s="429">
        <v>2.3419239999999997</v>
      </c>
      <c r="F15761" s="429">
        <v>8.4668660000000067</v>
      </c>
    </row>
    <row r="15762" spans="1:6" x14ac:dyDescent="0.3">
      <c r="A15762" s="336">
        <v>52314</v>
      </c>
      <c r="B15762" s="2" t="s">
        <v>295</v>
      </c>
      <c r="C15762" s="429">
        <v>6.4638619999999998</v>
      </c>
      <c r="D15762" s="429">
        <v>3.5191979999999998</v>
      </c>
      <c r="E15762" s="429">
        <v>2.9446639999999999</v>
      </c>
      <c r="F15762" s="429">
        <v>10.606337999999997</v>
      </c>
    </row>
    <row r="15763" spans="1:6" x14ac:dyDescent="0.3">
      <c r="A15763" s="336">
        <v>52315</v>
      </c>
      <c r="B15763" s="2" t="s">
        <v>295</v>
      </c>
      <c r="C15763" s="429">
        <v>6.4642059999999999</v>
      </c>
      <c r="D15763" s="429">
        <v>3.7943850000000001</v>
      </c>
      <c r="E15763" s="429">
        <v>2.6698209999999998</v>
      </c>
      <c r="F15763" s="429">
        <v>9.3789430000000031</v>
      </c>
    </row>
    <row r="15764" spans="1:6" x14ac:dyDescent="0.3">
      <c r="A15764" s="336">
        <v>52316</v>
      </c>
      <c r="B15764" s="2" t="s">
        <v>295</v>
      </c>
      <c r="C15764" s="429">
        <v>6.596838</v>
      </c>
      <c r="D15764" s="429">
        <v>3.818114</v>
      </c>
      <c r="E15764" s="429">
        <v>2.778724</v>
      </c>
      <c r="F15764" s="429">
        <v>10.960224</v>
      </c>
    </row>
    <row r="15765" spans="1:6" x14ac:dyDescent="0.3">
      <c r="A15765" s="336">
        <v>52317</v>
      </c>
      <c r="B15765" s="2" t="s">
        <v>295</v>
      </c>
      <c r="C15765" s="429">
        <v>6.536308</v>
      </c>
      <c r="D15765" s="429">
        <v>3.5260319999999998</v>
      </c>
      <c r="E15765" s="429">
        <v>3.0102760000000002</v>
      </c>
      <c r="F15765" s="429">
        <v>11.472068</v>
      </c>
    </row>
    <row r="15766" spans="1:6" x14ac:dyDescent="0.3">
      <c r="A15766" s="336">
        <v>52318</v>
      </c>
      <c r="B15766" s="2" t="s">
        <v>295</v>
      </c>
      <c r="C15766" s="429">
        <v>6.4775239999999998</v>
      </c>
      <c r="D15766" s="429">
        <v>3.689594</v>
      </c>
      <c r="E15766" s="429">
        <v>2.7879299999999998</v>
      </c>
      <c r="F15766" s="429">
        <v>10.113691999999993</v>
      </c>
    </row>
    <row r="15767" spans="1:6" x14ac:dyDescent="0.3">
      <c r="A15767" s="336">
        <v>52320</v>
      </c>
      <c r="B15767" s="2" t="s">
        <v>295</v>
      </c>
      <c r="C15767" s="429">
        <v>6.3822830000000002</v>
      </c>
      <c r="D15767" s="429">
        <v>3.5140289999999998</v>
      </c>
      <c r="E15767" s="429">
        <v>2.8682540000000003</v>
      </c>
      <c r="F15767" s="429">
        <v>9.9018010000000025</v>
      </c>
    </row>
    <row r="15768" spans="1:6" x14ac:dyDescent="0.3">
      <c r="A15768" s="336">
        <v>52321</v>
      </c>
      <c r="B15768" s="2" t="s">
        <v>295</v>
      </c>
      <c r="C15768" s="429">
        <v>6.2935480000000004</v>
      </c>
      <c r="D15768" s="429">
        <v>3.4750049999999999</v>
      </c>
      <c r="E15768" s="429">
        <v>2.8185430000000005</v>
      </c>
      <c r="F15768" s="429">
        <v>8.8276319999999977</v>
      </c>
    </row>
    <row r="15769" spans="1:6" x14ac:dyDescent="0.3">
      <c r="A15769" s="336">
        <v>52322</v>
      </c>
      <c r="B15769" s="2" t="s">
        <v>295</v>
      </c>
      <c r="C15769" s="429">
        <v>6.5546579999999999</v>
      </c>
      <c r="D15769" s="429">
        <v>3.593172</v>
      </c>
      <c r="E15769" s="429">
        <v>2.9614859999999998</v>
      </c>
      <c r="F15769" s="429">
        <v>11.526029999999999</v>
      </c>
    </row>
    <row r="15770" spans="1:6" x14ac:dyDescent="0.3">
      <c r="A15770" s="336">
        <v>52323</v>
      </c>
      <c r="B15770" s="2" t="s">
        <v>295</v>
      </c>
      <c r="C15770" s="429">
        <v>6.3831870000000004</v>
      </c>
      <c r="D15770" s="429">
        <v>3.4925120000000001</v>
      </c>
      <c r="E15770" s="429">
        <v>2.8906750000000003</v>
      </c>
      <c r="F15770" s="429">
        <v>9.8844960000000022</v>
      </c>
    </row>
    <row r="15771" spans="1:6" x14ac:dyDescent="0.3">
      <c r="A15771" s="336">
        <v>52324</v>
      </c>
      <c r="B15771" s="2" t="s">
        <v>295</v>
      </c>
      <c r="C15771" s="429">
        <v>6.4102100000000002</v>
      </c>
      <c r="D15771" s="429">
        <v>3.6960310000000001</v>
      </c>
      <c r="E15771" s="429">
        <v>2.7141790000000001</v>
      </c>
      <c r="F15771" s="429">
        <v>9.6094939999999909</v>
      </c>
    </row>
    <row r="15772" spans="1:6" x14ac:dyDescent="0.3">
      <c r="A15772" s="336">
        <v>52325</v>
      </c>
      <c r="B15772" s="2" t="s">
        <v>295</v>
      </c>
      <c r="C15772" s="429">
        <v>6.5775449999999998</v>
      </c>
      <c r="D15772" s="429">
        <v>3.723519</v>
      </c>
      <c r="E15772" s="429">
        <v>2.8540259999999997</v>
      </c>
      <c r="F15772" s="429">
        <v>11.387185000000006</v>
      </c>
    </row>
    <row r="15773" spans="1:6" x14ac:dyDescent="0.3">
      <c r="A15773" s="336">
        <v>52326</v>
      </c>
      <c r="B15773" s="2" t="s">
        <v>295</v>
      </c>
      <c r="C15773" s="429">
        <v>6.2818350000000001</v>
      </c>
      <c r="D15773" s="429">
        <v>3.8573719999999998</v>
      </c>
      <c r="E15773" s="429">
        <v>2.4244630000000003</v>
      </c>
      <c r="F15773" s="429">
        <v>8.2160000000000011</v>
      </c>
    </row>
    <row r="15774" spans="1:6" x14ac:dyDescent="0.3">
      <c r="A15774" s="336">
        <v>52327</v>
      </c>
      <c r="B15774" s="2" t="s">
        <v>295</v>
      </c>
      <c r="C15774" s="429">
        <v>6.6230789999999997</v>
      </c>
      <c r="D15774" s="429">
        <v>3.5705390000000001</v>
      </c>
      <c r="E15774" s="429">
        <v>3.0525399999999996</v>
      </c>
      <c r="F15774" s="429">
        <v>12.547900000000006</v>
      </c>
    </row>
    <row r="15775" spans="1:6" x14ac:dyDescent="0.3">
      <c r="A15775" s="336">
        <v>52328</v>
      </c>
      <c r="B15775" s="2" t="s">
        <v>295</v>
      </c>
      <c r="C15775" s="429">
        <v>6.366384</v>
      </c>
      <c r="D15775" s="429">
        <v>3.618738</v>
      </c>
      <c r="E15775" s="429">
        <v>2.747646</v>
      </c>
      <c r="F15775" s="429">
        <v>9.7326070000000016</v>
      </c>
    </row>
    <row r="15776" spans="1:6" x14ac:dyDescent="0.3">
      <c r="A15776" s="336">
        <v>52329</v>
      </c>
      <c r="B15776" s="2" t="s">
        <v>295</v>
      </c>
      <c r="C15776" s="429">
        <v>6.3055070000000004</v>
      </c>
      <c r="D15776" s="429">
        <v>3.9087429999999999</v>
      </c>
      <c r="E15776" s="429">
        <v>2.3967640000000006</v>
      </c>
      <c r="F15776" s="429">
        <v>8.366221000000003</v>
      </c>
    </row>
    <row r="15777" spans="1:6" x14ac:dyDescent="0.3">
      <c r="A15777" s="336">
        <v>52330</v>
      </c>
      <c r="B15777" s="2" t="s">
        <v>295</v>
      </c>
      <c r="C15777" s="429">
        <v>6.2766400000000004</v>
      </c>
      <c r="D15777" s="429">
        <v>3.6717939999999998</v>
      </c>
      <c r="E15777" s="429">
        <v>2.6048460000000007</v>
      </c>
      <c r="F15777" s="429">
        <v>8.5410450000000004</v>
      </c>
    </row>
    <row r="15778" spans="1:6" x14ac:dyDescent="0.3">
      <c r="A15778" s="336">
        <v>52332</v>
      </c>
      <c r="B15778" s="2" t="s">
        <v>295</v>
      </c>
      <c r="C15778" s="429">
        <v>6.4293469999999999</v>
      </c>
      <c r="D15778" s="429">
        <v>3.7797909999999999</v>
      </c>
      <c r="E15778" s="429">
        <v>2.649556</v>
      </c>
      <c r="F15778" s="429">
        <v>9.2556040000000017</v>
      </c>
    </row>
    <row r="15779" spans="1:6" x14ac:dyDescent="0.3">
      <c r="A15779" s="336">
        <v>52333</v>
      </c>
      <c r="B15779" s="2" t="s">
        <v>295</v>
      </c>
      <c r="C15779" s="429">
        <v>6.5171970000000004</v>
      </c>
      <c r="D15779" s="429">
        <v>3.5147110000000001</v>
      </c>
      <c r="E15779" s="429">
        <v>3.0024860000000002</v>
      </c>
      <c r="F15779" s="429">
        <v>11.265919000000004</v>
      </c>
    </row>
    <row r="15780" spans="1:6" x14ac:dyDescent="0.3">
      <c r="A15780" s="336">
        <v>52334</v>
      </c>
      <c r="B15780" s="2" t="s">
        <v>295</v>
      </c>
      <c r="C15780" s="429">
        <v>6.5285080000000004</v>
      </c>
      <c r="D15780" s="429">
        <v>3.7092049999999999</v>
      </c>
      <c r="E15780" s="429">
        <v>2.8193030000000006</v>
      </c>
      <c r="F15780" s="429">
        <v>10.644458999999994</v>
      </c>
    </row>
    <row r="15781" spans="1:6" x14ac:dyDescent="0.3">
      <c r="A15781" s="336">
        <v>52335</v>
      </c>
      <c r="B15781" s="2" t="s">
        <v>295</v>
      </c>
      <c r="C15781" s="429">
        <v>6.6238979999999996</v>
      </c>
      <c r="D15781" s="429">
        <v>3.8396949999999999</v>
      </c>
      <c r="E15781" s="429">
        <v>2.7842029999999998</v>
      </c>
      <c r="F15781" s="429">
        <v>11.352494999999998</v>
      </c>
    </row>
    <row r="15782" spans="1:6" x14ac:dyDescent="0.3">
      <c r="A15782" s="336">
        <v>52336</v>
      </c>
      <c r="B15782" s="2" t="s">
        <v>295</v>
      </c>
      <c r="C15782" s="429">
        <v>6.3653769999999996</v>
      </c>
      <c r="D15782" s="429">
        <v>3.5496669999999999</v>
      </c>
      <c r="E15782" s="429">
        <v>2.8157099999999997</v>
      </c>
      <c r="F15782" s="429">
        <v>9.8092690000000076</v>
      </c>
    </row>
    <row r="15783" spans="1:6" x14ac:dyDescent="0.3">
      <c r="A15783" s="336">
        <v>52337</v>
      </c>
      <c r="B15783" s="2" t="s">
        <v>295</v>
      </c>
      <c r="C15783" s="429">
        <v>6.4434529999999999</v>
      </c>
      <c r="D15783" s="429">
        <v>3.530532</v>
      </c>
      <c r="E15783" s="429">
        <v>2.9129209999999999</v>
      </c>
      <c r="F15783" s="429">
        <v>10.448678000000008</v>
      </c>
    </row>
    <row r="15784" spans="1:6" x14ac:dyDescent="0.3">
      <c r="A15784" s="336">
        <v>52338</v>
      </c>
      <c r="B15784" s="2" t="s">
        <v>295</v>
      </c>
      <c r="C15784" s="429">
        <v>6.5154889999999996</v>
      </c>
      <c r="D15784" s="429">
        <v>3.5501999999999998</v>
      </c>
      <c r="E15784" s="429">
        <v>2.9652889999999998</v>
      </c>
      <c r="F15784" s="429">
        <v>11.105025000000001</v>
      </c>
    </row>
    <row r="15785" spans="1:6" x14ac:dyDescent="0.3">
      <c r="A15785" s="336">
        <v>52339</v>
      </c>
      <c r="B15785" s="2" t="s">
        <v>295</v>
      </c>
      <c r="C15785" s="429">
        <v>6.4825400000000002</v>
      </c>
      <c r="D15785" s="429">
        <v>3.8611810000000002</v>
      </c>
      <c r="E15785" s="429">
        <v>2.621359</v>
      </c>
      <c r="F15785" s="429">
        <v>9.5277309999999993</v>
      </c>
    </row>
    <row r="15786" spans="1:6" x14ac:dyDescent="0.3">
      <c r="A15786" s="336">
        <v>52340</v>
      </c>
      <c r="B15786" s="2" t="s">
        <v>295</v>
      </c>
      <c r="C15786" s="429">
        <v>6.5524610000000001</v>
      </c>
      <c r="D15786" s="429">
        <v>3.552311</v>
      </c>
      <c r="E15786" s="429">
        <v>3.0001500000000001</v>
      </c>
      <c r="F15786" s="429">
        <v>11.617657999999992</v>
      </c>
    </row>
    <row r="15787" spans="1:6" x14ac:dyDescent="0.3">
      <c r="A15787" s="336">
        <v>52341</v>
      </c>
      <c r="B15787" s="2" t="s">
        <v>295</v>
      </c>
      <c r="C15787" s="429">
        <v>6.3629819999999997</v>
      </c>
      <c r="D15787" s="429">
        <v>3.6707719999999999</v>
      </c>
      <c r="E15787" s="429">
        <v>2.6922099999999998</v>
      </c>
      <c r="F15787" s="429">
        <v>9.5176169999999942</v>
      </c>
    </row>
    <row r="15788" spans="1:6" x14ac:dyDescent="0.3">
      <c r="A15788" s="336">
        <v>52342</v>
      </c>
      <c r="B15788" s="2" t="s">
        <v>295</v>
      </c>
      <c r="C15788" s="429">
        <v>6.4606729999999999</v>
      </c>
      <c r="D15788" s="429">
        <v>3.9252120000000001</v>
      </c>
      <c r="E15788" s="429">
        <v>2.5354609999999997</v>
      </c>
      <c r="F15788" s="429">
        <v>9.2593229999999984</v>
      </c>
    </row>
    <row r="15789" spans="1:6" x14ac:dyDescent="0.3">
      <c r="A15789" s="336">
        <v>52345</v>
      </c>
      <c r="B15789" s="2" t="s">
        <v>295</v>
      </c>
      <c r="C15789" s="429">
        <v>6.3470420000000001</v>
      </c>
      <c r="D15789" s="429">
        <v>3.860671</v>
      </c>
      <c r="E15789" s="429">
        <v>2.4863710000000001</v>
      </c>
      <c r="F15789" s="429">
        <v>8.7490210000000062</v>
      </c>
    </row>
    <row r="15790" spans="1:6" x14ac:dyDescent="0.3">
      <c r="A15790" s="336">
        <v>52346</v>
      </c>
      <c r="B15790" s="2" t="s">
        <v>295</v>
      </c>
      <c r="C15790" s="429">
        <v>6.4641349999999997</v>
      </c>
      <c r="D15790" s="429">
        <v>3.8825590000000001</v>
      </c>
      <c r="E15790" s="429">
        <v>2.5815759999999996</v>
      </c>
      <c r="F15790" s="429">
        <v>8.9311650000000036</v>
      </c>
    </row>
    <row r="15791" spans="1:6" x14ac:dyDescent="0.3">
      <c r="A15791" s="336">
        <v>52347</v>
      </c>
      <c r="B15791" s="2" t="s">
        <v>295</v>
      </c>
      <c r="C15791" s="429">
        <v>6.5301679999999998</v>
      </c>
      <c r="D15791" s="429">
        <v>3.8621889999999999</v>
      </c>
      <c r="E15791" s="429">
        <v>2.6679789999999999</v>
      </c>
      <c r="F15791" s="429">
        <v>9.7244569999999975</v>
      </c>
    </row>
    <row r="15792" spans="1:6" x14ac:dyDescent="0.3">
      <c r="A15792" s="336">
        <v>52348</v>
      </c>
      <c r="B15792" s="2" t="s">
        <v>295</v>
      </c>
      <c r="C15792" s="429">
        <v>6.4494280000000002</v>
      </c>
      <c r="D15792" s="429">
        <v>3.959336</v>
      </c>
      <c r="E15792" s="429">
        <v>2.4900920000000002</v>
      </c>
      <c r="F15792" s="429">
        <v>8.8067860000000096</v>
      </c>
    </row>
    <row r="15793" spans="1:6" x14ac:dyDescent="0.3">
      <c r="A15793" s="336">
        <v>52349</v>
      </c>
      <c r="B15793" s="2" t="s">
        <v>295</v>
      </c>
      <c r="C15793" s="429">
        <v>6.3925320000000001</v>
      </c>
      <c r="D15793" s="429">
        <v>3.8979200000000001</v>
      </c>
      <c r="E15793" s="429">
        <v>2.4946120000000001</v>
      </c>
      <c r="F15793" s="429">
        <v>8.7661600000000028</v>
      </c>
    </row>
    <row r="15794" spans="1:6" x14ac:dyDescent="0.3">
      <c r="A15794" s="336">
        <v>52352</v>
      </c>
      <c r="B15794" s="2" t="s">
        <v>295</v>
      </c>
      <c r="C15794" s="429">
        <v>6.3166260000000003</v>
      </c>
      <c r="D15794" s="429">
        <v>3.8097470000000002</v>
      </c>
      <c r="E15794" s="429">
        <v>2.5068790000000001</v>
      </c>
      <c r="F15794" s="429">
        <v>8.696676999999994</v>
      </c>
    </row>
    <row r="15795" spans="1:6" x14ac:dyDescent="0.3">
      <c r="A15795" s="336">
        <v>52353</v>
      </c>
      <c r="B15795" s="2" t="s">
        <v>293</v>
      </c>
      <c r="C15795" s="429">
        <v>6.7135030000000002</v>
      </c>
      <c r="D15795" s="429">
        <v>3.7093989999999999</v>
      </c>
      <c r="E15795" s="429">
        <v>3.0041040000000003</v>
      </c>
      <c r="F15795" s="429">
        <v>12.715372999999996</v>
      </c>
    </row>
    <row r="15796" spans="1:6" x14ac:dyDescent="0.3">
      <c r="A15796" s="336">
        <v>52354</v>
      </c>
      <c r="B15796" s="2" t="s">
        <v>295</v>
      </c>
      <c r="C15796" s="429">
        <v>6.4832840000000003</v>
      </c>
      <c r="D15796" s="429">
        <v>3.7719360000000002</v>
      </c>
      <c r="E15796" s="429">
        <v>2.7113480000000001</v>
      </c>
      <c r="F15796" s="429">
        <v>9.6367900000000049</v>
      </c>
    </row>
    <row r="15797" spans="1:6" x14ac:dyDescent="0.3">
      <c r="A15797" s="336">
        <v>52355</v>
      </c>
      <c r="B15797" s="2" t="s">
        <v>295</v>
      </c>
      <c r="C15797" s="429">
        <v>6.657743</v>
      </c>
      <c r="D15797" s="429">
        <v>3.8668089999999999</v>
      </c>
      <c r="E15797" s="429">
        <v>2.790934</v>
      </c>
      <c r="F15797" s="429">
        <v>11.137578999999999</v>
      </c>
    </row>
    <row r="15798" spans="1:6" x14ac:dyDescent="0.3">
      <c r="A15798" s="336">
        <v>52356</v>
      </c>
      <c r="B15798" s="2" t="s">
        <v>295</v>
      </c>
      <c r="C15798" s="429">
        <v>6.6205069999999999</v>
      </c>
      <c r="D15798" s="429">
        <v>3.7128860000000001</v>
      </c>
      <c r="E15798" s="429">
        <v>2.9076209999999998</v>
      </c>
      <c r="F15798" s="429">
        <v>11.999169000000002</v>
      </c>
    </row>
    <row r="15799" spans="1:6" x14ac:dyDescent="0.3">
      <c r="A15799" s="336">
        <v>52358</v>
      </c>
      <c r="B15799" s="2" t="s">
        <v>295</v>
      </c>
      <c r="C15799" s="429">
        <v>6.5104009999999999</v>
      </c>
      <c r="D15799" s="429">
        <v>3.5513979999999998</v>
      </c>
      <c r="E15799" s="429">
        <v>2.959003</v>
      </c>
      <c r="F15799" s="429">
        <v>11.534174</v>
      </c>
    </row>
    <row r="15800" spans="1:6" x14ac:dyDescent="0.3">
      <c r="A15800" s="336">
        <v>52359</v>
      </c>
      <c r="B15800" s="2" t="s">
        <v>293</v>
      </c>
      <c r="C15800" s="429">
        <v>6.7167890000000003</v>
      </c>
      <c r="D15800" s="429">
        <v>3.7547920000000001</v>
      </c>
      <c r="E15800" s="429">
        <v>2.9619970000000002</v>
      </c>
      <c r="F15800" s="429">
        <v>12.467240000000007</v>
      </c>
    </row>
    <row r="15801" spans="1:6" x14ac:dyDescent="0.3">
      <c r="A15801" s="336">
        <v>52361</v>
      </c>
      <c r="B15801" s="2" t="s">
        <v>295</v>
      </c>
      <c r="C15801" s="429">
        <v>6.5586149999999996</v>
      </c>
      <c r="D15801" s="429">
        <v>3.7541020000000001</v>
      </c>
      <c r="E15801" s="429">
        <v>2.8045129999999996</v>
      </c>
      <c r="F15801" s="429">
        <v>10.819969999999991</v>
      </c>
    </row>
    <row r="15802" spans="1:6" x14ac:dyDescent="0.3">
      <c r="A15802" s="336">
        <v>52362</v>
      </c>
      <c r="B15802" s="2" t="s">
        <v>295</v>
      </c>
      <c r="C15802" s="429">
        <v>6.335915</v>
      </c>
      <c r="D15802" s="429">
        <v>3.480566</v>
      </c>
      <c r="E15802" s="429">
        <v>2.8553489999999999</v>
      </c>
      <c r="F15802" s="429">
        <v>9.4493770000000019</v>
      </c>
    </row>
    <row r="15803" spans="1:6" x14ac:dyDescent="0.3">
      <c r="A15803" s="336">
        <v>52401</v>
      </c>
      <c r="B15803" s="2" t="s">
        <v>295</v>
      </c>
      <c r="C15803" s="429">
        <v>6.4451840000000002</v>
      </c>
      <c r="D15803" s="429">
        <v>3.5630169999999999</v>
      </c>
      <c r="E15803" s="429">
        <v>2.8821670000000004</v>
      </c>
      <c r="F15803" s="429">
        <v>10.415031999999997</v>
      </c>
    </row>
    <row r="15804" spans="1:6" x14ac:dyDescent="0.3">
      <c r="A15804" s="336">
        <v>52402</v>
      </c>
      <c r="B15804" s="2" t="s">
        <v>295</v>
      </c>
      <c r="C15804" s="429">
        <v>6.4064360000000002</v>
      </c>
      <c r="D15804" s="429">
        <v>3.5888840000000002</v>
      </c>
      <c r="E15804" s="429">
        <v>2.8175520000000001</v>
      </c>
      <c r="F15804" s="429">
        <v>10.083786999999994</v>
      </c>
    </row>
    <row r="15805" spans="1:6" x14ac:dyDescent="0.3">
      <c r="A15805" s="336">
        <v>52403</v>
      </c>
      <c r="B15805" s="2" t="s">
        <v>295</v>
      </c>
      <c r="C15805" s="429">
        <v>6.4501989999999996</v>
      </c>
      <c r="D15805" s="429">
        <v>3.5389499999999998</v>
      </c>
      <c r="E15805" s="429">
        <v>2.9112489999999998</v>
      </c>
      <c r="F15805" s="429">
        <v>10.522168999999998</v>
      </c>
    </row>
    <row r="15806" spans="1:6" x14ac:dyDescent="0.3">
      <c r="A15806" s="336">
        <v>52404</v>
      </c>
      <c r="B15806" s="2" t="s">
        <v>295</v>
      </c>
      <c r="C15806" s="429">
        <v>6.480556</v>
      </c>
      <c r="D15806" s="429">
        <v>3.5539290000000001</v>
      </c>
      <c r="E15806" s="429">
        <v>2.9266269999999999</v>
      </c>
      <c r="F15806" s="429">
        <v>10.68493299999999</v>
      </c>
    </row>
    <row r="15807" spans="1:6" x14ac:dyDescent="0.3">
      <c r="A15807" s="336">
        <v>52405</v>
      </c>
      <c r="B15807" s="2" t="s">
        <v>295</v>
      </c>
      <c r="C15807" s="429">
        <v>6.4383100000000004</v>
      </c>
      <c r="D15807" s="429">
        <v>3.607958</v>
      </c>
      <c r="E15807" s="429">
        <v>2.8303520000000004</v>
      </c>
      <c r="F15807" s="429">
        <v>10.185842999999998</v>
      </c>
    </row>
    <row r="15808" spans="1:6" x14ac:dyDescent="0.3">
      <c r="A15808" s="336">
        <v>52411</v>
      </c>
      <c r="B15808" s="2" t="s">
        <v>295</v>
      </c>
      <c r="C15808" s="429">
        <v>6.3899169999999996</v>
      </c>
      <c r="D15808" s="429">
        <v>3.6336170000000001</v>
      </c>
      <c r="E15808" s="429">
        <v>2.7562999999999995</v>
      </c>
      <c r="F15808" s="429">
        <v>9.8229379999999971</v>
      </c>
    </row>
    <row r="15809" spans="1:6" x14ac:dyDescent="0.3">
      <c r="A15809" s="336">
        <v>52501</v>
      </c>
      <c r="B15809" s="2" t="s">
        <v>293</v>
      </c>
      <c r="C15809" s="429">
        <v>6.7254680000000002</v>
      </c>
      <c r="D15809" s="429">
        <v>3.8141799999999999</v>
      </c>
      <c r="E15809" s="429">
        <v>2.9112880000000003</v>
      </c>
      <c r="F15809" s="429">
        <v>12.399358999999993</v>
      </c>
    </row>
    <row r="15810" spans="1:6" x14ac:dyDescent="0.3">
      <c r="A15810" s="336">
        <v>52530</v>
      </c>
      <c r="B15810" s="2" t="s">
        <v>293</v>
      </c>
      <c r="C15810" s="429">
        <v>6.7410300000000003</v>
      </c>
      <c r="D15810" s="429">
        <v>3.6958120000000001</v>
      </c>
      <c r="E15810" s="429">
        <v>3.0452180000000002</v>
      </c>
      <c r="F15810" s="429">
        <v>12.434597999999998</v>
      </c>
    </row>
    <row r="15811" spans="1:6" x14ac:dyDescent="0.3">
      <c r="A15811" s="336">
        <v>52531</v>
      </c>
      <c r="B15811" s="2" t="s">
        <v>295</v>
      </c>
      <c r="C15811" s="429">
        <v>6.8207750000000003</v>
      </c>
      <c r="D15811" s="429">
        <v>3.978837</v>
      </c>
      <c r="E15811" s="429">
        <v>2.8419380000000003</v>
      </c>
      <c r="F15811" s="429">
        <v>11.497679000000009</v>
      </c>
    </row>
    <row r="15812" spans="1:6" x14ac:dyDescent="0.3">
      <c r="A15812" s="336">
        <v>52533</v>
      </c>
      <c r="B15812" s="2" t="s">
        <v>293</v>
      </c>
      <c r="C15812" s="429">
        <v>6.7524769999999998</v>
      </c>
      <c r="D15812" s="429">
        <v>3.582859</v>
      </c>
      <c r="E15812" s="429">
        <v>3.1696179999999998</v>
      </c>
      <c r="F15812" s="429">
        <v>12.121591000000009</v>
      </c>
    </row>
    <row r="15813" spans="1:6" x14ac:dyDescent="0.3">
      <c r="A15813" s="336">
        <v>52534</v>
      </c>
      <c r="B15813" s="2" t="s">
        <v>295</v>
      </c>
      <c r="C15813" s="429">
        <v>6.7680579999999999</v>
      </c>
      <c r="D15813" s="429">
        <v>3.8744930000000002</v>
      </c>
      <c r="E15813" s="429">
        <v>2.8935649999999997</v>
      </c>
      <c r="F15813" s="429">
        <v>11.561064000000002</v>
      </c>
    </row>
    <row r="15814" spans="1:6" x14ac:dyDescent="0.3">
      <c r="A15814" s="336">
        <v>52535</v>
      </c>
      <c r="B15814" s="2" t="s">
        <v>293</v>
      </c>
      <c r="C15814" s="429">
        <v>6.7281610000000001</v>
      </c>
      <c r="D15814" s="429">
        <v>3.423699</v>
      </c>
      <c r="E15814" s="429">
        <v>3.304462</v>
      </c>
      <c r="F15814" s="429">
        <v>11.857138000000003</v>
      </c>
    </row>
    <row r="15815" spans="1:6" x14ac:dyDescent="0.3">
      <c r="A15815" s="336">
        <v>52536</v>
      </c>
      <c r="B15815" s="2" t="s">
        <v>295</v>
      </c>
      <c r="C15815" s="429">
        <v>6.8136619999999999</v>
      </c>
      <c r="D15815" s="429">
        <v>3.9320979999999999</v>
      </c>
      <c r="E15815" s="429">
        <v>2.881564</v>
      </c>
      <c r="F15815" s="429">
        <v>12.044138999999994</v>
      </c>
    </row>
    <row r="15816" spans="1:6" x14ac:dyDescent="0.3">
      <c r="A15816" s="336">
        <v>52537</v>
      </c>
      <c r="B15816" s="2" t="s">
        <v>293</v>
      </c>
      <c r="C15816" s="429">
        <v>6.6613720000000001</v>
      </c>
      <c r="D15816" s="429">
        <v>3.6534559999999998</v>
      </c>
      <c r="E15816" s="429">
        <v>3.0079160000000003</v>
      </c>
      <c r="F15816" s="429">
        <v>12.428075</v>
      </c>
    </row>
    <row r="15817" spans="1:6" x14ac:dyDescent="0.3">
      <c r="A15817" s="336">
        <v>52540</v>
      </c>
      <c r="B15817" s="2" t="s">
        <v>293</v>
      </c>
      <c r="C15817" s="429">
        <v>6.7370950000000001</v>
      </c>
      <c r="D15817" s="429">
        <v>3.6080619999999999</v>
      </c>
      <c r="E15817" s="429">
        <v>3.1290330000000002</v>
      </c>
      <c r="F15817" s="429">
        <v>12.112942000000004</v>
      </c>
    </row>
    <row r="15818" spans="1:6" x14ac:dyDescent="0.3">
      <c r="A15818" s="336">
        <v>52542</v>
      </c>
      <c r="B15818" s="2" t="s">
        <v>293</v>
      </c>
      <c r="C15818" s="429">
        <v>6.6714320000000003</v>
      </c>
      <c r="D15818" s="429">
        <v>3.4182070000000002</v>
      </c>
      <c r="E15818" s="429">
        <v>3.253225</v>
      </c>
      <c r="F15818" s="429">
        <v>12.280467999999999</v>
      </c>
    </row>
    <row r="15819" spans="1:6" x14ac:dyDescent="0.3">
      <c r="A15819" s="336">
        <v>52543</v>
      </c>
      <c r="B15819" s="2" t="s">
        <v>295</v>
      </c>
      <c r="C15819" s="429">
        <v>6.7808669999999998</v>
      </c>
      <c r="D15819" s="429">
        <v>3.862568</v>
      </c>
      <c r="E15819" s="429">
        <v>2.9182989999999998</v>
      </c>
      <c r="F15819" s="429">
        <v>12.030715000000004</v>
      </c>
    </row>
    <row r="15820" spans="1:6" x14ac:dyDescent="0.3">
      <c r="A15820" s="336">
        <v>52544</v>
      </c>
      <c r="B15820" s="2" t="s">
        <v>295</v>
      </c>
      <c r="C15820" s="429">
        <v>6.8245839999999998</v>
      </c>
      <c r="D15820" s="429">
        <v>4.0363550000000004</v>
      </c>
      <c r="E15820" s="429">
        <v>2.7882289999999994</v>
      </c>
      <c r="F15820" s="429">
        <v>11.924135999999994</v>
      </c>
    </row>
    <row r="15821" spans="1:6" x14ac:dyDescent="0.3">
      <c r="A15821" s="336">
        <v>52548</v>
      </c>
      <c r="B15821" s="2" t="s">
        <v>295</v>
      </c>
      <c r="C15821" s="429">
        <v>6.8120609999999999</v>
      </c>
      <c r="D15821" s="429">
        <v>3.8748649999999998</v>
      </c>
      <c r="E15821" s="429">
        <v>2.9371960000000001</v>
      </c>
      <c r="F15821" s="429">
        <v>12.32465800000001</v>
      </c>
    </row>
    <row r="15822" spans="1:6" x14ac:dyDescent="0.3">
      <c r="A15822" s="336">
        <v>52549</v>
      </c>
      <c r="B15822" s="2" t="s">
        <v>293</v>
      </c>
      <c r="C15822" s="429">
        <v>6.5227279999999999</v>
      </c>
      <c r="D15822" s="429">
        <v>3.7505790000000001</v>
      </c>
      <c r="E15822" s="429">
        <v>2.7721489999999998</v>
      </c>
      <c r="F15822" s="429">
        <v>12.027759</v>
      </c>
    </row>
    <row r="15823" spans="1:6" x14ac:dyDescent="0.3">
      <c r="A15823" s="336">
        <v>52550</v>
      </c>
      <c r="B15823" s="2" t="s">
        <v>295</v>
      </c>
      <c r="C15823" s="429">
        <v>6.731967</v>
      </c>
      <c r="D15823" s="429">
        <v>3.8771810000000002</v>
      </c>
      <c r="E15823" s="429">
        <v>2.8547859999999998</v>
      </c>
      <c r="F15823" s="429">
        <v>11.733607999999997</v>
      </c>
    </row>
    <row r="15824" spans="1:6" x14ac:dyDescent="0.3">
      <c r="A15824" s="336">
        <v>52551</v>
      </c>
      <c r="B15824" s="2" t="s">
        <v>293</v>
      </c>
      <c r="C15824" s="429">
        <v>6.720421</v>
      </c>
      <c r="D15824" s="429">
        <v>3.4462830000000002</v>
      </c>
      <c r="E15824" s="429">
        <v>3.2741379999999998</v>
      </c>
      <c r="F15824" s="429">
        <v>12.140437999999993</v>
      </c>
    </row>
    <row r="15825" spans="1:6" x14ac:dyDescent="0.3">
      <c r="A15825" s="336">
        <v>52552</v>
      </c>
      <c r="B15825" s="2" t="s">
        <v>293</v>
      </c>
      <c r="C15825" s="429">
        <v>6.6863939999999999</v>
      </c>
      <c r="D15825" s="429">
        <v>3.776224</v>
      </c>
      <c r="E15825" s="429">
        <v>2.9101699999999999</v>
      </c>
      <c r="F15825" s="429">
        <v>12.226359999999996</v>
      </c>
    </row>
    <row r="15826" spans="1:6" x14ac:dyDescent="0.3">
      <c r="A15826" s="336">
        <v>52553</v>
      </c>
      <c r="B15826" s="2" t="s">
        <v>295</v>
      </c>
      <c r="C15826" s="429">
        <v>6.7977470000000002</v>
      </c>
      <c r="D15826" s="429">
        <v>3.9129830000000001</v>
      </c>
      <c r="E15826" s="429">
        <v>2.8847640000000001</v>
      </c>
      <c r="F15826" s="429">
        <v>11.681017000000001</v>
      </c>
    </row>
    <row r="15827" spans="1:6" x14ac:dyDescent="0.3">
      <c r="A15827" s="336">
        <v>52554</v>
      </c>
      <c r="B15827" s="2" t="s">
        <v>293</v>
      </c>
      <c r="C15827" s="429">
        <v>6.7398949999999997</v>
      </c>
      <c r="D15827" s="429">
        <v>3.6161490000000001</v>
      </c>
      <c r="E15827" s="429">
        <v>3.1237459999999997</v>
      </c>
      <c r="F15827" s="429">
        <v>12.374210000000005</v>
      </c>
    </row>
    <row r="15828" spans="1:6" x14ac:dyDescent="0.3">
      <c r="A15828" s="336">
        <v>52555</v>
      </c>
      <c r="B15828" s="2" t="s">
        <v>295</v>
      </c>
      <c r="C15828" s="429">
        <v>6.7993699999999997</v>
      </c>
      <c r="D15828" s="429">
        <v>4.0000720000000003</v>
      </c>
      <c r="E15828" s="429">
        <v>2.7992979999999994</v>
      </c>
      <c r="F15828" s="429">
        <v>12.111926999999994</v>
      </c>
    </row>
    <row r="15829" spans="1:6" x14ac:dyDescent="0.3">
      <c r="A15829" s="336">
        <v>52556</v>
      </c>
      <c r="B15829" s="2" t="s">
        <v>293</v>
      </c>
      <c r="C15829" s="429">
        <v>6.735233</v>
      </c>
      <c r="D15829" s="429">
        <v>3.5036659999999999</v>
      </c>
      <c r="E15829" s="429">
        <v>3.2315670000000001</v>
      </c>
      <c r="F15829" s="429">
        <v>11.725033</v>
      </c>
    </row>
    <row r="15830" spans="1:6" x14ac:dyDescent="0.3">
      <c r="A15830" s="336">
        <v>52557</v>
      </c>
      <c r="B15830" s="2" t="s">
        <v>293</v>
      </c>
      <c r="C15830" s="429">
        <v>6.7414519999999998</v>
      </c>
      <c r="D15830" s="429">
        <v>3.505185</v>
      </c>
      <c r="E15830" s="429">
        <v>3.2362669999999998</v>
      </c>
      <c r="F15830" s="429">
        <v>11.739931999999992</v>
      </c>
    </row>
    <row r="15831" spans="1:6" x14ac:dyDescent="0.3">
      <c r="A15831" s="336">
        <v>52560</v>
      </c>
      <c r="B15831" s="2" t="s">
        <v>293</v>
      </c>
      <c r="C15831" s="429">
        <v>6.7054429999999998</v>
      </c>
      <c r="D15831" s="429">
        <v>3.5900430000000001</v>
      </c>
      <c r="E15831" s="429">
        <v>3.1153999999999997</v>
      </c>
      <c r="F15831" s="429">
        <v>12.401805</v>
      </c>
    </row>
    <row r="15832" spans="1:6" x14ac:dyDescent="0.3">
      <c r="A15832" s="336">
        <v>52561</v>
      </c>
      <c r="B15832" s="2" t="s">
        <v>295</v>
      </c>
      <c r="C15832" s="429">
        <v>6.7623980000000001</v>
      </c>
      <c r="D15832" s="429">
        <v>3.8588990000000001</v>
      </c>
      <c r="E15832" s="429">
        <v>2.9034990000000001</v>
      </c>
      <c r="F15832" s="429">
        <v>12.130089000000002</v>
      </c>
    </row>
    <row r="15833" spans="1:6" x14ac:dyDescent="0.3">
      <c r="A15833" s="336">
        <v>52563</v>
      </c>
      <c r="B15833" s="2" t="s">
        <v>293</v>
      </c>
      <c r="C15833" s="429">
        <v>6.7278000000000002</v>
      </c>
      <c r="D15833" s="429">
        <v>3.798384</v>
      </c>
      <c r="E15833" s="429">
        <v>2.9294160000000002</v>
      </c>
      <c r="F15833" s="429">
        <v>12.166971000000004</v>
      </c>
    </row>
    <row r="15834" spans="1:6" x14ac:dyDescent="0.3">
      <c r="A15834" s="336">
        <v>52565</v>
      </c>
      <c r="B15834" s="2" t="s">
        <v>293</v>
      </c>
      <c r="C15834" s="429">
        <v>6.706404</v>
      </c>
      <c r="D15834" s="429">
        <v>3.429433</v>
      </c>
      <c r="E15834" s="429">
        <v>3.2769710000000001</v>
      </c>
      <c r="F15834" s="429">
        <v>12.085757000000005</v>
      </c>
    </row>
    <row r="15835" spans="1:6" x14ac:dyDescent="0.3">
      <c r="A15835" s="336">
        <v>52566</v>
      </c>
      <c r="B15835" s="2" t="s">
        <v>295</v>
      </c>
      <c r="C15835" s="429">
        <v>6.7908929999999996</v>
      </c>
      <c r="D15835" s="429">
        <v>3.8637929999999998</v>
      </c>
      <c r="E15835" s="429">
        <v>2.9270999999999998</v>
      </c>
      <c r="F15835" s="429">
        <v>12.225676000000011</v>
      </c>
    </row>
    <row r="15836" spans="1:6" x14ac:dyDescent="0.3">
      <c r="A15836" s="336">
        <v>52567</v>
      </c>
      <c r="B15836" s="2" t="s">
        <v>293</v>
      </c>
      <c r="C15836" s="429">
        <v>6.7571130000000004</v>
      </c>
      <c r="D15836" s="429">
        <v>3.4954960000000002</v>
      </c>
      <c r="E15836" s="429">
        <v>3.2616170000000002</v>
      </c>
      <c r="F15836" s="429">
        <v>12.084302000000005</v>
      </c>
    </row>
    <row r="15837" spans="1:6" x14ac:dyDescent="0.3">
      <c r="A15837" s="336">
        <v>52569</v>
      </c>
      <c r="B15837" s="2" t="s">
        <v>295</v>
      </c>
      <c r="C15837" s="429">
        <v>6.860716</v>
      </c>
      <c r="D15837" s="429">
        <v>3.9739559999999998</v>
      </c>
      <c r="E15837" s="429">
        <v>2.8867600000000002</v>
      </c>
      <c r="F15837" s="429">
        <v>11.727255</v>
      </c>
    </row>
    <row r="15838" spans="1:6" x14ac:dyDescent="0.3">
      <c r="A15838" s="336">
        <v>52570</v>
      </c>
      <c r="B15838" s="2" t="s">
        <v>293</v>
      </c>
      <c r="C15838" s="429">
        <v>6.651872</v>
      </c>
      <c r="D15838" s="429">
        <v>3.472801</v>
      </c>
      <c r="E15838" s="429">
        <v>3.179071</v>
      </c>
      <c r="F15838" s="429">
        <v>12.42511</v>
      </c>
    </row>
    <row r="15839" spans="1:6" x14ac:dyDescent="0.3">
      <c r="A15839" s="336">
        <v>52571</v>
      </c>
      <c r="B15839" s="2" t="s">
        <v>295</v>
      </c>
      <c r="C15839" s="429">
        <v>6.8237500000000004</v>
      </c>
      <c r="D15839" s="429">
        <v>4.0052380000000003</v>
      </c>
      <c r="E15839" s="429">
        <v>2.8185120000000001</v>
      </c>
      <c r="F15839" s="429">
        <v>11.684565000000006</v>
      </c>
    </row>
    <row r="15840" spans="1:6" x14ac:dyDescent="0.3">
      <c r="A15840" s="336">
        <v>52572</v>
      </c>
      <c r="B15840" s="2" t="s">
        <v>293</v>
      </c>
      <c r="C15840" s="429">
        <v>6.6044780000000003</v>
      </c>
      <c r="D15840" s="429">
        <v>3.7555900000000002</v>
      </c>
      <c r="E15840" s="429">
        <v>2.8488880000000001</v>
      </c>
      <c r="F15840" s="429">
        <v>12.159093999999993</v>
      </c>
    </row>
    <row r="15841" spans="1:6" x14ac:dyDescent="0.3">
      <c r="A15841" s="336">
        <v>52573</v>
      </c>
      <c r="B15841" s="2" t="s">
        <v>293</v>
      </c>
      <c r="C15841" s="429">
        <v>6.6793209999999998</v>
      </c>
      <c r="D15841" s="429">
        <v>3.385481</v>
      </c>
      <c r="E15841" s="429">
        <v>3.2938399999999999</v>
      </c>
      <c r="F15841" s="429">
        <v>12.093162000000003</v>
      </c>
    </row>
    <row r="15842" spans="1:6" x14ac:dyDescent="0.3">
      <c r="A15842" s="336">
        <v>52574</v>
      </c>
      <c r="B15842" s="2" t="s">
        <v>295</v>
      </c>
      <c r="C15842" s="429">
        <v>6.8474120000000003</v>
      </c>
      <c r="D15842" s="429">
        <v>4.0306850000000001</v>
      </c>
      <c r="E15842" s="429">
        <v>2.8167270000000002</v>
      </c>
      <c r="F15842" s="429">
        <v>11.790970999999995</v>
      </c>
    </row>
    <row r="15843" spans="1:6" x14ac:dyDescent="0.3">
      <c r="A15843" s="336">
        <v>52576</v>
      </c>
      <c r="B15843" s="2" t="s">
        <v>293</v>
      </c>
      <c r="C15843" s="429">
        <v>6.7389150000000004</v>
      </c>
      <c r="D15843" s="429">
        <v>3.7264029999999999</v>
      </c>
      <c r="E15843" s="429">
        <v>3.0125120000000005</v>
      </c>
      <c r="F15843" s="429">
        <v>11.982568999999991</v>
      </c>
    </row>
    <row r="15844" spans="1:6" x14ac:dyDescent="0.3">
      <c r="A15844" s="336">
        <v>52577</v>
      </c>
      <c r="B15844" s="2" t="s">
        <v>295</v>
      </c>
      <c r="C15844" s="429">
        <v>6.7746430000000002</v>
      </c>
      <c r="D15844" s="429">
        <v>3.87357</v>
      </c>
      <c r="E15844" s="429">
        <v>2.9010730000000002</v>
      </c>
      <c r="F15844" s="429">
        <v>11.610463000000003</v>
      </c>
    </row>
    <row r="15845" spans="1:6" x14ac:dyDescent="0.3">
      <c r="A15845" s="336">
        <v>52580</v>
      </c>
      <c r="B15845" s="2" t="s">
        <v>293</v>
      </c>
      <c r="C15845" s="429">
        <v>6.7449300000000001</v>
      </c>
      <c r="D15845" s="429">
        <v>3.6375820000000001</v>
      </c>
      <c r="E15845" s="429">
        <v>3.107348</v>
      </c>
      <c r="F15845" s="429">
        <v>11.940476999999998</v>
      </c>
    </row>
    <row r="15846" spans="1:6" x14ac:dyDescent="0.3">
      <c r="A15846" s="336">
        <v>52581</v>
      </c>
      <c r="B15846" s="2" t="s">
        <v>295</v>
      </c>
      <c r="C15846" s="429">
        <v>6.8350989999999996</v>
      </c>
      <c r="D15846" s="429">
        <v>4.0191039999999996</v>
      </c>
      <c r="E15846" s="429">
        <v>2.815995</v>
      </c>
      <c r="F15846" s="429">
        <v>11.833522999999996</v>
      </c>
    </row>
    <row r="15847" spans="1:6" x14ac:dyDescent="0.3">
      <c r="A15847" s="336">
        <v>52583</v>
      </c>
      <c r="B15847" s="2" t="s">
        <v>295</v>
      </c>
      <c r="C15847" s="429">
        <v>6.8389829999999998</v>
      </c>
      <c r="D15847" s="429">
        <v>4.0029409999999999</v>
      </c>
      <c r="E15847" s="429">
        <v>2.836042</v>
      </c>
      <c r="F15847" s="429">
        <v>11.963587</v>
      </c>
    </row>
    <row r="15848" spans="1:6" x14ac:dyDescent="0.3">
      <c r="A15848" s="336">
        <v>52584</v>
      </c>
      <c r="B15848" s="2" t="s">
        <v>293</v>
      </c>
      <c r="C15848" s="429">
        <v>6.6431430000000002</v>
      </c>
      <c r="D15848" s="429">
        <v>3.5363739999999999</v>
      </c>
      <c r="E15848" s="429">
        <v>3.1067690000000003</v>
      </c>
      <c r="F15848" s="429">
        <v>12.505197999999996</v>
      </c>
    </row>
    <row r="15849" spans="1:6" x14ac:dyDescent="0.3">
      <c r="A15849" s="336">
        <v>52585</v>
      </c>
      <c r="B15849" s="2" t="s">
        <v>293</v>
      </c>
      <c r="C15849" s="429">
        <v>6.7457370000000001</v>
      </c>
      <c r="D15849" s="429">
        <v>3.6628280000000002</v>
      </c>
      <c r="E15849" s="429">
        <v>3.0829089999999999</v>
      </c>
      <c r="F15849" s="429">
        <v>11.969809000000001</v>
      </c>
    </row>
    <row r="15850" spans="1:6" x14ac:dyDescent="0.3">
      <c r="A15850" s="336">
        <v>52586</v>
      </c>
      <c r="B15850" s="2" t="s">
        <v>295</v>
      </c>
      <c r="C15850" s="429">
        <v>6.7261300000000004</v>
      </c>
      <c r="D15850" s="429">
        <v>3.8542320000000001</v>
      </c>
      <c r="E15850" s="429">
        <v>2.8718980000000003</v>
      </c>
      <c r="F15850" s="429">
        <v>11.545708999999999</v>
      </c>
    </row>
    <row r="15851" spans="1:6" x14ac:dyDescent="0.3">
      <c r="A15851" s="336">
        <v>52588</v>
      </c>
      <c r="B15851" s="2" t="s">
        <v>293</v>
      </c>
      <c r="C15851" s="429">
        <v>6.7272470000000002</v>
      </c>
      <c r="D15851" s="429">
        <v>3.5070290000000002</v>
      </c>
      <c r="E15851" s="429">
        <v>3.220218</v>
      </c>
      <c r="F15851" s="429">
        <v>12.258311000000006</v>
      </c>
    </row>
    <row r="15852" spans="1:6" x14ac:dyDescent="0.3">
      <c r="A15852" s="336">
        <v>52590</v>
      </c>
      <c r="B15852" s="2" t="s">
        <v>293</v>
      </c>
      <c r="C15852" s="429">
        <v>6.5637619999999997</v>
      </c>
      <c r="D15852" s="429">
        <v>3.7505809999999999</v>
      </c>
      <c r="E15852" s="429">
        <v>2.8131809999999997</v>
      </c>
      <c r="F15852" s="429">
        <v>12.005941</v>
      </c>
    </row>
    <row r="15853" spans="1:6" x14ac:dyDescent="0.3">
      <c r="A15853" s="336">
        <v>52591</v>
      </c>
      <c r="B15853" s="2" t="s">
        <v>293</v>
      </c>
      <c r="C15853" s="429">
        <v>6.6989270000000003</v>
      </c>
      <c r="D15853" s="429">
        <v>3.8578269999999999</v>
      </c>
      <c r="E15853" s="429">
        <v>2.8411000000000004</v>
      </c>
      <c r="F15853" s="429">
        <v>11.723494999999993</v>
      </c>
    </row>
    <row r="15854" spans="1:6" x14ac:dyDescent="0.3">
      <c r="A15854" s="336">
        <v>52593</v>
      </c>
      <c r="B15854" s="2" t="s">
        <v>293</v>
      </c>
      <c r="C15854" s="429">
        <v>6.6378810000000001</v>
      </c>
      <c r="D15854" s="429">
        <v>3.8133970000000001</v>
      </c>
      <c r="E15854" s="429">
        <v>2.824484</v>
      </c>
      <c r="F15854" s="429">
        <v>11.936850000000007</v>
      </c>
    </row>
    <row r="15855" spans="1:6" x14ac:dyDescent="0.3">
      <c r="A15855" s="336">
        <v>52594</v>
      </c>
      <c r="B15855" s="2" t="s">
        <v>293</v>
      </c>
      <c r="C15855" s="429">
        <v>6.6599469999999998</v>
      </c>
      <c r="D15855" s="429">
        <v>3.8222779999999998</v>
      </c>
      <c r="E15855" s="429">
        <v>2.837669</v>
      </c>
      <c r="F15855" s="429">
        <v>11.960134999999994</v>
      </c>
    </row>
    <row r="15856" spans="1:6" x14ac:dyDescent="0.3">
      <c r="A15856" s="336">
        <v>52601</v>
      </c>
      <c r="B15856" s="2" t="s">
        <v>295</v>
      </c>
      <c r="C15856" s="429">
        <v>6.5211860000000001</v>
      </c>
      <c r="D15856" s="429">
        <v>3.6215410000000001</v>
      </c>
      <c r="E15856" s="429">
        <v>2.899645</v>
      </c>
      <c r="F15856" s="429">
        <v>11.247877999999996</v>
      </c>
    </row>
    <row r="15857" spans="1:6" x14ac:dyDescent="0.3">
      <c r="A15857" s="336">
        <v>52619</v>
      </c>
      <c r="B15857" s="2" t="s">
        <v>293</v>
      </c>
      <c r="C15857" s="429">
        <v>6.6769670000000003</v>
      </c>
      <c r="D15857" s="429">
        <v>3.3799090000000001</v>
      </c>
      <c r="E15857" s="429">
        <v>3.2970580000000003</v>
      </c>
      <c r="F15857" s="429">
        <v>11.706452999999996</v>
      </c>
    </row>
    <row r="15858" spans="1:6" x14ac:dyDescent="0.3">
      <c r="A15858" s="336">
        <v>52620</v>
      </c>
      <c r="B15858" s="2" t="s">
        <v>293</v>
      </c>
      <c r="C15858" s="429">
        <v>6.6896620000000002</v>
      </c>
      <c r="D15858" s="429">
        <v>3.4142009999999998</v>
      </c>
      <c r="E15858" s="429">
        <v>3.2754610000000004</v>
      </c>
      <c r="F15858" s="429">
        <v>11.605054000000003</v>
      </c>
    </row>
    <row r="15859" spans="1:6" x14ac:dyDescent="0.3">
      <c r="A15859" s="336">
        <v>52621</v>
      </c>
      <c r="B15859" s="2" t="s">
        <v>293</v>
      </c>
      <c r="C15859" s="429">
        <v>6.6749210000000003</v>
      </c>
      <c r="D15859" s="429">
        <v>3.687627</v>
      </c>
      <c r="E15859" s="429">
        <v>2.9872940000000003</v>
      </c>
      <c r="F15859" s="429">
        <v>12.352069999999998</v>
      </c>
    </row>
    <row r="15860" spans="1:6" x14ac:dyDescent="0.3">
      <c r="A15860" s="336">
        <v>52623</v>
      </c>
      <c r="B15860" s="2" t="s">
        <v>293</v>
      </c>
      <c r="C15860" s="429">
        <v>6.5950309999999996</v>
      </c>
      <c r="D15860" s="429">
        <v>3.662814</v>
      </c>
      <c r="E15860" s="429">
        <v>2.9322169999999996</v>
      </c>
      <c r="F15860" s="429">
        <v>11.063986999999987</v>
      </c>
    </row>
    <row r="15861" spans="1:6" x14ac:dyDescent="0.3">
      <c r="A15861" s="336">
        <v>52624</v>
      </c>
      <c r="B15861" s="2" t="s">
        <v>293</v>
      </c>
      <c r="C15861" s="429">
        <v>6.6052929999999996</v>
      </c>
      <c r="D15861" s="429">
        <v>3.5994190000000001</v>
      </c>
      <c r="E15861" s="429">
        <v>3.0058739999999995</v>
      </c>
      <c r="F15861" s="429">
        <v>11.121879</v>
      </c>
    </row>
    <row r="15862" spans="1:6" x14ac:dyDescent="0.3">
      <c r="A15862" s="336">
        <v>52625</v>
      </c>
      <c r="B15862" s="2" t="s">
        <v>293</v>
      </c>
      <c r="C15862" s="429">
        <v>6.6649880000000001</v>
      </c>
      <c r="D15862" s="429">
        <v>3.4449380000000001</v>
      </c>
      <c r="E15862" s="429">
        <v>3.2200500000000001</v>
      </c>
      <c r="F15862" s="429">
        <v>11.358792999999991</v>
      </c>
    </row>
    <row r="15863" spans="1:6" x14ac:dyDescent="0.3">
      <c r="A15863" s="336">
        <v>52626</v>
      </c>
      <c r="B15863" s="2" t="s">
        <v>293</v>
      </c>
      <c r="C15863" s="429">
        <v>6.6615149999999996</v>
      </c>
      <c r="D15863" s="429">
        <v>3.393729</v>
      </c>
      <c r="E15863" s="429">
        <v>3.2677859999999996</v>
      </c>
      <c r="F15863" s="429">
        <v>11.688447999999998</v>
      </c>
    </row>
    <row r="15864" spans="1:6" x14ac:dyDescent="0.3">
      <c r="A15864" s="336">
        <v>52627</v>
      </c>
      <c r="B15864" s="2" t="s">
        <v>293</v>
      </c>
      <c r="C15864" s="429">
        <v>6.6394289999999998</v>
      </c>
      <c r="D15864" s="429">
        <v>3.5540609999999999</v>
      </c>
      <c r="E15864" s="429">
        <v>3.0853679999999999</v>
      </c>
      <c r="F15864" s="429">
        <v>11.208030000000008</v>
      </c>
    </row>
    <row r="15865" spans="1:6" x14ac:dyDescent="0.3">
      <c r="A15865" s="336">
        <v>52630</v>
      </c>
      <c r="B15865" s="2" t="s">
        <v>293</v>
      </c>
      <c r="C15865" s="429">
        <v>6.6685670000000004</v>
      </c>
      <c r="D15865" s="429">
        <v>3.471813</v>
      </c>
      <c r="E15865" s="429">
        <v>3.1967540000000003</v>
      </c>
      <c r="F15865" s="429">
        <v>11.209601999999993</v>
      </c>
    </row>
    <row r="15866" spans="1:6" x14ac:dyDescent="0.3">
      <c r="A15866" s="336">
        <v>52631</v>
      </c>
      <c r="B15866" s="2" t="s">
        <v>293</v>
      </c>
      <c r="C15866" s="429">
        <v>6.6771979999999997</v>
      </c>
      <c r="D15866" s="429">
        <v>3.4378350000000002</v>
      </c>
      <c r="E15866" s="429">
        <v>3.2393629999999995</v>
      </c>
      <c r="F15866" s="429">
        <v>11.372819</v>
      </c>
    </row>
    <row r="15867" spans="1:6" x14ac:dyDescent="0.3">
      <c r="A15867" s="336">
        <v>52632</v>
      </c>
      <c r="B15867" s="2" t="s">
        <v>293</v>
      </c>
      <c r="C15867" s="429">
        <v>6.6665210000000004</v>
      </c>
      <c r="D15867" s="429">
        <v>3.3693420000000001</v>
      </c>
      <c r="E15867" s="429">
        <v>3.2971790000000003</v>
      </c>
      <c r="F15867" s="429">
        <v>11.651775999999998</v>
      </c>
    </row>
    <row r="15868" spans="1:6" x14ac:dyDescent="0.3">
      <c r="A15868" s="336">
        <v>52635</v>
      </c>
      <c r="B15868" s="2" t="s">
        <v>293</v>
      </c>
      <c r="C15868" s="429">
        <v>6.7060719999999998</v>
      </c>
      <c r="D15868" s="429">
        <v>3.5166590000000002</v>
      </c>
      <c r="E15868" s="429">
        <v>3.1894129999999996</v>
      </c>
      <c r="F15868" s="429">
        <v>11.577016000000008</v>
      </c>
    </row>
    <row r="15869" spans="1:6" x14ac:dyDescent="0.3">
      <c r="A15869" s="336">
        <v>52637</v>
      </c>
      <c r="B15869" s="2" t="s">
        <v>295</v>
      </c>
      <c r="C15869" s="429">
        <v>6.5174839999999996</v>
      </c>
      <c r="D15869" s="429">
        <v>3.667891</v>
      </c>
      <c r="E15869" s="429">
        <v>2.8495929999999996</v>
      </c>
      <c r="F15869" s="429">
        <v>11.493735000000001</v>
      </c>
    </row>
    <row r="15870" spans="1:6" x14ac:dyDescent="0.3">
      <c r="A15870" s="336">
        <v>52638</v>
      </c>
      <c r="B15870" s="2" t="s">
        <v>293</v>
      </c>
      <c r="C15870" s="429">
        <v>6.5892809999999997</v>
      </c>
      <c r="D15870" s="429">
        <v>3.6961520000000001</v>
      </c>
      <c r="E15870" s="429">
        <v>2.8931289999999996</v>
      </c>
      <c r="F15870" s="429">
        <v>11.212908000000009</v>
      </c>
    </row>
    <row r="15871" spans="1:6" x14ac:dyDescent="0.3">
      <c r="A15871" s="336">
        <v>52639</v>
      </c>
      <c r="B15871" s="2" t="s">
        <v>293</v>
      </c>
      <c r="C15871" s="429">
        <v>6.6774570000000004</v>
      </c>
      <c r="D15871" s="429">
        <v>3.413653</v>
      </c>
      <c r="E15871" s="429">
        <v>3.2638040000000004</v>
      </c>
      <c r="F15871" s="429">
        <v>11.553771999999995</v>
      </c>
    </row>
    <row r="15872" spans="1:6" x14ac:dyDescent="0.3">
      <c r="A15872" s="336">
        <v>52640</v>
      </c>
      <c r="B15872" s="2" t="s">
        <v>293</v>
      </c>
      <c r="C15872" s="429">
        <v>6.6153909999999998</v>
      </c>
      <c r="D15872" s="429">
        <v>3.7546300000000001</v>
      </c>
      <c r="E15872" s="429">
        <v>2.8607609999999997</v>
      </c>
      <c r="F15872" s="429">
        <v>11.55188699999999</v>
      </c>
    </row>
    <row r="15873" spans="1:6" x14ac:dyDescent="0.3">
      <c r="A15873" s="336">
        <v>52641</v>
      </c>
      <c r="B15873" s="2" t="s">
        <v>293</v>
      </c>
      <c r="C15873" s="429">
        <v>6.6413039999999999</v>
      </c>
      <c r="D15873" s="429">
        <v>3.6060050000000001</v>
      </c>
      <c r="E15873" s="429">
        <v>3.0352989999999997</v>
      </c>
      <c r="F15873" s="429">
        <v>11.160803999999985</v>
      </c>
    </row>
    <row r="15874" spans="1:6" x14ac:dyDescent="0.3">
      <c r="A15874" s="336">
        <v>52644</v>
      </c>
      <c r="B15874" s="2" t="s">
        <v>293</v>
      </c>
      <c r="C15874" s="429">
        <v>6.6220660000000002</v>
      </c>
      <c r="D15874" s="429">
        <v>3.7011539999999998</v>
      </c>
      <c r="E15874" s="429">
        <v>2.9209120000000004</v>
      </c>
      <c r="F15874" s="429">
        <v>11.272979999999993</v>
      </c>
    </row>
    <row r="15875" spans="1:6" x14ac:dyDescent="0.3">
      <c r="A15875" s="336">
        <v>52645</v>
      </c>
      <c r="B15875" s="2" t="s">
        <v>293</v>
      </c>
      <c r="C15875" s="429">
        <v>6.6033400000000002</v>
      </c>
      <c r="D15875" s="429">
        <v>3.6582940000000002</v>
      </c>
      <c r="E15875" s="429">
        <v>2.9450460000000001</v>
      </c>
      <c r="F15875" s="429">
        <v>10.945410000000003</v>
      </c>
    </row>
    <row r="15876" spans="1:6" x14ac:dyDescent="0.3">
      <c r="A15876" s="336">
        <v>52646</v>
      </c>
      <c r="B15876" s="2" t="s">
        <v>295</v>
      </c>
      <c r="C15876" s="429">
        <v>6.5291769999999998</v>
      </c>
      <c r="D15876" s="429">
        <v>3.6975530000000001</v>
      </c>
      <c r="E15876" s="429">
        <v>2.8316239999999997</v>
      </c>
      <c r="F15876" s="429">
        <v>11.515609000000005</v>
      </c>
    </row>
    <row r="15877" spans="1:6" x14ac:dyDescent="0.3">
      <c r="A15877" s="336">
        <v>52647</v>
      </c>
      <c r="B15877" s="2" t="s">
        <v>293</v>
      </c>
      <c r="C15877" s="429">
        <v>6.6618079999999997</v>
      </c>
      <c r="D15877" s="429">
        <v>3.6700780000000002</v>
      </c>
      <c r="E15877" s="429">
        <v>2.9917299999999996</v>
      </c>
      <c r="F15877" s="429">
        <v>11.847071000000007</v>
      </c>
    </row>
    <row r="15878" spans="1:6" x14ac:dyDescent="0.3">
      <c r="A15878" s="336">
        <v>52649</v>
      </c>
      <c r="B15878" s="2" t="s">
        <v>293</v>
      </c>
      <c r="C15878" s="429">
        <v>6.6365239999999996</v>
      </c>
      <c r="D15878" s="429">
        <v>3.525665</v>
      </c>
      <c r="E15878" s="429">
        <v>3.1108589999999996</v>
      </c>
      <c r="F15878" s="429">
        <v>10.916344999999996</v>
      </c>
    </row>
    <row r="15879" spans="1:6" x14ac:dyDescent="0.3">
      <c r="A15879" s="336">
        <v>52650</v>
      </c>
      <c r="B15879" s="2" t="s">
        <v>295</v>
      </c>
      <c r="C15879" s="429">
        <v>6.5097889999999996</v>
      </c>
      <c r="D15879" s="429">
        <v>3.6517400000000002</v>
      </c>
      <c r="E15879" s="429">
        <v>2.8580489999999994</v>
      </c>
      <c r="F15879" s="429">
        <v>11.379249999999992</v>
      </c>
    </row>
    <row r="15880" spans="1:6" x14ac:dyDescent="0.3">
      <c r="A15880" s="336">
        <v>52651</v>
      </c>
      <c r="B15880" s="2" t="s">
        <v>293</v>
      </c>
      <c r="C15880" s="429">
        <v>6.7009970000000001</v>
      </c>
      <c r="D15880" s="429">
        <v>3.4487510000000001</v>
      </c>
      <c r="E15880" s="429">
        <v>3.252246</v>
      </c>
      <c r="F15880" s="429">
        <v>11.468490000000003</v>
      </c>
    </row>
    <row r="15881" spans="1:6" x14ac:dyDescent="0.3">
      <c r="A15881" s="336">
        <v>52653</v>
      </c>
      <c r="B15881" s="2" t="s">
        <v>295</v>
      </c>
      <c r="C15881" s="429">
        <v>6.5355439999999998</v>
      </c>
      <c r="D15881" s="429">
        <v>3.6894520000000002</v>
      </c>
      <c r="E15881" s="429">
        <v>2.8460919999999996</v>
      </c>
      <c r="F15881" s="429">
        <v>11.855002999999993</v>
      </c>
    </row>
    <row r="15882" spans="1:6" x14ac:dyDescent="0.3">
      <c r="A15882" s="336">
        <v>52654</v>
      </c>
      <c r="B15882" s="2" t="s">
        <v>293</v>
      </c>
      <c r="C15882" s="429">
        <v>6.699916</v>
      </c>
      <c r="D15882" s="429">
        <v>3.6318459999999999</v>
      </c>
      <c r="E15882" s="429">
        <v>3.0680700000000001</v>
      </c>
      <c r="F15882" s="429">
        <v>12.136282000000005</v>
      </c>
    </row>
    <row r="15883" spans="1:6" x14ac:dyDescent="0.3">
      <c r="A15883" s="336">
        <v>52655</v>
      </c>
      <c r="B15883" s="2" t="s">
        <v>293</v>
      </c>
      <c r="C15883" s="429">
        <v>6.5882170000000002</v>
      </c>
      <c r="D15883" s="429">
        <v>3.7050830000000001</v>
      </c>
      <c r="E15883" s="429">
        <v>2.8831340000000001</v>
      </c>
      <c r="F15883" s="429">
        <v>11.222953</v>
      </c>
    </row>
    <row r="15884" spans="1:6" x14ac:dyDescent="0.3">
      <c r="A15884" s="336">
        <v>52656</v>
      </c>
      <c r="B15884" s="2" t="s">
        <v>293</v>
      </c>
      <c r="C15884" s="429">
        <v>6.6246239999999998</v>
      </c>
      <c r="D15884" s="429">
        <v>3.5394049999999999</v>
      </c>
      <c r="E15884" s="429">
        <v>3.0852189999999999</v>
      </c>
      <c r="F15884" s="429">
        <v>11.104025</v>
      </c>
    </row>
    <row r="15885" spans="1:6" x14ac:dyDescent="0.3">
      <c r="A15885" s="336">
        <v>52657</v>
      </c>
      <c r="B15885" s="2" t="s">
        <v>293</v>
      </c>
      <c r="C15885" s="429">
        <v>6.6296140000000001</v>
      </c>
      <c r="D15885" s="429">
        <v>3.5207799999999998</v>
      </c>
      <c r="E15885" s="429">
        <v>3.1088340000000003</v>
      </c>
      <c r="F15885" s="429">
        <v>11.023356999999997</v>
      </c>
    </row>
    <row r="15886" spans="1:6" x14ac:dyDescent="0.3">
      <c r="A15886" s="336">
        <v>52658</v>
      </c>
      <c r="B15886" s="2" t="s">
        <v>293</v>
      </c>
      <c r="C15886" s="429">
        <v>6.6083189999999998</v>
      </c>
      <c r="D15886" s="429">
        <v>3.6676039999999999</v>
      </c>
      <c r="E15886" s="429">
        <v>2.940715</v>
      </c>
      <c r="F15886" s="429">
        <v>11.051789999999993</v>
      </c>
    </row>
    <row r="15887" spans="1:6" x14ac:dyDescent="0.3">
      <c r="A15887" s="336">
        <v>52659</v>
      </c>
      <c r="B15887" s="2" t="s">
        <v>293</v>
      </c>
      <c r="C15887" s="429">
        <v>6.6418280000000003</v>
      </c>
      <c r="D15887" s="429">
        <v>3.7133880000000001</v>
      </c>
      <c r="E15887" s="429">
        <v>2.9284400000000002</v>
      </c>
      <c r="F15887" s="429">
        <v>11.720683999999995</v>
      </c>
    </row>
    <row r="15888" spans="1:6" x14ac:dyDescent="0.3">
      <c r="A15888" s="336">
        <v>52660</v>
      </c>
      <c r="B15888" s="2" t="s">
        <v>293</v>
      </c>
      <c r="C15888" s="429">
        <v>6.6018829999999999</v>
      </c>
      <c r="D15888" s="429">
        <v>3.7277900000000002</v>
      </c>
      <c r="E15888" s="429">
        <v>2.8740929999999998</v>
      </c>
      <c r="F15888" s="429">
        <v>11.304508999999985</v>
      </c>
    </row>
    <row r="15889" spans="1:6" x14ac:dyDescent="0.3">
      <c r="A15889" s="336">
        <v>52701</v>
      </c>
      <c r="B15889" s="2" t="s">
        <v>295</v>
      </c>
      <c r="C15889" s="429">
        <v>6.2618520000000002</v>
      </c>
      <c r="D15889" s="429">
        <v>3.6406499999999999</v>
      </c>
      <c r="E15889" s="429">
        <v>2.6212020000000003</v>
      </c>
      <c r="F15889" s="429">
        <v>7.3033280000000005</v>
      </c>
    </row>
    <row r="15890" spans="1:6" x14ac:dyDescent="0.3">
      <c r="A15890" s="336">
        <v>52720</v>
      </c>
      <c r="B15890" s="2" t="s">
        <v>295</v>
      </c>
      <c r="C15890" s="429">
        <v>6.5139009999999997</v>
      </c>
      <c r="D15890" s="429">
        <v>3.6187209999999999</v>
      </c>
      <c r="E15890" s="429">
        <v>2.8951799999999999</v>
      </c>
      <c r="F15890" s="429">
        <v>11.844518000000001</v>
      </c>
    </row>
    <row r="15891" spans="1:6" x14ac:dyDescent="0.3">
      <c r="A15891" s="336">
        <v>52721</v>
      </c>
      <c r="B15891" s="2" t="s">
        <v>295</v>
      </c>
      <c r="C15891" s="429">
        <v>6.4761759999999997</v>
      </c>
      <c r="D15891" s="429">
        <v>3.6316000000000002</v>
      </c>
      <c r="E15891" s="429">
        <v>2.8445759999999995</v>
      </c>
      <c r="F15891" s="429">
        <v>11.085889999999999</v>
      </c>
    </row>
    <row r="15892" spans="1:6" x14ac:dyDescent="0.3">
      <c r="A15892" s="336">
        <v>52722</v>
      </c>
      <c r="B15892" s="2" t="s">
        <v>293</v>
      </c>
      <c r="C15892" s="429">
        <v>6.6436210000000004</v>
      </c>
      <c r="D15892" s="429">
        <v>3.8637329999999999</v>
      </c>
      <c r="E15892" s="429">
        <v>2.7798880000000006</v>
      </c>
      <c r="F15892" s="429">
        <v>9.5247699999999966</v>
      </c>
    </row>
    <row r="15893" spans="1:6" x14ac:dyDescent="0.3">
      <c r="A15893" s="336">
        <v>52726</v>
      </c>
      <c r="B15893" s="2" t="s">
        <v>293</v>
      </c>
      <c r="C15893" s="429">
        <v>6.6022720000000001</v>
      </c>
      <c r="D15893" s="429">
        <v>3.849459</v>
      </c>
      <c r="E15893" s="429">
        <v>2.7528130000000002</v>
      </c>
      <c r="F15893" s="429">
        <v>11.143864000000011</v>
      </c>
    </row>
    <row r="15894" spans="1:6" x14ac:dyDescent="0.3">
      <c r="A15894" s="336">
        <v>52727</v>
      </c>
      <c r="B15894" s="2" t="s">
        <v>295</v>
      </c>
      <c r="C15894" s="429">
        <v>6.3315770000000002</v>
      </c>
      <c r="D15894" s="429">
        <v>3.5862530000000001</v>
      </c>
      <c r="E15894" s="429">
        <v>2.7453240000000001</v>
      </c>
      <c r="F15894" s="429">
        <v>8.4943749999999945</v>
      </c>
    </row>
    <row r="15895" spans="1:6" x14ac:dyDescent="0.3">
      <c r="A15895" s="336">
        <v>52728</v>
      </c>
      <c r="B15895" s="2" t="s">
        <v>293</v>
      </c>
      <c r="C15895" s="429">
        <v>6.6013250000000001</v>
      </c>
      <c r="D15895" s="429">
        <v>3.8618950000000001</v>
      </c>
      <c r="E15895" s="429">
        <v>2.73943</v>
      </c>
      <c r="F15895" s="429">
        <v>10.802354999999999</v>
      </c>
    </row>
    <row r="15896" spans="1:6" x14ac:dyDescent="0.3">
      <c r="A15896" s="336">
        <v>52729</v>
      </c>
      <c r="B15896" s="2" t="s">
        <v>295</v>
      </c>
      <c r="C15896" s="429">
        <v>6.4702219999999997</v>
      </c>
      <c r="D15896" s="429">
        <v>3.652336</v>
      </c>
      <c r="E15896" s="429">
        <v>2.8178859999999997</v>
      </c>
      <c r="F15896" s="429">
        <v>10.823911000000006</v>
      </c>
    </row>
    <row r="15897" spans="1:6" x14ac:dyDescent="0.3">
      <c r="A15897" s="336">
        <v>52730</v>
      </c>
      <c r="B15897" s="2" t="s">
        <v>295</v>
      </c>
      <c r="C15897" s="429">
        <v>6.409789</v>
      </c>
      <c r="D15897" s="429">
        <v>3.6676669999999998</v>
      </c>
      <c r="E15897" s="429">
        <v>2.7421220000000002</v>
      </c>
      <c r="F15897" s="429">
        <v>9.6255730000000028</v>
      </c>
    </row>
    <row r="15898" spans="1:6" x14ac:dyDescent="0.3">
      <c r="A15898" s="336">
        <v>52731</v>
      </c>
      <c r="B15898" s="2" t="s">
        <v>295</v>
      </c>
      <c r="C15898" s="429">
        <v>6.3751230000000003</v>
      </c>
      <c r="D15898" s="429">
        <v>3.5516019999999999</v>
      </c>
      <c r="E15898" s="429">
        <v>2.8235210000000004</v>
      </c>
      <c r="F15898" s="429">
        <v>9.1657460000000164</v>
      </c>
    </row>
    <row r="15899" spans="1:6" x14ac:dyDescent="0.3">
      <c r="A15899" s="336">
        <v>52732</v>
      </c>
      <c r="B15899" s="2" t="s">
        <v>295</v>
      </c>
      <c r="C15899" s="429">
        <v>6.3303789999999998</v>
      </c>
      <c r="D15899" s="429">
        <v>3.6016469999999998</v>
      </c>
      <c r="E15899" s="429">
        <v>2.7287319999999999</v>
      </c>
      <c r="F15899" s="429">
        <v>8.456672999999995</v>
      </c>
    </row>
    <row r="15900" spans="1:6" x14ac:dyDescent="0.3">
      <c r="A15900" s="336">
        <v>52738</v>
      </c>
      <c r="B15900" s="2" t="s">
        <v>295</v>
      </c>
      <c r="C15900" s="429">
        <v>6.5728109999999997</v>
      </c>
      <c r="D15900" s="429">
        <v>3.6660680000000001</v>
      </c>
      <c r="E15900" s="429">
        <v>2.9067429999999996</v>
      </c>
      <c r="F15900" s="429">
        <v>12.249137999999999</v>
      </c>
    </row>
    <row r="15901" spans="1:6" x14ac:dyDescent="0.3">
      <c r="A15901" s="336">
        <v>52739</v>
      </c>
      <c r="B15901" s="2" t="s">
        <v>295</v>
      </c>
      <c r="C15901" s="429">
        <v>6.5968340000000003</v>
      </c>
      <c r="D15901" s="429">
        <v>3.6198320000000002</v>
      </c>
      <c r="E15901" s="429">
        <v>2.9770020000000001</v>
      </c>
      <c r="F15901" s="429">
        <v>12.413962999999985</v>
      </c>
    </row>
    <row r="15902" spans="1:6" x14ac:dyDescent="0.3">
      <c r="A15902" s="336">
        <v>52742</v>
      </c>
      <c r="B15902" s="2" t="s">
        <v>295</v>
      </c>
      <c r="C15902" s="429">
        <v>6.4198849999999998</v>
      </c>
      <c r="D15902" s="429">
        <v>3.6581350000000001</v>
      </c>
      <c r="E15902" s="429">
        <v>2.7617499999999997</v>
      </c>
      <c r="F15902" s="429">
        <v>9.933963999999996</v>
      </c>
    </row>
    <row r="15903" spans="1:6" x14ac:dyDescent="0.3">
      <c r="A15903" s="336">
        <v>52745</v>
      </c>
      <c r="B15903" s="2" t="s">
        <v>293</v>
      </c>
      <c r="C15903" s="429">
        <v>6.5956130000000002</v>
      </c>
      <c r="D15903" s="429">
        <v>3.8433510000000002</v>
      </c>
      <c r="E15903" s="429">
        <v>2.752262</v>
      </c>
      <c r="F15903" s="429">
        <v>11.152291999999999</v>
      </c>
    </row>
    <row r="15904" spans="1:6" x14ac:dyDescent="0.3">
      <c r="A15904" s="336">
        <v>52746</v>
      </c>
      <c r="B15904" s="2" t="s">
        <v>293</v>
      </c>
      <c r="C15904" s="429">
        <v>6.59748</v>
      </c>
      <c r="D15904" s="429">
        <v>3.839375</v>
      </c>
      <c r="E15904" s="429">
        <v>2.758105</v>
      </c>
      <c r="F15904" s="429">
        <v>10.934823999999999</v>
      </c>
    </row>
    <row r="15905" spans="1:6" x14ac:dyDescent="0.3">
      <c r="A15905" s="336">
        <v>52747</v>
      </c>
      <c r="B15905" s="2" t="s">
        <v>295</v>
      </c>
      <c r="C15905" s="429">
        <v>6.5091580000000002</v>
      </c>
      <c r="D15905" s="429">
        <v>3.74227</v>
      </c>
      <c r="E15905" s="429">
        <v>2.7668880000000002</v>
      </c>
      <c r="F15905" s="429">
        <v>11.52616299999999</v>
      </c>
    </row>
    <row r="15906" spans="1:6" x14ac:dyDescent="0.3">
      <c r="A15906" s="336">
        <v>52748</v>
      </c>
      <c r="B15906" s="2" t="s">
        <v>293</v>
      </c>
      <c r="C15906" s="429">
        <v>6.6194300000000004</v>
      </c>
      <c r="D15906" s="429">
        <v>3.8344339999999999</v>
      </c>
      <c r="E15906" s="429">
        <v>2.7849960000000005</v>
      </c>
      <c r="F15906" s="429">
        <v>10.454262000000003</v>
      </c>
    </row>
    <row r="15907" spans="1:6" x14ac:dyDescent="0.3">
      <c r="A15907" s="336">
        <v>52749</v>
      </c>
      <c r="B15907" s="2" t="s">
        <v>295</v>
      </c>
      <c r="C15907" s="429">
        <v>6.5469910000000002</v>
      </c>
      <c r="D15907" s="429">
        <v>3.6852109999999998</v>
      </c>
      <c r="E15907" s="429">
        <v>2.8617800000000004</v>
      </c>
      <c r="F15907" s="429">
        <v>12.134609000000001</v>
      </c>
    </row>
    <row r="15908" spans="1:6" x14ac:dyDescent="0.3">
      <c r="A15908" s="336">
        <v>52750</v>
      </c>
      <c r="B15908" s="2" t="s">
        <v>295</v>
      </c>
      <c r="C15908" s="429">
        <v>6.3717990000000002</v>
      </c>
      <c r="D15908" s="429">
        <v>3.5908699999999998</v>
      </c>
      <c r="E15908" s="429">
        <v>2.7809290000000004</v>
      </c>
      <c r="F15908" s="429">
        <v>9.1045360000000066</v>
      </c>
    </row>
    <row r="15909" spans="1:6" x14ac:dyDescent="0.3">
      <c r="A15909" s="336">
        <v>52751</v>
      </c>
      <c r="B15909" s="2" t="s">
        <v>295</v>
      </c>
      <c r="C15909" s="429">
        <v>6.445843</v>
      </c>
      <c r="D15909" s="429">
        <v>3.6107860000000001</v>
      </c>
      <c r="E15909" s="429">
        <v>2.8350569999999999</v>
      </c>
      <c r="F15909" s="429">
        <v>10.422952999999993</v>
      </c>
    </row>
    <row r="15910" spans="1:6" x14ac:dyDescent="0.3">
      <c r="A15910" s="336">
        <v>52753</v>
      </c>
      <c r="B15910" s="2" t="s">
        <v>293</v>
      </c>
      <c r="C15910" s="429">
        <v>6.6138110000000001</v>
      </c>
      <c r="D15910" s="429">
        <v>3.880398</v>
      </c>
      <c r="E15910" s="429">
        <v>2.7334130000000001</v>
      </c>
      <c r="F15910" s="429">
        <v>9.3669999999999973</v>
      </c>
    </row>
    <row r="15911" spans="1:6" x14ac:dyDescent="0.3">
      <c r="A15911" s="336">
        <v>52754</v>
      </c>
      <c r="B15911" s="2" t="s">
        <v>295</v>
      </c>
      <c r="C15911" s="429">
        <v>6.5553150000000002</v>
      </c>
      <c r="D15911" s="429">
        <v>3.652085</v>
      </c>
      <c r="E15911" s="429">
        <v>2.9032300000000002</v>
      </c>
      <c r="F15911" s="429">
        <v>12.236548000000006</v>
      </c>
    </row>
    <row r="15912" spans="1:6" x14ac:dyDescent="0.3">
      <c r="A15912" s="336">
        <v>52755</v>
      </c>
      <c r="B15912" s="2" t="s">
        <v>295</v>
      </c>
      <c r="C15912" s="429">
        <v>6.6091759999999997</v>
      </c>
      <c r="D15912" s="429">
        <v>3.5746440000000002</v>
      </c>
      <c r="E15912" s="429">
        <v>3.0345319999999996</v>
      </c>
      <c r="F15912" s="429">
        <v>12.379638000000003</v>
      </c>
    </row>
    <row r="15913" spans="1:6" x14ac:dyDescent="0.3">
      <c r="A15913" s="336">
        <v>52756</v>
      </c>
      <c r="B15913" s="2" t="s">
        <v>293</v>
      </c>
      <c r="C15913" s="429">
        <v>6.5788950000000002</v>
      </c>
      <c r="D15913" s="429">
        <v>3.8492609999999998</v>
      </c>
      <c r="E15913" s="429">
        <v>2.7296340000000003</v>
      </c>
      <c r="F15913" s="429">
        <v>10.435413000000008</v>
      </c>
    </row>
    <row r="15914" spans="1:6" x14ac:dyDescent="0.3">
      <c r="A15914" s="336">
        <v>52760</v>
      </c>
      <c r="B15914" s="2" t="s">
        <v>295</v>
      </c>
      <c r="C15914" s="429">
        <v>6.5153930000000004</v>
      </c>
      <c r="D15914" s="429">
        <v>3.6533669999999998</v>
      </c>
      <c r="E15914" s="429">
        <v>2.8620260000000006</v>
      </c>
      <c r="F15914" s="429">
        <v>11.853990999999997</v>
      </c>
    </row>
    <row r="15915" spans="1:6" x14ac:dyDescent="0.3">
      <c r="A15915" s="336">
        <v>52761</v>
      </c>
      <c r="B15915" s="2" t="s">
        <v>295</v>
      </c>
      <c r="C15915" s="429">
        <v>6.5322129999999996</v>
      </c>
      <c r="D15915" s="429">
        <v>3.7138409999999999</v>
      </c>
      <c r="E15915" s="429">
        <v>2.8183719999999997</v>
      </c>
      <c r="F15915" s="429">
        <v>11.938970999999992</v>
      </c>
    </row>
    <row r="15916" spans="1:6" x14ac:dyDescent="0.3">
      <c r="A15916" s="336">
        <v>52765</v>
      </c>
      <c r="B15916" s="2" t="s">
        <v>295</v>
      </c>
      <c r="C15916" s="429">
        <v>6.4850580000000004</v>
      </c>
      <c r="D15916" s="429">
        <v>3.6879209999999998</v>
      </c>
      <c r="E15916" s="429">
        <v>2.7971370000000007</v>
      </c>
      <c r="F15916" s="429">
        <v>11.177034000000006</v>
      </c>
    </row>
    <row r="15917" spans="1:6" x14ac:dyDescent="0.3">
      <c r="A15917" s="336">
        <v>52766</v>
      </c>
      <c r="B15917" s="2" t="s">
        <v>295</v>
      </c>
      <c r="C15917" s="429">
        <v>6.5657269999999999</v>
      </c>
      <c r="D15917" s="429">
        <v>3.6079979999999998</v>
      </c>
      <c r="E15917" s="429">
        <v>2.9577290000000001</v>
      </c>
      <c r="F15917" s="429">
        <v>12.245180999999992</v>
      </c>
    </row>
    <row r="15918" spans="1:6" x14ac:dyDescent="0.3">
      <c r="A15918" s="336">
        <v>52768</v>
      </c>
      <c r="B15918" s="2" t="s">
        <v>293</v>
      </c>
      <c r="C15918" s="429">
        <v>6.5888939999999998</v>
      </c>
      <c r="D15918" s="429">
        <v>3.871845</v>
      </c>
      <c r="E15918" s="429">
        <v>2.7170489999999998</v>
      </c>
      <c r="F15918" s="429">
        <v>9.6913589999999949</v>
      </c>
    </row>
    <row r="15919" spans="1:6" x14ac:dyDescent="0.3">
      <c r="A15919" s="336">
        <v>52769</v>
      </c>
      <c r="B15919" s="2" t="s">
        <v>293</v>
      </c>
      <c r="C15919" s="429">
        <v>6.5938920000000003</v>
      </c>
      <c r="D15919" s="429">
        <v>3.8443800000000001</v>
      </c>
      <c r="E15919" s="429">
        <v>2.7495120000000002</v>
      </c>
      <c r="F15919" s="429">
        <v>11.387627999999999</v>
      </c>
    </row>
    <row r="15920" spans="1:6" x14ac:dyDescent="0.3">
      <c r="A15920" s="336">
        <v>52772</v>
      </c>
      <c r="B15920" s="2" t="s">
        <v>295</v>
      </c>
      <c r="C15920" s="429">
        <v>6.477176</v>
      </c>
      <c r="D15920" s="429">
        <v>3.5756619999999999</v>
      </c>
      <c r="E15920" s="429">
        <v>2.9015140000000001</v>
      </c>
      <c r="F15920" s="429">
        <v>11.123212999999993</v>
      </c>
    </row>
    <row r="15921" spans="1:6" x14ac:dyDescent="0.3">
      <c r="A15921" s="336">
        <v>52773</v>
      </c>
      <c r="B15921" s="2" t="s">
        <v>293</v>
      </c>
      <c r="C15921" s="429">
        <v>6.6078380000000001</v>
      </c>
      <c r="D15921" s="429">
        <v>3.830978</v>
      </c>
      <c r="E15921" s="429">
        <v>2.7768600000000001</v>
      </c>
      <c r="F15921" s="429">
        <v>11.231140999999994</v>
      </c>
    </row>
    <row r="15922" spans="1:6" x14ac:dyDescent="0.3">
      <c r="A15922" s="336">
        <v>52774</v>
      </c>
      <c r="B15922" s="2" t="s">
        <v>295</v>
      </c>
      <c r="C15922" s="429">
        <v>6.4296959999999999</v>
      </c>
      <c r="D15922" s="429">
        <v>3.5837829999999999</v>
      </c>
      <c r="E15922" s="429">
        <v>2.8459129999999999</v>
      </c>
      <c r="F15922" s="429">
        <v>10.059806000000009</v>
      </c>
    </row>
    <row r="15923" spans="1:6" x14ac:dyDescent="0.3">
      <c r="A15923" s="336">
        <v>52776</v>
      </c>
      <c r="B15923" s="2" t="s">
        <v>295</v>
      </c>
      <c r="C15923" s="429">
        <v>6.5349180000000002</v>
      </c>
      <c r="D15923" s="429">
        <v>3.586122</v>
      </c>
      <c r="E15923" s="429">
        <v>2.9487960000000002</v>
      </c>
      <c r="F15923" s="429">
        <v>11.963335999999998</v>
      </c>
    </row>
    <row r="15924" spans="1:6" x14ac:dyDescent="0.3">
      <c r="A15924" s="336">
        <v>52777</v>
      </c>
      <c r="B15924" s="2" t="s">
        <v>295</v>
      </c>
      <c r="C15924" s="429">
        <v>6.4548129999999997</v>
      </c>
      <c r="D15924" s="429">
        <v>3.582071</v>
      </c>
      <c r="E15924" s="429">
        <v>2.8727419999999997</v>
      </c>
      <c r="F15924" s="429">
        <v>10.666886999999992</v>
      </c>
    </row>
    <row r="15925" spans="1:6" x14ac:dyDescent="0.3">
      <c r="A15925" s="336">
        <v>52778</v>
      </c>
      <c r="B15925" s="2" t="s">
        <v>295</v>
      </c>
      <c r="C15925" s="429">
        <v>6.509614</v>
      </c>
      <c r="D15925" s="429">
        <v>3.6984409999999999</v>
      </c>
      <c r="E15925" s="429">
        <v>2.8111730000000001</v>
      </c>
      <c r="F15925" s="429">
        <v>11.625167000000005</v>
      </c>
    </row>
    <row r="15926" spans="1:6" x14ac:dyDescent="0.3">
      <c r="A15926" s="336">
        <v>52801</v>
      </c>
      <c r="B15926" s="2" t="s">
        <v>293</v>
      </c>
      <c r="C15926" s="429">
        <v>6.6743759999999996</v>
      </c>
      <c r="D15926" s="429">
        <v>3.8218839999999998</v>
      </c>
      <c r="E15926" s="429">
        <v>2.8524919999999998</v>
      </c>
      <c r="F15926" s="429">
        <v>10.115453999999996</v>
      </c>
    </row>
    <row r="15927" spans="1:6" x14ac:dyDescent="0.3">
      <c r="A15927" s="336">
        <v>52802</v>
      </c>
      <c r="B15927" s="2" t="s">
        <v>293</v>
      </c>
      <c r="C15927" s="429">
        <v>6.6478149999999996</v>
      </c>
      <c r="D15927" s="429">
        <v>3.8345600000000002</v>
      </c>
      <c r="E15927" s="429">
        <v>2.8132549999999994</v>
      </c>
      <c r="F15927" s="429">
        <v>10.350814</v>
      </c>
    </row>
    <row r="15928" spans="1:6" x14ac:dyDescent="0.3">
      <c r="A15928" s="336">
        <v>52803</v>
      </c>
      <c r="B15928" s="2" t="s">
        <v>293</v>
      </c>
      <c r="C15928" s="429">
        <v>6.6717149999999998</v>
      </c>
      <c r="D15928" s="429">
        <v>3.8254359999999998</v>
      </c>
      <c r="E15928" s="429">
        <v>2.846279</v>
      </c>
      <c r="F15928" s="429">
        <v>10.096536000000004</v>
      </c>
    </row>
    <row r="15929" spans="1:6" x14ac:dyDescent="0.3">
      <c r="A15929" s="336">
        <v>52804</v>
      </c>
      <c r="B15929" s="2" t="s">
        <v>293</v>
      </c>
      <c r="C15929" s="429">
        <v>6.6346369999999997</v>
      </c>
      <c r="D15929" s="429">
        <v>3.8288570000000002</v>
      </c>
      <c r="E15929" s="429">
        <v>2.8057799999999995</v>
      </c>
      <c r="F15929" s="429">
        <v>10.795446999999999</v>
      </c>
    </row>
    <row r="15930" spans="1:6" x14ac:dyDescent="0.3">
      <c r="A15930" s="336">
        <v>52806</v>
      </c>
      <c r="B15930" s="2" t="s">
        <v>293</v>
      </c>
      <c r="C15930" s="429">
        <v>6.6575990000000003</v>
      </c>
      <c r="D15930" s="429">
        <v>3.8094619999999999</v>
      </c>
      <c r="E15930" s="429">
        <v>2.8481370000000004</v>
      </c>
      <c r="F15930" s="429">
        <v>10.822887000000001</v>
      </c>
    </row>
    <row r="15931" spans="1:6" x14ac:dyDescent="0.3">
      <c r="A15931" s="336">
        <v>52807</v>
      </c>
      <c r="B15931" s="2" t="s">
        <v>293</v>
      </c>
      <c r="C15931" s="429">
        <v>6.6494229999999996</v>
      </c>
      <c r="D15931" s="429">
        <v>3.8335170000000001</v>
      </c>
      <c r="E15931" s="429">
        <v>2.8159059999999996</v>
      </c>
      <c r="F15931" s="429">
        <v>10.165647</v>
      </c>
    </row>
    <row r="15932" spans="1:6" x14ac:dyDescent="0.3">
      <c r="A15932" s="336">
        <v>53001</v>
      </c>
      <c r="B15932" s="2" t="s">
        <v>295</v>
      </c>
      <c r="C15932" s="429">
        <v>5.9539580000000001</v>
      </c>
      <c r="D15932" s="429">
        <v>3.0556709999999998</v>
      </c>
      <c r="E15932" s="429">
        <v>2.8982870000000003</v>
      </c>
      <c r="F15932" s="429">
        <v>8.0865989999999961</v>
      </c>
    </row>
    <row r="15933" spans="1:6" x14ac:dyDescent="0.3">
      <c r="A15933" s="336">
        <v>53002</v>
      </c>
      <c r="B15933" s="2" t="s">
        <v>295</v>
      </c>
      <c r="C15933" s="429">
        <v>6.013503</v>
      </c>
      <c r="D15933" s="429">
        <v>3.2866230000000001</v>
      </c>
      <c r="E15933" s="429">
        <v>2.72688</v>
      </c>
      <c r="F15933" s="429">
        <v>7.8228919999999995</v>
      </c>
    </row>
    <row r="15934" spans="1:6" x14ac:dyDescent="0.3">
      <c r="A15934" s="336">
        <v>53004</v>
      </c>
      <c r="B15934" s="2" t="s">
        <v>295</v>
      </c>
      <c r="C15934" s="429">
        <v>6.0046200000000001</v>
      </c>
      <c r="D15934" s="429">
        <v>2.9792550000000002</v>
      </c>
      <c r="E15934" s="429">
        <v>3.0253649999999999</v>
      </c>
      <c r="F15934" s="429">
        <v>8.4264529999999951</v>
      </c>
    </row>
    <row r="15935" spans="1:6" x14ac:dyDescent="0.3">
      <c r="A15935" s="336">
        <v>53005</v>
      </c>
      <c r="B15935" s="2" t="s">
        <v>295</v>
      </c>
      <c r="C15935" s="429">
        <v>6.1070200000000003</v>
      </c>
      <c r="D15935" s="429">
        <v>3.2289349999999999</v>
      </c>
      <c r="E15935" s="429">
        <v>2.8780850000000004</v>
      </c>
      <c r="F15935" s="429">
        <v>8.384293999999997</v>
      </c>
    </row>
    <row r="15936" spans="1:6" x14ac:dyDescent="0.3">
      <c r="A15936" s="336">
        <v>53006</v>
      </c>
      <c r="B15936" s="2" t="s">
        <v>295</v>
      </c>
      <c r="C15936" s="429">
        <v>6.0758530000000004</v>
      </c>
      <c r="D15936" s="429">
        <v>3.277514</v>
      </c>
      <c r="E15936" s="429">
        <v>2.7983390000000004</v>
      </c>
      <c r="F15936" s="429">
        <v>7.9559179999999934</v>
      </c>
    </row>
    <row r="15937" spans="1:6" x14ac:dyDescent="0.3">
      <c r="A15937" s="336">
        <v>53007</v>
      </c>
      <c r="B15937" s="2" t="s">
        <v>295</v>
      </c>
      <c r="C15937" s="429">
        <v>6.1055609999999998</v>
      </c>
      <c r="D15937" s="429">
        <v>3.1776990000000001</v>
      </c>
      <c r="E15937" s="429">
        <v>2.9278619999999997</v>
      </c>
      <c r="F15937" s="429">
        <v>8.5833239999999975</v>
      </c>
    </row>
    <row r="15938" spans="1:6" x14ac:dyDescent="0.3">
      <c r="A15938" s="336">
        <v>53010</v>
      </c>
      <c r="B15938" s="2" t="s">
        <v>295</v>
      </c>
      <c r="C15938" s="429">
        <v>5.9832340000000004</v>
      </c>
      <c r="D15938" s="429">
        <v>3.154576</v>
      </c>
      <c r="E15938" s="429">
        <v>2.8286580000000003</v>
      </c>
      <c r="F15938" s="429">
        <v>8.0191919999999932</v>
      </c>
    </row>
    <row r="15939" spans="1:6" x14ac:dyDescent="0.3">
      <c r="A15939" s="336">
        <v>53011</v>
      </c>
      <c r="B15939" s="2" t="s">
        <v>295</v>
      </c>
      <c r="C15939" s="429">
        <v>5.9441790000000001</v>
      </c>
      <c r="D15939" s="429">
        <v>3.0606849999999999</v>
      </c>
      <c r="E15939" s="429">
        <v>2.8834940000000002</v>
      </c>
      <c r="F15939" s="429">
        <v>7.9973740000000042</v>
      </c>
    </row>
    <row r="15940" spans="1:6" x14ac:dyDescent="0.3">
      <c r="A15940" s="336">
        <v>53012</v>
      </c>
      <c r="B15940" s="2" t="s">
        <v>295</v>
      </c>
      <c r="C15940" s="429">
        <v>6.052918</v>
      </c>
      <c r="D15940" s="429">
        <v>3.0934360000000001</v>
      </c>
      <c r="E15940" s="429">
        <v>2.9594819999999999</v>
      </c>
      <c r="F15940" s="429">
        <v>8.5045569999999984</v>
      </c>
    </row>
    <row r="15941" spans="1:6" x14ac:dyDescent="0.3">
      <c r="A15941" s="336">
        <v>53013</v>
      </c>
      <c r="B15941" s="2" t="s">
        <v>295</v>
      </c>
      <c r="C15941" s="429">
        <v>5.9973979999999996</v>
      </c>
      <c r="D15941" s="429">
        <v>2.9597769999999999</v>
      </c>
      <c r="E15941" s="429">
        <v>3.0376209999999997</v>
      </c>
      <c r="F15941" s="429">
        <v>8.3682130000000008</v>
      </c>
    </row>
    <row r="15942" spans="1:6" x14ac:dyDescent="0.3">
      <c r="A15942" s="336">
        <v>53014</v>
      </c>
      <c r="B15942" s="2" t="s">
        <v>295</v>
      </c>
      <c r="C15942" s="429">
        <v>5.9644500000000003</v>
      </c>
      <c r="D15942" s="429">
        <v>3.0400770000000001</v>
      </c>
      <c r="E15942" s="429">
        <v>2.9243730000000001</v>
      </c>
      <c r="F15942" s="429">
        <v>7.6576320000000102</v>
      </c>
    </row>
    <row r="15943" spans="1:6" x14ac:dyDescent="0.3">
      <c r="A15943" s="336">
        <v>53015</v>
      </c>
      <c r="B15943" s="2" t="s">
        <v>295</v>
      </c>
      <c r="C15943" s="429">
        <v>5.9239940000000004</v>
      </c>
      <c r="D15943" s="429">
        <v>2.9564010000000001</v>
      </c>
      <c r="E15943" s="429">
        <v>2.9675930000000004</v>
      </c>
      <c r="F15943" s="429">
        <v>8.1021999999999927</v>
      </c>
    </row>
    <row r="15944" spans="1:6" x14ac:dyDescent="0.3">
      <c r="A15944" s="336">
        <v>53017</v>
      </c>
      <c r="B15944" s="2" t="s">
        <v>295</v>
      </c>
      <c r="C15944" s="429">
        <v>6.0794800000000002</v>
      </c>
      <c r="D15944" s="429">
        <v>3.3306170000000002</v>
      </c>
      <c r="E15944" s="429">
        <v>2.7488630000000001</v>
      </c>
      <c r="F15944" s="429">
        <v>7.8708220000000004</v>
      </c>
    </row>
    <row r="15945" spans="1:6" x14ac:dyDescent="0.3">
      <c r="A15945" s="336">
        <v>53018</v>
      </c>
      <c r="B15945" s="2" t="s">
        <v>295</v>
      </c>
      <c r="C15945" s="429">
        <v>6.187532</v>
      </c>
      <c r="D15945" s="429">
        <v>3.5174470000000002</v>
      </c>
      <c r="E15945" s="429">
        <v>2.6700849999999998</v>
      </c>
      <c r="F15945" s="429">
        <v>7.560878000000006</v>
      </c>
    </row>
    <row r="15946" spans="1:6" x14ac:dyDescent="0.3">
      <c r="A15946" s="336">
        <v>53019</v>
      </c>
      <c r="B15946" s="2" t="s">
        <v>295</v>
      </c>
      <c r="C15946" s="429">
        <v>5.9939780000000003</v>
      </c>
      <c r="D15946" s="429">
        <v>3.1137350000000001</v>
      </c>
      <c r="E15946" s="429">
        <v>2.8802430000000001</v>
      </c>
      <c r="F15946" s="429">
        <v>8.1293320000000051</v>
      </c>
    </row>
    <row r="15947" spans="1:6" x14ac:dyDescent="0.3">
      <c r="A15947" s="336">
        <v>53020</v>
      </c>
      <c r="B15947" s="2" t="s">
        <v>295</v>
      </c>
      <c r="C15947" s="429">
        <v>5.8998239999999997</v>
      </c>
      <c r="D15947" s="429">
        <v>3.0181469999999999</v>
      </c>
      <c r="E15947" s="429">
        <v>2.8816769999999998</v>
      </c>
      <c r="F15947" s="429">
        <v>7.8409949999999995</v>
      </c>
    </row>
    <row r="15948" spans="1:6" x14ac:dyDescent="0.3">
      <c r="A15948" s="336">
        <v>53021</v>
      </c>
      <c r="B15948" s="2" t="s">
        <v>295</v>
      </c>
      <c r="C15948" s="429">
        <v>5.9923419999999998</v>
      </c>
      <c r="D15948" s="429">
        <v>3.0457190000000001</v>
      </c>
      <c r="E15948" s="429">
        <v>2.9466229999999998</v>
      </c>
      <c r="F15948" s="429">
        <v>8.3105339999999899</v>
      </c>
    </row>
    <row r="15949" spans="1:6" x14ac:dyDescent="0.3">
      <c r="A15949" s="336">
        <v>53022</v>
      </c>
      <c r="B15949" s="2" t="s">
        <v>295</v>
      </c>
      <c r="C15949" s="429">
        <v>6.0758190000000001</v>
      </c>
      <c r="D15949" s="429">
        <v>3.178121</v>
      </c>
      <c r="E15949" s="429">
        <v>2.8976980000000001</v>
      </c>
      <c r="F15949" s="429">
        <v>8.3681349999999952</v>
      </c>
    </row>
    <row r="15950" spans="1:6" x14ac:dyDescent="0.3">
      <c r="A15950" s="336">
        <v>53023</v>
      </c>
      <c r="B15950" s="2" t="s">
        <v>295</v>
      </c>
      <c r="C15950" s="429">
        <v>5.9260409999999997</v>
      </c>
      <c r="D15950" s="429">
        <v>3.053471</v>
      </c>
      <c r="E15950" s="429">
        <v>2.8725699999999996</v>
      </c>
      <c r="F15950" s="429">
        <v>7.8302779999999998</v>
      </c>
    </row>
    <row r="15951" spans="1:6" x14ac:dyDescent="0.3">
      <c r="A15951" s="336">
        <v>53024</v>
      </c>
      <c r="B15951" s="2" t="s">
        <v>295</v>
      </c>
      <c r="C15951" s="429">
        <v>6.0377650000000003</v>
      </c>
      <c r="D15951" s="429">
        <v>3.020721</v>
      </c>
      <c r="E15951" s="429">
        <v>3.0170440000000003</v>
      </c>
      <c r="F15951" s="429">
        <v>8.6239670000000004</v>
      </c>
    </row>
    <row r="15952" spans="1:6" x14ac:dyDescent="0.3">
      <c r="A15952" s="336">
        <v>53027</v>
      </c>
      <c r="B15952" s="2" t="s">
        <v>295</v>
      </c>
      <c r="C15952" s="429">
        <v>6.0543380000000004</v>
      </c>
      <c r="D15952" s="429">
        <v>3.390463</v>
      </c>
      <c r="E15952" s="429">
        <v>2.6638750000000004</v>
      </c>
      <c r="F15952" s="429">
        <v>7.6727509999999981</v>
      </c>
    </row>
    <row r="15953" spans="1:6" x14ac:dyDescent="0.3">
      <c r="A15953" s="336">
        <v>53029</v>
      </c>
      <c r="B15953" s="2" t="s">
        <v>295</v>
      </c>
      <c r="C15953" s="429">
        <v>6.1261590000000004</v>
      </c>
      <c r="D15953" s="429">
        <v>3.4403239999999999</v>
      </c>
      <c r="E15953" s="429">
        <v>2.6858350000000004</v>
      </c>
      <c r="F15953" s="429">
        <v>7.6891469999999984</v>
      </c>
    </row>
    <row r="15954" spans="1:6" x14ac:dyDescent="0.3">
      <c r="A15954" s="336">
        <v>53032</v>
      </c>
      <c r="B15954" s="2" t="s">
        <v>295</v>
      </c>
      <c r="C15954" s="429">
        <v>6.1309829999999996</v>
      </c>
      <c r="D15954" s="429">
        <v>3.515889</v>
      </c>
      <c r="E15954" s="429">
        <v>2.6150939999999996</v>
      </c>
      <c r="F15954" s="429">
        <v>7.5751030000000057</v>
      </c>
    </row>
    <row r="15955" spans="1:6" x14ac:dyDescent="0.3">
      <c r="A15955" s="336">
        <v>53033</v>
      </c>
      <c r="B15955" s="2" t="s">
        <v>295</v>
      </c>
      <c r="C15955" s="429">
        <v>6.0685820000000001</v>
      </c>
      <c r="D15955" s="429">
        <v>3.3272499999999998</v>
      </c>
      <c r="E15955" s="429">
        <v>2.7413320000000003</v>
      </c>
      <c r="F15955" s="429">
        <v>7.8348340000000007</v>
      </c>
    </row>
    <row r="15956" spans="1:6" x14ac:dyDescent="0.3">
      <c r="A15956" s="336">
        <v>53034</v>
      </c>
      <c r="B15956" s="2" t="s">
        <v>295</v>
      </c>
      <c r="C15956" s="429">
        <v>6.1509919999999996</v>
      </c>
      <c r="D15956" s="429">
        <v>3.5847889999999998</v>
      </c>
      <c r="E15956" s="429">
        <v>2.5662029999999998</v>
      </c>
      <c r="F15956" s="429">
        <v>7.4978719999999974</v>
      </c>
    </row>
    <row r="15957" spans="1:6" x14ac:dyDescent="0.3">
      <c r="A15957" s="336">
        <v>53035</v>
      </c>
      <c r="B15957" s="2" t="s">
        <v>295</v>
      </c>
      <c r="C15957" s="429">
        <v>6.1145509999999996</v>
      </c>
      <c r="D15957" s="429">
        <v>3.4919630000000002</v>
      </c>
      <c r="E15957" s="429">
        <v>2.6225879999999995</v>
      </c>
      <c r="F15957" s="429">
        <v>7.6292339999999861</v>
      </c>
    </row>
    <row r="15958" spans="1:6" x14ac:dyDescent="0.3">
      <c r="A15958" s="336">
        <v>53036</v>
      </c>
      <c r="B15958" s="2" t="s">
        <v>293</v>
      </c>
      <c r="C15958" s="429">
        <v>6.0038770000000001</v>
      </c>
      <c r="D15958" s="429">
        <v>3.4727700000000001</v>
      </c>
      <c r="E15958" s="429">
        <v>2.531107</v>
      </c>
      <c r="F15958" s="429">
        <v>7.3700539999999961</v>
      </c>
    </row>
    <row r="15959" spans="1:6" x14ac:dyDescent="0.3">
      <c r="A15959" s="336">
        <v>53037</v>
      </c>
      <c r="B15959" s="2" t="s">
        <v>295</v>
      </c>
      <c r="C15959" s="429">
        <v>6.0496169999999996</v>
      </c>
      <c r="D15959" s="429">
        <v>3.1974559999999999</v>
      </c>
      <c r="E15959" s="429">
        <v>2.8521609999999997</v>
      </c>
      <c r="F15959" s="429">
        <v>8.1633259999999979</v>
      </c>
    </row>
    <row r="15960" spans="1:6" x14ac:dyDescent="0.3">
      <c r="A15960" s="336">
        <v>53038</v>
      </c>
      <c r="B15960" s="2" t="s">
        <v>293</v>
      </c>
      <c r="C15960" s="429">
        <v>6.0762499999999999</v>
      </c>
      <c r="D15960" s="429">
        <v>3.5665490000000002</v>
      </c>
      <c r="E15960" s="429">
        <v>2.5097009999999997</v>
      </c>
      <c r="F15960" s="429">
        <v>7.0782260000000008</v>
      </c>
    </row>
    <row r="15961" spans="1:6" x14ac:dyDescent="0.3">
      <c r="A15961" s="336">
        <v>53039</v>
      </c>
      <c r="B15961" s="2" t="s">
        <v>295</v>
      </c>
      <c r="C15961" s="429">
        <v>6.1513629999999999</v>
      </c>
      <c r="D15961" s="429">
        <v>3.6449560000000001</v>
      </c>
      <c r="E15961" s="429">
        <v>2.5064069999999998</v>
      </c>
      <c r="F15961" s="429">
        <v>7.3143390000000039</v>
      </c>
    </row>
    <row r="15962" spans="1:6" x14ac:dyDescent="0.3">
      <c r="A15962" s="336">
        <v>53040</v>
      </c>
      <c r="B15962" s="2" t="s">
        <v>295</v>
      </c>
      <c r="C15962" s="429">
        <v>5.9874409999999996</v>
      </c>
      <c r="D15962" s="429">
        <v>3.1541060000000001</v>
      </c>
      <c r="E15962" s="429">
        <v>2.8333349999999995</v>
      </c>
      <c r="F15962" s="429">
        <v>8.0308999999999919</v>
      </c>
    </row>
    <row r="15963" spans="1:6" x14ac:dyDescent="0.3">
      <c r="A15963" s="336">
        <v>53042</v>
      </c>
      <c r="B15963" s="2" t="s">
        <v>295</v>
      </c>
      <c r="C15963" s="429">
        <v>5.8874519999999997</v>
      </c>
      <c r="D15963" s="429">
        <v>3.017922</v>
      </c>
      <c r="E15963" s="429">
        <v>2.8695299999999997</v>
      </c>
      <c r="F15963" s="429">
        <v>7.7495950000000029</v>
      </c>
    </row>
    <row r="15964" spans="1:6" x14ac:dyDescent="0.3">
      <c r="A15964" s="336">
        <v>53044</v>
      </c>
      <c r="B15964" s="2" t="s">
        <v>295</v>
      </c>
      <c r="C15964" s="429">
        <v>5.9749720000000002</v>
      </c>
      <c r="D15964" s="429">
        <v>2.9198590000000002</v>
      </c>
      <c r="E15964" s="429">
        <v>3.055113</v>
      </c>
      <c r="F15964" s="429">
        <v>8.3735520000000001</v>
      </c>
    </row>
    <row r="15965" spans="1:6" x14ac:dyDescent="0.3">
      <c r="A15965" s="336">
        <v>53045</v>
      </c>
      <c r="B15965" s="2" t="s">
        <v>295</v>
      </c>
      <c r="C15965" s="429">
        <v>6.1106170000000004</v>
      </c>
      <c r="D15965" s="429">
        <v>3.2835299999999998</v>
      </c>
      <c r="E15965" s="429">
        <v>2.8270870000000006</v>
      </c>
      <c r="F15965" s="429">
        <v>8.1948700000000017</v>
      </c>
    </row>
    <row r="15966" spans="1:6" x14ac:dyDescent="0.3">
      <c r="A15966" s="336">
        <v>53046</v>
      </c>
      <c r="B15966" s="2" t="s">
        <v>295</v>
      </c>
      <c r="C15966" s="429">
        <v>6.0926039999999997</v>
      </c>
      <c r="D15966" s="429">
        <v>3.255531</v>
      </c>
      <c r="E15966" s="429">
        <v>2.8370729999999997</v>
      </c>
      <c r="F15966" s="429">
        <v>8.2176209999999941</v>
      </c>
    </row>
    <row r="15967" spans="1:6" x14ac:dyDescent="0.3">
      <c r="A15967" s="336">
        <v>53048</v>
      </c>
      <c r="B15967" s="2" t="s">
        <v>295</v>
      </c>
      <c r="C15967" s="429">
        <v>6.0343479999999996</v>
      </c>
      <c r="D15967" s="429">
        <v>3.2746390000000001</v>
      </c>
      <c r="E15967" s="429">
        <v>2.7597089999999995</v>
      </c>
      <c r="F15967" s="429">
        <v>7.9344940000000008</v>
      </c>
    </row>
    <row r="15968" spans="1:6" x14ac:dyDescent="0.3">
      <c r="A15968" s="336">
        <v>53049</v>
      </c>
      <c r="B15968" s="2" t="s">
        <v>295</v>
      </c>
      <c r="C15968" s="429">
        <v>6.0230499999999996</v>
      </c>
      <c r="D15968" s="429">
        <v>3.0448119999999999</v>
      </c>
      <c r="E15968" s="429">
        <v>2.9782379999999997</v>
      </c>
      <c r="F15968" s="429">
        <v>7.9947549999999943</v>
      </c>
    </row>
    <row r="15969" spans="1:6" x14ac:dyDescent="0.3">
      <c r="A15969" s="336">
        <v>53050</v>
      </c>
      <c r="B15969" s="2" t="s">
        <v>295</v>
      </c>
      <c r="C15969" s="429">
        <v>6.0968159999999996</v>
      </c>
      <c r="D15969" s="429">
        <v>3.3976890000000002</v>
      </c>
      <c r="E15969" s="429">
        <v>2.6991269999999994</v>
      </c>
      <c r="F15969" s="429">
        <v>7.7194039999999973</v>
      </c>
    </row>
    <row r="15970" spans="1:6" x14ac:dyDescent="0.3">
      <c r="A15970" s="336">
        <v>53051</v>
      </c>
      <c r="B15970" s="2" t="s">
        <v>295</v>
      </c>
      <c r="C15970" s="429">
        <v>6.0949999999999998</v>
      </c>
      <c r="D15970" s="429">
        <v>3.216488</v>
      </c>
      <c r="E15970" s="429">
        <v>2.8785119999999997</v>
      </c>
      <c r="F15970" s="429">
        <v>8.3742599999999925</v>
      </c>
    </row>
    <row r="15971" spans="1:6" x14ac:dyDescent="0.3">
      <c r="A15971" s="336">
        <v>53057</v>
      </c>
      <c r="B15971" s="2" t="s">
        <v>295</v>
      </c>
      <c r="C15971" s="429">
        <v>5.9689540000000001</v>
      </c>
      <c r="D15971" s="429">
        <v>3.0673149999999998</v>
      </c>
      <c r="E15971" s="429">
        <v>2.9016390000000003</v>
      </c>
      <c r="F15971" s="429">
        <v>7.9590229999999877</v>
      </c>
    </row>
    <row r="15972" spans="1:6" x14ac:dyDescent="0.3">
      <c r="A15972" s="336">
        <v>53058</v>
      </c>
      <c r="B15972" s="2" t="s">
        <v>295</v>
      </c>
      <c r="C15972" s="429">
        <v>6.1718479999999998</v>
      </c>
      <c r="D15972" s="429">
        <v>3.5073759999999998</v>
      </c>
      <c r="E15972" s="429">
        <v>2.664472</v>
      </c>
      <c r="F15972" s="429">
        <v>7.5864029999999936</v>
      </c>
    </row>
    <row r="15973" spans="1:6" x14ac:dyDescent="0.3">
      <c r="A15973" s="336">
        <v>53059</v>
      </c>
      <c r="B15973" s="2" t="s">
        <v>295</v>
      </c>
      <c r="C15973" s="429">
        <v>6.1349289999999996</v>
      </c>
      <c r="D15973" s="429">
        <v>3.554481</v>
      </c>
      <c r="E15973" s="429">
        <v>2.5804479999999996</v>
      </c>
      <c r="F15973" s="429">
        <v>7.5245210000000036</v>
      </c>
    </row>
    <row r="15974" spans="1:6" x14ac:dyDescent="0.3">
      <c r="A15974" s="336">
        <v>53061</v>
      </c>
      <c r="B15974" s="2" t="s">
        <v>295</v>
      </c>
      <c r="C15974" s="429">
        <v>5.9218339999999996</v>
      </c>
      <c r="D15974" s="429">
        <v>3.0287289999999998</v>
      </c>
      <c r="E15974" s="429">
        <v>2.8931049999999998</v>
      </c>
      <c r="F15974" s="429">
        <v>7.7672680000000049</v>
      </c>
    </row>
    <row r="15975" spans="1:6" x14ac:dyDescent="0.3">
      <c r="A15975" s="336">
        <v>53063</v>
      </c>
      <c r="B15975" s="2" t="s">
        <v>295</v>
      </c>
      <c r="C15975" s="429">
        <v>5.9098990000000002</v>
      </c>
      <c r="D15975" s="429">
        <v>2.9805039999999998</v>
      </c>
      <c r="E15975" s="429">
        <v>2.9293950000000004</v>
      </c>
      <c r="F15975" s="429">
        <v>7.9845299999999959</v>
      </c>
    </row>
    <row r="15976" spans="1:6" x14ac:dyDescent="0.3">
      <c r="A15976" s="336">
        <v>53065</v>
      </c>
      <c r="B15976" s="2" t="s">
        <v>295</v>
      </c>
      <c r="C15976" s="429">
        <v>6.097397</v>
      </c>
      <c r="D15976" s="429">
        <v>3.2557450000000001</v>
      </c>
      <c r="E15976" s="429">
        <v>2.8416519999999998</v>
      </c>
      <c r="F15976" s="429">
        <v>7.9520380000000017</v>
      </c>
    </row>
    <row r="15977" spans="1:6" x14ac:dyDescent="0.3">
      <c r="A15977" s="336">
        <v>53066</v>
      </c>
      <c r="B15977" s="2" t="s">
        <v>295</v>
      </c>
      <c r="C15977" s="429">
        <v>6.1666239999999997</v>
      </c>
      <c r="D15977" s="429">
        <v>3.576419</v>
      </c>
      <c r="E15977" s="429">
        <v>2.5902049999999996</v>
      </c>
      <c r="F15977" s="429">
        <v>7.4653260000000046</v>
      </c>
    </row>
    <row r="15978" spans="1:6" x14ac:dyDescent="0.3">
      <c r="A15978" s="336">
        <v>53069</v>
      </c>
      <c r="B15978" s="2" t="s">
        <v>295</v>
      </c>
      <c r="C15978" s="429">
        <v>6.1732829999999996</v>
      </c>
      <c r="D15978" s="429">
        <v>3.5297990000000001</v>
      </c>
      <c r="E15978" s="429">
        <v>2.6434839999999995</v>
      </c>
      <c r="F15978" s="429">
        <v>7.5456380000000003</v>
      </c>
    </row>
    <row r="15979" spans="1:6" x14ac:dyDescent="0.3">
      <c r="A15979" s="336">
        <v>53070</v>
      </c>
      <c r="B15979" s="2" t="s">
        <v>295</v>
      </c>
      <c r="C15979" s="429">
        <v>6.0007619999999999</v>
      </c>
      <c r="D15979" s="429">
        <v>2.9325519999999998</v>
      </c>
      <c r="E15979" s="429">
        <v>3.0682100000000001</v>
      </c>
      <c r="F15979" s="429">
        <v>8.4084490000000045</v>
      </c>
    </row>
    <row r="15980" spans="1:6" x14ac:dyDescent="0.3">
      <c r="A15980" s="336">
        <v>53072</v>
      </c>
      <c r="B15980" s="2" t="s">
        <v>295</v>
      </c>
      <c r="C15980" s="429">
        <v>6.1246409999999996</v>
      </c>
      <c r="D15980" s="429">
        <v>3.388522</v>
      </c>
      <c r="E15980" s="429">
        <v>2.7361189999999995</v>
      </c>
      <c r="F15980" s="429">
        <v>7.8648429999999863</v>
      </c>
    </row>
    <row r="15981" spans="1:6" x14ac:dyDescent="0.3">
      <c r="A15981" s="336">
        <v>53073</v>
      </c>
      <c r="B15981" s="2" t="s">
        <v>295</v>
      </c>
      <c r="C15981" s="429">
        <v>5.9172669999999998</v>
      </c>
      <c r="D15981" s="429">
        <v>3.0172379999999999</v>
      </c>
      <c r="E15981" s="429">
        <v>2.900029</v>
      </c>
      <c r="F15981" s="429">
        <v>7.981268</v>
      </c>
    </row>
    <row r="15982" spans="1:6" x14ac:dyDescent="0.3">
      <c r="A15982" s="336">
        <v>53074</v>
      </c>
      <c r="B15982" s="2" t="s">
        <v>295</v>
      </c>
      <c r="C15982" s="429">
        <v>6.0199530000000001</v>
      </c>
      <c r="D15982" s="429">
        <v>2.9830809999999999</v>
      </c>
      <c r="E15982" s="429">
        <v>3.0368720000000002</v>
      </c>
      <c r="F15982" s="429">
        <v>8.5421970000000016</v>
      </c>
    </row>
    <row r="15983" spans="1:6" x14ac:dyDescent="0.3">
      <c r="A15983" s="336">
        <v>53075</v>
      </c>
      <c r="B15983" s="2" t="s">
        <v>295</v>
      </c>
      <c r="C15983" s="429">
        <v>5.9698979999999997</v>
      </c>
      <c r="D15983" s="429">
        <v>3.033461</v>
      </c>
      <c r="E15983" s="429">
        <v>2.9364369999999997</v>
      </c>
      <c r="F15983" s="429">
        <v>8.2007960000000146</v>
      </c>
    </row>
    <row r="15984" spans="1:6" x14ac:dyDescent="0.3">
      <c r="A15984" s="336">
        <v>53076</v>
      </c>
      <c r="B15984" s="2" t="s">
        <v>295</v>
      </c>
      <c r="C15984" s="429">
        <v>6.0597899999999996</v>
      </c>
      <c r="D15984" s="429">
        <v>3.2660269999999998</v>
      </c>
      <c r="E15984" s="429">
        <v>2.7937629999999998</v>
      </c>
      <c r="F15984" s="429">
        <v>7.9795760000000016</v>
      </c>
    </row>
    <row r="15985" spans="1:6" x14ac:dyDescent="0.3">
      <c r="A15985" s="336">
        <v>53078</v>
      </c>
      <c r="B15985" s="2" t="s">
        <v>295</v>
      </c>
      <c r="C15985" s="429">
        <v>6.0842669999999996</v>
      </c>
      <c r="D15985" s="429">
        <v>3.4705550000000001</v>
      </c>
      <c r="E15985" s="429">
        <v>2.6137119999999996</v>
      </c>
      <c r="F15985" s="429">
        <v>7.5917260000000013</v>
      </c>
    </row>
    <row r="15986" spans="1:6" x14ac:dyDescent="0.3">
      <c r="A15986" s="336">
        <v>53079</v>
      </c>
      <c r="B15986" s="2" t="s">
        <v>295</v>
      </c>
      <c r="C15986" s="429">
        <v>5.9563040000000003</v>
      </c>
      <c r="D15986" s="429">
        <v>3.055793</v>
      </c>
      <c r="E15986" s="429">
        <v>2.9005110000000003</v>
      </c>
      <c r="F15986" s="429">
        <v>7.8783619999999956</v>
      </c>
    </row>
    <row r="15987" spans="1:6" x14ac:dyDescent="0.3">
      <c r="A15987" s="336">
        <v>53080</v>
      </c>
      <c r="B15987" s="2" t="s">
        <v>295</v>
      </c>
      <c r="C15987" s="429">
        <v>6.0196649999999998</v>
      </c>
      <c r="D15987" s="429">
        <v>3.0451589999999999</v>
      </c>
      <c r="E15987" s="429">
        <v>2.9745059999999999</v>
      </c>
      <c r="F15987" s="429">
        <v>8.4661460000000019</v>
      </c>
    </row>
    <row r="15988" spans="1:6" x14ac:dyDescent="0.3">
      <c r="A15988" s="336">
        <v>53081</v>
      </c>
      <c r="B15988" s="2" t="s">
        <v>295</v>
      </c>
      <c r="C15988" s="429">
        <v>5.9961679999999999</v>
      </c>
      <c r="D15988" s="429">
        <v>2.8986679999999998</v>
      </c>
      <c r="E15988" s="429">
        <v>3.0975000000000001</v>
      </c>
      <c r="F15988" s="429">
        <v>8.4244430000000001</v>
      </c>
    </row>
    <row r="15989" spans="1:6" x14ac:dyDescent="0.3">
      <c r="A15989" s="336">
        <v>53083</v>
      </c>
      <c r="B15989" s="2" t="s">
        <v>295</v>
      </c>
      <c r="C15989" s="429">
        <v>5.9563940000000004</v>
      </c>
      <c r="D15989" s="429">
        <v>2.9279850000000001</v>
      </c>
      <c r="E15989" s="429">
        <v>3.0284090000000004</v>
      </c>
      <c r="F15989" s="429">
        <v>8.2807339999999989</v>
      </c>
    </row>
    <row r="15990" spans="1:6" x14ac:dyDescent="0.3">
      <c r="A15990" s="336">
        <v>53085</v>
      </c>
      <c r="B15990" s="2" t="s">
        <v>295</v>
      </c>
      <c r="C15990" s="429">
        <v>5.9473250000000002</v>
      </c>
      <c r="D15990" s="429">
        <v>2.9542830000000002</v>
      </c>
      <c r="E15990" s="429">
        <v>2.993042</v>
      </c>
      <c r="F15990" s="429">
        <v>8.2515579999999993</v>
      </c>
    </row>
    <row r="15991" spans="1:6" x14ac:dyDescent="0.3">
      <c r="A15991" s="336">
        <v>53086</v>
      </c>
      <c r="B15991" s="2" t="s">
        <v>295</v>
      </c>
      <c r="C15991" s="429">
        <v>6.0399640000000003</v>
      </c>
      <c r="D15991" s="429">
        <v>3.3044739999999999</v>
      </c>
      <c r="E15991" s="429">
        <v>2.7354900000000004</v>
      </c>
      <c r="F15991" s="429">
        <v>7.7981799999999986</v>
      </c>
    </row>
    <row r="15992" spans="1:6" x14ac:dyDescent="0.3">
      <c r="A15992" s="336">
        <v>53089</v>
      </c>
      <c r="B15992" s="2" t="s">
        <v>295</v>
      </c>
      <c r="C15992" s="429">
        <v>6.0941609999999997</v>
      </c>
      <c r="D15992" s="429">
        <v>3.3359589999999999</v>
      </c>
      <c r="E15992" s="429">
        <v>2.7582019999999998</v>
      </c>
      <c r="F15992" s="429">
        <v>7.9277120000000032</v>
      </c>
    </row>
    <row r="15993" spans="1:6" x14ac:dyDescent="0.3">
      <c r="A15993" s="336">
        <v>53090</v>
      </c>
      <c r="B15993" s="2" t="s">
        <v>295</v>
      </c>
      <c r="C15993" s="429">
        <v>6.0079799999999999</v>
      </c>
      <c r="D15993" s="429">
        <v>3.172987</v>
      </c>
      <c r="E15993" s="429">
        <v>2.8349929999999999</v>
      </c>
      <c r="F15993" s="429">
        <v>8.0668420000000047</v>
      </c>
    </row>
    <row r="15994" spans="1:6" x14ac:dyDescent="0.3">
      <c r="A15994" s="336">
        <v>53091</v>
      </c>
      <c r="B15994" s="2" t="s">
        <v>295</v>
      </c>
      <c r="C15994" s="429">
        <v>6.0349659999999998</v>
      </c>
      <c r="D15994" s="429">
        <v>3.332786</v>
      </c>
      <c r="E15994" s="429">
        <v>2.7021799999999998</v>
      </c>
      <c r="F15994" s="429">
        <v>7.7893869999999978</v>
      </c>
    </row>
    <row r="15995" spans="1:6" x14ac:dyDescent="0.3">
      <c r="A15995" s="336">
        <v>53092</v>
      </c>
      <c r="B15995" s="2" t="s">
        <v>295</v>
      </c>
      <c r="C15995" s="429">
        <v>6.0698280000000002</v>
      </c>
      <c r="D15995" s="429">
        <v>3.0527790000000001</v>
      </c>
      <c r="E15995" s="429">
        <v>3.0170490000000001</v>
      </c>
      <c r="F15995" s="429">
        <v>8.699028000000002</v>
      </c>
    </row>
    <row r="15996" spans="1:6" x14ac:dyDescent="0.3">
      <c r="A15996" s="336">
        <v>53093</v>
      </c>
      <c r="B15996" s="2" t="s">
        <v>295</v>
      </c>
      <c r="C15996" s="429">
        <v>5.9452730000000003</v>
      </c>
      <c r="D15996" s="429">
        <v>3.0024459999999999</v>
      </c>
      <c r="E15996" s="429">
        <v>2.9428270000000003</v>
      </c>
      <c r="F15996" s="429">
        <v>8.1568849999999991</v>
      </c>
    </row>
    <row r="15997" spans="1:6" x14ac:dyDescent="0.3">
      <c r="A15997" s="336">
        <v>53094</v>
      </c>
      <c r="B15997" s="2" t="s">
        <v>293</v>
      </c>
      <c r="C15997" s="429">
        <v>6.0442</v>
      </c>
      <c r="D15997" s="429">
        <v>3.5424039999999999</v>
      </c>
      <c r="E15997" s="429">
        <v>2.5017960000000001</v>
      </c>
      <c r="F15997" s="429">
        <v>7.1466709999999978</v>
      </c>
    </row>
    <row r="15998" spans="1:6" x14ac:dyDescent="0.3">
      <c r="A15998" s="336">
        <v>53095</v>
      </c>
      <c r="B15998" s="2" t="s">
        <v>295</v>
      </c>
      <c r="C15998" s="429">
        <v>6.0276940000000003</v>
      </c>
      <c r="D15998" s="429">
        <v>3.1789510000000001</v>
      </c>
      <c r="E15998" s="429">
        <v>2.8487430000000002</v>
      </c>
      <c r="F15998" s="429">
        <v>8.1282789999999991</v>
      </c>
    </row>
    <row r="15999" spans="1:6" x14ac:dyDescent="0.3">
      <c r="A15999" s="336">
        <v>53097</v>
      </c>
      <c r="B15999" s="2" t="s">
        <v>295</v>
      </c>
      <c r="C15999" s="429">
        <v>6.0680069999999997</v>
      </c>
      <c r="D15999" s="429">
        <v>3.0852819999999999</v>
      </c>
      <c r="E15999" s="429">
        <v>2.9827249999999998</v>
      </c>
      <c r="F15999" s="429">
        <v>8.6096600000000016</v>
      </c>
    </row>
    <row r="16000" spans="1:6" x14ac:dyDescent="0.3">
      <c r="A16000" s="336">
        <v>53098</v>
      </c>
      <c r="B16000" s="2" t="s">
        <v>293</v>
      </c>
      <c r="C16000" s="429">
        <v>5.9985340000000003</v>
      </c>
      <c r="D16000" s="429">
        <v>3.5182530000000001</v>
      </c>
      <c r="E16000" s="429">
        <v>2.4802810000000002</v>
      </c>
      <c r="F16000" s="429">
        <v>7.2149309999999929</v>
      </c>
    </row>
    <row r="16001" spans="1:6" x14ac:dyDescent="0.3">
      <c r="A16001" s="336">
        <v>53103</v>
      </c>
      <c r="B16001" s="2" t="s">
        <v>295</v>
      </c>
      <c r="C16001" s="429">
        <v>6.1631650000000002</v>
      </c>
      <c r="D16001" s="429">
        <v>3.431397</v>
      </c>
      <c r="E16001" s="429">
        <v>2.7317680000000002</v>
      </c>
      <c r="F16001" s="429">
        <v>7.6071110000000033</v>
      </c>
    </row>
    <row r="16002" spans="1:6" x14ac:dyDescent="0.3">
      <c r="A16002" s="336">
        <v>53104</v>
      </c>
      <c r="B16002" s="2" t="s">
        <v>293</v>
      </c>
      <c r="C16002" s="429">
        <v>6.0204500000000003</v>
      </c>
      <c r="D16002" s="429">
        <v>3.3864839999999998</v>
      </c>
      <c r="E16002" s="429">
        <v>2.6339660000000005</v>
      </c>
      <c r="F16002" s="429">
        <v>6.803688999999995</v>
      </c>
    </row>
    <row r="16003" spans="1:6" x14ac:dyDescent="0.3">
      <c r="A16003" s="336">
        <v>53105</v>
      </c>
      <c r="B16003" s="2" t="s">
        <v>295</v>
      </c>
      <c r="C16003" s="429">
        <v>6.183681</v>
      </c>
      <c r="D16003" s="429">
        <v>3.5564879999999999</v>
      </c>
      <c r="E16003" s="429">
        <v>2.6271930000000001</v>
      </c>
      <c r="F16003" s="429">
        <v>7.1754899999999999</v>
      </c>
    </row>
    <row r="16004" spans="1:6" x14ac:dyDescent="0.3">
      <c r="A16004" s="336">
        <v>53108</v>
      </c>
      <c r="B16004" s="2" t="s">
        <v>295</v>
      </c>
      <c r="C16004" s="429">
        <v>6.0802839999999998</v>
      </c>
      <c r="D16004" s="429">
        <v>3.3370989999999998</v>
      </c>
      <c r="E16004" s="429">
        <v>2.743185</v>
      </c>
      <c r="F16004" s="429">
        <v>7.1113470000000056</v>
      </c>
    </row>
    <row r="16005" spans="1:6" x14ac:dyDescent="0.3">
      <c r="A16005" s="336">
        <v>53110</v>
      </c>
      <c r="B16005" s="2" t="s">
        <v>295</v>
      </c>
      <c r="C16005" s="429">
        <v>6.0527930000000003</v>
      </c>
      <c r="D16005" s="429">
        <v>3.1948029999999998</v>
      </c>
      <c r="E16005" s="429">
        <v>2.8579900000000005</v>
      </c>
      <c r="F16005" s="429">
        <v>7.5220319999999994</v>
      </c>
    </row>
    <row r="16006" spans="1:6" x14ac:dyDescent="0.3">
      <c r="A16006" s="336">
        <v>53114</v>
      </c>
      <c r="B16006" s="2" t="s">
        <v>295</v>
      </c>
      <c r="C16006" s="429">
        <v>6.175916</v>
      </c>
      <c r="D16006" s="429">
        <v>3.6965080000000001</v>
      </c>
      <c r="E16006" s="429">
        <v>2.4794079999999998</v>
      </c>
      <c r="F16006" s="429">
        <v>6.8025790000000121</v>
      </c>
    </row>
    <row r="16007" spans="1:6" x14ac:dyDescent="0.3">
      <c r="A16007" s="336">
        <v>53115</v>
      </c>
      <c r="B16007" s="2" t="s">
        <v>295</v>
      </c>
      <c r="C16007" s="429">
        <v>6.1809320000000003</v>
      </c>
      <c r="D16007" s="429">
        <v>3.6830829999999999</v>
      </c>
      <c r="E16007" s="429">
        <v>2.4978490000000004</v>
      </c>
      <c r="F16007" s="429">
        <v>6.8678460000000001</v>
      </c>
    </row>
    <row r="16008" spans="1:6" x14ac:dyDescent="0.3">
      <c r="A16008" s="336">
        <v>53118</v>
      </c>
      <c r="B16008" s="2" t="s">
        <v>295</v>
      </c>
      <c r="C16008" s="429">
        <v>6.1881310000000003</v>
      </c>
      <c r="D16008" s="429">
        <v>3.6064419999999999</v>
      </c>
      <c r="E16008" s="429">
        <v>2.5816890000000003</v>
      </c>
      <c r="F16008" s="429">
        <v>7.3958289999999991</v>
      </c>
    </row>
    <row r="16009" spans="1:6" x14ac:dyDescent="0.3">
      <c r="A16009" s="336">
        <v>53119</v>
      </c>
      <c r="B16009" s="2" t="s">
        <v>295</v>
      </c>
      <c r="C16009" s="429">
        <v>6.1875150000000003</v>
      </c>
      <c r="D16009" s="429">
        <v>3.6070359999999999</v>
      </c>
      <c r="E16009" s="429">
        <v>2.5804790000000004</v>
      </c>
      <c r="F16009" s="429">
        <v>7.3255520000000018</v>
      </c>
    </row>
    <row r="16010" spans="1:6" x14ac:dyDescent="0.3">
      <c r="A16010" s="336">
        <v>53120</v>
      </c>
      <c r="B16010" s="2" t="s">
        <v>295</v>
      </c>
      <c r="C16010" s="429">
        <v>6.1822600000000003</v>
      </c>
      <c r="D16010" s="429">
        <v>3.5862150000000002</v>
      </c>
      <c r="E16010" s="429">
        <v>2.5960450000000002</v>
      </c>
      <c r="F16010" s="429">
        <v>7.2567410000000017</v>
      </c>
    </row>
    <row r="16011" spans="1:6" x14ac:dyDescent="0.3">
      <c r="A16011" s="336">
        <v>53121</v>
      </c>
      <c r="B16011" s="2" t="s">
        <v>295</v>
      </c>
      <c r="C16011" s="429">
        <v>6.1776249999999999</v>
      </c>
      <c r="D16011" s="429">
        <v>3.6443159999999999</v>
      </c>
      <c r="E16011" s="429">
        <v>2.533309</v>
      </c>
      <c r="F16011" s="429">
        <v>7.0376280000000051</v>
      </c>
    </row>
    <row r="16012" spans="1:6" x14ac:dyDescent="0.3">
      <c r="A16012" s="336">
        <v>53122</v>
      </c>
      <c r="B16012" s="2" t="s">
        <v>295</v>
      </c>
      <c r="C16012" s="429">
        <v>6.1043079999999996</v>
      </c>
      <c r="D16012" s="429">
        <v>3.2262059999999999</v>
      </c>
      <c r="E16012" s="429">
        <v>2.8781019999999997</v>
      </c>
      <c r="F16012" s="429">
        <v>8.3578720000000004</v>
      </c>
    </row>
    <row r="16013" spans="1:6" x14ac:dyDescent="0.3">
      <c r="A16013" s="336">
        <v>53125</v>
      </c>
      <c r="B16013" s="2" t="s">
        <v>295</v>
      </c>
      <c r="C16013" s="429">
        <v>6.1988789999999998</v>
      </c>
      <c r="D16013" s="429">
        <v>3.6465160000000001</v>
      </c>
      <c r="E16013" s="429">
        <v>2.5523629999999997</v>
      </c>
      <c r="F16013" s="429">
        <v>6.9080769999999845</v>
      </c>
    </row>
    <row r="16014" spans="1:6" x14ac:dyDescent="0.3">
      <c r="A16014" s="336">
        <v>53126</v>
      </c>
      <c r="B16014" s="2" t="s">
        <v>295</v>
      </c>
      <c r="C16014" s="429">
        <v>6.108263</v>
      </c>
      <c r="D16014" s="429">
        <v>3.381802</v>
      </c>
      <c r="E16014" s="429">
        <v>2.726461</v>
      </c>
      <c r="F16014" s="429">
        <v>7.1278360000000021</v>
      </c>
    </row>
    <row r="16015" spans="1:6" x14ac:dyDescent="0.3">
      <c r="A16015" s="336">
        <v>53128</v>
      </c>
      <c r="B16015" s="2" t="s">
        <v>295</v>
      </c>
      <c r="C16015" s="429">
        <v>6.1889209999999997</v>
      </c>
      <c r="D16015" s="429">
        <v>3.6097990000000002</v>
      </c>
      <c r="E16015" s="429">
        <v>2.5791219999999995</v>
      </c>
      <c r="F16015" s="429">
        <v>7.0277990000000052</v>
      </c>
    </row>
    <row r="16016" spans="1:6" x14ac:dyDescent="0.3">
      <c r="A16016" s="336">
        <v>53129</v>
      </c>
      <c r="B16016" s="2" t="s">
        <v>295</v>
      </c>
      <c r="C16016" s="429">
        <v>6.0590130000000002</v>
      </c>
      <c r="D16016" s="429">
        <v>3.2626909999999998</v>
      </c>
      <c r="E16016" s="429">
        <v>2.7963220000000004</v>
      </c>
      <c r="F16016" s="429">
        <v>7.5998920000000076</v>
      </c>
    </row>
    <row r="16017" spans="1:6" x14ac:dyDescent="0.3">
      <c r="A16017" s="336">
        <v>53130</v>
      </c>
      <c r="B16017" s="2" t="s">
        <v>295</v>
      </c>
      <c r="C16017" s="429">
        <v>6.069591</v>
      </c>
      <c r="D16017" s="429">
        <v>3.284043</v>
      </c>
      <c r="E16017" s="429">
        <v>2.7855479999999999</v>
      </c>
      <c r="F16017" s="429">
        <v>7.6859989999999989</v>
      </c>
    </row>
    <row r="16018" spans="1:6" x14ac:dyDescent="0.3">
      <c r="A16018" s="336">
        <v>53132</v>
      </c>
      <c r="B16018" s="2" t="s">
        <v>295</v>
      </c>
      <c r="C16018" s="429">
        <v>6.0685130000000003</v>
      </c>
      <c r="D16018" s="429">
        <v>3.310295</v>
      </c>
      <c r="E16018" s="429">
        <v>2.7582180000000003</v>
      </c>
      <c r="F16018" s="429">
        <v>7.3914920000000031</v>
      </c>
    </row>
    <row r="16019" spans="1:6" x14ac:dyDescent="0.3">
      <c r="A16019" s="336">
        <v>53137</v>
      </c>
      <c r="B16019" s="2" t="s">
        <v>293</v>
      </c>
      <c r="C16019" s="429">
        <v>6.0901439999999996</v>
      </c>
      <c r="D16019" s="429">
        <v>3.5458799999999999</v>
      </c>
      <c r="E16019" s="429">
        <v>2.5442639999999996</v>
      </c>
      <c r="F16019" s="429">
        <v>7.2482569999999988</v>
      </c>
    </row>
    <row r="16020" spans="1:6" x14ac:dyDescent="0.3">
      <c r="A16020" s="336">
        <v>53139</v>
      </c>
      <c r="B16020" s="2" t="s">
        <v>295</v>
      </c>
      <c r="C16020" s="429">
        <v>6.1685100000000004</v>
      </c>
      <c r="D16020" s="429">
        <v>3.4916529999999999</v>
      </c>
      <c r="E16020" s="429">
        <v>2.6768570000000005</v>
      </c>
      <c r="F16020" s="429">
        <v>7.1442990000000037</v>
      </c>
    </row>
    <row r="16021" spans="1:6" x14ac:dyDescent="0.3">
      <c r="A16021" s="336">
        <v>53140</v>
      </c>
      <c r="B16021" s="2" t="s">
        <v>293</v>
      </c>
      <c r="C16021" s="429">
        <v>5.9259919999999999</v>
      </c>
      <c r="D16021" s="429">
        <v>3.1958989999999998</v>
      </c>
      <c r="E16021" s="429">
        <v>2.7300930000000001</v>
      </c>
      <c r="F16021" s="429">
        <v>6.618594999999992</v>
      </c>
    </row>
    <row r="16022" spans="1:6" x14ac:dyDescent="0.3">
      <c r="A16022" s="336">
        <v>53142</v>
      </c>
      <c r="B16022" s="2" t="s">
        <v>293</v>
      </c>
      <c r="C16022" s="429">
        <v>6.0004670000000004</v>
      </c>
      <c r="D16022" s="429">
        <v>3.3315700000000001</v>
      </c>
      <c r="E16022" s="429">
        <v>2.6688970000000003</v>
      </c>
      <c r="F16022" s="429">
        <v>6.6806400000000004</v>
      </c>
    </row>
    <row r="16023" spans="1:6" x14ac:dyDescent="0.3">
      <c r="A16023" s="336">
        <v>53143</v>
      </c>
      <c r="B16023" s="2" t="s">
        <v>293</v>
      </c>
      <c r="C16023" s="429">
        <v>5.9730970000000001</v>
      </c>
      <c r="D16023" s="429">
        <v>3.2525499999999998</v>
      </c>
      <c r="E16023" s="429">
        <v>2.7205470000000003</v>
      </c>
      <c r="F16023" s="429">
        <v>6.615132999999993</v>
      </c>
    </row>
    <row r="16024" spans="1:6" x14ac:dyDescent="0.3">
      <c r="A16024" s="336">
        <v>53144</v>
      </c>
      <c r="B16024" s="2" t="s">
        <v>293</v>
      </c>
      <c r="C16024" s="429">
        <v>5.9502439999999996</v>
      </c>
      <c r="D16024" s="429">
        <v>3.2667069999999998</v>
      </c>
      <c r="E16024" s="429">
        <v>2.6835369999999998</v>
      </c>
      <c r="F16024" s="429">
        <v>6.685537999999994</v>
      </c>
    </row>
    <row r="16025" spans="1:6" x14ac:dyDescent="0.3">
      <c r="A16025" s="336">
        <v>53146</v>
      </c>
      <c r="B16025" s="2" t="s">
        <v>295</v>
      </c>
      <c r="C16025" s="429">
        <v>6.1175889999999997</v>
      </c>
      <c r="D16025" s="429">
        <v>3.340014</v>
      </c>
      <c r="E16025" s="429">
        <v>2.7775749999999997</v>
      </c>
      <c r="F16025" s="429">
        <v>7.8479790000000058</v>
      </c>
    </row>
    <row r="16026" spans="1:6" x14ac:dyDescent="0.3">
      <c r="A16026" s="336">
        <v>53147</v>
      </c>
      <c r="B16026" s="2" t="s">
        <v>295</v>
      </c>
      <c r="C16026" s="429">
        <v>6.1896909999999998</v>
      </c>
      <c r="D16026" s="429">
        <v>3.625712</v>
      </c>
      <c r="E16026" s="429">
        <v>2.5639789999999998</v>
      </c>
      <c r="F16026" s="429">
        <v>6.9966940000000015</v>
      </c>
    </row>
    <row r="16027" spans="1:6" x14ac:dyDescent="0.3">
      <c r="A16027" s="336">
        <v>53149</v>
      </c>
      <c r="B16027" s="2" t="s">
        <v>295</v>
      </c>
      <c r="C16027" s="429">
        <v>6.1877180000000003</v>
      </c>
      <c r="D16027" s="429">
        <v>3.5219649999999998</v>
      </c>
      <c r="E16027" s="429">
        <v>2.6657530000000005</v>
      </c>
      <c r="F16027" s="429">
        <v>7.4555329999999991</v>
      </c>
    </row>
    <row r="16028" spans="1:6" x14ac:dyDescent="0.3">
      <c r="A16028" s="336">
        <v>53150</v>
      </c>
      <c r="B16028" s="2" t="s">
        <v>295</v>
      </c>
      <c r="C16028" s="429">
        <v>6.1132390000000001</v>
      </c>
      <c r="D16028" s="429">
        <v>3.3712629999999999</v>
      </c>
      <c r="E16028" s="429">
        <v>2.7419760000000002</v>
      </c>
      <c r="F16028" s="429">
        <v>7.5520560000000003</v>
      </c>
    </row>
    <row r="16029" spans="1:6" x14ac:dyDescent="0.3">
      <c r="A16029" s="336">
        <v>53151</v>
      </c>
      <c r="B16029" s="2" t="s">
        <v>295</v>
      </c>
      <c r="C16029" s="429">
        <v>6.0926600000000004</v>
      </c>
      <c r="D16029" s="429">
        <v>3.2900450000000001</v>
      </c>
      <c r="E16029" s="429">
        <v>2.8026150000000003</v>
      </c>
      <c r="F16029" s="429">
        <v>7.912151000000005</v>
      </c>
    </row>
    <row r="16030" spans="1:6" x14ac:dyDescent="0.3">
      <c r="A16030" s="336">
        <v>53153</v>
      </c>
      <c r="B16030" s="2" t="s">
        <v>295</v>
      </c>
      <c r="C16030" s="429">
        <v>6.1946009999999996</v>
      </c>
      <c r="D16030" s="429">
        <v>3.5516730000000001</v>
      </c>
      <c r="E16030" s="429">
        <v>2.6429279999999995</v>
      </c>
      <c r="F16030" s="429">
        <v>7.4311889999999998</v>
      </c>
    </row>
    <row r="16031" spans="1:6" x14ac:dyDescent="0.3">
      <c r="A16031" s="336">
        <v>53154</v>
      </c>
      <c r="B16031" s="2" t="s">
        <v>295</v>
      </c>
      <c r="C16031" s="429">
        <v>6.052772</v>
      </c>
      <c r="D16031" s="429">
        <v>3.2684959999999998</v>
      </c>
      <c r="E16031" s="429">
        <v>2.7842760000000002</v>
      </c>
      <c r="F16031" s="429">
        <v>7.2090720000000026</v>
      </c>
    </row>
    <row r="16032" spans="1:6" x14ac:dyDescent="0.3">
      <c r="A16032" s="336">
        <v>53156</v>
      </c>
      <c r="B16032" s="2" t="s">
        <v>293</v>
      </c>
      <c r="C16032" s="429">
        <v>6.1193179999999998</v>
      </c>
      <c r="D16032" s="429">
        <v>3.5509629999999999</v>
      </c>
      <c r="E16032" s="429">
        <v>2.5683549999999999</v>
      </c>
      <c r="F16032" s="429">
        <v>7.2859960000000008</v>
      </c>
    </row>
    <row r="16033" spans="1:6" x14ac:dyDescent="0.3">
      <c r="A16033" s="336">
        <v>53158</v>
      </c>
      <c r="B16033" s="2" t="s">
        <v>293</v>
      </c>
      <c r="C16033" s="429">
        <v>5.9983420000000001</v>
      </c>
      <c r="D16033" s="429">
        <v>3.3199290000000001</v>
      </c>
      <c r="E16033" s="429">
        <v>2.6784129999999999</v>
      </c>
      <c r="F16033" s="429">
        <v>6.6888260000000024</v>
      </c>
    </row>
    <row r="16034" spans="1:6" x14ac:dyDescent="0.3">
      <c r="A16034" s="336">
        <v>53168</v>
      </c>
      <c r="B16034" s="2" t="s">
        <v>295</v>
      </c>
      <c r="C16034" s="429">
        <v>6.1837390000000001</v>
      </c>
      <c r="D16034" s="429">
        <v>3.5541019999999999</v>
      </c>
      <c r="E16034" s="429">
        <v>2.6296370000000002</v>
      </c>
      <c r="F16034" s="429">
        <v>6.9422789999999992</v>
      </c>
    </row>
    <row r="16035" spans="1:6" x14ac:dyDescent="0.3">
      <c r="A16035" s="336">
        <v>53170</v>
      </c>
      <c r="B16035" s="2" t="s">
        <v>295</v>
      </c>
      <c r="C16035" s="429">
        <v>6.1876170000000004</v>
      </c>
      <c r="D16035" s="429">
        <v>3.5715210000000002</v>
      </c>
      <c r="E16035" s="429">
        <v>2.6160960000000002</v>
      </c>
      <c r="F16035" s="429">
        <v>6.9591150000000077</v>
      </c>
    </row>
    <row r="16036" spans="1:6" x14ac:dyDescent="0.3">
      <c r="A16036" s="336">
        <v>53172</v>
      </c>
      <c r="B16036" s="2" t="s">
        <v>295</v>
      </c>
      <c r="C16036" s="429">
        <v>6.0502940000000001</v>
      </c>
      <c r="D16036" s="429">
        <v>3.2231649999999998</v>
      </c>
      <c r="E16036" s="429">
        <v>2.8271290000000002</v>
      </c>
      <c r="F16036" s="429">
        <v>7.315928999999997</v>
      </c>
    </row>
    <row r="16037" spans="1:6" x14ac:dyDescent="0.3">
      <c r="A16037" s="336">
        <v>53177</v>
      </c>
      <c r="B16037" s="2" t="s">
        <v>295</v>
      </c>
      <c r="C16037" s="429">
        <v>6.1180719999999997</v>
      </c>
      <c r="D16037" s="429">
        <v>3.4296920000000002</v>
      </c>
      <c r="E16037" s="429">
        <v>2.6883799999999995</v>
      </c>
      <c r="F16037" s="429">
        <v>6.8080639999999981</v>
      </c>
    </row>
    <row r="16038" spans="1:6" x14ac:dyDescent="0.3">
      <c r="A16038" s="336">
        <v>53178</v>
      </c>
      <c r="B16038" s="2" t="s">
        <v>293</v>
      </c>
      <c r="C16038" s="429">
        <v>6.060441</v>
      </c>
      <c r="D16038" s="429">
        <v>3.5117379999999998</v>
      </c>
      <c r="E16038" s="429">
        <v>2.5487030000000002</v>
      </c>
      <c r="F16038" s="429">
        <v>7.3111940000000004</v>
      </c>
    </row>
    <row r="16039" spans="1:6" x14ac:dyDescent="0.3">
      <c r="A16039" s="336">
        <v>53179</v>
      </c>
      <c r="B16039" s="2" t="s">
        <v>295</v>
      </c>
      <c r="C16039" s="429">
        <v>6.1961120000000003</v>
      </c>
      <c r="D16039" s="429">
        <v>3.5873240000000002</v>
      </c>
      <c r="E16039" s="429">
        <v>2.6087880000000001</v>
      </c>
      <c r="F16039" s="429">
        <v>6.9294569999999993</v>
      </c>
    </row>
    <row r="16040" spans="1:6" x14ac:dyDescent="0.3">
      <c r="A16040" s="336">
        <v>53181</v>
      </c>
      <c r="B16040" s="2" t="s">
        <v>293</v>
      </c>
      <c r="C16040" s="429">
        <v>6.1415810000000004</v>
      </c>
      <c r="D16040" s="429">
        <v>3.536276</v>
      </c>
      <c r="E16040" s="429">
        <v>2.6053050000000004</v>
      </c>
      <c r="F16040" s="429">
        <v>7.0238340000000044</v>
      </c>
    </row>
    <row r="16041" spans="1:6" x14ac:dyDescent="0.3">
      <c r="A16041" s="336">
        <v>53182</v>
      </c>
      <c r="B16041" s="2" t="s">
        <v>295</v>
      </c>
      <c r="C16041" s="429">
        <v>6.148968</v>
      </c>
      <c r="D16041" s="429">
        <v>3.461579</v>
      </c>
      <c r="E16041" s="429">
        <v>2.687389</v>
      </c>
      <c r="F16041" s="429">
        <v>7.0406949999999995</v>
      </c>
    </row>
    <row r="16042" spans="1:6" x14ac:dyDescent="0.3">
      <c r="A16042" s="336">
        <v>53183</v>
      </c>
      <c r="B16042" s="2" t="s">
        <v>295</v>
      </c>
      <c r="C16042" s="429">
        <v>6.1839320000000004</v>
      </c>
      <c r="D16042" s="429">
        <v>3.5114589999999999</v>
      </c>
      <c r="E16042" s="429">
        <v>2.6724730000000005</v>
      </c>
      <c r="F16042" s="429">
        <v>7.555817999999995</v>
      </c>
    </row>
    <row r="16043" spans="1:6" x14ac:dyDescent="0.3">
      <c r="A16043" s="336">
        <v>53184</v>
      </c>
      <c r="B16043" s="2" t="s">
        <v>295</v>
      </c>
      <c r="C16043" s="429">
        <v>6.1974660000000004</v>
      </c>
      <c r="D16043" s="429">
        <v>3.6545070000000002</v>
      </c>
      <c r="E16043" s="429">
        <v>2.5429590000000002</v>
      </c>
      <c r="F16043" s="429">
        <v>6.8974389999999985</v>
      </c>
    </row>
    <row r="16044" spans="1:6" x14ac:dyDescent="0.3">
      <c r="A16044" s="336">
        <v>53185</v>
      </c>
      <c r="B16044" s="2" t="s">
        <v>295</v>
      </c>
      <c r="C16044" s="429">
        <v>6.1659649999999999</v>
      </c>
      <c r="D16044" s="429">
        <v>3.462059</v>
      </c>
      <c r="E16044" s="429">
        <v>2.7039059999999999</v>
      </c>
      <c r="F16044" s="429">
        <v>7.4458059999999975</v>
      </c>
    </row>
    <row r="16045" spans="1:6" x14ac:dyDescent="0.3">
      <c r="A16045" s="336">
        <v>53186</v>
      </c>
      <c r="B16045" s="2" t="s">
        <v>295</v>
      </c>
      <c r="C16045" s="429">
        <v>6.1258509999999999</v>
      </c>
      <c r="D16045" s="429">
        <v>3.3563700000000001</v>
      </c>
      <c r="E16045" s="429">
        <v>2.7694809999999999</v>
      </c>
      <c r="F16045" s="429">
        <v>7.9210590000000067</v>
      </c>
    </row>
    <row r="16046" spans="1:6" x14ac:dyDescent="0.3">
      <c r="A16046" s="336">
        <v>53188</v>
      </c>
      <c r="B16046" s="2" t="s">
        <v>295</v>
      </c>
      <c r="C16046" s="429">
        <v>6.1512310000000001</v>
      </c>
      <c r="D16046" s="429">
        <v>3.4346899999999998</v>
      </c>
      <c r="E16046" s="429">
        <v>2.7165410000000003</v>
      </c>
      <c r="F16046" s="429">
        <v>7.7313799999999979</v>
      </c>
    </row>
    <row r="16047" spans="1:6" x14ac:dyDescent="0.3">
      <c r="A16047" s="336">
        <v>53189</v>
      </c>
      <c r="B16047" s="2" t="s">
        <v>295</v>
      </c>
      <c r="C16047" s="429">
        <v>6.1688549999999998</v>
      </c>
      <c r="D16047" s="429">
        <v>3.4506299999999999</v>
      </c>
      <c r="E16047" s="429">
        <v>2.7182249999999999</v>
      </c>
      <c r="F16047" s="429">
        <v>7.6544570000000078</v>
      </c>
    </row>
    <row r="16048" spans="1:6" x14ac:dyDescent="0.3">
      <c r="A16048" s="336">
        <v>53190</v>
      </c>
      <c r="B16048" s="2" t="s">
        <v>293</v>
      </c>
      <c r="C16048" s="429">
        <v>6.1142839999999996</v>
      </c>
      <c r="D16048" s="429">
        <v>3.6283539999999999</v>
      </c>
      <c r="E16048" s="429">
        <v>2.4859299999999998</v>
      </c>
      <c r="F16048" s="429">
        <v>7.0306769999999936</v>
      </c>
    </row>
    <row r="16049" spans="1:6" x14ac:dyDescent="0.3">
      <c r="A16049" s="336">
        <v>53191</v>
      </c>
      <c r="B16049" s="2" t="s">
        <v>295</v>
      </c>
      <c r="C16049" s="429">
        <v>6.1961940000000002</v>
      </c>
      <c r="D16049" s="429">
        <v>3.6457310000000001</v>
      </c>
      <c r="E16049" s="429">
        <v>2.5504630000000001</v>
      </c>
      <c r="F16049" s="429">
        <v>6.8887620000000069</v>
      </c>
    </row>
    <row r="16050" spans="1:6" x14ac:dyDescent="0.3">
      <c r="A16050" s="336">
        <v>53202</v>
      </c>
      <c r="B16050" s="2" t="s">
        <v>295</v>
      </c>
      <c r="C16050" s="429">
        <v>6.0797829999999999</v>
      </c>
      <c r="D16050" s="429">
        <v>3.1060140000000001</v>
      </c>
      <c r="E16050" s="429">
        <v>2.9737689999999999</v>
      </c>
      <c r="F16050" s="429">
        <v>8.3467969999999916</v>
      </c>
    </row>
    <row r="16051" spans="1:6" x14ac:dyDescent="0.3">
      <c r="A16051" s="336">
        <v>53203</v>
      </c>
      <c r="B16051" s="2" t="s">
        <v>295</v>
      </c>
      <c r="C16051" s="429">
        <v>6.0811500000000001</v>
      </c>
      <c r="D16051" s="429">
        <v>3.1233119999999999</v>
      </c>
      <c r="E16051" s="429">
        <v>2.9578380000000002</v>
      </c>
      <c r="F16051" s="429">
        <v>8.313562000000001</v>
      </c>
    </row>
    <row r="16052" spans="1:6" x14ac:dyDescent="0.3">
      <c r="A16052" s="336">
        <v>53204</v>
      </c>
      <c r="B16052" s="2" t="s">
        <v>295</v>
      </c>
      <c r="C16052" s="429">
        <v>6.0754929999999998</v>
      </c>
      <c r="D16052" s="429">
        <v>3.1467990000000001</v>
      </c>
      <c r="E16052" s="429">
        <v>2.9286939999999997</v>
      </c>
      <c r="F16052" s="429">
        <v>8.1674209999999938</v>
      </c>
    </row>
    <row r="16053" spans="1:6" x14ac:dyDescent="0.3">
      <c r="A16053" s="336">
        <v>53205</v>
      </c>
      <c r="B16053" s="2" t="s">
        <v>295</v>
      </c>
      <c r="C16053" s="429">
        <v>6.0897589999999999</v>
      </c>
      <c r="D16053" s="429">
        <v>3.1147450000000001</v>
      </c>
      <c r="E16053" s="429">
        <v>2.9750139999999998</v>
      </c>
      <c r="F16053" s="429">
        <v>8.4615469999999924</v>
      </c>
    </row>
    <row r="16054" spans="1:6" x14ac:dyDescent="0.3">
      <c r="A16054" s="336">
        <v>53206</v>
      </c>
      <c r="B16054" s="2" t="s">
        <v>295</v>
      </c>
      <c r="C16054" s="429">
        <v>6.0968549999999997</v>
      </c>
      <c r="D16054" s="429">
        <v>3.0967989999999999</v>
      </c>
      <c r="E16054" s="429">
        <v>3.0000559999999998</v>
      </c>
      <c r="F16054" s="429">
        <v>8.6166689999999981</v>
      </c>
    </row>
    <row r="16055" spans="1:6" x14ac:dyDescent="0.3">
      <c r="A16055" s="336">
        <v>53207</v>
      </c>
      <c r="B16055" s="2" t="s">
        <v>295</v>
      </c>
      <c r="C16055" s="429">
        <v>6.0562639999999996</v>
      </c>
      <c r="D16055" s="429">
        <v>3.1816870000000002</v>
      </c>
      <c r="E16055" s="429">
        <v>2.8745769999999995</v>
      </c>
      <c r="F16055" s="429">
        <v>7.7640480000000061</v>
      </c>
    </row>
    <row r="16056" spans="1:6" x14ac:dyDescent="0.3">
      <c r="A16056" s="336">
        <v>53208</v>
      </c>
      <c r="B16056" s="2" t="s">
        <v>295</v>
      </c>
      <c r="C16056" s="429">
        <v>6.0898279999999998</v>
      </c>
      <c r="D16056" s="429">
        <v>3.1463369999999999</v>
      </c>
      <c r="E16056" s="429">
        <v>2.9434909999999999</v>
      </c>
      <c r="F16056" s="429">
        <v>8.3781110000000041</v>
      </c>
    </row>
    <row r="16057" spans="1:6" x14ac:dyDescent="0.3">
      <c r="A16057" s="336">
        <v>53209</v>
      </c>
      <c r="B16057" s="2" t="s">
        <v>295</v>
      </c>
      <c r="C16057" s="429">
        <v>6.090897</v>
      </c>
      <c r="D16057" s="429">
        <v>3.0794709999999998</v>
      </c>
      <c r="E16057" s="429">
        <v>3.0114260000000002</v>
      </c>
      <c r="F16057" s="429">
        <v>8.6947859999999935</v>
      </c>
    </row>
    <row r="16058" spans="1:6" x14ac:dyDescent="0.3">
      <c r="A16058" s="336">
        <v>53210</v>
      </c>
      <c r="B16058" s="2" t="s">
        <v>295</v>
      </c>
      <c r="C16058" s="429">
        <v>6.0989959999999996</v>
      </c>
      <c r="D16058" s="429">
        <v>3.1307529999999999</v>
      </c>
      <c r="E16058" s="429">
        <v>2.9682429999999997</v>
      </c>
      <c r="F16058" s="429">
        <v>8.5553550000000023</v>
      </c>
    </row>
    <row r="16059" spans="1:6" x14ac:dyDescent="0.3">
      <c r="A16059" s="336">
        <v>53211</v>
      </c>
      <c r="B16059" s="2" t="s">
        <v>295</v>
      </c>
      <c r="C16059" s="429">
        <v>6.0836329999999998</v>
      </c>
      <c r="D16059" s="429">
        <v>3.072003</v>
      </c>
      <c r="E16059" s="429">
        <v>3.0116299999999998</v>
      </c>
      <c r="F16059" s="429">
        <v>8.5464220000000033</v>
      </c>
    </row>
    <row r="16060" spans="1:6" x14ac:dyDescent="0.3">
      <c r="A16060" s="336">
        <v>53212</v>
      </c>
      <c r="B16060" s="2" t="s">
        <v>295</v>
      </c>
      <c r="C16060" s="429">
        <v>6.0920769999999997</v>
      </c>
      <c r="D16060" s="429">
        <v>3.081073</v>
      </c>
      <c r="E16060" s="429">
        <v>3.0110039999999998</v>
      </c>
      <c r="F16060" s="429">
        <v>8.6033709999999992</v>
      </c>
    </row>
    <row r="16061" spans="1:6" x14ac:dyDescent="0.3">
      <c r="A16061" s="336">
        <v>53213</v>
      </c>
      <c r="B16061" s="2" t="s">
        <v>295</v>
      </c>
      <c r="C16061" s="429">
        <v>6.0954899999999999</v>
      </c>
      <c r="D16061" s="429">
        <v>3.16581</v>
      </c>
      <c r="E16061" s="429">
        <v>2.9296799999999998</v>
      </c>
      <c r="F16061" s="429">
        <v>8.4098139999999972</v>
      </c>
    </row>
    <row r="16062" spans="1:6" x14ac:dyDescent="0.3">
      <c r="A16062" s="336">
        <v>53214</v>
      </c>
      <c r="B16062" s="2" t="s">
        <v>295</v>
      </c>
      <c r="C16062" s="429">
        <v>6.0885020000000001</v>
      </c>
      <c r="D16062" s="429">
        <v>3.2007910000000002</v>
      </c>
      <c r="E16062" s="429">
        <v>2.8877109999999999</v>
      </c>
      <c r="F16062" s="429">
        <v>8.2077440000000053</v>
      </c>
    </row>
    <row r="16063" spans="1:6" x14ac:dyDescent="0.3">
      <c r="A16063" s="336">
        <v>53215</v>
      </c>
      <c r="B16063" s="2" t="s">
        <v>295</v>
      </c>
      <c r="C16063" s="429">
        <v>6.0709390000000001</v>
      </c>
      <c r="D16063" s="429">
        <v>3.1778149999999998</v>
      </c>
      <c r="E16063" s="429">
        <v>2.8931240000000003</v>
      </c>
      <c r="F16063" s="429">
        <v>8.0169950000000085</v>
      </c>
    </row>
    <row r="16064" spans="1:6" x14ac:dyDescent="0.3">
      <c r="A16064" s="336">
        <v>53216</v>
      </c>
      <c r="B16064" s="2" t="s">
        <v>295</v>
      </c>
      <c r="C16064" s="429">
        <v>6.1025689999999999</v>
      </c>
      <c r="D16064" s="429">
        <v>3.1178140000000001</v>
      </c>
      <c r="E16064" s="429">
        <v>2.9847549999999998</v>
      </c>
      <c r="F16064" s="429">
        <v>8.6567539999999994</v>
      </c>
    </row>
    <row r="16065" spans="1:6" x14ac:dyDescent="0.3">
      <c r="A16065" s="336">
        <v>53217</v>
      </c>
      <c r="B16065" s="2" t="s">
        <v>295</v>
      </c>
      <c r="C16065" s="429">
        <v>6.0798009999999998</v>
      </c>
      <c r="D16065" s="429">
        <v>3.050119</v>
      </c>
      <c r="E16065" s="429">
        <v>3.0296819999999998</v>
      </c>
      <c r="F16065" s="429">
        <v>8.7086099999999966</v>
      </c>
    </row>
    <row r="16066" spans="1:6" x14ac:dyDescent="0.3">
      <c r="A16066" s="336">
        <v>53218</v>
      </c>
      <c r="B16066" s="2" t="s">
        <v>295</v>
      </c>
      <c r="C16066" s="429">
        <v>6.0976660000000003</v>
      </c>
      <c r="D16066" s="429">
        <v>3.118331</v>
      </c>
      <c r="E16066" s="429">
        <v>2.9793350000000003</v>
      </c>
      <c r="F16066" s="429">
        <v>8.6498420000000031</v>
      </c>
    </row>
    <row r="16067" spans="1:6" x14ac:dyDescent="0.3">
      <c r="A16067" s="336">
        <v>53219</v>
      </c>
      <c r="B16067" s="2" t="s">
        <v>295</v>
      </c>
      <c r="C16067" s="429">
        <v>6.076867</v>
      </c>
      <c r="D16067" s="429">
        <v>3.2066430000000001</v>
      </c>
      <c r="E16067" s="429">
        <v>2.8702239999999999</v>
      </c>
      <c r="F16067" s="429">
        <v>8.0202629999999964</v>
      </c>
    </row>
    <row r="16068" spans="1:6" x14ac:dyDescent="0.3">
      <c r="A16068" s="336">
        <v>53220</v>
      </c>
      <c r="B16068" s="2" t="s">
        <v>295</v>
      </c>
      <c r="C16068" s="429">
        <v>6.0663640000000001</v>
      </c>
      <c r="D16068" s="429">
        <v>3.234369</v>
      </c>
      <c r="E16068" s="429">
        <v>2.831995</v>
      </c>
      <c r="F16068" s="429">
        <v>7.7890679999999897</v>
      </c>
    </row>
    <row r="16069" spans="1:6" x14ac:dyDescent="0.3">
      <c r="A16069" s="336">
        <v>53221</v>
      </c>
      <c r="B16069" s="2" t="s">
        <v>295</v>
      </c>
      <c r="C16069" s="429">
        <v>6.0541320000000001</v>
      </c>
      <c r="D16069" s="429">
        <v>3.2191800000000002</v>
      </c>
      <c r="E16069" s="429">
        <v>2.8349519999999999</v>
      </c>
      <c r="F16069" s="429">
        <v>7.6595620000000011</v>
      </c>
    </row>
    <row r="16070" spans="1:6" x14ac:dyDescent="0.3">
      <c r="A16070" s="336">
        <v>53222</v>
      </c>
      <c r="B16070" s="2" t="s">
        <v>295</v>
      </c>
      <c r="C16070" s="429">
        <v>6.1069959999999996</v>
      </c>
      <c r="D16070" s="429">
        <v>3.1637469999999999</v>
      </c>
      <c r="E16070" s="429">
        <v>2.9432489999999998</v>
      </c>
      <c r="F16070" s="429">
        <v>8.5966670000000036</v>
      </c>
    </row>
    <row r="16071" spans="1:6" x14ac:dyDescent="0.3">
      <c r="A16071" s="336">
        <v>53223</v>
      </c>
      <c r="B16071" s="2" t="s">
        <v>295</v>
      </c>
      <c r="C16071" s="429">
        <v>6.0861340000000004</v>
      </c>
      <c r="D16071" s="429">
        <v>3.1001319999999999</v>
      </c>
      <c r="E16071" s="429">
        <v>2.9860020000000005</v>
      </c>
      <c r="F16071" s="429">
        <v>8.6484439999999978</v>
      </c>
    </row>
    <row r="16072" spans="1:6" x14ac:dyDescent="0.3">
      <c r="A16072" s="336">
        <v>53224</v>
      </c>
      <c r="B16072" s="2" t="s">
        <v>295</v>
      </c>
      <c r="C16072" s="429">
        <v>6.0904350000000003</v>
      </c>
      <c r="D16072" s="429">
        <v>3.1376629999999999</v>
      </c>
      <c r="E16072" s="429">
        <v>2.9527720000000004</v>
      </c>
      <c r="F16072" s="429">
        <v>8.5883320000000047</v>
      </c>
    </row>
    <row r="16073" spans="1:6" x14ac:dyDescent="0.3">
      <c r="A16073" s="336">
        <v>53225</v>
      </c>
      <c r="B16073" s="2" t="s">
        <v>295</v>
      </c>
      <c r="C16073" s="429">
        <v>6.1017749999999999</v>
      </c>
      <c r="D16073" s="429">
        <v>3.1555460000000002</v>
      </c>
      <c r="E16073" s="429">
        <v>2.9462289999999998</v>
      </c>
      <c r="F16073" s="429">
        <v>8.6043150000000033</v>
      </c>
    </row>
    <row r="16074" spans="1:6" x14ac:dyDescent="0.3">
      <c r="A16074" s="336">
        <v>53226</v>
      </c>
      <c r="B16074" s="2" t="s">
        <v>295</v>
      </c>
      <c r="C16074" s="429">
        <v>6.0999150000000002</v>
      </c>
      <c r="D16074" s="429">
        <v>3.1921029999999999</v>
      </c>
      <c r="E16074" s="429">
        <v>2.9078120000000003</v>
      </c>
      <c r="F16074" s="429">
        <v>8.4033170000000048</v>
      </c>
    </row>
    <row r="16075" spans="1:6" x14ac:dyDescent="0.3">
      <c r="A16075" s="336">
        <v>53227</v>
      </c>
      <c r="B16075" s="2" t="s">
        <v>295</v>
      </c>
      <c r="C16075" s="429">
        <v>6.0845159999999998</v>
      </c>
      <c r="D16075" s="429">
        <v>3.2367249999999999</v>
      </c>
      <c r="E16075" s="429">
        <v>2.847791</v>
      </c>
      <c r="F16075" s="429">
        <v>8.0454239999999935</v>
      </c>
    </row>
    <row r="16076" spans="1:6" x14ac:dyDescent="0.3">
      <c r="A16076" s="336">
        <v>53228</v>
      </c>
      <c r="B16076" s="2" t="s">
        <v>295</v>
      </c>
      <c r="C16076" s="429">
        <v>6.0757139999999996</v>
      </c>
      <c r="D16076" s="429">
        <v>3.2601450000000001</v>
      </c>
      <c r="E16076" s="429">
        <v>2.8155689999999995</v>
      </c>
      <c r="F16076" s="429">
        <v>7.8463350000000069</v>
      </c>
    </row>
    <row r="16077" spans="1:6" x14ac:dyDescent="0.3">
      <c r="A16077" s="336">
        <v>53233</v>
      </c>
      <c r="B16077" s="2" t="s">
        <v>295</v>
      </c>
      <c r="C16077" s="429">
        <v>6.0831850000000003</v>
      </c>
      <c r="D16077" s="429">
        <v>3.1318589999999999</v>
      </c>
      <c r="E16077" s="429">
        <v>2.9513260000000003</v>
      </c>
      <c r="F16077" s="429">
        <v>8.3214110000000012</v>
      </c>
    </row>
    <row r="16078" spans="1:6" x14ac:dyDescent="0.3">
      <c r="A16078" s="336">
        <v>53235</v>
      </c>
      <c r="B16078" s="2" t="s">
        <v>295</v>
      </c>
      <c r="C16078" s="429">
        <v>6.0569850000000001</v>
      </c>
      <c r="D16078" s="429">
        <v>3.1735519999999999</v>
      </c>
      <c r="E16078" s="429">
        <v>2.8834330000000001</v>
      </c>
      <c r="F16078" s="429">
        <v>7.7135200000000026</v>
      </c>
    </row>
    <row r="16079" spans="1:6" x14ac:dyDescent="0.3">
      <c r="A16079" s="336">
        <v>53402</v>
      </c>
      <c r="B16079" s="2" t="s">
        <v>295</v>
      </c>
      <c r="C16079" s="429">
        <v>6.0784399999999996</v>
      </c>
      <c r="D16079" s="429">
        <v>3.297399</v>
      </c>
      <c r="E16079" s="429">
        <v>2.7810409999999997</v>
      </c>
      <c r="F16079" s="429">
        <v>6.9435089999999988</v>
      </c>
    </row>
    <row r="16080" spans="1:6" x14ac:dyDescent="0.3">
      <c r="A16080" s="336">
        <v>53403</v>
      </c>
      <c r="B16080" s="2" t="s">
        <v>293</v>
      </c>
      <c r="C16080" s="429">
        <v>5.8590809999999998</v>
      </c>
      <c r="D16080" s="429">
        <v>3.1172819999999999</v>
      </c>
      <c r="E16080" s="429">
        <v>2.7417989999999999</v>
      </c>
      <c r="F16080" s="429">
        <v>6.7005839999999992</v>
      </c>
    </row>
    <row r="16081" spans="1:6" x14ac:dyDescent="0.3">
      <c r="A16081" s="336">
        <v>53404</v>
      </c>
      <c r="B16081" s="2" t="s">
        <v>295</v>
      </c>
      <c r="C16081" s="429">
        <v>6.0869260000000001</v>
      </c>
      <c r="D16081" s="429">
        <v>3.327512</v>
      </c>
      <c r="E16081" s="429">
        <v>2.759414</v>
      </c>
      <c r="F16081" s="429">
        <v>6.8003150000000083</v>
      </c>
    </row>
    <row r="16082" spans="1:6" x14ac:dyDescent="0.3">
      <c r="A16082" s="336">
        <v>53405</v>
      </c>
      <c r="B16082" s="2" t="s">
        <v>293</v>
      </c>
      <c r="C16082" s="429">
        <v>5.8221980000000002</v>
      </c>
      <c r="D16082" s="429">
        <v>3.0790890000000002</v>
      </c>
      <c r="E16082" s="429">
        <v>2.743109</v>
      </c>
      <c r="F16082" s="429">
        <v>6.7635360000000055</v>
      </c>
    </row>
    <row r="16083" spans="1:6" x14ac:dyDescent="0.3">
      <c r="A16083" s="336">
        <v>53406</v>
      </c>
      <c r="B16083" s="2" t="s">
        <v>295</v>
      </c>
      <c r="C16083" s="429">
        <v>6.0966620000000002</v>
      </c>
      <c r="D16083" s="429">
        <v>3.3735970000000002</v>
      </c>
      <c r="E16083" s="429">
        <v>2.7230650000000001</v>
      </c>
      <c r="F16083" s="429">
        <v>6.7873089999999969</v>
      </c>
    </row>
    <row r="16084" spans="1:6" x14ac:dyDescent="0.3">
      <c r="A16084" s="336">
        <v>53502</v>
      </c>
      <c r="B16084" s="2" t="s">
        <v>293</v>
      </c>
      <c r="C16084" s="429">
        <v>6.1127779999999996</v>
      </c>
      <c r="D16084" s="429">
        <v>3.7367979999999998</v>
      </c>
      <c r="E16084" s="429">
        <v>2.3759799999999998</v>
      </c>
      <c r="F16084" s="429">
        <v>6.5510659999999987</v>
      </c>
    </row>
    <row r="16085" spans="1:6" x14ac:dyDescent="0.3">
      <c r="A16085" s="336">
        <v>53503</v>
      </c>
      <c r="B16085" s="2" t="s">
        <v>293</v>
      </c>
      <c r="C16085" s="429">
        <v>5.9763650000000004</v>
      </c>
      <c r="D16085" s="429">
        <v>3.7172149999999999</v>
      </c>
      <c r="E16085" s="429">
        <v>2.2591500000000004</v>
      </c>
      <c r="F16085" s="429">
        <v>7.0595500000000051</v>
      </c>
    </row>
    <row r="16086" spans="1:6" x14ac:dyDescent="0.3">
      <c r="A16086" s="336">
        <v>53504</v>
      </c>
      <c r="B16086" s="2" t="s">
        <v>295</v>
      </c>
      <c r="C16086" s="429">
        <v>6.0524550000000001</v>
      </c>
      <c r="D16086" s="429">
        <v>3.8324760000000002</v>
      </c>
      <c r="E16086" s="429">
        <v>2.2199789999999999</v>
      </c>
      <c r="F16086" s="429">
        <v>6.5832769999999989</v>
      </c>
    </row>
    <row r="16087" spans="1:6" x14ac:dyDescent="0.3">
      <c r="A16087" s="336">
        <v>53505</v>
      </c>
      <c r="B16087" s="2" t="s">
        <v>293</v>
      </c>
      <c r="C16087" s="429">
        <v>6.1715340000000003</v>
      </c>
      <c r="D16087" s="429">
        <v>3.7188729999999999</v>
      </c>
      <c r="E16087" s="429">
        <v>2.4526610000000004</v>
      </c>
      <c r="F16087" s="429">
        <v>6.7884249999999966</v>
      </c>
    </row>
    <row r="16088" spans="1:6" x14ac:dyDescent="0.3">
      <c r="A16088" s="336">
        <v>53506</v>
      </c>
      <c r="B16088" s="2" t="s">
        <v>293</v>
      </c>
      <c r="C16088" s="429">
        <v>6.0215310000000004</v>
      </c>
      <c r="D16088" s="429">
        <v>3.7111939999999999</v>
      </c>
      <c r="E16088" s="429">
        <v>2.3103370000000005</v>
      </c>
      <c r="F16088" s="429">
        <v>7.5980290000000039</v>
      </c>
    </row>
    <row r="16089" spans="1:6" x14ac:dyDescent="0.3">
      <c r="A16089" s="336">
        <v>53507</v>
      </c>
      <c r="B16089" s="2" t="s">
        <v>293</v>
      </c>
      <c r="C16089" s="429">
        <v>5.9835900000000004</v>
      </c>
      <c r="D16089" s="429">
        <v>3.788961</v>
      </c>
      <c r="E16089" s="429">
        <v>2.1946290000000004</v>
      </c>
      <c r="F16089" s="429">
        <v>6.7504039999999996</v>
      </c>
    </row>
    <row r="16090" spans="1:6" x14ac:dyDescent="0.3">
      <c r="A16090" s="336">
        <v>53508</v>
      </c>
      <c r="B16090" s="2" t="s">
        <v>293</v>
      </c>
      <c r="C16090" s="429">
        <v>6.0111439999999998</v>
      </c>
      <c r="D16090" s="429">
        <v>3.7305579999999998</v>
      </c>
      <c r="E16090" s="429">
        <v>2.280586</v>
      </c>
      <c r="F16090" s="429">
        <v>6.4645559999999875</v>
      </c>
    </row>
    <row r="16091" spans="1:6" x14ac:dyDescent="0.3">
      <c r="A16091" s="336">
        <v>53510</v>
      </c>
      <c r="B16091" s="2" t="s">
        <v>295</v>
      </c>
      <c r="C16091" s="429">
        <v>6.06257</v>
      </c>
      <c r="D16091" s="429">
        <v>3.79155</v>
      </c>
      <c r="E16091" s="429">
        <v>2.27102</v>
      </c>
      <c r="F16091" s="429">
        <v>6.9827990000000035</v>
      </c>
    </row>
    <row r="16092" spans="1:6" x14ac:dyDescent="0.3">
      <c r="A16092" s="336">
        <v>53511</v>
      </c>
      <c r="B16092" s="2" t="s">
        <v>295</v>
      </c>
      <c r="C16092" s="429">
        <v>6.1581929999999998</v>
      </c>
      <c r="D16092" s="429">
        <v>3.7285249999999999</v>
      </c>
      <c r="E16092" s="429">
        <v>2.4296679999999999</v>
      </c>
      <c r="F16092" s="429">
        <v>6.681723999999992</v>
      </c>
    </row>
    <row r="16093" spans="1:6" x14ac:dyDescent="0.3">
      <c r="A16093" s="336">
        <v>53515</v>
      </c>
      <c r="B16093" s="2" t="s">
        <v>293</v>
      </c>
      <c r="C16093" s="429">
        <v>5.942164</v>
      </c>
      <c r="D16093" s="429">
        <v>3.6833589999999998</v>
      </c>
      <c r="E16093" s="429">
        <v>2.2588050000000002</v>
      </c>
      <c r="F16093" s="429">
        <v>6.6912970000000058</v>
      </c>
    </row>
    <row r="16094" spans="1:6" x14ac:dyDescent="0.3">
      <c r="A16094" s="336">
        <v>53516</v>
      </c>
      <c r="B16094" s="2" t="s">
        <v>295</v>
      </c>
      <c r="C16094" s="429">
        <v>6.0157340000000001</v>
      </c>
      <c r="D16094" s="429">
        <v>3.8407589999999998</v>
      </c>
      <c r="E16094" s="429">
        <v>2.1749750000000003</v>
      </c>
      <c r="F16094" s="429">
        <v>6.5338960000000093</v>
      </c>
    </row>
    <row r="16095" spans="1:6" x14ac:dyDescent="0.3">
      <c r="A16095" s="336">
        <v>53517</v>
      </c>
      <c r="B16095" s="2" t="s">
        <v>293</v>
      </c>
      <c r="C16095" s="429">
        <v>5.9634090000000004</v>
      </c>
      <c r="D16095" s="429">
        <v>3.751347</v>
      </c>
      <c r="E16095" s="429">
        <v>2.2120620000000004</v>
      </c>
      <c r="F16095" s="429">
        <v>6.6542409999999954</v>
      </c>
    </row>
    <row r="16096" spans="1:6" x14ac:dyDescent="0.3">
      <c r="A16096" s="336">
        <v>53518</v>
      </c>
      <c r="B16096" s="2" t="s">
        <v>293</v>
      </c>
      <c r="C16096" s="429">
        <v>5.9856379999999998</v>
      </c>
      <c r="D16096" s="429">
        <v>3.5813060000000001</v>
      </c>
      <c r="E16096" s="429">
        <v>2.4043319999999997</v>
      </c>
      <c r="F16096" s="429">
        <v>8.5887610000000052</v>
      </c>
    </row>
    <row r="16097" spans="1:6" x14ac:dyDescent="0.3">
      <c r="A16097" s="336">
        <v>53520</v>
      </c>
      <c r="B16097" s="2" t="s">
        <v>293</v>
      </c>
      <c r="C16097" s="429">
        <v>6.1734</v>
      </c>
      <c r="D16097" s="429">
        <v>3.7922880000000001</v>
      </c>
      <c r="E16097" s="429">
        <v>2.3811119999999999</v>
      </c>
      <c r="F16097" s="429">
        <v>6.5039650000000044</v>
      </c>
    </row>
    <row r="16098" spans="1:6" x14ac:dyDescent="0.3">
      <c r="A16098" s="336">
        <v>53521</v>
      </c>
      <c r="B16098" s="2" t="s">
        <v>293</v>
      </c>
      <c r="C16098" s="429">
        <v>6.0397639999999999</v>
      </c>
      <c r="D16098" s="429">
        <v>3.6808920000000001</v>
      </c>
      <c r="E16098" s="429">
        <v>2.3588719999999999</v>
      </c>
      <c r="F16098" s="429">
        <v>6.5720240000000025</v>
      </c>
    </row>
    <row r="16099" spans="1:6" x14ac:dyDescent="0.3">
      <c r="A16099" s="336">
        <v>53522</v>
      </c>
      <c r="B16099" s="2" t="s">
        <v>295</v>
      </c>
      <c r="C16099" s="429">
        <v>6.086023</v>
      </c>
      <c r="D16099" s="429">
        <v>3.8160699999999999</v>
      </c>
      <c r="E16099" s="429">
        <v>2.2699530000000001</v>
      </c>
      <c r="F16099" s="429">
        <v>6.4134659999999997</v>
      </c>
    </row>
    <row r="16100" spans="1:6" x14ac:dyDescent="0.3">
      <c r="A16100" s="336">
        <v>53523</v>
      </c>
      <c r="B16100" s="2" t="s">
        <v>293</v>
      </c>
      <c r="C16100" s="429">
        <v>6.0442739999999997</v>
      </c>
      <c r="D16100" s="429">
        <v>3.5950319999999998</v>
      </c>
      <c r="E16100" s="429">
        <v>2.4492419999999999</v>
      </c>
      <c r="F16100" s="429">
        <v>6.9245190000000036</v>
      </c>
    </row>
    <row r="16101" spans="1:6" x14ac:dyDescent="0.3">
      <c r="A16101" s="336">
        <v>53525</v>
      </c>
      <c r="B16101" s="2" t="s">
        <v>295</v>
      </c>
      <c r="C16101" s="429">
        <v>6.1695520000000004</v>
      </c>
      <c r="D16101" s="429">
        <v>3.7117239999999998</v>
      </c>
      <c r="E16101" s="429">
        <v>2.4578280000000006</v>
      </c>
      <c r="F16101" s="429">
        <v>6.7396370000000019</v>
      </c>
    </row>
    <row r="16102" spans="1:6" x14ac:dyDescent="0.3">
      <c r="A16102" s="336">
        <v>53526</v>
      </c>
      <c r="B16102" s="2" t="s">
        <v>293</v>
      </c>
      <c r="C16102" s="429">
        <v>6.0432309999999996</v>
      </c>
      <c r="D16102" s="429">
        <v>3.7933940000000002</v>
      </c>
      <c r="E16102" s="429">
        <v>2.2498369999999994</v>
      </c>
      <c r="F16102" s="429">
        <v>7.3187730000000073</v>
      </c>
    </row>
    <row r="16103" spans="1:6" x14ac:dyDescent="0.3">
      <c r="A16103" s="336">
        <v>53527</v>
      </c>
      <c r="B16103" s="2" t="s">
        <v>293</v>
      </c>
      <c r="C16103" s="429">
        <v>5.9748840000000003</v>
      </c>
      <c r="D16103" s="429">
        <v>3.5477050000000001</v>
      </c>
      <c r="E16103" s="429">
        <v>2.4271790000000002</v>
      </c>
      <c r="F16103" s="429">
        <v>6.827054000000004</v>
      </c>
    </row>
    <row r="16104" spans="1:6" x14ac:dyDescent="0.3">
      <c r="A16104" s="336">
        <v>53528</v>
      </c>
      <c r="B16104" s="2" t="s">
        <v>293</v>
      </c>
      <c r="C16104" s="429">
        <v>5.923197</v>
      </c>
      <c r="D16104" s="429">
        <v>3.6517210000000002</v>
      </c>
      <c r="E16104" s="429">
        <v>2.2714759999999998</v>
      </c>
      <c r="F16104" s="429">
        <v>6.4770889999999994</v>
      </c>
    </row>
    <row r="16105" spans="1:6" x14ac:dyDescent="0.3">
      <c r="A16105" s="336">
        <v>53529</v>
      </c>
      <c r="B16105" s="2" t="s">
        <v>293</v>
      </c>
      <c r="C16105" s="429">
        <v>5.8950899999999997</v>
      </c>
      <c r="D16105" s="429">
        <v>3.575196</v>
      </c>
      <c r="E16105" s="429">
        <v>2.3198939999999997</v>
      </c>
      <c r="F16105" s="429">
        <v>6.3925790000000049</v>
      </c>
    </row>
    <row r="16106" spans="1:6" x14ac:dyDescent="0.3">
      <c r="A16106" s="336">
        <v>53530</v>
      </c>
      <c r="B16106" s="2" t="s">
        <v>295</v>
      </c>
      <c r="C16106" s="429">
        <v>6.0507660000000003</v>
      </c>
      <c r="D16106" s="429">
        <v>3.8275079999999999</v>
      </c>
      <c r="E16106" s="429">
        <v>2.2232580000000004</v>
      </c>
      <c r="F16106" s="429">
        <v>6.9262729999999983</v>
      </c>
    </row>
    <row r="16107" spans="1:6" x14ac:dyDescent="0.3">
      <c r="A16107" s="336">
        <v>53531</v>
      </c>
      <c r="B16107" s="2" t="s">
        <v>293</v>
      </c>
      <c r="C16107" s="429">
        <v>6.0121460000000004</v>
      </c>
      <c r="D16107" s="429">
        <v>3.5619610000000002</v>
      </c>
      <c r="E16107" s="429">
        <v>2.4501850000000003</v>
      </c>
      <c r="F16107" s="429">
        <v>6.8895110000000024</v>
      </c>
    </row>
    <row r="16108" spans="1:6" x14ac:dyDescent="0.3">
      <c r="A16108" s="336">
        <v>53532</v>
      </c>
      <c r="B16108" s="2" t="s">
        <v>293</v>
      </c>
      <c r="C16108" s="429">
        <v>5.898568</v>
      </c>
      <c r="D16108" s="429">
        <v>3.5256050000000001</v>
      </c>
      <c r="E16108" s="429">
        <v>2.3729629999999999</v>
      </c>
      <c r="F16108" s="429">
        <v>6.4617209999999901</v>
      </c>
    </row>
    <row r="16109" spans="1:6" x14ac:dyDescent="0.3">
      <c r="A16109" s="336">
        <v>53533</v>
      </c>
      <c r="B16109" s="2" t="s">
        <v>293</v>
      </c>
      <c r="C16109" s="429">
        <v>6.0158110000000002</v>
      </c>
      <c r="D16109" s="429">
        <v>3.8240919999999998</v>
      </c>
      <c r="E16109" s="429">
        <v>2.1917190000000004</v>
      </c>
      <c r="F16109" s="429">
        <v>6.9430779999999963</v>
      </c>
    </row>
    <row r="16110" spans="1:6" x14ac:dyDescent="0.3">
      <c r="A16110" s="336">
        <v>53534</v>
      </c>
      <c r="B16110" s="2" t="s">
        <v>293</v>
      </c>
      <c r="C16110" s="429">
        <v>6.079059</v>
      </c>
      <c r="D16110" s="429">
        <v>3.644085</v>
      </c>
      <c r="E16110" s="429">
        <v>2.434974</v>
      </c>
      <c r="F16110" s="429">
        <v>6.8215010000000049</v>
      </c>
    </row>
    <row r="16111" spans="1:6" x14ac:dyDescent="0.3">
      <c r="A16111" s="336">
        <v>53536</v>
      </c>
      <c r="B16111" s="2" t="s">
        <v>293</v>
      </c>
      <c r="C16111" s="429">
        <v>6.1032140000000004</v>
      </c>
      <c r="D16111" s="429">
        <v>3.6905519999999998</v>
      </c>
      <c r="E16111" s="429">
        <v>2.4126620000000005</v>
      </c>
      <c r="F16111" s="429">
        <v>6.598899000000003</v>
      </c>
    </row>
    <row r="16112" spans="1:6" x14ac:dyDescent="0.3">
      <c r="A16112" s="336">
        <v>53538</v>
      </c>
      <c r="B16112" s="2" t="s">
        <v>293</v>
      </c>
      <c r="C16112" s="429">
        <v>6.0854379999999999</v>
      </c>
      <c r="D16112" s="429">
        <v>3.6108850000000001</v>
      </c>
      <c r="E16112" s="429">
        <v>2.4745529999999998</v>
      </c>
      <c r="F16112" s="429">
        <v>7.0621949999999991</v>
      </c>
    </row>
    <row r="16113" spans="1:6" x14ac:dyDescent="0.3">
      <c r="A16113" s="336">
        <v>53541</v>
      </c>
      <c r="B16113" s="2" t="s">
        <v>295</v>
      </c>
      <c r="C16113" s="429">
        <v>6.070049</v>
      </c>
      <c r="D16113" s="429">
        <v>3.8052969999999999</v>
      </c>
      <c r="E16113" s="429">
        <v>2.2647520000000001</v>
      </c>
      <c r="F16113" s="429">
        <v>6.7945809999999973</v>
      </c>
    </row>
    <row r="16114" spans="1:6" x14ac:dyDescent="0.3">
      <c r="A16114" s="336">
        <v>53543</v>
      </c>
      <c r="B16114" s="2" t="s">
        <v>293</v>
      </c>
      <c r="C16114" s="429">
        <v>6.0304469999999997</v>
      </c>
      <c r="D16114" s="429">
        <v>3.744386</v>
      </c>
      <c r="E16114" s="429">
        <v>2.2860609999999997</v>
      </c>
      <c r="F16114" s="429">
        <v>7.5449609999999971</v>
      </c>
    </row>
    <row r="16115" spans="1:6" x14ac:dyDescent="0.3">
      <c r="A16115" s="336">
        <v>53544</v>
      </c>
      <c r="B16115" s="2" t="s">
        <v>293</v>
      </c>
      <c r="C16115" s="429">
        <v>6.0054819999999998</v>
      </c>
      <c r="D16115" s="429">
        <v>3.8599600000000001</v>
      </c>
      <c r="E16115" s="429">
        <v>2.1455219999999997</v>
      </c>
      <c r="F16115" s="429">
        <v>6.5916670000000011</v>
      </c>
    </row>
    <row r="16116" spans="1:6" x14ac:dyDescent="0.3">
      <c r="A16116" s="336">
        <v>53545</v>
      </c>
      <c r="B16116" s="2" t="s">
        <v>293</v>
      </c>
      <c r="C16116" s="429">
        <v>6.1376039999999996</v>
      </c>
      <c r="D16116" s="429">
        <v>3.697533</v>
      </c>
      <c r="E16116" s="429">
        <v>2.4400709999999997</v>
      </c>
      <c r="F16116" s="429">
        <v>6.760275999999994</v>
      </c>
    </row>
    <row r="16117" spans="1:6" x14ac:dyDescent="0.3">
      <c r="A16117" s="336">
        <v>53546</v>
      </c>
      <c r="B16117" s="2" t="s">
        <v>293</v>
      </c>
      <c r="C16117" s="429">
        <v>6.1753479999999996</v>
      </c>
      <c r="D16117" s="429">
        <v>3.7405529999999998</v>
      </c>
      <c r="E16117" s="429">
        <v>2.4347949999999998</v>
      </c>
      <c r="F16117" s="429">
        <v>6.7499280000000077</v>
      </c>
    </row>
    <row r="16118" spans="1:6" x14ac:dyDescent="0.3">
      <c r="A16118" s="336">
        <v>53548</v>
      </c>
      <c r="B16118" s="2" t="s">
        <v>293</v>
      </c>
      <c r="C16118" s="429">
        <v>6.1648959999999997</v>
      </c>
      <c r="D16118" s="429">
        <v>3.727144</v>
      </c>
      <c r="E16118" s="429">
        <v>2.4377519999999997</v>
      </c>
      <c r="F16118" s="429">
        <v>6.6801889999999986</v>
      </c>
    </row>
    <row r="16119" spans="1:6" x14ac:dyDescent="0.3">
      <c r="A16119" s="336">
        <v>53549</v>
      </c>
      <c r="B16119" s="2" t="s">
        <v>293</v>
      </c>
      <c r="C16119" s="429">
        <v>6.0912290000000002</v>
      </c>
      <c r="D16119" s="429">
        <v>3.5793189999999999</v>
      </c>
      <c r="E16119" s="429">
        <v>2.5119100000000003</v>
      </c>
      <c r="F16119" s="429">
        <v>7.1474949999999993</v>
      </c>
    </row>
    <row r="16120" spans="1:6" x14ac:dyDescent="0.3">
      <c r="A16120" s="336">
        <v>53550</v>
      </c>
      <c r="B16120" s="2" t="s">
        <v>295</v>
      </c>
      <c r="C16120" s="429">
        <v>6.1039640000000004</v>
      </c>
      <c r="D16120" s="429">
        <v>3.781682</v>
      </c>
      <c r="E16120" s="429">
        <v>2.3222820000000004</v>
      </c>
      <c r="F16120" s="429">
        <v>6.282896000000008</v>
      </c>
    </row>
    <row r="16121" spans="1:6" x14ac:dyDescent="0.3">
      <c r="A16121" s="336">
        <v>53551</v>
      </c>
      <c r="B16121" s="2" t="s">
        <v>293</v>
      </c>
      <c r="C16121" s="429">
        <v>6.0572400000000002</v>
      </c>
      <c r="D16121" s="429">
        <v>3.5787089999999999</v>
      </c>
      <c r="E16121" s="429">
        <v>2.4785310000000003</v>
      </c>
      <c r="F16121" s="429">
        <v>7.0006250000000101</v>
      </c>
    </row>
    <row r="16122" spans="1:6" x14ac:dyDescent="0.3">
      <c r="A16122" s="336">
        <v>53553</v>
      </c>
      <c r="B16122" s="2" t="s">
        <v>293</v>
      </c>
      <c r="C16122" s="429">
        <v>6.0439670000000003</v>
      </c>
      <c r="D16122" s="429">
        <v>3.8445149999999999</v>
      </c>
      <c r="E16122" s="429">
        <v>2.1994520000000004</v>
      </c>
      <c r="F16122" s="429">
        <v>7.0948589999999996</v>
      </c>
    </row>
    <row r="16123" spans="1:6" x14ac:dyDescent="0.3">
      <c r="A16123" s="336">
        <v>53554</v>
      </c>
      <c r="B16123" s="2" t="s">
        <v>293</v>
      </c>
      <c r="C16123" s="429">
        <v>6.0763879999999997</v>
      </c>
      <c r="D16123" s="429">
        <v>3.7858019999999999</v>
      </c>
      <c r="E16123" s="429">
        <v>2.2905859999999998</v>
      </c>
      <c r="F16123" s="429">
        <v>7.4113319999999945</v>
      </c>
    </row>
    <row r="16124" spans="1:6" x14ac:dyDescent="0.3">
      <c r="A16124" s="336">
        <v>53555</v>
      </c>
      <c r="B16124" s="2" t="s">
        <v>293</v>
      </c>
      <c r="C16124" s="429">
        <v>5.868328</v>
      </c>
      <c r="D16124" s="429">
        <v>3.5637919999999998</v>
      </c>
      <c r="E16124" s="429">
        <v>2.3045360000000001</v>
      </c>
      <c r="F16124" s="429">
        <v>6.3957229999999932</v>
      </c>
    </row>
    <row r="16125" spans="1:6" x14ac:dyDescent="0.3">
      <c r="A16125" s="336">
        <v>53556</v>
      </c>
      <c r="B16125" s="2" t="s">
        <v>293</v>
      </c>
      <c r="C16125" s="429">
        <v>6.0070430000000004</v>
      </c>
      <c r="D16125" s="429">
        <v>3.6589</v>
      </c>
      <c r="E16125" s="429">
        <v>2.3481430000000003</v>
      </c>
      <c r="F16125" s="429">
        <v>7.7541919999999998</v>
      </c>
    </row>
    <row r="16126" spans="1:6" x14ac:dyDescent="0.3">
      <c r="A16126" s="336">
        <v>53557</v>
      </c>
      <c r="B16126" s="2" t="s">
        <v>293</v>
      </c>
      <c r="C16126" s="429">
        <v>5.9817109999999998</v>
      </c>
      <c r="D16126" s="429">
        <v>3.5057839999999998</v>
      </c>
      <c r="E16126" s="429">
        <v>2.475927</v>
      </c>
      <c r="F16126" s="429">
        <v>7.1622270000000015</v>
      </c>
    </row>
    <row r="16127" spans="1:6" x14ac:dyDescent="0.3">
      <c r="A16127" s="336">
        <v>53558</v>
      </c>
      <c r="B16127" s="2" t="s">
        <v>293</v>
      </c>
      <c r="C16127" s="429">
        <v>5.9665900000000001</v>
      </c>
      <c r="D16127" s="429">
        <v>3.573045</v>
      </c>
      <c r="E16127" s="429">
        <v>2.393545</v>
      </c>
      <c r="F16127" s="429">
        <v>6.7651479999999964</v>
      </c>
    </row>
    <row r="16128" spans="1:6" x14ac:dyDescent="0.3">
      <c r="A16128" s="336">
        <v>53559</v>
      </c>
      <c r="B16128" s="2" t="s">
        <v>293</v>
      </c>
      <c r="C16128" s="429">
        <v>5.9970049999999997</v>
      </c>
      <c r="D16128" s="429">
        <v>3.5413070000000002</v>
      </c>
      <c r="E16128" s="429">
        <v>2.4556979999999995</v>
      </c>
      <c r="F16128" s="429">
        <v>6.8391739999999963</v>
      </c>
    </row>
    <row r="16129" spans="1:6" x14ac:dyDescent="0.3">
      <c r="A16129" s="336">
        <v>53560</v>
      </c>
      <c r="B16129" s="2" t="s">
        <v>293</v>
      </c>
      <c r="C16129" s="429">
        <v>5.9458169999999999</v>
      </c>
      <c r="D16129" s="429">
        <v>3.646887</v>
      </c>
      <c r="E16129" s="429">
        <v>2.2989299999999999</v>
      </c>
      <c r="F16129" s="429">
        <v>6.8854749999999996</v>
      </c>
    </row>
    <row r="16130" spans="1:6" x14ac:dyDescent="0.3">
      <c r="A16130" s="336">
        <v>53561</v>
      </c>
      <c r="B16130" s="2" t="s">
        <v>293</v>
      </c>
      <c r="C16130" s="429">
        <v>5.8257130000000004</v>
      </c>
      <c r="D16130" s="429">
        <v>3.558379</v>
      </c>
      <c r="E16130" s="429">
        <v>2.2673340000000004</v>
      </c>
      <c r="F16130" s="429">
        <v>6.3503199999999893</v>
      </c>
    </row>
    <row r="16131" spans="1:6" x14ac:dyDescent="0.3">
      <c r="A16131" s="336">
        <v>53562</v>
      </c>
      <c r="B16131" s="2" t="s">
        <v>293</v>
      </c>
      <c r="C16131" s="429">
        <v>5.9153960000000003</v>
      </c>
      <c r="D16131" s="429">
        <v>3.6173109999999999</v>
      </c>
      <c r="E16131" s="429">
        <v>2.2980850000000004</v>
      </c>
      <c r="F16131" s="429">
        <v>6.4334200000000124</v>
      </c>
    </row>
    <row r="16132" spans="1:6" x14ac:dyDescent="0.3">
      <c r="A16132" s="336">
        <v>53563</v>
      </c>
      <c r="B16132" s="2" t="s">
        <v>293</v>
      </c>
      <c r="C16132" s="429">
        <v>6.0954199999999998</v>
      </c>
      <c r="D16132" s="429">
        <v>3.6741630000000001</v>
      </c>
      <c r="E16132" s="429">
        <v>2.4212569999999998</v>
      </c>
      <c r="F16132" s="429">
        <v>6.8225410000000046</v>
      </c>
    </row>
    <row r="16133" spans="1:6" x14ac:dyDescent="0.3">
      <c r="A16133" s="336">
        <v>53565</v>
      </c>
      <c r="B16133" s="2" t="s">
        <v>295</v>
      </c>
      <c r="C16133" s="429">
        <v>6.0244049999999998</v>
      </c>
      <c r="D16133" s="429">
        <v>3.844093</v>
      </c>
      <c r="E16133" s="429">
        <v>2.1803119999999998</v>
      </c>
      <c r="F16133" s="429">
        <v>6.894682999999997</v>
      </c>
    </row>
    <row r="16134" spans="1:6" x14ac:dyDescent="0.3">
      <c r="A16134" s="336">
        <v>53566</v>
      </c>
      <c r="B16134" s="2" t="s">
        <v>295</v>
      </c>
      <c r="C16134" s="429">
        <v>6.0842049999999999</v>
      </c>
      <c r="D16134" s="429">
        <v>3.8090609999999998</v>
      </c>
      <c r="E16134" s="429">
        <v>2.2751440000000001</v>
      </c>
      <c r="F16134" s="429">
        <v>6.2838549999999991</v>
      </c>
    </row>
    <row r="16135" spans="1:6" x14ac:dyDescent="0.3">
      <c r="A16135" s="336">
        <v>53569</v>
      </c>
      <c r="B16135" s="2" t="s">
        <v>293</v>
      </c>
      <c r="C16135" s="429">
        <v>6.0572249999999999</v>
      </c>
      <c r="D16135" s="429">
        <v>3.7635399999999999</v>
      </c>
      <c r="E16135" s="429">
        <v>2.293685</v>
      </c>
      <c r="F16135" s="429">
        <v>7.5480580000000046</v>
      </c>
    </row>
    <row r="16136" spans="1:6" x14ac:dyDescent="0.3">
      <c r="A16136" s="336">
        <v>53570</v>
      </c>
      <c r="B16136" s="2" t="s">
        <v>295</v>
      </c>
      <c r="C16136" s="429">
        <v>6.0739020000000004</v>
      </c>
      <c r="D16136" s="429">
        <v>3.8096190000000001</v>
      </c>
      <c r="E16136" s="429">
        <v>2.2642830000000003</v>
      </c>
      <c r="F16136" s="429">
        <v>6.3762200000000071</v>
      </c>
    </row>
    <row r="16137" spans="1:6" x14ac:dyDescent="0.3">
      <c r="A16137" s="336">
        <v>53572</v>
      </c>
      <c r="B16137" s="2" t="s">
        <v>293</v>
      </c>
      <c r="C16137" s="429">
        <v>5.9590500000000004</v>
      </c>
      <c r="D16137" s="429">
        <v>3.7586339999999998</v>
      </c>
      <c r="E16137" s="429">
        <v>2.2004160000000006</v>
      </c>
      <c r="F16137" s="429">
        <v>6.377173999999993</v>
      </c>
    </row>
    <row r="16138" spans="1:6" x14ac:dyDescent="0.3">
      <c r="A16138" s="336">
        <v>53573</v>
      </c>
      <c r="B16138" s="2" t="s">
        <v>293</v>
      </c>
      <c r="C16138" s="429">
        <v>6.000928</v>
      </c>
      <c r="D16138" s="429">
        <v>3.6488230000000001</v>
      </c>
      <c r="E16138" s="429">
        <v>2.3521049999999999</v>
      </c>
      <c r="F16138" s="429">
        <v>8.1272449999999949</v>
      </c>
    </row>
    <row r="16139" spans="1:6" x14ac:dyDescent="0.3">
      <c r="A16139" s="336">
        <v>53574</v>
      </c>
      <c r="B16139" s="2" t="s">
        <v>293</v>
      </c>
      <c r="C16139" s="429">
        <v>6.0255859999999997</v>
      </c>
      <c r="D16139" s="429">
        <v>3.7913480000000002</v>
      </c>
      <c r="E16139" s="429">
        <v>2.2342379999999995</v>
      </c>
      <c r="F16139" s="429">
        <v>6.3652800000000056</v>
      </c>
    </row>
    <row r="16140" spans="1:6" x14ac:dyDescent="0.3">
      <c r="A16140" s="336">
        <v>53575</v>
      </c>
      <c r="B16140" s="2" t="s">
        <v>293</v>
      </c>
      <c r="C16140" s="429">
        <v>5.9802470000000003</v>
      </c>
      <c r="D16140" s="429">
        <v>3.6341220000000001</v>
      </c>
      <c r="E16140" s="429">
        <v>2.3461250000000002</v>
      </c>
      <c r="F16140" s="429">
        <v>6.6034509999999962</v>
      </c>
    </row>
    <row r="16141" spans="1:6" x14ac:dyDescent="0.3">
      <c r="A16141" s="336">
        <v>53576</v>
      </c>
      <c r="B16141" s="2" t="s">
        <v>293</v>
      </c>
      <c r="C16141" s="429">
        <v>6.1763620000000001</v>
      </c>
      <c r="D16141" s="429">
        <v>3.7618839999999998</v>
      </c>
      <c r="E16141" s="429">
        <v>2.4144780000000003</v>
      </c>
      <c r="F16141" s="429">
        <v>6.5585509999999978</v>
      </c>
    </row>
    <row r="16142" spans="1:6" x14ac:dyDescent="0.3">
      <c r="A16142" s="336">
        <v>53577</v>
      </c>
      <c r="B16142" s="2" t="s">
        <v>293</v>
      </c>
      <c r="C16142" s="429">
        <v>5.92347</v>
      </c>
      <c r="D16142" s="429">
        <v>3.6483680000000001</v>
      </c>
      <c r="E16142" s="429">
        <v>2.275102</v>
      </c>
      <c r="F16142" s="429">
        <v>7.0791450000000076</v>
      </c>
    </row>
    <row r="16143" spans="1:6" x14ac:dyDescent="0.3">
      <c r="A16143" s="336">
        <v>53578</v>
      </c>
      <c r="B16143" s="2" t="s">
        <v>293</v>
      </c>
      <c r="C16143" s="429">
        <v>5.9041880000000004</v>
      </c>
      <c r="D16143" s="429">
        <v>3.61172</v>
      </c>
      <c r="E16143" s="429">
        <v>2.2924680000000004</v>
      </c>
      <c r="F16143" s="429">
        <v>6.8270849999999932</v>
      </c>
    </row>
    <row r="16144" spans="1:6" x14ac:dyDescent="0.3">
      <c r="A16144" s="336">
        <v>53579</v>
      </c>
      <c r="B16144" s="2" t="s">
        <v>293</v>
      </c>
      <c r="C16144" s="429">
        <v>6.0155099999999999</v>
      </c>
      <c r="D16144" s="429">
        <v>3.5253160000000001</v>
      </c>
      <c r="E16144" s="429">
        <v>2.4901939999999998</v>
      </c>
      <c r="F16144" s="429">
        <v>7.1299529999999933</v>
      </c>
    </row>
    <row r="16145" spans="1:6" x14ac:dyDescent="0.3">
      <c r="A16145" s="336">
        <v>53580</v>
      </c>
      <c r="B16145" s="2" t="s">
        <v>293</v>
      </c>
      <c r="C16145" s="429">
        <v>6.0679150000000002</v>
      </c>
      <c r="D16145" s="429">
        <v>3.826149</v>
      </c>
      <c r="E16145" s="429">
        <v>2.2417660000000001</v>
      </c>
      <c r="F16145" s="429">
        <v>7.1450669999999974</v>
      </c>
    </row>
    <row r="16146" spans="1:6" x14ac:dyDescent="0.3">
      <c r="A16146" s="336">
        <v>53581</v>
      </c>
      <c r="B16146" s="2" t="s">
        <v>293</v>
      </c>
      <c r="C16146" s="429">
        <v>5.9219949999999999</v>
      </c>
      <c r="D16146" s="429">
        <v>3.5923699999999998</v>
      </c>
      <c r="E16146" s="429">
        <v>2.3296250000000001</v>
      </c>
      <c r="F16146" s="429">
        <v>7.829504</v>
      </c>
    </row>
    <row r="16147" spans="1:6" x14ac:dyDescent="0.3">
      <c r="A16147" s="336">
        <v>53582</v>
      </c>
      <c r="B16147" s="2" t="s">
        <v>293</v>
      </c>
      <c r="C16147" s="429">
        <v>5.9954830000000001</v>
      </c>
      <c r="D16147" s="429">
        <v>3.796554</v>
      </c>
      <c r="E16147" s="429">
        <v>2.1989290000000001</v>
      </c>
      <c r="F16147" s="429">
        <v>6.847177999999996</v>
      </c>
    </row>
    <row r="16148" spans="1:6" x14ac:dyDescent="0.3">
      <c r="A16148" s="336">
        <v>53583</v>
      </c>
      <c r="B16148" s="2" t="s">
        <v>293</v>
      </c>
      <c r="C16148" s="429">
        <v>5.9332269999999996</v>
      </c>
      <c r="D16148" s="429">
        <v>3.625159</v>
      </c>
      <c r="E16148" s="429">
        <v>2.3080679999999996</v>
      </c>
      <c r="F16148" s="429">
        <v>6.9528439999999989</v>
      </c>
    </row>
    <row r="16149" spans="1:6" x14ac:dyDescent="0.3">
      <c r="A16149" s="336">
        <v>53585</v>
      </c>
      <c r="B16149" s="2" t="s">
        <v>295</v>
      </c>
      <c r="C16149" s="429">
        <v>6.1863619999999999</v>
      </c>
      <c r="D16149" s="429">
        <v>3.6797249999999999</v>
      </c>
      <c r="E16149" s="429">
        <v>2.506637</v>
      </c>
      <c r="F16149" s="429">
        <v>6.8385419999999968</v>
      </c>
    </row>
    <row r="16150" spans="1:6" x14ac:dyDescent="0.3">
      <c r="A16150" s="336">
        <v>53586</v>
      </c>
      <c r="B16150" s="2" t="s">
        <v>295</v>
      </c>
      <c r="C16150" s="429">
        <v>6.0688800000000001</v>
      </c>
      <c r="D16150" s="429">
        <v>3.7712479999999999</v>
      </c>
      <c r="E16150" s="429">
        <v>2.2976320000000001</v>
      </c>
      <c r="F16150" s="429">
        <v>6.7468339999999998</v>
      </c>
    </row>
    <row r="16151" spans="1:6" x14ac:dyDescent="0.3">
      <c r="A16151" s="336">
        <v>53587</v>
      </c>
      <c r="B16151" s="2" t="s">
        <v>295</v>
      </c>
      <c r="C16151" s="429">
        <v>6.0803450000000003</v>
      </c>
      <c r="D16151" s="429">
        <v>3.819429</v>
      </c>
      <c r="E16151" s="429">
        <v>2.2609160000000004</v>
      </c>
      <c r="F16151" s="429">
        <v>6.5779460000000043</v>
      </c>
    </row>
    <row r="16152" spans="1:6" x14ac:dyDescent="0.3">
      <c r="A16152" s="336">
        <v>53588</v>
      </c>
      <c r="B16152" s="2" t="s">
        <v>293</v>
      </c>
      <c r="C16152" s="429">
        <v>5.9899380000000004</v>
      </c>
      <c r="D16152" s="429">
        <v>3.7025619999999999</v>
      </c>
      <c r="E16152" s="429">
        <v>2.2873760000000005</v>
      </c>
      <c r="F16152" s="429">
        <v>7.2299279999999939</v>
      </c>
    </row>
    <row r="16153" spans="1:6" x14ac:dyDescent="0.3">
      <c r="A16153" s="336">
        <v>53589</v>
      </c>
      <c r="B16153" s="2" t="s">
        <v>293</v>
      </c>
      <c r="C16153" s="429">
        <v>6.0164949999999999</v>
      </c>
      <c r="D16153" s="429">
        <v>3.605845</v>
      </c>
      <c r="E16153" s="429">
        <v>2.41065</v>
      </c>
      <c r="F16153" s="429">
        <v>6.8226560000000056</v>
      </c>
    </row>
    <row r="16154" spans="1:6" x14ac:dyDescent="0.3">
      <c r="A16154" s="336">
        <v>53590</v>
      </c>
      <c r="B16154" s="2" t="s">
        <v>293</v>
      </c>
      <c r="C16154" s="429">
        <v>5.9341020000000002</v>
      </c>
      <c r="D16154" s="429">
        <v>3.5205649999999999</v>
      </c>
      <c r="E16154" s="429">
        <v>2.4135370000000003</v>
      </c>
      <c r="F16154" s="429">
        <v>6.6562890000000081</v>
      </c>
    </row>
    <row r="16155" spans="1:6" x14ac:dyDescent="0.3">
      <c r="A16155" s="336">
        <v>53593</v>
      </c>
      <c r="B16155" s="2" t="s">
        <v>293</v>
      </c>
      <c r="C16155" s="429">
        <v>5.9530469999999998</v>
      </c>
      <c r="D16155" s="429">
        <v>3.6837360000000001</v>
      </c>
      <c r="E16155" s="429">
        <v>2.2693109999999996</v>
      </c>
      <c r="F16155" s="429">
        <v>6.4507570000000065</v>
      </c>
    </row>
    <row r="16156" spans="1:6" x14ac:dyDescent="0.3">
      <c r="A16156" s="336">
        <v>53594</v>
      </c>
      <c r="B16156" s="2" t="s">
        <v>293</v>
      </c>
      <c r="C16156" s="429">
        <v>6.0322079999999998</v>
      </c>
      <c r="D16156" s="429">
        <v>3.5503390000000001</v>
      </c>
      <c r="E16156" s="429">
        <v>2.4818689999999997</v>
      </c>
      <c r="F16156" s="429">
        <v>6.9976030000000051</v>
      </c>
    </row>
    <row r="16157" spans="1:6" x14ac:dyDescent="0.3">
      <c r="A16157" s="336">
        <v>53597</v>
      </c>
      <c r="B16157" s="2" t="s">
        <v>293</v>
      </c>
      <c r="C16157" s="429">
        <v>5.9042450000000004</v>
      </c>
      <c r="D16157" s="429">
        <v>3.567739</v>
      </c>
      <c r="E16157" s="429">
        <v>2.3365060000000004</v>
      </c>
      <c r="F16157" s="429">
        <v>6.4481519999999932</v>
      </c>
    </row>
    <row r="16158" spans="1:6" x14ac:dyDescent="0.3">
      <c r="A16158" s="336">
        <v>53598</v>
      </c>
      <c r="B16158" s="2" t="s">
        <v>293</v>
      </c>
      <c r="C16158" s="429">
        <v>5.9061219999999999</v>
      </c>
      <c r="D16158" s="429">
        <v>3.5318010000000002</v>
      </c>
      <c r="E16158" s="429">
        <v>2.3743209999999997</v>
      </c>
      <c r="F16158" s="429">
        <v>6.504331999999998</v>
      </c>
    </row>
    <row r="16159" spans="1:6" x14ac:dyDescent="0.3">
      <c r="A16159" s="336">
        <v>53703</v>
      </c>
      <c r="B16159" s="2" t="s">
        <v>293</v>
      </c>
      <c r="C16159" s="429">
        <v>5.9329090000000004</v>
      </c>
      <c r="D16159" s="429">
        <v>3.5582020000000001</v>
      </c>
      <c r="E16159" s="429">
        <v>2.3747070000000003</v>
      </c>
      <c r="F16159" s="429">
        <v>6.6991139999999945</v>
      </c>
    </row>
    <row r="16160" spans="1:6" x14ac:dyDescent="0.3">
      <c r="A16160" s="336">
        <v>53704</v>
      </c>
      <c r="B16160" s="2" t="s">
        <v>293</v>
      </c>
      <c r="C16160" s="429">
        <v>5.9209610000000001</v>
      </c>
      <c r="D16160" s="429">
        <v>3.5502899999999999</v>
      </c>
      <c r="E16160" s="429">
        <v>2.3706710000000002</v>
      </c>
      <c r="F16160" s="429">
        <v>6.6215700000000055</v>
      </c>
    </row>
    <row r="16161" spans="1:6" x14ac:dyDescent="0.3">
      <c r="A16161" s="336">
        <v>53705</v>
      </c>
      <c r="B16161" s="2" t="s">
        <v>293</v>
      </c>
      <c r="C16161" s="429">
        <v>5.9271640000000003</v>
      </c>
      <c r="D16161" s="429">
        <v>3.590614</v>
      </c>
      <c r="E16161" s="429">
        <v>2.3365500000000003</v>
      </c>
      <c r="F16161" s="429">
        <v>6.5871269999999988</v>
      </c>
    </row>
    <row r="16162" spans="1:6" x14ac:dyDescent="0.3">
      <c r="A16162" s="336">
        <v>53706</v>
      </c>
      <c r="B16162" s="2" t="s">
        <v>293</v>
      </c>
      <c r="C16162" s="429">
        <v>5.9281220000000001</v>
      </c>
      <c r="D16162" s="429">
        <v>3.5629789999999999</v>
      </c>
      <c r="E16162" s="429">
        <v>2.3651430000000002</v>
      </c>
      <c r="F16162" s="429">
        <v>6.6805899999999951</v>
      </c>
    </row>
    <row r="16163" spans="1:6" x14ac:dyDescent="0.3">
      <c r="A16163" s="336">
        <v>53711</v>
      </c>
      <c r="B16163" s="2" t="s">
        <v>293</v>
      </c>
      <c r="C16163" s="429">
        <v>5.9482759999999999</v>
      </c>
      <c r="D16163" s="429">
        <v>3.6020249999999998</v>
      </c>
      <c r="E16163" s="429">
        <v>2.3462510000000001</v>
      </c>
      <c r="F16163" s="429">
        <v>6.6123320000000092</v>
      </c>
    </row>
    <row r="16164" spans="1:6" x14ac:dyDescent="0.3">
      <c r="A16164" s="336">
        <v>53713</v>
      </c>
      <c r="B16164" s="2" t="s">
        <v>293</v>
      </c>
      <c r="C16164" s="429">
        <v>5.9421419999999996</v>
      </c>
      <c r="D16164" s="429">
        <v>3.5801970000000001</v>
      </c>
      <c r="E16164" s="429">
        <v>2.3619449999999995</v>
      </c>
      <c r="F16164" s="429">
        <v>6.6609529999999957</v>
      </c>
    </row>
    <row r="16165" spans="1:6" x14ac:dyDescent="0.3">
      <c r="A16165" s="336">
        <v>53714</v>
      </c>
      <c r="B16165" s="2" t="s">
        <v>293</v>
      </c>
      <c r="C16165" s="429">
        <v>5.9318520000000001</v>
      </c>
      <c r="D16165" s="429">
        <v>3.5382280000000002</v>
      </c>
      <c r="E16165" s="429">
        <v>2.393624</v>
      </c>
      <c r="F16165" s="429">
        <v>6.7180710000000019</v>
      </c>
    </row>
    <row r="16166" spans="1:6" x14ac:dyDescent="0.3">
      <c r="A16166" s="336">
        <v>53715</v>
      </c>
      <c r="B16166" s="2" t="s">
        <v>293</v>
      </c>
      <c r="C16166" s="429">
        <v>5.934615</v>
      </c>
      <c r="D16166" s="429">
        <v>3.5692200000000001</v>
      </c>
      <c r="E16166" s="429">
        <v>2.3653949999999999</v>
      </c>
      <c r="F16166" s="429">
        <v>6.6756639999999976</v>
      </c>
    </row>
    <row r="16167" spans="1:6" x14ac:dyDescent="0.3">
      <c r="A16167" s="336">
        <v>53716</v>
      </c>
      <c r="B16167" s="2" t="s">
        <v>293</v>
      </c>
      <c r="C16167" s="429">
        <v>5.9401250000000001</v>
      </c>
      <c r="D16167" s="429">
        <v>3.5511430000000002</v>
      </c>
      <c r="E16167" s="429">
        <v>2.3889819999999999</v>
      </c>
      <c r="F16167" s="429">
        <v>6.7359809999999989</v>
      </c>
    </row>
    <row r="16168" spans="1:6" x14ac:dyDescent="0.3">
      <c r="A16168" s="336">
        <v>53717</v>
      </c>
      <c r="B16168" s="2" t="s">
        <v>293</v>
      </c>
      <c r="C16168" s="429">
        <v>5.924366</v>
      </c>
      <c r="D16168" s="429">
        <v>3.6186159999999998</v>
      </c>
      <c r="E16168" s="429">
        <v>2.3057500000000002</v>
      </c>
      <c r="F16168" s="429">
        <v>6.4870220000000067</v>
      </c>
    </row>
    <row r="16169" spans="1:6" x14ac:dyDescent="0.3">
      <c r="A16169" s="336">
        <v>53718</v>
      </c>
      <c r="B16169" s="2" t="s">
        <v>293</v>
      </c>
      <c r="C16169" s="429">
        <v>5.9376889999999998</v>
      </c>
      <c r="D16169" s="429">
        <v>3.534783</v>
      </c>
      <c r="E16169" s="429">
        <v>2.4029059999999998</v>
      </c>
      <c r="F16169" s="429">
        <v>6.7335870000000035</v>
      </c>
    </row>
    <row r="16170" spans="1:6" x14ac:dyDescent="0.3">
      <c r="A16170" s="336">
        <v>53719</v>
      </c>
      <c r="B16170" s="2" t="s">
        <v>293</v>
      </c>
      <c r="C16170" s="429">
        <v>5.9398619999999998</v>
      </c>
      <c r="D16170" s="429">
        <v>3.62981</v>
      </c>
      <c r="E16170" s="429">
        <v>2.3100519999999998</v>
      </c>
      <c r="F16170" s="429">
        <v>6.5167029999999997</v>
      </c>
    </row>
    <row r="16171" spans="1:6" x14ac:dyDescent="0.3">
      <c r="A16171" s="336">
        <v>53726</v>
      </c>
      <c r="B16171" s="2" t="s">
        <v>293</v>
      </c>
      <c r="C16171" s="429">
        <v>5.9297110000000002</v>
      </c>
      <c r="D16171" s="429">
        <v>3.5724490000000002</v>
      </c>
      <c r="E16171" s="429">
        <v>2.357262</v>
      </c>
      <c r="F16171" s="429">
        <v>6.6543829999999922</v>
      </c>
    </row>
    <row r="16172" spans="1:6" x14ac:dyDescent="0.3">
      <c r="A16172" s="336">
        <v>53801</v>
      </c>
      <c r="B16172" s="2" t="s">
        <v>293</v>
      </c>
      <c r="C16172" s="429">
        <v>6.2756270000000001</v>
      </c>
      <c r="D16172" s="429">
        <v>3.5164879999999998</v>
      </c>
      <c r="E16172" s="429">
        <v>2.7591390000000002</v>
      </c>
      <c r="F16172" s="429">
        <v>9.8102569999999965</v>
      </c>
    </row>
    <row r="16173" spans="1:6" x14ac:dyDescent="0.3">
      <c r="A16173" s="336">
        <v>53803</v>
      </c>
      <c r="B16173" s="2" t="s">
        <v>295</v>
      </c>
      <c r="C16173" s="429">
        <v>6.0974459999999997</v>
      </c>
      <c r="D16173" s="429">
        <v>3.731198</v>
      </c>
      <c r="E16173" s="429">
        <v>2.3662479999999997</v>
      </c>
      <c r="F16173" s="429">
        <v>6.7262500000000003</v>
      </c>
    </row>
    <row r="16174" spans="1:6" x14ac:dyDescent="0.3">
      <c r="A16174" s="336">
        <v>53804</v>
      </c>
      <c r="B16174" s="2" t="s">
        <v>293</v>
      </c>
      <c r="C16174" s="429">
        <v>6.2221320000000002</v>
      </c>
      <c r="D16174" s="429">
        <v>3.630846</v>
      </c>
      <c r="E16174" s="429">
        <v>2.5912860000000002</v>
      </c>
      <c r="F16174" s="429">
        <v>8.8983270000000019</v>
      </c>
    </row>
    <row r="16175" spans="1:6" x14ac:dyDescent="0.3">
      <c r="A16175" s="336">
        <v>53805</v>
      </c>
      <c r="B16175" s="2" t="s">
        <v>293</v>
      </c>
      <c r="C16175" s="429">
        <v>6.0397480000000003</v>
      </c>
      <c r="D16175" s="429">
        <v>3.5955400000000002</v>
      </c>
      <c r="E16175" s="429">
        <v>2.4442080000000002</v>
      </c>
      <c r="F16175" s="429">
        <v>8.7584560000000025</v>
      </c>
    </row>
    <row r="16176" spans="1:6" x14ac:dyDescent="0.3">
      <c r="A16176" s="336">
        <v>53806</v>
      </c>
      <c r="B16176" s="2" t="s">
        <v>295</v>
      </c>
      <c r="C16176" s="429">
        <v>6.2060440000000003</v>
      </c>
      <c r="D16176" s="429">
        <v>3.5803319999999998</v>
      </c>
      <c r="E16176" s="429">
        <v>2.6257120000000005</v>
      </c>
      <c r="F16176" s="429">
        <v>8.7051029999999976</v>
      </c>
    </row>
    <row r="16177" spans="1:6" x14ac:dyDescent="0.3">
      <c r="A16177" s="336">
        <v>53807</v>
      </c>
      <c r="B16177" s="2" t="s">
        <v>295</v>
      </c>
      <c r="C16177" s="429">
        <v>6.1133749999999996</v>
      </c>
      <c r="D16177" s="429">
        <v>3.7083349999999999</v>
      </c>
      <c r="E16177" s="429">
        <v>2.4050399999999996</v>
      </c>
      <c r="F16177" s="429">
        <v>6.8316559999999953</v>
      </c>
    </row>
    <row r="16178" spans="1:6" x14ac:dyDescent="0.3">
      <c r="A16178" s="336">
        <v>53809</v>
      </c>
      <c r="B16178" s="2" t="s">
        <v>293</v>
      </c>
      <c r="C16178" s="429">
        <v>6.0915229999999996</v>
      </c>
      <c r="D16178" s="429">
        <v>3.6865730000000001</v>
      </c>
      <c r="E16178" s="429">
        <v>2.4049499999999995</v>
      </c>
      <c r="F16178" s="429">
        <v>8.2668630000000078</v>
      </c>
    </row>
    <row r="16179" spans="1:6" x14ac:dyDescent="0.3">
      <c r="A16179" s="336">
        <v>53810</v>
      </c>
      <c r="B16179" s="2" t="s">
        <v>293</v>
      </c>
      <c r="C16179" s="429">
        <v>6.2771809999999997</v>
      </c>
      <c r="D16179" s="429">
        <v>3.5991119999999999</v>
      </c>
      <c r="E16179" s="429">
        <v>2.6780689999999998</v>
      </c>
      <c r="F16179" s="429">
        <v>9.2518139999999995</v>
      </c>
    </row>
    <row r="16180" spans="1:6" x14ac:dyDescent="0.3">
      <c r="A16180" s="336">
        <v>53811</v>
      </c>
      <c r="B16180" s="2" t="s">
        <v>295</v>
      </c>
      <c r="C16180" s="429">
        <v>6.1378209999999997</v>
      </c>
      <c r="D16180" s="429">
        <v>3.6709939999999999</v>
      </c>
      <c r="E16180" s="429">
        <v>2.4668269999999999</v>
      </c>
      <c r="F16180" s="429">
        <v>6.7236369999999965</v>
      </c>
    </row>
    <row r="16181" spans="1:6" x14ac:dyDescent="0.3">
      <c r="A16181" s="336">
        <v>53813</v>
      </c>
      <c r="B16181" s="2" t="s">
        <v>293</v>
      </c>
      <c r="C16181" s="429">
        <v>6.1524400000000004</v>
      </c>
      <c r="D16181" s="429">
        <v>3.711347</v>
      </c>
      <c r="E16181" s="429">
        <v>2.4410930000000004</v>
      </c>
      <c r="F16181" s="429">
        <v>8.1008700000000111</v>
      </c>
    </row>
    <row r="16182" spans="1:6" x14ac:dyDescent="0.3">
      <c r="A16182" s="336">
        <v>53816</v>
      </c>
      <c r="B16182" s="2" t="s">
        <v>293</v>
      </c>
      <c r="C16182" s="429">
        <v>6.159319</v>
      </c>
      <c r="D16182" s="429">
        <v>3.6048870000000002</v>
      </c>
      <c r="E16182" s="429">
        <v>2.5544319999999998</v>
      </c>
      <c r="F16182" s="429">
        <v>9.0571660000000023</v>
      </c>
    </row>
    <row r="16183" spans="1:6" x14ac:dyDescent="0.3">
      <c r="A16183" s="336">
        <v>53818</v>
      </c>
      <c r="B16183" s="2" t="s">
        <v>295</v>
      </c>
      <c r="C16183" s="429">
        <v>6.0940989999999999</v>
      </c>
      <c r="D16183" s="429">
        <v>3.7398020000000001</v>
      </c>
      <c r="E16183" s="429">
        <v>2.3542969999999999</v>
      </c>
      <c r="F16183" s="429">
        <v>7.189465000000002</v>
      </c>
    </row>
    <row r="16184" spans="1:6" x14ac:dyDescent="0.3">
      <c r="A16184" s="336">
        <v>53820</v>
      </c>
      <c r="B16184" s="2" t="s">
        <v>295</v>
      </c>
      <c r="C16184" s="429">
        <v>6.1563730000000003</v>
      </c>
      <c r="D16184" s="429">
        <v>3.6549360000000002</v>
      </c>
      <c r="E16184" s="429">
        <v>2.5014370000000001</v>
      </c>
      <c r="F16184" s="429">
        <v>7.6545340000000017</v>
      </c>
    </row>
    <row r="16185" spans="1:6" x14ac:dyDescent="0.3">
      <c r="A16185" s="336">
        <v>53821</v>
      </c>
      <c r="B16185" s="2" t="s">
        <v>293</v>
      </c>
      <c r="C16185" s="429">
        <v>6.21279</v>
      </c>
      <c r="D16185" s="429">
        <v>3.4993289999999999</v>
      </c>
      <c r="E16185" s="429">
        <v>2.7134610000000001</v>
      </c>
      <c r="F16185" s="429">
        <v>9.8964300000000094</v>
      </c>
    </row>
    <row r="16186" spans="1:6" x14ac:dyDescent="0.3">
      <c r="A16186" s="336">
        <v>53825</v>
      </c>
      <c r="B16186" s="2" t="s">
        <v>293</v>
      </c>
      <c r="C16186" s="429">
        <v>6.099259</v>
      </c>
      <c r="D16186" s="429">
        <v>3.734073</v>
      </c>
      <c r="E16186" s="429">
        <v>2.365186</v>
      </c>
      <c r="F16186" s="429">
        <v>7.8619950000000003</v>
      </c>
    </row>
    <row r="16187" spans="1:6" x14ac:dyDescent="0.3">
      <c r="A16187" s="336">
        <v>53826</v>
      </c>
      <c r="B16187" s="2" t="s">
        <v>293</v>
      </c>
      <c r="C16187" s="429">
        <v>6.1199560000000002</v>
      </c>
      <c r="D16187" s="429">
        <v>3.5129220000000001</v>
      </c>
      <c r="E16187" s="429">
        <v>2.6070340000000001</v>
      </c>
      <c r="F16187" s="429">
        <v>9.6134020000000042</v>
      </c>
    </row>
    <row r="16188" spans="1:6" x14ac:dyDescent="0.3">
      <c r="A16188" s="336">
        <v>53827</v>
      </c>
      <c r="B16188" s="2" t="s">
        <v>293</v>
      </c>
      <c r="C16188" s="429">
        <v>6.1155489999999997</v>
      </c>
      <c r="D16188" s="429">
        <v>3.571882</v>
      </c>
      <c r="E16188" s="429">
        <v>2.5436669999999997</v>
      </c>
      <c r="F16188" s="429">
        <v>9.2288260000000122</v>
      </c>
    </row>
    <row r="16189" spans="1:6" x14ac:dyDescent="0.3">
      <c r="A16189" s="336">
        <v>53901</v>
      </c>
      <c r="B16189" s="2" t="s">
        <v>293</v>
      </c>
      <c r="C16189" s="429">
        <v>5.8372590000000004</v>
      </c>
      <c r="D16189" s="429">
        <v>3.4715189999999998</v>
      </c>
      <c r="E16189" s="429">
        <v>2.3657400000000006</v>
      </c>
      <c r="F16189" s="429">
        <v>6.6707129999999921</v>
      </c>
    </row>
    <row r="16190" spans="1:6" x14ac:dyDescent="0.3">
      <c r="A16190" s="336">
        <v>53910</v>
      </c>
      <c r="B16190" s="2" t="s">
        <v>293</v>
      </c>
      <c r="C16190" s="429">
        <v>5.7843059999999999</v>
      </c>
      <c r="D16190" s="429">
        <v>3.4418329999999999</v>
      </c>
      <c r="E16190" s="429">
        <v>2.342473</v>
      </c>
      <c r="F16190" s="429">
        <v>6.7100389999999983</v>
      </c>
    </row>
    <row r="16191" spans="1:6" x14ac:dyDescent="0.3">
      <c r="A16191" s="336">
        <v>53911</v>
      </c>
      <c r="B16191" s="2" t="s">
        <v>293</v>
      </c>
      <c r="C16191" s="429">
        <v>5.8882380000000003</v>
      </c>
      <c r="D16191" s="429">
        <v>3.516076</v>
      </c>
      <c r="E16191" s="429">
        <v>2.3721620000000003</v>
      </c>
      <c r="F16191" s="429">
        <v>6.4421709999999948</v>
      </c>
    </row>
    <row r="16192" spans="1:6" x14ac:dyDescent="0.3">
      <c r="A16192" s="336">
        <v>53913</v>
      </c>
      <c r="B16192" s="2" t="s">
        <v>293</v>
      </c>
      <c r="C16192" s="429">
        <v>5.8260810000000003</v>
      </c>
      <c r="D16192" s="429">
        <v>3.5456560000000001</v>
      </c>
      <c r="E16192" s="429">
        <v>2.2804250000000001</v>
      </c>
      <c r="F16192" s="429">
        <v>6.4882749999999945</v>
      </c>
    </row>
    <row r="16193" spans="1:6" x14ac:dyDescent="0.3">
      <c r="A16193" s="336">
        <v>53916</v>
      </c>
      <c r="B16193" s="2" t="s">
        <v>293</v>
      </c>
      <c r="C16193" s="429">
        <v>5.9434709999999997</v>
      </c>
      <c r="D16193" s="429">
        <v>3.4482810000000002</v>
      </c>
      <c r="E16193" s="429">
        <v>2.4951899999999996</v>
      </c>
      <c r="F16193" s="429">
        <v>7.0898429999999948</v>
      </c>
    </row>
    <row r="16194" spans="1:6" x14ac:dyDescent="0.3">
      <c r="A16194" s="336">
        <v>53919</v>
      </c>
      <c r="B16194" s="2" t="s">
        <v>295</v>
      </c>
      <c r="C16194" s="429">
        <v>6.0594720000000004</v>
      </c>
      <c r="D16194" s="429">
        <v>3.3887399999999999</v>
      </c>
      <c r="E16194" s="429">
        <v>2.6707320000000005</v>
      </c>
      <c r="F16194" s="429">
        <v>7.1414069999999867</v>
      </c>
    </row>
    <row r="16195" spans="1:6" x14ac:dyDescent="0.3">
      <c r="A16195" s="336">
        <v>53920</v>
      </c>
      <c r="B16195" s="2" t="s">
        <v>293</v>
      </c>
      <c r="C16195" s="429">
        <v>5.8242219999999998</v>
      </c>
      <c r="D16195" s="429">
        <v>3.453436</v>
      </c>
      <c r="E16195" s="429">
        <v>2.3707859999999998</v>
      </c>
      <c r="F16195" s="429">
        <v>6.7804799999999901</v>
      </c>
    </row>
    <row r="16196" spans="1:6" x14ac:dyDescent="0.3">
      <c r="A16196" s="336">
        <v>53922</v>
      </c>
      <c r="B16196" s="2" t="s">
        <v>295</v>
      </c>
      <c r="C16196" s="429">
        <v>6.1244149999999999</v>
      </c>
      <c r="D16196" s="429">
        <v>3.4955669999999999</v>
      </c>
      <c r="E16196" s="429">
        <v>2.6288480000000001</v>
      </c>
      <c r="F16196" s="429">
        <v>7.4048319999999848</v>
      </c>
    </row>
    <row r="16197" spans="1:6" x14ac:dyDescent="0.3">
      <c r="A16197" s="336">
        <v>53923</v>
      </c>
      <c r="B16197" s="2" t="s">
        <v>295</v>
      </c>
      <c r="C16197" s="429">
        <v>6.0204110000000002</v>
      </c>
      <c r="D16197" s="429">
        <v>3.5914459999999999</v>
      </c>
      <c r="E16197" s="429">
        <v>2.4289650000000003</v>
      </c>
      <c r="F16197" s="429">
        <v>6.7071330000000025</v>
      </c>
    </row>
    <row r="16198" spans="1:6" x14ac:dyDescent="0.3">
      <c r="A16198" s="336">
        <v>53924</v>
      </c>
      <c r="B16198" s="2" t="s">
        <v>293</v>
      </c>
      <c r="C16198" s="429">
        <v>5.8556059999999999</v>
      </c>
      <c r="D16198" s="429">
        <v>3.602274</v>
      </c>
      <c r="E16198" s="429">
        <v>2.2533319999999999</v>
      </c>
      <c r="F16198" s="429">
        <v>7.0951129999999978</v>
      </c>
    </row>
    <row r="16199" spans="1:6" x14ac:dyDescent="0.3">
      <c r="A16199" s="336">
        <v>53925</v>
      </c>
      <c r="B16199" s="2" t="s">
        <v>293</v>
      </c>
      <c r="C16199" s="429">
        <v>5.9429740000000004</v>
      </c>
      <c r="D16199" s="429">
        <v>3.5021879999999999</v>
      </c>
      <c r="E16199" s="429">
        <v>2.4407860000000006</v>
      </c>
      <c r="F16199" s="429">
        <v>6.7765039999999956</v>
      </c>
    </row>
    <row r="16200" spans="1:6" x14ac:dyDescent="0.3">
      <c r="A16200" s="336">
        <v>53926</v>
      </c>
      <c r="B16200" s="2" t="s">
        <v>295</v>
      </c>
      <c r="C16200" s="429">
        <v>6.0204069999999996</v>
      </c>
      <c r="D16200" s="429">
        <v>3.5436960000000002</v>
      </c>
      <c r="E16200" s="429">
        <v>2.4767109999999994</v>
      </c>
      <c r="F16200" s="429">
        <v>6.9727170000000029</v>
      </c>
    </row>
    <row r="16201" spans="1:6" x14ac:dyDescent="0.3">
      <c r="A16201" s="336">
        <v>53929</v>
      </c>
      <c r="B16201" s="2" t="s">
        <v>293</v>
      </c>
      <c r="C16201" s="429">
        <v>5.7896799999999997</v>
      </c>
      <c r="D16201" s="429">
        <v>3.5775250000000001</v>
      </c>
      <c r="E16201" s="429">
        <v>2.2121549999999996</v>
      </c>
      <c r="F16201" s="429">
        <v>6.6540300000000023</v>
      </c>
    </row>
    <row r="16202" spans="1:6" x14ac:dyDescent="0.3">
      <c r="A16202" s="336">
        <v>53930</v>
      </c>
      <c r="B16202" s="2" t="s">
        <v>293</v>
      </c>
      <c r="C16202" s="429">
        <v>5.8283909999999999</v>
      </c>
      <c r="D16202" s="429">
        <v>3.4231760000000002</v>
      </c>
      <c r="E16202" s="429">
        <v>2.4052149999999997</v>
      </c>
      <c r="F16202" s="429">
        <v>6.8622039999999984</v>
      </c>
    </row>
    <row r="16203" spans="1:6" x14ac:dyDescent="0.3">
      <c r="A16203" s="336">
        <v>53932</v>
      </c>
      <c r="B16203" s="2" t="s">
        <v>293</v>
      </c>
      <c r="C16203" s="429">
        <v>5.8896730000000002</v>
      </c>
      <c r="D16203" s="429">
        <v>3.4747249999999998</v>
      </c>
      <c r="E16203" s="429">
        <v>2.4149480000000003</v>
      </c>
      <c r="F16203" s="429">
        <v>6.6639359999999961</v>
      </c>
    </row>
    <row r="16204" spans="1:6" x14ac:dyDescent="0.3">
      <c r="A16204" s="336">
        <v>53933</v>
      </c>
      <c r="B16204" s="2" t="s">
        <v>295</v>
      </c>
      <c r="C16204" s="429">
        <v>6.0628270000000004</v>
      </c>
      <c r="D16204" s="429">
        <v>3.5407289999999998</v>
      </c>
      <c r="E16204" s="429">
        <v>2.5220980000000006</v>
      </c>
      <c r="F16204" s="429">
        <v>7.0075119999999984</v>
      </c>
    </row>
    <row r="16205" spans="1:6" x14ac:dyDescent="0.3">
      <c r="A16205" s="336">
        <v>53934</v>
      </c>
      <c r="B16205" s="2" t="s">
        <v>293</v>
      </c>
      <c r="C16205" s="429">
        <v>5.7726759999999997</v>
      </c>
      <c r="D16205" s="429">
        <v>3.4183319999999999</v>
      </c>
      <c r="E16205" s="429">
        <v>2.3543439999999998</v>
      </c>
      <c r="F16205" s="429">
        <v>6.6757190000000044</v>
      </c>
    </row>
    <row r="16206" spans="1:6" x14ac:dyDescent="0.3">
      <c r="A16206" s="336">
        <v>53936</v>
      </c>
      <c r="B16206" s="2" t="s">
        <v>293</v>
      </c>
      <c r="C16206" s="429">
        <v>5.7849029999999999</v>
      </c>
      <c r="D16206" s="429">
        <v>3.4125610000000002</v>
      </c>
      <c r="E16206" s="429">
        <v>2.3723419999999997</v>
      </c>
      <c r="F16206" s="429">
        <v>6.7238859999999967</v>
      </c>
    </row>
    <row r="16207" spans="1:6" x14ac:dyDescent="0.3">
      <c r="A16207" s="336">
        <v>53937</v>
      </c>
      <c r="B16207" s="2" t="s">
        <v>293</v>
      </c>
      <c r="C16207" s="429">
        <v>5.8752829999999996</v>
      </c>
      <c r="D16207" s="429">
        <v>3.6291709999999999</v>
      </c>
      <c r="E16207" s="429">
        <v>2.2461119999999997</v>
      </c>
      <c r="F16207" s="429">
        <v>7.0108360000000012</v>
      </c>
    </row>
    <row r="16208" spans="1:6" x14ac:dyDescent="0.3">
      <c r="A16208" s="336">
        <v>53939</v>
      </c>
      <c r="B16208" s="2" t="s">
        <v>295</v>
      </c>
      <c r="C16208" s="429">
        <v>6.0239890000000003</v>
      </c>
      <c r="D16208" s="429">
        <v>3.5256660000000002</v>
      </c>
      <c r="E16208" s="429">
        <v>2.4983230000000001</v>
      </c>
      <c r="F16208" s="429">
        <v>6.9973509999999948</v>
      </c>
    </row>
    <row r="16209" spans="1:6" x14ac:dyDescent="0.3">
      <c r="A16209" s="336">
        <v>53941</v>
      </c>
      <c r="B16209" s="2" t="s">
        <v>293</v>
      </c>
      <c r="C16209" s="429">
        <v>5.8274739999999996</v>
      </c>
      <c r="D16209" s="429">
        <v>3.5798930000000002</v>
      </c>
      <c r="E16209" s="429">
        <v>2.2475809999999994</v>
      </c>
      <c r="F16209" s="429">
        <v>6.7751020000000004</v>
      </c>
    </row>
    <row r="16210" spans="1:6" x14ac:dyDescent="0.3">
      <c r="A16210" s="336">
        <v>53943</v>
      </c>
      <c r="B16210" s="2" t="s">
        <v>293</v>
      </c>
      <c r="C16210" s="429">
        <v>5.8526189999999998</v>
      </c>
      <c r="D16210" s="429">
        <v>3.6279629999999998</v>
      </c>
      <c r="E16210" s="429">
        <v>2.224656</v>
      </c>
      <c r="F16210" s="429">
        <v>6.7205209999999909</v>
      </c>
    </row>
    <row r="16211" spans="1:6" x14ac:dyDescent="0.3">
      <c r="A16211" s="336">
        <v>53944</v>
      </c>
      <c r="B16211" s="2" t="s">
        <v>293</v>
      </c>
      <c r="C16211" s="429">
        <v>5.8105919999999998</v>
      </c>
      <c r="D16211" s="429">
        <v>3.518723</v>
      </c>
      <c r="E16211" s="429">
        <v>2.2918689999999997</v>
      </c>
      <c r="F16211" s="429">
        <v>6.8149439999999935</v>
      </c>
    </row>
    <row r="16212" spans="1:6" x14ac:dyDescent="0.3">
      <c r="A16212" s="336">
        <v>53946</v>
      </c>
      <c r="B16212" s="2" t="s">
        <v>295</v>
      </c>
      <c r="C16212" s="429">
        <v>6.0300570000000002</v>
      </c>
      <c r="D16212" s="429">
        <v>3.491698</v>
      </c>
      <c r="E16212" s="429">
        <v>2.5383590000000003</v>
      </c>
      <c r="F16212" s="429">
        <v>7.0127719999999947</v>
      </c>
    </row>
    <row r="16213" spans="1:6" x14ac:dyDescent="0.3">
      <c r="A16213" s="336">
        <v>53947</v>
      </c>
      <c r="B16213" s="2" t="s">
        <v>295</v>
      </c>
      <c r="C16213" s="429">
        <v>6.0263400000000003</v>
      </c>
      <c r="D16213" s="429">
        <v>3.4957259999999999</v>
      </c>
      <c r="E16213" s="429">
        <v>2.5306140000000004</v>
      </c>
      <c r="F16213" s="429">
        <v>7.1569510000000029</v>
      </c>
    </row>
    <row r="16214" spans="1:6" x14ac:dyDescent="0.3">
      <c r="A16214" s="336">
        <v>53948</v>
      </c>
      <c r="B16214" s="2" t="s">
        <v>293</v>
      </c>
      <c r="C16214" s="429">
        <v>5.793831</v>
      </c>
      <c r="D16214" s="429">
        <v>3.527282</v>
      </c>
      <c r="E16214" s="429">
        <v>2.2665489999999999</v>
      </c>
      <c r="F16214" s="429">
        <v>6.7512089999999993</v>
      </c>
    </row>
    <row r="16215" spans="1:6" x14ac:dyDescent="0.3">
      <c r="A16215" s="336">
        <v>53949</v>
      </c>
      <c r="B16215" s="2" t="s">
        <v>293</v>
      </c>
      <c r="C16215" s="429">
        <v>5.8318219999999998</v>
      </c>
      <c r="D16215" s="429">
        <v>3.3611390000000001</v>
      </c>
      <c r="E16215" s="429">
        <v>2.4706829999999997</v>
      </c>
      <c r="F16215" s="429">
        <v>7.134962999999992</v>
      </c>
    </row>
    <row r="16216" spans="1:6" x14ac:dyDescent="0.3">
      <c r="A16216" s="336">
        <v>53950</v>
      </c>
      <c r="B16216" s="2" t="s">
        <v>293</v>
      </c>
      <c r="C16216" s="429">
        <v>5.7870970000000002</v>
      </c>
      <c r="D16216" s="429">
        <v>3.5379770000000001</v>
      </c>
      <c r="E16216" s="429">
        <v>2.24912</v>
      </c>
      <c r="F16216" s="429">
        <v>6.6510770000000043</v>
      </c>
    </row>
    <row r="16217" spans="1:6" x14ac:dyDescent="0.3">
      <c r="A16217" s="336">
        <v>53951</v>
      </c>
      <c r="B16217" s="2" t="s">
        <v>293</v>
      </c>
      <c r="C16217" s="429">
        <v>5.8490539999999998</v>
      </c>
      <c r="D16217" s="429">
        <v>3.604873</v>
      </c>
      <c r="E16217" s="429">
        <v>2.2441809999999998</v>
      </c>
      <c r="F16217" s="429">
        <v>6.5915940000000077</v>
      </c>
    </row>
    <row r="16218" spans="1:6" x14ac:dyDescent="0.3">
      <c r="A16218" s="336">
        <v>53952</v>
      </c>
      <c r="B16218" s="2" t="s">
        <v>293</v>
      </c>
      <c r="C16218" s="429">
        <v>5.8069269999999999</v>
      </c>
      <c r="D16218" s="429">
        <v>3.4115340000000001</v>
      </c>
      <c r="E16218" s="429">
        <v>2.3953929999999999</v>
      </c>
      <c r="F16218" s="429">
        <v>6.8223440000000011</v>
      </c>
    </row>
    <row r="16219" spans="1:6" x14ac:dyDescent="0.3">
      <c r="A16219" s="336">
        <v>53954</v>
      </c>
      <c r="B16219" s="2" t="s">
        <v>293</v>
      </c>
      <c r="C16219" s="429">
        <v>5.8504810000000003</v>
      </c>
      <c r="D16219" s="429">
        <v>3.4473989999999999</v>
      </c>
      <c r="E16219" s="429">
        <v>2.4030820000000004</v>
      </c>
      <c r="F16219" s="429">
        <v>6.6761060000000043</v>
      </c>
    </row>
    <row r="16220" spans="1:6" x14ac:dyDescent="0.3">
      <c r="A16220" s="336">
        <v>53955</v>
      </c>
      <c r="B16220" s="2" t="s">
        <v>293</v>
      </c>
      <c r="C16220" s="429">
        <v>5.8772729999999997</v>
      </c>
      <c r="D16220" s="429">
        <v>3.5079349999999998</v>
      </c>
      <c r="E16220" s="429">
        <v>2.3693379999999999</v>
      </c>
      <c r="F16220" s="429">
        <v>6.4770509999999923</v>
      </c>
    </row>
    <row r="16221" spans="1:6" x14ac:dyDescent="0.3">
      <c r="A16221" s="336">
        <v>53956</v>
      </c>
      <c r="B16221" s="2" t="s">
        <v>293</v>
      </c>
      <c r="C16221" s="429">
        <v>5.8794820000000003</v>
      </c>
      <c r="D16221" s="429">
        <v>3.4303940000000002</v>
      </c>
      <c r="E16221" s="429">
        <v>2.4490880000000002</v>
      </c>
      <c r="F16221" s="429">
        <v>6.7798580000000008</v>
      </c>
    </row>
    <row r="16222" spans="1:6" x14ac:dyDescent="0.3">
      <c r="A16222" s="336">
        <v>53959</v>
      </c>
      <c r="B16222" s="2" t="s">
        <v>293</v>
      </c>
      <c r="C16222" s="429">
        <v>5.8278949999999998</v>
      </c>
      <c r="D16222" s="429">
        <v>3.5771389999999998</v>
      </c>
      <c r="E16222" s="429">
        <v>2.250756</v>
      </c>
      <c r="F16222" s="429">
        <v>6.688479000000001</v>
      </c>
    </row>
    <row r="16223" spans="1:6" x14ac:dyDescent="0.3">
      <c r="A16223" s="336">
        <v>53960</v>
      </c>
      <c r="B16223" s="2" t="s">
        <v>293</v>
      </c>
      <c r="C16223" s="429">
        <v>5.855194</v>
      </c>
      <c r="D16223" s="429">
        <v>3.4820060000000002</v>
      </c>
      <c r="E16223" s="429">
        <v>2.3731879999999999</v>
      </c>
      <c r="F16223" s="429">
        <v>6.4767510000000001</v>
      </c>
    </row>
    <row r="16224" spans="1:6" x14ac:dyDescent="0.3">
      <c r="A16224" s="336">
        <v>53961</v>
      </c>
      <c r="B16224" s="2" t="s">
        <v>293</v>
      </c>
      <c r="C16224" s="429">
        <v>5.8279329999999998</v>
      </c>
      <c r="D16224" s="429">
        <v>3.5973869999999999</v>
      </c>
      <c r="E16224" s="429">
        <v>2.2305459999999999</v>
      </c>
      <c r="F16224" s="429">
        <v>6.5808319999999974</v>
      </c>
    </row>
    <row r="16225" spans="1:6" x14ac:dyDescent="0.3">
      <c r="A16225" s="336">
        <v>53963</v>
      </c>
      <c r="B16225" s="2" t="s">
        <v>295</v>
      </c>
      <c r="C16225" s="429">
        <v>6.0913199999999996</v>
      </c>
      <c r="D16225" s="429">
        <v>3.4212889999999998</v>
      </c>
      <c r="E16225" s="429">
        <v>2.6700309999999998</v>
      </c>
      <c r="F16225" s="429">
        <v>7.3145639999999972</v>
      </c>
    </row>
    <row r="16226" spans="1:6" x14ac:dyDescent="0.3">
      <c r="A16226" s="336">
        <v>53964</v>
      </c>
      <c r="B16226" s="2" t="s">
        <v>293</v>
      </c>
      <c r="C16226" s="429">
        <v>5.7940719999999999</v>
      </c>
      <c r="D16226" s="429">
        <v>3.3464390000000002</v>
      </c>
      <c r="E16226" s="429">
        <v>2.4476329999999997</v>
      </c>
      <c r="F16226" s="429">
        <v>7.0376940000000054</v>
      </c>
    </row>
    <row r="16227" spans="1:6" x14ac:dyDescent="0.3">
      <c r="A16227" s="336">
        <v>53965</v>
      </c>
      <c r="B16227" s="2" t="s">
        <v>293</v>
      </c>
      <c r="C16227" s="429">
        <v>5.8083929999999997</v>
      </c>
      <c r="D16227" s="429">
        <v>3.486005</v>
      </c>
      <c r="E16227" s="429">
        <v>2.3223879999999997</v>
      </c>
      <c r="F16227" s="429">
        <v>6.6793730000000018</v>
      </c>
    </row>
    <row r="16228" spans="1:6" x14ac:dyDescent="0.3">
      <c r="A16228" s="336">
        <v>53968</v>
      </c>
      <c r="B16228" s="2" t="s">
        <v>293</v>
      </c>
      <c r="C16228" s="429">
        <v>5.8151279999999996</v>
      </c>
      <c r="D16228" s="429">
        <v>3.5771220000000001</v>
      </c>
      <c r="E16228" s="429">
        <v>2.2380059999999995</v>
      </c>
      <c r="F16228" s="429">
        <v>6.7848650000000035</v>
      </c>
    </row>
    <row r="16229" spans="1:6" x14ac:dyDescent="0.3">
      <c r="A16229" s="336">
        <v>54001</v>
      </c>
      <c r="B16229" s="2" t="s">
        <v>295</v>
      </c>
      <c r="C16229" s="429">
        <v>6.2645419999999996</v>
      </c>
      <c r="D16229" s="429">
        <v>3.5311979999999998</v>
      </c>
      <c r="E16229" s="429">
        <v>2.7333439999999998</v>
      </c>
      <c r="F16229" s="429">
        <v>9.7934410000000014</v>
      </c>
    </row>
    <row r="16230" spans="1:6" x14ac:dyDescent="0.3">
      <c r="A16230" s="336">
        <v>54002</v>
      </c>
      <c r="B16230" s="2" t="s">
        <v>295</v>
      </c>
      <c r="C16230" s="429">
        <v>6.331969</v>
      </c>
      <c r="D16230" s="429">
        <v>3.5019680000000002</v>
      </c>
      <c r="E16230" s="429">
        <v>2.8300009999999998</v>
      </c>
      <c r="F16230" s="429">
        <v>10.214438999999999</v>
      </c>
    </row>
    <row r="16231" spans="1:6" x14ac:dyDescent="0.3">
      <c r="A16231" s="336">
        <v>54003</v>
      </c>
      <c r="B16231" s="2" t="s">
        <v>295</v>
      </c>
      <c r="C16231" s="429">
        <v>6.4073549999999999</v>
      </c>
      <c r="D16231" s="429">
        <v>3.5119570000000002</v>
      </c>
      <c r="E16231" s="429">
        <v>2.8953979999999997</v>
      </c>
      <c r="F16231" s="429">
        <v>10.528509000000007</v>
      </c>
    </row>
    <row r="16232" spans="1:6" x14ac:dyDescent="0.3">
      <c r="A16232" s="336">
        <v>54004</v>
      </c>
      <c r="B16232" s="2" t="s">
        <v>295</v>
      </c>
      <c r="C16232" s="429">
        <v>6.1669749999999999</v>
      </c>
      <c r="D16232" s="429">
        <v>3.5520619999999998</v>
      </c>
      <c r="E16232" s="429">
        <v>2.614913</v>
      </c>
      <c r="F16232" s="429">
        <v>9.0002030000000026</v>
      </c>
    </row>
    <row r="16233" spans="1:6" x14ac:dyDescent="0.3">
      <c r="A16233" s="336">
        <v>54005</v>
      </c>
      <c r="B16233" s="2" t="s">
        <v>295</v>
      </c>
      <c r="C16233" s="429">
        <v>6.2504540000000004</v>
      </c>
      <c r="D16233" s="429">
        <v>3.529169</v>
      </c>
      <c r="E16233" s="429">
        <v>2.7212850000000004</v>
      </c>
      <c r="F16233" s="429">
        <v>9.4515889999999985</v>
      </c>
    </row>
    <row r="16234" spans="1:6" x14ac:dyDescent="0.3">
      <c r="A16234" s="336">
        <v>54006</v>
      </c>
      <c r="B16234" s="2" t="s">
        <v>295</v>
      </c>
      <c r="C16234" s="429">
        <v>6.2827289999999998</v>
      </c>
      <c r="D16234" s="429">
        <v>3.5228030000000001</v>
      </c>
      <c r="E16234" s="429">
        <v>2.7599259999999997</v>
      </c>
      <c r="F16234" s="429">
        <v>10.005403999999999</v>
      </c>
    </row>
    <row r="16235" spans="1:6" x14ac:dyDescent="0.3">
      <c r="A16235" s="336">
        <v>54007</v>
      </c>
      <c r="B16235" s="2" t="s">
        <v>295</v>
      </c>
      <c r="C16235" s="429">
        <v>6.2983399999999996</v>
      </c>
      <c r="D16235" s="429">
        <v>3.50793</v>
      </c>
      <c r="E16235" s="429">
        <v>2.7904099999999996</v>
      </c>
      <c r="F16235" s="429">
        <v>9.9642979999999994</v>
      </c>
    </row>
    <row r="16236" spans="1:6" x14ac:dyDescent="0.3">
      <c r="A16236" s="336">
        <v>54009</v>
      </c>
      <c r="B16236" s="2" t="s">
        <v>295</v>
      </c>
      <c r="C16236" s="429">
        <v>6.3424360000000002</v>
      </c>
      <c r="D16236" s="429">
        <v>3.4962870000000001</v>
      </c>
      <c r="E16236" s="429">
        <v>2.846149</v>
      </c>
      <c r="F16236" s="429">
        <v>10.436128999999998</v>
      </c>
    </row>
    <row r="16237" spans="1:6" x14ac:dyDescent="0.3">
      <c r="A16237" s="336">
        <v>54011</v>
      </c>
      <c r="B16237" s="2" t="s">
        <v>295</v>
      </c>
      <c r="C16237" s="429">
        <v>6.419289</v>
      </c>
      <c r="D16237" s="429">
        <v>3.5212189999999999</v>
      </c>
      <c r="E16237" s="429">
        <v>2.8980700000000001</v>
      </c>
      <c r="F16237" s="429">
        <v>10.679094999999997</v>
      </c>
    </row>
    <row r="16238" spans="1:6" x14ac:dyDescent="0.3">
      <c r="A16238" s="336">
        <v>54013</v>
      </c>
      <c r="B16238" s="2" t="s">
        <v>295</v>
      </c>
      <c r="C16238" s="429">
        <v>6.248551</v>
      </c>
      <c r="D16238" s="429">
        <v>3.5126080000000002</v>
      </c>
      <c r="E16238" s="429">
        <v>2.7359429999999998</v>
      </c>
      <c r="F16238" s="429">
        <v>9.566589000000004</v>
      </c>
    </row>
    <row r="16239" spans="1:6" x14ac:dyDescent="0.3">
      <c r="A16239" s="336">
        <v>54014</v>
      </c>
      <c r="B16239" s="2" t="s">
        <v>295</v>
      </c>
      <c r="C16239" s="429">
        <v>6.4793669999999999</v>
      </c>
      <c r="D16239" s="429">
        <v>3.5274540000000001</v>
      </c>
      <c r="E16239" s="429">
        <v>2.9519129999999998</v>
      </c>
      <c r="F16239" s="429">
        <v>11.209768999999998</v>
      </c>
    </row>
    <row r="16240" spans="1:6" x14ac:dyDescent="0.3">
      <c r="A16240" s="336">
        <v>54015</v>
      </c>
      <c r="B16240" s="2" t="s">
        <v>295</v>
      </c>
      <c r="C16240" s="429">
        <v>6.3804930000000004</v>
      </c>
      <c r="D16240" s="429">
        <v>3.4880420000000001</v>
      </c>
      <c r="E16240" s="429">
        <v>2.8924510000000003</v>
      </c>
      <c r="F16240" s="429">
        <v>10.593887999999996</v>
      </c>
    </row>
    <row r="16241" spans="1:6" x14ac:dyDescent="0.3">
      <c r="A16241" s="336">
        <v>54016</v>
      </c>
      <c r="B16241" s="2" t="s">
        <v>295</v>
      </c>
      <c r="C16241" s="429">
        <v>6.5073749999999997</v>
      </c>
      <c r="D16241" s="429">
        <v>3.424722</v>
      </c>
      <c r="E16241" s="429">
        <v>3.0826529999999996</v>
      </c>
      <c r="F16241" s="429">
        <v>11.762403000000006</v>
      </c>
    </row>
    <row r="16242" spans="1:6" x14ac:dyDescent="0.3">
      <c r="A16242" s="336">
        <v>54017</v>
      </c>
      <c r="B16242" s="2" t="s">
        <v>295</v>
      </c>
      <c r="C16242" s="429">
        <v>6.4124660000000002</v>
      </c>
      <c r="D16242" s="429">
        <v>3.468912</v>
      </c>
      <c r="E16242" s="429">
        <v>2.9435540000000002</v>
      </c>
      <c r="F16242" s="429">
        <v>10.791332999999995</v>
      </c>
    </row>
    <row r="16243" spans="1:6" x14ac:dyDescent="0.3">
      <c r="A16243" s="336">
        <v>54020</v>
      </c>
      <c r="B16243" s="2" t="s">
        <v>295</v>
      </c>
      <c r="C16243" s="429">
        <v>6.4161950000000001</v>
      </c>
      <c r="D16243" s="429">
        <v>3.463978</v>
      </c>
      <c r="E16243" s="429">
        <v>2.9522170000000001</v>
      </c>
      <c r="F16243" s="429">
        <v>10.979464000000007</v>
      </c>
    </row>
    <row r="16244" spans="1:6" x14ac:dyDescent="0.3">
      <c r="A16244" s="336">
        <v>54021</v>
      </c>
      <c r="B16244" s="2" t="s">
        <v>295</v>
      </c>
      <c r="C16244" s="429">
        <v>6.5573519999999998</v>
      </c>
      <c r="D16244" s="429">
        <v>3.4648949999999998</v>
      </c>
      <c r="E16244" s="429">
        <v>3.092457</v>
      </c>
      <c r="F16244" s="429">
        <v>11.880777999999996</v>
      </c>
    </row>
    <row r="16245" spans="1:6" x14ac:dyDescent="0.3">
      <c r="A16245" s="336">
        <v>54022</v>
      </c>
      <c r="B16245" s="2" t="s">
        <v>295</v>
      </c>
      <c r="C16245" s="429">
        <v>6.4689079999999999</v>
      </c>
      <c r="D16245" s="429">
        <v>3.4660679999999999</v>
      </c>
      <c r="E16245" s="429">
        <v>3.00284</v>
      </c>
      <c r="F16245" s="429">
        <v>11.327726000000006</v>
      </c>
    </row>
    <row r="16246" spans="1:6" x14ac:dyDescent="0.3">
      <c r="A16246" s="336">
        <v>54023</v>
      </c>
      <c r="B16246" s="2" t="s">
        <v>295</v>
      </c>
      <c r="C16246" s="429">
        <v>6.4329650000000003</v>
      </c>
      <c r="D16246" s="429">
        <v>3.464194</v>
      </c>
      <c r="E16246" s="429">
        <v>2.9687710000000003</v>
      </c>
      <c r="F16246" s="429">
        <v>10.991146999999994</v>
      </c>
    </row>
    <row r="16247" spans="1:6" x14ac:dyDescent="0.3">
      <c r="A16247" s="336">
        <v>54024</v>
      </c>
      <c r="B16247" s="2" t="s">
        <v>295</v>
      </c>
      <c r="C16247" s="429">
        <v>6.3101320000000003</v>
      </c>
      <c r="D16247" s="429">
        <v>3.5092180000000002</v>
      </c>
      <c r="E16247" s="429">
        <v>2.8009140000000001</v>
      </c>
      <c r="F16247" s="429">
        <v>10.222930999999999</v>
      </c>
    </row>
    <row r="16248" spans="1:6" x14ac:dyDescent="0.3">
      <c r="A16248" s="336">
        <v>54025</v>
      </c>
      <c r="B16248" s="2" t="s">
        <v>295</v>
      </c>
      <c r="C16248" s="429">
        <v>6.4874749999999999</v>
      </c>
      <c r="D16248" s="429">
        <v>3.4310589999999999</v>
      </c>
      <c r="E16248" s="429">
        <v>3.056416</v>
      </c>
      <c r="F16248" s="429">
        <v>11.500811999999996</v>
      </c>
    </row>
    <row r="16249" spans="1:6" x14ac:dyDescent="0.3">
      <c r="A16249" s="336">
        <v>54026</v>
      </c>
      <c r="B16249" s="2" t="s">
        <v>295</v>
      </c>
      <c r="C16249" s="429">
        <v>6.398549</v>
      </c>
      <c r="D16249" s="429">
        <v>3.4766409999999999</v>
      </c>
      <c r="E16249" s="429">
        <v>2.9219080000000002</v>
      </c>
      <c r="F16249" s="429">
        <v>10.707153999999996</v>
      </c>
    </row>
    <row r="16250" spans="1:6" x14ac:dyDescent="0.3">
      <c r="A16250" s="336">
        <v>54027</v>
      </c>
      <c r="B16250" s="2" t="s">
        <v>295</v>
      </c>
      <c r="C16250" s="429">
        <v>6.2529409999999999</v>
      </c>
      <c r="D16250" s="429">
        <v>3.5107360000000001</v>
      </c>
      <c r="E16250" s="429">
        <v>2.7422049999999998</v>
      </c>
      <c r="F16250" s="429">
        <v>9.5112840000000034</v>
      </c>
    </row>
    <row r="16251" spans="1:6" x14ac:dyDescent="0.3">
      <c r="A16251" s="336">
        <v>54028</v>
      </c>
      <c r="B16251" s="2" t="s">
        <v>295</v>
      </c>
      <c r="C16251" s="429">
        <v>6.2761100000000001</v>
      </c>
      <c r="D16251" s="429">
        <v>3.5111810000000001</v>
      </c>
      <c r="E16251" s="429">
        <v>2.764929</v>
      </c>
      <c r="F16251" s="429">
        <v>9.761563000000006</v>
      </c>
    </row>
    <row r="16252" spans="1:6" x14ac:dyDescent="0.3">
      <c r="A16252" s="336">
        <v>54082</v>
      </c>
      <c r="B16252" s="2" t="s">
        <v>295</v>
      </c>
      <c r="C16252" s="429">
        <v>6.5290540000000004</v>
      </c>
      <c r="D16252" s="429">
        <v>3.406901</v>
      </c>
      <c r="E16252" s="429">
        <v>3.1221530000000004</v>
      </c>
      <c r="F16252" s="429">
        <v>11.936364999999999</v>
      </c>
    </row>
    <row r="16253" spans="1:6" x14ac:dyDescent="0.3">
      <c r="A16253" s="336">
        <v>54101</v>
      </c>
      <c r="B16253" s="2" t="s">
        <v>295</v>
      </c>
      <c r="C16253" s="429">
        <v>5.7441509999999996</v>
      </c>
      <c r="D16253" s="429">
        <v>3.1801789999999999</v>
      </c>
      <c r="E16253" s="429">
        <v>2.5639719999999997</v>
      </c>
      <c r="F16253" s="429">
        <v>5.9416840000000022</v>
      </c>
    </row>
    <row r="16254" spans="1:6" x14ac:dyDescent="0.3">
      <c r="A16254" s="336">
        <v>54102</v>
      </c>
      <c r="B16254" s="2" t="s">
        <v>295</v>
      </c>
      <c r="C16254" s="429">
        <v>5.5710569999999997</v>
      </c>
      <c r="D16254" s="429">
        <v>3.134719</v>
      </c>
      <c r="E16254" s="429">
        <v>2.4363379999999997</v>
      </c>
      <c r="F16254" s="429">
        <v>4.500161999999996</v>
      </c>
    </row>
    <row r="16255" spans="1:6" x14ac:dyDescent="0.3">
      <c r="A16255" s="336">
        <v>54103</v>
      </c>
      <c r="B16255" s="2" t="s">
        <v>295</v>
      </c>
      <c r="C16255" s="429">
        <v>5.368207</v>
      </c>
      <c r="D16255" s="429">
        <v>3.273072</v>
      </c>
      <c r="E16255" s="429">
        <v>2.095135</v>
      </c>
      <c r="F16255" s="429">
        <v>2.2339160000000078</v>
      </c>
    </row>
    <row r="16256" spans="1:6" x14ac:dyDescent="0.3">
      <c r="A16256" s="336">
        <v>54104</v>
      </c>
      <c r="B16256" s="2" t="s">
        <v>295</v>
      </c>
      <c r="C16256" s="429">
        <v>5.543113</v>
      </c>
      <c r="D16256" s="429">
        <v>3.2588490000000001</v>
      </c>
      <c r="E16256" s="429">
        <v>2.2842639999999999</v>
      </c>
      <c r="F16256" s="429">
        <v>3.8105739999999955</v>
      </c>
    </row>
    <row r="16257" spans="1:6" x14ac:dyDescent="0.3">
      <c r="A16257" s="336">
        <v>54106</v>
      </c>
      <c r="B16257" s="2" t="s">
        <v>295</v>
      </c>
      <c r="C16257" s="429">
        <v>5.8996420000000001</v>
      </c>
      <c r="D16257" s="429">
        <v>3.235916</v>
      </c>
      <c r="E16257" s="429">
        <v>2.663726</v>
      </c>
      <c r="F16257" s="429">
        <v>6.6100869999999965</v>
      </c>
    </row>
    <row r="16258" spans="1:6" x14ac:dyDescent="0.3">
      <c r="A16258" s="336">
        <v>54107</v>
      </c>
      <c r="B16258" s="2" t="s">
        <v>295</v>
      </c>
      <c r="C16258" s="429">
        <v>5.7723519999999997</v>
      </c>
      <c r="D16258" s="429">
        <v>3.271792</v>
      </c>
      <c r="E16258" s="429">
        <v>2.5005599999999997</v>
      </c>
      <c r="F16258" s="429">
        <v>5.7435220000000058</v>
      </c>
    </row>
    <row r="16259" spans="1:6" x14ac:dyDescent="0.3">
      <c r="A16259" s="336">
        <v>54110</v>
      </c>
      <c r="B16259" s="2" t="s">
        <v>295</v>
      </c>
      <c r="C16259" s="429">
        <v>5.9093710000000002</v>
      </c>
      <c r="D16259" s="429">
        <v>3.0220500000000001</v>
      </c>
      <c r="E16259" s="429">
        <v>2.887321</v>
      </c>
      <c r="F16259" s="429">
        <v>7.5806999999999967</v>
      </c>
    </row>
    <row r="16260" spans="1:6" x14ac:dyDescent="0.3">
      <c r="A16260" s="336">
        <v>54111</v>
      </c>
      <c r="B16260" s="2" t="s">
        <v>295</v>
      </c>
      <c r="C16260" s="429">
        <v>5.7304139999999997</v>
      </c>
      <c r="D16260" s="429">
        <v>3.2753369999999999</v>
      </c>
      <c r="E16260" s="429">
        <v>2.4550769999999997</v>
      </c>
      <c r="F16260" s="429">
        <v>5.406641000000004</v>
      </c>
    </row>
    <row r="16261" spans="1:6" x14ac:dyDescent="0.3">
      <c r="A16261" s="336">
        <v>54112</v>
      </c>
      <c r="B16261" s="2" t="s">
        <v>295</v>
      </c>
      <c r="C16261" s="429">
        <v>5.7133010000000004</v>
      </c>
      <c r="D16261" s="429">
        <v>3.273641</v>
      </c>
      <c r="E16261" s="429">
        <v>2.4396600000000004</v>
      </c>
      <c r="F16261" s="429">
        <v>5.0232900000000065</v>
      </c>
    </row>
    <row r="16262" spans="1:6" x14ac:dyDescent="0.3">
      <c r="A16262" s="336">
        <v>54113</v>
      </c>
      <c r="B16262" s="2" t="s">
        <v>295</v>
      </c>
      <c r="C16262" s="429">
        <v>5.9539489999999997</v>
      </c>
      <c r="D16262" s="429">
        <v>3.0846680000000002</v>
      </c>
      <c r="E16262" s="429">
        <v>2.8692809999999995</v>
      </c>
      <c r="F16262" s="429">
        <v>7.3304230000000032</v>
      </c>
    </row>
    <row r="16263" spans="1:6" x14ac:dyDescent="0.3">
      <c r="A16263" s="336">
        <v>54114</v>
      </c>
      <c r="B16263" s="2" t="s">
        <v>295</v>
      </c>
      <c r="C16263" s="429">
        <v>5.649546</v>
      </c>
      <c r="D16263" s="429">
        <v>3.2383989999999998</v>
      </c>
      <c r="E16263" s="429">
        <v>2.4111470000000002</v>
      </c>
      <c r="F16263" s="429">
        <v>4.6531109999999991</v>
      </c>
    </row>
    <row r="16264" spans="1:6" x14ac:dyDescent="0.3">
      <c r="A16264" s="336">
        <v>54115</v>
      </c>
      <c r="B16264" s="2" t="s">
        <v>295</v>
      </c>
      <c r="C16264" s="429">
        <v>5.8717740000000003</v>
      </c>
      <c r="D16264" s="429">
        <v>2.9890310000000002</v>
      </c>
      <c r="E16264" s="429">
        <v>2.8827430000000001</v>
      </c>
      <c r="F16264" s="429">
        <v>7.5542520000000017</v>
      </c>
    </row>
    <row r="16265" spans="1:6" x14ac:dyDescent="0.3">
      <c r="A16265" s="336">
        <v>54119</v>
      </c>
      <c r="B16265" s="2" t="s">
        <v>295</v>
      </c>
      <c r="C16265" s="429">
        <v>5.4900019999999996</v>
      </c>
      <c r="D16265" s="429">
        <v>3.1858270000000002</v>
      </c>
      <c r="E16265" s="429">
        <v>2.3041749999999994</v>
      </c>
      <c r="F16265" s="429">
        <v>3.8168749999999996</v>
      </c>
    </row>
    <row r="16266" spans="1:6" x14ac:dyDescent="0.3">
      <c r="A16266" s="336">
        <v>54120</v>
      </c>
      <c r="B16266" s="2" t="s">
        <v>295</v>
      </c>
      <c r="C16266" s="429">
        <v>5.3584829999999997</v>
      </c>
      <c r="D16266" s="429">
        <v>3.2382059999999999</v>
      </c>
      <c r="E16266" s="429">
        <v>2.1202769999999997</v>
      </c>
      <c r="F16266" s="429">
        <v>2.1608260000000001</v>
      </c>
    </row>
    <row r="16267" spans="1:6" x14ac:dyDescent="0.3">
      <c r="A16267" s="336">
        <v>54121</v>
      </c>
      <c r="B16267" s="2" t="s">
        <v>295</v>
      </c>
      <c r="C16267" s="429">
        <v>5.3804650000000001</v>
      </c>
      <c r="D16267" s="429">
        <v>3.1801080000000002</v>
      </c>
      <c r="E16267" s="429">
        <v>2.2003569999999999</v>
      </c>
      <c r="F16267" s="429">
        <v>2.3902249999999974</v>
      </c>
    </row>
    <row r="16268" spans="1:6" x14ac:dyDescent="0.3">
      <c r="A16268" s="336">
        <v>54124</v>
      </c>
      <c r="B16268" s="2" t="s">
        <v>295</v>
      </c>
      <c r="C16268" s="429">
        <v>5.7165039999999996</v>
      </c>
      <c r="D16268" s="429">
        <v>3.2904170000000001</v>
      </c>
      <c r="E16268" s="429">
        <v>2.4260869999999994</v>
      </c>
      <c r="F16268" s="429">
        <v>5.1442429999999995</v>
      </c>
    </row>
    <row r="16269" spans="1:6" x14ac:dyDescent="0.3">
      <c r="A16269" s="336">
        <v>54125</v>
      </c>
      <c r="B16269" s="2" t="s">
        <v>295</v>
      </c>
      <c r="C16269" s="429">
        <v>5.4281889999999997</v>
      </c>
      <c r="D16269" s="429">
        <v>3.2543190000000002</v>
      </c>
      <c r="E16269" s="429">
        <v>2.1738699999999995</v>
      </c>
      <c r="F16269" s="429">
        <v>2.9906199999999998</v>
      </c>
    </row>
    <row r="16270" spans="1:6" x14ac:dyDescent="0.3">
      <c r="A16270" s="336">
        <v>54126</v>
      </c>
      <c r="B16270" s="2" t="s">
        <v>295</v>
      </c>
      <c r="C16270" s="429">
        <v>5.8725300000000002</v>
      </c>
      <c r="D16270" s="429">
        <v>3.0124439999999999</v>
      </c>
      <c r="E16270" s="429">
        <v>2.8600860000000004</v>
      </c>
      <c r="F16270" s="429">
        <v>7.5038079999999994</v>
      </c>
    </row>
    <row r="16271" spans="1:6" x14ac:dyDescent="0.3">
      <c r="A16271" s="336">
        <v>54128</v>
      </c>
      <c r="B16271" s="2" t="s">
        <v>295</v>
      </c>
      <c r="C16271" s="429">
        <v>5.6673200000000001</v>
      </c>
      <c r="D16271" s="429">
        <v>3.4146239999999999</v>
      </c>
      <c r="E16271" s="429">
        <v>2.2526960000000003</v>
      </c>
      <c r="F16271" s="429">
        <v>4.1293360000000057</v>
      </c>
    </row>
    <row r="16272" spans="1:6" x14ac:dyDescent="0.3">
      <c r="A16272" s="336">
        <v>54129</v>
      </c>
      <c r="B16272" s="2" t="s">
        <v>295</v>
      </c>
      <c r="C16272" s="429">
        <v>5.9535749999999998</v>
      </c>
      <c r="D16272" s="429">
        <v>3.0460560000000001</v>
      </c>
      <c r="E16272" s="429">
        <v>2.9075189999999997</v>
      </c>
      <c r="F16272" s="429">
        <v>7.4892039999999973</v>
      </c>
    </row>
    <row r="16273" spans="1:6" x14ac:dyDescent="0.3">
      <c r="A16273" s="336">
        <v>54130</v>
      </c>
      <c r="B16273" s="2" t="s">
        <v>295</v>
      </c>
      <c r="C16273" s="429">
        <v>5.9256019999999996</v>
      </c>
      <c r="D16273" s="429">
        <v>3.0492780000000002</v>
      </c>
      <c r="E16273" s="429">
        <v>2.8763239999999994</v>
      </c>
      <c r="F16273" s="429">
        <v>7.430921000000005</v>
      </c>
    </row>
    <row r="16274" spans="1:6" x14ac:dyDescent="0.3">
      <c r="A16274" s="336">
        <v>54135</v>
      </c>
      <c r="B16274" s="2" t="s">
        <v>295</v>
      </c>
      <c r="C16274" s="429">
        <v>5.646579</v>
      </c>
      <c r="D16274" s="429">
        <v>3.3736320000000002</v>
      </c>
      <c r="E16274" s="429">
        <v>2.2729469999999998</v>
      </c>
      <c r="F16274" s="429">
        <v>4.1627289999999988</v>
      </c>
    </row>
    <row r="16275" spans="1:6" x14ac:dyDescent="0.3">
      <c r="A16275" s="336">
        <v>54136</v>
      </c>
      <c r="B16275" s="2" t="s">
        <v>295</v>
      </c>
      <c r="C16275" s="429">
        <v>5.9585319999999999</v>
      </c>
      <c r="D16275" s="429">
        <v>3.1069300000000002</v>
      </c>
      <c r="E16275" s="429">
        <v>2.8516019999999997</v>
      </c>
      <c r="F16275" s="429">
        <v>7.2317059999999955</v>
      </c>
    </row>
    <row r="16276" spans="1:6" x14ac:dyDescent="0.3">
      <c r="A16276" s="336">
        <v>54137</v>
      </c>
      <c r="B16276" s="2" t="s">
        <v>295</v>
      </c>
      <c r="C16276" s="429">
        <v>5.7384579999999996</v>
      </c>
      <c r="D16276" s="429">
        <v>3.2164280000000001</v>
      </c>
      <c r="E16276" s="429">
        <v>2.5220299999999995</v>
      </c>
      <c r="F16276" s="429">
        <v>5.8061439999999997</v>
      </c>
    </row>
    <row r="16277" spans="1:6" x14ac:dyDescent="0.3">
      <c r="A16277" s="336">
        <v>54138</v>
      </c>
      <c r="B16277" s="2" t="s">
        <v>295</v>
      </c>
      <c r="C16277" s="429">
        <v>5.5311870000000001</v>
      </c>
      <c r="D16277" s="429">
        <v>3.3267690000000001</v>
      </c>
      <c r="E16277" s="429">
        <v>2.204418</v>
      </c>
      <c r="F16277" s="429">
        <v>3.5035969999999956</v>
      </c>
    </row>
    <row r="16278" spans="1:6" x14ac:dyDescent="0.3">
      <c r="A16278" s="336">
        <v>54139</v>
      </c>
      <c r="B16278" s="2" t="s">
        <v>295</v>
      </c>
      <c r="C16278" s="429">
        <v>5.7291379999999998</v>
      </c>
      <c r="D16278" s="429">
        <v>3.272392</v>
      </c>
      <c r="E16278" s="429">
        <v>2.4567459999999999</v>
      </c>
      <c r="F16278" s="429">
        <v>5.1849670000000003</v>
      </c>
    </row>
    <row r="16279" spans="1:6" x14ac:dyDescent="0.3">
      <c r="A16279" s="336">
        <v>54140</v>
      </c>
      <c r="B16279" s="2" t="s">
        <v>295</v>
      </c>
      <c r="C16279" s="429">
        <v>5.9491589999999999</v>
      </c>
      <c r="D16279" s="429">
        <v>3.0914199999999998</v>
      </c>
      <c r="E16279" s="429">
        <v>2.857739</v>
      </c>
      <c r="F16279" s="429">
        <v>7.2877910000000092</v>
      </c>
    </row>
    <row r="16280" spans="1:6" x14ac:dyDescent="0.3">
      <c r="A16280" s="336">
        <v>54141</v>
      </c>
      <c r="B16280" s="2" t="s">
        <v>295</v>
      </c>
      <c r="C16280" s="429">
        <v>5.7645429999999998</v>
      </c>
      <c r="D16280" s="429">
        <v>3.1221040000000002</v>
      </c>
      <c r="E16280" s="429">
        <v>2.6424389999999995</v>
      </c>
      <c r="F16280" s="429">
        <v>6.3211809999999957</v>
      </c>
    </row>
    <row r="16281" spans="1:6" x14ac:dyDescent="0.3">
      <c r="A16281" s="336">
        <v>54143</v>
      </c>
      <c r="B16281" s="2" t="s">
        <v>295</v>
      </c>
      <c r="C16281" s="429">
        <v>5.6831810000000003</v>
      </c>
      <c r="D16281" s="429">
        <v>3.0725829999999998</v>
      </c>
      <c r="E16281" s="429">
        <v>2.6105980000000004</v>
      </c>
      <c r="F16281" s="429">
        <v>5.2839520000000064</v>
      </c>
    </row>
    <row r="16282" spans="1:6" x14ac:dyDescent="0.3">
      <c r="A16282" s="336">
        <v>54149</v>
      </c>
      <c r="B16282" s="2" t="s">
        <v>295</v>
      </c>
      <c r="C16282" s="429">
        <v>5.5976689999999998</v>
      </c>
      <c r="D16282" s="429">
        <v>3.336878</v>
      </c>
      <c r="E16282" s="429">
        <v>2.2607909999999998</v>
      </c>
      <c r="F16282" s="429">
        <v>3.9378640000000047</v>
      </c>
    </row>
    <row r="16283" spans="1:6" x14ac:dyDescent="0.3">
      <c r="A16283" s="336">
        <v>54150</v>
      </c>
      <c r="B16283" s="2" t="s">
        <v>295</v>
      </c>
      <c r="C16283" s="429">
        <v>5.5909769999999996</v>
      </c>
      <c r="D16283" s="429">
        <v>3.4500069999999998</v>
      </c>
      <c r="E16283" s="429">
        <v>2.1409699999999998</v>
      </c>
      <c r="F16283" s="429">
        <v>3.3574039999999989</v>
      </c>
    </row>
    <row r="16284" spans="1:6" x14ac:dyDescent="0.3">
      <c r="A16284" s="336">
        <v>54151</v>
      </c>
      <c r="B16284" s="2" t="s">
        <v>295</v>
      </c>
      <c r="C16284" s="429">
        <v>5.4889679999999998</v>
      </c>
      <c r="D16284" s="429">
        <v>3.0889380000000002</v>
      </c>
      <c r="E16284" s="429">
        <v>2.4000299999999997</v>
      </c>
      <c r="F16284" s="429">
        <v>3.8728030000000011</v>
      </c>
    </row>
    <row r="16285" spans="1:6" x14ac:dyDescent="0.3">
      <c r="A16285" s="336">
        <v>54153</v>
      </c>
      <c r="B16285" s="2" t="s">
        <v>295</v>
      </c>
      <c r="C16285" s="429">
        <v>5.7404659999999996</v>
      </c>
      <c r="D16285" s="429">
        <v>3.227503</v>
      </c>
      <c r="E16285" s="429">
        <v>2.5129629999999996</v>
      </c>
      <c r="F16285" s="429">
        <v>5.4217800000000054</v>
      </c>
    </row>
    <row r="16286" spans="1:6" x14ac:dyDescent="0.3">
      <c r="A16286" s="336">
        <v>54154</v>
      </c>
      <c r="B16286" s="2" t="s">
        <v>295</v>
      </c>
      <c r="C16286" s="429">
        <v>5.731814</v>
      </c>
      <c r="D16286" s="429">
        <v>3.247967</v>
      </c>
      <c r="E16286" s="429">
        <v>2.4838469999999999</v>
      </c>
      <c r="F16286" s="429">
        <v>5.4522299999999966</v>
      </c>
    </row>
    <row r="16287" spans="1:6" x14ac:dyDescent="0.3">
      <c r="A16287" s="336">
        <v>54155</v>
      </c>
      <c r="B16287" s="2" t="s">
        <v>295</v>
      </c>
      <c r="C16287" s="429">
        <v>5.8669079999999996</v>
      </c>
      <c r="D16287" s="429">
        <v>3.0466199999999999</v>
      </c>
      <c r="E16287" s="429">
        <v>2.8202879999999997</v>
      </c>
      <c r="F16287" s="429">
        <v>7.137543000000008</v>
      </c>
    </row>
    <row r="16288" spans="1:6" x14ac:dyDescent="0.3">
      <c r="A16288" s="336">
        <v>54156</v>
      </c>
      <c r="B16288" s="2" t="s">
        <v>295</v>
      </c>
      <c r="C16288" s="429">
        <v>5.5186479999999998</v>
      </c>
      <c r="D16288" s="429">
        <v>3.072349</v>
      </c>
      <c r="E16288" s="429">
        <v>2.4462989999999998</v>
      </c>
      <c r="F16288" s="429">
        <v>4.3186990000000023</v>
      </c>
    </row>
    <row r="16289" spans="1:6" x14ac:dyDescent="0.3">
      <c r="A16289" s="336">
        <v>54157</v>
      </c>
      <c r="B16289" s="2" t="s">
        <v>295</v>
      </c>
      <c r="C16289" s="429">
        <v>5.7054770000000001</v>
      </c>
      <c r="D16289" s="429">
        <v>3.1666850000000002</v>
      </c>
      <c r="E16289" s="429">
        <v>2.5387919999999999</v>
      </c>
      <c r="F16289" s="429">
        <v>5.2123109999999997</v>
      </c>
    </row>
    <row r="16290" spans="1:6" x14ac:dyDescent="0.3">
      <c r="A16290" s="336">
        <v>54159</v>
      </c>
      <c r="B16290" s="2" t="s">
        <v>295</v>
      </c>
      <c r="C16290" s="429">
        <v>5.6726479999999997</v>
      </c>
      <c r="D16290" s="429">
        <v>3.1287509999999998</v>
      </c>
      <c r="E16290" s="429">
        <v>2.5438969999999999</v>
      </c>
      <c r="F16290" s="429">
        <v>5.0708429999999964</v>
      </c>
    </row>
    <row r="16291" spans="1:6" x14ac:dyDescent="0.3">
      <c r="A16291" s="336">
        <v>54161</v>
      </c>
      <c r="B16291" s="2" t="s">
        <v>295</v>
      </c>
      <c r="C16291" s="429">
        <v>5.6858490000000002</v>
      </c>
      <c r="D16291" s="429">
        <v>3.277498</v>
      </c>
      <c r="E16291" s="429">
        <v>2.4083510000000001</v>
      </c>
      <c r="F16291" s="429">
        <v>4.8170139999999932</v>
      </c>
    </row>
    <row r="16292" spans="1:6" x14ac:dyDescent="0.3">
      <c r="A16292" s="336">
        <v>54162</v>
      </c>
      <c r="B16292" s="2" t="s">
        <v>295</v>
      </c>
      <c r="C16292" s="429">
        <v>5.8009310000000003</v>
      </c>
      <c r="D16292" s="429">
        <v>3.1745009999999998</v>
      </c>
      <c r="E16292" s="429">
        <v>2.6264300000000005</v>
      </c>
      <c r="F16292" s="429">
        <v>6.2738469999999964</v>
      </c>
    </row>
    <row r="16293" spans="1:6" x14ac:dyDescent="0.3">
      <c r="A16293" s="336">
        <v>54165</v>
      </c>
      <c r="B16293" s="2" t="s">
        <v>295</v>
      </c>
      <c r="C16293" s="429">
        <v>5.8813899999999997</v>
      </c>
      <c r="D16293" s="429">
        <v>3.1340279999999998</v>
      </c>
      <c r="E16293" s="429">
        <v>2.7473619999999999</v>
      </c>
      <c r="F16293" s="429">
        <v>6.827697999999998</v>
      </c>
    </row>
    <row r="16294" spans="1:6" x14ac:dyDescent="0.3">
      <c r="A16294" s="336">
        <v>54166</v>
      </c>
      <c r="B16294" s="2" t="s">
        <v>295</v>
      </c>
      <c r="C16294" s="429">
        <v>5.7343250000000001</v>
      </c>
      <c r="D16294" s="429">
        <v>3.3501850000000002</v>
      </c>
      <c r="E16294" s="429">
        <v>2.3841399999999999</v>
      </c>
      <c r="F16294" s="429">
        <v>5.1202390000000015</v>
      </c>
    </row>
    <row r="16295" spans="1:6" x14ac:dyDescent="0.3">
      <c r="A16295" s="336">
        <v>54169</v>
      </c>
      <c r="B16295" s="2" t="s">
        <v>295</v>
      </c>
      <c r="C16295" s="429">
        <v>5.9636659999999999</v>
      </c>
      <c r="D16295" s="429">
        <v>3.0630730000000002</v>
      </c>
      <c r="E16295" s="429">
        <v>2.9005929999999998</v>
      </c>
      <c r="F16295" s="429">
        <v>7.4134770000000003</v>
      </c>
    </row>
    <row r="16296" spans="1:6" x14ac:dyDescent="0.3">
      <c r="A16296" s="336">
        <v>54170</v>
      </c>
      <c r="B16296" s="2" t="s">
        <v>295</v>
      </c>
      <c r="C16296" s="429">
        <v>5.8815080000000002</v>
      </c>
      <c r="D16296" s="429">
        <v>3.3153419999999998</v>
      </c>
      <c r="E16296" s="429">
        <v>2.5661660000000004</v>
      </c>
      <c r="F16296" s="429">
        <v>6.4083999999999968</v>
      </c>
    </row>
    <row r="16297" spans="1:6" x14ac:dyDescent="0.3">
      <c r="A16297" s="336">
        <v>54171</v>
      </c>
      <c r="B16297" s="2" t="s">
        <v>295</v>
      </c>
      <c r="C16297" s="429">
        <v>5.7616740000000002</v>
      </c>
      <c r="D16297" s="429">
        <v>3.1402410000000001</v>
      </c>
      <c r="E16297" s="429">
        <v>2.6214330000000001</v>
      </c>
      <c r="F16297" s="429">
        <v>6.2836209999999966</v>
      </c>
    </row>
    <row r="16298" spans="1:6" x14ac:dyDescent="0.3">
      <c r="A16298" s="336">
        <v>54173</v>
      </c>
      <c r="B16298" s="2" t="s">
        <v>295</v>
      </c>
      <c r="C16298" s="429">
        <v>5.815029</v>
      </c>
      <c r="D16298" s="429">
        <v>3.049121</v>
      </c>
      <c r="E16298" s="429">
        <v>2.765908</v>
      </c>
      <c r="F16298" s="429">
        <v>6.899045000000001</v>
      </c>
    </row>
    <row r="16299" spans="1:6" x14ac:dyDescent="0.3">
      <c r="A16299" s="336">
        <v>54174</v>
      </c>
      <c r="B16299" s="2" t="s">
        <v>295</v>
      </c>
      <c r="C16299" s="429">
        <v>5.6861249999999997</v>
      </c>
      <c r="D16299" s="429">
        <v>3.3092220000000001</v>
      </c>
      <c r="E16299" s="429">
        <v>2.3769029999999995</v>
      </c>
      <c r="F16299" s="429">
        <v>4.7627130000000015</v>
      </c>
    </row>
    <row r="16300" spans="1:6" x14ac:dyDescent="0.3">
      <c r="A16300" s="336">
        <v>54175</v>
      </c>
      <c r="B16300" s="2" t="s">
        <v>295</v>
      </c>
      <c r="C16300" s="429">
        <v>5.4838209999999998</v>
      </c>
      <c r="D16300" s="429">
        <v>3.3849109999999998</v>
      </c>
      <c r="E16300" s="429">
        <v>2.0989100000000001</v>
      </c>
      <c r="F16300" s="429">
        <v>2.872012999999999</v>
      </c>
    </row>
    <row r="16301" spans="1:6" x14ac:dyDescent="0.3">
      <c r="A16301" s="336">
        <v>54177</v>
      </c>
      <c r="B16301" s="2" t="s">
        <v>295</v>
      </c>
      <c r="C16301" s="429">
        <v>5.6292559999999998</v>
      </c>
      <c r="D16301" s="429">
        <v>3.1050260000000001</v>
      </c>
      <c r="E16301" s="429">
        <v>2.5242299999999998</v>
      </c>
      <c r="F16301" s="429">
        <v>4.8437820000000009</v>
      </c>
    </row>
    <row r="16302" spans="1:6" x14ac:dyDescent="0.3">
      <c r="A16302" s="336">
        <v>54180</v>
      </c>
      <c r="B16302" s="2" t="s">
        <v>295</v>
      </c>
      <c r="C16302" s="429">
        <v>5.9039809999999999</v>
      </c>
      <c r="D16302" s="429">
        <v>3.0119159999999998</v>
      </c>
      <c r="E16302" s="429">
        <v>2.8920650000000001</v>
      </c>
      <c r="F16302" s="429">
        <v>7.5617160000000148</v>
      </c>
    </row>
    <row r="16303" spans="1:6" x14ac:dyDescent="0.3">
      <c r="A16303" s="336">
        <v>54201</v>
      </c>
      <c r="B16303" s="2" t="s">
        <v>295</v>
      </c>
      <c r="C16303" s="429">
        <v>5.6953149999999999</v>
      </c>
      <c r="D16303" s="429">
        <v>2.9071380000000002</v>
      </c>
      <c r="E16303" s="429">
        <v>2.7881769999999997</v>
      </c>
      <c r="F16303" s="429">
        <v>6.1178189999999972</v>
      </c>
    </row>
    <row r="16304" spans="1:6" x14ac:dyDescent="0.3">
      <c r="A16304" s="336">
        <v>54202</v>
      </c>
      <c r="B16304" s="2" t="s">
        <v>295</v>
      </c>
      <c r="C16304" s="429">
        <v>5.5719940000000001</v>
      </c>
      <c r="D16304" s="429">
        <v>2.6605300000000001</v>
      </c>
      <c r="E16304" s="429">
        <v>2.9114640000000001</v>
      </c>
      <c r="F16304" s="429">
        <v>5.1059529999999995</v>
      </c>
    </row>
    <row r="16305" spans="1:6" x14ac:dyDescent="0.3">
      <c r="A16305" s="336">
        <v>54204</v>
      </c>
      <c r="B16305" s="2" t="s">
        <v>295</v>
      </c>
      <c r="C16305" s="429">
        <v>5.7037760000000004</v>
      </c>
      <c r="D16305" s="429">
        <v>2.9990459999999999</v>
      </c>
      <c r="E16305" s="429">
        <v>2.7047300000000005</v>
      </c>
      <c r="F16305" s="429">
        <v>5.8711169999999981</v>
      </c>
    </row>
    <row r="16306" spans="1:6" x14ac:dyDescent="0.3">
      <c r="A16306" s="336">
        <v>54205</v>
      </c>
      <c r="B16306" s="2" t="s">
        <v>295</v>
      </c>
      <c r="C16306" s="429">
        <v>5.7116629999999997</v>
      </c>
      <c r="D16306" s="429">
        <v>2.9866459999999999</v>
      </c>
      <c r="E16306" s="429">
        <v>2.7250169999999998</v>
      </c>
      <c r="F16306" s="429">
        <v>6.1771310000000028</v>
      </c>
    </row>
    <row r="16307" spans="1:6" x14ac:dyDescent="0.3">
      <c r="A16307" s="336">
        <v>54208</v>
      </c>
      <c r="B16307" s="2" t="s">
        <v>295</v>
      </c>
      <c r="C16307" s="429">
        <v>5.7988530000000003</v>
      </c>
      <c r="D16307" s="429">
        <v>3.0203679999999999</v>
      </c>
      <c r="E16307" s="429">
        <v>2.7784850000000003</v>
      </c>
      <c r="F16307" s="429">
        <v>7.1283209999999997</v>
      </c>
    </row>
    <row r="16308" spans="1:6" x14ac:dyDescent="0.3">
      <c r="A16308" s="336">
        <v>54209</v>
      </c>
      <c r="B16308" s="2" t="s">
        <v>295</v>
      </c>
      <c r="C16308" s="429">
        <v>5.6030980000000001</v>
      </c>
      <c r="D16308" s="429">
        <v>2.761714</v>
      </c>
      <c r="E16308" s="429">
        <v>2.8413840000000001</v>
      </c>
      <c r="F16308" s="429">
        <v>5.266136999999997</v>
      </c>
    </row>
    <row r="16309" spans="1:6" x14ac:dyDescent="0.3">
      <c r="A16309" s="336">
        <v>54210</v>
      </c>
      <c r="B16309" s="2" t="s">
        <v>295</v>
      </c>
      <c r="C16309" s="429">
        <v>5.5215059999999996</v>
      </c>
      <c r="D16309" s="429">
        <v>2.5732550000000001</v>
      </c>
      <c r="E16309" s="429">
        <v>2.9482509999999995</v>
      </c>
      <c r="F16309" s="429">
        <v>4.7860300000000002</v>
      </c>
    </row>
    <row r="16310" spans="1:6" x14ac:dyDescent="0.3">
      <c r="A16310" s="336">
        <v>54212</v>
      </c>
      <c r="B16310" s="2" t="s">
        <v>295</v>
      </c>
      <c r="C16310" s="429">
        <v>5.5786009999999999</v>
      </c>
      <c r="D16310" s="429">
        <v>2.7142050000000002</v>
      </c>
      <c r="E16310" s="429">
        <v>2.8643959999999997</v>
      </c>
      <c r="F16310" s="429">
        <v>5.1263519999999971</v>
      </c>
    </row>
    <row r="16311" spans="1:6" x14ac:dyDescent="0.3">
      <c r="A16311" s="336">
        <v>54213</v>
      </c>
      <c r="B16311" s="2" t="s">
        <v>295</v>
      </c>
      <c r="C16311" s="429">
        <v>5.6910220000000002</v>
      </c>
      <c r="D16311" s="429">
        <v>2.9358420000000001</v>
      </c>
      <c r="E16311" s="429">
        <v>2.7551800000000002</v>
      </c>
      <c r="F16311" s="429">
        <v>5.9075780000000044</v>
      </c>
    </row>
    <row r="16312" spans="1:6" x14ac:dyDescent="0.3">
      <c r="A16312" s="336">
        <v>54216</v>
      </c>
      <c r="B16312" s="2" t="s">
        <v>295</v>
      </c>
      <c r="C16312" s="429">
        <v>5.7378840000000002</v>
      </c>
      <c r="D16312" s="429">
        <v>2.951832</v>
      </c>
      <c r="E16312" s="429">
        <v>2.7860520000000002</v>
      </c>
      <c r="F16312" s="429">
        <v>6.7256219999999978</v>
      </c>
    </row>
    <row r="16313" spans="1:6" x14ac:dyDescent="0.3">
      <c r="A16313" s="336">
        <v>54217</v>
      </c>
      <c r="B16313" s="2" t="s">
        <v>295</v>
      </c>
      <c r="C16313" s="429">
        <v>5.7316349999999998</v>
      </c>
      <c r="D16313" s="429">
        <v>3.017102</v>
      </c>
      <c r="E16313" s="429">
        <v>2.7145329999999999</v>
      </c>
      <c r="F16313" s="429">
        <v>6.4305480000000017</v>
      </c>
    </row>
    <row r="16314" spans="1:6" x14ac:dyDescent="0.3">
      <c r="A16314" s="336">
        <v>54220</v>
      </c>
      <c r="B16314" s="2" t="s">
        <v>295</v>
      </c>
      <c r="C16314" s="429">
        <v>5.8872289999999996</v>
      </c>
      <c r="D16314" s="429">
        <v>3.003914</v>
      </c>
      <c r="E16314" s="429">
        <v>2.8833149999999996</v>
      </c>
      <c r="F16314" s="429">
        <v>7.8286749999999969</v>
      </c>
    </row>
    <row r="16315" spans="1:6" x14ac:dyDescent="0.3">
      <c r="A16315" s="336">
        <v>54227</v>
      </c>
      <c r="B16315" s="2" t="s">
        <v>295</v>
      </c>
      <c r="C16315" s="429">
        <v>5.8315679999999999</v>
      </c>
      <c r="D16315" s="429">
        <v>3.0418829999999999</v>
      </c>
      <c r="E16315" s="429">
        <v>2.789685</v>
      </c>
      <c r="F16315" s="429">
        <v>7.3654090000000032</v>
      </c>
    </row>
    <row r="16316" spans="1:6" x14ac:dyDescent="0.3">
      <c r="A16316" s="336">
        <v>54228</v>
      </c>
      <c r="B16316" s="2" t="s">
        <v>295</v>
      </c>
      <c r="C16316" s="429">
        <v>5.824732</v>
      </c>
      <c r="D16316" s="429">
        <v>2.9893890000000001</v>
      </c>
      <c r="E16316" s="429">
        <v>2.8353429999999999</v>
      </c>
      <c r="F16316" s="429">
        <v>7.4099280000000043</v>
      </c>
    </row>
    <row r="16317" spans="1:6" x14ac:dyDescent="0.3">
      <c r="A16317" s="336">
        <v>54229</v>
      </c>
      <c r="B16317" s="2" t="s">
        <v>295</v>
      </c>
      <c r="C16317" s="429">
        <v>5.777037</v>
      </c>
      <c r="D16317" s="429">
        <v>3.0226929999999999</v>
      </c>
      <c r="E16317" s="429">
        <v>2.7543440000000001</v>
      </c>
      <c r="F16317" s="429">
        <v>6.7304730000000035</v>
      </c>
    </row>
    <row r="16318" spans="1:6" x14ac:dyDescent="0.3">
      <c r="A16318" s="336">
        <v>54230</v>
      </c>
      <c r="B16318" s="2" t="s">
        <v>295</v>
      </c>
      <c r="C16318" s="429">
        <v>5.8818229999999998</v>
      </c>
      <c r="D16318" s="429">
        <v>3.0343830000000001</v>
      </c>
      <c r="E16318" s="429">
        <v>2.8474399999999997</v>
      </c>
      <c r="F16318" s="429">
        <v>7.580640000000006</v>
      </c>
    </row>
    <row r="16319" spans="1:6" x14ac:dyDescent="0.3">
      <c r="A16319" s="336">
        <v>54234</v>
      </c>
      <c r="B16319" s="2" t="s">
        <v>295</v>
      </c>
      <c r="C16319" s="429">
        <v>5.5509919999999999</v>
      </c>
      <c r="D16319" s="429">
        <v>2.6235849999999998</v>
      </c>
      <c r="E16319" s="429">
        <v>2.9274070000000001</v>
      </c>
      <c r="F16319" s="429">
        <v>4.9602330000000023</v>
      </c>
    </row>
    <row r="16320" spans="1:6" x14ac:dyDescent="0.3">
      <c r="A16320" s="336">
        <v>54235</v>
      </c>
      <c r="B16320" s="2" t="s">
        <v>295</v>
      </c>
      <c r="C16320" s="429">
        <v>5.6505320000000001</v>
      </c>
      <c r="D16320" s="429">
        <v>2.8421829999999999</v>
      </c>
      <c r="E16320" s="429">
        <v>2.8083490000000002</v>
      </c>
      <c r="F16320" s="429">
        <v>5.5841770000000075</v>
      </c>
    </row>
    <row r="16321" spans="1:6" x14ac:dyDescent="0.3">
      <c r="A16321" s="336">
        <v>54241</v>
      </c>
      <c r="B16321" s="2" t="s">
        <v>295</v>
      </c>
      <c r="C16321" s="429">
        <v>5.8396739999999996</v>
      </c>
      <c r="D16321" s="429">
        <v>2.9553050000000001</v>
      </c>
      <c r="E16321" s="429">
        <v>2.8843689999999995</v>
      </c>
      <c r="F16321" s="429">
        <v>7.5639359999999947</v>
      </c>
    </row>
    <row r="16322" spans="1:6" x14ac:dyDescent="0.3">
      <c r="A16322" s="336">
        <v>54245</v>
      </c>
      <c r="B16322" s="2" t="s">
        <v>295</v>
      </c>
      <c r="C16322" s="429">
        <v>5.8945480000000003</v>
      </c>
      <c r="D16322" s="429">
        <v>3.019857</v>
      </c>
      <c r="E16322" s="429">
        <v>2.8746910000000003</v>
      </c>
      <c r="F16322" s="429">
        <v>7.7708840000000059</v>
      </c>
    </row>
    <row r="16323" spans="1:6" x14ac:dyDescent="0.3">
      <c r="A16323" s="336">
        <v>54246</v>
      </c>
      <c r="B16323" s="2" t="s">
        <v>295</v>
      </c>
      <c r="C16323" s="429">
        <v>5.4335019999999998</v>
      </c>
      <c r="D16323" s="429">
        <v>2.473563</v>
      </c>
      <c r="E16323" s="429">
        <v>2.9599389999999999</v>
      </c>
      <c r="F16323" s="429">
        <v>4.4130790000000033</v>
      </c>
    </row>
    <row r="16324" spans="1:6" x14ac:dyDescent="0.3">
      <c r="A16324" s="336">
        <v>54247</v>
      </c>
      <c r="B16324" s="2" t="s">
        <v>295</v>
      </c>
      <c r="C16324" s="429">
        <v>5.8623649999999996</v>
      </c>
      <c r="D16324" s="429">
        <v>3.042567</v>
      </c>
      <c r="E16324" s="429">
        <v>2.8197979999999996</v>
      </c>
      <c r="F16324" s="429">
        <v>7.5885059999999953</v>
      </c>
    </row>
    <row r="16325" spans="1:6" x14ac:dyDescent="0.3">
      <c r="A16325" s="336">
        <v>54301</v>
      </c>
      <c r="B16325" s="2" t="s">
        <v>295</v>
      </c>
      <c r="C16325" s="429">
        <v>5.8549980000000001</v>
      </c>
      <c r="D16325" s="429">
        <v>2.9762200000000001</v>
      </c>
      <c r="E16325" s="429">
        <v>2.8787780000000001</v>
      </c>
      <c r="F16325" s="429">
        <v>7.4995610000000035</v>
      </c>
    </row>
    <row r="16326" spans="1:6" x14ac:dyDescent="0.3">
      <c r="A16326" s="336">
        <v>54302</v>
      </c>
      <c r="B16326" s="2" t="s">
        <v>295</v>
      </c>
      <c r="C16326" s="429">
        <v>5.8462800000000001</v>
      </c>
      <c r="D16326" s="429">
        <v>2.993611</v>
      </c>
      <c r="E16326" s="429">
        <v>2.8526690000000001</v>
      </c>
      <c r="F16326" s="429">
        <v>7.3490230000000025</v>
      </c>
    </row>
    <row r="16327" spans="1:6" x14ac:dyDescent="0.3">
      <c r="A16327" s="336">
        <v>54303</v>
      </c>
      <c r="B16327" s="2" t="s">
        <v>295</v>
      </c>
      <c r="C16327" s="429">
        <v>5.8575720000000002</v>
      </c>
      <c r="D16327" s="429">
        <v>2.983339</v>
      </c>
      <c r="E16327" s="429">
        <v>2.8742330000000003</v>
      </c>
      <c r="F16327" s="429">
        <v>7.4206200000000102</v>
      </c>
    </row>
    <row r="16328" spans="1:6" x14ac:dyDescent="0.3">
      <c r="A16328" s="336">
        <v>54304</v>
      </c>
      <c r="B16328" s="2" t="s">
        <v>295</v>
      </c>
      <c r="C16328" s="429">
        <v>5.8627779999999996</v>
      </c>
      <c r="D16328" s="429">
        <v>2.9693489999999998</v>
      </c>
      <c r="E16328" s="429">
        <v>2.8934289999999998</v>
      </c>
      <c r="F16328" s="429">
        <v>7.5605809999999991</v>
      </c>
    </row>
    <row r="16329" spans="1:6" x14ac:dyDescent="0.3">
      <c r="A16329" s="336">
        <v>54311</v>
      </c>
      <c r="B16329" s="2" t="s">
        <v>295</v>
      </c>
      <c r="C16329" s="429">
        <v>5.8162459999999996</v>
      </c>
      <c r="D16329" s="429">
        <v>3.0098859999999998</v>
      </c>
      <c r="E16329" s="429">
        <v>2.8063599999999997</v>
      </c>
      <c r="F16329" s="429">
        <v>7.1209370000000014</v>
      </c>
    </row>
    <row r="16330" spans="1:6" x14ac:dyDescent="0.3">
      <c r="A16330" s="336">
        <v>54313</v>
      </c>
      <c r="B16330" s="2" t="s">
        <v>295</v>
      </c>
      <c r="C16330" s="429">
        <v>5.8432009999999996</v>
      </c>
      <c r="D16330" s="429">
        <v>3.029166</v>
      </c>
      <c r="E16330" s="429">
        <v>2.8140349999999996</v>
      </c>
      <c r="F16330" s="429">
        <v>7.1150219999999997</v>
      </c>
    </row>
    <row r="16331" spans="1:6" x14ac:dyDescent="0.3">
      <c r="A16331" s="336">
        <v>54401</v>
      </c>
      <c r="B16331" s="2" t="s">
        <v>295</v>
      </c>
      <c r="C16331" s="429">
        <v>5.7399050000000003</v>
      </c>
      <c r="D16331" s="429">
        <v>3.614773</v>
      </c>
      <c r="E16331" s="429">
        <v>2.1251320000000002</v>
      </c>
      <c r="F16331" s="429">
        <v>3.935019000000004</v>
      </c>
    </row>
    <row r="16332" spans="1:6" x14ac:dyDescent="0.3">
      <c r="A16332" s="336">
        <v>54403</v>
      </c>
      <c r="B16332" s="2" t="s">
        <v>295</v>
      </c>
      <c r="C16332" s="429">
        <v>5.6936249999999999</v>
      </c>
      <c r="D16332" s="429">
        <v>3.5838450000000002</v>
      </c>
      <c r="E16332" s="429">
        <v>2.1097799999999998</v>
      </c>
      <c r="F16332" s="429">
        <v>3.6304520000000053</v>
      </c>
    </row>
    <row r="16333" spans="1:6" x14ac:dyDescent="0.3">
      <c r="A16333" s="336">
        <v>54405</v>
      </c>
      <c r="B16333" s="2" t="s">
        <v>295</v>
      </c>
      <c r="C16333" s="429">
        <v>5.6558729999999997</v>
      </c>
      <c r="D16333" s="429">
        <v>3.7189540000000001</v>
      </c>
      <c r="E16333" s="429">
        <v>1.9369189999999996</v>
      </c>
      <c r="F16333" s="429">
        <v>2.8497209999999988</v>
      </c>
    </row>
    <row r="16334" spans="1:6" x14ac:dyDescent="0.3">
      <c r="A16334" s="336">
        <v>54406</v>
      </c>
      <c r="B16334" s="2" t="s">
        <v>295</v>
      </c>
      <c r="C16334" s="429">
        <v>5.7978779999999999</v>
      </c>
      <c r="D16334" s="429">
        <v>3.4680029999999999</v>
      </c>
      <c r="E16334" s="429">
        <v>2.3298749999999999</v>
      </c>
      <c r="F16334" s="429">
        <v>5.8681710000000038</v>
      </c>
    </row>
    <row r="16335" spans="1:6" x14ac:dyDescent="0.3">
      <c r="A16335" s="336">
        <v>54407</v>
      </c>
      <c r="B16335" s="2" t="s">
        <v>295</v>
      </c>
      <c r="C16335" s="429">
        <v>5.7747719999999996</v>
      </c>
      <c r="D16335" s="429">
        <v>3.4873400000000001</v>
      </c>
      <c r="E16335" s="429">
        <v>2.2874319999999995</v>
      </c>
      <c r="F16335" s="429">
        <v>5.2915759999999992</v>
      </c>
    </row>
    <row r="16336" spans="1:6" x14ac:dyDescent="0.3">
      <c r="A16336" s="336">
        <v>54408</v>
      </c>
      <c r="B16336" s="2" t="s">
        <v>295</v>
      </c>
      <c r="C16336" s="429">
        <v>5.6334140000000001</v>
      </c>
      <c r="D16336" s="429">
        <v>3.5630709999999999</v>
      </c>
      <c r="E16336" s="429">
        <v>2.0703430000000003</v>
      </c>
      <c r="F16336" s="429">
        <v>3.2173119999999997</v>
      </c>
    </row>
    <row r="16337" spans="1:6" x14ac:dyDescent="0.3">
      <c r="A16337" s="336">
        <v>54409</v>
      </c>
      <c r="B16337" s="2" t="s">
        <v>295</v>
      </c>
      <c r="C16337" s="429">
        <v>5.5608170000000001</v>
      </c>
      <c r="D16337" s="429">
        <v>3.5464000000000002</v>
      </c>
      <c r="E16337" s="429">
        <v>2.0144169999999999</v>
      </c>
      <c r="F16337" s="429">
        <v>2.7176639999999992</v>
      </c>
    </row>
    <row r="16338" spans="1:6" x14ac:dyDescent="0.3">
      <c r="A16338" s="336">
        <v>54410</v>
      </c>
      <c r="B16338" s="2" t="s">
        <v>295</v>
      </c>
      <c r="C16338" s="429">
        <v>5.7626169999999997</v>
      </c>
      <c r="D16338" s="429">
        <v>3.739115</v>
      </c>
      <c r="E16338" s="429">
        <v>2.0235019999999997</v>
      </c>
      <c r="F16338" s="429">
        <v>3.9810459999999921</v>
      </c>
    </row>
    <row r="16339" spans="1:6" x14ac:dyDescent="0.3">
      <c r="A16339" s="336">
        <v>54411</v>
      </c>
      <c r="B16339" s="2" t="s">
        <v>295</v>
      </c>
      <c r="C16339" s="429">
        <v>5.6597179999999998</v>
      </c>
      <c r="D16339" s="429">
        <v>3.7060499999999998</v>
      </c>
      <c r="E16339" s="429">
        <v>1.953668</v>
      </c>
      <c r="F16339" s="429">
        <v>2.906690999999995</v>
      </c>
    </row>
    <row r="16340" spans="1:6" x14ac:dyDescent="0.3">
      <c r="A16340" s="336">
        <v>54412</v>
      </c>
      <c r="B16340" s="2" t="s">
        <v>295</v>
      </c>
      <c r="C16340" s="429">
        <v>5.7511729999999996</v>
      </c>
      <c r="D16340" s="429">
        <v>3.7194029999999998</v>
      </c>
      <c r="E16340" s="429">
        <v>2.0317699999999999</v>
      </c>
      <c r="F16340" s="429">
        <v>3.6760100000000051</v>
      </c>
    </row>
    <row r="16341" spans="1:6" x14ac:dyDescent="0.3">
      <c r="A16341" s="336">
        <v>54413</v>
      </c>
      <c r="B16341" s="2" t="s">
        <v>295</v>
      </c>
      <c r="C16341" s="429">
        <v>5.8320730000000003</v>
      </c>
      <c r="D16341" s="429">
        <v>3.7733599999999998</v>
      </c>
      <c r="E16341" s="429">
        <v>2.0587130000000005</v>
      </c>
      <c r="F16341" s="429">
        <v>5.3388629999999999</v>
      </c>
    </row>
    <row r="16342" spans="1:6" x14ac:dyDescent="0.3">
      <c r="A16342" s="336">
        <v>54414</v>
      </c>
      <c r="B16342" s="2" t="s">
        <v>295</v>
      </c>
      <c r="C16342" s="429">
        <v>5.6213309999999996</v>
      </c>
      <c r="D16342" s="429">
        <v>3.5401630000000002</v>
      </c>
      <c r="E16342" s="429">
        <v>2.0811679999999995</v>
      </c>
      <c r="F16342" s="429">
        <v>3.2664749999999998</v>
      </c>
    </row>
    <row r="16343" spans="1:6" x14ac:dyDescent="0.3">
      <c r="A16343" s="336">
        <v>54416</v>
      </c>
      <c r="B16343" s="2" t="s">
        <v>295</v>
      </c>
      <c r="C16343" s="429">
        <v>5.5907669999999996</v>
      </c>
      <c r="D16343" s="429">
        <v>3.4713080000000001</v>
      </c>
      <c r="E16343" s="429">
        <v>2.1194589999999995</v>
      </c>
      <c r="F16343" s="429">
        <v>3.2946600000000004</v>
      </c>
    </row>
    <row r="16344" spans="1:6" x14ac:dyDescent="0.3">
      <c r="A16344" s="336">
        <v>54418</v>
      </c>
      <c r="B16344" s="2" t="s">
        <v>295</v>
      </c>
      <c r="C16344" s="429">
        <v>5.4718450000000001</v>
      </c>
      <c r="D16344" s="429">
        <v>3.4967450000000002</v>
      </c>
      <c r="E16344" s="429">
        <v>1.9750999999999999</v>
      </c>
      <c r="F16344" s="429">
        <v>2.2902200000000015</v>
      </c>
    </row>
    <row r="16345" spans="1:6" x14ac:dyDescent="0.3">
      <c r="A16345" s="336">
        <v>54420</v>
      </c>
      <c r="B16345" s="2" t="s">
        <v>295</v>
      </c>
      <c r="C16345" s="429">
        <v>5.7340949999999999</v>
      </c>
      <c r="D16345" s="429">
        <v>3.817615</v>
      </c>
      <c r="E16345" s="429">
        <v>1.91648</v>
      </c>
      <c r="F16345" s="429">
        <v>3.7167999999999992</v>
      </c>
    </row>
    <row r="16346" spans="1:6" x14ac:dyDescent="0.3">
      <c r="A16346" s="336">
        <v>54421</v>
      </c>
      <c r="B16346" s="2" t="s">
        <v>295</v>
      </c>
      <c r="C16346" s="429">
        <v>5.6687149999999997</v>
      </c>
      <c r="D16346" s="429">
        <v>3.7333479999999999</v>
      </c>
      <c r="E16346" s="429">
        <v>1.9353669999999998</v>
      </c>
      <c r="F16346" s="429">
        <v>2.9914340000000017</v>
      </c>
    </row>
    <row r="16347" spans="1:6" x14ac:dyDescent="0.3">
      <c r="A16347" s="336">
        <v>54422</v>
      </c>
      <c r="B16347" s="2" t="s">
        <v>295</v>
      </c>
      <c r="C16347" s="429">
        <v>5.6583500000000004</v>
      </c>
      <c r="D16347" s="429">
        <v>3.7171500000000002</v>
      </c>
      <c r="E16347" s="429">
        <v>1.9412000000000003</v>
      </c>
      <c r="F16347" s="429">
        <v>3.2295119999999962</v>
      </c>
    </row>
    <row r="16348" spans="1:6" x14ac:dyDescent="0.3">
      <c r="A16348" s="336">
        <v>54423</v>
      </c>
      <c r="B16348" s="2" t="s">
        <v>295</v>
      </c>
      <c r="C16348" s="429">
        <v>5.7740980000000004</v>
      </c>
      <c r="D16348" s="429">
        <v>3.5100989999999999</v>
      </c>
      <c r="E16348" s="429">
        <v>2.2639990000000005</v>
      </c>
      <c r="F16348" s="429">
        <v>5.0282529999999994</v>
      </c>
    </row>
    <row r="16349" spans="1:6" x14ac:dyDescent="0.3">
      <c r="A16349" s="336">
        <v>54424</v>
      </c>
      <c r="B16349" s="2" t="s">
        <v>295</v>
      </c>
      <c r="C16349" s="429">
        <v>5.4947189999999999</v>
      </c>
      <c r="D16349" s="429">
        <v>3.5416829999999999</v>
      </c>
      <c r="E16349" s="429">
        <v>1.953036</v>
      </c>
      <c r="F16349" s="429">
        <v>2.2646949999999997</v>
      </c>
    </row>
    <row r="16350" spans="1:6" x14ac:dyDescent="0.3">
      <c r="A16350" s="336">
        <v>54425</v>
      </c>
      <c r="B16350" s="2" t="s">
        <v>295</v>
      </c>
      <c r="C16350" s="429">
        <v>5.6489929999999999</v>
      </c>
      <c r="D16350" s="429">
        <v>3.7098100000000001</v>
      </c>
      <c r="E16350" s="429">
        <v>1.9391829999999999</v>
      </c>
      <c r="F16350" s="429">
        <v>2.9116029999999995</v>
      </c>
    </row>
    <row r="16351" spans="1:6" x14ac:dyDescent="0.3">
      <c r="A16351" s="336">
        <v>54426</v>
      </c>
      <c r="B16351" s="2" t="s">
        <v>295</v>
      </c>
      <c r="C16351" s="429">
        <v>5.702985</v>
      </c>
      <c r="D16351" s="429">
        <v>3.6979540000000002</v>
      </c>
      <c r="E16351" s="429">
        <v>2.0050309999999998</v>
      </c>
      <c r="F16351" s="429">
        <v>3.229688000000003</v>
      </c>
    </row>
    <row r="16352" spans="1:6" x14ac:dyDescent="0.3">
      <c r="A16352" s="336">
        <v>54427</v>
      </c>
      <c r="B16352" s="2" t="s">
        <v>295</v>
      </c>
      <c r="C16352" s="429">
        <v>5.6892860000000001</v>
      </c>
      <c r="D16352" s="429">
        <v>3.5325199999999999</v>
      </c>
      <c r="E16352" s="429">
        <v>2.1567660000000002</v>
      </c>
      <c r="F16352" s="429">
        <v>3.9100929999999963</v>
      </c>
    </row>
    <row r="16353" spans="1:6" x14ac:dyDescent="0.3">
      <c r="A16353" s="336">
        <v>54428</v>
      </c>
      <c r="B16353" s="2" t="s">
        <v>295</v>
      </c>
      <c r="C16353" s="429">
        <v>5.3933609999999996</v>
      </c>
      <c r="D16353" s="429">
        <v>3.50589</v>
      </c>
      <c r="E16353" s="429">
        <v>1.8874709999999997</v>
      </c>
      <c r="F16353" s="429">
        <v>1.9132309999999961</v>
      </c>
    </row>
    <row r="16354" spans="1:6" x14ac:dyDescent="0.3">
      <c r="A16354" s="336">
        <v>54430</v>
      </c>
      <c r="B16354" s="2" t="s">
        <v>295</v>
      </c>
      <c r="C16354" s="429">
        <v>5.5057640000000001</v>
      </c>
      <c r="D16354" s="429">
        <v>3.4742139999999999</v>
      </c>
      <c r="E16354" s="429">
        <v>2.0315500000000002</v>
      </c>
      <c r="F16354" s="429">
        <v>2.6567590000000045</v>
      </c>
    </row>
    <row r="16355" spans="1:6" x14ac:dyDescent="0.3">
      <c r="A16355" s="336">
        <v>54433</v>
      </c>
      <c r="B16355" s="2" t="s">
        <v>295</v>
      </c>
      <c r="C16355" s="429">
        <v>5.6866830000000004</v>
      </c>
      <c r="D16355" s="429">
        <v>3.665502</v>
      </c>
      <c r="E16355" s="429">
        <v>2.0211810000000003</v>
      </c>
      <c r="F16355" s="429">
        <v>4.4443190000000037</v>
      </c>
    </row>
    <row r="16356" spans="1:6" x14ac:dyDescent="0.3">
      <c r="A16356" s="336">
        <v>54435</v>
      </c>
      <c r="B16356" s="2" t="s">
        <v>295</v>
      </c>
      <c r="C16356" s="429">
        <v>5.4899909999999998</v>
      </c>
      <c r="D16356" s="429">
        <v>3.5915149999999998</v>
      </c>
      <c r="E16356" s="429">
        <v>1.8984760000000001</v>
      </c>
      <c r="F16356" s="429">
        <v>2.3763460000000016</v>
      </c>
    </row>
    <row r="16357" spans="1:6" x14ac:dyDescent="0.3">
      <c r="A16357" s="336">
        <v>54436</v>
      </c>
      <c r="B16357" s="2" t="s">
        <v>295</v>
      </c>
      <c r="C16357" s="429">
        <v>5.7659779999999996</v>
      </c>
      <c r="D16357" s="429">
        <v>3.8399160000000001</v>
      </c>
      <c r="E16357" s="429">
        <v>1.9260619999999995</v>
      </c>
      <c r="F16357" s="429">
        <v>4.1718980000000094</v>
      </c>
    </row>
    <row r="16358" spans="1:6" x14ac:dyDescent="0.3">
      <c r="A16358" s="336">
        <v>54437</v>
      </c>
      <c r="B16358" s="2" t="s">
        <v>295</v>
      </c>
      <c r="C16358" s="429">
        <v>5.7365170000000001</v>
      </c>
      <c r="D16358" s="429">
        <v>3.7739539999999998</v>
      </c>
      <c r="E16358" s="429">
        <v>1.9625630000000003</v>
      </c>
      <c r="F16358" s="429">
        <v>4.3211000000000013</v>
      </c>
    </row>
    <row r="16359" spans="1:6" x14ac:dyDescent="0.3">
      <c r="A16359" s="336">
        <v>54440</v>
      </c>
      <c r="B16359" s="2" t="s">
        <v>295</v>
      </c>
      <c r="C16359" s="429">
        <v>5.7303750000000004</v>
      </c>
      <c r="D16359" s="429">
        <v>3.5355650000000001</v>
      </c>
      <c r="E16359" s="429">
        <v>2.1948100000000004</v>
      </c>
      <c r="F16359" s="429">
        <v>4.1175959999999989</v>
      </c>
    </row>
    <row r="16360" spans="1:6" x14ac:dyDescent="0.3">
      <c r="A16360" s="336">
        <v>54441</v>
      </c>
      <c r="B16360" s="2" t="s">
        <v>295</v>
      </c>
      <c r="C16360" s="429">
        <v>5.736129</v>
      </c>
      <c r="D16360" s="429">
        <v>3.7663380000000002</v>
      </c>
      <c r="E16360" s="429">
        <v>1.9697909999999998</v>
      </c>
      <c r="F16360" s="429">
        <v>3.365597999999995</v>
      </c>
    </row>
    <row r="16361" spans="1:6" x14ac:dyDescent="0.3">
      <c r="A16361" s="336">
        <v>54442</v>
      </c>
      <c r="B16361" s="2" t="s">
        <v>295</v>
      </c>
      <c r="C16361" s="429">
        <v>5.5553590000000002</v>
      </c>
      <c r="D16361" s="429">
        <v>3.644943</v>
      </c>
      <c r="E16361" s="429">
        <v>1.9104160000000001</v>
      </c>
      <c r="F16361" s="429">
        <v>2.676445999999995</v>
      </c>
    </row>
    <row r="16362" spans="1:6" x14ac:dyDescent="0.3">
      <c r="A16362" s="336">
        <v>54443</v>
      </c>
      <c r="B16362" s="2" t="s">
        <v>295</v>
      </c>
      <c r="C16362" s="429">
        <v>5.7911650000000003</v>
      </c>
      <c r="D16362" s="429">
        <v>3.6058400000000002</v>
      </c>
      <c r="E16362" s="429">
        <v>2.1853250000000002</v>
      </c>
      <c r="F16362" s="429">
        <v>4.6888619999999968</v>
      </c>
    </row>
    <row r="16363" spans="1:6" x14ac:dyDescent="0.3">
      <c r="A16363" s="336">
        <v>54446</v>
      </c>
      <c r="B16363" s="2" t="s">
        <v>295</v>
      </c>
      <c r="C16363" s="429">
        <v>5.7086569999999996</v>
      </c>
      <c r="D16363" s="429">
        <v>3.7861099999999999</v>
      </c>
      <c r="E16363" s="429">
        <v>1.9225469999999998</v>
      </c>
      <c r="F16363" s="429">
        <v>3.6648819999999986</v>
      </c>
    </row>
    <row r="16364" spans="1:6" x14ac:dyDescent="0.3">
      <c r="A16364" s="336">
        <v>54447</v>
      </c>
      <c r="B16364" s="2" t="s">
        <v>295</v>
      </c>
      <c r="C16364" s="429">
        <v>5.6905950000000001</v>
      </c>
      <c r="D16364" s="429">
        <v>3.7005759999999999</v>
      </c>
      <c r="E16364" s="429">
        <v>1.9900190000000002</v>
      </c>
      <c r="F16364" s="429">
        <v>4.2542980000000057</v>
      </c>
    </row>
    <row r="16365" spans="1:6" x14ac:dyDescent="0.3">
      <c r="A16365" s="336">
        <v>54448</v>
      </c>
      <c r="B16365" s="2" t="s">
        <v>295</v>
      </c>
      <c r="C16365" s="429">
        <v>5.7264169999999996</v>
      </c>
      <c r="D16365" s="429">
        <v>3.6564570000000001</v>
      </c>
      <c r="E16365" s="429">
        <v>2.0699599999999996</v>
      </c>
      <c r="F16365" s="429">
        <v>3.638109</v>
      </c>
    </row>
    <row r="16366" spans="1:6" x14ac:dyDescent="0.3">
      <c r="A16366" s="336">
        <v>54449</v>
      </c>
      <c r="B16366" s="2" t="s">
        <v>295</v>
      </c>
      <c r="C16366" s="429">
        <v>5.7295129999999999</v>
      </c>
      <c r="D16366" s="429">
        <v>3.7832469999999998</v>
      </c>
      <c r="E16366" s="429">
        <v>1.9462660000000001</v>
      </c>
      <c r="F16366" s="429">
        <v>3.4191489999999973</v>
      </c>
    </row>
    <row r="16367" spans="1:6" x14ac:dyDescent="0.3">
      <c r="A16367" s="336">
        <v>54451</v>
      </c>
      <c r="B16367" s="2" t="s">
        <v>295</v>
      </c>
      <c r="C16367" s="429">
        <v>5.6174670000000004</v>
      </c>
      <c r="D16367" s="429">
        <v>3.7103869999999999</v>
      </c>
      <c r="E16367" s="429">
        <v>1.9070800000000006</v>
      </c>
      <c r="F16367" s="429">
        <v>2.872793000000005</v>
      </c>
    </row>
    <row r="16368" spans="1:6" x14ac:dyDescent="0.3">
      <c r="A16368" s="336">
        <v>54452</v>
      </c>
      <c r="B16368" s="2" t="s">
        <v>295</v>
      </c>
      <c r="C16368" s="429">
        <v>5.624358</v>
      </c>
      <c r="D16368" s="429">
        <v>3.67293</v>
      </c>
      <c r="E16368" s="429">
        <v>1.9514279999999999</v>
      </c>
      <c r="F16368" s="429">
        <v>3.0216090000000051</v>
      </c>
    </row>
    <row r="16369" spans="1:6" x14ac:dyDescent="0.3">
      <c r="A16369" s="336">
        <v>54454</v>
      </c>
      <c r="B16369" s="2" t="s">
        <v>295</v>
      </c>
      <c r="C16369" s="429">
        <v>5.7722329999999999</v>
      </c>
      <c r="D16369" s="429">
        <v>3.6724589999999999</v>
      </c>
      <c r="E16369" s="429">
        <v>2.099774</v>
      </c>
      <c r="F16369" s="429">
        <v>4.2482889999999998</v>
      </c>
    </row>
    <row r="16370" spans="1:6" x14ac:dyDescent="0.3">
      <c r="A16370" s="336">
        <v>54455</v>
      </c>
      <c r="B16370" s="2" t="s">
        <v>295</v>
      </c>
      <c r="C16370" s="429">
        <v>5.7810079999999999</v>
      </c>
      <c r="D16370" s="429">
        <v>3.5897269999999999</v>
      </c>
      <c r="E16370" s="429">
        <v>2.191281</v>
      </c>
      <c r="F16370" s="429">
        <v>4.3401580000000024</v>
      </c>
    </row>
    <row r="16371" spans="1:6" x14ac:dyDescent="0.3">
      <c r="A16371" s="336">
        <v>54456</v>
      </c>
      <c r="B16371" s="2" t="s">
        <v>295</v>
      </c>
      <c r="C16371" s="429">
        <v>5.8111290000000002</v>
      </c>
      <c r="D16371" s="429">
        <v>3.849936</v>
      </c>
      <c r="E16371" s="429">
        <v>1.9611930000000002</v>
      </c>
      <c r="F16371" s="429">
        <v>4.7123589999999993</v>
      </c>
    </row>
    <row r="16372" spans="1:6" x14ac:dyDescent="0.3">
      <c r="A16372" s="336">
        <v>54457</v>
      </c>
      <c r="B16372" s="2" t="s">
        <v>293</v>
      </c>
      <c r="C16372" s="429">
        <v>5.7314800000000004</v>
      </c>
      <c r="D16372" s="429">
        <v>3.4912779999999999</v>
      </c>
      <c r="E16372" s="429">
        <v>2.2402020000000005</v>
      </c>
      <c r="F16372" s="429">
        <v>5.9215339999999941</v>
      </c>
    </row>
    <row r="16373" spans="1:6" x14ac:dyDescent="0.3">
      <c r="A16373" s="336">
        <v>54459</v>
      </c>
      <c r="B16373" s="2" t="s">
        <v>295</v>
      </c>
      <c r="C16373" s="429">
        <v>5.5409509999999997</v>
      </c>
      <c r="D16373" s="429">
        <v>3.7221820000000001</v>
      </c>
      <c r="E16373" s="429">
        <v>1.8187689999999996</v>
      </c>
      <c r="F16373" s="429">
        <v>2.1513229999999979</v>
      </c>
    </row>
    <row r="16374" spans="1:6" x14ac:dyDescent="0.3">
      <c r="A16374" s="336">
        <v>54460</v>
      </c>
      <c r="B16374" s="2" t="s">
        <v>295</v>
      </c>
      <c r="C16374" s="429">
        <v>5.6749010000000002</v>
      </c>
      <c r="D16374" s="429">
        <v>3.7303760000000001</v>
      </c>
      <c r="E16374" s="429">
        <v>1.9445250000000001</v>
      </c>
      <c r="F16374" s="429">
        <v>3.615355000000001</v>
      </c>
    </row>
    <row r="16375" spans="1:6" x14ac:dyDescent="0.3">
      <c r="A16375" s="336">
        <v>54462</v>
      </c>
      <c r="B16375" s="2" t="s">
        <v>295</v>
      </c>
      <c r="C16375" s="429">
        <v>5.4087300000000003</v>
      </c>
      <c r="D16375" s="429">
        <v>3.4686840000000001</v>
      </c>
      <c r="E16375" s="429">
        <v>1.9400460000000002</v>
      </c>
      <c r="F16375" s="429">
        <v>2.0238660000000053</v>
      </c>
    </row>
    <row r="16376" spans="1:6" x14ac:dyDescent="0.3">
      <c r="A16376" s="336">
        <v>54463</v>
      </c>
      <c r="B16376" s="2" t="s">
        <v>295</v>
      </c>
      <c r="C16376" s="429">
        <v>5.3751639999999998</v>
      </c>
      <c r="D16376" s="429">
        <v>3.4947509999999999</v>
      </c>
      <c r="E16376" s="429">
        <v>1.8804129999999999</v>
      </c>
      <c r="F16376" s="429">
        <v>1.7824450000000063</v>
      </c>
    </row>
    <row r="16377" spans="1:6" x14ac:dyDescent="0.3">
      <c r="A16377" s="336">
        <v>54465</v>
      </c>
      <c r="B16377" s="2" t="s">
        <v>295</v>
      </c>
      <c r="C16377" s="429">
        <v>5.4097390000000001</v>
      </c>
      <c r="D16377" s="429">
        <v>3.4591340000000002</v>
      </c>
      <c r="E16377" s="429">
        <v>1.9506049999999999</v>
      </c>
      <c r="F16377" s="429">
        <v>2.0520859999999992</v>
      </c>
    </row>
    <row r="16378" spans="1:6" x14ac:dyDescent="0.3">
      <c r="A16378" s="336">
        <v>54466</v>
      </c>
      <c r="B16378" s="2" t="s">
        <v>295</v>
      </c>
      <c r="C16378" s="429">
        <v>5.8130519999999999</v>
      </c>
      <c r="D16378" s="429">
        <v>3.820897</v>
      </c>
      <c r="E16378" s="429">
        <v>1.9921549999999999</v>
      </c>
      <c r="F16378" s="429">
        <v>4.7447979999999994</v>
      </c>
    </row>
    <row r="16379" spans="1:6" x14ac:dyDescent="0.3">
      <c r="A16379" s="336">
        <v>54467</v>
      </c>
      <c r="B16379" s="2" t="s">
        <v>295</v>
      </c>
      <c r="C16379" s="429">
        <v>5.8061870000000004</v>
      </c>
      <c r="D16379" s="429">
        <v>3.5084170000000001</v>
      </c>
      <c r="E16379" s="429">
        <v>2.2977700000000003</v>
      </c>
      <c r="F16379" s="429">
        <v>5.7444850000000045</v>
      </c>
    </row>
    <row r="16380" spans="1:6" x14ac:dyDescent="0.3">
      <c r="A16380" s="336">
        <v>54469</v>
      </c>
      <c r="B16380" s="2" t="s">
        <v>295</v>
      </c>
      <c r="C16380" s="429">
        <v>5.8138379999999996</v>
      </c>
      <c r="D16380" s="429">
        <v>3.6439819999999998</v>
      </c>
      <c r="E16380" s="429">
        <v>2.1698559999999998</v>
      </c>
      <c r="F16380" s="429">
        <v>5.456977000000002</v>
      </c>
    </row>
    <row r="16381" spans="1:6" x14ac:dyDescent="0.3">
      <c r="A16381" s="336">
        <v>54470</v>
      </c>
      <c r="B16381" s="2" t="s">
        <v>295</v>
      </c>
      <c r="C16381" s="429">
        <v>5.5650890000000004</v>
      </c>
      <c r="D16381" s="429">
        <v>3.7279119999999999</v>
      </c>
      <c r="E16381" s="429">
        <v>1.8371770000000005</v>
      </c>
      <c r="F16381" s="429">
        <v>2.2732429999999937</v>
      </c>
    </row>
    <row r="16382" spans="1:6" x14ac:dyDescent="0.3">
      <c r="A16382" s="336">
        <v>54471</v>
      </c>
      <c r="B16382" s="2" t="s">
        <v>295</v>
      </c>
      <c r="C16382" s="429">
        <v>5.7174889999999996</v>
      </c>
      <c r="D16382" s="429">
        <v>3.5502539999999998</v>
      </c>
      <c r="E16382" s="429">
        <v>2.1672349999999998</v>
      </c>
      <c r="F16382" s="429">
        <v>3.8294459999999972</v>
      </c>
    </row>
    <row r="16383" spans="1:6" x14ac:dyDescent="0.3">
      <c r="A16383" s="336">
        <v>54473</v>
      </c>
      <c r="B16383" s="2" t="s">
        <v>295</v>
      </c>
      <c r="C16383" s="429">
        <v>5.7550319999999999</v>
      </c>
      <c r="D16383" s="429">
        <v>3.5144829999999998</v>
      </c>
      <c r="E16383" s="429">
        <v>2.2405490000000001</v>
      </c>
      <c r="F16383" s="429">
        <v>4.6949860000000001</v>
      </c>
    </row>
    <row r="16384" spans="1:6" x14ac:dyDescent="0.3">
      <c r="A16384" s="336">
        <v>54474</v>
      </c>
      <c r="B16384" s="2" t="s">
        <v>295</v>
      </c>
      <c r="C16384" s="429">
        <v>5.7855439999999998</v>
      </c>
      <c r="D16384" s="429">
        <v>3.553849</v>
      </c>
      <c r="E16384" s="429">
        <v>2.2316949999999998</v>
      </c>
      <c r="F16384" s="429">
        <v>4.3542529999999999</v>
      </c>
    </row>
    <row r="16385" spans="1:6" x14ac:dyDescent="0.3">
      <c r="A16385" s="336">
        <v>54475</v>
      </c>
      <c r="B16385" s="2" t="s">
        <v>295</v>
      </c>
      <c r="C16385" s="429">
        <v>5.7944680000000002</v>
      </c>
      <c r="D16385" s="429">
        <v>3.6140150000000002</v>
      </c>
      <c r="E16385" s="429">
        <v>2.180453</v>
      </c>
      <c r="F16385" s="429">
        <v>5.0884099999999961</v>
      </c>
    </row>
    <row r="16386" spans="1:6" x14ac:dyDescent="0.3">
      <c r="A16386" s="336">
        <v>54476</v>
      </c>
      <c r="B16386" s="2" t="s">
        <v>295</v>
      </c>
      <c r="C16386" s="429">
        <v>5.7719579999999997</v>
      </c>
      <c r="D16386" s="429">
        <v>3.5409890000000002</v>
      </c>
      <c r="E16386" s="429">
        <v>2.2309689999999995</v>
      </c>
      <c r="F16386" s="429">
        <v>4.2708840000000023</v>
      </c>
    </row>
    <row r="16387" spans="1:6" x14ac:dyDescent="0.3">
      <c r="A16387" s="336">
        <v>54479</v>
      </c>
      <c r="B16387" s="2" t="s">
        <v>295</v>
      </c>
      <c r="C16387" s="429">
        <v>5.6963369999999998</v>
      </c>
      <c r="D16387" s="429">
        <v>3.7799689999999999</v>
      </c>
      <c r="E16387" s="429">
        <v>1.9163679999999998</v>
      </c>
      <c r="F16387" s="429">
        <v>3.2511149999999986</v>
      </c>
    </row>
    <row r="16388" spans="1:6" x14ac:dyDescent="0.3">
      <c r="A16388" s="336">
        <v>54480</v>
      </c>
      <c r="B16388" s="2" t="s">
        <v>295</v>
      </c>
      <c r="C16388" s="429">
        <v>5.6402729999999996</v>
      </c>
      <c r="D16388" s="429">
        <v>3.7037339999999999</v>
      </c>
      <c r="E16388" s="429">
        <v>1.9365389999999998</v>
      </c>
      <c r="F16388" s="429">
        <v>2.7135889999999954</v>
      </c>
    </row>
    <row r="16389" spans="1:6" x14ac:dyDescent="0.3">
      <c r="A16389" s="336">
        <v>54481</v>
      </c>
      <c r="B16389" s="2" t="s">
        <v>295</v>
      </c>
      <c r="C16389" s="429">
        <v>5.7990700000000004</v>
      </c>
      <c r="D16389" s="429">
        <v>3.5337100000000001</v>
      </c>
      <c r="E16389" s="429">
        <v>2.2653600000000003</v>
      </c>
      <c r="F16389" s="429">
        <v>5.2235779999999998</v>
      </c>
    </row>
    <row r="16390" spans="1:6" x14ac:dyDescent="0.3">
      <c r="A16390" s="336">
        <v>54484</v>
      </c>
      <c r="B16390" s="2" t="s">
        <v>295</v>
      </c>
      <c r="C16390" s="429">
        <v>5.7124009999999998</v>
      </c>
      <c r="D16390" s="429">
        <v>3.7241369999999998</v>
      </c>
      <c r="E16390" s="429">
        <v>1.988264</v>
      </c>
      <c r="F16390" s="429">
        <v>3.2068820000000038</v>
      </c>
    </row>
    <row r="16391" spans="1:6" x14ac:dyDescent="0.3">
      <c r="A16391" s="336">
        <v>54485</v>
      </c>
      <c r="B16391" s="2" t="s">
        <v>295</v>
      </c>
      <c r="C16391" s="429">
        <v>5.41317</v>
      </c>
      <c r="D16391" s="429">
        <v>3.527431</v>
      </c>
      <c r="E16391" s="429">
        <v>1.8857390000000001</v>
      </c>
      <c r="F16391" s="429">
        <v>1.9557390000000012</v>
      </c>
    </row>
    <row r="16392" spans="1:6" x14ac:dyDescent="0.3">
      <c r="A16392" s="336">
        <v>54486</v>
      </c>
      <c r="B16392" s="2" t="s">
        <v>295</v>
      </c>
      <c r="C16392" s="429">
        <v>5.70221</v>
      </c>
      <c r="D16392" s="429">
        <v>3.4849380000000001</v>
      </c>
      <c r="E16392" s="429">
        <v>2.2172719999999999</v>
      </c>
      <c r="F16392" s="429">
        <v>4.3760690000000011</v>
      </c>
    </row>
    <row r="16393" spans="1:6" x14ac:dyDescent="0.3">
      <c r="A16393" s="336">
        <v>54487</v>
      </c>
      <c r="B16393" s="2" t="s">
        <v>295</v>
      </c>
      <c r="C16393" s="429">
        <v>5.4913809999999996</v>
      </c>
      <c r="D16393" s="429">
        <v>3.6443880000000002</v>
      </c>
      <c r="E16393" s="429">
        <v>1.8469929999999994</v>
      </c>
      <c r="F16393" s="429">
        <v>2.2994940000000028</v>
      </c>
    </row>
    <row r="16394" spans="1:6" x14ac:dyDescent="0.3">
      <c r="A16394" s="336">
        <v>54488</v>
      </c>
      <c r="B16394" s="2" t="s">
        <v>295</v>
      </c>
      <c r="C16394" s="429">
        <v>5.6790339999999997</v>
      </c>
      <c r="D16394" s="429">
        <v>3.753031</v>
      </c>
      <c r="E16394" s="429">
        <v>1.9260029999999997</v>
      </c>
      <c r="F16394" s="429">
        <v>3.0647920000000042</v>
      </c>
    </row>
    <row r="16395" spans="1:6" x14ac:dyDescent="0.3">
      <c r="A16395" s="336">
        <v>54489</v>
      </c>
      <c r="B16395" s="2" t="s">
        <v>295</v>
      </c>
      <c r="C16395" s="429">
        <v>5.7813040000000004</v>
      </c>
      <c r="D16395" s="429">
        <v>3.7176550000000002</v>
      </c>
      <c r="E16395" s="429">
        <v>2.0636490000000003</v>
      </c>
      <c r="F16395" s="429">
        <v>4.5934210000000029</v>
      </c>
    </row>
    <row r="16396" spans="1:6" x14ac:dyDescent="0.3">
      <c r="A16396" s="336">
        <v>54490</v>
      </c>
      <c r="B16396" s="2" t="s">
        <v>295</v>
      </c>
      <c r="C16396" s="429">
        <v>5.5812840000000001</v>
      </c>
      <c r="D16396" s="429">
        <v>3.720113</v>
      </c>
      <c r="E16396" s="429">
        <v>1.8611710000000001</v>
      </c>
      <c r="F16396" s="429">
        <v>2.4908569999999948</v>
      </c>
    </row>
    <row r="16397" spans="1:6" x14ac:dyDescent="0.3">
      <c r="A16397" s="336">
        <v>54491</v>
      </c>
      <c r="B16397" s="2" t="s">
        <v>295</v>
      </c>
      <c r="C16397" s="429">
        <v>5.4960529999999999</v>
      </c>
      <c r="D16397" s="429">
        <v>3.4228130000000001</v>
      </c>
      <c r="E16397" s="429">
        <v>2.0732399999999997</v>
      </c>
      <c r="F16397" s="429">
        <v>2.7868930000000063</v>
      </c>
    </row>
    <row r="16398" spans="1:6" x14ac:dyDescent="0.3">
      <c r="A16398" s="336">
        <v>54493</v>
      </c>
      <c r="B16398" s="2" t="s">
        <v>295</v>
      </c>
      <c r="C16398" s="429">
        <v>5.7999150000000004</v>
      </c>
      <c r="D16398" s="429">
        <v>3.7642679999999999</v>
      </c>
      <c r="E16398" s="429">
        <v>2.0356470000000004</v>
      </c>
      <c r="F16398" s="429">
        <v>5.0503029999999995</v>
      </c>
    </row>
    <row r="16399" spans="1:6" x14ac:dyDescent="0.3">
      <c r="A16399" s="336">
        <v>54494</v>
      </c>
      <c r="B16399" s="2" t="s">
        <v>295</v>
      </c>
      <c r="C16399" s="429">
        <v>5.811191</v>
      </c>
      <c r="D16399" s="429">
        <v>3.5767910000000001</v>
      </c>
      <c r="E16399" s="429">
        <v>2.2343999999999999</v>
      </c>
      <c r="F16399" s="429">
        <v>5.8279550000000029</v>
      </c>
    </row>
    <row r="16400" spans="1:6" x14ac:dyDescent="0.3">
      <c r="A16400" s="336">
        <v>54495</v>
      </c>
      <c r="B16400" s="2" t="s">
        <v>295</v>
      </c>
      <c r="C16400" s="429">
        <v>5.8018150000000004</v>
      </c>
      <c r="D16400" s="429">
        <v>3.686334</v>
      </c>
      <c r="E16400" s="429">
        <v>2.1154810000000004</v>
      </c>
      <c r="F16400" s="429">
        <v>5.075726999999997</v>
      </c>
    </row>
    <row r="16401" spans="1:6" x14ac:dyDescent="0.3">
      <c r="A16401" s="336">
        <v>54498</v>
      </c>
      <c r="B16401" s="2" t="s">
        <v>295</v>
      </c>
      <c r="C16401" s="429">
        <v>5.6724930000000002</v>
      </c>
      <c r="D16401" s="429">
        <v>3.7159270000000002</v>
      </c>
      <c r="E16401" s="429">
        <v>1.956566</v>
      </c>
      <c r="F16401" s="429">
        <v>3.8360320000000101</v>
      </c>
    </row>
    <row r="16402" spans="1:6" x14ac:dyDescent="0.3">
      <c r="A16402" s="336">
        <v>54499</v>
      </c>
      <c r="B16402" s="2" t="s">
        <v>295</v>
      </c>
      <c r="C16402" s="429">
        <v>5.6736969999999998</v>
      </c>
      <c r="D16402" s="429">
        <v>3.5192070000000002</v>
      </c>
      <c r="E16402" s="429">
        <v>2.1544899999999996</v>
      </c>
      <c r="F16402" s="429">
        <v>3.9151259999999937</v>
      </c>
    </row>
    <row r="16403" spans="1:6" x14ac:dyDescent="0.3">
      <c r="A16403" s="336">
        <v>54501</v>
      </c>
      <c r="B16403" s="2" t="s">
        <v>295</v>
      </c>
      <c r="C16403" s="429">
        <v>5.3436450000000004</v>
      </c>
      <c r="D16403" s="429">
        <v>3.4870549999999998</v>
      </c>
      <c r="E16403" s="429">
        <v>1.8565900000000006</v>
      </c>
      <c r="F16403" s="429">
        <v>1.6588719999999988</v>
      </c>
    </row>
    <row r="16404" spans="1:6" x14ac:dyDescent="0.3">
      <c r="A16404" s="336">
        <v>54511</v>
      </c>
      <c r="B16404" s="2" t="s">
        <v>295</v>
      </c>
      <c r="C16404" s="429">
        <v>5.317069</v>
      </c>
      <c r="D16404" s="429">
        <v>3.3316849999999998</v>
      </c>
      <c r="E16404" s="429">
        <v>1.9853840000000003</v>
      </c>
      <c r="F16404" s="429">
        <v>1.3369990000000058</v>
      </c>
    </row>
    <row r="16405" spans="1:6" x14ac:dyDescent="0.3">
      <c r="A16405" s="336">
        <v>54512</v>
      </c>
      <c r="B16405" s="2" t="s">
        <v>295</v>
      </c>
      <c r="C16405" s="429">
        <v>5.2618590000000003</v>
      </c>
      <c r="D16405" s="429">
        <v>3.5173730000000001</v>
      </c>
      <c r="E16405" s="429">
        <v>1.7444860000000002</v>
      </c>
      <c r="F16405" s="429">
        <v>0.12689200000000511</v>
      </c>
    </row>
    <row r="16406" spans="1:6" x14ac:dyDescent="0.3">
      <c r="A16406" s="336">
        <v>54513</v>
      </c>
      <c r="B16406" s="2" t="s">
        <v>295</v>
      </c>
      <c r="C16406" s="429">
        <v>5.4850519999999996</v>
      </c>
      <c r="D16406" s="429">
        <v>3.7117460000000002</v>
      </c>
      <c r="E16406" s="429">
        <v>1.7733059999999994</v>
      </c>
      <c r="F16406" s="429">
        <v>1.7218119999999999</v>
      </c>
    </row>
    <row r="16407" spans="1:6" x14ac:dyDescent="0.3">
      <c r="A16407" s="336">
        <v>54514</v>
      </c>
      <c r="B16407" s="2" t="s">
        <v>295</v>
      </c>
      <c r="C16407" s="429">
        <v>5.4753179999999997</v>
      </c>
      <c r="D16407" s="429">
        <v>3.6345779999999999</v>
      </c>
      <c r="E16407" s="429">
        <v>1.8407399999999998</v>
      </c>
      <c r="F16407" s="429">
        <v>1.158574999999999</v>
      </c>
    </row>
    <row r="16408" spans="1:6" x14ac:dyDescent="0.3">
      <c r="A16408" s="336">
        <v>54515</v>
      </c>
      <c r="B16408" s="2" t="s">
        <v>295</v>
      </c>
      <c r="C16408" s="429">
        <v>5.57843</v>
      </c>
      <c r="D16408" s="429">
        <v>3.6939929999999999</v>
      </c>
      <c r="E16408" s="429">
        <v>1.8844370000000001</v>
      </c>
      <c r="F16408" s="429">
        <v>2.6375209999999996</v>
      </c>
    </row>
    <row r="16409" spans="1:6" x14ac:dyDescent="0.3">
      <c r="A16409" s="336">
        <v>54517</v>
      </c>
      <c r="B16409" s="2" t="s">
        <v>295</v>
      </c>
      <c r="C16409" s="429">
        <v>5.5109190000000003</v>
      </c>
      <c r="D16409" s="429">
        <v>3.5095689999999999</v>
      </c>
      <c r="E16409" s="429">
        <v>2.0013500000000004</v>
      </c>
      <c r="F16409" s="429">
        <v>2.5370959999999947</v>
      </c>
    </row>
    <row r="16410" spans="1:6" x14ac:dyDescent="0.3">
      <c r="A16410" s="336">
        <v>54519</v>
      </c>
      <c r="B16410" s="2" t="s">
        <v>295</v>
      </c>
      <c r="C16410" s="429">
        <v>5.2378260000000001</v>
      </c>
      <c r="D16410" s="429">
        <v>3.3684630000000002</v>
      </c>
      <c r="E16410" s="429">
        <v>1.8693629999999999</v>
      </c>
      <c r="F16410" s="429">
        <v>0.19912500000000222</v>
      </c>
    </row>
    <row r="16411" spans="1:6" x14ac:dyDescent="0.3">
      <c r="A16411" s="336">
        <v>54520</v>
      </c>
      <c r="B16411" s="2" t="s">
        <v>295</v>
      </c>
      <c r="C16411" s="429">
        <v>5.3636049999999997</v>
      </c>
      <c r="D16411" s="429">
        <v>3.4196070000000001</v>
      </c>
      <c r="E16411" s="429">
        <v>1.9439979999999997</v>
      </c>
      <c r="F16411" s="429">
        <v>1.7283369999999962</v>
      </c>
    </row>
    <row r="16412" spans="1:6" x14ac:dyDescent="0.3">
      <c r="A16412" s="336">
        <v>54521</v>
      </c>
      <c r="B16412" s="2" t="s">
        <v>295</v>
      </c>
      <c r="C16412" s="429">
        <v>5.267728</v>
      </c>
      <c r="D16412" s="429">
        <v>3.4056790000000001</v>
      </c>
      <c r="E16412" s="429">
        <v>1.8620489999999998</v>
      </c>
      <c r="F16412" s="429">
        <v>0.71857399999999672</v>
      </c>
    </row>
    <row r="16413" spans="1:6" x14ac:dyDescent="0.3">
      <c r="A16413" s="336">
        <v>54524</v>
      </c>
      <c r="B16413" s="2" t="s">
        <v>295</v>
      </c>
      <c r="C16413" s="429">
        <v>5.4891350000000001</v>
      </c>
      <c r="D16413" s="429">
        <v>3.6634129999999998</v>
      </c>
      <c r="E16413" s="429">
        <v>1.8257220000000003</v>
      </c>
      <c r="F16413" s="429">
        <v>1.468672999999999</v>
      </c>
    </row>
    <row r="16414" spans="1:6" x14ac:dyDescent="0.3">
      <c r="A16414" s="336">
        <v>54526</v>
      </c>
      <c r="B16414" s="2" t="s">
        <v>295</v>
      </c>
      <c r="C16414" s="429">
        <v>5.6474549999999999</v>
      </c>
      <c r="D16414" s="429">
        <v>3.6355140000000001</v>
      </c>
      <c r="E16414" s="429">
        <v>2.0119409999999998</v>
      </c>
      <c r="F16414" s="429">
        <v>4.1067609999999988</v>
      </c>
    </row>
    <row r="16415" spans="1:6" x14ac:dyDescent="0.3">
      <c r="A16415" s="336">
        <v>54527</v>
      </c>
      <c r="B16415" s="2" t="s">
        <v>295</v>
      </c>
      <c r="C16415" s="429">
        <v>5.4836109999999998</v>
      </c>
      <c r="D16415" s="429">
        <v>3.6027619999999998</v>
      </c>
      <c r="E16415" s="429">
        <v>1.880849</v>
      </c>
      <c r="F16415" s="429">
        <v>1.4520520000000019</v>
      </c>
    </row>
    <row r="16416" spans="1:6" x14ac:dyDescent="0.3">
      <c r="A16416" s="336">
        <v>54529</v>
      </c>
      <c r="B16416" s="2" t="s">
        <v>295</v>
      </c>
      <c r="C16416" s="429">
        <v>5.3676469999999998</v>
      </c>
      <c r="D16416" s="429">
        <v>3.5703070000000001</v>
      </c>
      <c r="E16416" s="429">
        <v>1.7973399999999997</v>
      </c>
      <c r="F16416" s="429">
        <v>1.8957550000000012</v>
      </c>
    </row>
    <row r="16417" spans="1:6" x14ac:dyDescent="0.3">
      <c r="A16417" s="336">
        <v>54530</v>
      </c>
      <c r="B16417" s="2" t="s">
        <v>295</v>
      </c>
      <c r="C16417" s="429">
        <v>5.6115399999999998</v>
      </c>
      <c r="D16417" s="429">
        <v>3.657117</v>
      </c>
      <c r="E16417" s="429">
        <v>1.9544229999999998</v>
      </c>
      <c r="F16417" s="429">
        <v>3.4840900000000019</v>
      </c>
    </row>
    <row r="16418" spans="1:6" x14ac:dyDescent="0.3">
      <c r="A16418" s="336">
        <v>54531</v>
      </c>
      <c r="B16418" s="2" t="s">
        <v>295</v>
      </c>
      <c r="C16418" s="429">
        <v>5.3463979999999998</v>
      </c>
      <c r="D16418" s="429">
        <v>3.5978300000000001</v>
      </c>
      <c r="E16418" s="429">
        <v>1.7485679999999997</v>
      </c>
      <c r="F16418" s="429">
        <v>1.6297439999999987</v>
      </c>
    </row>
    <row r="16419" spans="1:6" x14ac:dyDescent="0.3">
      <c r="A16419" s="336">
        <v>54534</v>
      </c>
      <c r="B16419" s="2" t="s">
        <v>295</v>
      </c>
      <c r="C16419" s="429">
        <v>5.3095030000000003</v>
      </c>
      <c r="D16419" s="429">
        <v>3.604282</v>
      </c>
      <c r="E16419" s="429">
        <v>1.7052210000000003</v>
      </c>
      <c r="F16419" s="429">
        <v>-1.4742429999999942</v>
      </c>
    </row>
    <row r="16420" spans="1:6" x14ac:dyDescent="0.3">
      <c r="A16420" s="336">
        <v>54536</v>
      </c>
      <c r="B16420" s="2" t="s">
        <v>295</v>
      </c>
      <c r="C16420" s="429">
        <v>5.3625119999999997</v>
      </c>
      <c r="D16420" s="429">
        <v>3.6426850000000002</v>
      </c>
      <c r="E16420" s="429">
        <v>1.7198269999999996</v>
      </c>
      <c r="F16420" s="429">
        <v>-0.75817100000000792</v>
      </c>
    </row>
    <row r="16421" spans="1:6" x14ac:dyDescent="0.3">
      <c r="A16421" s="336">
        <v>54537</v>
      </c>
      <c r="B16421" s="2" t="s">
        <v>295</v>
      </c>
      <c r="C16421" s="429">
        <v>5.584676</v>
      </c>
      <c r="D16421" s="429">
        <v>3.6772070000000001</v>
      </c>
      <c r="E16421" s="429">
        <v>1.9074689999999999</v>
      </c>
      <c r="F16421" s="429">
        <v>2.8783010000000004</v>
      </c>
    </row>
    <row r="16422" spans="1:6" x14ac:dyDescent="0.3">
      <c r="A16422" s="336">
        <v>54538</v>
      </c>
      <c r="B16422" s="2" t="s">
        <v>295</v>
      </c>
      <c r="C16422" s="429">
        <v>5.3223019999999996</v>
      </c>
      <c r="D16422" s="429">
        <v>3.628698</v>
      </c>
      <c r="E16422" s="429">
        <v>1.6936039999999997</v>
      </c>
      <c r="F16422" s="429">
        <v>0.59987299999999877</v>
      </c>
    </row>
    <row r="16423" spans="1:6" x14ac:dyDescent="0.3">
      <c r="A16423" s="336">
        <v>54539</v>
      </c>
      <c r="B16423" s="2" t="s">
        <v>295</v>
      </c>
      <c r="C16423" s="429">
        <v>5.3099559999999997</v>
      </c>
      <c r="D16423" s="429">
        <v>3.5152000000000001</v>
      </c>
      <c r="E16423" s="429">
        <v>1.7947559999999996</v>
      </c>
      <c r="F16423" s="429">
        <v>1.4607300000000087</v>
      </c>
    </row>
    <row r="16424" spans="1:6" x14ac:dyDescent="0.3">
      <c r="A16424" s="336">
        <v>54540</v>
      </c>
      <c r="B16424" s="2" t="s">
        <v>295</v>
      </c>
      <c r="C16424" s="429">
        <v>5.229546</v>
      </c>
      <c r="D16424" s="429">
        <v>3.3873129999999998</v>
      </c>
      <c r="E16424" s="429">
        <v>1.8422330000000002</v>
      </c>
      <c r="F16424" s="429">
        <v>-0.1960659999999983</v>
      </c>
    </row>
    <row r="16425" spans="1:6" x14ac:dyDescent="0.3">
      <c r="A16425" s="336">
        <v>54541</v>
      </c>
      <c r="B16425" s="2" t="s">
        <v>295</v>
      </c>
      <c r="C16425" s="429">
        <v>5.3696960000000002</v>
      </c>
      <c r="D16425" s="429">
        <v>3.3408959999999999</v>
      </c>
      <c r="E16425" s="429">
        <v>2.0288000000000004</v>
      </c>
      <c r="F16425" s="429">
        <v>2.0717859999999995</v>
      </c>
    </row>
    <row r="16426" spans="1:6" x14ac:dyDescent="0.3">
      <c r="A16426" s="336">
        <v>54542</v>
      </c>
      <c r="B16426" s="2" t="s">
        <v>295</v>
      </c>
      <c r="C16426" s="429">
        <v>5.2733189999999999</v>
      </c>
      <c r="D16426" s="429">
        <v>3.2227030000000001</v>
      </c>
      <c r="E16426" s="429">
        <v>2.0506159999999998</v>
      </c>
      <c r="F16426" s="429">
        <v>1.0753969999999988</v>
      </c>
    </row>
    <row r="16427" spans="1:6" x14ac:dyDescent="0.3">
      <c r="A16427" s="336">
        <v>54545</v>
      </c>
      <c r="B16427" s="2" t="s">
        <v>295</v>
      </c>
      <c r="C16427" s="429">
        <v>5.2759109999999998</v>
      </c>
      <c r="D16427" s="429">
        <v>3.5764960000000001</v>
      </c>
      <c r="E16427" s="429">
        <v>1.6994149999999997</v>
      </c>
      <c r="F16427" s="429">
        <v>-0.29945400000000078</v>
      </c>
    </row>
    <row r="16428" spans="1:6" x14ac:dyDescent="0.3">
      <c r="A16428" s="336">
        <v>54546</v>
      </c>
      <c r="B16428" s="2" t="s">
        <v>295</v>
      </c>
      <c r="C16428" s="429">
        <v>5.4852869999999996</v>
      </c>
      <c r="D16428" s="429">
        <v>3.553547</v>
      </c>
      <c r="E16428" s="429">
        <v>1.9317399999999996</v>
      </c>
      <c r="F16428" s="429">
        <v>1.5050640000000008</v>
      </c>
    </row>
    <row r="16429" spans="1:6" x14ac:dyDescent="0.3">
      <c r="A16429" s="336">
        <v>54547</v>
      </c>
      <c r="B16429" s="2" t="s">
        <v>295</v>
      </c>
      <c r="C16429" s="429">
        <v>5.3010250000000001</v>
      </c>
      <c r="D16429" s="429">
        <v>3.6247669999999999</v>
      </c>
      <c r="E16429" s="429">
        <v>1.6762580000000002</v>
      </c>
      <c r="F16429" s="429">
        <v>-0.95100000000000051</v>
      </c>
    </row>
    <row r="16430" spans="1:6" x14ac:dyDescent="0.3">
      <c r="A16430" s="336">
        <v>54548</v>
      </c>
      <c r="B16430" s="2" t="s">
        <v>295</v>
      </c>
      <c r="C16430" s="429">
        <v>5.3209239999999998</v>
      </c>
      <c r="D16430" s="429">
        <v>3.6165949999999998</v>
      </c>
      <c r="E16430" s="429">
        <v>1.704329</v>
      </c>
      <c r="F16430" s="429">
        <v>1.1240029999999912</v>
      </c>
    </row>
    <row r="16431" spans="1:6" x14ac:dyDescent="0.3">
      <c r="A16431" s="336">
        <v>54550</v>
      </c>
      <c r="B16431" s="2" t="s">
        <v>295</v>
      </c>
      <c r="C16431" s="429">
        <v>5.3039909999999999</v>
      </c>
      <c r="D16431" s="429">
        <v>3.6364230000000002</v>
      </c>
      <c r="E16431" s="429">
        <v>1.6675679999999997</v>
      </c>
      <c r="F16431" s="429">
        <v>-1.643961000000008</v>
      </c>
    </row>
    <row r="16432" spans="1:6" x14ac:dyDescent="0.3">
      <c r="A16432" s="336">
        <v>54552</v>
      </c>
      <c r="B16432" s="2" t="s">
        <v>295</v>
      </c>
      <c r="C16432" s="429">
        <v>5.4225620000000001</v>
      </c>
      <c r="D16432" s="429">
        <v>3.6484200000000002</v>
      </c>
      <c r="E16432" s="429">
        <v>1.7741419999999999</v>
      </c>
      <c r="F16432" s="429">
        <v>0.85583999999999705</v>
      </c>
    </row>
    <row r="16433" spans="1:6" x14ac:dyDescent="0.3">
      <c r="A16433" s="336">
        <v>54554</v>
      </c>
      <c r="B16433" s="2" t="s">
        <v>295</v>
      </c>
      <c r="C16433" s="429">
        <v>5.2278380000000002</v>
      </c>
      <c r="D16433" s="429">
        <v>3.294438</v>
      </c>
      <c r="E16433" s="429">
        <v>1.9334000000000002</v>
      </c>
      <c r="F16433" s="429">
        <v>0.19579300000000899</v>
      </c>
    </row>
    <row r="16434" spans="1:6" x14ac:dyDescent="0.3">
      <c r="A16434" s="336">
        <v>54555</v>
      </c>
      <c r="B16434" s="2" t="s">
        <v>295</v>
      </c>
      <c r="C16434" s="429">
        <v>5.4864050000000004</v>
      </c>
      <c r="D16434" s="429">
        <v>3.6793239999999998</v>
      </c>
      <c r="E16434" s="429">
        <v>1.8070810000000006</v>
      </c>
      <c r="F16434" s="429">
        <v>1.6713820000000084</v>
      </c>
    </row>
    <row r="16435" spans="1:6" x14ac:dyDescent="0.3">
      <c r="A16435" s="336">
        <v>54556</v>
      </c>
      <c r="B16435" s="2" t="s">
        <v>295</v>
      </c>
      <c r="C16435" s="429">
        <v>5.5198130000000001</v>
      </c>
      <c r="D16435" s="429">
        <v>3.7105199999999998</v>
      </c>
      <c r="E16435" s="429">
        <v>1.8092930000000003</v>
      </c>
      <c r="F16435" s="429">
        <v>2.0034479999999988</v>
      </c>
    </row>
    <row r="16436" spans="1:6" x14ac:dyDescent="0.3">
      <c r="A16436" s="336">
        <v>54557</v>
      </c>
      <c r="B16436" s="2" t="s">
        <v>295</v>
      </c>
      <c r="C16436" s="429">
        <v>5.242184</v>
      </c>
      <c r="D16436" s="429">
        <v>3.5194200000000002</v>
      </c>
      <c r="E16436" s="429">
        <v>1.7227639999999997</v>
      </c>
      <c r="F16436" s="429">
        <v>-0.75222899999999981</v>
      </c>
    </row>
    <row r="16437" spans="1:6" x14ac:dyDescent="0.3">
      <c r="A16437" s="336">
        <v>54558</v>
      </c>
      <c r="B16437" s="2" t="s">
        <v>295</v>
      </c>
      <c r="C16437" s="429">
        <v>5.2772100000000002</v>
      </c>
      <c r="D16437" s="429">
        <v>3.4655309999999999</v>
      </c>
      <c r="E16437" s="429">
        <v>1.8116790000000003</v>
      </c>
      <c r="F16437" s="429">
        <v>0.94744899999999888</v>
      </c>
    </row>
    <row r="16438" spans="1:6" x14ac:dyDescent="0.3">
      <c r="A16438" s="336">
        <v>54559</v>
      </c>
      <c r="B16438" s="2" t="s">
        <v>295</v>
      </c>
      <c r="C16438" s="429">
        <v>5.4284309999999998</v>
      </c>
      <c r="D16438" s="429">
        <v>3.4892089999999998</v>
      </c>
      <c r="E16438" s="429">
        <v>1.939222</v>
      </c>
      <c r="F16438" s="429">
        <v>0.39555199999999502</v>
      </c>
    </row>
    <row r="16439" spans="1:6" x14ac:dyDescent="0.3">
      <c r="A16439" s="336">
        <v>54560</v>
      </c>
      <c r="B16439" s="2" t="s">
        <v>295</v>
      </c>
      <c r="C16439" s="429">
        <v>5.2633869999999998</v>
      </c>
      <c r="D16439" s="429">
        <v>3.4772989999999999</v>
      </c>
      <c r="E16439" s="429">
        <v>1.7860879999999999</v>
      </c>
      <c r="F16439" s="429">
        <v>0.49582400000000248</v>
      </c>
    </row>
    <row r="16440" spans="1:6" x14ac:dyDescent="0.3">
      <c r="A16440" s="336">
        <v>54562</v>
      </c>
      <c r="B16440" s="2" t="s">
        <v>295</v>
      </c>
      <c r="C16440" s="429">
        <v>5.294721</v>
      </c>
      <c r="D16440" s="429">
        <v>3.3727860000000001</v>
      </c>
      <c r="E16440" s="429">
        <v>1.9219349999999999</v>
      </c>
      <c r="F16440" s="429">
        <v>0.99795500000000104</v>
      </c>
    </row>
    <row r="16441" spans="1:6" x14ac:dyDescent="0.3">
      <c r="A16441" s="336">
        <v>54563</v>
      </c>
      <c r="B16441" s="2" t="s">
        <v>295</v>
      </c>
      <c r="C16441" s="429">
        <v>5.7138749999999998</v>
      </c>
      <c r="D16441" s="429">
        <v>3.6133139999999999</v>
      </c>
      <c r="E16441" s="429">
        <v>2.1005609999999999</v>
      </c>
      <c r="F16441" s="429">
        <v>4.7403300000000037</v>
      </c>
    </row>
    <row r="16442" spans="1:6" x14ac:dyDescent="0.3">
      <c r="A16442" s="336">
        <v>54564</v>
      </c>
      <c r="B16442" s="2" t="s">
        <v>295</v>
      </c>
      <c r="C16442" s="429">
        <v>5.4386419999999998</v>
      </c>
      <c r="D16442" s="429">
        <v>3.6745030000000001</v>
      </c>
      <c r="E16442" s="429">
        <v>1.7641389999999997</v>
      </c>
      <c r="F16442" s="429">
        <v>1.6808499999999995</v>
      </c>
    </row>
    <row r="16443" spans="1:6" x14ac:dyDescent="0.3">
      <c r="A16443" s="336">
        <v>54565</v>
      </c>
      <c r="B16443" s="2" t="s">
        <v>295</v>
      </c>
      <c r="C16443" s="429">
        <v>5.4158299999999997</v>
      </c>
      <c r="D16443" s="429">
        <v>3.5919789999999998</v>
      </c>
      <c r="E16443" s="429">
        <v>1.8238509999999999</v>
      </c>
      <c r="F16443" s="429">
        <v>-1.043400000000716E-2</v>
      </c>
    </row>
    <row r="16444" spans="1:6" x14ac:dyDescent="0.3">
      <c r="A16444" s="336">
        <v>54566</v>
      </c>
      <c r="B16444" s="2" t="s">
        <v>295</v>
      </c>
      <c r="C16444" s="429">
        <v>5.4128449999999999</v>
      </c>
      <c r="D16444" s="429">
        <v>3.3659690000000002</v>
      </c>
      <c r="E16444" s="429">
        <v>2.0468759999999997</v>
      </c>
      <c r="F16444" s="429">
        <v>2.4474839999999993</v>
      </c>
    </row>
    <row r="16445" spans="1:6" x14ac:dyDescent="0.3">
      <c r="A16445" s="336">
        <v>54568</v>
      </c>
      <c r="B16445" s="2" t="s">
        <v>295</v>
      </c>
      <c r="C16445" s="429">
        <v>5.2885679999999997</v>
      </c>
      <c r="D16445" s="429">
        <v>3.5489639999999998</v>
      </c>
      <c r="E16445" s="429">
        <v>1.7396039999999999</v>
      </c>
      <c r="F16445" s="429">
        <v>0.83370099999999425</v>
      </c>
    </row>
    <row r="16446" spans="1:6" x14ac:dyDescent="0.3">
      <c r="A16446" s="336">
        <v>54601</v>
      </c>
      <c r="B16446" s="2" t="s">
        <v>295</v>
      </c>
      <c r="C16446" s="429">
        <v>6.086449</v>
      </c>
      <c r="D16446" s="429">
        <v>3.6530040000000001</v>
      </c>
      <c r="E16446" s="429">
        <v>2.4334449999999999</v>
      </c>
      <c r="F16446" s="429">
        <v>8.9588420000000077</v>
      </c>
    </row>
    <row r="16447" spans="1:6" x14ac:dyDescent="0.3">
      <c r="A16447" s="336">
        <v>54603</v>
      </c>
      <c r="B16447" s="2" t="s">
        <v>295</v>
      </c>
      <c r="C16447" s="429">
        <v>6.124574</v>
      </c>
      <c r="D16447" s="429">
        <v>3.5554960000000002</v>
      </c>
      <c r="E16447" s="429">
        <v>2.5690779999999998</v>
      </c>
      <c r="F16447" s="429">
        <v>9.323838999999996</v>
      </c>
    </row>
    <row r="16448" spans="1:6" x14ac:dyDescent="0.3">
      <c r="A16448" s="336">
        <v>54610</v>
      </c>
      <c r="B16448" s="2" t="s">
        <v>295</v>
      </c>
      <c r="C16448" s="429">
        <v>6.1976009999999997</v>
      </c>
      <c r="D16448" s="429">
        <v>3.5369380000000001</v>
      </c>
      <c r="E16448" s="429">
        <v>2.6606629999999996</v>
      </c>
      <c r="F16448" s="429">
        <v>9.0275099999999959</v>
      </c>
    </row>
    <row r="16449" spans="1:6" x14ac:dyDescent="0.3">
      <c r="A16449" s="336">
        <v>54611</v>
      </c>
      <c r="B16449" s="2" t="s">
        <v>295</v>
      </c>
      <c r="C16449" s="429">
        <v>5.8987499999999997</v>
      </c>
      <c r="D16449" s="429">
        <v>3.7723309999999999</v>
      </c>
      <c r="E16449" s="429">
        <v>2.1264189999999998</v>
      </c>
      <c r="F16449" s="429">
        <v>5.8847430000000038</v>
      </c>
    </row>
    <row r="16450" spans="1:6" x14ac:dyDescent="0.3">
      <c r="A16450" s="336">
        <v>54612</v>
      </c>
      <c r="B16450" s="2" t="s">
        <v>295</v>
      </c>
      <c r="C16450" s="429">
        <v>6.0878199999999998</v>
      </c>
      <c r="D16450" s="429">
        <v>3.552009</v>
      </c>
      <c r="E16450" s="429">
        <v>2.5358109999999998</v>
      </c>
      <c r="F16450" s="429">
        <v>8.3987930000000048</v>
      </c>
    </row>
    <row r="16451" spans="1:6" x14ac:dyDescent="0.3">
      <c r="A16451" s="336">
        <v>54613</v>
      </c>
      <c r="B16451" s="2" t="s">
        <v>293</v>
      </c>
      <c r="C16451" s="429">
        <v>5.7647029999999999</v>
      </c>
      <c r="D16451" s="429">
        <v>3.4709279999999998</v>
      </c>
      <c r="E16451" s="429">
        <v>2.2937750000000001</v>
      </c>
      <c r="F16451" s="429">
        <v>6.4045910000000035</v>
      </c>
    </row>
    <row r="16452" spans="1:6" x14ac:dyDescent="0.3">
      <c r="A16452" s="336">
        <v>54614</v>
      </c>
      <c r="B16452" s="2" t="s">
        <v>295</v>
      </c>
      <c r="C16452" s="429">
        <v>6.0159180000000001</v>
      </c>
      <c r="D16452" s="429">
        <v>3.7461340000000001</v>
      </c>
      <c r="E16452" s="429">
        <v>2.269784</v>
      </c>
      <c r="F16452" s="429">
        <v>8.0514459999999914</v>
      </c>
    </row>
    <row r="16453" spans="1:6" x14ac:dyDescent="0.3">
      <c r="A16453" s="336">
        <v>54615</v>
      </c>
      <c r="B16453" s="2" t="s">
        <v>295</v>
      </c>
      <c r="C16453" s="429">
        <v>5.9043109999999999</v>
      </c>
      <c r="D16453" s="429">
        <v>3.8493729999999999</v>
      </c>
      <c r="E16453" s="429">
        <v>2.0549379999999999</v>
      </c>
      <c r="F16453" s="429">
        <v>5.9400970000000015</v>
      </c>
    </row>
    <row r="16454" spans="1:6" x14ac:dyDescent="0.3">
      <c r="A16454" s="336">
        <v>54616</v>
      </c>
      <c r="B16454" s="2" t="s">
        <v>295</v>
      </c>
      <c r="C16454" s="429">
        <v>6.0132209999999997</v>
      </c>
      <c r="D16454" s="429">
        <v>3.6234519999999999</v>
      </c>
      <c r="E16454" s="429">
        <v>2.3897689999999998</v>
      </c>
      <c r="F16454" s="429">
        <v>7.4841149999999992</v>
      </c>
    </row>
    <row r="16455" spans="1:6" x14ac:dyDescent="0.3">
      <c r="A16455" s="336">
        <v>54618</v>
      </c>
      <c r="B16455" s="2" t="s">
        <v>293</v>
      </c>
      <c r="C16455" s="429">
        <v>5.7691220000000003</v>
      </c>
      <c r="D16455" s="429">
        <v>3.5885980000000002</v>
      </c>
      <c r="E16455" s="429">
        <v>2.1805240000000001</v>
      </c>
      <c r="F16455" s="429">
        <v>6.4115029999999997</v>
      </c>
    </row>
    <row r="16456" spans="1:6" x14ac:dyDescent="0.3">
      <c r="A16456" s="336">
        <v>54619</v>
      </c>
      <c r="B16456" s="2" t="s">
        <v>293</v>
      </c>
      <c r="C16456" s="429">
        <v>5.7644029999999997</v>
      </c>
      <c r="D16456" s="429">
        <v>3.5522740000000002</v>
      </c>
      <c r="E16456" s="429">
        <v>2.2121289999999996</v>
      </c>
      <c r="F16456" s="429">
        <v>7.4616020000000027</v>
      </c>
    </row>
    <row r="16457" spans="1:6" x14ac:dyDescent="0.3">
      <c r="A16457" s="336">
        <v>54621</v>
      </c>
      <c r="B16457" s="2" t="s">
        <v>293</v>
      </c>
      <c r="C16457" s="429">
        <v>5.9178199999999999</v>
      </c>
      <c r="D16457" s="429">
        <v>3.527701</v>
      </c>
      <c r="E16457" s="429">
        <v>2.3901189999999999</v>
      </c>
      <c r="F16457" s="429">
        <v>8.8415939999999971</v>
      </c>
    </row>
    <row r="16458" spans="1:6" x14ac:dyDescent="0.3">
      <c r="A16458" s="336">
        <v>54622</v>
      </c>
      <c r="B16458" s="2" t="s">
        <v>295</v>
      </c>
      <c r="C16458" s="429">
        <v>6.1819319999999998</v>
      </c>
      <c r="D16458" s="429">
        <v>3.5559289999999999</v>
      </c>
      <c r="E16458" s="429">
        <v>2.6260029999999999</v>
      </c>
      <c r="F16458" s="429">
        <v>8.9619820000000132</v>
      </c>
    </row>
    <row r="16459" spans="1:6" x14ac:dyDescent="0.3">
      <c r="A16459" s="336">
        <v>54623</v>
      </c>
      <c r="B16459" s="2" t="s">
        <v>293</v>
      </c>
      <c r="C16459" s="429">
        <v>5.8468929999999997</v>
      </c>
      <c r="D16459" s="429">
        <v>3.5429789999999999</v>
      </c>
      <c r="E16459" s="429">
        <v>2.3039139999999998</v>
      </c>
      <c r="F16459" s="429">
        <v>8.4458379999999948</v>
      </c>
    </row>
    <row r="16460" spans="1:6" x14ac:dyDescent="0.3">
      <c r="A16460" s="336">
        <v>54624</v>
      </c>
      <c r="B16460" s="2" t="s">
        <v>293</v>
      </c>
      <c r="C16460" s="429">
        <v>6.0495409999999996</v>
      </c>
      <c r="D16460" s="429">
        <v>3.522532</v>
      </c>
      <c r="E16460" s="429">
        <v>2.5270089999999996</v>
      </c>
      <c r="F16460" s="429">
        <v>9.5356450000000059</v>
      </c>
    </row>
    <row r="16461" spans="1:6" x14ac:dyDescent="0.3">
      <c r="A16461" s="336">
        <v>54625</v>
      </c>
      <c r="B16461" s="2" t="s">
        <v>295</v>
      </c>
      <c r="C16461" s="429">
        <v>6.1103180000000004</v>
      </c>
      <c r="D16461" s="429">
        <v>3.5440480000000001</v>
      </c>
      <c r="E16461" s="429">
        <v>2.5662700000000003</v>
      </c>
      <c r="F16461" s="429">
        <v>8.8335220000000021</v>
      </c>
    </row>
    <row r="16462" spans="1:6" x14ac:dyDescent="0.3">
      <c r="A16462" s="336">
        <v>54626</v>
      </c>
      <c r="B16462" s="2" t="s">
        <v>293</v>
      </c>
      <c r="C16462" s="429">
        <v>6.1202030000000001</v>
      </c>
      <c r="D16462" s="429">
        <v>3.4883890000000002</v>
      </c>
      <c r="E16462" s="429">
        <v>2.6318139999999999</v>
      </c>
      <c r="F16462" s="429">
        <v>9.8024119999999932</v>
      </c>
    </row>
    <row r="16463" spans="1:6" x14ac:dyDescent="0.3">
      <c r="A16463" s="336">
        <v>54627</v>
      </c>
      <c r="B16463" s="2" t="s">
        <v>295</v>
      </c>
      <c r="C16463" s="429">
        <v>6.054748</v>
      </c>
      <c r="D16463" s="429">
        <v>3.6032440000000001</v>
      </c>
      <c r="E16463" s="429">
        <v>2.4515039999999999</v>
      </c>
      <c r="F16463" s="429">
        <v>8.066974000000009</v>
      </c>
    </row>
    <row r="16464" spans="1:6" x14ac:dyDescent="0.3">
      <c r="A16464" s="336">
        <v>54628</v>
      </c>
      <c r="B16464" s="2" t="s">
        <v>293</v>
      </c>
      <c r="C16464" s="429">
        <v>6.0194859999999997</v>
      </c>
      <c r="D16464" s="429">
        <v>3.4959319999999998</v>
      </c>
      <c r="E16464" s="429">
        <v>2.5235539999999999</v>
      </c>
      <c r="F16464" s="429">
        <v>9.3980719999999955</v>
      </c>
    </row>
    <row r="16465" spans="1:6" x14ac:dyDescent="0.3">
      <c r="A16465" s="336">
        <v>54629</v>
      </c>
      <c r="B16465" s="2" t="s">
        <v>295</v>
      </c>
      <c r="C16465" s="429">
        <v>6.1429090000000004</v>
      </c>
      <c r="D16465" s="429">
        <v>3.5598700000000001</v>
      </c>
      <c r="E16465" s="429">
        <v>2.5830390000000003</v>
      </c>
      <c r="F16465" s="429">
        <v>8.9474109999999953</v>
      </c>
    </row>
    <row r="16466" spans="1:6" x14ac:dyDescent="0.3">
      <c r="A16466" s="336">
        <v>54630</v>
      </c>
      <c r="B16466" s="2" t="s">
        <v>295</v>
      </c>
      <c r="C16466" s="429">
        <v>6.1003939999999997</v>
      </c>
      <c r="D16466" s="429">
        <v>3.5492080000000001</v>
      </c>
      <c r="E16466" s="429">
        <v>2.5511859999999995</v>
      </c>
      <c r="F16466" s="429">
        <v>8.6858600000000017</v>
      </c>
    </row>
    <row r="16467" spans="1:6" x14ac:dyDescent="0.3">
      <c r="A16467" s="336">
        <v>54631</v>
      </c>
      <c r="B16467" s="2" t="s">
        <v>293</v>
      </c>
      <c r="C16467" s="429">
        <v>6.0055820000000004</v>
      </c>
      <c r="D16467" s="429">
        <v>3.5104869999999999</v>
      </c>
      <c r="E16467" s="429">
        <v>2.4950950000000005</v>
      </c>
      <c r="F16467" s="429">
        <v>9.0945360000000051</v>
      </c>
    </row>
    <row r="16468" spans="1:6" x14ac:dyDescent="0.3">
      <c r="A16468" s="336">
        <v>54632</v>
      </c>
      <c r="B16468" s="2" t="s">
        <v>293</v>
      </c>
      <c r="C16468" s="429">
        <v>6.0134080000000001</v>
      </c>
      <c r="D16468" s="429">
        <v>3.5212979999999998</v>
      </c>
      <c r="E16468" s="429">
        <v>2.4921100000000003</v>
      </c>
      <c r="F16468" s="429">
        <v>9.2911020000000057</v>
      </c>
    </row>
    <row r="16469" spans="1:6" x14ac:dyDescent="0.3">
      <c r="A16469" s="336">
        <v>54634</v>
      </c>
      <c r="B16469" s="2" t="s">
        <v>293</v>
      </c>
      <c r="C16469" s="429">
        <v>5.8320949999999998</v>
      </c>
      <c r="D16469" s="429">
        <v>3.5723669999999998</v>
      </c>
      <c r="E16469" s="429">
        <v>2.259728</v>
      </c>
      <c r="F16469" s="429">
        <v>7.1963610000000031</v>
      </c>
    </row>
    <row r="16470" spans="1:6" x14ac:dyDescent="0.3">
      <c r="A16470" s="336">
        <v>54635</v>
      </c>
      <c r="B16470" s="2" t="s">
        <v>295</v>
      </c>
      <c r="C16470" s="429">
        <v>5.9347630000000002</v>
      </c>
      <c r="D16470" s="429">
        <v>3.7239960000000001</v>
      </c>
      <c r="E16470" s="429">
        <v>2.2107670000000001</v>
      </c>
      <c r="F16470" s="429">
        <v>6.4146550000000033</v>
      </c>
    </row>
    <row r="16471" spans="1:6" x14ac:dyDescent="0.3">
      <c r="A16471" s="336">
        <v>54636</v>
      </c>
      <c r="B16471" s="2" t="s">
        <v>295</v>
      </c>
      <c r="C16471" s="429">
        <v>6.1002850000000004</v>
      </c>
      <c r="D16471" s="429">
        <v>3.572648</v>
      </c>
      <c r="E16471" s="429">
        <v>2.5276370000000004</v>
      </c>
      <c r="F16471" s="429">
        <v>8.8134289999999922</v>
      </c>
    </row>
    <row r="16472" spans="1:6" x14ac:dyDescent="0.3">
      <c r="A16472" s="336">
        <v>54638</v>
      </c>
      <c r="B16472" s="2" t="s">
        <v>293</v>
      </c>
      <c r="C16472" s="429">
        <v>5.7792899999999996</v>
      </c>
      <c r="D16472" s="429">
        <v>3.5905420000000001</v>
      </c>
      <c r="E16472" s="429">
        <v>2.1887479999999995</v>
      </c>
      <c r="F16472" s="429">
        <v>6.6037049999999873</v>
      </c>
    </row>
    <row r="16473" spans="1:6" x14ac:dyDescent="0.3">
      <c r="A16473" s="336">
        <v>54639</v>
      </c>
      <c r="B16473" s="2" t="s">
        <v>293</v>
      </c>
      <c r="C16473" s="429">
        <v>5.8436180000000002</v>
      </c>
      <c r="D16473" s="429">
        <v>3.5264509999999998</v>
      </c>
      <c r="E16473" s="429">
        <v>2.3171670000000004</v>
      </c>
      <c r="F16473" s="429">
        <v>7.7197949999999942</v>
      </c>
    </row>
    <row r="16474" spans="1:6" x14ac:dyDescent="0.3">
      <c r="A16474" s="336">
        <v>54641</v>
      </c>
      <c r="B16474" s="2" t="s">
        <v>293</v>
      </c>
      <c r="C16474" s="429">
        <v>5.6938829999999996</v>
      </c>
      <c r="D16474" s="429">
        <v>3.6307580000000002</v>
      </c>
      <c r="E16474" s="429">
        <v>2.0631249999999994</v>
      </c>
      <c r="F16474" s="429">
        <v>5.7144030000000043</v>
      </c>
    </row>
    <row r="16475" spans="1:6" x14ac:dyDescent="0.3">
      <c r="A16475" s="336">
        <v>54642</v>
      </c>
      <c r="B16475" s="2" t="s">
        <v>295</v>
      </c>
      <c r="C16475" s="429">
        <v>6.0097719999999999</v>
      </c>
      <c r="D16475" s="429">
        <v>3.6919930000000001</v>
      </c>
      <c r="E16475" s="429">
        <v>2.3177789999999998</v>
      </c>
      <c r="F16475" s="429">
        <v>7.5842039999999926</v>
      </c>
    </row>
    <row r="16476" spans="1:6" x14ac:dyDescent="0.3">
      <c r="A16476" s="336">
        <v>54644</v>
      </c>
      <c r="B16476" s="2" t="s">
        <v>295</v>
      </c>
      <c r="C16476" s="429">
        <v>6.0333490000000003</v>
      </c>
      <c r="D16476" s="429">
        <v>3.6877049999999998</v>
      </c>
      <c r="E16476" s="429">
        <v>2.3456440000000005</v>
      </c>
      <c r="F16476" s="429">
        <v>8.0219810000000003</v>
      </c>
    </row>
    <row r="16477" spans="1:6" x14ac:dyDescent="0.3">
      <c r="A16477" s="336">
        <v>54646</v>
      </c>
      <c r="B16477" s="2" t="s">
        <v>293</v>
      </c>
      <c r="C16477" s="429">
        <v>5.7537200000000004</v>
      </c>
      <c r="D16477" s="429">
        <v>3.5432929999999998</v>
      </c>
      <c r="E16477" s="429">
        <v>2.2104270000000006</v>
      </c>
      <c r="F16477" s="429">
        <v>6.2206710000000029</v>
      </c>
    </row>
    <row r="16478" spans="1:6" x14ac:dyDescent="0.3">
      <c r="A16478" s="336">
        <v>54648</v>
      </c>
      <c r="B16478" s="2" t="s">
        <v>293</v>
      </c>
      <c r="C16478" s="429">
        <v>5.746353</v>
      </c>
      <c r="D16478" s="429">
        <v>3.5939320000000001</v>
      </c>
      <c r="E16478" s="429">
        <v>2.1524209999999999</v>
      </c>
      <c r="F16478" s="429">
        <v>6.9364009999999965</v>
      </c>
    </row>
    <row r="16479" spans="1:6" x14ac:dyDescent="0.3">
      <c r="A16479" s="336">
        <v>54650</v>
      </c>
      <c r="B16479" s="2" t="s">
        <v>295</v>
      </c>
      <c r="C16479" s="429">
        <v>6.1116520000000003</v>
      </c>
      <c r="D16479" s="429">
        <v>3.5667019999999998</v>
      </c>
      <c r="E16479" s="429">
        <v>2.5449500000000005</v>
      </c>
      <c r="F16479" s="429">
        <v>9.1103369999999906</v>
      </c>
    </row>
    <row r="16480" spans="1:6" x14ac:dyDescent="0.3">
      <c r="A16480" s="336">
        <v>54651</v>
      </c>
      <c r="B16480" s="2" t="s">
        <v>293</v>
      </c>
      <c r="C16480" s="429">
        <v>5.804888</v>
      </c>
      <c r="D16480" s="429">
        <v>3.5633439999999998</v>
      </c>
      <c r="E16480" s="429">
        <v>2.2415440000000002</v>
      </c>
      <c r="F16480" s="429">
        <v>7.1794909999999952</v>
      </c>
    </row>
    <row r="16481" spans="1:6" x14ac:dyDescent="0.3">
      <c r="A16481" s="336">
        <v>54652</v>
      </c>
      <c r="B16481" s="2" t="s">
        <v>293</v>
      </c>
      <c r="C16481" s="429">
        <v>5.9268879999999999</v>
      </c>
      <c r="D16481" s="429">
        <v>3.490138</v>
      </c>
      <c r="E16481" s="429">
        <v>2.43675</v>
      </c>
      <c r="F16481" s="429">
        <v>8.593477</v>
      </c>
    </row>
    <row r="16482" spans="1:6" x14ac:dyDescent="0.3">
      <c r="A16482" s="336">
        <v>54653</v>
      </c>
      <c r="B16482" s="2" t="s">
        <v>293</v>
      </c>
      <c r="C16482" s="429">
        <v>5.7933310000000002</v>
      </c>
      <c r="D16482" s="429">
        <v>3.5659700000000001</v>
      </c>
      <c r="E16482" s="429">
        <v>2.2273610000000001</v>
      </c>
      <c r="F16482" s="429">
        <v>7.8525200000000019</v>
      </c>
    </row>
    <row r="16483" spans="1:6" x14ac:dyDescent="0.3">
      <c r="A16483" s="336">
        <v>54655</v>
      </c>
      <c r="B16483" s="2" t="s">
        <v>293</v>
      </c>
      <c r="C16483" s="429">
        <v>5.9511260000000004</v>
      </c>
      <c r="D16483" s="429">
        <v>3.5057930000000002</v>
      </c>
      <c r="E16483" s="429">
        <v>2.4453330000000002</v>
      </c>
      <c r="F16483" s="429">
        <v>8.7375690000000006</v>
      </c>
    </row>
    <row r="16484" spans="1:6" x14ac:dyDescent="0.3">
      <c r="A16484" s="336">
        <v>54656</v>
      </c>
      <c r="B16484" s="2" t="s">
        <v>295</v>
      </c>
      <c r="C16484" s="429">
        <v>5.9561729999999997</v>
      </c>
      <c r="D16484" s="429">
        <v>3.8153250000000001</v>
      </c>
      <c r="E16484" s="429">
        <v>2.1408479999999996</v>
      </c>
      <c r="F16484" s="429">
        <v>7.0865019999999994</v>
      </c>
    </row>
    <row r="16485" spans="1:6" x14ac:dyDescent="0.3">
      <c r="A16485" s="336">
        <v>54657</v>
      </c>
      <c r="B16485" s="2" t="s">
        <v>293</v>
      </c>
      <c r="C16485" s="429">
        <v>6.0669700000000004</v>
      </c>
      <c r="D16485" s="429">
        <v>3.5107110000000001</v>
      </c>
      <c r="E16485" s="429">
        <v>2.5562590000000003</v>
      </c>
      <c r="F16485" s="429">
        <v>9.4110269999999971</v>
      </c>
    </row>
    <row r="16486" spans="1:6" x14ac:dyDescent="0.3">
      <c r="A16486" s="336">
        <v>54658</v>
      </c>
      <c r="B16486" s="2" t="s">
        <v>295</v>
      </c>
      <c r="C16486" s="429">
        <v>6.1122449999999997</v>
      </c>
      <c r="D16486" s="429">
        <v>3.6661380000000001</v>
      </c>
      <c r="E16486" s="429">
        <v>2.4461069999999996</v>
      </c>
      <c r="F16486" s="429">
        <v>9.2290220000000041</v>
      </c>
    </row>
    <row r="16487" spans="1:6" x14ac:dyDescent="0.3">
      <c r="A16487" s="336">
        <v>54659</v>
      </c>
      <c r="B16487" s="2" t="s">
        <v>295</v>
      </c>
      <c r="C16487" s="429">
        <v>5.9747070000000004</v>
      </c>
      <c r="D16487" s="429">
        <v>3.6952660000000002</v>
      </c>
      <c r="E16487" s="429">
        <v>2.2794410000000003</v>
      </c>
      <c r="F16487" s="429">
        <v>7.0214940000000006</v>
      </c>
    </row>
    <row r="16488" spans="1:6" x14ac:dyDescent="0.3">
      <c r="A16488" s="336">
        <v>54660</v>
      </c>
      <c r="B16488" s="2" t="s">
        <v>293</v>
      </c>
      <c r="C16488" s="429">
        <v>5.7120759999999997</v>
      </c>
      <c r="D16488" s="429">
        <v>3.6492939999999998</v>
      </c>
      <c r="E16488" s="429">
        <v>2.0627819999999999</v>
      </c>
      <c r="F16488" s="429">
        <v>6.2905760000000015</v>
      </c>
    </row>
    <row r="16489" spans="1:6" x14ac:dyDescent="0.3">
      <c r="A16489" s="336">
        <v>54661</v>
      </c>
      <c r="B16489" s="2" t="s">
        <v>295</v>
      </c>
      <c r="C16489" s="429">
        <v>6.1146849999999997</v>
      </c>
      <c r="D16489" s="429">
        <v>3.545706</v>
      </c>
      <c r="E16489" s="429">
        <v>2.5689789999999997</v>
      </c>
      <c r="F16489" s="429">
        <v>8.884447999999999</v>
      </c>
    </row>
    <row r="16490" spans="1:6" x14ac:dyDescent="0.3">
      <c r="A16490" s="336">
        <v>54664</v>
      </c>
      <c r="B16490" s="2" t="s">
        <v>293</v>
      </c>
      <c r="C16490" s="429">
        <v>5.8845510000000001</v>
      </c>
      <c r="D16490" s="429">
        <v>3.5265490000000002</v>
      </c>
      <c r="E16490" s="429">
        <v>2.3580019999999999</v>
      </c>
      <c r="F16490" s="429">
        <v>8.0323670000000007</v>
      </c>
    </row>
    <row r="16491" spans="1:6" x14ac:dyDescent="0.3">
      <c r="A16491" s="336">
        <v>54665</v>
      </c>
      <c r="B16491" s="2" t="s">
        <v>293</v>
      </c>
      <c r="C16491" s="429">
        <v>5.9199229999999998</v>
      </c>
      <c r="D16491" s="429">
        <v>3.4877829999999999</v>
      </c>
      <c r="E16491" s="429">
        <v>2.43214</v>
      </c>
      <c r="F16491" s="429">
        <v>8.6929010000000062</v>
      </c>
    </row>
    <row r="16492" spans="1:6" x14ac:dyDescent="0.3">
      <c r="A16492" s="336">
        <v>54666</v>
      </c>
      <c r="B16492" s="2" t="s">
        <v>295</v>
      </c>
      <c r="C16492" s="429">
        <v>5.8710529999999999</v>
      </c>
      <c r="D16492" s="429">
        <v>3.8594629999999999</v>
      </c>
      <c r="E16492" s="429">
        <v>2.01159</v>
      </c>
      <c r="F16492" s="429">
        <v>5.7157060000000079</v>
      </c>
    </row>
    <row r="16493" spans="1:6" x14ac:dyDescent="0.3">
      <c r="A16493" s="336">
        <v>54667</v>
      </c>
      <c r="B16493" s="2" t="s">
        <v>293</v>
      </c>
      <c r="C16493" s="429">
        <v>5.8237379999999996</v>
      </c>
      <c r="D16493" s="429">
        <v>3.5121560000000001</v>
      </c>
      <c r="E16493" s="429">
        <v>2.3115819999999996</v>
      </c>
      <c r="F16493" s="429">
        <v>8.0046210000000109</v>
      </c>
    </row>
    <row r="16494" spans="1:6" x14ac:dyDescent="0.3">
      <c r="A16494" s="336">
        <v>54669</v>
      </c>
      <c r="B16494" s="2" t="s">
        <v>295</v>
      </c>
      <c r="C16494" s="429">
        <v>6.0672740000000003</v>
      </c>
      <c r="D16494" s="429">
        <v>3.66615</v>
      </c>
      <c r="E16494" s="429">
        <v>2.4011240000000003</v>
      </c>
      <c r="F16494" s="429">
        <v>8.568126000000003</v>
      </c>
    </row>
    <row r="16495" spans="1:6" x14ac:dyDescent="0.3">
      <c r="A16495" s="336">
        <v>54670</v>
      </c>
      <c r="B16495" s="2" t="s">
        <v>293</v>
      </c>
      <c r="C16495" s="429">
        <v>5.7594240000000001</v>
      </c>
      <c r="D16495" s="429">
        <v>3.601877</v>
      </c>
      <c r="E16495" s="429">
        <v>2.1575470000000001</v>
      </c>
      <c r="F16495" s="429">
        <v>6.6232839999999911</v>
      </c>
    </row>
    <row r="16496" spans="1:6" x14ac:dyDescent="0.3">
      <c r="A16496" s="336">
        <v>54701</v>
      </c>
      <c r="B16496" s="2" t="s">
        <v>295</v>
      </c>
      <c r="C16496" s="429">
        <v>6.1227859999999996</v>
      </c>
      <c r="D16496" s="429">
        <v>3.4419170000000001</v>
      </c>
      <c r="E16496" s="429">
        <v>2.6808689999999995</v>
      </c>
      <c r="F16496" s="429">
        <v>7.9513489999999933</v>
      </c>
    </row>
    <row r="16497" spans="1:6" x14ac:dyDescent="0.3">
      <c r="A16497" s="336">
        <v>54703</v>
      </c>
      <c r="B16497" s="2" t="s">
        <v>295</v>
      </c>
      <c r="C16497" s="429">
        <v>6.1099319999999997</v>
      </c>
      <c r="D16497" s="429">
        <v>3.4256989999999998</v>
      </c>
      <c r="E16497" s="429">
        <v>2.6842329999999999</v>
      </c>
      <c r="F16497" s="429">
        <v>7.8397300000000065</v>
      </c>
    </row>
    <row r="16498" spans="1:6" x14ac:dyDescent="0.3">
      <c r="A16498" s="336">
        <v>54720</v>
      </c>
      <c r="B16498" s="2" t="s">
        <v>295</v>
      </c>
      <c r="C16498" s="429">
        <v>6.0916410000000001</v>
      </c>
      <c r="D16498" s="429">
        <v>3.4421849999999998</v>
      </c>
      <c r="E16498" s="429">
        <v>2.6494560000000003</v>
      </c>
      <c r="F16498" s="429">
        <v>7.5998749999999973</v>
      </c>
    </row>
    <row r="16499" spans="1:6" x14ac:dyDescent="0.3">
      <c r="A16499" s="336">
        <v>54721</v>
      </c>
      <c r="B16499" s="2" t="s">
        <v>295</v>
      </c>
      <c r="C16499" s="429">
        <v>6.3020399999999999</v>
      </c>
      <c r="D16499" s="429">
        <v>3.5139369999999999</v>
      </c>
      <c r="E16499" s="429">
        <v>2.788103</v>
      </c>
      <c r="F16499" s="429">
        <v>9.790056000000007</v>
      </c>
    </row>
    <row r="16500" spans="1:6" x14ac:dyDescent="0.3">
      <c r="A16500" s="336">
        <v>54722</v>
      </c>
      <c r="B16500" s="2" t="s">
        <v>295</v>
      </c>
      <c r="C16500" s="429">
        <v>5.910094</v>
      </c>
      <c r="D16500" s="429">
        <v>3.6351249999999999</v>
      </c>
      <c r="E16500" s="429">
        <v>2.274969</v>
      </c>
      <c r="F16500" s="429">
        <v>6.2612250000000067</v>
      </c>
    </row>
    <row r="16501" spans="1:6" x14ac:dyDescent="0.3">
      <c r="A16501" s="336">
        <v>54723</v>
      </c>
      <c r="B16501" s="2" t="s">
        <v>295</v>
      </c>
      <c r="C16501" s="429">
        <v>6.402291</v>
      </c>
      <c r="D16501" s="429">
        <v>3.5457299999999998</v>
      </c>
      <c r="E16501" s="429">
        <v>2.8565610000000001</v>
      </c>
      <c r="F16501" s="429">
        <v>10.668351000000001</v>
      </c>
    </row>
    <row r="16502" spans="1:6" x14ac:dyDescent="0.3">
      <c r="A16502" s="336">
        <v>54724</v>
      </c>
      <c r="B16502" s="2" t="s">
        <v>295</v>
      </c>
      <c r="C16502" s="429">
        <v>6.0265089999999999</v>
      </c>
      <c r="D16502" s="429">
        <v>3.471371</v>
      </c>
      <c r="E16502" s="429">
        <v>2.5551379999999999</v>
      </c>
      <c r="F16502" s="429">
        <v>7.3361529999999959</v>
      </c>
    </row>
    <row r="16503" spans="1:6" x14ac:dyDescent="0.3">
      <c r="A16503" s="336">
        <v>54725</v>
      </c>
      <c r="B16503" s="2" t="s">
        <v>295</v>
      </c>
      <c r="C16503" s="429">
        <v>6.2079560000000003</v>
      </c>
      <c r="D16503" s="429">
        <v>3.4931450000000002</v>
      </c>
      <c r="E16503" s="429">
        <v>2.7148110000000001</v>
      </c>
      <c r="F16503" s="429">
        <v>9.0623669999999912</v>
      </c>
    </row>
    <row r="16504" spans="1:6" x14ac:dyDescent="0.3">
      <c r="A16504" s="336">
        <v>54726</v>
      </c>
      <c r="B16504" s="2" t="s">
        <v>295</v>
      </c>
      <c r="C16504" s="429">
        <v>5.8440919999999998</v>
      </c>
      <c r="D16504" s="429">
        <v>3.6434389999999999</v>
      </c>
      <c r="E16504" s="429">
        <v>2.200653</v>
      </c>
      <c r="F16504" s="429">
        <v>5.7668620000000033</v>
      </c>
    </row>
    <row r="16505" spans="1:6" x14ac:dyDescent="0.3">
      <c r="A16505" s="336">
        <v>54727</v>
      </c>
      <c r="B16505" s="2" t="s">
        <v>295</v>
      </c>
      <c r="C16505" s="429">
        <v>5.939692</v>
      </c>
      <c r="D16505" s="429">
        <v>3.5731679999999999</v>
      </c>
      <c r="E16505" s="429">
        <v>2.3665240000000001</v>
      </c>
      <c r="F16505" s="429">
        <v>6.3321219999999947</v>
      </c>
    </row>
    <row r="16506" spans="1:6" x14ac:dyDescent="0.3">
      <c r="A16506" s="336">
        <v>54728</v>
      </c>
      <c r="B16506" s="2" t="s">
        <v>295</v>
      </c>
      <c r="C16506" s="429">
        <v>5.9918360000000002</v>
      </c>
      <c r="D16506" s="429">
        <v>3.5252469999999998</v>
      </c>
      <c r="E16506" s="429">
        <v>2.4665890000000004</v>
      </c>
      <c r="F16506" s="429">
        <v>7.530299000000003</v>
      </c>
    </row>
    <row r="16507" spans="1:6" x14ac:dyDescent="0.3">
      <c r="A16507" s="336">
        <v>54729</v>
      </c>
      <c r="B16507" s="2" t="s">
        <v>295</v>
      </c>
      <c r="C16507" s="429">
        <v>6.0475329999999996</v>
      </c>
      <c r="D16507" s="429">
        <v>3.4575209999999998</v>
      </c>
      <c r="E16507" s="429">
        <v>2.5900119999999998</v>
      </c>
      <c r="F16507" s="429">
        <v>7.2715939999999968</v>
      </c>
    </row>
    <row r="16508" spans="1:6" x14ac:dyDescent="0.3">
      <c r="A16508" s="336">
        <v>54730</v>
      </c>
      <c r="B16508" s="2" t="s">
        <v>295</v>
      </c>
      <c r="C16508" s="429">
        <v>6.1143260000000001</v>
      </c>
      <c r="D16508" s="429">
        <v>3.4475159999999998</v>
      </c>
      <c r="E16508" s="429">
        <v>2.6668100000000003</v>
      </c>
      <c r="F16508" s="429">
        <v>8.1804130000000086</v>
      </c>
    </row>
    <row r="16509" spans="1:6" x14ac:dyDescent="0.3">
      <c r="A16509" s="336">
        <v>54731</v>
      </c>
      <c r="B16509" s="2" t="s">
        <v>295</v>
      </c>
      <c r="C16509" s="429">
        <v>5.8057730000000003</v>
      </c>
      <c r="D16509" s="429">
        <v>3.5915699999999999</v>
      </c>
      <c r="E16509" s="429">
        <v>2.2142030000000004</v>
      </c>
      <c r="F16509" s="429">
        <v>5.4852219999999967</v>
      </c>
    </row>
    <row r="16510" spans="1:6" x14ac:dyDescent="0.3">
      <c r="A16510" s="336">
        <v>54732</v>
      </c>
      <c r="B16510" s="2" t="s">
        <v>295</v>
      </c>
      <c r="C16510" s="429">
        <v>5.9011849999999999</v>
      </c>
      <c r="D16510" s="429">
        <v>3.570128</v>
      </c>
      <c r="E16510" s="429">
        <v>2.3310569999999999</v>
      </c>
      <c r="F16510" s="429">
        <v>6.1031929999999903</v>
      </c>
    </row>
    <row r="16511" spans="1:6" x14ac:dyDescent="0.3">
      <c r="A16511" s="336">
        <v>54733</v>
      </c>
      <c r="B16511" s="2" t="s">
        <v>295</v>
      </c>
      <c r="C16511" s="429">
        <v>6.10046</v>
      </c>
      <c r="D16511" s="429">
        <v>3.5331070000000002</v>
      </c>
      <c r="E16511" s="429">
        <v>2.5673529999999998</v>
      </c>
      <c r="F16511" s="429">
        <v>8.2967219999999919</v>
      </c>
    </row>
    <row r="16512" spans="1:6" x14ac:dyDescent="0.3">
      <c r="A16512" s="336">
        <v>54734</v>
      </c>
      <c r="B16512" s="2" t="s">
        <v>295</v>
      </c>
      <c r="C16512" s="429">
        <v>6.2162480000000002</v>
      </c>
      <c r="D16512" s="429">
        <v>3.5068579999999998</v>
      </c>
      <c r="E16512" s="429">
        <v>2.7093900000000004</v>
      </c>
      <c r="F16512" s="429">
        <v>9.3005830000000032</v>
      </c>
    </row>
    <row r="16513" spans="1:6" x14ac:dyDescent="0.3">
      <c r="A16513" s="336">
        <v>54736</v>
      </c>
      <c r="B16513" s="2" t="s">
        <v>295</v>
      </c>
      <c r="C16513" s="429">
        <v>6.2346349999999999</v>
      </c>
      <c r="D16513" s="429">
        <v>3.4914239999999999</v>
      </c>
      <c r="E16513" s="429">
        <v>2.7432110000000001</v>
      </c>
      <c r="F16513" s="429">
        <v>9.3120150000000095</v>
      </c>
    </row>
    <row r="16514" spans="1:6" x14ac:dyDescent="0.3">
      <c r="A16514" s="336">
        <v>54737</v>
      </c>
      <c r="B16514" s="2" t="s">
        <v>295</v>
      </c>
      <c r="C16514" s="429">
        <v>6.2781520000000004</v>
      </c>
      <c r="D16514" s="429">
        <v>3.4834890000000001</v>
      </c>
      <c r="E16514" s="429">
        <v>2.7946630000000003</v>
      </c>
      <c r="F16514" s="429">
        <v>9.5671619999999926</v>
      </c>
    </row>
    <row r="16515" spans="1:6" x14ac:dyDescent="0.3">
      <c r="A16515" s="336">
        <v>54738</v>
      </c>
      <c r="B16515" s="2" t="s">
        <v>295</v>
      </c>
      <c r="C16515" s="429">
        <v>6.1038309999999996</v>
      </c>
      <c r="D16515" s="429">
        <v>3.49505</v>
      </c>
      <c r="E16515" s="429">
        <v>2.6087809999999996</v>
      </c>
      <c r="F16515" s="429">
        <v>7.8926549999999978</v>
      </c>
    </row>
    <row r="16516" spans="1:6" x14ac:dyDescent="0.3">
      <c r="A16516" s="336">
        <v>54739</v>
      </c>
      <c r="B16516" s="2" t="s">
        <v>295</v>
      </c>
      <c r="C16516" s="429">
        <v>6.1578989999999996</v>
      </c>
      <c r="D16516" s="429">
        <v>3.4250280000000002</v>
      </c>
      <c r="E16516" s="429">
        <v>2.7328709999999994</v>
      </c>
      <c r="F16516" s="429">
        <v>8.425057000000006</v>
      </c>
    </row>
    <row r="16517" spans="1:6" x14ac:dyDescent="0.3">
      <c r="A16517" s="336">
        <v>54740</v>
      </c>
      <c r="B16517" s="2" t="s">
        <v>295</v>
      </c>
      <c r="C16517" s="429">
        <v>6.2846549999999999</v>
      </c>
      <c r="D16517" s="429">
        <v>3.5117069999999999</v>
      </c>
      <c r="E16517" s="429">
        <v>2.772948</v>
      </c>
      <c r="F16517" s="429">
        <v>9.752009999999995</v>
      </c>
    </row>
    <row r="16518" spans="1:6" x14ac:dyDescent="0.3">
      <c r="A16518" s="336">
        <v>54741</v>
      </c>
      <c r="B16518" s="2" t="s">
        <v>295</v>
      </c>
      <c r="C16518" s="429">
        <v>5.8775389999999996</v>
      </c>
      <c r="D16518" s="429">
        <v>3.7195900000000002</v>
      </c>
      <c r="E16518" s="429">
        <v>2.1579489999999995</v>
      </c>
      <c r="F16518" s="429">
        <v>5.8418400000000013</v>
      </c>
    </row>
    <row r="16519" spans="1:6" x14ac:dyDescent="0.3">
      <c r="A16519" s="336">
        <v>54742</v>
      </c>
      <c r="B16519" s="2" t="s">
        <v>295</v>
      </c>
      <c r="C16519" s="429">
        <v>6.0202669999999996</v>
      </c>
      <c r="D16519" s="429">
        <v>3.5345659999999999</v>
      </c>
      <c r="E16519" s="429">
        <v>2.4857009999999997</v>
      </c>
      <c r="F16519" s="429">
        <v>6.9050109999999947</v>
      </c>
    </row>
    <row r="16520" spans="1:6" x14ac:dyDescent="0.3">
      <c r="A16520" s="336">
        <v>54745</v>
      </c>
      <c r="B16520" s="2" t="s">
        <v>295</v>
      </c>
      <c r="C16520" s="429">
        <v>5.8502700000000001</v>
      </c>
      <c r="D16520" s="429">
        <v>3.5814409999999999</v>
      </c>
      <c r="E16520" s="429">
        <v>2.2688290000000002</v>
      </c>
      <c r="F16520" s="429">
        <v>5.8066279999999999</v>
      </c>
    </row>
    <row r="16521" spans="1:6" x14ac:dyDescent="0.3">
      <c r="A16521" s="336">
        <v>54746</v>
      </c>
      <c r="B16521" s="2" t="s">
        <v>295</v>
      </c>
      <c r="C16521" s="429">
        <v>5.8580389999999998</v>
      </c>
      <c r="D16521" s="429">
        <v>3.7918799999999999</v>
      </c>
      <c r="E16521" s="429">
        <v>2.0661589999999999</v>
      </c>
      <c r="F16521" s="429">
        <v>5.4157970000000013</v>
      </c>
    </row>
    <row r="16522" spans="1:6" x14ac:dyDescent="0.3">
      <c r="A16522" s="336">
        <v>54747</v>
      </c>
      <c r="B16522" s="2" t="s">
        <v>295</v>
      </c>
      <c r="C16522" s="429">
        <v>6.0859310000000004</v>
      </c>
      <c r="D16522" s="429">
        <v>3.5360969999999998</v>
      </c>
      <c r="E16522" s="429">
        <v>2.5498340000000006</v>
      </c>
      <c r="F16522" s="429">
        <v>8.0970339999999972</v>
      </c>
    </row>
    <row r="16523" spans="1:6" x14ac:dyDescent="0.3">
      <c r="A16523" s="336">
        <v>54748</v>
      </c>
      <c r="B16523" s="2" t="s">
        <v>295</v>
      </c>
      <c r="C16523" s="429">
        <v>5.9687109999999999</v>
      </c>
      <c r="D16523" s="429">
        <v>3.5230730000000001</v>
      </c>
      <c r="E16523" s="429">
        <v>2.4456379999999998</v>
      </c>
      <c r="F16523" s="429">
        <v>6.593555999999996</v>
      </c>
    </row>
    <row r="16524" spans="1:6" x14ac:dyDescent="0.3">
      <c r="A16524" s="336">
        <v>54749</v>
      </c>
      <c r="B16524" s="2" t="s">
        <v>295</v>
      </c>
      <c r="C16524" s="429">
        <v>6.244173</v>
      </c>
      <c r="D16524" s="429">
        <v>3.5002970000000002</v>
      </c>
      <c r="E16524" s="429">
        <v>2.7438759999999998</v>
      </c>
      <c r="F16524" s="429">
        <v>9.3322380000000003</v>
      </c>
    </row>
    <row r="16525" spans="1:6" x14ac:dyDescent="0.3">
      <c r="A16525" s="336">
        <v>54750</v>
      </c>
      <c r="B16525" s="2" t="s">
        <v>295</v>
      </c>
      <c r="C16525" s="429">
        <v>6.3360779999999997</v>
      </c>
      <c r="D16525" s="429">
        <v>3.5458940000000001</v>
      </c>
      <c r="E16525" s="429">
        <v>2.7901839999999996</v>
      </c>
      <c r="F16525" s="429">
        <v>10.18616999999999</v>
      </c>
    </row>
    <row r="16526" spans="1:6" x14ac:dyDescent="0.3">
      <c r="A16526" s="336">
        <v>54751</v>
      </c>
      <c r="B16526" s="2" t="s">
        <v>295</v>
      </c>
      <c r="C16526" s="429">
        <v>6.2492429999999999</v>
      </c>
      <c r="D16526" s="429">
        <v>3.464807</v>
      </c>
      <c r="E16526" s="429">
        <v>2.7844359999999999</v>
      </c>
      <c r="F16526" s="429">
        <v>9.2237499999999955</v>
      </c>
    </row>
    <row r="16527" spans="1:6" x14ac:dyDescent="0.3">
      <c r="A16527" s="336">
        <v>54754</v>
      </c>
      <c r="B16527" s="2" t="s">
        <v>295</v>
      </c>
      <c r="C16527" s="429">
        <v>5.8675030000000001</v>
      </c>
      <c r="D16527" s="429">
        <v>3.8507500000000001</v>
      </c>
      <c r="E16527" s="429">
        <v>2.016753</v>
      </c>
      <c r="F16527" s="429">
        <v>5.3760029999999972</v>
      </c>
    </row>
    <row r="16528" spans="1:6" x14ac:dyDescent="0.3">
      <c r="A16528" s="336">
        <v>54755</v>
      </c>
      <c r="B16528" s="2" t="s">
        <v>295</v>
      </c>
      <c r="C16528" s="429">
        <v>6.1666030000000003</v>
      </c>
      <c r="D16528" s="429">
        <v>3.4820739999999999</v>
      </c>
      <c r="E16528" s="429">
        <v>2.6845290000000004</v>
      </c>
      <c r="F16528" s="429">
        <v>8.5819220000000023</v>
      </c>
    </row>
    <row r="16529" spans="1:6" x14ac:dyDescent="0.3">
      <c r="A16529" s="336">
        <v>54756</v>
      </c>
      <c r="B16529" s="2" t="s">
        <v>295</v>
      </c>
      <c r="C16529" s="429">
        <v>6.2344470000000003</v>
      </c>
      <c r="D16529" s="429">
        <v>3.5334150000000002</v>
      </c>
      <c r="E16529" s="429">
        <v>2.7010320000000001</v>
      </c>
      <c r="F16529" s="429">
        <v>9.4786350000000006</v>
      </c>
    </row>
    <row r="16530" spans="1:6" x14ac:dyDescent="0.3">
      <c r="A16530" s="336">
        <v>54757</v>
      </c>
      <c r="B16530" s="2" t="s">
        <v>295</v>
      </c>
      <c r="C16530" s="429">
        <v>5.9905150000000003</v>
      </c>
      <c r="D16530" s="429">
        <v>3.5070890000000001</v>
      </c>
      <c r="E16530" s="429">
        <v>2.4834260000000001</v>
      </c>
      <c r="F16530" s="429">
        <v>7.2245499999999971</v>
      </c>
    </row>
    <row r="16531" spans="1:6" x14ac:dyDescent="0.3">
      <c r="A16531" s="336">
        <v>54758</v>
      </c>
      <c r="B16531" s="2" t="s">
        <v>295</v>
      </c>
      <c r="C16531" s="429">
        <v>5.9679580000000003</v>
      </c>
      <c r="D16531" s="429">
        <v>3.6155020000000002</v>
      </c>
      <c r="E16531" s="429">
        <v>2.3524560000000001</v>
      </c>
      <c r="F16531" s="429">
        <v>6.7793670000000112</v>
      </c>
    </row>
    <row r="16532" spans="1:6" x14ac:dyDescent="0.3">
      <c r="A16532" s="336">
        <v>54759</v>
      </c>
      <c r="B16532" s="2" t="s">
        <v>295</v>
      </c>
      <c r="C16532" s="429">
        <v>6.2997759999999996</v>
      </c>
      <c r="D16532" s="429">
        <v>3.5463930000000001</v>
      </c>
      <c r="E16532" s="429">
        <v>2.7533829999999995</v>
      </c>
      <c r="F16532" s="429">
        <v>9.925963000000003</v>
      </c>
    </row>
    <row r="16533" spans="1:6" x14ac:dyDescent="0.3">
      <c r="A16533" s="336">
        <v>54761</v>
      </c>
      <c r="B16533" s="2" t="s">
        <v>295</v>
      </c>
      <c r="C16533" s="429">
        <v>6.313123</v>
      </c>
      <c r="D16533" s="429">
        <v>3.533874</v>
      </c>
      <c r="E16533" s="429">
        <v>2.7792490000000001</v>
      </c>
      <c r="F16533" s="429">
        <v>9.9496300000000026</v>
      </c>
    </row>
    <row r="16534" spans="1:6" x14ac:dyDescent="0.3">
      <c r="A16534" s="336">
        <v>54762</v>
      </c>
      <c r="B16534" s="2" t="s">
        <v>295</v>
      </c>
      <c r="C16534" s="429">
        <v>6.1548699999999998</v>
      </c>
      <c r="D16534" s="429">
        <v>3.5327299999999999</v>
      </c>
      <c r="E16534" s="429">
        <v>2.6221399999999999</v>
      </c>
      <c r="F16534" s="429">
        <v>8.7407220000000088</v>
      </c>
    </row>
    <row r="16535" spans="1:6" x14ac:dyDescent="0.3">
      <c r="A16535" s="336">
        <v>54763</v>
      </c>
      <c r="B16535" s="2" t="s">
        <v>295</v>
      </c>
      <c r="C16535" s="429">
        <v>6.1311090000000004</v>
      </c>
      <c r="D16535" s="429">
        <v>3.5016409999999998</v>
      </c>
      <c r="E16535" s="429">
        <v>2.6294680000000006</v>
      </c>
      <c r="F16535" s="429">
        <v>8.4479840000000017</v>
      </c>
    </row>
    <row r="16536" spans="1:6" x14ac:dyDescent="0.3">
      <c r="A16536" s="336">
        <v>54765</v>
      </c>
      <c r="B16536" s="2" t="s">
        <v>295</v>
      </c>
      <c r="C16536" s="429">
        <v>6.038945</v>
      </c>
      <c r="D16536" s="429">
        <v>3.4841790000000001</v>
      </c>
      <c r="E16536" s="429">
        <v>2.5547659999999999</v>
      </c>
      <c r="F16536" s="429">
        <v>7.8150610000000036</v>
      </c>
    </row>
    <row r="16537" spans="1:6" x14ac:dyDescent="0.3">
      <c r="A16537" s="336">
        <v>54766</v>
      </c>
      <c r="B16537" s="2" t="s">
        <v>295</v>
      </c>
      <c r="C16537" s="429">
        <v>5.6970049999999999</v>
      </c>
      <c r="D16537" s="429">
        <v>3.637089</v>
      </c>
      <c r="E16537" s="429">
        <v>2.0599159999999999</v>
      </c>
      <c r="F16537" s="429">
        <v>4.5782540000000012</v>
      </c>
    </row>
    <row r="16538" spans="1:6" x14ac:dyDescent="0.3">
      <c r="A16538" s="336">
        <v>54767</v>
      </c>
      <c r="B16538" s="2" t="s">
        <v>295</v>
      </c>
      <c r="C16538" s="429">
        <v>6.2971940000000002</v>
      </c>
      <c r="D16538" s="429">
        <v>3.5152429999999999</v>
      </c>
      <c r="E16538" s="429">
        <v>2.7819510000000003</v>
      </c>
      <c r="F16538" s="429">
        <v>9.8454910000000027</v>
      </c>
    </row>
    <row r="16539" spans="1:6" x14ac:dyDescent="0.3">
      <c r="A16539" s="336">
        <v>54768</v>
      </c>
      <c r="B16539" s="2" t="s">
        <v>295</v>
      </c>
      <c r="C16539" s="429">
        <v>5.7877660000000004</v>
      </c>
      <c r="D16539" s="429">
        <v>3.6821709999999999</v>
      </c>
      <c r="E16539" s="429">
        <v>2.1055950000000005</v>
      </c>
      <c r="F16539" s="429">
        <v>5.390036999999996</v>
      </c>
    </row>
    <row r="16540" spans="1:6" x14ac:dyDescent="0.3">
      <c r="A16540" s="336">
        <v>54769</v>
      </c>
      <c r="B16540" s="2" t="s">
        <v>295</v>
      </c>
      <c r="C16540" s="429">
        <v>6.3334080000000004</v>
      </c>
      <c r="D16540" s="429">
        <v>3.5659290000000001</v>
      </c>
      <c r="E16540" s="429">
        <v>2.7674790000000002</v>
      </c>
      <c r="F16540" s="429">
        <v>10.110649999999993</v>
      </c>
    </row>
    <row r="16541" spans="1:6" x14ac:dyDescent="0.3">
      <c r="A16541" s="336">
        <v>54770</v>
      </c>
      <c r="B16541" s="2" t="s">
        <v>295</v>
      </c>
      <c r="C16541" s="429">
        <v>6.0514609999999998</v>
      </c>
      <c r="D16541" s="429">
        <v>3.5359769999999999</v>
      </c>
      <c r="E16541" s="429">
        <v>2.5154839999999998</v>
      </c>
      <c r="F16541" s="429">
        <v>7.4992679999999972</v>
      </c>
    </row>
    <row r="16542" spans="1:6" x14ac:dyDescent="0.3">
      <c r="A16542" s="336">
        <v>54771</v>
      </c>
      <c r="B16542" s="2" t="s">
        <v>295</v>
      </c>
      <c r="C16542" s="429">
        <v>5.7350430000000001</v>
      </c>
      <c r="D16542" s="429">
        <v>3.709946</v>
      </c>
      <c r="E16542" s="429">
        <v>2.0250970000000001</v>
      </c>
      <c r="F16542" s="429">
        <v>4.771176999999998</v>
      </c>
    </row>
    <row r="16543" spans="1:6" x14ac:dyDescent="0.3">
      <c r="A16543" s="336">
        <v>54772</v>
      </c>
      <c r="B16543" s="2" t="s">
        <v>295</v>
      </c>
      <c r="C16543" s="429">
        <v>6.165025</v>
      </c>
      <c r="D16543" s="429">
        <v>3.4787530000000002</v>
      </c>
      <c r="E16543" s="429">
        <v>2.6862719999999998</v>
      </c>
      <c r="F16543" s="429">
        <v>8.5994250000000001</v>
      </c>
    </row>
    <row r="16544" spans="1:6" x14ac:dyDescent="0.3">
      <c r="A16544" s="336">
        <v>54773</v>
      </c>
      <c r="B16544" s="2" t="s">
        <v>295</v>
      </c>
      <c r="C16544" s="429">
        <v>6.0132099999999999</v>
      </c>
      <c r="D16544" s="429">
        <v>3.5899160000000001</v>
      </c>
      <c r="E16544" s="429">
        <v>2.4232939999999998</v>
      </c>
      <c r="F16544" s="429">
        <v>7.4585720000000002</v>
      </c>
    </row>
    <row r="16545" spans="1:6" x14ac:dyDescent="0.3">
      <c r="A16545" s="336">
        <v>54801</v>
      </c>
      <c r="B16545" s="2" t="s">
        <v>295</v>
      </c>
      <c r="C16545" s="429">
        <v>5.9486059999999998</v>
      </c>
      <c r="D16545" s="429">
        <v>3.6758679999999999</v>
      </c>
      <c r="E16545" s="429">
        <v>2.2727379999999999</v>
      </c>
      <c r="F16545" s="429">
        <v>7.7672509999999946</v>
      </c>
    </row>
    <row r="16546" spans="1:6" x14ac:dyDescent="0.3">
      <c r="A16546" s="336">
        <v>54805</v>
      </c>
      <c r="B16546" s="2" t="s">
        <v>295</v>
      </c>
      <c r="C16546" s="429">
        <v>6.1050849999999999</v>
      </c>
      <c r="D16546" s="429">
        <v>3.5835699999999999</v>
      </c>
      <c r="E16546" s="429">
        <v>2.521515</v>
      </c>
      <c r="F16546" s="429">
        <v>8.5529960000000003</v>
      </c>
    </row>
    <row r="16547" spans="1:6" x14ac:dyDescent="0.3">
      <c r="A16547" s="336">
        <v>54806</v>
      </c>
      <c r="B16547" s="2" t="s">
        <v>295</v>
      </c>
      <c r="C16547" s="429">
        <v>5.4966299999999997</v>
      </c>
      <c r="D16547" s="429">
        <v>3.3594870000000001</v>
      </c>
      <c r="E16547" s="429">
        <v>2.1371429999999996</v>
      </c>
      <c r="F16547" s="429">
        <v>2.9890009999999947</v>
      </c>
    </row>
    <row r="16548" spans="1:6" x14ac:dyDescent="0.3">
      <c r="A16548" s="336">
        <v>54810</v>
      </c>
      <c r="B16548" s="2" t="s">
        <v>295</v>
      </c>
      <c r="C16548" s="429">
        <v>6.2222970000000002</v>
      </c>
      <c r="D16548" s="429">
        <v>3.5625070000000001</v>
      </c>
      <c r="E16548" s="429">
        <v>2.6597900000000001</v>
      </c>
      <c r="F16548" s="429">
        <v>9.4657720000000047</v>
      </c>
    </row>
    <row r="16549" spans="1:6" x14ac:dyDescent="0.3">
      <c r="A16549" s="336">
        <v>54812</v>
      </c>
      <c r="B16549" s="2" t="s">
        <v>295</v>
      </c>
      <c r="C16549" s="429">
        <v>6.0582669999999998</v>
      </c>
      <c r="D16549" s="429">
        <v>3.5701329999999998</v>
      </c>
      <c r="E16549" s="429">
        <v>2.4881340000000001</v>
      </c>
      <c r="F16549" s="429">
        <v>8.1825470000000031</v>
      </c>
    </row>
    <row r="16550" spans="1:6" x14ac:dyDescent="0.3">
      <c r="A16550" s="336">
        <v>54813</v>
      </c>
      <c r="B16550" s="2" t="s">
        <v>295</v>
      </c>
      <c r="C16550" s="429">
        <v>6.0500210000000001</v>
      </c>
      <c r="D16550" s="429">
        <v>3.6585549999999998</v>
      </c>
      <c r="E16550" s="429">
        <v>2.3914660000000003</v>
      </c>
      <c r="F16550" s="429">
        <v>8.2352860000000021</v>
      </c>
    </row>
    <row r="16551" spans="1:6" x14ac:dyDescent="0.3">
      <c r="A16551" s="336">
        <v>54814</v>
      </c>
      <c r="B16551" s="2" t="s">
        <v>295</v>
      </c>
      <c r="C16551" s="429">
        <v>5.3676969999999997</v>
      </c>
      <c r="D16551" s="429">
        <v>3.3126730000000002</v>
      </c>
      <c r="E16551" s="429">
        <v>2.0550239999999995</v>
      </c>
      <c r="F16551" s="429">
        <v>2.5333180000000013</v>
      </c>
    </row>
    <row r="16552" spans="1:6" x14ac:dyDescent="0.3">
      <c r="A16552" s="336">
        <v>54817</v>
      </c>
      <c r="B16552" s="2" t="s">
        <v>295</v>
      </c>
      <c r="C16552" s="429">
        <v>5.848535</v>
      </c>
      <c r="D16552" s="429">
        <v>3.6110910000000001</v>
      </c>
      <c r="E16552" s="429">
        <v>2.237444</v>
      </c>
      <c r="F16552" s="429">
        <v>6.4593409999999984</v>
      </c>
    </row>
    <row r="16553" spans="1:6" x14ac:dyDescent="0.3">
      <c r="A16553" s="336">
        <v>54819</v>
      </c>
      <c r="B16553" s="2" t="s">
        <v>295</v>
      </c>
      <c r="C16553" s="429">
        <v>5.844093</v>
      </c>
      <c r="D16553" s="429">
        <v>3.579447</v>
      </c>
      <c r="E16553" s="429">
        <v>2.2646459999999999</v>
      </c>
      <c r="F16553" s="429">
        <v>5.8800400000000081</v>
      </c>
    </row>
    <row r="16554" spans="1:6" x14ac:dyDescent="0.3">
      <c r="A16554" s="336">
        <v>54820</v>
      </c>
      <c r="B16554" s="2" t="s">
        <v>295</v>
      </c>
      <c r="C16554" s="429">
        <v>5.5189959999999996</v>
      </c>
      <c r="D16554" s="429">
        <v>3.3984260000000002</v>
      </c>
      <c r="E16554" s="429">
        <v>2.1205699999999994</v>
      </c>
      <c r="F16554" s="429">
        <v>4.5192659999999982</v>
      </c>
    </row>
    <row r="16555" spans="1:6" x14ac:dyDescent="0.3">
      <c r="A16555" s="336">
        <v>54821</v>
      </c>
      <c r="B16555" s="2" t="s">
        <v>295</v>
      </c>
      <c r="C16555" s="429">
        <v>5.5501459999999998</v>
      </c>
      <c r="D16555" s="429">
        <v>3.513938</v>
      </c>
      <c r="E16555" s="429">
        <v>2.0362079999999998</v>
      </c>
      <c r="F16555" s="429">
        <v>3.6784129999999955</v>
      </c>
    </row>
    <row r="16556" spans="1:6" x14ac:dyDescent="0.3">
      <c r="A16556" s="336">
        <v>54822</v>
      </c>
      <c r="B16556" s="2" t="s">
        <v>295</v>
      </c>
      <c r="C16556" s="429">
        <v>5.9799949999999997</v>
      </c>
      <c r="D16556" s="429">
        <v>3.5518049999999999</v>
      </c>
      <c r="E16556" s="429">
        <v>2.4281899999999998</v>
      </c>
      <c r="F16556" s="429">
        <v>7.6129480000000065</v>
      </c>
    </row>
    <row r="16557" spans="1:6" x14ac:dyDescent="0.3">
      <c r="A16557" s="336">
        <v>54824</v>
      </c>
      <c r="B16557" s="2" t="s">
        <v>295</v>
      </c>
      <c r="C16557" s="429">
        <v>6.2632580000000004</v>
      </c>
      <c r="D16557" s="429">
        <v>3.533493</v>
      </c>
      <c r="E16557" s="429">
        <v>2.7297650000000004</v>
      </c>
      <c r="F16557" s="429">
        <v>9.8720960000000026</v>
      </c>
    </row>
    <row r="16558" spans="1:6" x14ac:dyDescent="0.3">
      <c r="A16558" s="336">
        <v>54826</v>
      </c>
      <c r="B16558" s="2" t="s">
        <v>295</v>
      </c>
      <c r="C16558" s="429">
        <v>6.102563</v>
      </c>
      <c r="D16558" s="429">
        <v>3.6080770000000002</v>
      </c>
      <c r="E16558" s="429">
        <v>2.4944859999999998</v>
      </c>
      <c r="F16558" s="429">
        <v>8.6990150000000028</v>
      </c>
    </row>
    <row r="16559" spans="1:6" x14ac:dyDescent="0.3">
      <c r="A16559" s="336">
        <v>54827</v>
      </c>
      <c r="B16559" s="2" t="s">
        <v>295</v>
      </c>
      <c r="C16559" s="429">
        <v>5.3728689999999997</v>
      </c>
      <c r="D16559" s="429">
        <v>3.3392469999999999</v>
      </c>
      <c r="E16559" s="429">
        <v>2.0336219999999998</v>
      </c>
      <c r="F16559" s="429">
        <v>2.9678920000000026</v>
      </c>
    </row>
    <row r="16560" spans="1:6" x14ac:dyDescent="0.3">
      <c r="A16560" s="336">
        <v>54828</v>
      </c>
      <c r="B16560" s="2" t="s">
        <v>295</v>
      </c>
      <c r="C16560" s="429">
        <v>5.7472089999999998</v>
      </c>
      <c r="D16560" s="429">
        <v>3.5874739999999998</v>
      </c>
      <c r="E16560" s="429">
        <v>2.159735</v>
      </c>
      <c r="F16560" s="429">
        <v>5.1817990000000016</v>
      </c>
    </row>
    <row r="16561" spans="1:6" x14ac:dyDescent="0.3">
      <c r="A16561" s="336">
        <v>54829</v>
      </c>
      <c r="B16561" s="2" t="s">
        <v>295</v>
      </c>
      <c r="C16561" s="429">
        <v>6.0698499999999997</v>
      </c>
      <c r="D16561" s="429">
        <v>3.628838</v>
      </c>
      <c r="E16561" s="429">
        <v>2.4410119999999997</v>
      </c>
      <c r="F16561" s="429">
        <v>8.3448379999999887</v>
      </c>
    </row>
    <row r="16562" spans="1:6" x14ac:dyDescent="0.3">
      <c r="A16562" s="336">
        <v>54830</v>
      </c>
      <c r="B16562" s="2" t="s">
        <v>295</v>
      </c>
      <c r="C16562" s="429">
        <v>5.915114</v>
      </c>
      <c r="D16562" s="429">
        <v>3.6496840000000002</v>
      </c>
      <c r="E16562" s="429">
        <v>2.2654299999999998</v>
      </c>
      <c r="F16562" s="429">
        <v>7.1696309999999954</v>
      </c>
    </row>
    <row r="16563" spans="1:6" x14ac:dyDescent="0.3">
      <c r="A16563" s="336">
        <v>54832</v>
      </c>
      <c r="B16563" s="2" t="s">
        <v>295</v>
      </c>
      <c r="C16563" s="429">
        <v>5.5727419999999999</v>
      </c>
      <c r="D16563" s="429">
        <v>3.4745849999999998</v>
      </c>
      <c r="E16563" s="429">
        <v>2.098157</v>
      </c>
      <c r="F16563" s="429">
        <v>4.1716830000000016</v>
      </c>
    </row>
    <row r="16564" spans="1:6" x14ac:dyDescent="0.3">
      <c r="A16564" s="336">
        <v>54835</v>
      </c>
      <c r="B16564" s="2" t="s">
        <v>295</v>
      </c>
      <c r="C16564" s="429">
        <v>5.7646090000000001</v>
      </c>
      <c r="D16564" s="429">
        <v>3.592552</v>
      </c>
      <c r="E16564" s="429">
        <v>2.1720570000000001</v>
      </c>
      <c r="F16564" s="429">
        <v>5.2451660000000047</v>
      </c>
    </row>
    <row r="16565" spans="1:6" x14ac:dyDescent="0.3">
      <c r="A16565" s="336">
        <v>54836</v>
      </c>
      <c r="B16565" s="2" t="s">
        <v>295</v>
      </c>
      <c r="C16565" s="429">
        <v>5.7339440000000002</v>
      </c>
      <c r="D16565" s="429">
        <v>3.609629</v>
      </c>
      <c r="E16565" s="429">
        <v>2.1243150000000002</v>
      </c>
      <c r="F16565" s="429">
        <v>5.5207600000000028</v>
      </c>
    </row>
    <row r="16566" spans="1:6" x14ac:dyDescent="0.3">
      <c r="A16566" s="336">
        <v>54837</v>
      </c>
      <c r="B16566" s="2" t="s">
        <v>295</v>
      </c>
      <c r="C16566" s="429">
        <v>6.1309399999999998</v>
      </c>
      <c r="D16566" s="429">
        <v>3.6114259999999998</v>
      </c>
      <c r="E16566" s="429">
        <v>2.519514</v>
      </c>
      <c r="F16566" s="429">
        <v>8.8963690000000035</v>
      </c>
    </row>
    <row r="16567" spans="1:6" x14ac:dyDescent="0.3">
      <c r="A16567" s="336">
        <v>54838</v>
      </c>
      <c r="B16567" s="2" t="s">
        <v>295</v>
      </c>
      <c r="C16567" s="429">
        <v>5.709276</v>
      </c>
      <c r="D16567" s="429">
        <v>3.5565869999999999</v>
      </c>
      <c r="E16567" s="429">
        <v>2.1526890000000001</v>
      </c>
      <c r="F16567" s="429">
        <v>5.875659000000006</v>
      </c>
    </row>
    <row r="16568" spans="1:6" x14ac:dyDescent="0.3">
      <c r="A16568" s="336">
        <v>54839</v>
      </c>
      <c r="B16568" s="2" t="s">
        <v>295</v>
      </c>
      <c r="C16568" s="429">
        <v>5.5391899999999996</v>
      </c>
      <c r="D16568" s="429">
        <v>3.441236</v>
      </c>
      <c r="E16568" s="429">
        <v>2.0979539999999997</v>
      </c>
      <c r="F16568" s="429">
        <v>3.7273619999999994</v>
      </c>
    </row>
    <row r="16569" spans="1:6" x14ac:dyDescent="0.3">
      <c r="A16569" s="336">
        <v>54840</v>
      </c>
      <c r="B16569" s="2" t="s">
        <v>295</v>
      </c>
      <c r="C16569" s="429">
        <v>6.2020439999999999</v>
      </c>
      <c r="D16569" s="429">
        <v>3.5527510000000002</v>
      </c>
      <c r="E16569" s="429">
        <v>2.6492929999999997</v>
      </c>
      <c r="F16569" s="429">
        <v>9.5122219999999977</v>
      </c>
    </row>
    <row r="16570" spans="1:6" x14ac:dyDescent="0.3">
      <c r="A16570" s="336">
        <v>54843</v>
      </c>
      <c r="B16570" s="2" t="s">
        <v>295</v>
      </c>
      <c r="C16570" s="429">
        <v>5.6474190000000002</v>
      </c>
      <c r="D16570" s="429">
        <v>3.563669</v>
      </c>
      <c r="E16570" s="429">
        <v>2.0837500000000002</v>
      </c>
      <c r="F16570" s="429">
        <v>4.5702359999999906</v>
      </c>
    </row>
    <row r="16571" spans="1:6" x14ac:dyDescent="0.3">
      <c r="A16571" s="336">
        <v>54844</v>
      </c>
      <c r="B16571" s="2" t="s">
        <v>295</v>
      </c>
      <c r="C16571" s="429">
        <v>5.3849729999999996</v>
      </c>
      <c r="D16571" s="429">
        <v>3.3294239999999999</v>
      </c>
      <c r="E16571" s="429">
        <v>2.0555489999999996</v>
      </c>
      <c r="F16571" s="429">
        <v>3.4548899999999918</v>
      </c>
    </row>
    <row r="16572" spans="1:6" x14ac:dyDescent="0.3">
      <c r="A16572" s="336">
        <v>54845</v>
      </c>
      <c r="B16572" s="2" t="s">
        <v>295</v>
      </c>
      <c r="C16572" s="429">
        <v>6.0282600000000004</v>
      </c>
      <c r="D16572" s="429">
        <v>3.6712370000000001</v>
      </c>
      <c r="E16572" s="429">
        <v>2.3570230000000003</v>
      </c>
      <c r="F16572" s="429">
        <v>8.3108730000000044</v>
      </c>
    </row>
    <row r="16573" spans="1:6" x14ac:dyDescent="0.3">
      <c r="A16573" s="336">
        <v>54846</v>
      </c>
      <c r="B16573" s="2" t="s">
        <v>295</v>
      </c>
      <c r="C16573" s="429">
        <v>5.5154680000000003</v>
      </c>
      <c r="D16573" s="429">
        <v>3.444423</v>
      </c>
      <c r="E16573" s="429">
        <v>2.0710450000000002</v>
      </c>
      <c r="F16573" s="429">
        <v>2.3463259999999977</v>
      </c>
    </row>
    <row r="16574" spans="1:6" x14ac:dyDescent="0.3">
      <c r="A16574" s="336">
        <v>54847</v>
      </c>
      <c r="B16574" s="2" t="s">
        <v>295</v>
      </c>
      <c r="C16574" s="429">
        <v>5.5051509999999997</v>
      </c>
      <c r="D16574" s="429">
        <v>3.3880919999999999</v>
      </c>
      <c r="E16574" s="429">
        <v>2.1170589999999998</v>
      </c>
      <c r="F16574" s="429">
        <v>4.1165980000000033</v>
      </c>
    </row>
    <row r="16575" spans="1:6" x14ac:dyDescent="0.3">
      <c r="A16575" s="336">
        <v>54848</v>
      </c>
      <c r="B16575" s="2" t="s">
        <v>295</v>
      </c>
      <c r="C16575" s="429">
        <v>5.7789890000000002</v>
      </c>
      <c r="D16575" s="429">
        <v>3.5894689999999998</v>
      </c>
      <c r="E16575" s="429">
        <v>2.1895200000000004</v>
      </c>
      <c r="F16575" s="429">
        <v>5.2153350000000032</v>
      </c>
    </row>
    <row r="16576" spans="1:6" x14ac:dyDescent="0.3">
      <c r="A16576" s="336">
        <v>54849</v>
      </c>
      <c r="B16576" s="2" t="s">
        <v>295</v>
      </c>
      <c r="C16576" s="429">
        <v>5.5560929999999997</v>
      </c>
      <c r="D16576" s="429">
        <v>3.4440309999999998</v>
      </c>
      <c r="E16576" s="429">
        <v>2.1120619999999999</v>
      </c>
      <c r="F16576" s="429">
        <v>4.8719170000000034</v>
      </c>
    </row>
    <row r="16577" spans="1:6" x14ac:dyDescent="0.3">
      <c r="A16577" s="336">
        <v>54850</v>
      </c>
      <c r="B16577" s="2" t="s">
        <v>295</v>
      </c>
      <c r="C16577" s="429">
        <v>5.4145839999999996</v>
      </c>
      <c r="D16577" s="429">
        <v>3.306419</v>
      </c>
      <c r="E16577" s="429">
        <v>2.1081649999999996</v>
      </c>
      <c r="F16577" s="429">
        <v>2.2636369999999957</v>
      </c>
    </row>
    <row r="16578" spans="1:6" x14ac:dyDescent="0.3">
      <c r="A16578" s="336">
        <v>54853</v>
      </c>
      <c r="B16578" s="2" t="s">
        <v>295</v>
      </c>
      <c r="C16578" s="429">
        <v>6.1878399999999996</v>
      </c>
      <c r="D16578" s="429">
        <v>3.5810420000000001</v>
      </c>
      <c r="E16578" s="429">
        <v>2.6067979999999995</v>
      </c>
      <c r="F16578" s="429">
        <v>9.2165620000000068</v>
      </c>
    </row>
    <row r="16579" spans="1:6" x14ac:dyDescent="0.3">
      <c r="A16579" s="336">
        <v>54854</v>
      </c>
      <c r="B16579" s="2" t="s">
        <v>295</v>
      </c>
      <c r="C16579" s="429">
        <v>5.4832289999999997</v>
      </c>
      <c r="D16579" s="429">
        <v>3.3591609999999998</v>
      </c>
      <c r="E16579" s="429">
        <v>2.1240679999999998</v>
      </c>
      <c r="F16579" s="429">
        <v>4.7096800000000023</v>
      </c>
    </row>
    <row r="16580" spans="1:6" x14ac:dyDescent="0.3">
      <c r="A16580" s="336">
        <v>54855</v>
      </c>
      <c r="B16580" s="2" t="s">
        <v>295</v>
      </c>
      <c r="C16580" s="429">
        <v>5.5214920000000003</v>
      </c>
      <c r="D16580" s="429">
        <v>3.4461369999999998</v>
      </c>
      <c r="E16580" s="429">
        <v>2.0753550000000005</v>
      </c>
      <c r="F16580" s="429">
        <v>2.7828260000000071</v>
      </c>
    </row>
    <row r="16581" spans="1:6" x14ac:dyDescent="0.3">
      <c r="A16581" s="336">
        <v>54856</v>
      </c>
      <c r="B16581" s="2" t="s">
        <v>295</v>
      </c>
      <c r="C16581" s="429">
        <v>5.5294480000000004</v>
      </c>
      <c r="D16581" s="429">
        <v>3.405411</v>
      </c>
      <c r="E16581" s="429">
        <v>2.1240370000000004</v>
      </c>
      <c r="F16581" s="429">
        <v>3.6883989999999969</v>
      </c>
    </row>
    <row r="16582" spans="1:6" x14ac:dyDescent="0.3">
      <c r="A16582" s="336">
        <v>54858</v>
      </c>
      <c r="B16582" s="2" t="s">
        <v>295</v>
      </c>
      <c r="C16582" s="429">
        <v>6.2275679999999998</v>
      </c>
      <c r="D16582" s="429">
        <v>3.563113</v>
      </c>
      <c r="E16582" s="429">
        <v>2.6644549999999998</v>
      </c>
      <c r="F16582" s="429">
        <v>9.4650390000000009</v>
      </c>
    </row>
    <row r="16583" spans="1:6" x14ac:dyDescent="0.3">
      <c r="A16583" s="336">
        <v>54859</v>
      </c>
      <c r="B16583" s="2" t="s">
        <v>295</v>
      </c>
      <c r="C16583" s="429">
        <v>5.785876</v>
      </c>
      <c r="D16583" s="429">
        <v>3.599685</v>
      </c>
      <c r="E16583" s="429">
        <v>2.186191</v>
      </c>
      <c r="F16583" s="429">
        <v>6.5203529999999965</v>
      </c>
    </row>
    <row r="16584" spans="1:6" x14ac:dyDescent="0.3">
      <c r="A16584" s="336">
        <v>54862</v>
      </c>
      <c r="B16584" s="2" t="s">
        <v>295</v>
      </c>
      <c r="C16584" s="429">
        <v>5.6768049999999999</v>
      </c>
      <c r="D16584" s="429">
        <v>3.5825149999999999</v>
      </c>
      <c r="E16584" s="429">
        <v>2.09429</v>
      </c>
      <c r="F16584" s="429">
        <v>4.5913000000000004</v>
      </c>
    </row>
    <row r="16585" spans="1:6" x14ac:dyDescent="0.3">
      <c r="A16585" s="336">
        <v>54864</v>
      </c>
      <c r="B16585" s="2" t="s">
        <v>295</v>
      </c>
      <c r="C16585" s="429">
        <v>5.521217</v>
      </c>
      <c r="D16585" s="429">
        <v>3.3897599999999999</v>
      </c>
      <c r="E16585" s="429">
        <v>2.1314570000000002</v>
      </c>
      <c r="F16585" s="429">
        <v>4.9053940000000082</v>
      </c>
    </row>
    <row r="16586" spans="1:6" x14ac:dyDescent="0.3">
      <c r="A16586" s="336">
        <v>54865</v>
      </c>
      <c r="B16586" s="2" t="s">
        <v>295</v>
      </c>
      <c r="C16586" s="429">
        <v>5.4382929999999998</v>
      </c>
      <c r="D16586" s="429">
        <v>3.3201179999999999</v>
      </c>
      <c r="E16586" s="429">
        <v>2.1181749999999999</v>
      </c>
      <c r="F16586" s="429">
        <v>4.0922299999999936</v>
      </c>
    </row>
    <row r="16587" spans="1:6" x14ac:dyDescent="0.3">
      <c r="A16587" s="336">
        <v>54867</v>
      </c>
      <c r="B16587" s="2" t="s">
        <v>295</v>
      </c>
      <c r="C16587" s="429">
        <v>5.748246</v>
      </c>
      <c r="D16587" s="429">
        <v>3.582999</v>
      </c>
      <c r="E16587" s="429">
        <v>2.1652469999999999</v>
      </c>
      <c r="F16587" s="429">
        <v>5.0958210000000008</v>
      </c>
    </row>
    <row r="16588" spans="1:6" x14ac:dyDescent="0.3">
      <c r="A16588" s="336">
        <v>54868</v>
      </c>
      <c r="B16588" s="2" t="s">
        <v>295</v>
      </c>
      <c r="C16588" s="429">
        <v>5.9572729999999998</v>
      </c>
      <c r="D16588" s="429">
        <v>3.5936759999999999</v>
      </c>
      <c r="E16588" s="429">
        <v>2.3635969999999999</v>
      </c>
      <c r="F16588" s="429">
        <v>7.4799540000000029</v>
      </c>
    </row>
    <row r="16589" spans="1:6" x14ac:dyDescent="0.3">
      <c r="A16589" s="336">
        <v>54870</v>
      </c>
      <c r="B16589" s="2" t="s">
        <v>295</v>
      </c>
      <c r="C16589" s="429">
        <v>5.9247940000000003</v>
      </c>
      <c r="D16589" s="429">
        <v>3.6420140000000001</v>
      </c>
      <c r="E16589" s="429">
        <v>2.2827800000000003</v>
      </c>
      <c r="F16589" s="429">
        <v>7.5006950000000003</v>
      </c>
    </row>
    <row r="16590" spans="1:6" x14ac:dyDescent="0.3">
      <c r="A16590" s="336">
        <v>54871</v>
      </c>
      <c r="B16590" s="2" t="s">
        <v>295</v>
      </c>
      <c r="C16590" s="429">
        <v>6.022932</v>
      </c>
      <c r="D16590" s="429">
        <v>3.6754180000000001</v>
      </c>
      <c r="E16590" s="429">
        <v>2.3475139999999999</v>
      </c>
      <c r="F16590" s="429">
        <v>8.1864650000000019</v>
      </c>
    </row>
    <row r="16591" spans="1:6" x14ac:dyDescent="0.3">
      <c r="A16591" s="336">
        <v>54872</v>
      </c>
      <c r="B16591" s="2" t="s">
        <v>295</v>
      </c>
      <c r="C16591" s="429">
        <v>6.130592</v>
      </c>
      <c r="D16591" s="429">
        <v>3.6170909999999998</v>
      </c>
      <c r="E16591" s="429">
        <v>2.5135010000000002</v>
      </c>
      <c r="F16591" s="429">
        <v>8.8049790000000066</v>
      </c>
    </row>
    <row r="16592" spans="1:6" x14ac:dyDescent="0.3">
      <c r="A16592" s="336">
        <v>54873</v>
      </c>
      <c r="B16592" s="2" t="s">
        <v>295</v>
      </c>
      <c r="C16592" s="429">
        <v>5.6223609999999997</v>
      </c>
      <c r="D16592" s="429">
        <v>3.5018600000000002</v>
      </c>
      <c r="E16592" s="429">
        <v>2.1205009999999995</v>
      </c>
      <c r="F16592" s="429">
        <v>5.0285159999999927</v>
      </c>
    </row>
    <row r="16593" spans="1:6" x14ac:dyDescent="0.3">
      <c r="A16593" s="336">
        <v>54874</v>
      </c>
      <c r="B16593" s="2" t="s">
        <v>295</v>
      </c>
      <c r="C16593" s="429">
        <v>5.5955899999999996</v>
      </c>
      <c r="D16593" s="429">
        <v>3.4436789999999999</v>
      </c>
      <c r="E16593" s="429">
        <v>2.1519109999999997</v>
      </c>
      <c r="F16593" s="429">
        <v>5.1574440000000017</v>
      </c>
    </row>
    <row r="16594" spans="1:6" x14ac:dyDescent="0.3">
      <c r="A16594" s="336">
        <v>54875</v>
      </c>
      <c r="B16594" s="2" t="s">
        <v>295</v>
      </c>
      <c r="C16594" s="429">
        <v>5.8015660000000002</v>
      </c>
      <c r="D16594" s="429">
        <v>3.6140940000000001</v>
      </c>
      <c r="E16594" s="429">
        <v>2.1874720000000001</v>
      </c>
      <c r="F16594" s="429">
        <v>6.7262290000000036</v>
      </c>
    </row>
    <row r="16595" spans="1:6" x14ac:dyDescent="0.3">
      <c r="A16595" s="336">
        <v>54876</v>
      </c>
      <c r="B16595" s="2" t="s">
        <v>295</v>
      </c>
      <c r="C16595" s="429">
        <v>5.789803</v>
      </c>
      <c r="D16595" s="429">
        <v>3.604346</v>
      </c>
      <c r="E16595" s="429">
        <v>2.185457</v>
      </c>
      <c r="F16595" s="429">
        <v>6.0384400000000049</v>
      </c>
    </row>
    <row r="16596" spans="1:6" x14ac:dyDescent="0.3">
      <c r="A16596" s="336">
        <v>54880</v>
      </c>
      <c r="B16596" s="2" t="s">
        <v>295</v>
      </c>
      <c r="C16596" s="429">
        <v>5.6525790000000002</v>
      </c>
      <c r="D16596" s="429">
        <v>3.5069110000000001</v>
      </c>
      <c r="E16596" s="429">
        <v>2.1456680000000001</v>
      </c>
      <c r="F16596" s="429">
        <v>5.3008769999999998</v>
      </c>
    </row>
    <row r="16597" spans="1:6" x14ac:dyDescent="0.3">
      <c r="A16597" s="336">
        <v>54888</v>
      </c>
      <c r="B16597" s="2" t="s">
        <v>295</v>
      </c>
      <c r="C16597" s="429">
        <v>5.8977909999999998</v>
      </c>
      <c r="D16597" s="429">
        <v>3.6616369999999998</v>
      </c>
      <c r="E16597" s="429">
        <v>2.236154</v>
      </c>
      <c r="F16597" s="429">
        <v>7.4233600000000095</v>
      </c>
    </row>
    <row r="16598" spans="1:6" x14ac:dyDescent="0.3">
      <c r="A16598" s="336">
        <v>54889</v>
      </c>
      <c r="B16598" s="2" t="s">
        <v>295</v>
      </c>
      <c r="C16598" s="429">
        <v>6.135421</v>
      </c>
      <c r="D16598" s="429">
        <v>3.5792830000000002</v>
      </c>
      <c r="E16598" s="429">
        <v>2.5561379999999998</v>
      </c>
      <c r="F16598" s="429">
        <v>8.9687110000000025</v>
      </c>
    </row>
    <row r="16599" spans="1:6" x14ac:dyDescent="0.3">
      <c r="A16599" s="336">
        <v>54891</v>
      </c>
      <c r="B16599" s="2" t="s">
        <v>295</v>
      </c>
      <c r="C16599" s="429">
        <v>5.4261059999999999</v>
      </c>
      <c r="D16599" s="429">
        <v>3.3415539999999999</v>
      </c>
      <c r="E16599" s="429">
        <v>2.084552</v>
      </c>
      <c r="F16599" s="429">
        <v>3.1072290000000038</v>
      </c>
    </row>
    <row r="16600" spans="1:6" x14ac:dyDescent="0.3">
      <c r="A16600" s="336">
        <v>54893</v>
      </c>
      <c r="B16600" s="2" t="s">
        <v>295</v>
      </c>
      <c r="C16600" s="429">
        <v>6.0557020000000001</v>
      </c>
      <c r="D16600" s="429">
        <v>3.6444869999999998</v>
      </c>
      <c r="E16600" s="429">
        <v>2.4112150000000003</v>
      </c>
      <c r="F16600" s="429">
        <v>8.3600500000000011</v>
      </c>
    </row>
    <row r="16601" spans="1:6" x14ac:dyDescent="0.3">
      <c r="A16601" s="336">
        <v>54895</v>
      </c>
      <c r="B16601" s="2" t="s">
        <v>295</v>
      </c>
      <c r="C16601" s="429">
        <v>5.8840969999999997</v>
      </c>
      <c r="D16601" s="429">
        <v>3.5736210000000002</v>
      </c>
      <c r="E16601" s="429">
        <v>2.3104759999999995</v>
      </c>
      <c r="F16601" s="429">
        <v>6.4217630000000021</v>
      </c>
    </row>
    <row r="16602" spans="1:6" x14ac:dyDescent="0.3">
      <c r="A16602" s="336">
        <v>54896</v>
      </c>
      <c r="B16602" s="2" t="s">
        <v>295</v>
      </c>
      <c r="C16602" s="429">
        <v>5.5876080000000004</v>
      </c>
      <c r="D16602" s="429">
        <v>3.6120860000000001</v>
      </c>
      <c r="E16602" s="429">
        <v>1.9755220000000002</v>
      </c>
      <c r="F16602" s="429">
        <v>3.3632020000000011</v>
      </c>
    </row>
    <row r="16603" spans="1:6" x14ac:dyDescent="0.3">
      <c r="A16603" s="336">
        <v>54901</v>
      </c>
      <c r="B16603" s="2" t="s">
        <v>295</v>
      </c>
      <c r="C16603" s="429">
        <v>6.0645959999999999</v>
      </c>
      <c r="D16603" s="429">
        <v>3.1623109999999999</v>
      </c>
      <c r="E16603" s="429">
        <v>2.902285</v>
      </c>
      <c r="F16603" s="429">
        <v>6.787744</v>
      </c>
    </row>
    <row r="16604" spans="1:6" x14ac:dyDescent="0.3">
      <c r="A16604" s="336">
        <v>54902</v>
      </c>
      <c r="B16604" s="2" t="s">
        <v>295</v>
      </c>
      <c r="C16604" s="429">
        <v>6.0726120000000003</v>
      </c>
      <c r="D16604" s="429">
        <v>3.1311580000000001</v>
      </c>
      <c r="E16604" s="429">
        <v>2.9414540000000002</v>
      </c>
      <c r="F16604" s="429">
        <v>7.3365720000000003</v>
      </c>
    </row>
    <row r="16605" spans="1:6" x14ac:dyDescent="0.3">
      <c r="A16605" s="336">
        <v>54904</v>
      </c>
      <c r="B16605" s="2" t="s">
        <v>295</v>
      </c>
      <c r="C16605" s="429">
        <v>6.0647989999999998</v>
      </c>
      <c r="D16605" s="429">
        <v>3.2192059999999998</v>
      </c>
      <c r="E16605" s="429">
        <v>2.845593</v>
      </c>
      <c r="F16605" s="429">
        <v>6.8405809999999967</v>
      </c>
    </row>
    <row r="16606" spans="1:6" x14ac:dyDescent="0.3">
      <c r="A16606" s="336">
        <v>54909</v>
      </c>
      <c r="B16606" s="2" t="s">
        <v>293</v>
      </c>
      <c r="C16606" s="429">
        <v>5.7082940000000004</v>
      </c>
      <c r="D16606" s="429">
        <v>3.3336809999999999</v>
      </c>
      <c r="E16606" s="429">
        <v>2.3746130000000005</v>
      </c>
      <c r="F16606" s="429">
        <v>6.3164250000000024</v>
      </c>
    </row>
    <row r="16607" spans="1:6" x14ac:dyDescent="0.3">
      <c r="A16607" s="336">
        <v>54911</v>
      </c>
      <c r="B16607" s="2" t="s">
        <v>295</v>
      </c>
      <c r="C16607" s="429">
        <v>5.9618909999999996</v>
      </c>
      <c r="D16607" s="429">
        <v>3.1384949999999998</v>
      </c>
      <c r="E16607" s="429">
        <v>2.8233959999999998</v>
      </c>
      <c r="F16607" s="429">
        <v>7.08934</v>
      </c>
    </row>
    <row r="16608" spans="1:6" x14ac:dyDescent="0.3">
      <c r="A16608" s="336">
        <v>54913</v>
      </c>
      <c r="B16608" s="2" t="s">
        <v>295</v>
      </c>
      <c r="C16608" s="429">
        <v>5.9489039999999997</v>
      </c>
      <c r="D16608" s="429">
        <v>3.164873</v>
      </c>
      <c r="E16608" s="429">
        <v>2.7840309999999997</v>
      </c>
      <c r="F16608" s="429">
        <v>6.9963159999999966</v>
      </c>
    </row>
    <row r="16609" spans="1:6" x14ac:dyDescent="0.3">
      <c r="A16609" s="336">
        <v>54914</v>
      </c>
      <c r="B16609" s="2" t="s">
        <v>295</v>
      </c>
      <c r="C16609" s="429">
        <v>5.9845560000000004</v>
      </c>
      <c r="D16609" s="429">
        <v>3.2134939999999999</v>
      </c>
      <c r="E16609" s="429">
        <v>2.7710620000000006</v>
      </c>
      <c r="F16609" s="429">
        <v>6.862836999999999</v>
      </c>
    </row>
    <row r="16610" spans="1:6" x14ac:dyDescent="0.3">
      <c r="A16610" s="336">
        <v>54915</v>
      </c>
      <c r="B16610" s="2" t="s">
        <v>295</v>
      </c>
      <c r="C16610" s="429">
        <v>5.96943</v>
      </c>
      <c r="D16610" s="429">
        <v>3.117067</v>
      </c>
      <c r="E16610" s="429">
        <v>2.852363</v>
      </c>
      <c r="F16610" s="429">
        <v>7.1937109999999933</v>
      </c>
    </row>
    <row r="16611" spans="1:6" x14ac:dyDescent="0.3">
      <c r="A16611" s="336">
        <v>54921</v>
      </c>
      <c r="B16611" s="2" t="s">
        <v>293</v>
      </c>
      <c r="C16611" s="429">
        <v>5.7002329999999999</v>
      </c>
      <c r="D16611" s="429">
        <v>3.366746</v>
      </c>
      <c r="E16611" s="429">
        <v>2.3334869999999999</v>
      </c>
      <c r="F16611" s="429">
        <v>6.2434750000000037</v>
      </c>
    </row>
    <row r="16612" spans="1:6" x14ac:dyDescent="0.3">
      <c r="A16612" s="336">
        <v>54922</v>
      </c>
      <c r="B16612" s="2" t="s">
        <v>295</v>
      </c>
      <c r="C16612" s="429">
        <v>5.8470019999999998</v>
      </c>
      <c r="D16612" s="429">
        <v>3.3844590000000001</v>
      </c>
      <c r="E16612" s="429">
        <v>2.4625429999999997</v>
      </c>
      <c r="F16612" s="429">
        <v>6.0908380000000015</v>
      </c>
    </row>
    <row r="16613" spans="1:6" x14ac:dyDescent="0.3">
      <c r="A16613" s="336">
        <v>54923</v>
      </c>
      <c r="B16613" s="2" t="s">
        <v>295</v>
      </c>
      <c r="C16613" s="429">
        <v>6.0540479999999999</v>
      </c>
      <c r="D16613" s="429">
        <v>3.3815200000000001</v>
      </c>
      <c r="E16613" s="429">
        <v>2.6725279999999998</v>
      </c>
      <c r="F16613" s="429">
        <v>7.1964500000000093</v>
      </c>
    </row>
    <row r="16614" spans="1:6" x14ac:dyDescent="0.3">
      <c r="A16614" s="336">
        <v>54928</v>
      </c>
      <c r="B16614" s="2" t="s">
        <v>295</v>
      </c>
      <c r="C16614" s="429">
        <v>5.7169999999999996</v>
      </c>
      <c r="D16614" s="429">
        <v>3.4365839999999999</v>
      </c>
      <c r="E16614" s="429">
        <v>2.2804159999999998</v>
      </c>
      <c r="F16614" s="429">
        <v>4.5903659999999924</v>
      </c>
    </row>
    <row r="16615" spans="1:6" x14ac:dyDescent="0.3">
      <c r="A16615" s="336">
        <v>54929</v>
      </c>
      <c r="B16615" s="2" t="s">
        <v>295</v>
      </c>
      <c r="C16615" s="429">
        <v>5.7852180000000004</v>
      </c>
      <c r="D16615" s="429">
        <v>3.3836930000000001</v>
      </c>
      <c r="E16615" s="429">
        <v>2.4015250000000004</v>
      </c>
      <c r="F16615" s="429">
        <v>5.5919289999999968</v>
      </c>
    </row>
    <row r="16616" spans="1:6" x14ac:dyDescent="0.3">
      <c r="A16616" s="336">
        <v>54930</v>
      </c>
      <c r="B16616" s="2" t="s">
        <v>293</v>
      </c>
      <c r="C16616" s="429">
        <v>5.7737869999999996</v>
      </c>
      <c r="D16616" s="429">
        <v>3.319655</v>
      </c>
      <c r="E16616" s="429">
        <v>2.4541319999999995</v>
      </c>
      <c r="F16616" s="429">
        <v>7.0242240000000109</v>
      </c>
    </row>
    <row r="16617" spans="1:6" x14ac:dyDescent="0.3">
      <c r="A16617" s="336">
        <v>54932</v>
      </c>
      <c r="B16617" s="2" t="s">
        <v>295</v>
      </c>
      <c r="C16617" s="429">
        <v>6.0813480000000002</v>
      </c>
      <c r="D16617" s="429">
        <v>3.212866</v>
      </c>
      <c r="E16617" s="429">
        <v>2.8684820000000002</v>
      </c>
      <c r="F16617" s="429">
        <v>7.5843150000000001</v>
      </c>
    </row>
    <row r="16618" spans="1:6" x14ac:dyDescent="0.3">
      <c r="A16618" s="336">
        <v>54935</v>
      </c>
      <c r="B16618" s="2" t="s">
        <v>295</v>
      </c>
      <c r="C16618" s="429">
        <v>6.0902200000000004</v>
      </c>
      <c r="D16618" s="429">
        <v>3.09144</v>
      </c>
      <c r="E16618" s="429">
        <v>2.9987800000000004</v>
      </c>
      <c r="F16618" s="429">
        <v>8.4520730000000057</v>
      </c>
    </row>
    <row r="16619" spans="1:6" x14ac:dyDescent="0.3">
      <c r="A16619" s="336">
        <v>54937</v>
      </c>
      <c r="B16619" s="2" t="s">
        <v>295</v>
      </c>
      <c r="C16619" s="429">
        <v>6.0665399999999998</v>
      </c>
      <c r="D16619" s="429">
        <v>3.1284100000000001</v>
      </c>
      <c r="E16619" s="429">
        <v>2.9381299999999997</v>
      </c>
      <c r="F16619" s="429">
        <v>8.1768439999999991</v>
      </c>
    </row>
    <row r="16620" spans="1:6" x14ac:dyDescent="0.3">
      <c r="A16620" s="336">
        <v>54940</v>
      </c>
      <c r="B16620" s="2" t="s">
        <v>295</v>
      </c>
      <c r="C16620" s="429">
        <v>6.0273459999999996</v>
      </c>
      <c r="D16620" s="429">
        <v>3.3851079999999998</v>
      </c>
      <c r="E16620" s="429">
        <v>2.6422379999999999</v>
      </c>
      <c r="F16620" s="429">
        <v>6.9425089999999976</v>
      </c>
    </row>
    <row r="16621" spans="1:6" x14ac:dyDescent="0.3">
      <c r="A16621" s="336">
        <v>54941</v>
      </c>
      <c r="B16621" s="2" t="s">
        <v>295</v>
      </c>
      <c r="C16621" s="429">
        <v>6.0516730000000001</v>
      </c>
      <c r="D16621" s="429">
        <v>3.4209170000000002</v>
      </c>
      <c r="E16621" s="429">
        <v>2.6307559999999999</v>
      </c>
      <c r="F16621" s="429">
        <v>7.1588979999999971</v>
      </c>
    </row>
    <row r="16622" spans="1:6" x14ac:dyDescent="0.3">
      <c r="A16622" s="336">
        <v>54942</v>
      </c>
      <c r="B16622" s="2" t="s">
        <v>295</v>
      </c>
      <c r="C16622" s="429">
        <v>5.9866619999999999</v>
      </c>
      <c r="D16622" s="429">
        <v>3.277126</v>
      </c>
      <c r="E16622" s="429">
        <v>2.7095359999999999</v>
      </c>
      <c r="F16622" s="429">
        <v>6.7327440000000003</v>
      </c>
    </row>
    <row r="16623" spans="1:6" x14ac:dyDescent="0.3">
      <c r="A16623" s="336">
        <v>54943</v>
      </c>
      <c r="B16623" s="2" t="s">
        <v>293</v>
      </c>
      <c r="C16623" s="429">
        <v>5.7564060000000001</v>
      </c>
      <c r="D16623" s="429">
        <v>3.3313809999999999</v>
      </c>
      <c r="E16623" s="429">
        <v>2.4250250000000002</v>
      </c>
      <c r="F16623" s="429">
        <v>6.7945430000000009</v>
      </c>
    </row>
    <row r="16624" spans="1:6" x14ac:dyDescent="0.3">
      <c r="A16624" s="336">
        <v>54944</v>
      </c>
      <c r="B16624" s="2" t="s">
        <v>295</v>
      </c>
      <c r="C16624" s="429">
        <v>5.9976029999999998</v>
      </c>
      <c r="D16624" s="429">
        <v>3.3345539999999998</v>
      </c>
      <c r="E16624" s="429">
        <v>2.663049</v>
      </c>
      <c r="F16624" s="429">
        <v>6.7258929999999992</v>
      </c>
    </row>
    <row r="16625" spans="1:6" x14ac:dyDescent="0.3">
      <c r="A16625" s="336">
        <v>54945</v>
      </c>
      <c r="B16625" s="2" t="s">
        <v>295</v>
      </c>
      <c r="C16625" s="429">
        <v>5.774915</v>
      </c>
      <c r="D16625" s="429">
        <v>3.4736729999999998</v>
      </c>
      <c r="E16625" s="429">
        <v>2.3012420000000002</v>
      </c>
      <c r="F16625" s="429">
        <v>5.1780760000000043</v>
      </c>
    </row>
    <row r="16626" spans="1:6" x14ac:dyDescent="0.3">
      <c r="A16626" s="336">
        <v>54947</v>
      </c>
      <c r="B16626" s="2" t="s">
        <v>295</v>
      </c>
      <c r="C16626" s="429">
        <v>6.0401590000000001</v>
      </c>
      <c r="D16626" s="429">
        <v>3.3369659999999999</v>
      </c>
      <c r="E16626" s="429">
        <v>2.7031930000000002</v>
      </c>
      <c r="F16626" s="429">
        <v>6.786999999999999</v>
      </c>
    </row>
    <row r="16627" spans="1:6" x14ac:dyDescent="0.3">
      <c r="A16627" s="336">
        <v>54948</v>
      </c>
      <c r="B16627" s="2" t="s">
        <v>295</v>
      </c>
      <c r="C16627" s="429">
        <v>5.6870070000000004</v>
      </c>
      <c r="D16627" s="429">
        <v>3.4406569999999999</v>
      </c>
      <c r="E16627" s="429">
        <v>2.2463500000000005</v>
      </c>
      <c r="F16627" s="429">
        <v>4.268067999999996</v>
      </c>
    </row>
    <row r="16628" spans="1:6" x14ac:dyDescent="0.3">
      <c r="A16628" s="336">
        <v>54949</v>
      </c>
      <c r="B16628" s="2" t="s">
        <v>295</v>
      </c>
      <c r="C16628" s="429">
        <v>5.8551830000000002</v>
      </c>
      <c r="D16628" s="429">
        <v>3.4242189999999999</v>
      </c>
      <c r="E16628" s="429">
        <v>2.4309640000000003</v>
      </c>
      <c r="F16628" s="429">
        <v>6.0378189999999954</v>
      </c>
    </row>
    <row r="16629" spans="1:6" x14ac:dyDescent="0.3">
      <c r="A16629" s="336">
        <v>54950</v>
      </c>
      <c r="B16629" s="2" t="s">
        <v>295</v>
      </c>
      <c r="C16629" s="429">
        <v>5.757199</v>
      </c>
      <c r="D16629" s="429">
        <v>3.433713</v>
      </c>
      <c r="E16629" s="429">
        <v>2.3234859999999999</v>
      </c>
      <c r="F16629" s="429">
        <v>5.0776700000000012</v>
      </c>
    </row>
    <row r="16630" spans="1:6" x14ac:dyDescent="0.3">
      <c r="A16630" s="336">
        <v>54952</v>
      </c>
      <c r="B16630" s="2" t="s">
        <v>295</v>
      </c>
      <c r="C16630" s="429">
        <v>5.9741669999999996</v>
      </c>
      <c r="D16630" s="429">
        <v>3.0998920000000001</v>
      </c>
      <c r="E16630" s="429">
        <v>2.8742749999999995</v>
      </c>
      <c r="F16630" s="429">
        <v>7.2615409999999976</v>
      </c>
    </row>
    <row r="16631" spans="1:6" x14ac:dyDescent="0.3">
      <c r="A16631" s="336">
        <v>54956</v>
      </c>
      <c r="B16631" s="2" t="s">
        <v>295</v>
      </c>
      <c r="C16631" s="429">
        <v>6.025315</v>
      </c>
      <c r="D16631" s="429">
        <v>3.2174049999999998</v>
      </c>
      <c r="E16631" s="429">
        <v>2.8079100000000001</v>
      </c>
      <c r="F16631" s="429">
        <v>6.7407169999999894</v>
      </c>
    </row>
    <row r="16632" spans="1:6" x14ac:dyDescent="0.3">
      <c r="A16632" s="336">
        <v>54960</v>
      </c>
      <c r="B16632" s="2" t="s">
        <v>295</v>
      </c>
      <c r="C16632" s="429">
        <v>5.9965520000000003</v>
      </c>
      <c r="D16632" s="429">
        <v>3.441681</v>
      </c>
      <c r="E16632" s="429">
        <v>2.5548710000000003</v>
      </c>
      <c r="F16632" s="429">
        <v>7.294591000000004</v>
      </c>
    </row>
    <row r="16633" spans="1:6" x14ac:dyDescent="0.3">
      <c r="A16633" s="336">
        <v>54961</v>
      </c>
      <c r="B16633" s="2" t="s">
        <v>295</v>
      </c>
      <c r="C16633" s="429">
        <v>5.9567589999999999</v>
      </c>
      <c r="D16633" s="429">
        <v>3.3947639999999999</v>
      </c>
      <c r="E16633" s="429">
        <v>2.561995</v>
      </c>
      <c r="F16633" s="429">
        <v>6.6006520000000037</v>
      </c>
    </row>
    <row r="16634" spans="1:6" x14ac:dyDescent="0.3">
      <c r="A16634" s="336">
        <v>54962</v>
      </c>
      <c r="B16634" s="2" t="s">
        <v>295</v>
      </c>
      <c r="C16634" s="429">
        <v>5.8344659999999999</v>
      </c>
      <c r="D16634" s="429">
        <v>3.4384079999999999</v>
      </c>
      <c r="E16634" s="429">
        <v>2.396058</v>
      </c>
      <c r="F16634" s="429">
        <v>5.8630130000000023</v>
      </c>
    </row>
    <row r="16635" spans="1:6" x14ac:dyDescent="0.3">
      <c r="A16635" s="336">
        <v>54963</v>
      </c>
      <c r="B16635" s="2" t="s">
        <v>295</v>
      </c>
      <c r="C16635" s="429">
        <v>6.0625609999999996</v>
      </c>
      <c r="D16635" s="429">
        <v>3.3022930000000001</v>
      </c>
      <c r="E16635" s="429">
        <v>2.7602679999999995</v>
      </c>
      <c r="F16635" s="429">
        <v>6.9766309999999976</v>
      </c>
    </row>
    <row r="16636" spans="1:6" x14ac:dyDescent="0.3">
      <c r="A16636" s="336">
        <v>54964</v>
      </c>
      <c r="B16636" s="2" t="s">
        <v>295</v>
      </c>
      <c r="C16636" s="429">
        <v>6.0638920000000001</v>
      </c>
      <c r="D16636" s="429">
        <v>3.270883</v>
      </c>
      <c r="E16636" s="429">
        <v>2.7930090000000001</v>
      </c>
      <c r="F16636" s="429">
        <v>7.1559129999999911</v>
      </c>
    </row>
    <row r="16637" spans="1:6" x14ac:dyDescent="0.3">
      <c r="A16637" s="336">
        <v>54965</v>
      </c>
      <c r="B16637" s="2" t="s">
        <v>295</v>
      </c>
      <c r="C16637" s="429">
        <v>5.984248</v>
      </c>
      <c r="D16637" s="429">
        <v>3.3991359999999999</v>
      </c>
      <c r="E16637" s="429">
        <v>2.5851120000000001</v>
      </c>
      <c r="F16637" s="429">
        <v>7.0154570000000085</v>
      </c>
    </row>
    <row r="16638" spans="1:6" x14ac:dyDescent="0.3">
      <c r="A16638" s="336">
        <v>54966</v>
      </c>
      <c r="B16638" s="2" t="s">
        <v>293</v>
      </c>
      <c r="C16638" s="429">
        <v>5.7324529999999996</v>
      </c>
      <c r="D16638" s="429">
        <v>3.3271099999999998</v>
      </c>
      <c r="E16638" s="429">
        <v>2.4053429999999998</v>
      </c>
      <c r="F16638" s="429">
        <v>6.5560270000000038</v>
      </c>
    </row>
    <row r="16639" spans="1:6" x14ac:dyDescent="0.3">
      <c r="A16639" s="336">
        <v>54967</v>
      </c>
      <c r="B16639" s="2" t="s">
        <v>295</v>
      </c>
      <c r="C16639" s="429">
        <v>6.0257319999999996</v>
      </c>
      <c r="D16639" s="429">
        <v>3.3843049999999999</v>
      </c>
      <c r="E16639" s="429">
        <v>2.6414269999999997</v>
      </c>
      <c r="F16639" s="429">
        <v>7.118263000000006</v>
      </c>
    </row>
    <row r="16640" spans="1:6" x14ac:dyDescent="0.3">
      <c r="A16640" s="336">
        <v>54968</v>
      </c>
      <c r="B16640" s="2" t="s">
        <v>295</v>
      </c>
      <c r="C16640" s="429">
        <v>6.0382160000000002</v>
      </c>
      <c r="D16640" s="429">
        <v>3.4526289999999999</v>
      </c>
      <c r="E16640" s="429">
        <v>2.5855870000000003</v>
      </c>
      <c r="F16640" s="429">
        <v>7.2691519999999947</v>
      </c>
    </row>
    <row r="16641" spans="1:6" x14ac:dyDescent="0.3">
      <c r="A16641" s="336">
        <v>54970</v>
      </c>
      <c r="B16641" s="2" t="s">
        <v>295</v>
      </c>
      <c r="C16641" s="429">
        <v>6.0147329999999997</v>
      </c>
      <c r="D16641" s="429">
        <v>3.404795</v>
      </c>
      <c r="E16641" s="429">
        <v>2.6099379999999996</v>
      </c>
      <c r="F16641" s="429">
        <v>7.1752499999999984</v>
      </c>
    </row>
    <row r="16642" spans="1:6" x14ac:dyDescent="0.3">
      <c r="A16642" s="336">
        <v>54971</v>
      </c>
      <c r="B16642" s="2" t="s">
        <v>295</v>
      </c>
      <c r="C16642" s="429">
        <v>6.055866</v>
      </c>
      <c r="D16642" s="429">
        <v>3.3633999999999999</v>
      </c>
      <c r="E16642" s="429">
        <v>2.692466</v>
      </c>
      <c r="F16642" s="429">
        <v>7.0872750000000053</v>
      </c>
    </row>
    <row r="16643" spans="1:6" x14ac:dyDescent="0.3">
      <c r="A16643" s="336">
        <v>54974</v>
      </c>
      <c r="B16643" s="2" t="s">
        <v>295</v>
      </c>
      <c r="C16643" s="429">
        <v>6.0786730000000002</v>
      </c>
      <c r="D16643" s="429">
        <v>3.2717269999999998</v>
      </c>
      <c r="E16643" s="429">
        <v>2.8069460000000004</v>
      </c>
      <c r="F16643" s="429">
        <v>7.514535999999989</v>
      </c>
    </row>
    <row r="16644" spans="1:6" x14ac:dyDescent="0.3">
      <c r="A16644" s="336">
        <v>54977</v>
      </c>
      <c r="B16644" s="2" t="s">
        <v>295</v>
      </c>
      <c r="C16644" s="429">
        <v>5.8143260000000003</v>
      </c>
      <c r="D16644" s="429">
        <v>3.454081</v>
      </c>
      <c r="E16644" s="429">
        <v>2.3602450000000004</v>
      </c>
      <c r="F16644" s="429">
        <v>5.8252329999999972</v>
      </c>
    </row>
    <row r="16645" spans="1:6" x14ac:dyDescent="0.3">
      <c r="A16645" s="336">
        <v>54978</v>
      </c>
      <c r="B16645" s="2" t="s">
        <v>295</v>
      </c>
      <c r="C16645" s="429">
        <v>5.6887040000000004</v>
      </c>
      <c r="D16645" s="429">
        <v>3.4413179999999999</v>
      </c>
      <c r="E16645" s="429">
        <v>2.2473860000000005</v>
      </c>
      <c r="F16645" s="429">
        <v>4.2794099999999986</v>
      </c>
    </row>
    <row r="16646" spans="1:6" x14ac:dyDescent="0.3">
      <c r="A16646" s="336">
        <v>54979</v>
      </c>
      <c r="B16646" s="2" t="s">
        <v>295</v>
      </c>
      <c r="C16646" s="429">
        <v>6.0799899999999996</v>
      </c>
      <c r="D16646" s="429">
        <v>3.1313650000000002</v>
      </c>
      <c r="E16646" s="429">
        <v>2.9486249999999994</v>
      </c>
      <c r="F16646" s="429">
        <v>7.7018860000000053</v>
      </c>
    </row>
    <row r="16647" spans="1:6" x14ac:dyDescent="0.3">
      <c r="A16647" s="336">
        <v>54981</v>
      </c>
      <c r="B16647" s="2" t="s">
        <v>295</v>
      </c>
      <c r="C16647" s="429">
        <v>5.8680469999999998</v>
      </c>
      <c r="D16647" s="429">
        <v>3.4287359999999998</v>
      </c>
      <c r="E16647" s="429">
        <v>2.439311</v>
      </c>
      <c r="F16647" s="429">
        <v>6.4621100000000027</v>
      </c>
    </row>
    <row r="16648" spans="1:6" x14ac:dyDescent="0.3">
      <c r="A16648" s="336">
        <v>54982</v>
      </c>
      <c r="B16648" s="2" t="s">
        <v>293</v>
      </c>
      <c r="C16648" s="429">
        <v>5.7958109999999996</v>
      </c>
      <c r="D16648" s="429">
        <v>3.2921930000000001</v>
      </c>
      <c r="E16648" s="429">
        <v>2.5036179999999995</v>
      </c>
      <c r="F16648" s="429">
        <v>7.086857000000002</v>
      </c>
    </row>
    <row r="16649" spans="1:6" x14ac:dyDescent="0.3">
      <c r="A16649" s="336">
        <v>54983</v>
      </c>
      <c r="B16649" s="2" t="s">
        <v>295</v>
      </c>
      <c r="C16649" s="429">
        <v>5.9531530000000004</v>
      </c>
      <c r="D16649" s="429">
        <v>3.408544</v>
      </c>
      <c r="E16649" s="429">
        <v>2.5446090000000003</v>
      </c>
      <c r="F16649" s="429">
        <v>6.7048219999999965</v>
      </c>
    </row>
    <row r="16650" spans="1:6" x14ac:dyDescent="0.3">
      <c r="A16650" s="336">
        <v>54984</v>
      </c>
      <c r="B16650" s="2" t="s">
        <v>293</v>
      </c>
      <c r="C16650" s="429">
        <v>5.7757300000000003</v>
      </c>
      <c r="D16650" s="429">
        <v>3.296271</v>
      </c>
      <c r="E16650" s="429">
        <v>2.4794590000000003</v>
      </c>
      <c r="F16650" s="429">
        <v>6.8221759999999954</v>
      </c>
    </row>
    <row r="16651" spans="1:6" x14ac:dyDescent="0.3">
      <c r="A16651" s="336">
        <v>54986</v>
      </c>
      <c r="B16651" s="2" t="s">
        <v>295</v>
      </c>
      <c r="C16651" s="429">
        <v>6.0531050000000004</v>
      </c>
      <c r="D16651" s="429">
        <v>3.32558</v>
      </c>
      <c r="E16651" s="429">
        <v>2.7275250000000004</v>
      </c>
      <c r="F16651" s="429">
        <v>6.9144639999999988</v>
      </c>
    </row>
    <row r="16652" spans="1:6" x14ac:dyDescent="0.3">
      <c r="A16652" s="336">
        <v>55001</v>
      </c>
      <c r="B16652" s="2" t="s">
        <v>295</v>
      </c>
      <c r="C16652" s="429">
        <v>6.5909089999999999</v>
      </c>
      <c r="D16652" s="429">
        <v>3.396366</v>
      </c>
      <c r="E16652" s="429">
        <v>3.1945429999999999</v>
      </c>
      <c r="F16652" s="429">
        <v>12.427343999999998</v>
      </c>
    </row>
    <row r="16653" spans="1:6" x14ac:dyDescent="0.3">
      <c r="A16653" s="336">
        <v>55003</v>
      </c>
      <c r="B16653" s="2" t="s">
        <v>295</v>
      </c>
      <c r="C16653" s="429">
        <v>6.5490490000000001</v>
      </c>
      <c r="D16653" s="429">
        <v>3.4017460000000002</v>
      </c>
      <c r="E16653" s="429">
        <v>3.147303</v>
      </c>
      <c r="F16653" s="429">
        <v>12.134407000000003</v>
      </c>
    </row>
    <row r="16654" spans="1:6" x14ac:dyDescent="0.3">
      <c r="A16654" s="336">
        <v>55005</v>
      </c>
      <c r="B16654" s="2" t="s">
        <v>295</v>
      </c>
      <c r="C16654" s="429">
        <v>6.5689549999999999</v>
      </c>
      <c r="D16654" s="429">
        <v>3.4326099999999999</v>
      </c>
      <c r="E16654" s="429">
        <v>3.1363449999999999</v>
      </c>
      <c r="F16654" s="429">
        <v>12.075445000000002</v>
      </c>
    </row>
    <row r="16655" spans="1:6" x14ac:dyDescent="0.3">
      <c r="A16655" s="336">
        <v>55006</v>
      </c>
      <c r="B16655" s="2" t="s">
        <v>295</v>
      </c>
      <c r="C16655" s="429">
        <v>6.2995559999999999</v>
      </c>
      <c r="D16655" s="429">
        <v>3.4425720000000002</v>
      </c>
      <c r="E16655" s="429">
        <v>2.8569839999999997</v>
      </c>
      <c r="F16655" s="429">
        <v>10.104253999999994</v>
      </c>
    </row>
    <row r="16656" spans="1:6" x14ac:dyDescent="0.3">
      <c r="A16656" s="336">
        <v>55007</v>
      </c>
      <c r="B16656" s="2" t="s">
        <v>295</v>
      </c>
      <c r="C16656" s="429">
        <v>6.1645729999999999</v>
      </c>
      <c r="D16656" s="429">
        <v>3.536953</v>
      </c>
      <c r="E16656" s="429">
        <v>2.6276199999999998</v>
      </c>
      <c r="F16656" s="429">
        <v>9.060539999999996</v>
      </c>
    </row>
    <row r="16657" spans="1:6" x14ac:dyDescent="0.3">
      <c r="A16657" s="336">
        <v>55008</v>
      </c>
      <c r="B16657" s="2" t="s">
        <v>295</v>
      </c>
      <c r="C16657" s="429">
        <v>6.4097949999999999</v>
      </c>
      <c r="D16657" s="429">
        <v>3.4287480000000001</v>
      </c>
      <c r="E16657" s="429">
        <v>2.9810469999999998</v>
      </c>
      <c r="F16657" s="429">
        <v>11.101323999999998</v>
      </c>
    </row>
    <row r="16658" spans="1:6" x14ac:dyDescent="0.3">
      <c r="A16658" s="336">
        <v>55009</v>
      </c>
      <c r="B16658" s="2" t="s">
        <v>295</v>
      </c>
      <c r="C16658" s="429">
        <v>6.5658849999999997</v>
      </c>
      <c r="D16658" s="429">
        <v>3.5711629999999999</v>
      </c>
      <c r="E16658" s="429">
        <v>2.9947219999999999</v>
      </c>
      <c r="F16658" s="429">
        <v>11.695312999999999</v>
      </c>
    </row>
    <row r="16659" spans="1:6" x14ac:dyDescent="0.3">
      <c r="A16659" s="336">
        <v>55011</v>
      </c>
      <c r="B16659" s="2" t="s">
        <v>295</v>
      </c>
      <c r="C16659" s="429">
        <v>6.6038230000000002</v>
      </c>
      <c r="D16659" s="429">
        <v>3.438034</v>
      </c>
      <c r="E16659" s="429">
        <v>3.1657890000000002</v>
      </c>
      <c r="F16659" s="429">
        <v>12.411841999999989</v>
      </c>
    </row>
    <row r="16660" spans="1:6" x14ac:dyDescent="0.3">
      <c r="A16660" s="336">
        <v>55012</v>
      </c>
      <c r="B16660" s="2" t="s">
        <v>295</v>
      </c>
      <c r="C16660" s="429">
        <v>6.3806310000000002</v>
      </c>
      <c r="D16660" s="429">
        <v>3.4684720000000002</v>
      </c>
      <c r="E16660" s="429">
        <v>2.9121589999999999</v>
      </c>
      <c r="F16660" s="429">
        <v>10.876505000000002</v>
      </c>
    </row>
    <row r="16661" spans="1:6" x14ac:dyDescent="0.3">
      <c r="A16661" s="336">
        <v>55013</v>
      </c>
      <c r="B16661" s="2" t="s">
        <v>295</v>
      </c>
      <c r="C16661" s="429">
        <v>6.453417</v>
      </c>
      <c r="D16661" s="429">
        <v>3.433125</v>
      </c>
      <c r="E16661" s="429">
        <v>3.020292</v>
      </c>
      <c r="F16661" s="429">
        <v>11.480423000000002</v>
      </c>
    </row>
    <row r="16662" spans="1:6" x14ac:dyDescent="0.3">
      <c r="A16662" s="336">
        <v>55014</v>
      </c>
      <c r="B16662" s="2" t="s">
        <v>295</v>
      </c>
      <c r="C16662" s="429">
        <v>6.6465350000000001</v>
      </c>
      <c r="D16662" s="429">
        <v>3.3979750000000002</v>
      </c>
      <c r="E16662" s="429">
        <v>3.2485599999999999</v>
      </c>
      <c r="F16662" s="429">
        <v>12.938874999999992</v>
      </c>
    </row>
    <row r="16663" spans="1:6" x14ac:dyDescent="0.3">
      <c r="A16663" s="336">
        <v>55016</v>
      </c>
      <c r="B16663" s="2" t="s">
        <v>295</v>
      </c>
      <c r="C16663" s="429">
        <v>6.6989190000000001</v>
      </c>
      <c r="D16663" s="429">
        <v>3.3795320000000002</v>
      </c>
      <c r="E16663" s="429">
        <v>3.3193869999999999</v>
      </c>
      <c r="F16663" s="429">
        <v>12.910956999999996</v>
      </c>
    </row>
    <row r="16664" spans="1:6" x14ac:dyDescent="0.3">
      <c r="A16664" s="336">
        <v>55017</v>
      </c>
      <c r="B16664" s="2" t="s">
        <v>295</v>
      </c>
      <c r="C16664" s="429">
        <v>6.3774050000000004</v>
      </c>
      <c r="D16664" s="429">
        <v>3.4010030000000002</v>
      </c>
      <c r="E16664" s="429">
        <v>2.9764020000000002</v>
      </c>
      <c r="F16664" s="429">
        <v>10.708149000000006</v>
      </c>
    </row>
    <row r="16665" spans="1:6" x14ac:dyDescent="0.3">
      <c r="A16665" s="336">
        <v>55018</v>
      </c>
      <c r="B16665" s="2" t="s">
        <v>295</v>
      </c>
      <c r="C16665" s="429">
        <v>6.593521</v>
      </c>
      <c r="D16665" s="429">
        <v>3.6010909999999998</v>
      </c>
      <c r="E16665" s="429">
        <v>2.9924300000000001</v>
      </c>
      <c r="F16665" s="429">
        <v>11.788584999999998</v>
      </c>
    </row>
    <row r="16666" spans="1:6" x14ac:dyDescent="0.3">
      <c r="A16666" s="336">
        <v>55019</v>
      </c>
      <c r="B16666" s="2" t="s">
        <v>295</v>
      </c>
      <c r="C16666" s="429">
        <v>6.7009109999999996</v>
      </c>
      <c r="D16666" s="429">
        <v>3.6510349999999998</v>
      </c>
      <c r="E16666" s="429">
        <v>3.0498759999999998</v>
      </c>
      <c r="F16666" s="429">
        <v>12.349027000000003</v>
      </c>
    </row>
    <row r="16667" spans="1:6" x14ac:dyDescent="0.3">
      <c r="A16667" s="336">
        <v>55020</v>
      </c>
      <c r="B16667" s="2" t="s">
        <v>295</v>
      </c>
      <c r="C16667" s="429">
        <v>6.8091590000000002</v>
      </c>
      <c r="D16667" s="429">
        <v>3.690928</v>
      </c>
      <c r="E16667" s="429">
        <v>3.1182310000000002</v>
      </c>
      <c r="F16667" s="429">
        <v>12.786909000000005</v>
      </c>
    </row>
    <row r="16668" spans="1:6" x14ac:dyDescent="0.3">
      <c r="A16668" s="336">
        <v>55021</v>
      </c>
      <c r="B16668" s="2" t="s">
        <v>295</v>
      </c>
      <c r="C16668" s="429">
        <v>6.6843110000000001</v>
      </c>
      <c r="D16668" s="429">
        <v>3.7036639999999998</v>
      </c>
      <c r="E16668" s="429">
        <v>2.9806470000000003</v>
      </c>
      <c r="F16668" s="429">
        <v>12.113551999999995</v>
      </c>
    </row>
    <row r="16669" spans="1:6" x14ac:dyDescent="0.3">
      <c r="A16669" s="336">
        <v>55024</v>
      </c>
      <c r="B16669" s="2" t="s">
        <v>295</v>
      </c>
      <c r="C16669" s="429">
        <v>6.766222</v>
      </c>
      <c r="D16669" s="429">
        <v>3.471908</v>
      </c>
      <c r="E16669" s="429">
        <v>3.294314</v>
      </c>
      <c r="F16669" s="429">
        <v>12.949365</v>
      </c>
    </row>
    <row r="16670" spans="1:6" x14ac:dyDescent="0.3">
      <c r="A16670" s="336">
        <v>55025</v>
      </c>
      <c r="B16670" s="2" t="s">
        <v>295</v>
      </c>
      <c r="C16670" s="429">
        <v>6.5633090000000003</v>
      </c>
      <c r="D16670" s="429">
        <v>3.410466</v>
      </c>
      <c r="E16670" s="429">
        <v>3.1528430000000003</v>
      </c>
      <c r="F16670" s="429">
        <v>12.221144999999996</v>
      </c>
    </row>
    <row r="16671" spans="1:6" x14ac:dyDescent="0.3">
      <c r="A16671" s="336">
        <v>55026</v>
      </c>
      <c r="B16671" s="2" t="s">
        <v>295</v>
      </c>
      <c r="C16671" s="429">
        <v>6.3567879999999999</v>
      </c>
      <c r="D16671" s="429">
        <v>3.5767829999999998</v>
      </c>
      <c r="E16671" s="429">
        <v>2.7800050000000001</v>
      </c>
      <c r="F16671" s="429">
        <v>10.345953000000002</v>
      </c>
    </row>
    <row r="16672" spans="1:6" x14ac:dyDescent="0.3">
      <c r="A16672" s="336">
        <v>55027</v>
      </c>
      <c r="B16672" s="2" t="s">
        <v>295</v>
      </c>
      <c r="C16672" s="429">
        <v>6.4350589999999999</v>
      </c>
      <c r="D16672" s="429">
        <v>3.6510180000000001</v>
      </c>
      <c r="E16672" s="429">
        <v>2.7840409999999998</v>
      </c>
      <c r="F16672" s="429">
        <v>10.651283999999997</v>
      </c>
    </row>
    <row r="16673" spans="1:6" x14ac:dyDescent="0.3">
      <c r="A16673" s="336">
        <v>55030</v>
      </c>
      <c r="B16673" s="2" t="s">
        <v>295</v>
      </c>
      <c r="C16673" s="429">
        <v>6.2512730000000003</v>
      </c>
      <c r="D16673" s="429">
        <v>3.4844759999999999</v>
      </c>
      <c r="E16673" s="429">
        <v>2.7667970000000004</v>
      </c>
      <c r="F16673" s="429">
        <v>9.7020870000000059</v>
      </c>
    </row>
    <row r="16674" spans="1:6" x14ac:dyDescent="0.3">
      <c r="A16674" s="336">
        <v>55031</v>
      </c>
      <c r="B16674" s="2" t="s">
        <v>295</v>
      </c>
      <c r="C16674" s="429">
        <v>6.6813799999999999</v>
      </c>
      <c r="D16674" s="429">
        <v>3.4696859999999998</v>
      </c>
      <c r="E16674" s="429">
        <v>3.211694</v>
      </c>
      <c r="F16674" s="429">
        <v>12.570307</v>
      </c>
    </row>
    <row r="16675" spans="1:6" x14ac:dyDescent="0.3">
      <c r="A16675" s="336">
        <v>55032</v>
      </c>
      <c r="B16675" s="2" t="s">
        <v>295</v>
      </c>
      <c r="C16675" s="429">
        <v>6.3525229999999997</v>
      </c>
      <c r="D16675" s="429">
        <v>3.4637899999999999</v>
      </c>
      <c r="E16675" s="429">
        <v>2.8887329999999998</v>
      </c>
      <c r="F16675" s="429">
        <v>10.624040000000001</v>
      </c>
    </row>
    <row r="16676" spans="1:6" x14ac:dyDescent="0.3">
      <c r="A16676" s="336">
        <v>55033</v>
      </c>
      <c r="B16676" s="2" t="s">
        <v>295</v>
      </c>
      <c r="C16676" s="429">
        <v>6.6533980000000001</v>
      </c>
      <c r="D16676" s="429">
        <v>3.4377149999999999</v>
      </c>
      <c r="E16676" s="429">
        <v>3.2156830000000003</v>
      </c>
      <c r="F16676" s="429">
        <v>12.489979000000009</v>
      </c>
    </row>
    <row r="16677" spans="1:6" x14ac:dyDescent="0.3">
      <c r="A16677" s="336">
        <v>55036</v>
      </c>
      <c r="B16677" s="2" t="s">
        <v>295</v>
      </c>
      <c r="C16677" s="429">
        <v>6.2352369999999997</v>
      </c>
      <c r="D16677" s="429">
        <v>3.5055930000000002</v>
      </c>
      <c r="E16677" s="429">
        <v>2.7296439999999995</v>
      </c>
      <c r="F16677" s="429">
        <v>9.4989510000000017</v>
      </c>
    </row>
    <row r="16678" spans="1:6" x14ac:dyDescent="0.3">
      <c r="A16678" s="336">
        <v>55037</v>
      </c>
      <c r="B16678" s="2" t="s">
        <v>295</v>
      </c>
      <c r="C16678" s="429">
        <v>6.0967960000000003</v>
      </c>
      <c r="D16678" s="429">
        <v>3.5994440000000001</v>
      </c>
      <c r="E16678" s="429">
        <v>2.4973520000000002</v>
      </c>
      <c r="F16678" s="429">
        <v>8.5869549999999926</v>
      </c>
    </row>
    <row r="16679" spans="1:6" x14ac:dyDescent="0.3">
      <c r="A16679" s="336">
        <v>55038</v>
      </c>
      <c r="B16679" s="2" t="s">
        <v>295</v>
      </c>
      <c r="C16679" s="429">
        <v>6.597588</v>
      </c>
      <c r="D16679" s="429">
        <v>3.3929809999999998</v>
      </c>
      <c r="E16679" s="429">
        <v>3.2046070000000002</v>
      </c>
      <c r="F16679" s="429">
        <v>12.473743000000002</v>
      </c>
    </row>
    <row r="16680" spans="1:6" x14ac:dyDescent="0.3">
      <c r="A16680" s="336">
        <v>55040</v>
      </c>
      <c r="B16680" s="2" t="s">
        <v>295</v>
      </c>
      <c r="C16680" s="429">
        <v>6.5128139999999997</v>
      </c>
      <c r="D16680" s="429">
        <v>3.4321410000000001</v>
      </c>
      <c r="E16680" s="429">
        <v>3.0806729999999996</v>
      </c>
      <c r="F16680" s="429">
        <v>11.757925000000004</v>
      </c>
    </row>
    <row r="16681" spans="1:6" x14ac:dyDescent="0.3">
      <c r="A16681" s="336">
        <v>55041</v>
      </c>
      <c r="B16681" s="2" t="s">
        <v>295</v>
      </c>
      <c r="C16681" s="429">
        <v>6.3356950000000003</v>
      </c>
      <c r="D16681" s="429">
        <v>3.6176140000000001</v>
      </c>
      <c r="E16681" s="429">
        <v>2.7180810000000002</v>
      </c>
      <c r="F16681" s="429">
        <v>10.18517000000001</v>
      </c>
    </row>
    <row r="16682" spans="1:6" x14ac:dyDescent="0.3">
      <c r="A16682" s="336">
        <v>55042</v>
      </c>
      <c r="B16682" s="2" t="s">
        <v>295</v>
      </c>
      <c r="C16682" s="429">
        <v>6.6238340000000004</v>
      </c>
      <c r="D16682" s="429">
        <v>3.3781840000000001</v>
      </c>
      <c r="E16682" s="429">
        <v>3.2456500000000004</v>
      </c>
      <c r="F16682" s="429">
        <v>12.607389999999999</v>
      </c>
    </row>
    <row r="16683" spans="1:6" x14ac:dyDescent="0.3">
      <c r="A16683" s="336">
        <v>55043</v>
      </c>
      <c r="B16683" s="2" t="s">
        <v>295</v>
      </c>
      <c r="C16683" s="429">
        <v>6.5524440000000004</v>
      </c>
      <c r="D16683" s="429">
        <v>3.4044560000000001</v>
      </c>
      <c r="E16683" s="429">
        <v>3.1479880000000002</v>
      </c>
      <c r="F16683" s="429">
        <v>12.233400000000007</v>
      </c>
    </row>
    <row r="16684" spans="1:6" x14ac:dyDescent="0.3">
      <c r="A16684" s="336">
        <v>55044</v>
      </c>
      <c r="B16684" s="2" t="s">
        <v>295</v>
      </c>
      <c r="C16684" s="429">
        <v>6.8145009999999999</v>
      </c>
      <c r="D16684" s="429">
        <v>3.5720679999999998</v>
      </c>
      <c r="E16684" s="429">
        <v>3.2424330000000001</v>
      </c>
      <c r="F16684" s="429">
        <v>13.008891999999999</v>
      </c>
    </row>
    <row r="16685" spans="1:6" x14ac:dyDescent="0.3">
      <c r="A16685" s="336">
        <v>55045</v>
      </c>
      <c r="B16685" s="2" t="s">
        <v>295</v>
      </c>
      <c r="C16685" s="429">
        <v>6.4165799999999997</v>
      </c>
      <c r="D16685" s="429">
        <v>3.448814</v>
      </c>
      <c r="E16685" s="429">
        <v>2.9677659999999997</v>
      </c>
      <c r="F16685" s="429">
        <v>11.203228999999997</v>
      </c>
    </row>
    <row r="16686" spans="1:6" x14ac:dyDescent="0.3">
      <c r="A16686" s="336">
        <v>55046</v>
      </c>
      <c r="B16686" s="2" t="s">
        <v>295</v>
      </c>
      <c r="C16686" s="429">
        <v>6.7973150000000002</v>
      </c>
      <c r="D16686" s="429">
        <v>3.7339259999999999</v>
      </c>
      <c r="E16686" s="429">
        <v>3.0633890000000004</v>
      </c>
      <c r="F16686" s="429">
        <v>12.707397000000007</v>
      </c>
    </row>
    <row r="16687" spans="1:6" x14ac:dyDescent="0.3">
      <c r="A16687" s="336">
        <v>55047</v>
      </c>
      <c r="B16687" s="2" t="s">
        <v>295</v>
      </c>
      <c r="C16687" s="429">
        <v>6.5193770000000004</v>
      </c>
      <c r="D16687" s="429">
        <v>3.4164189999999999</v>
      </c>
      <c r="E16687" s="429">
        <v>3.1029580000000005</v>
      </c>
      <c r="F16687" s="429">
        <v>11.843163000000004</v>
      </c>
    </row>
    <row r="16688" spans="1:6" x14ac:dyDescent="0.3">
      <c r="A16688" s="336">
        <v>55049</v>
      </c>
      <c r="B16688" s="2" t="s">
        <v>295</v>
      </c>
      <c r="C16688" s="429">
        <v>6.6191589999999998</v>
      </c>
      <c r="D16688" s="429">
        <v>3.7268439999999998</v>
      </c>
      <c r="E16688" s="429">
        <v>2.892315</v>
      </c>
      <c r="F16688" s="429">
        <v>11.649843999999998</v>
      </c>
    </row>
    <row r="16689" spans="1:6" x14ac:dyDescent="0.3">
      <c r="A16689" s="336">
        <v>55051</v>
      </c>
      <c r="B16689" s="2" t="s">
        <v>295</v>
      </c>
      <c r="C16689" s="429">
        <v>6.2115970000000003</v>
      </c>
      <c r="D16689" s="429">
        <v>3.4771719999999999</v>
      </c>
      <c r="E16689" s="429">
        <v>2.7344250000000003</v>
      </c>
      <c r="F16689" s="429">
        <v>9.4096029999999971</v>
      </c>
    </row>
    <row r="16690" spans="1:6" x14ac:dyDescent="0.3">
      <c r="A16690" s="336">
        <v>55052</v>
      </c>
      <c r="B16690" s="2" t="s">
        <v>295</v>
      </c>
      <c r="C16690" s="429">
        <v>6.716615</v>
      </c>
      <c r="D16690" s="429">
        <v>3.7477809999999998</v>
      </c>
      <c r="E16690" s="429">
        <v>2.9688340000000002</v>
      </c>
      <c r="F16690" s="429">
        <v>12.418268999999995</v>
      </c>
    </row>
    <row r="16691" spans="1:6" x14ac:dyDescent="0.3">
      <c r="A16691" s="336">
        <v>55053</v>
      </c>
      <c r="B16691" s="2" t="s">
        <v>295</v>
      </c>
      <c r="C16691" s="429">
        <v>6.5964999999999998</v>
      </c>
      <c r="D16691" s="429">
        <v>3.6417950000000001</v>
      </c>
      <c r="E16691" s="429">
        <v>2.9547049999999997</v>
      </c>
      <c r="F16691" s="429">
        <v>11.708770000000001</v>
      </c>
    </row>
    <row r="16692" spans="1:6" x14ac:dyDescent="0.3">
      <c r="A16692" s="336">
        <v>55054</v>
      </c>
      <c r="B16692" s="2" t="s">
        <v>295</v>
      </c>
      <c r="C16692" s="429">
        <v>6.7998339999999997</v>
      </c>
      <c r="D16692" s="429">
        <v>3.6690649999999998</v>
      </c>
      <c r="E16692" s="429">
        <v>3.1307689999999999</v>
      </c>
      <c r="F16692" s="429">
        <v>12.742279000000003</v>
      </c>
    </row>
    <row r="16693" spans="1:6" x14ac:dyDescent="0.3">
      <c r="A16693" s="336">
        <v>55055</v>
      </c>
      <c r="B16693" s="2" t="s">
        <v>295</v>
      </c>
      <c r="C16693" s="429">
        <v>6.7180590000000002</v>
      </c>
      <c r="D16693" s="429">
        <v>3.3504230000000002</v>
      </c>
      <c r="E16693" s="429">
        <v>3.3676360000000001</v>
      </c>
      <c r="F16693" s="429">
        <v>13.239200999999994</v>
      </c>
    </row>
    <row r="16694" spans="1:6" x14ac:dyDescent="0.3">
      <c r="A16694" s="336">
        <v>55056</v>
      </c>
      <c r="B16694" s="2" t="s">
        <v>295</v>
      </c>
      <c r="C16694" s="429">
        <v>6.3997729999999997</v>
      </c>
      <c r="D16694" s="429">
        <v>3.4549560000000001</v>
      </c>
      <c r="E16694" s="429">
        <v>2.9448169999999996</v>
      </c>
      <c r="F16694" s="429">
        <v>10.96339</v>
      </c>
    </row>
    <row r="16695" spans="1:6" x14ac:dyDescent="0.3">
      <c r="A16695" s="336">
        <v>55057</v>
      </c>
      <c r="B16695" s="2" t="s">
        <v>295</v>
      </c>
      <c r="C16695" s="429">
        <v>6.7108090000000002</v>
      </c>
      <c r="D16695" s="429">
        <v>3.5982259999999999</v>
      </c>
      <c r="E16695" s="429">
        <v>3.1125830000000003</v>
      </c>
      <c r="F16695" s="429">
        <v>12.424179999999996</v>
      </c>
    </row>
    <row r="16696" spans="1:6" x14ac:dyDescent="0.3">
      <c r="A16696" s="336">
        <v>55060</v>
      </c>
      <c r="B16696" s="2" t="s">
        <v>295</v>
      </c>
      <c r="C16696" s="429">
        <v>6.5529000000000002</v>
      </c>
      <c r="D16696" s="429">
        <v>3.752049</v>
      </c>
      <c r="E16696" s="429">
        <v>2.8008510000000002</v>
      </c>
      <c r="F16696" s="429">
        <v>11.163086</v>
      </c>
    </row>
    <row r="16697" spans="1:6" x14ac:dyDescent="0.3">
      <c r="A16697" s="336">
        <v>55063</v>
      </c>
      <c r="B16697" s="2" t="s">
        <v>295</v>
      </c>
      <c r="C16697" s="429">
        <v>6.2121500000000003</v>
      </c>
      <c r="D16697" s="429">
        <v>3.5260150000000001</v>
      </c>
      <c r="E16697" s="429">
        <v>2.6861350000000002</v>
      </c>
      <c r="F16697" s="429">
        <v>9.4947179999999989</v>
      </c>
    </row>
    <row r="16698" spans="1:6" x14ac:dyDescent="0.3">
      <c r="A16698" s="336">
        <v>55065</v>
      </c>
      <c r="B16698" s="2" t="s">
        <v>295</v>
      </c>
      <c r="C16698" s="429">
        <v>6.6894239999999998</v>
      </c>
      <c r="D16698" s="429">
        <v>3.5045289999999998</v>
      </c>
      <c r="E16698" s="429">
        <v>3.184895</v>
      </c>
      <c r="F16698" s="429">
        <v>12.485802000000003</v>
      </c>
    </row>
    <row r="16699" spans="1:6" x14ac:dyDescent="0.3">
      <c r="A16699" s="336">
        <v>55066</v>
      </c>
      <c r="B16699" s="2" t="s">
        <v>295</v>
      </c>
      <c r="C16699" s="429">
        <v>6.4502309999999996</v>
      </c>
      <c r="D16699" s="429">
        <v>3.5872480000000002</v>
      </c>
      <c r="E16699" s="429">
        <v>2.8629829999999994</v>
      </c>
      <c r="F16699" s="429">
        <v>10.917481000000002</v>
      </c>
    </row>
    <row r="16700" spans="1:6" x14ac:dyDescent="0.3">
      <c r="A16700" s="336">
        <v>55067</v>
      </c>
      <c r="B16700" s="2" t="s">
        <v>295</v>
      </c>
      <c r="C16700" s="429">
        <v>6.2663510000000002</v>
      </c>
      <c r="D16700" s="429">
        <v>3.5086940000000002</v>
      </c>
      <c r="E16700" s="429">
        <v>2.757657</v>
      </c>
      <c r="F16700" s="429">
        <v>9.9317800000000034</v>
      </c>
    </row>
    <row r="16701" spans="1:6" x14ac:dyDescent="0.3">
      <c r="A16701" s="336">
        <v>55068</v>
      </c>
      <c r="B16701" s="2" t="s">
        <v>295</v>
      </c>
      <c r="C16701" s="429">
        <v>6.7618640000000001</v>
      </c>
      <c r="D16701" s="429">
        <v>3.383222</v>
      </c>
      <c r="E16701" s="429">
        <v>3.3786420000000001</v>
      </c>
      <c r="F16701" s="429">
        <v>13.274903999999992</v>
      </c>
    </row>
    <row r="16702" spans="1:6" x14ac:dyDescent="0.3">
      <c r="A16702" s="336">
        <v>55069</v>
      </c>
      <c r="B16702" s="2" t="s">
        <v>295</v>
      </c>
      <c r="C16702" s="429">
        <v>6.3004150000000001</v>
      </c>
      <c r="D16702" s="429">
        <v>3.4839500000000001</v>
      </c>
      <c r="E16702" s="429">
        <v>2.816465</v>
      </c>
      <c r="F16702" s="429">
        <v>10.211026000000004</v>
      </c>
    </row>
    <row r="16703" spans="1:6" x14ac:dyDescent="0.3">
      <c r="A16703" s="336">
        <v>55070</v>
      </c>
      <c r="B16703" s="2" t="s">
        <v>295</v>
      </c>
      <c r="C16703" s="429">
        <v>6.5855730000000001</v>
      </c>
      <c r="D16703" s="429">
        <v>3.441414</v>
      </c>
      <c r="E16703" s="429">
        <v>3.1441590000000001</v>
      </c>
      <c r="F16703" s="429">
        <v>12.308658999999999</v>
      </c>
    </row>
    <row r="16704" spans="1:6" x14ac:dyDescent="0.3">
      <c r="A16704" s="336">
        <v>55071</v>
      </c>
      <c r="B16704" s="2" t="s">
        <v>295</v>
      </c>
      <c r="C16704" s="429">
        <v>6.7293440000000002</v>
      </c>
      <c r="D16704" s="429">
        <v>3.3646769999999999</v>
      </c>
      <c r="E16704" s="429">
        <v>3.3646670000000003</v>
      </c>
      <c r="F16704" s="429">
        <v>13.162766999999995</v>
      </c>
    </row>
    <row r="16705" spans="1:6" x14ac:dyDescent="0.3">
      <c r="A16705" s="336">
        <v>55072</v>
      </c>
      <c r="B16705" s="2" t="s">
        <v>295</v>
      </c>
      <c r="C16705" s="429">
        <v>5.9806100000000004</v>
      </c>
      <c r="D16705" s="429">
        <v>3.6537799999999998</v>
      </c>
      <c r="E16705" s="429">
        <v>2.3268300000000006</v>
      </c>
      <c r="F16705" s="429">
        <v>7.5263600000000075</v>
      </c>
    </row>
    <row r="16706" spans="1:6" x14ac:dyDescent="0.3">
      <c r="A16706" s="336">
        <v>55073</v>
      </c>
      <c r="B16706" s="2" t="s">
        <v>295</v>
      </c>
      <c r="C16706" s="429">
        <v>6.4877900000000004</v>
      </c>
      <c r="D16706" s="429">
        <v>3.428118</v>
      </c>
      <c r="E16706" s="429">
        <v>3.0596720000000004</v>
      </c>
      <c r="F16706" s="429">
        <v>11.635334999999998</v>
      </c>
    </row>
    <row r="16707" spans="1:6" x14ac:dyDescent="0.3">
      <c r="A16707" s="336">
        <v>55074</v>
      </c>
      <c r="B16707" s="2" t="s">
        <v>295</v>
      </c>
      <c r="C16707" s="429">
        <v>6.3922369999999997</v>
      </c>
      <c r="D16707" s="429">
        <v>3.4656419999999999</v>
      </c>
      <c r="E16707" s="429">
        <v>2.9265949999999998</v>
      </c>
      <c r="F16707" s="429">
        <v>10.971232999999998</v>
      </c>
    </row>
    <row r="16708" spans="1:6" x14ac:dyDescent="0.3">
      <c r="A16708" s="336">
        <v>55075</v>
      </c>
      <c r="B16708" s="2" t="s">
        <v>295</v>
      </c>
      <c r="C16708" s="429">
        <v>6.7460779999999998</v>
      </c>
      <c r="D16708" s="429">
        <v>3.3342930000000002</v>
      </c>
      <c r="E16708" s="429">
        <v>3.4117849999999996</v>
      </c>
      <c r="F16708" s="429">
        <v>13.501882999999996</v>
      </c>
    </row>
    <row r="16709" spans="1:6" x14ac:dyDescent="0.3">
      <c r="A16709" s="336">
        <v>55076</v>
      </c>
      <c r="B16709" s="2" t="s">
        <v>295</v>
      </c>
      <c r="C16709" s="429">
        <v>6.7439850000000003</v>
      </c>
      <c r="D16709" s="429">
        <v>3.3472849999999998</v>
      </c>
      <c r="E16709" s="429">
        <v>3.3967000000000005</v>
      </c>
      <c r="F16709" s="429">
        <v>13.378387000000004</v>
      </c>
    </row>
    <row r="16710" spans="1:6" x14ac:dyDescent="0.3">
      <c r="A16710" s="336">
        <v>55077</v>
      </c>
      <c r="B16710" s="2" t="s">
        <v>295</v>
      </c>
      <c r="C16710" s="429">
        <v>6.7614089999999996</v>
      </c>
      <c r="D16710" s="429">
        <v>3.3431829999999998</v>
      </c>
      <c r="E16710" s="429">
        <v>3.4182259999999998</v>
      </c>
      <c r="F16710" s="429">
        <v>13.511937999999997</v>
      </c>
    </row>
    <row r="16711" spans="1:6" x14ac:dyDescent="0.3">
      <c r="A16711" s="336">
        <v>55079</v>
      </c>
      <c r="B16711" s="2" t="s">
        <v>295</v>
      </c>
      <c r="C16711" s="429">
        <v>6.4889760000000001</v>
      </c>
      <c r="D16711" s="429">
        <v>3.4334609999999999</v>
      </c>
      <c r="E16711" s="429">
        <v>3.0555150000000002</v>
      </c>
      <c r="F16711" s="429">
        <v>11.564233000000005</v>
      </c>
    </row>
    <row r="16712" spans="1:6" x14ac:dyDescent="0.3">
      <c r="A16712" s="336">
        <v>55080</v>
      </c>
      <c r="B16712" s="2" t="s">
        <v>295</v>
      </c>
      <c r="C16712" s="429">
        <v>6.33528</v>
      </c>
      <c r="D16712" s="429">
        <v>3.4408240000000001</v>
      </c>
      <c r="E16712" s="429">
        <v>2.8944559999999999</v>
      </c>
      <c r="F16712" s="429">
        <v>10.464514999999995</v>
      </c>
    </row>
    <row r="16713" spans="1:6" x14ac:dyDescent="0.3">
      <c r="A16713" s="336">
        <v>55082</v>
      </c>
      <c r="B16713" s="2" t="s">
        <v>295</v>
      </c>
      <c r="C16713" s="429">
        <v>6.5729819999999997</v>
      </c>
      <c r="D16713" s="429">
        <v>3.3952800000000001</v>
      </c>
      <c r="E16713" s="429">
        <v>3.1777019999999996</v>
      </c>
      <c r="F16713" s="429">
        <v>12.243847999999996</v>
      </c>
    </row>
    <row r="16714" spans="1:6" x14ac:dyDescent="0.3">
      <c r="A16714" s="336">
        <v>55084</v>
      </c>
      <c r="B16714" s="2" t="s">
        <v>295</v>
      </c>
      <c r="C16714" s="429">
        <v>6.3496439999999996</v>
      </c>
      <c r="D16714" s="429">
        <v>3.4873850000000002</v>
      </c>
      <c r="E16714" s="429">
        <v>2.8622589999999994</v>
      </c>
      <c r="F16714" s="429">
        <v>10.593520999999999</v>
      </c>
    </row>
    <row r="16715" spans="1:6" x14ac:dyDescent="0.3">
      <c r="A16715" s="336">
        <v>55087</v>
      </c>
      <c r="B16715" s="2" t="s">
        <v>295</v>
      </c>
      <c r="C16715" s="429">
        <v>6.706753</v>
      </c>
      <c r="D16715" s="429">
        <v>3.7365569999999999</v>
      </c>
      <c r="E16715" s="429">
        <v>2.9701960000000001</v>
      </c>
      <c r="F16715" s="429">
        <v>12.277108999999999</v>
      </c>
    </row>
    <row r="16716" spans="1:6" x14ac:dyDescent="0.3">
      <c r="A16716" s="336">
        <v>55088</v>
      </c>
      <c r="B16716" s="2" t="s">
        <v>295</v>
      </c>
      <c r="C16716" s="429">
        <v>6.7998830000000003</v>
      </c>
      <c r="D16716" s="429">
        <v>3.7057129999999998</v>
      </c>
      <c r="E16716" s="429">
        <v>3.0941700000000005</v>
      </c>
      <c r="F16716" s="429">
        <v>12.732431000000002</v>
      </c>
    </row>
    <row r="16717" spans="1:6" x14ac:dyDescent="0.3">
      <c r="A16717" s="336">
        <v>55089</v>
      </c>
      <c r="B16717" s="2" t="s">
        <v>295</v>
      </c>
      <c r="C16717" s="429">
        <v>6.5340759999999998</v>
      </c>
      <c r="D16717" s="429">
        <v>3.5321229999999999</v>
      </c>
      <c r="E16717" s="429">
        <v>3.0019529999999999</v>
      </c>
      <c r="F16717" s="429">
        <v>11.616562000000002</v>
      </c>
    </row>
    <row r="16718" spans="1:6" x14ac:dyDescent="0.3">
      <c r="A16718" s="336">
        <v>55092</v>
      </c>
      <c r="B16718" s="2" t="s">
        <v>295</v>
      </c>
      <c r="C16718" s="429">
        <v>6.5511429999999997</v>
      </c>
      <c r="D16718" s="429">
        <v>3.4226549999999998</v>
      </c>
      <c r="E16718" s="429">
        <v>3.1284879999999999</v>
      </c>
      <c r="F16718" s="429">
        <v>12.053747000000012</v>
      </c>
    </row>
    <row r="16719" spans="1:6" x14ac:dyDescent="0.3">
      <c r="A16719" s="336">
        <v>55101</v>
      </c>
      <c r="B16719" s="2" t="s">
        <v>295</v>
      </c>
      <c r="C16719" s="429">
        <v>6.754156</v>
      </c>
      <c r="D16719" s="429">
        <v>3.329987</v>
      </c>
      <c r="E16719" s="429">
        <v>3.424169</v>
      </c>
      <c r="F16719" s="429">
        <v>13.668087</v>
      </c>
    </row>
    <row r="16720" spans="1:6" x14ac:dyDescent="0.3">
      <c r="A16720" s="336">
        <v>55102</v>
      </c>
      <c r="B16720" s="2" t="s">
        <v>295</v>
      </c>
      <c r="C16720" s="429">
        <v>6.7913779999999999</v>
      </c>
      <c r="D16720" s="429">
        <v>3.3334839999999999</v>
      </c>
      <c r="E16720" s="429">
        <v>3.457894</v>
      </c>
      <c r="F16720" s="429">
        <v>13.909520000000004</v>
      </c>
    </row>
    <row r="16721" spans="1:6" x14ac:dyDescent="0.3">
      <c r="A16721" s="336">
        <v>55103</v>
      </c>
      <c r="B16721" s="2" t="s">
        <v>295</v>
      </c>
      <c r="C16721" s="429">
        <v>6.773733</v>
      </c>
      <c r="D16721" s="429">
        <v>3.3457439999999998</v>
      </c>
      <c r="E16721" s="429">
        <v>3.4279890000000002</v>
      </c>
      <c r="F16721" s="429">
        <v>13.807817</v>
      </c>
    </row>
    <row r="16722" spans="1:6" x14ac:dyDescent="0.3">
      <c r="A16722" s="336">
        <v>55104</v>
      </c>
      <c r="B16722" s="2" t="s">
        <v>295</v>
      </c>
      <c r="C16722" s="429">
        <v>6.8047490000000002</v>
      </c>
      <c r="D16722" s="429">
        <v>3.3529710000000001</v>
      </c>
      <c r="E16722" s="429">
        <v>3.451778</v>
      </c>
      <c r="F16722" s="429">
        <v>14.011600999999999</v>
      </c>
    </row>
    <row r="16723" spans="1:6" x14ac:dyDescent="0.3">
      <c r="A16723" s="336">
        <v>55105</v>
      </c>
      <c r="B16723" s="2" t="s">
        <v>295</v>
      </c>
      <c r="C16723" s="429">
        <v>6.8171039999999996</v>
      </c>
      <c r="D16723" s="429">
        <v>3.3463949999999998</v>
      </c>
      <c r="E16723" s="429">
        <v>3.4707089999999998</v>
      </c>
      <c r="F16723" s="429">
        <v>14.089149000000006</v>
      </c>
    </row>
    <row r="16724" spans="1:6" x14ac:dyDescent="0.3">
      <c r="A16724" s="336">
        <v>55106</v>
      </c>
      <c r="B16724" s="2" t="s">
        <v>295</v>
      </c>
      <c r="C16724" s="429">
        <v>6.7238420000000003</v>
      </c>
      <c r="D16724" s="429">
        <v>3.3386459999999998</v>
      </c>
      <c r="E16724" s="429">
        <v>3.3851960000000005</v>
      </c>
      <c r="F16724" s="429">
        <v>13.434887000000007</v>
      </c>
    </row>
    <row r="16725" spans="1:6" x14ac:dyDescent="0.3">
      <c r="A16725" s="336">
        <v>55107</v>
      </c>
      <c r="B16725" s="2" t="s">
        <v>295</v>
      </c>
      <c r="C16725" s="429">
        <v>6.7641299999999998</v>
      </c>
      <c r="D16725" s="429">
        <v>3.32436</v>
      </c>
      <c r="E16725" s="429">
        <v>3.4397699999999998</v>
      </c>
      <c r="F16725" s="429">
        <v>13.714212999999997</v>
      </c>
    </row>
    <row r="16726" spans="1:6" x14ac:dyDescent="0.3">
      <c r="A16726" s="336">
        <v>55108</v>
      </c>
      <c r="B16726" s="2" t="s">
        <v>295</v>
      </c>
      <c r="C16726" s="429">
        <v>6.7978839999999998</v>
      </c>
      <c r="D16726" s="429">
        <v>3.3662559999999999</v>
      </c>
      <c r="E16726" s="429">
        <v>3.4316279999999999</v>
      </c>
      <c r="F16726" s="429">
        <v>13.971981000000003</v>
      </c>
    </row>
    <row r="16727" spans="1:6" x14ac:dyDescent="0.3">
      <c r="A16727" s="336">
        <v>55109</v>
      </c>
      <c r="B16727" s="2" t="s">
        <v>295</v>
      </c>
      <c r="C16727" s="429">
        <v>6.6840130000000002</v>
      </c>
      <c r="D16727" s="429">
        <v>3.3559909999999999</v>
      </c>
      <c r="E16727" s="429">
        <v>3.3280220000000003</v>
      </c>
      <c r="F16727" s="429">
        <v>13.158265000000007</v>
      </c>
    </row>
    <row r="16728" spans="1:6" x14ac:dyDescent="0.3">
      <c r="A16728" s="336">
        <v>55110</v>
      </c>
      <c r="B16728" s="2" t="s">
        <v>295</v>
      </c>
      <c r="C16728" s="429">
        <v>6.6410030000000004</v>
      </c>
      <c r="D16728" s="429">
        <v>3.3750589999999998</v>
      </c>
      <c r="E16728" s="429">
        <v>3.2659440000000006</v>
      </c>
      <c r="F16728" s="429">
        <v>12.836198999999997</v>
      </c>
    </row>
    <row r="16729" spans="1:6" x14ac:dyDescent="0.3">
      <c r="A16729" s="336">
        <v>55111</v>
      </c>
      <c r="B16729" s="2" t="s">
        <v>295</v>
      </c>
      <c r="C16729" s="429">
        <v>6.8463029999999998</v>
      </c>
      <c r="D16729" s="429">
        <v>3.361548</v>
      </c>
      <c r="E16729" s="429">
        <v>3.4847549999999998</v>
      </c>
      <c r="F16729" s="429">
        <v>14.167088999999997</v>
      </c>
    </row>
    <row r="16730" spans="1:6" x14ac:dyDescent="0.3">
      <c r="A16730" s="336">
        <v>55112</v>
      </c>
      <c r="B16730" s="2" t="s">
        <v>295</v>
      </c>
      <c r="C16730" s="429">
        <v>6.7447150000000002</v>
      </c>
      <c r="D16730" s="429">
        <v>3.4012090000000001</v>
      </c>
      <c r="E16730" s="429">
        <v>3.3435060000000001</v>
      </c>
      <c r="F16730" s="429">
        <v>13.624536000000003</v>
      </c>
    </row>
    <row r="16731" spans="1:6" x14ac:dyDescent="0.3">
      <c r="A16731" s="336">
        <v>55113</v>
      </c>
      <c r="B16731" s="2" t="s">
        <v>295</v>
      </c>
      <c r="C16731" s="429">
        <v>6.7619959999999999</v>
      </c>
      <c r="D16731" s="429">
        <v>3.37019</v>
      </c>
      <c r="E16731" s="429">
        <v>3.3918059999999999</v>
      </c>
      <c r="F16731" s="429">
        <v>13.745000999999998</v>
      </c>
    </row>
    <row r="16732" spans="1:6" x14ac:dyDescent="0.3">
      <c r="A16732" s="336">
        <v>55114</v>
      </c>
      <c r="B16732" s="2" t="s">
        <v>295</v>
      </c>
      <c r="C16732" s="429">
        <v>6.8186200000000001</v>
      </c>
      <c r="D16732" s="429">
        <v>3.366838</v>
      </c>
      <c r="E16732" s="429">
        <v>3.4517820000000001</v>
      </c>
      <c r="F16732" s="429">
        <v>14.107113999999999</v>
      </c>
    </row>
    <row r="16733" spans="1:6" x14ac:dyDescent="0.3">
      <c r="A16733" s="336">
        <v>55115</v>
      </c>
      <c r="B16733" s="2" t="s">
        <v>295</v>
      </c>
      <c r="C16733" s="429">
        <v>6.6350670000000003</v>
      </c>
      <c r="D16733" s="429">
        <v>3.376512</v>
      </c>
      <c r="E16733" s="429">
        <v>3.2585550000000003</v>
      </c>
      <c r="F16733" s="429">
        <v>12.697175999999999</v>
      </c>
    </row>
    <row r="16734" spans="1:6" x14ac:dyDescent="0.3">
      <c r="A16734" s="336">
        <v>55116</v>
      </c>
      <c r="B16734" s="2" t="s">
        <v>295</v>
      </c>
      <c r="C16734" s="429">
        <v>6.8316590000000001</v>
      </c>
      <c r="D16734" s="429">
        <v>3.3445290000000001</v>
      </c>
      <c r="E16734" s="429">
        <v>3.4871300000000001</v>
      </c>
      <c r="F16734" s="429">
        <v>14.160534000000002</v>
      </c>
    </row>
    <row r="16735" spans="1:6" x14ac:dyDescent="0.3">
      <c r="A16735" s="336">
        <v>55117</v>
      </c>
      <c r="B16735" s="2" t="s">
        <v>295</v>
      </c>
      <c r="C16735" s="429">
        <v>6.7317749999999998</v>
      </c>
      <c r="D16735" s="429">
        <v>3.3475830000000002</v>
      </c>
      <c r="E16735" s="429">
        <v>3.3841919999999996</v>
      </c>
      <c r="F16735" s="429">
        <v>13.547556999999994</v>
      </c>
    </row>
    <row r="16736" spans="1:6" x14ac:dyDescent="0.3">
      <c r="A16736" s="336">
        <v>55118</v>
      </c>
      <c r="B16736" s="2" t="s">
        <v>295</v>
      </c>
      <c r="C16736" s="429">
        <v>6.7890490000000003</v>
      </c>
      <c r="D16736" s="429">
        <v>3.3292860000000002</v>
      </c>
      <c r="E16736" s="429">
        <v>3.4597630000000001</v>
      </c>
      <c r="F16736" s="429">
        <v>13.841578999999992</v>
      </c>
    </row>
    <row r="16737" spans="1:6" x14ac:dyDescent="0.3">
      <c r="A16737" s="336">
        <v>55119</v>
      </c>
      <c r="B16737" s="2" t="s">
        <v>295</v>
      </c>
      <c r="C16737" s="429">
        <v>6.707611</v>
      </c>
      <c r="D16737" s="429">
        <v>3.3453080000000002</v>
      </c>
      <c r="E16737" s="429">
        <v>3.3623029999999998</v>
      </c>
      <c r="F16737" s="429">
        <v>13.263332999999996</v>
      </c>
    </row>
    <row r="16738" spans="1:6" x14ac:dyDescent="0.3">
      <c r="A16738" s="336">
        <v>55120</v>
      </c>
      <c r="B16738" s="2" t="s">
        <v>295</v>
      </c>
      <c r="C16738" s="429">
        <v>6.8142990000000001</v>
      </c>
      <c r="D16738" s="429">
        <v>3.3500719999999999</v>
      </c>
      <c r="E16738" s="429">
        <v>3.4642270000000002</v>
      </c>
      <c r="F16738" s="429">
        <v>13.93450600000001</v>
      </c>
    </row>
    <row r="16739" spans="1:6" x14ac:dyDescent="0.3">
      <c r="A16739" s="336">
        <v>55121</v>
      </c>
      <c r="B16739" s="2" t="s">
        <v>295</v>
      </c>
      <c r="C16739" s="429">
        <v>6.8195420000000002</v>
      </c>
      <c r="D16739" s="429">
        <v>3.3651689999999999</v>
      </c>
      <c r="E16739" s="429">
        <v>3.4543730000000004</v>
      </c>
      <c r="F16739" s="429">
        <v>13.876987</v>
      </c>
    </row>
    <row r="16740" spans="1:6" x14ac:dyDescent="0.3">
      <c r="A16740" s="336">
        <v>55122</v>
      </c>
      <c r="B16740" s="2" t="s">
        <v>295</v>
      </c>
      <c r="C16740" s="429">
        <v>6.8389899999999999</v>
      </c>
      <c r="D16740" s="429">
        <v>3.3989720000000001</v>
      </c>
      <c r="E16740" s="429">
        <v>3.4400179999999998</v>
      </c>
      <c r="F16740" s="429">
        <v>13.796392999999991</v>
      </c>
    </row>
    <row r="16741" spans="1:6" x14ac:dyDescent="0.3">
      <c r="A16741" s="336">
        <v>55123</v>
      </c>
      <c r="B16741" s="2" t="s">
        <v>295</v>
      </c>
      <c r="C16741" s="429">
        <v>6.7979240000000001</v>
      </c>
      <c r="D16741" s="429">
        <v>3.3684150000000002</v>
      </c>
      <c r="E16741" s="429">
        <v>3.4295089999999999</v>
      </c>
      <c r="F16741" s="429">
        <v>13.649673999999987</v>
      </c>
    </row>
    <row r="16742" spans="1:6" x14ac:dyDescent="0.3">
      <c r="A16742" s="336">
        <v>55124</v>
      </c>
      <c r="B16742" s="2" t="s">
        <v>295</v>
      </c>
      <c r="C16742" s="429">
        <v>6.8328689999999996</v>
      </c>
      <c r="D16742" s="429">
        <v>3.4274450000000001</v>
      </c>
      <c r="E16742" s="429">
        <v>3.4054239999999996</v>
      </c>
      <c r="F16742" s="429">
        <v>13.541765000000009</v>
      </c>
    </row>
    <row r="16743" spans="1:6" x14ac:dyDescent="0.3">
      <c r="A16743" s="336">
        <v>55125</v>
      </c>
      <c r="B16743" s="2" t="s">
        <v>295</v>
      </c>
      <c r="C16743" s="429">
        <v>6.6661630000000001</v>
      </c>
      <c r="D16743" s="429">
        <v>3.3622700000000001</v>
      </c>
      <c r="E16743" s="429">
        <v>3.303893</v>
      </c>
      <c r="F16743" s="429">
        <v>12.914778000000005</v>
      </c>
    </row>
    <row r="16744" spans="1:6" x14ac:dyDescent="0.3">
      <c r="A16744" s="336">
        <v>55126</v>
      </c>
      <c r="B16744" s="2" t="s">
        <v>295</v>
      </c>
      <c r="C16744" s="429">
        <v>6.7011560000000001</v>
      </c>
      <c r="D16744" s="429">
        <v>3.38463</v>
      </c>
      <c r="E16744" s="429">
        <v>3.3165260000000001</v>
      </c>
      <c r="F16744" s="429">
        <v>13.356596999999994</v>
      </c>
    </row>
    <row r="16745" spans="1:6" x14ac:dyDescent="0.3">
      <c r="A16745" s="336">
        <v>55127</v>
      </c>
      <c r="B16745" s="2" t="s">
        <v>295</v>
      </c>
      <c r="C16745" s="429">
        <v>6.6695380000000002</v>
      </c>
      <c r="D16745" s="429">
        <v>3.3696640000000002</v>
      </c>
      <c r="E16745" s="429">
        <v>3.299874</v>
      </c>
      <c r="F16745" s="429">
        <v>13.160270000000008</v>
      </c>
    </row>
    <row r="16746" spans="1:6" x14ac:dyDescent="0.3">
      <c r="A16746" s="336">
        <v>55128</v>
      </c>
      <c r="B16746" s="2" t="s">
        <v>295</v>
      </c>
      <c r="C16746" s="429">
        <v>6.6629449999999997</v>
      </c>
      <c r="D16746" s="429">
        <v>3.363445</v>
      </c>
      <c r="E16746" s="429">
        <v>3.2994999999999997</v>
      </c>
      <c r="F16746" s="429">
        <v>12.922409000000002</v>
      </c>
    </row>
    <row r="16747" spans="1:6" x14ac:dyDescent="0.3">
      <c r="A16747" s="336">
        <v>55129</v>
      </c>
      <c r="B16747" s="2" t="s">
        <v>295</v>
      </c>
      <c r="C16747" s="429">
        <v>6.6514300000000004</v>
      </c>
      <c r="D16747" s="429">
        <v>3.3750779999999998</v>
      </c>
      <c r="E16747" s="429">
        <v>3.2763520000000006</v>
      </c>
      <c r="F16747" s="429">
        <v>12.762858000000001</v>
      </c>
    </row>
    <row r="16748" spans="1:6" x14ac:dyDescent="0.3">
      <c r="A16748" s="336">
        <v>55130</v>
      </c>
      <c r="B16748" s="2" t="s">
        <v>295</v>
      </c>
      <c r="C16748" s="429">
        <v>6.7383920000000002</v>
      </c>
      <c r="D16748" s="429">
        <v>3.3348840000000002</v>
      </c>
      <c r="E16748" s="429">
        <v>3.403508</v>
      </c>
      <c r="F16748" s="429">
        <v>13.575886999999998</v>
      </c>
    </row>
    <row r="16749" spans="1:6" x14ac:dyDescent="0.3">
      <c r="A16749" s="336">
        <v>55301</v>
      </c>
      <c r="B16749" s="2" t="s">
        <v>295</v>
      </c>
      <c r="C16749" s="429">
        <v>6.7706220000000004</v>
      </c>
      <c r="D16749" s="429">
        <v>3.5264470000000001</v>
      </c>
      <c r="E16749" s="429">
        <v>3.2441750000000003</v>
      </c>
      <c r="F16749" s="429">
        <v>13.456390999999993</v>
      </c>
    </row>
    <row r="16750" spans="1:6" x14ac:dyDescent="0.3">
      <c r="A16750" s="336">
        <v>55302</v>
      </c>
      <c r="B16750" s="2" t="s">
        <v>295</v>
      </c>
      <c r="C16750" s="429">
        <v>6.7388529999999998</v>
      </c>
      <c r="D16750" s="429">
        <v>3.262235</v>
      </c>
      <c r="E16750" s="429">
        <v>3.4766179999999998</v>
      </c>
      <c r="F16750" s="429">
        <v>13.288969999999992</v>
      </c>
    </row>
    <row r="16751" spans="1:6" x14ac:dyDescent="0.3">
      <c r="A16751" s="336">
        <v>55303</v>
      </c>
      <c r="B16751" s="2" t="s">
        <v>295</v>
      </c>
      <c r="C16751" s="429">
        <v>6.6801009999999996</v>
      </c>
      <c r="D16751" s="429">
        <v>3.4846910000000002</v>
      </c>
      <c r="E16751" s="429">
        <v>3.1954099999999994</v>
      </c>
      <c r="F16751" s="429">
        <v>13.003170000000008</v>
      </c>
    </row>
    <row r="16752" spans="1:6" x14ac:dyDescent="0.3">
      <c r="A16752" s="336">
        <v>55304</v>
      </c>
      <c r="B16752" s="2" t="s">
        <v>295</v>
      </c>
      <c r="C16752" s="429">
        <v>6.6541959999999998</v>
      </c>
      <c r="D16752" s="429">
        <v>3.4452020000000001</v>
      </c>
      <c r="E16752" s="429">
        <v>3.2089939999999997</v>
      </c>
      <c r="F16752" s="429">
        <v>12.872502000000004</v>
      </c>
    </row>
    <row r="16753" spans="1:6" x14ac:dyDescent="0.3">
      <c r="A16753" s="336">
        <v>55305</v>
      </c>
      <c r="B16753" s="2" t="s">
        <v>295</v>
      </c>
      <c r="C16753" s="429">
        <v>6.9082660000000002</v>
      </c>
      <c r="D16753" s="429">
        <v>3.6457999999999999</v>
      </c>
      <c r="E16753" s="429">
        <v>3.2624660000000003</v>
      </c>
      <c r="F16753" s="429">
        <v>13.908895999999999</v>
      </c>
    </row>
    <row r="16754" spans="1:6" x14ac:dyDescent="0.3">
      <c r="A16754" s="336">
        <v>55306</v>
      </c>
      <c r="B16754" s="2" t="s">
        <v>295</v>
      </c>
      <c r="C16754" s="429">
        <v>6.8702500000000004</v>
      </c>
      <c r="D16754" s="429">
        <v>3.5290680000000001</v>
      </c>
      <c r="E16754" s="429">
        <v>3.3411820000000003</v>
      </c>
      <c r="F16754" s="429">
        <v>13.503022999999999</v>
      </c>
    </row>
    <row r="16755" spans="1:6" x14ac:dyDescent="0.3">
      <c r="A16755" s="336">
        <v>55307</v>
      </c>
      <c r="B16755" s="2" t="s">
        <v>295</v>
      </c>
      <c r="C16755" s="429">
        <v>6.9268739999999998</v>
      </c>
      <c r="D16755" s="429">
        <v>3.655643</v>
      </c>
      <c r="E16755" s="429">
        <v>3.2712309999999998</v>
      </c>
      <c r="F16755" s="429">
        <v>14.756508</v>
      </c>
    </row>
    <row r="16756" spans="1:6" x14ac:dyDescent="0.3">
      <c r="A16756" s="336">
        <v>55308</v>
      </c>
      <c r="B16756" s="2" t="s">
        <v>295</v>
      </c>
      <c r="C16756" s="429">
        <v>6.6454800000000001</v>
      </c>
      <c r="D16756" s="429">
        <v>3.3300100000000001</v>
      </c>
      <c r="E16756" s="429">
        <v>3.3154699999999999</v>
      </c>
      <c r="F16756" s="429">
        <v>12.546519</v>
      </c>
    </row>
    <row r="16757" spans="1:6" x14ac:dyDescent="0.3">
      <c r="A16757" s="336">
        <v>55309</v>
      </c>
      <c r="B16757" s="2" t="s">
        <v>295</v>
      </c>
      <c r="C16757" s="429">
        <v>6.66655</v>
      </c>
      <c r="D16757" s="429">
        <v>3.40639</v>
      </c>
      <c r="E16757" s="429">
        <v>3.2601599999999999</v>
      </c>
      <c r="F16757" s="429">
        <v>12.727124000000007</v>
      </c>
    </row>
    <row r="16758" spans="1:6" x14ac:dyDescent="0.3">
      <c r="A16758" s="336">
        <v>55310</v>
      </c>
      <c r="B16758" s="2" t="s">
        <v>295</v>
      </c>
      <c r="C16758" s="429">
        <v>6.886158</v>
      </c>
      <c r="D16758" s="429">
        <v>3.083475</v>
      </c>
      <c r="E16758" s="429">
        <v>3.802683</v>
      </c>
      <c r="F16758" s="429">
        <v>15.918051000000002</v>
      </c>
    </row>
    <row r="16759" spans="1:6" x14ac:dyDescent="0.3">
      <c r="A16759" s="336">
        <v>55311</v>
      </c>
      <c r="B16759" s="2" t="s">
        <v>295</v>
      </c>
      <c r="C16759" s="429">
        <v>6.8484639999999999</v>
      </c>
      <c r="D16759" s="429">
        <v>3.6084719999999999</v>
      </c>
      <c r="E16759" s="429">
        <v>3.239992</v>
      </c>
      <c r="F16759" s="429">
        <v>13.953190000000014</v>
      </c>
    </row>
    <row r="16760" spans="1:6" x14ac:dyDescent="0.3">
      <c r="A16760" s="336">
        <v>55312</v>
      </c>
      <c r="B16760" s="2" t="s">
        <v>295</v>
      </c>
      <c r="C16760" s="429">
        <v>6.90238</v>
      </c>
      <c r="D16760" s="429">
        <v>3.4547750000000002</v>
      </c>
      <c r="E16760" s="429">
        <v>3.4476049999999998</v>
      </c>
      <c r="F16760" s="429">
        <v>15.024863000000003</v>
      </c>
    </row>
    <row r="16761" spans="1:6" x14ac:dyDescent="0.3">
      <c r="A16761" s="336">
        <v>55313</v>
      </c>
      <c r="B16761" s="2" t="s">
        <v>295</v>
      </c>
      <c r="C16761" s="429">
        <v>6.8129119999999999</v>
      </c>
      <c r="D16761" s="429">
        <v>3.5195569999999998</v>
      </c>
      <c r="E16761" s="429">
        <v>3.293355</v>
      </c>
      <c r="F16761" s="429">
        <v>13.663081000000005</v>
      </c>
    </row>
    <row r="16762" spans="1:6" x14ac:dyDescent="0.3">
      <c r="A16762" s="336">
        <v>55314</v>
      </c>
      <c r="B16762" s="2" t="s">
        <v>295</v>
      </c>
      <c r="C16762" s="429">
        <v>6.8755660000000001</v>
      </c>
      <c r="D16762" s="429">
        <v>3.2223980000000001</v>
      </c>
      <c r="E16762" s="429">
        <v>3.653168</v>
      </c>
      <c r="F16762" s="429">
        <v>15.353664000000002</v>
      </c>
    </row>
    <row r="16763" spans="1:6" x14ac:dyDescent="0.3">
      <c r="A16763" s="336">
        <v>55315</v>
      </c>
      <c r="B16763" s="2" t="s">
        <v>295</v>
      </c>
      <c r="C16763" s="429">
        <v>6.877008</v>
      </c>
      <c r="D16763" s="429">
        <v>3.904261</v>
      </c>
      <c r="E16763" s="429">
        <v>2.972747</v>
      </c>
      <c r="F16763" s="429">
        <v>13.377094000000007</v>
      </c>
    </row>
    <row r="16764" spans="1:6" x14ac:dyDescent="0.3">
      <c r="A16764" s="336">
        <v>55316</v>
      </c>
      <c r="B16764" s="2" t="s">
        <v>295</v>
      </c>
      <c r="C16764" s="429">
        <v>6.779871</v>
      </c>
      <c r="D16764" s="429">
        <v>3.517252</v>
      </c>
      <c r="E16764" s="429">
        <v>3.2626189999999999</v>
      </c>
      <c r="F16764" s="429">
        <v>13.580214999999995</v>
      </c>
    </row>
    <row r="16765" spans="1:6" x14ac:dyDescent="0.3">
      <c r="A16765" s="336">
        <v>55317</v>
      </c>
      <c r="B16765" s="2" t="s">
        <v>295</v>
      </c>
      <c r="C16765" s="429">
        <v>6.8795349999999997</v>
      </c>
      <c r="D16765" s="429">
        <v>3.8510599999999999</v>
      </c>
      <c r="E16765" s="429">
        <v>3.0284749999999998</v>
      </c>
      <c r="F16765" s="429">
        <v>13.480316000000002</v>
      </c>
    </row>
    <row r="16766" spans="1:6" x14ac:dyDescent="0.3">
      <c r="A16766" s="336">
        <v>55318</v>
      </c>
      <c r="B16766" s="2" t="s">
        <v>295</v>
      </c>
      <c r="C16766" s="429">
        <v>6.8754939999999998</v>
      </c>
      <c r="D16766" s="429">
        <v>3.898647</v>
      </c>
      <c r="E16766" s="429">
        <v>2.9768469999999998</v>
      </c>
      <c r="F16766" s="429">
        <v>13.408693000000007</v>
      </c>
    </row>
    <row r="16767" spans="1:6" x14ac:dyDescent="0.3">
      <c r="A16767" s="336">
        <v>55319</v>
      </c>
      <c r="B16767" s="2" t="s">
        <v>295</v>
      </c>
      <c r="C16767" s="429">
        <v>6.5791769999999996</v>
      </c>
      <c r="D16767" s="429">
        <v>3.234556</v>
      </c>
      <c r="E16767" s="429">
        <v>3.3446209999999996</v>
      </c>
      <c r="F16767" s="429">
        <v>12.266098000000007</v>
      </c>
    </row>
    <row r="16768" spans="1:6" x14ac:dyDescent="0.3">
      <c r="A16768" s="336">
        <v>55320</v>
      </c>
      <c r="B16768" s="2" t="s">
        <v>295</v>
      </c>
      <c r="C16768" s="429">
        <v>6.6111800000000001</v>
      </c>
      <c r="D16768" s="429">
        <v>3.1700080000000002</v>
      </c>
      <c r="E16768" s="429">
        <v>3.4411719999999999</v>
      </c>
      <c r="F16768" s="429">
        <v>12.623293999999994</v>
      </c>
    </row>
    <row r="16769" spans="1:6" x14ac:dyDescent="0.3">
      <c r="A16769" s="336">
        <v>55321</v>
      </c>
      <c r="B16769" s="2" t="s">
        <v>295</v>
      </c>
      <c r="C16769" s="429">
        <v>6.8172170000000003</v>
      </c>
      <c r="D16769" s="429">
        <v>3.3217989999999999</v>
      </c>
      <c r="E16769" s="429">
        <v>3.4954180000000004</v>
      </c>
      <c r="F16769" s="429">
        <v>13.892876000000001</v>
      </c>
    </row>
    <row r="16770" spans="1:6" x14ac:dyDescent="0.3">
      <c r="A16770" s="336">
        <v>55322</v>
      </c>
      <c r="B16770" s="2" t="s">
        <v>295</v>
      </c>
      <c r="C16770" s="429">
        <v>6.8968999999999996</v>
      </c>
      <c r="D16770" s="429">
        <v>3.847261</v>
      </c>
      <c r="E16770" s="429">
        <v>3.0496389999999995</v>
      </c>
      <c r="F16770" s="429">
        <v>13.764907999999995</v>
      </c>
    </row>
    <row r="16771" spans="1:6" x14ac:dyDescent="0.3">
      <c r="A16771" s="336">
        <v>55324</v>
      </c>
      <c r="B16771" s="2" t="s">
        <v>295</v>
      </c>
      <c r="C16771" s="429">
        <v>6.8151440000000001</v>
      </c>
      <c r="D16771" s="429">
        <v>3.1654990000000001</v>
      </c>
      <c r="E16771" s="429">
        <v>3.649645</v>
      </c>
      <c r="F16771" s="429">
        <v>14.255240999999987</v>
      </c>
    </row>
    <row r="16772" spans="1:6" x14ac:dyDescent="0.3">
      <c r="A16772" s="336">
        <v>55325</v>
      </c>
      <c r="B16772" s="2" t="s">
        <v>295</v>
      </c>
      <c r="C16772" s="429">
        <v>6.811261</v>
      </c>
      <c r="D16772" s="429">
        <v>3.2253449999999999</v>
      </c>
      <c r="E16772" s="429">
        <v>3.5859160000000001</v>
      </c>
      <c r="F16772" s="429">
        <v>14.039978999999999</v>
      </c>
    </row>
    <row r="16773" spans="1:6" x14ac:dyDescent="0.3">
      <c r="A16773" s="336">
        <v>55327</v>
      </c>
      <c r="B16773" s="2" t="s">
        <v>295</v>
      </c>
      <c r="C16773" s="429">
        <v>6.7705399999999996</v>
      </c>
      <c r="D16773" s="429">
        <v>3.5418530000000001</v>
      </c>
      <c r="E16773" s="429">
        <v>3.2286869999999994</v>
      </c>
      <c r="F16773" s="429">
        <v>13.539253999999996</v>
      </c>
    </row>
    <row r="16774" spans="1:6" x14ac:dyDescent="0.3">
      <c r="A16774" s="336">
        <v>55328</v>
      </c>
      <c r="B16774" s="2" t="s">
        <v>295</v>
      </c>
      <c r="C16774" s="429">
        <v>6.881634</v>
      </c>
      <c r="D16774" s="429">
        <v>3.6710150000000001</v>
      </c>
      <c r="E16774" s="429">
        <v>3.2106189999999999</v>
      </c>
      <c r="F16774" s="429">
        <v>14.064931000000005</v>
      </c>
    </row>
    <row r="16775" spans="1:6" x14ac:dyDescent="0.3">
      <c r="A16775" s="336">
        <v>55329</v>
      </c>
      <c r="B16775" s="2" t="s">
        <v>295</v>
      </c>
      <c r="C16775" s="429">
        <v>6.7245720000000002</v>
      </c>
      <c r="D16775" s="429">
        <v>2.941576</v>
      </c>
      <c r="E16775" s="429">
        <v>3.7829960000000002</v>
      </c>
      <c r="F16775" s="429">
        <v>13.837737000000001</v>
      </c>
    </row>
    <row r="16776" spans="1:6" x14ac:dyDescent="0.3">
      <c r="A16776" s="336">
        <v>55330</v>
      </c>
      <c r="B16776" s="2" t="s">
        <v>295</v>
      </c>
      <c r="C16776" s="429">
        <v>6.6873069999999997</v>
      </c>
      <c r="D16776" s="429">
        <v>3.4788869999999998</v>
      </c>
      <c r="E16776" s="429">
        <v>3.2084199999999998</v>
      </c>
      <c r="F16776" s="429">
        <v>12.956469000000006</v>
      </c>
    </row>
    <row r="16777" spans="1:6" x14ac:dyDescent="0.3">
      <c r="A16777" s="336">
        <v>55331</v>
      </c>
      <c r="B16777" s="2" t="s">
        <v>295</v>
      </c>
      <c r="C16777" s="429">
        <v>6.8932209999999996</v>
      </c>
      <c r="D16777" s="429">
        <v>3.8471380000000002</v>
      </c>
      <c r="E16777" s="429">
        <v>3.0460829999999994</v>
      </c>
      <c r="F16777" s="429">
        <v>13.724951000000004</v>
      </c>
    </row>
    <row r="16778" spans="1:6" x14ac:dyDescent="0.3">
      <c r="A16778" s="336">
        <v>55332</v>
      </c>
      <c r="B16778" s="2" t="s">
        <v>295</v>
      </c>
      <c r="C16778" s="429">
        <v>6.9356590000000002</v>
      </c>
      <c r="D16778" s="429">
        <v>3.3457279999999998</v>
      </c>
      <c r="E16778" s="429">
        <v>3.5899310000000004</v>
      </c>
      <c r="F16778" s="429">
        <v>15.904042</v>
      </c>
    </row>
    <row r="16779" spans="1:6" x14ac:dyDescent="0.3">
      <c r="A16779" s="336">
        <v>55333</v>
      </c>
      <c r="B16779" s="2" t="s">
        <v>295</v>
      </c>
      <c r="C16779" s="429">
        <v>6.9515209999999996</v>
      </c>
      <c r="D16779" s="429">
        <v>3.3084799999999999</v>
      </c>
      <c r="E16779" s="429">
        <v>3.6430409999999998</v>
      </c>
      <c r="F16779" s="429">
        <v>16.222943999999998</v>
      </c>
    </row>
    <row r="16780" spans="1:6" x14ac:dyDescent="0.3">
      <c r="A16780" s="336">
        <v>55334</v>
      </c>
      <c r="B16780" s="2" t="s">
        <v>295</v>
      </c>
      <c r="C16780" s="429">
        <v>6.9363130000000002</v>
      </c>
      <c r="D16780" s="429">
        <v>3.6268769999999999</v>
      </c>
      <c r="E16780" s="429">
        <v>3.3094360000000003</v>
      </c>
      <c r="F16780" s="429">
        <v>15.021505999999988</v>
      </c>
    </row>
    <row r="16781" spans="1:6" x14ac:dyDescent="0.3">
      <c r="A16781" s="336">
        <v>55335</v>
      </c>
      <c r="B16781" s="2" t="s">
        <v>295</v>
      </c>
      <c r="C16781" s="429">
        <v>6.9463540000000004</v>
      </c>
      <c r="D16781" s="429">
        <v>3.4423689999999998</v>
      </c>
      <c r="E16781" s="429">
        <v>3.5039850000000006</v>
      </c>
      <c r="F16781" s="429">
        <v>15.600032999999993</v>
      </c>
    </row>
    <row r="16782" spans="1:6" x14ac:dyDescent="0.3">
      <c r="A16782" s="336">
        <v>55336</v>
      </c>
      <c r="B16782" s="2" t="s">
        <v>295</v>
      </c>
      <c r="C16782" s="429">
        <v>6.9016000000000002</v>
      </c>
      <c r="D16782" s="429">
        <v>3.5313330000000001</v>
      </c>
      <c r="E16782" s="429">
        <v>3.3702670000000001</v>
      </c>
      <c r="F16782" s="429">
        <v>14.67044400000001</v>
      </c>
    </row>
    <row r="16783" spans="1:6" x14ac:dyDescent="0.3">
      <c r="A16783" s="336">
        <v>55337</v>
      </c>
      <c r="B16783" s="2" t="s">
        <v>295</v>
      </c>
      <c r="C16783" s="429">
        <v>6.8781129999999999</v>
      </c>
      <c r="D16783" s="429">
        <v>3.4821439999999999</v>
      </c>
      <c r="E16783" s="429">
        <v>3.395969</v>
      </c>
      <c r="F16783" s="429">
        <v>13.749645999999995</v>
      </c>
    </row>
    <row r="16784" spans="1:6" x14ac:dyDescent="0.3">
      <c r="A16784" s="336">
        <v>55338</v>
      </c>
      <c r="B16784" s="2" t="s">
        <v>295</v>
      </c>
      <c r="C16784" s="429">
        <v>6.9153880000000001</v>
      </c>
      <c r="D16784" s="429">
        <v>3.7147450000000002</v>
      </c>
      <c r="E16784" s="429">
        <v>3.2006429999999999</v>
      </c>
      <c r="F16784" s="429">
        <v>14.40926000000001</v>
      </c>
    </row>
    <row r="16785" spans="1:6" x14ac:dyDescent="0.3">
      <c r="A16785" s="336">
        <v>55339</v>
      </c>
      <c r="B16785" s="2" t="s">
        <v>295</v>
      </c>
      <c r="C16785" s="429">
        <v>6.9074559999999998</v>
      </c>
      <c r="D16785" s="429">
        <v>3.713346</v>
      </c>
      <c r="E16785" s="429">
        <v>3.1941099999999998</v>
      </c>
      <c r="F16785" s="429">
        <v>14.31237500000001</v>
      </c>
    </row>
    <row r="16786" spans="1:6" x14ac:dyDescent="0.3">
      <c r="A16786" s="336">
        <v>55340</v>
      </c>
      <c r="B16786" s="2" t="s">
        <v>295</v>
      </c>
      <c r="C16786" s="429">
        <v>6.8586619999999998</v>
      </c>
      <c r="D16786" s="429">
        <v>3.6837059999999999</v>
      </c>
      <c r="E16786" s="429">
        <v>3.1749559999999999</v>
      </c>
      <c r="F16786" s="429">
        <v>14.041405000000001</v>
      </c>
    </row>
    <row r="16787" spans="1:6" x14ac:dyDescent="0.3">
      <c r="A16787" s="336">
        <v>55341</v>
      </c>
      <c r="B16787" s="2" t="s">
        <v>295</v>
      </c>
      <c r="C16787" s="429">
        <v>6.8249779999999998</v>
      </c>
      <c r="D16787" s="429">
        <v>3.6088439999999999</v>
      </c>
      <c r="E16787" s="429">
        <v>3.2161339999999998</v>
      </c>
      <c r="F16787" s="429">
        <v>13.825475000000008</v>
      </c>
    </row>
    <row r="16788" spans="1:6" x14ac:dyDescent="0.3">
      <c r="A16788" s="336">
        <v>55342</v>
      </c>
      <c r="B16788" s="2" t="s">
        <v>295</v>
      </c>
      <c r="C16788" s="429">
        <v>6.8853280000000003</v>
      </c>
      <c r="D16788" s="429">
        <v>3.1522459999999999</v>
      </c>
      <c r="E16788" s="429">
        <v>3.7330820000000005</v>
      </c>
      <c r="F16788" s="429">
        <v>15.647092999999998</v>
      </c>
    </row>
    <row r="16789" spans="1:6" x14ac:dyDescent="0.3">
      <c r="A16789" s="336">
        <v>55343</v>
      </c>
      <c r="B16789" s="2" t="s">
        <v>295</v>
      </c>
      <c r="C16789" s="429">
        <v>6.9151689999999997</v>
      </c>
      <c r="D16789" s="429">
        <v>3.6416689999999998</v>
      </c>
      <c r="E16789" s="429">
        <v>3.2734999999999999</v>
      </c>
      <c r="F16789" s="429">
        <v>13.885360999999989</v>
      </c>
    </row>
    <row r="16790" spans="1:6" x14ac:dyDescent="0.3">
      <c r="A16790" s="336">
        <v>55344</v>
      </c>
      <c r="B16790" s="2" t="s">
        <v>295</v>
      </c>
      <c r="C16790" s="429">
        <v>6.9124689999999998</v>
      </c>
      <c r="D16790" s="429">
        <v>3.681648</v>
      </c>
      <c r="E16790" s="429">
        <v>3.2308209999999997</v>
      </c>
      <c r="F16790" s="429">
        <v>13.731728</v>
      </c>
    </row>
    <row r="16791" spans="1:6" x14ac:dyDescent="0.3">
      <c r="A16791" s="336">
        <v>55345</v>
      </c>
      <c r="B16791" s="2" t="s">
        <v>295</v>
      </c>
      <c r="C16791" s="429">
        <v>6.9052980000000002</v>
      </c>
      <c r="D16791" s="429">
        <v>3.7303730000000002</v>
      </c>
      <c r="E16791" s="429">
        <v>3.174925</v>
      </c>
      <c r="F16791" s="429">
        <v>13.800101000000005</v>
      </c>
    </row>
    <row r="16792" spans="1:6" x14ac:dyDescent="0.3">
      <c r="A16792" s="336">
        <v>55346</v>
      </c>
      <c r="B16792" s="2" t="s">
        <v>295</v>
      </c>
      <c r="C16792" s="429">
        <v>6.9020739999999998</v>
      </c>
      <c r="D16792" s="429">
        <v>3.7465790000000001</v>
      </c>
      <c r="E16792" s="429">
        <v>3.1554949999999997</v>
      </c>
      <c r="F16792" s="429">
        <v>13.687856999999994</v>
      </c>
    </row>
    <row r="16793" spans="1:6" x14ac:dyDescent="0.3">
      <c r="A16793" s="336">
        <v>55347</v>
      </c>
      <c r="B16793" s="2" t="s">
        <v>295</v>
      </c>
      <c r="C16793" s="429">
        <v>6.899006</v>
      </c>
      <c r="D16793" s="429">
        <v>3.7496459999999998</v>
      </c>
      <c r="E16793" s="429">
        <v>3.1493600000000002</v>
      </c>
      <c r="F16793" s="429">
        <v>13.549689000000004</v>
      </c>
    </row>
    <row r="16794" spans="1:6" x14ac:dyDescent="0.3">
      <c r="A16794" s="336">
        <v>55349</v>
      </c>
      <c r="B16794" s="2" t="s">
        <v>295</v>
      </c>
      <c r="C16794" s="429">
        <v>6.8300369999999999</v>
      </c>
      <c r="D16794" s="429">
        <v>3.4372950000000002</v>
      </c>
      <c r="E16794" s="429">
        <v>3.3927419999999997</v>
      </c>
      <c r="F16794" s="429">
        <v>13.890494</v>
      </c>
    </row>
    <row r="16795" spans="1:6" x14ac:dyDescent="0.3">
      <c r="A16795" s="336">
        <v>55350</v>
      </c>
      <c r="B16795" s="2" t="s">
        <v>295</v>
      </c>
      <c r="C16795" s="429">
        <v>6.8616890000000001</v>
      </c>
      <c r="D16795" s="429">
        <v>3.2866059999999999</v>
      </c>
      <c r="E16795" s="429">
        <v>3.5750830000000002</v>
      </c>
      <c r="F16795" s="429">
        <v>14.728366999999999</v>
      </c>
    </row>
    <row r="16796" spans="1:6" x14ac:dyDescent="0.3">
      <c r="A16796" s="336">
        <v>55352</v>
      </c>
      <c r="B16796" s="2" t="s">
        <v>295</v>
      </c>
      <c r="C16796" s="429">
        <v>6.8607209999999998</v>
      </c>
      <c r="D16796" s="429">
        <v>3.8679070000000002</v>
      </c>
      <c r="E16796" s="429">
        <v>2.9928139999999996</v>
      </c>
      <c r="F16796" s="429">
        <v>13.131104000000008</v>
      </c>
    </row>
    <row r="16797" spans="1:6" x14ac:dyDescent="0.3">
      <c r="A16797" s="336">
        <v>55353</v>
      </c>
      <c r="B16797" s="2" t="s">
        <v>295</v>
      </c>
      <c r="C16797" s="429">
        <v>6.6643850000000002</v>
      </c>
      <c r="D16797" s="429">
        <v>3.056206</v>
      </c>
      <c r="E16797" s="429">
        <v>3.6081790000000002</v>
      </c>
      <c r="F16797" s="429">
        <v>13.230899999999991</v>
      </c>
    </row>
    <row r="16798" spans="1:6" x14ac:dyDescent="0.3">
      <c r="A16798" s="336">
        <v>55354</v>
      </c>
      <c r="B16798" s="2" t="s">
        <v>295</v>
      </c>
      <c r="C16798" s="429">
        <v>6.8891689999999999</v>
      </c>
      <c r="D16798" s="429">
        <v>3.5724079999999998</v>
      </c>
      <c r="E16798" s="429">
        <v>3.3167610000000001</v>
      </c>
      <c r="F16798" s="429">
        <v>14.30867300000001</v>
      </c>
    </row>
    <row r="16799" spans="1:6" x14ac:dyDescent="0.3">
      <c r="A16799" s="336">
        <v>55355</v>
      </c>
      <c r="B16799" s="2" t="s">
        <v>295</v>
      </c>
      <c r="C16799" s="429">
        <v>6.7975680000000001</v>
      </c>
      <c r="D16799" s="429">
        <v>3.070621</v>
      </c>
      <c r="E16799" s="429">
        <v>3.726947</v>
      </c>
      <c r="F16799" s="429">
        <v>14.390331000000003</v>
      </c>
    </row>
    <row r="16800" spans="1:6" x14ac:dyDescent="0.3">
      <c r="A16800" s="336">
        <v>55356</v>
      </c>
      <c r="B16800" s="2" t="s">
        <v>295</v>
      </c>
      <c r="C16800" s="429">
        <v>6.8782259999999997</v>
      </c>
      <c r="D16800" s="429">
        <v>3.765695</v>
      </c>
      <c r="E16800" s="429">
        <v>3.1125309999999997</v>
      </c>
      <c r="F16800" s="429">
        <v>13.936215000000008</v>
      </c>
    </row>
    <row r="16801" spans="1:6" x14ac:dyDescent="0.3">
      <c r="A16801" s="336">
        <v>55357</v>
      </c>
      <c r="B16801" s="2" t="s">
        <v>295</v>
      </c>
      <c r="C16801" s="429">
        <v>6.8589209999999996</v>
      </c>
      <c r="D16801" s="429">
        <v>3.6664159999999999</v>
      </c>
      <c r="E16801" s="429">
        <v>3.1925049999999997</v>
      </c>
      <c r="F16801" s="429">
        <v>14.044458999999996</v>
      </c>
    </row>
    <row r="16802" spans="1:6" x14ac:dyDescent="0.3">
      <c r="A16802" s="336">
        <v>55358</v>
      </c>
      <c r="B16802" s="2" t="s">
        <v>295</v>
      </c>
      <c r="C16802" s="429">
        <v>6.7445880000000002</v>
      </c>
      <c r="D16802" s="429">
        <v>3.3466049999999998</v>
      </c>
      <c r="E16802" s="429">
        <v>3.3979830000000004</v>
      </c>
      <c r="F16802" s="429">
        <v>13.235548000000001</v>
      </c>
    </row>
    <row r="16803" spans="1:6" x14ac:dyDescent="0.3">
      <c r="A16803" s="336">
        <v>55359</v>
      </c>
      <c r="B16803" s="2" t="s">
        <v>295</v>
      </c>
      <c r="C16803" s="429">
        <v>6.8954810000000002</v>
      </c>
      <c r="D16803" s="429">
        <v>3.7522009999999999</v>
      </c>
      <c r="E16803" s="429">
        <v>3.1432800000000003</v>
      </c>
      <c r="F16803" s="429">
        <v>14.080912999999999</v>
      </c>
    </row>
    <row r="16804" spans="1:6" x14ac:dyDescent="0.3">
      <c r="A16804" s="336">
        <v>55360</v>
      </c>
      <c r="B16804" s="2" t="s">
        <v>295</v>
      </c>
      <c r="C16804" s="429">
        <v>6.8861850000000002</v>
      </c>
      <c r="D16804" s="429">
        <v>3.6837960000000001</v>
      </c>
      <c r="E16804" s="429">
        <v>3.2023890000000002</v>
      </c>
      <c r="F16804" s="429">
        <v>14.071713999999993</v>
      </c>
    </row>
    <row r="16805" spans="1:6" x14ac:dyDescent="0.3">
      <c r="A16805" s="336">
        <v>55362</v>
      </c>
      <c r="B16805" s="2" t="s">
        <v>295</v>
      </c>
      <c r="C16805" s="429">
        <v>6.7417870000000004</v>
      </c>
      <c r="D16805" s="429">
        <v>3.4182410000000001</v>
      </c>
      <c r="E16805" s="429">
        <v>3.3235460000000003</v>
      </c>
      <c r="F16805" s="429">
        <v>13.166557999999998</v>
      </c>
    </row>
    <row r="16806" spans="1:6" x14ac:dyDescent="0.3">
      <c r="A16806" s="336">
        <v>55363</v>
      </c>
      <c r="B16806" s="2" t="s">
        <v>295</v>
      </c>
      <c r="C16806" s="429">
        <v>6.8571489999999997</v>
      </c>
      <c r="D16806" s="429">
        <v>3.5886079999999998</v>
      </c>
      <c r="E16806" s="429">
        <v>3.2685409999999999</v>
      </c>
      <c r="F16806" s="429">
        <v>13.954512999999995</v>
      </c>
    </row>
    <row r="16807" spans="1:6" x14ac:dyDescent="0.3">
      <c r="A16807" s="336">
        <v>55364</v>
      </c>
      <c r="B16807" s="2" t="s">
        <v>295</v>
      </c>
      <c r="C16807" s="429">
        <v>6.9028939999999999</v>
      </c>
      <c r="D16807" s="429">
        <v>3.8225099999999999</v>
      </c>
      <c r="E16807" s="429">
        <v>3.080384</v>
      </c>
      <c r="F16807" s="429">
        <v>13.938072000000009</v>
      </c>
    </row>
    <row r="16808" spans="1:6" x14ac:dyDescent="0.3">
      <c r="A16808" s="336">
        <v>55366</v>
      </c>
      <c r="B16808" s="2" t="s">
        <v>295</v>
      </c>
      <c r="C16808" s="429">
        <v>6.9220119999999996</v>
      </c>
      <c r="D16808" s="429">
        <v>3.5763989999999999</v>
      </c>
      <c r="E16808" s="429">
        <v>3.3456129999999997</v>
      </c>
      <c r="F16808" s="429">
        <v>14.917985999999999</v>
      </c>
    </row>
    <row r="16809" spans="1:6" x14ac:dyDescent="0.3">
      <c r="A16809" s="336">
        <v>55367</v>
      </c>
      <c r="B16809" s="2" t="s">
        <v>295</v>
      </c>
      <c r="C16809" s="429">
        <v>6.8867430000000001</v>
      </c>
      <c r="D16809" s="429">
        <v>3.6420859999999999</v>
      </c>
      <c r="E16809" s="429">
        <v>3.2446570000000001</v>
      </c>
      <c r="F16809" s="429">
        <v>14.159132999999997</v>
      </c>
    </row>
    <row r="16810" spans="1:6" x14ac:dyDescent="0.3">
      <c r="A16810" s="336">
        <v>55368</v>
      </c>
      <c r="B16810" s="2" t="s">
        <v>295</v>
      </c>
      <c r="C16810" s="429">
        <v>6.9025829999999999</v>
      </c>
      <c r="D16810" s="429">
        <v>3.7656999999999998</v>
      </c>
      <c r="E16810" s="429">
        <v>3.1368830000000001</v>
      </c>
      <c r="F16810" s="429">
        <v>14.095361000000004</v>
      </c>
    </row>
    <row r="16811" spans="1:6" x14ac:dyDescent="0.3">
      <c r="A16811" s="336">
        <v>55369</v>
      </c>
      <c r="B16811" s="2" t="s">
        <v>295</v>
      </c>
      <c r="C16811" s="429">
        <v>6.8368679999999999</v>
      </c>
      <c r="D16811" s="429">
        <v>3.566354</v>
      </c>
      <c r="E16811" s="429">
        <v>3.2705139999999999</v>
      </c>
      <c r="F16811" s="429">
        <v>13.852583999999997</v>
      </c>
    </row>
    <row r="16812" spans="1:6" x14ac:dyDescent="0.3">
      <c r="A16812" s="336">
        <v>55370</v>
      </c>
      <c r="B16812" s="2" t="s">
        <v>295</v>
      </c>
      <c r="C16812" s="429">
        <v>6.9035489999999999</v>
      </c>
      <c r="D16812" s="429">
        <v>3.6379540000000001</v>
      </c>
      <c r="E16812" s="429">
        <v>3.2655949999999998</v>
      </c>
      <c r="F16812" s="429">
        <v>14.426418999999996</v>
      </c>
    </row>
    <row r="16813" spans="1:6" x14ac:dyDescent="0.3">
      <c r="A16813" s="336">
        <v>55371</v>
      </c>
      <c r="B16813" s="2" t="s">
        <v>295</v>
      </c>
      <c r="C16813" s="429">
        <v>6.4671859999999999</v>
      </c>
      <c r="D16813" s="429">
        <v>3.3702019999999999</v>
      </c>
      <c r="E16813" s="429">
        <v>3.096984</v>
      </c>
      <c r="F16813" s="429">
        <v>11.544686999999996</v>
      </c>
    </row>
    <row r="16814" spans="1:6" x14ac:dyDescent="0.3">
      <c r="A16814" s="336">
        <v>55372</v>
      </c>
      <c r="B16814" s="2" t="s">
        <v>295</v>
      </c>
      <c r="C16814" s="429">
        <v>6.8662080000000003</v>
      </c>
      <c r="D16814" s="429">
        <v>3.7070669999999999</v>
      </c>
      <c r="E16814" s="429">
        <v>3.1591410000000004</v>
      </c>
      <c r="F16814" s="429">
        <v>13.186420000000005</v>
      </c>
    </row>
    <row r="16815" spans="1:6" x14ac:dyDescent="0.3">
      <c r="A16815" s="336">
        <v>55373</v>
      </c>
      <c r="B16815" s="2" t="s">
        <v>295</v>
      </c>
      <c r="C16815" s="429">
        <v>6.8751639999999998</v>
      </c>
      <c r="D16815" s="429">
        <v>3.6683340000000002</v>
      </c>
      <c r="E16815" s="429">
        <v>3.2068299999999996</v>
      </c>
      <c r="F16815" s="429">
        <v>14.110229000000007</v>
      </c>
    </row>
    <row r="16816" spans="1:6" x14ac:dyDescent="0.3">
      <c r="A16816" s="336">
        <v>55374</v>
      </c>
      <c r="B16816" s="2" t="s">
        <v>295</v>
      </c>
      <c r="C16816" s="429">
        <v>6.8029400000000004</v>
      </c>
      <c r="D16816" s="429">
        <v>3.5972119999999999</v>
      </c>
      <c r="E16816" s="429">
        <v>3.2057280000000006</v>
      </c>
      <c r="F16816" s="429">
        <v>13.735727000000004</v>
      </c>
    </row>
    <row r="16817" spans="1:6" x14ac:dyDescent="0.3">
      <c r="A16817" s="336">
        <v>55375</v>
      </c>
      <c r="B16817" s="2" t="s">
        <v>295</v>
      </c>
      <c r="C16817" s="429">
        <v>6.9195529999999996</v>
      </c>
      <c r="D16817" s="429">
        <v>3.8314439999999998</v>
      </c>
      <c r="E16817" s="429">
        <v>3.0881089999999998</v>
      </c>
      <c r="F16817" s="429">
        <v>14.039484999999999</v>
      </c>
    </row>
    <row r="16818" spans="1:6" x14ac:dyDescent="0.3">
      <c r="A16818" s="336">
        <v>55376</v>
      </c>
      <c r="B16818" s="2" t="s">
        <v>295</v>
      </c>
      <c r="C16818" s="429">
        <v>6.7964729999999998</v>
      </c>
      <c r="D16818" s="429">
        <v>3.561035</v>
      </c>
      <c r="E16818" s="429">
        <v>3.2354379999999998</v>
      </c>
      <c r="F16818" s="429">
        <v>13.624784999999999</v>
      </c>
    </row>
    <row r="16819" spans="1:6" x14ac:dyDescent="0.3">
      <c r="A16819" s="336">
        <v>55378</v>
      </c>
      <c r="B16819" s="2" t="s">
        <v>295</v>
      </c>
      <c r="C16819" s="429">
        <v>6.8984480000000001</v>
      </c>
      <c r="D16819" s="429">
        <v>3.6281189999999999</v>
      </c>
      <c r="E16819" s="429">
        <v>3.2703290000000003</v>
      </c>
      <c r="F16819" s="429">
        <v>13.554990000000007</v>
      </c>
    </row>
    <row r="16820" spans="1:6" x14ac:dyDescent="0.3">
      <c r="A16820" s="336">
        <v>55379</v>
      </c>
      <c r="B16820" s="2" t="s">
        <v>295</v>
      </c>
      <c r="C16820" s="429">
        <v>6.8690740000000003</v>
      </c>
      <c r="D16820" s="429">
        <v>3.8476949999999999</v>
      </c>
      <c r="E16820" s="429">
        <v>3.0213790000000005</v>
      </c>
      <c r="F16820" s="429">
        <v>13.171768999999994</v>
      </c>
    </row>
    <row r="16821" spans="1:6" x14ac:dyDescent="0.3">
      <c r="A16821" s="336">
        <v>55381</v>
      </c>
      <c r="B16821" s="2" t="s">
        <v>295</v>
      </c>
      <c r="C16821" s="429">
        <v>6.8679500000000004</v>
      </c>
      <c r="D16821" s="429">
        <v>3.4407130000000001</v>
      </c>
      <c r="E16821" s="429">
        <v>3.4272370000000003</v>
      </c>
      <c r="F16821" s="429">
        <v>14.331842999999996</v>
      </c>
    </row>
    <row r="16822" spans="1:6" x14ac:dyDescent="0.3">
      <c r="A16822" s="336">
        <v>55382</v>
      </c>
      <c r="B16822" s="2" t="s">
        <v>295</v>
      </c>
      <c r="C16822" s="429">
        <v>6.6847029999999998</v>
      </c>
      <c r="D16822" s="429">
        <v>3.1392329999999999</v>
      </c>
      <c r="E16822" s="429">
        <v>3.5454699999999999</v>
      </c>
      <c r="F16822" s="429">
        <v>13.107496000000001</v>
      </c>
    </row>
    <row r="16823" spans="1:6" x14ac:dyDescent="0.3">
      <c r="A16823" s="336">
        <v>55384</v>
      </c>
      <c r="B16823" s="2" t="s">
        <v>295</v>
      </c>
      <c r="C16823" s="429">
        <v>6.8956900000000001</v>
      </c>
      <c r="D16823" s="429">
        <v>3.8228049999999998</v>
      </c>
      <c r="E16823" s="429">
        <v>3.0728850000000003</v>
      </c>
      <c r="F16823" s="429">
        <v>13.884237999999993</v>
      </c>
    </row>
    <row r="16824" spans="1:6" x14ac:dyDescent="0.3">
      <c r="A16824" s="336">
        <v>55385</v>
      </c>
      <c r="B16824" s="2" t="s">
        <v>295</v>
      </c>
      <c r="C16824" s="429">
        <v>6.8896439999999997</v>
      </c>
      <c r="D16824" s="429">
        <v>3.3372190000000002</v>
      </c>
      <c r="E16824" s="429">
        <v>3.5524249999999995</v>
      </c>
      <c r="F16824" s="429">
        <v>15.226673000000002</v>
      </c>
    </row>
    <row r="16825" spans="1:6" x14ac:dyDescent="0.3">
      <c r="A16825" s="336">
        <v>55386</v>
      </c>
      <c r="B16825" s="2" t="s">
        <v>295</v>
      </c>
      <c r="C16825" s="429">
        <v>6.8959720000000004</v>
      </c>
      <c r="D16825" s="429">
        <v>3.8674940000000002</v>
      </c>
      <c r="E16825" s="429">
        <v>3.0284780000000002</v>
      </c>
      <c r="F16825" s="429">
        <v>13.717099999999999</v>
      </c>
    </row>
    <row r="16826" spans="1:6" x14ac:dyDescent="0.3">
      <c r="A16826" s="336">
        <v>55387</v>
      </c>
      <c r="B16826" s="2" t="s">
        <v>295</v>
      </c>
      <c r="C16826" s="429">
        <v>6.9075759999999997</v>
      </c>
      <c r="D16826" s="429">
        <v>3.8262999999999998</v>
      </c>
      <c r="E16826" s="429">
        <v>3.0812759999999999</v>
      </c>
      <c r="F16826" s="429">
        <v>13.928966999999986</v>
      </c>
    </row>
    <row r="16827" spans="1:6" x14ac:dyDescent="0.3">
      <c r="A16827" s="336">
        <v>55388</v>
      </c>
      <c r="B16827" s="2" t="s">
        <v>295</v>
      </c>
      <c r="C16827" s="429">
        <v>6.8938680000000003</v>
      </c>
      <c r="D16827" s="429">
        <v>3.7209449999999999</v>
      </c>
      <c r="E16827" s="429">
        <v>3.1729230000000004</v>
      </c>
      <c r="F16827" s="429">
        <v>14.058225999999998</v>
      </c>
    </row>
    <row r="16828" spans="1:6" x14ac:dyDescent="0.3">
      <c r="A16828" s="336">
        <v>55389</v>
      </c>
      <c r="B16828" s="2" t="s">
        <v>295</v>
      </c>
      <c r="C16828" s="429">
        <v>6.6686730000000001</v>
      </c>
      <c r="D16828" s="429">
        <v>2.9967440000000001</v>
      </c>
      <c r="E16828" s="429">
        <v>3.671929</v>
      </c>
      <c r="F16828" s="429">
        <v>13.505067000000004</v>
      </c>
    </row>
    <row r="16829" spans="1:6" x14ac:dyDescent="0.3">
      <c r="A16829" s="336">
        <v>55390</v>
      </c>
      <c r="B16829" s="2" t="s">
        <v>295</v>
      </c>
      <c r="C16829" s="429">
        <v>6.8408239999999996</v>
      </c>
      <c r="D16829" s="429">
        <v>3.5164309999999999</v>
      </c>
      <c r="E16829" s="429">
        <v>3.3243929999999997</v>
      </c>
      <c r="F16829" s="429">
        <v>13.893111000000005</v>
      </c>
    </row>
    <row r="16830" spans="1:6" x14ac:dyDescent="0.3">
      <c r="A16830" s="336">
        <v>55391</v>
      </c>
      <c r="B16830" s="2" t="s">
        <v>295</v>
      </c>
      <c r="C16830" s="429">
        <v>6.8903169999999996</v>
      </c>
      <c r="D16830" s="429">
        <v>3.7625259999999998</v>
      </c>
      <c r="E16830" s="429">
        <v>3.1277909999999998</v>
      </c>
      <c r="F16830" s="429">
        <v>13.856829000000005</v>
      </c>
    </row>
    <row r="16831" spans="1:6" x14ac:dyDescent="0.3">
      <c r="A16831" s="336">
        <v>55395</v>
      </c>
      <c r="B16831" s="2" t="s">
        <v>295</v>
      </c>
      <c r="C16831" s="429">
        <v>6.8697679999999997</v>
      </c>
      <c r="D16831" s="429">
        <v>3.5173030000000001</v>
      </c>
      <c r="E16831" s="429">
        <v>3.3524649999999996</v>
      </c>
      <c r="F16831" s="429">
        <v>14.170166000000005</v>
      </c>
    </row>
    <row r="16832" spans="1:6" x14ac:dyDescent="0.3">
      <c r="A16832" s="336">
        <v>55396</v>
      </c>
      <c r="B16832" s="2" t="s">
        <v>295</v>
      </c>
      <c r="C16832" s="429">
        <v>6.9388670000000001</v>
      </c>
      <c r="D16832" s="429">
        <v>3.540997</v>
      </c>
      <c r="E16832" s="429">
        <v>3.3978700000000002</v>
      </c>
      <c r="F16832" s="429">
        <v>15.325517999999995</v>
      </c>
    </row>
    <row r="16833" spans="1:6" x14ac:dyDescent="0.3">
      <c r="A16833" s="336">
        <v>55397</v>
      </c>
      <c r="B16833" s="2" t="s">
        <v>295</v>
      </c>
      <c r="C16833" s="429">
        <v>6.8968629999999997</v>
      </c>
      <c r="D16833" s="429">
        <v>3.7124410000000001</v>
      </c>
      <c r="E16833" s="429">
        <v>3.1844219999999996</v>
      </c>
      <c r="F16833" s="429">
        <v>14.153237999999995</v>
      </c>
    </row>
    <row r="16834" spans="1:6" x14ac:dyDescent="0.3">
      <c r="A16834" s="336">
        <v>55398</v>
      </c>
      <c r="B16834" s="2" t="s">
        <v>295</v>
      </c>
      <c r="C16834" s="429">
        <v>6.5835749999999997</v>
      </c>
      <c r="D16834" s="429">
        <v>3.4186570000000001</v>
      </c>
      <c r="E16834" s="429">
        <v>3.1649179999999997</v>
      </c>
      <c r="F16834" s="429">
        <v>12.275471</v>
      </c>
    </row>
    <row r="16835" spans="1:6" x14ac:dyDescent="0.3">
      <c r="A16835" s="336">
        <v>55401</v>
      </c>
      <c r="B16835" s="2" t="s">
        <v>295</v>
      </c>
      <c r="C16835" s="429">
        <v>6.8503090000000002</v>
      </c>
      <c r="D16835" s="429">
        <v>3.4177179999999998</v>
      </c>
      <c r="E16835" s="429">
        <v>3.4325910000000004</v>
      </c>
      <c r="F16835" s="429">
        <v>14.217801999999995</v>
      </c>
    </row>
    <row r="16836" spans="1:6" x14ac:dyDescent="0.3">
      <c r="A16836" s="336">
        <v>55402</v>
      </c>
      <c r="B16836" s="2" t="s">
        <v>295</v>
      </c>
      <c r="C16836" s="429">
        <v>6.8530360000000003</v>
      </c>
      <c r="D16836" s="429">
        <v>3.421062</v>
      </c>
      <c r="E16836" s="429">
        <v>3.4319740000000003</v>
      </c>
      <c r="F16836" s="429">
        <v>14.221749999999997</v>
      </c>
    </row>
    <row r="16837" spans="1:6" x14ac:dyDescent="0.3">
      <c r="A16837" s="336">
        <v>55403</v>
      </c>
      <c r="B16837" s="2" t="s">
        <v>295</v>
      </c>
      <c r="C16837" s="429">
        <v>6.8632999999999997</v>
      </c>
      <c r="D16837" s="429">
        <v>3.4358430000000002</v>
      </c>
      <c r="E16837" s="429">
        <v>3.4274569999999995</v>
      </c>
      <c r="F16837" s="429">
        <v>14.229624999999999</v>
      </c>
    </row>
    <row r="16838" spans="1:6" x14ac:dyDescent="0.3">
      <c r="A16838" s="336">
        <v>55404</v>
      </c>
      <c r="B16838" s="2" t="s">
        <v>295</v>
      </c>
      <c r="C16838" s="429">
        <v>6.8573409999999999</v>
      </c>
      <c r="D16838" s="429">
        <v>3.395375</v>
      </c>
      <c r="E16838" s="429">
        <v>3.4619659999999999</v>
      </c>
      <c r="F16838" s="429">
        <v>14.312691999999991</v>
      </c>
    </row>
    <row r="16839" spans="1:6" x14ac:dyDescent="0.3">
      <c r="A16839" s="336">
        <v>55405</v>
      </c>
      <c r="B16839" s="2" t="s">
        <v>295</v>
      </c>
      <c r="C16839" s="429">
        <v>6.8700060000000001</v>
      </c>
      <c r="D16839" s="429">
        <v>3.4659810000000002</v>
      </c>
      <c r="E16839" s="429">
        <v>3.4040249999999999</v>
      </c>
      <c r="F16839" s="429">
        <v>14.176985000000005</v>
      </c>
    </row>
    <row r="16840" spans="1:6" x14ac:dyDescent="0.3">
      <c r="A16840" s="336">
        <v>55406</v>
      </c>
      <c r="B16840" s="2" t="s">
        <v>295</v>
      </c>
      <c r="C16840" s="429">
        <v>6.8529330000000002</v>
      </c>
      <c r="D16840" s="429">
        <v>3.3638159999999999</v>
      </c>
      <c r="E16840" s="429">
        <v>3.4891170000000002</v>
      </c>
      <c r="F16840" s="429">
        <v>14.336580999999992</v>
      </c>
    </row>
    <row r="16841" spans="1:6" x14ac:dyDescent="0.3">
      <c r="A16841" s="336">
        <v>55407</v>
      </c>
      <c r="B16841" s="2" t="s">
        <v>295</v>
      </c>
      <c r="C16841" s="429">
        <v>6.8700539999999997</v>
      </c>
      <c r="D16841" s="429">
        <v>3.3830969999999998</v>
      </c>
      <c r="E16841" s="429">
        <v>3.4869569999999999</v>
      </c>
      <c r="F16841" s="429">
        <v>14.411974000000004</v>
      </c>
    </row>
    <row r="16842" spans="1:6" x14ac:dyDescent="0.3">
      <c r="A16842" s="336">
        <v>55408</v>
      </c>
      <c r="B16842" s="2" t="s">
        <v>295</v>
      </c>
      <c r="C16842" s="429">
        <v>6.8773819999999999</v>
      </c>
      <c r="D16842" s="429">
        <v>3.443727</v>
      </c>
      <c r="E16842" s="429">
        <v>3.4336549999999999</v>
      </c>
      <c r="F16842" s="429">
        <v>14.272447000000007</v>
      </c>
    </row>
    <row r="16843" spans="1:6" x14ac:dyDescent="0.3">
      <c r="A16843" s="336">
        <v>55409</v>
      </c>
      <c r="B16843" s="2" t="s">
        <v>295</v>
      </c>
      <c r="C16843" s="429">
        <v>6.8858129999999997</v>
      </c>
      <c r="D16843" s="429">
        <v>3.4380289999999998</v>
      </c>
      <c r="E16843" s="429">
        <v>3.447784</v>
      </c>
      <c r="F16843" s="429">
        <v>14.327853000000001</v>
      </c>
    </row>
    <row r="16844" spans="1:6" x14ac:dyDescent="0.3">
      <c r="A16844" s="336">
        <v>55410</v>
      </c>
      <c r="B16844" s="2" t="s">
        <v>295</v>
      </c>
      <c r="C16844" s="429">
        <v>6.8955630000000001</v>
      </c>
      <c r="D16844" s="429">
        <v>3.4851000000000001</v>
      </c>
      <c r="E16844" s="429">
        <v>3.410463</v>
      </c>
      <c r="F16844" s="429">
        <v>14.214563000000002</v>
      </c>
    </row>
    <row r="16845" spans="1:6" x14ac:dyDescent="0.3">
      <c r="A16845" s="336">
        <v>55411</v>
      </c>
      <c r="B16845" s="2" t="s">
        <v>295</v>
      </c>
      <c r="C16845" s="429">
        <v>6.8537460000000001</v>
      </c>
      <c r="D16845" s="429">
        <v>3.4569559999999999</v>
      </c>
      <c r="E16845" s="429">
        <v>3.3967900000000002</v>
      </c>
      <c r="F16845" s="429">
        <v>14.128206000000002</v>
      </c>
    </row>
    <row r="16846" spans="1:6" x14ac:dyDescent="0.3">
      <c r="A16846" s="336">
        <v>55412</v>
      </c>
      <c r="B16846" s="2" t="s">
        <v>295</v>
      </c>
      <c r="C16846" s="429">
        <v>6.8429279999999997</v>
      </c>
      <c r="D16846" s="429">
        <v>3.465811</v>
      </c>
      <c r="E16846" s="429">
        <v>3.3771169999999997</v>
      </c>
      <c r="F16846" s="429">
        <v>14.056038000000008</v>
      </c>
    </row>
    <row r="16847" spans="1:6" x14ac:dyDescent="0.3">
      <c r="A16847" s="336">
        <v>55413</v>
      </c>
      <c r="B16847" s="2" t="s">
        <v>295</v>
      </c>
      <c r="C16847" s="429">
        <v>6.8251819999999999</v>
      </c>
      <c r="D16847" s="429">
        <v>3.3974359999999999</v>
      </c>
      <c r="E16847" s="429">
        <v>3.427746</v>
      </c>
      <c r="F16847" s="429">
        <v>14.124812000000002</v>
      </c>
    </row>
    <row r="16848" spans="1:6" x14ac:dyDescent="0.3">
      <c r="A16848" s="336">
        <v>55414</v>
      </c>
      <c r="B16848" s="2" t="s">
        <v>295</v>
      </c>
      <c r="C16848" s="429">
        <v>6.8301660000000002</v>
      </c>
      <c r="D16848" s="429">
        <v>3.380039</v>
      </c>
      <c r="E16848" s="429">
        <v>3.4501270000000002</v>
      </c>
      <c r="F16848" s="429">
        <v>14.181270999999995</v>
      </c>
    </row>
    <row r="16849" spans="1:6" x14ac:dyDescent="0.3">
      <c r="A16849" s="336">
        <v>55415</v>
      </c>
      <c r="B16849" s="2" t="s">
        <v>295</v>
      </c>
      <c r="C16849" s="429">
        <v>6.8500220000000001</v>
      </c>
      <c r="D16849" s="429">
        <v>3.400706</v>
      </c>
      <c r="E16849" s="429">
        <v>3.449316</v>
      </c>
      <c r="F16849" s="429">
        <v>14.264060000000008</v>
      </c>
    </row>
    <row r="16850" spans="1:6" x14ac:dyDescent="0.3">
      <c r="A16850" s="336">
        <v>55416</v>
      </c>
      <c r="B16850" s="2" t="s">
        <v>295</v>
      </c>
      <c r="C16850" s="429">
        <v>6.8899559999999997</v>
      </c>
      <c r="D16850" s="429">
        <v>3.5176509999999999</v>
      </c>
      <c r="E16850" s="429">
        <v>3.3723049999999999</v>
      </c>
      <c r="F16850" s="429">
        <v>14.120046000000006</v>
      </c>
    </row>
    <row r="16851" spans="1:6" x14ac:dyDescent="0.3">
      <c r="A16851" s="336">
        <v>55417</v>
      </c>
      <c r="B16851" s="2" t="s">
        <v>295</v>
      </c>
      <c r="C16851" s="429">
        <v>6.8716790000000003</v>
      </c>
      <c r="D16851" s="429">
        <v>3.3694289999999998</v>
      </c>
      <c r="E16851" s="429">
        <v>3.5022500000000005</v>
      </c>
      <c r="F16851" s="429">
        <v>14.391651999999993</v>
      </c>
    </row>
    <row r="16852" spans="1:6" x14ac:dyDescent="0.3">
      <c r="A16852" s="336">
        <v>55418</v>
      </c>
      <c r="B16852" s="2" t="s">
        <v>295</v>
      </c>
      <c r="C16852" s="429">
        <v>6.8139849999999997</v>
      </c>
      <c r="D16852" s="429">
        <v>3.4066589999999999</v>
      </c>
      <c r="E16852" s="429">
        <v>3.4073259999999999</v>
      </c>
      <c r="F16852" s="429">
        <v>14.047535999999994</v>
      </c>
    </row>
    <row r="16853" spans="1:6" x14ac:dyDescent="0.3">
      <c r="A16853" s="336">
        <v>55419</v>
      </c>
      <c r="B16853" s="2" t="s">
        <v>295</v>
      </c>
      <c r="C16853" s="429">
        <v>6.8893839999999997</v>
      </c>
      <c r="D16853" s="429">
        <v>3.4321120000000001</v>
      </c>
      <c r="E16853" s="429">
        <v>3.4572719999999997</v>
      </c>
      <c r="F16853" s="429">
        <v>14.331509999999998</v>
      </c>
    </row>
    <row r="16854" spans="1:6" x14ac:dyDescent="0.3">
      <c r="A16854" s="336">
        <v>55420</v>
      </c>
      <c r="B16854" s="2" t="s">
        <v>295</v>
      </c>
      <c r="C16854" s="429">
        <v>6.8832610000000001</v>
      </c>
      <c r="D16854" s="429">
        <v>3.4521670000000002</v>
      </c>
      <c r="E16854" s="429">
        <v>3.4310939999999999</v>
      </c>
      <c r="F16854" s="429">
        <v>14.037501999999993</v>
      </c>
    </row>
    <row r="16855" spans="1:6" x14ac:dyDescent="0.3">
      <c r="A16855" s="336">
        <v>55421</v>
      </c>
      <c r="B16855" s="2" t="s">
        <v>295</v>
      </c>
      <c r="C16855" s="429">
        <v>6.8025089999999997</v>
      </c>
      <c r="D16855" s="429">
        <v>3.420668</v>
      </c>
      <c r="E16855" s="429">
        <v>3.3818409999999997</v>
      </c>
      <c r="F16855" s="429">
        <v>13.958766999999998</v>
      </c>
    </row>
    <row r="16856" spans="1:6" x14ac:dyDescent="0.3">
      <c r="A16856" s="336">
        <v>55422</v>
      </c>
      <c r="B16856" s="2" t="s">
        <v>295</v>
      </c>
      <c r="C16856" s="429">
        <v>6.8681900000000002</v>
      </c>
      <c r="D16856" s="429">
        <v>3.5113639999999999</v>
      </c>
      <c r="E16856" s="429">
        <v>3.3568260000000003</v>
      </c>
      <c r="F16856" s="429">
        <v>14.056007000000001</v>
      </c>
    </row>
    <row r="16857" spans="1:6" x14ac:dyDescent="0.3">
      <c r="A16857" s="336">
        <v>55423</v>
      </c>
      <c r="B16857" s="2" t="s">
        <v>295</v>
      </c>
      <c r="C16857" s="429">
        <v>6.8869600000000002</v>
      </c>
      <c r="D16857" s="429">
        <v>3.4421249999999999</v>
      </c>
      <c r="E16857" s="429">
        <v>3.4448350000000003</v>
      </c>
      <c r="F16857" s="429">
        <v>14.206928999999995</v>
      </c>
    </row>
    <row r="16858" spans="1:6" x14ac:dyDescent="0.3">
      <c r="A16858" s="336">
        <v>55424</v>
      </c>
      <c r="B16858" s="2" t="s">
        <v>295</v>
      </c>
      <c r="C16858" s="429">
        <v>6.9016149999999996</v>
      </c>
      <c r="D16858" s="429">
        <v>3.520346</v>
      </c>
      <c r="E16858" s="429">
        <v>3.3812689999999996</v>
      </c>
      <c r="F16858" s="429">
        <v>14.13534300000001</v>
      </c>
    </row>
    <row r="16859" spans="1:6" x14ac:dyDescent="0.3">
      <c r="A16859" s="336">
        <v>55425</v>
      </c>
      <c r="B16859" s="2" t="s">
        <v>295</v>
      </c>
      <c r="C16859" s="429">
        <v>6.8685650000000003</v>
      </c>
      <c r="D16859" s="429">
        <v>3.3992140000000002</v>
      </c>
      <c r="E16859" s="429">
        <v>3.4693510000000001</v>
      </c>
      <c r="F16859" s="429">
        <v>14.101466000000002</v>
      </c>
    </row>
    <row r="16860" spans="1:6" x14ac:dyDescent="0.3">
      <c r="A16860" s="336">
        <v>55426</v>
      </c>
      <c r="B16860" s="2" t="s">
        <v>295</v>
      </c>
      <c r="C16860" s="429">
        <v>6.9007449999999997</v>
      </c>
      <c r="D16860" s="429">
        <v>3.5749569999999999</v>
      </c>
      <c r="E16860" s="429">
        <v>3.3257879999999997</v>
      </c>
      <c r="F16860" s="429">
        <v>14.009847000000011</v>
      </c>
    </row>
    <row r="16861" spans="1:6" x14ac:dyDescent="0.3">
      <c r="A16861" s="336">
        <v>55427</v>
      </c>
      <c r="B16861" s="2" t="s">
        <v>295</v>
      </c>
      <c r="C16861" s="429">
        <v>6.8874110000000002</v>
      </c>
      <c r="D16861" s="429">
        <v>3.5635080000000001</v>
      </c>
      <c r="E16861" s="429">
        <v>3.3239030000000001</v>
      </c>
      <c r="F16861" s="429">
        <v>14.010114000000002</v>
      </c>
    </row>
    <row r="16862" spans="1:6" x14ac:dyDescent="0.3">
      <c r="A16862" s="336">
        <v>55428</v>
      </c>
      <c r="B16862" s="2" t="s">
        <v>295</v>
      </c>
      <c r="C16862" s="429">
        <v>6.8692700000000002</v>
      </c>
      <c r="D16862" s="429">
        <v>3.5450539999999999</v>
      </c>
      <c r="E16862" s="429">
        <v>3.3242160000000003</v>
      </c>
      <c r="F16862" s="429">
        <v>14.007795000000009</v>
      </c>
    </row>
    <row r="16863" spans="1:6" x14ac:dyDescent="0.3">
      <c r="A16863" s="336">
        <v>55429</v>
      </c>
      <c r="B16863" s="2" t="s">
        <v>295</v>
      </c>
      <c r="C16863" s="429">
        <v>6.846902</v>
      </c>
      <c r="D16863" s="429">
        <v>3.506173</v>
      </c>
      <c r="E16863" s="429">
        <v>3.3407290000000001</v>
      </c>
      <c r="F16863" s="429">
        <v>13.988600999999989</v>
      </c>
    </row>
    <row r="16864" spans="1:6" x14ac:dyDescent="0.3">
      <c r="A16864" s="336">
        <v>55430</v>
      </c>
      <c r="B16864" s="2" t="s">
        <v>295</v>
      </c>
      <c r="C16864" s="429">
        <v>6.8253219999999999</v>
      </c>
      <c r="D16864" s="429">
        <v>3.4694940000000001</v>
      </c>
      <c r="E16864" s="429">
        <v>3.3558279999999998</v>
      </c>
      <c r="F16864" s="429">
        <v>13.966151999999997</v>
      </c>
    </row>
    <row r="16865" spans="1:6" x14ac:dyDescent="0.3">
      <c r="A16865" s="336">
        <v>55431</v>
      </c>
      <c r="B16865" s="2" t="s">
        <v>295</v>
      </c>
      <c r="C16865" s="429">
        <v>6.8911980000000002</v>
      </c>
      <c r="D16865" s="429">
        <v>3.5147629999999999</v>
      </c>
      <c r="E16865" s="429">
        <v>3.3764350000000003</v>
      </c>
      <c r="F16865" s="429">
        <v>13.902530999999989</v>
      </c>
    </row>
    <row r="16866" spans="1:6" x14ac:dyDescent="0.3">
      <c r="A16866" s="336">
        <v>55432</v>
      </c>
      <c r="B16866" s="2" t="s">
        <v>295</v>
      </c>
      <c r="C16866" s="429">
        <v>6.7753670000000001</v>
      </c>
      <c r="D16866" s="429">
        <v>3.4325670000000001</v>
      </c>
      <c r="E16866" s="429">
        <v>3.3428</v>
      </c>
      <c r="F16866" s="429">
        <v>13.768122000000005</v>
      </c>
    </row>
    <row r="16867" spans="1:6" x14ac:dyDescent="0.3">
      <c r="A16867" s="336">
        <v>55433</v>
      </c>
      <c r="B16867" s="2" t="s">
        <v>295</v>
      </c>
      <c r="C16867" s="429">
        <v>6.7531410000000003</v>
      </c>
      <c r="D16867" s="429">
        <v>3.4723890000000002</v>
      </c>
      <c r="E16867" s="429">
        <v>3.2807520000000001</v>
      </c>
      <c r="F16867" s="429">
        <v>13.505868999999997</v>
      </c>
    </row>
    <row r="16868" spans="1:6" x14ac:dyDescent="0.3">
      <c r="A16868" s="336">
        <v>55434</v>
      </c>
      <c r="B16868" s="2" t="s">
        <v>295</v>
      </c>
      <c r="C16868" s="429">
        <v>6.7171310000000002</v>
      </c>
      <c r="D16868" s="429">
        <v>3.433875</v>
      </c>
      <c r="E16868" s="429">
        <v>3.2832560000000002</v>
      </c>
      <c r="F16868" s="429">
        <v>13.35218900000001</v>
      </c>
    </row>
    <row r="16869" spans="1:6" x14ac:dyDescent="0.3">
      <c r="A16869" s="336">
        <v>55435</v>
      </c>
      <c r="B16869" s="2" t="s">
        <v>295</v>
      </c>
      <c r="C16869" s="429">
        <v>6.8994049999999998</v>
      </c>
      <c r="D16869" s="429">
        <v>3.5295079999999999</v>
      </c>
      <c r="E16869" s="429">
        <v>3.3698969999999999</v>
      </c>
      <c r="F16869" s="429">
        <v>14.027053000000006</v>
      </c>
    </row>
    <row r="16870" spans="1:6" x14ac:dyDescent="0.3">
      <c r="A16870" s="336">
        <v>55436</v>
      </c>
      <c r="B16870" s="2" t="s">
        <v>295</v>
      </c>
      <c r="C16870" s="429">
        <v>6.9098280000000001</v>
      </c>
      <c r="D16870" s="429">
        <v>3.5809929999999999</v>
      </c>
      <c r="E16870" s="429">
        <v>3.3288350000000002</v>
      </c>
      <c r="F16870" s="429">
        <v>13.992538</v>
      </c>
    </row>
    <row r="16871" spans="1:6" x14ac:dyDescent="0.3">
      <c r="A16871" s="336">
        <v>55437</v>
      </c>
      <c r="B16871" s="2" t="s">
        <v>295</v>
      </c>
      <c r="C16871" s="429">
        <v>6.8989419999999999</v>
      </c>
      <c r="D16871" s="429">
        <v>3.5680580000000002</v>
      </c>
      <c r="E16871" s="429">
        <v>3.3308839999999997</v>
      </c>
      <c r="F16871" s="429">
        <v>13.817022000000009</v>
      </c>
    </row>
    <row r="16872" spans="1:6" x14ac:dyDescent="0.3">
      <c r="A16872" s="336">
        <v>55438</v>
      </c>
      <c r="B16872" s="2" t="s">
        <v>295</v>
      </c>
      <c r="C16872" s="429">
        <v>6.9069380000000002</v>
      </c>
      <c r="D16872" s="429">
        <v>3.618347</v>
      </c>
      <c r="E16872" s="429">
        <v>3.2885910000000003</v>
      </c>
      <c r="F16872" s="429">
        <v>13.752140000000001</v>
      </c>
    </row>
    <row r="16873" spans="1:6" x14ac:dyDescent="0.3">
      <c r="A16873" s="336">
        <v>55439</v>
      </c>
      <c r="B16873" s="2" t="s">
        <v>295</v>
      </c>
      <c r="C16873" s="429">
        <v>6.9089450000000001</v>
      </c>
      <c r="D16873" s="429">
        <v>3.594239</v>
      </c>
      <c r="E16873" s="429">
        <v>3.3147060000000002</v>
      </c>
      <c r="F16873" s="429">
        <v>13.906480000000002</v>
      </c>
    </row>
    <row r="16874" spans="1:6" x14ac:dyDescent="0.3">
      <c r="A16874" s="336">
        <v>55441</v>
      </c>
      <c r="B16874" s="2" t="s">
        <v>295</v>
      </c>
      <c r="C16874" s="429">
        <v>6.897964</v>
      </c>
      <c r="D16874" s="429">
        <v>3.6178029999999999</v>
      </c>
      <c r="E16874" s="429">
        <v>3.2801610000000001</v>
      </c>
      <c r="F16874" s="429">
        <v>13.968423000000001</v>
      </c>
    </row>
    <row r="16875" spans="1:6" x14ac:dyDescent="0.3">
      <c r="A16875" s="336">
        <v>55442</v>
      </c>
      <c r="B16875" s="2" t="s">
        <v>295</v>
      </c>
      <c r="C16875" s="429">
        <v>6.8890269999999996</v>
      </c>
      <c r="D16875" s="429">
        <v>3.5960130000000001</v>
      </c>
      <c r="E16875" s="429">
        <v>3.2930139999999994</v>
      </c>
      <c r="F16875" s="429">
        <v>14.019087999999993</v>
      </c>
    </row>
    <row r="16876" spans="1:6" x14ac:dyDescent="0.3">
      <c r="A16876" s="336">
        <v>55443</v>
      </c>
      <c r="B16876" s="2" t="s">
        <v>295</v>
      </c>
      <c r="C16876" s="429">
        <v>6.8030109999999997</v>
      </c>
      <c r="D16876" s="429">
        <v>3.4973860000000001</v>
      </c>
      <c r="E16876" s="429">
        <v>3.3056249999999996</v>
      </c>
      <c r="F16876" s="429">
        <v>13.755851999999997</v>
      </c>
    </row>
    <row r="16877" spans="1:6" x14ac:dyDescent="0.3">
      <c r="A16877" s="336">
        <v>55444</v>
      </c>
      <c r="B16877" s="2" t="s">
        <v>295</v>
      </c>
      <c r="C16877" s="429">
        <v>6.7946</v>
      </c>
      <c r="D16877" s="429">
        <v>3.4702679999999999</v>
      </c>
      <c r="E16877" s="429">
        <v>3.3243320000000001</v>
      </c>
      <c r="F16877" s="429">
        <v>13.780068000000004</v>
      </c>
    </row>
    <row r="16878" spans="1:6" x14ac:dyDescent="0.3">
      <c r="A16878" s="336">
        <v>55445</v>
      </c>
      <c r="B16878" s="2" t="s">
        <v>295</v>
      </c>
      <c r="C16878" s="429">
        <v>6.8250659999999996</v>
      </c>
      <c r="D16878" s="429">
        <v>3.5274049999999999</v>
      </c>
      <c r="E16878" s="429">
        <v>3.2976609999999997</v>
      </c>
      <c r="F16878" s="429">
        <v>13.812856000000004</v>
      </c>
    </row>
    <row r="16879" spans="1:6" x14ac:dyDescent="0.3">
      <c r="A16879" s="336">
        <v>55446</v>
      </c>
      <c r="B16879" s="2" t="s">
        <v>295</v>
      </c>
      <c r="C16879" s="429">
        <v>6.880363</v>
      </c>
      <c r="D16879" s="429">
        <v>3.6497839999999999</v>
      </c>
      <c r="E16879" s="429">
        <v>3.2305790000000001</v>
      </c>
      <c r="F16879" s="429">
        <v>14.022641999999994</v>
      </c>
    </row>
    <row r="16880" spans="1:6" x14ac:dyDescent="0.3">
      <c r="A16880" s="336">
        <v>55447</v>
      </c>
      <c r="B16880" s="2" t="s">
        <v>295</v>
      </c>
      <c r="C16880" s="429">
        <v>6.889259</v>
      </c>
      <c r="D16880" s="429">
        <v>3.6806030000000001</v>
      </c>
      <c r="E16880" s="429">
        <v>3.208656</v>
      </c>
      <c r="F16880" s="429">
        <v>13.948388999999992</v>
      </c>
    </row>
    <row r="16881" spans="1:6" x14ac:dyDescent="0.3">
      <c r="A16881" s="336">
        <v>55448</v>
      </c>
      <c r="B16881" s="2" t="s">
        <v>295</v>
      </c>
      <c r="C16881" s="429">
        <v>6.7207290000000004</v>
      </c>
      <c r="D16881" s="429">
        <v>3.4620160000000002</v>
      </c>
      <c r="E16881" s="429">
        <v>3.2587130000000002</v>
      </c>
      <c r="F16881" s="429">
        <v>13.315798999999998</v>
      </c>
    </row>
    <row r="16882" spans="1:6" x14ac:dyDescent="0.3">
      <c r="A16882" s="336">
        <v>55449</v>
      </c>
      <c r="B16882" s="2" t="s">
        <v>295</v>
      </c>
      <c r="C16882" s="429">
        <v>6.6849809999999996</v>
      </c>
      <c r="D16882" s="429">
        <v>3.417751</v>
      </c>
      <c r="E16882" s="429">
        <v>3.2672299999999996</v>
      </c>
      <c r="F16882" s="429">
        <v>13.163516999999999</v>
      </c>
    </row>
    <row r="16883" spans="1:6" x14ac:dyDescent="0.3">
      <c r="A16883" s="336">
        <v>55450</v>
      </c>
      <c r="B16883" s="2" t="s">
        <v>295</v>
      </c>
      <c r="C16883" s="429">
        <v>6.8617189999999999</v>
      </c>
      <c r="D16883" s="429">
        <v>3.3734359999999999</v>
      </c>
      <c r="E16883" s="429">
        <v>3.488283</v>
      </c>
      <c r="F16883" s="429">
        <v>14.232620000000004</v>
      </c>
    </row>
    <row r="16884" spans="1:6" x14ac:dyDescent="0.3">
      <c r="A16884" s="336">
        <v>55454</v>
      </c>
      <c r="B16884" s="2" t="s">
        <v>295</v>
      </c>
      <c r="C16884" s="429">
        <v>6.8450040000000003</v>
      </c>
      <c r="D16884" s="429">
        <v>3.3831739999999999</v>
      </c>
      <c r="E16884" s="429">
        <v>3.4618300000000004</v>
      </c>
      <c r="F16884" s="429">
        <v>14.277909999999999</v>
      </c>
    </row>
    <row r="16885" spans="1:6" x14ac:dyDescent="0.3">
      <c r="A16885" s="336">
        <v>55455</v>
      </c>
      <c r="B16885" s="2" t="s">
        <v>295</v>
      </c>
      <c r="C16885" s="429">
        <v>6.8367880000000003</v>
      </c>
      <c r="D16885" s="429">
        <v>3.3821319999999999</v>
      </c>
      <c r="E16885" s="429">
        <v>3.4546560000000004</v>
      </c>
      <c r="F16885" s="429">
        <v>14.225304999999992</v>
      </c>
    </row>
    <row r="16886" spans="1:6" x14ac:dyDescent="0.3">
      <c r="A16886" s="336">
        <v>55602</v>
      </c>
      <c r="B16886" s="2" t="s">
        <v>295</v>
      </c>
      <c r="C16886" s="429">
        <v>5.1763310000000002</v>
      </c>
      <c r="D16886" s="429">
        <v>3.639713</v>
      </c>
      <c r="E16886" s="429">
        <v>1.5366180000000003</v>
      </c>
      <c r="F16886" s="429">
        <v>1.7488390000000003</v>
      </c>
    </row>
    <row r="16887" spans="1:6" x14ac:dyDescent="0.3">
      <c r="A16887" s="336">
        <v>55603</v>
      </c>
      <c r="B16887" s="2" t="s">
        <v>295</v>
      </c>
      <c r="C16887" s="429">
        <v>5.0178750000000001</v>
      </c>
      <c r="D16887" s="429">
        <v>3.608797</v>
      </c>
      <c r="E16887" s="429">
        <v>1.4090780000000001</v>
      </c>
      <c r="F16887" s="429">
        <v>-0.33440399999999926</v>
      </c>
    </row>
    <row r="16888" spans="1:6" x14ac:dyDescent="0.3">
      <c r="A16888" s="336">
        <v>55604</v>
      </c>
      <c r="B16888" s="2" t="s">
        <v>295</v>
      </c>
      <c r="C16888" s="429">
        <v>4.8829469999999997</v>
      </c>
      <c r="D16888" s="429">
        <v>3.5313159999999999</v>
      </c>
      <c r="E16888" s="429">
        <v>1.3516309999999998</v>
      </c>
      <c r="F16888" s="429">
        <v>-1.7531859999999995</v>
      </c>
    </row>
    <row r="16889" spans="1:6" x14ac:dyDescent="0.3">
      <c r="A16889" s="336">
        <v>55605</v>
      </c>
      <c r="B16889" s="2" t="s">
        <v>295</v>
      </c>
      <c r="C16889" s="429">
        <v>4.9400370000000002</v>
      </c>
      <c r="D16889" s="429">
        <v>3.1486960000000002</v>
      </c>
      <c r="E16889" s="429">
        <v>1.7913410000000001</v>
      </c>
      <c r="F16889" s="429">
        <v>-0.46485099999999946</v>
      </c>
    </row>
    <row r="16890" spans="1:6" x14ac:dyDescent="0.3">
      <c r="A16890" s="336">
        <v>55606</v>
      </c>
      <c r="B16890" s="2" t="s">
        <v>295</v>
      </c>
      <c r="C16890" s="429">
        <v>4.9359320000000002</v>
      </c>
      <c r="D16890" s="429">
        <v>3.2701739999999999</v>
      </c>
      <c r="E16890" s="429">
        <v>1.6657580000000003</v>
      </c>
      <c r="F16890" s="429">
        <v>-0.93602699999999572</v>
      </c>
    </row>
    <row r="16891" spans="1:6" x14ac:dyDescent="0.3">
      <c r="A16891" s="336">
        <v>55607</v>
      </c>
      <c r="B16891" s="2" t="s">
        <v>295</v>
      </c>
      <c r="C16891" s="429">
        <v>5.0503600000000004</v>
      </c>
      <c r="D16891" s="429">
        <v>3.6554929999999999</v>
      </c>
      <c r="E16891" s="429">
        <v>1.3948670000000005</v>
      </c>
      <c r="F16891" s="429">
        <v>0.37531399999999593</v>
      </c>
    </row>
    <row r="16892" spans="1:6" x14ac:dyDescent="0.3">
      <c r="A16892" s="336">
        <v>55612</v>
      </c>
      <c r="B16892" s="2" t="s">
        <v>295</v>
      </c>
      <c r="C16892" s="429">
        <v>4.9558520000000001</v>
      </c>
      <c r="D16892" s="429">
        <v>3.5519270000000001</v>
      </c>
      <c r="E16892" s="429">
        <v>1.4039250000000001</v>
      </c>
      <c r="F16892" s="429">
        <v>-1.0141490000000033</v>
      </c>
    </row>
    <row r="16893" spans="1:6" x14ac:dyDescent="0.3">
      <c r="A16893" s="336">
        <v>55613</v>
      </c>
      <c r="B16893" s="2" t="s">
        <v>295</v>
      </c>
      <c r="C16893" s="429">
        <v>4.993989</v>
      </c>
      <c r="D16893" s="429">
        <v>3.5898729999999999</v>
      </c>
      <c r="E16893" s="429">
        <v>1.4041160000000001</v>
      </c>
      <c r="F16893" s="429">
        <v>-0.62973599999999408</v>
      </c>
    </row>
    <row r="16894" spans="1:6" x14ac:dyDescent="0.3">
      <c r="A16894" s="336">
        <v>55614</v>
      </c>
      <c r="B16894" s="2" t="s">
        <v>295</v>
      </c>
      <c r="C16894" s="429">
        <v>5.1013890000000002</v>
      </c>
      <c r="D16894" s="429">
        <v>3.5262120000000001</v>
      </c>
      <c r="E16894" s="429">
        <v>1.575177</v>
      </c>
      <c r="F16894" s="429">
        <v>0.88601599999999792</v>
      </c>
    </row>
    <row r="16895" spans="1:6" x14ac:dyDescent="0.3">
      <c r="A16895" s="336">
        <v>55615</v>
      </c>
      <c r="B16895" s="2" t="s">
        <v>295</v>
      </c>
      <c r="C16895" s="429">
        <v>4.9474900000000002</v>
      </c>
      <c r="D16895" s="429">
        <v>3.603383</v>
      </c>
      <c r="E16895" s="429">
        <v>1.3441070000000002</v>
      </c>
      <c r="F16895" s="429">
        <v>-1.0838979999999978</v>
      </c>
    </row>
    <row r="16896" spans="1:6" x14ac:dyDescent="0.3">
      <c r="A16896" s="336">
        <v>55616</v>
      </c>
      <c r="B16896" s="2" t="s">
        <v>295</v>
      </c>
      <c r="C16896" s="429">
        <v>5.1914990000000003</v>
      </c>
      <c r="D16896" s="429">
        <v>3.469398</v>
      </c>
      <c r="E16896" s="429">
        <v>1.7221010000000003</v>
      </c>
      <c r="F16896" s="429">
        <v>2.2129550000000009</v>
      </c>
    </row>
    <row r="16897" spans="1:6" x14ac:dyDescent="0.3">
      <c r="A16897" s="336">
        <v>55702</v>
      </c>
      <c r="B16897" s="2" t="s">
        <v>295</v>
      </c>
      <c r="C16897" s="429">
        <v>5.5969439999999997</v>
      </c>
      <c r="D16897" s="429">
        <v>3.80416</v>
      </c>
      <c r="E16897" s="429">
        <v>1.7927839999999997</v>
      </c>
      <c r="F16897" s="429">
        <v>5.1841879999999989</v>
      </c>
    </row>
    <row r="16898" spans="1:6" x14ac:dyDescent="0.3">
      <c r="A16898" s="336">
        <v>55703</v>
      </c>
      <c r="B16898" s="2" t="s">
        <v>294</v>
      </c>
      <c r="C16898" s="429">
        <v>4.394196</v>
      </c>
      <c r="D16898" s="429">
        <v>2.5993439999999999</v>
      </c>
      <c r="E16898" s="429">
        <v>1.7948520000000001</v>
      </c>
      <c r="F16898" s="429">
        <v>4.9253350000000005</v>
      </c>
    </row>
    <row r="16899" spans="1:6" x14ac:dyDescent="0.3">
      <c r="A16899" s="336">
        <v>55704</v>
      </c>
      <c r="B16899" s="2" t="s">
        <v>295</v>
      </c>
      <c r="C16899" s="429">
        <v>6.0017009999999997</v>
      </c>
      <c r="D16899" s="429">
        <v>3.6715580000000001</v>
      </c>
      <c r="E16899" s="429">
        <v>2.3301429999999996</v>
      </c>
      <c r="F16899" s="429">
        <v>7.567414000000003</v>
      </c>
    </row>
    <row r="16900" spans="1:6" x14ac:dyDescent="0.3">
      <c r="A16900" s="336">
        <v>55705</v>
      </c>
      <c r="B16900" s="2" t="s">
        <v>295</v>
      </c>
      <c r="C16900" s="429">
        <v>5.2714930000000004</v>
      </c>
      <c r="D16900" s="429">
        <v>3.714585</v>
      </c>
      <c r="E16900" s="429">
        <v>1.5569080000000004</v>
      </c>
      <c r="F16900" s="429">
        <v>2.5806969999999971</v>
      </c>
    </row>
    <row r="16901" spans="1:6" x14ac:dyDescent="0.3">
      <c r="A16901" s="336">
        <v>55706</v>
      </c>
      <c r="B16901" s="2" t="s">
        <v>295</v>
      </c>
      <c r="C16901" s="429">
        <v>5.1448989999999997</v>
      </c>
      <c r="D16901" s="429">
        <v>3.7100819999999999</v>
      </c>
      <c r="E16901" s="429">
        <v>1.4348169999999998</v>
      </c>
      <c r="F16901" s="429">
        <v>1.6479189999999981</v>
      </c>
    </row>
    <row r="16902" spans="1:6" x14ac:dyDescent="0.3">
      <c r="A16902" s="336">
        <v>55707</v>
      </c>
      <c r="B16902" s="2" t="s">
        <v>295</v>
      </c>
      <c r="C16902" s="429">
        <v>5.796081</v>
      </c>
      <c r="D16902" s="429">
        <v>3.7750300000000001</v>
      </c>
      <c r="E16902" s="429">
        <v>2.0210509999999999</v>
      </c>
      <c r="F16902" s="429">
        <v>5.772194000000006</v>
      </c>
    </row>
    <row r="16903" spans="1:6" x14ac:dyDescent="0.3">
      <c r="A16903" s="336">
        <v>55709</v>
      </c>
      <c r="B16903" s="2" t="s">
        <v>294</v>
      </c>
      <c r="C16903" s="429">
        <v>4.7748200000000001</v>
      </c>
      <c r="D16903" s="429">
        <v>2.714674</v>
      </c>
      <c r="E16903" s="429">
        <v>2.060146</v>
      </c>
      <c r="F16903" s="429">
        <v>7.8644000000000069</v>
      </c>
    </row>
    <row r="16904" spans="1:6" x14ac:dyDescent="0.3">
      <c r="A16904" s="336">
        <v>55710</v>
      </c>
      <c r="B16904" s="2" t="s">
        <v>294</v>
      </c>
      <c r="C16904" s="429">
        <v>4.3864049999999999</v>
      </c>
      <c r="D16904" s="429">
        <v>2.6459920000000001</v>
      </c>
      <c r="E16904" s="429">
        <v>1.7404129999999998</v>
      </c>
      <c r="F16904" s="429">
        <v>4.6680700000000002</v>
      </c>
    </row>
    <row r="16905" spans="1:6" x14ac:dyDescent="0.3">
      <c r="A16905" s="336">
        <v>55711</v>
      </c>
      <c r="B16905" s="2" t="s">
        <v>295</v>
      </c>
      <c r="C16905" s="429">
        <v>5.6900789999999999</v>
      </c>
      <c r="D16905" s="429">
        <v>3.8159770000000002</v>
      </c>
      <c r="E16905" s="429">
        <v>1.8741019999999997</v>
      </c>
      <c r="F16905" s="429">
        <v>5.4943000000000062</v>
      </c>
    </row>
    <row r="16906" spans="1:6" x14ac:dyDescent="0.3">
      <c r="A16906" s="336">
        <v>55712</v>
      </c>
      <c r="B16906" s="2" t="s">
        <v>295</v>
      </c>
      <c r="C16906" s="429">
        <v>5.8823280000000002</v>
      </c>
      <c r="D16906" s="429">
        <v>3.7073140000000002</v>
      </c>
      <c r="E16906" s="429">
        <v>2.175014</v>
      </c>
      <c r="F16906" s="429">
        <v>6.6685750000000077</v>
      </c>
    </row>
    <row r="16907" spans="1:6" x14ac:dyDescent="0.3">
      <c r="A16907" s="336">
        <v>55717</v>
      </c>
      <c r="B16907" s="2" t="s">
        <v>295</v>
      </c>
      <c r="C16907" s="429">
        <v>5.469449</v>
      </c>
      <c r="D16907" s="429">
        <v>3.7439969999999998</v>
      </c>
      <c r="E16907" s="429">
        <v>1.7254520000000002</v>
      </c>
      <c r="F16907" s="429">
        <v>4.0629810000000006</v>
      </c>
    </row>
    <row r="16908" spans="1:6" x14ac:dyDescent="0.3">
      <c r="A16908" s="336">
        <v>55718</v>
      </c>
      <c r="B16908" s="2" t="s">
        <v>295</v>
      </c>
      <c r="C16908" s="429">
        <v>5.7243570000000004</v>
      </c>
      <c r="D16908" s="429">
        <v>3.7641990000000001</v>
      </c>
      <c r="E16908" s="429">
        <v>1.9601580000000003</v>
      </c>
      <c r="F16908" s="429">
        <v>4.9702890000000046</v>
      </c>
    </row>
    <row r="16909" spans="1:6" x14ac:dyDescent="0.3">
      <c r="A16909" s="336">
        <v>55719</v>
      </c>
      <c r="B16909" s="2" t="s">
        <v>294</v>
      </c>
      <c r="C16909" s="429">
        <v>4.423419</v>
      </c>
      <c r="D16909" s="429">
        <v>2.5856499999999998</v>
      </c>
      <c r="E16909" s="429">
        <v>1.8377690000000002</v>
      </c>
      <c r="F16909" s="429">
        <v>5.8535449999999933</v>
      </c>
    </row>
    <row r="16910" spans="1:6" x14ac:dyDescent="0.3">
      <c r="A16910" s="336">
        <v>55720</v>
      </c>
      <c r="B16910" s="2" t="s">
        <v>295</v>
      </c>
      <c r="C16910" s="429">
        <v>5.6816709999999997</v>
      </c>
      <c r="D16910" s="429">
        <v>3.8159589999999999</v>
      </c>
      <c r="E16910" s="429">
        <v>1.8657119999999998</v>
      </c>
      <c r="F16910" s="429">
        <v>4.6412940000000056</v>
      </c>
    </row>
    <row r="16911" spans="1:6" x14ac:dyDescent="0.3">
      <c r="A16911" s="336">
        <v>55721</v>
      </c>
      <c r="B16911" s="2" t="s">
        <v>294</v>
      </c>
      <c r="C16911" s="429">
        <v>4.9626289999999997</v>
      </c>
      <c r="D16911" s="429">
        <v>2.7775470000000002</v>
      </c>
      <c r="E16911" s="429">
        <v>2.1850819999999995</v>
      </c>
      <c r="F16911" s="429">
        <v>9.1580350000000053</v>
      </c>
    </row>
    <row r="16912" spans="1:6" x14ac:dyDescent="0.3">
      <c r="A16912" s="336">
        <v>55723</v>
      </c>
      <c r="B16912" s="2" t="s">
        <v>294</v>
      </c>
      <c r="C16912" s="429">
        <v>4.4673959999999999</v>
      </c>
      <c r="D16912" s="429">
        <v>2.5779570000000001</v>
      </c>
      <c r="E16912" s="429">
        <v>1.8894389999999999</v>
      </c>
      <c r="F16912" s="429">
        <v>5.5170699999999933</v>
      </c>
    </row>
    <row r="16913" spans="1:6" x14ac:dyDescent="0.3">
      <c r="A16913" s="336">
        <v>55724</v>
      </c>
      <c r="B16913" s="2" t="s">
        <v>295</v>
      </c>
      <c r="C16913" s="429">
        <v>5.419778</v>
      </c>
      <c r="D16913" s="429">
        <v>3.7370410000000001</v>
      </c>
      <c r="E16913" s="429">
        <v>1.6827369999999999</v>
      </c>
      <c r="F16913" s="429">
        <v>3.955487999999999</v>
      </c>
    </row>
    <row r="16914" spans="1:6" x14ac:dyDescent="0.3">
      <c r="A16914" s="336">
        <v>55725</v>
      </c>
      <c r="B16914" s="2" t="s">
        <v>294</v>
      </c>
      <c r="C16914" s="429">
        <v>4.3001069999999997</v>
      </c>
      <c r="D16914" s="429">
        <v>2.55491</v>
      </c>
      <c r="E16914" s="429">
        <v>1.7451969999999997</v>
      </c>
      <c r="F16914" s="429">
        <v>3.1165820000000046</v>
      </c>
    </row>
    <row r="16915" spans="1:6" x14ac:dyDescent="0.3">
      <c r="A16915" s="336">
        <v>55726</v>
      </c>
      <c r="B16915" s="2" t="s">
        <v>295</v>
      </c>
      <c r="C16915" s="429">
        <v>5.7965030000000004</v>
      </c>
      <c r="D16915" s="429">
        <v>3.777965</v>
      </c>
      <c r="E16915" s="429">
        <v>2.0185380000000004</v>
      </c>
      <c r="F16915" s="429">
        <v>6.3065339999999992</v>
      </c>
    </row>
    <row r="16916" spans="1:6" x14ac:dyDescent="0.3">
      <c r="A16916" s="336">
        <v>55731</v>
      </c>
      <c r="B16916" s="2" t="s">
        <v>295</v>
      </c>
      <c r="C16916" s="429">
        <v>5.0908360000000004</v>
      </c>
      <c r="D16916" s="429">
        <v>3.7151179999999999</v>
      </c>
      <c r="E16916" s="429">
        <v>1.3757180000000004</v>
      </c>
      <c r="F16916" s="429">
        <v>1.1336290000000098</v>
      </c>
    </row>
    <row r="16917" spans="1:6" x14ac:dyDescent="0.3">
      <c r="A16917" s="336">
        <v>55732</v>
      </c>
      <c r="B16917" s="2" t="s">
        <v>295</v>
      </c>
      <c r="C16917" s="429">
        <v>5.2654350000000001</v>
      </c>
      <c r="D16917" s="429">
        <v>3.760535</v>
      </c>
      <c r="E16917" s="429">
        <v>1.5049000000000001</v>
      </c>
      <c r="F16917" s="429">
        <v>2.6111080000000015</v>
      </c>
    </row>
    <row r="16918" spans="1:6" x14ac:dyDescent="0.3">
      <c r="A16918" s="336">
        <v>55733</v>
      </c>
      <c r="B16918" s="2" t="s">
        <v>295</v>
      </c>
      <c r="C16918" s="429">
        <v>5.6353799999999996</v>
      </c>
      <c r="D16918" s="429">
        <v>3.7056100000000001</v>
      </c>
      <c r="E16918" s="429">
        <v>1.9297699999999995</v>
      </c>
      <c r="F16918" s="429">
        <v>4.3821829999999977</v>
      </c>
    </row>
    <row r="16919" spans="1:6" x14ac:dyDescent="0.3">
      <c r="A16919" s="336">
        <v>55734</v>
      </c>
      <c r="B16919" s="2" t="s">
        <v>294</v>
      </c>
      <c r="C16919" s="429">
        <v>4.3773359999999997</v>
      </c>
      <c r="D16919" s="429">
        <v>2.7863259999999999</v>
      </c>
      <c r="E16919" s="429">
        <v>1.5910099999999998</v>
      </c>
      <c r="F16919" s="429">
        <v>4.1415700000000086</v>
      </c>
    </row>
    <row r="16920" spans="1:6" x14ac:dyDescent="0.3">
      <c r="A16920" s="336">
        <v>55735</v>
      </c>
      <c r="B16920" s="2" t="s">
        <v>295</v>
      </c>
      <c r="C16920" s="429">
        <v>6.0391700000000004</v>
      </c>
      <c r="D16920" s="429">
        <v>3.613585</v>
      </c>
      <c r="E16920" s="429">
        <v>2.4255850000000003</v>
      </c>
      <c r="F16920" s="429">
        <v>8.1675599999999946</v>
      </c>
    </row>
    <row r="16921" spans="1:6" x14ac:dyDescent="0.3">
      <c r="A16921" s="336">
        <v>55736</v>
      </c>
      <c r="B16921" s="2" t="s">
        <v>295</v>
      </c>
      <c r="C16921" s="429">
        <v>5.7173189999999998</v>
      </c>
      <c r="D16921" s="429">
        <v>3.7489110000000001</v>
      </c>
      <c r="E16921" s="429">
        <v>1.9684079999999997</v>
      </c>
      <c r="F16921" s="429">
        <v>6.8460179999999973</v>
      </c>
    </row>
    <row r="16922" spans="1:6" x14ac:dyDescent="0.3">
      <c r="A16922" s="336">
        <v>55738</v>
      </c>
      <c r="B16922" s="2" t="s">
        <v>294</v>
      </c>
      <c r="C16922" s="429">
        <v>4.4342740000000003</v>
      </c>
      <c r="D16922" s="429">
        <v>2.7469670000000002</v>
      </c>
      <c r="E16922" s="429">
        <v>1.6873070000000001</v>
      </c>
      <c r="F16922" s="429">
        <v>5.3425730000000016</v>
      </c>
    </row>
    <row r="16923" spans="1:6" x14ac:dyDescent="0.3">
      <c r="A16923" s="336">
        <v>55741</v>
      </c>
      <c r="B16923" s="2" t="s">
        <v>295</v>
      </c>
      <c r="C16923" s="429">
        <v>5.3511519999999999</v>
      </c>
      <c r="D16923" s="429">
        <v>3.7919770000000002</v>
      </c>
      <c r="E16923" s="429">
        <v>1.5591749999999998</v>
      </c>
      <c r="F16923" s="429">
        <v>3.493462000000001</v>
      </c>
    </row>
    <row r="16924" spans="1:6" x14ac:dyDescent="0.3">
      <c r="A16924" s="336">
        <v>55742</v>
      </c>
      <c r="B16924" s="2" t="s">
        <v>295</v>
      </c>
      <c r="C16924" s="429">
        <v>5.6783020000000004</v>
      </c>
      <c r="D16924" s="429">
        <v>3.724307</v>
      </c>
      <c r="E16924" s="429">
        <v>1.9539950000000004</v>
      </c>
      <c r="F16924" s="429">
        <v>7.6665469999999978</v>
      </c>
    </row>
    <row r="16925" spans="1:6" x14ac:dyDescent="0.3">
      <c r="A16925" s="336">
        <v>55744</v>
      </c>
      <c r="B16925" s="2" t="s">
        <v>294</v>
      </c>
      <c r="C16925" s="429">
        <v>4.9254709999999999</v>
      </c>
      <c r="D16925" s="429">
        <v>2.7940719999999999</v>
      </c>
      <c r="E16925" s="429">
        <v>2.131399</v>
      </c>
      <c r="F16925" s="429">
        <v>8.7349369999999951</v>
      </c>
    </row>
    <row r="16926" spans="1:6" x14ac:dyDescent="0.3">
      <c r="A16926" s="336">
        <v>55746</v>
      </c>
      <c r="B16926" s="2" t="s">
        <v>294</v>
      </c>
      <c r="C16926" s="429">
        <v>4.4988270000000004</v>
      </c>
      <c r="D16926" s="429">
        <v>2.6376010000000001</v>
      </c>
      <c r="E16926" s="429">
        <v>1.8612260000000003</v>
      </c>
      <c r="F16926" s="429">
        <v>6.7330610000000028</v>
      </c>
    </row>
    <row r="16927" spans="1:6" x14ac:dyDescent="0.3">
      <c r="A16927" s="336">
        <v>55748</v>
      </c>
      <c r="B16927" s="2" t="s">
        <v>295</v>
      </c>
      <c r="C16927" s="429">
        <v>5.99505</v>
      </c>
      <c r="D16927" s="429">
        <v>3.6071870000000001</v>
      </c>
      <c r="E16927" s="429">
        <v>2.3878629999999998</v>
      </c>
      <c r="F16927" s="429">
        <v>9.3985620000000054</v>
      </c>
    </row>
    <row r="16928" spans="1:6" x14ac:dyDescent="0.3">
      <c r="A16928" s="336">
        <v>55749</v>
      </c>
      <c r="B16928" s="2" t="s">
        <v>295</v>
      </c>
      <c r="C16928" s="429">
        <v>5.7885920000000004</v>
      </c>
      <c r="D16928" s="429">
        <v>3.6971599999999998</v>
      </c>
      <c r="E16928" s="429">
        <v>2.0914320000000006</v>
      </c>
      <c r="F16928" s="429">
        <v>5.6225309999999986</v>
      </c>
    </row>
    <row r="16929" spans="1:6" x14ac:dyDescent="0.3">
      <c r="A16929" s="336">
        <v>55750</v>
      </c>
      <c r="B16929" s="2" t="s">
        <v>295</v>
      </c>
      <c r="C16929" s="429">
        <v>5.2478860000000003</v>
      </c>
      <c r="D16929" s="429">
        <v>3.7263760000000001</v>
      </c>
      <c r="E16929" s="429">
        <v>1.5215100000000001</v>
      </c>
      <c r="F16929" s="429">
        <v>2.2656290000000006</v>
      </c>
    </row>
    <row r="16930" spans="1:6" x14ac:dyDescent="0.3">
      <c r="A16930" s="336">
        <v>55751</v>
      </c>
      <c r="B16930" s="2" t="s">
        <v>294</v>
      </c>
      <c r="C16930" s="429">
        <v>4.4084380000000003</v>
      </c>
      <c r="D16930" s="429">
        <v>2.7003629999999998</v>
      </c>
      <c r="E16930" s="429">
        <v>1.7080750000000005</v>
      </c>
      <c r="F16930" s="429">
        <v>5.0994010000000003</v>
      </c>
    </row>
    <row r="16931" spans="1:6" x14ac:dyDescent="0.3">
      <c r="A16931" s="336">
        <v>55752</v>
      </c>
      <c r="B16931" s="2" t="s">
        <v>295</v>
      </c>
      <c r="C16931" s="429">
        <v>5.8620229999999998</v>
      </c>
      <c r="D16931" s="429">
        <v>3.6379920000000001</v>
      </c>
      <c r="E16931" s="429">
        <v>2.2240309999999996</v>
      </c>
      <c r="F16931" s="429">
        <v>8.5171019999999977</v>
      </c>
    </row>
    <row r="16932" spans="1:6" x14ac:dyDescent="0.3">
      <c r="A16932" s="336">
        <v>55756</v>
      </c>
      <c r="B16932" s="2" t="s">
        <v>295</v>
      </c>
      <c r="C16932" s="429">
        <v>5.831823</v>
      </c>
      <c r="D16932" s="429">
        <v>3.7117170000000002</v>
      </c>
      <c r="E16932" s="429">
        <v>2.1201059999999998</v>
      </c>
      <c r="F16932" s="429">
        <v>6.1322450000000046</v>
      </c>
    </row>
    <row r="16933" spans="1:6" x14ac:dyDescent="0.3">
      <c r="A16933" s="336">
        <v>55757</v>
      </c>
      <c r="B16933" s="2" t="s">
        <v>295</v>
      </c>
      <c r="C16933" s="429">
        <v>5.9172330000000004</v>
      </c>
      <c r="D16933" s="429">
        <v>3.706655</v>
      </c>
      <c r="E16933" s="429">
        <v>2.2105780000000004</v>
      </c>
      <c r="F16933" s="429">
        <v>7.2541469999999961</v>
      </c>
    </row>
    <row r="16934" spans="1:6" x14ac:dyDescent="0.3">
      <c r="A16934" s="336">
        <v>55760</v>
      </c>
      <c r="B16934" s="2" t="s">
        <v>295</v>
      </c>
      <c r="C16934" s="429">
        <v>6.0147680000000001</v>
      </c>
      <c r="D16934" s="429">
        <v>3.5877500000000002</v>
      </c>
      <c r="E16934" s="429">
        <v>2.4270179999999999</v>
      </c>
      <c r="F16934" s="429">
        <v>8.8633689999999952</v>
      </c>
    </row>
    <row r="16935" spans="1:6" x14ac:dyDescent="0.3">
      <c r="A16935" s="336">
        <v>55763</v>
      </c>
      <c r="B16935" s="2" t="s">
        <v>295</v>
      </c>
      <c r="C16935" s="429">
        <v>5.326003</v>
      </c>
      <c r="D16935" s="429">
        <v>3.6967219999999998</v>
      </c>
      <c r="E16935" s="429">
        <v>1.6292810000000002</v>
      </c>
      <c r="F16935" s="429">
        <v>2.989925999999997</v>
      </c>
    </row>
    <row r="16936" spans="1:6" x14ac:dyDescent="0.3">
      <c r="A16936" s="336">
        <v>55765</v>
      </c>
      <c r="B16936" s="2" t="s">
        <v>295</v>
      </c>
      <c r="C16936" s="429">
        <v>5.5862020000000001</v>
      </c>
      <c r="D16936" s="429">
        <v>3.777892</v>
      </c>
      <c r="E16936" s="429">
        <v>1.8083100000000001</v>
      </c>
      <c r="F16936" s="429">
        <v>6.127316000000004</v>
      </c>
    </row>
    <row r="16937" spans="1:6" x14ac:dyDescent="0.3">
      <c r="A16937" s="336">
        <v>55767</v>
      </c>
      <c r="B16937" s="2" t="s">
        <v>295</v>
      </c>
      <c r="C16937" s="429">
        <v>5.865799</v>
      </c>
      <c r="D16937" s="429">
        <v>3.7342659999999999</v>
      </c>
      <c r="E16937" s="429">
        <v>2.1315330000000001</v>
      </c>
      <c r="F16937" s="429">
        <v>6.6469100000000054</v>
      </c>
    </row>
    <row r="16938" spans="1:6" x14ac:dyDescent="0.3">
      <c r="A16938" s="336">
        <v>55768</v>
      </c>
      <c r="B16938" s="2" t="s">
        <v>294</v>
      </c>
      <c r="C16938" s="429">
        <v>4.3938069999999998</v>
      </c>
      <c r="D16938" s="429">
        <v>2.6739449999999998</v>
      </c>
      <c r="E16938" s="429">
        <v>1.719862</v>
      </c>
      <c r="F16938" s="429">
        <v>4.8858850000000054</v>
      </c>
    </row>
    <row r="16939" spans="1:6" x14ac:dyDescent="0.3">
      <c r="A16939" s="336">
        <v>55769</v>
      </c>
      <c r="B16939" s="2" t="s">
        <v>294</v>
      </c>
      <c r="C16939" s="429">
        <v>4.6160969999999999</v>
      </c>
      <c r="D16939" s="429">
        <v>2.6264750000000001</v>
      </c>
      <c r="E16939" s="429">
        <v>1.9896219999999998</v>
      </c>
      <c r="F16939" s="429">
        <v>7.1745720000000013</v>
      </c>
    </row>
    <row r="16940" spans="1:6" x14ac:dyDescent="0.3">
      <c r="A16940" s="336">
        <v>55771</v>
      </c>
      <c r="B16940" s="2" t="s">
        <v>294</v>
      </c>
      <c r="C16940" s="429">
        <v>4.3964420000000004</v>
      </c>
      <c r="D16940" s="429">
        <v>2.5159039999999999</v>
      </c>
      <c r="E16940" s="429">
        <v>1.8805380000000005</v>
      </c>
      <c r="F16940" s="429">
        <v>4.6600469999999987</v>
      </c>
    </row>
    <row r="16941" spans="1:6" x14ac:dyDescent="0.3">
      <c r="A16941" s="336">
        <v>55775</v>
      </c>
      <c r="B16941" s="2" t="s">
        <v>294</v>
      </c>
      <c r="C16941" s="429">
        <v>4.6390229999999999</v>
      </c>
      <c r="D16941" s="429">
        <v>2.6848450000000001</v>
      </c>
      <c r="E16941" s="429">
        <v>1.9541779999999997</v>
      </c>
      <c r="F16941" s="429">
        <v>7.4711609999999986</v>
      </c>
    </row>
    <row r="16942" spans="1:6" x14ac:dyDescent="0.3">
      <c r="A16942" s="336">
        <v>55779</v>
      </c>
      <c r="B16942" s="2" t="s">
        <v>295</v>
      </c>
      <c r="C16942" s="429">
        <v>5.5478009999999998</v>
      </c>
      <c r="D16942" s="429">
        <v>3.7531539999999999</v>
      </c>
      <c r="E16942" s="429">
        <v>1.7946469999999999</v>
      </c>
      <c r="F16942" s="429">
        <v>4.1510400000000054</v>
      </c>
    </row>
    <row r="16943" spans="1:6" x14ac:dyDescent="0.3">
      <c r="A16943" s="336">
        <v>55780</v>
      </c>
      <c r="B16943" s="2" t="s">
        <v>295</v>
      </c>
      <c r="C16943" s="429">
        <v>5.7637340000000004</v>
      </c>
      <c r="D16943" s="429">
        <v>3.8209149999999998</v>
      </c>
      <c r="E16943" s="429">
        <v>1.9428190000000005</v>
      </c>
      <c r="F16943" s="429">
        <v>5.5376330000000031</v>
      </c>
    </row>
    <row r="16944" spans="1:6" x14ac:dyDescent="0.3">
      <c r="A16944" s="336">
        <v>55781</v>
      </c>
      <c r="B16944" s="2" t="s">
        <v>294</v>
      </c>
      <c r="C16944" s="429">
        <v>4.4780110000000004</v>
      </c>
      <c r="D16944" s="429">
        <v>2.5621510000000001</v>
      </c>
      <c r="E16944" s="429">
        <v>1.9158600000000003</v>
      </c>
      <c r="F16944" s="429">
        <v>6.3509030000000024</v>
      </c>
    </row>
    <row r="16945" spans="1:6" x14ac:dyDescent="0.3">
      <c r="A16945" s="336">
        <v>55783</v>
      </c>
      <c r="B16945" s="2" t="s">
        <v>295</v>
      </c>
      <c r="C16945" s="429">
        <v>5.9685870000000003</v>
      </c>
      <c r="D16945" s="429">
        <v>3.6804999999999999</v>
      </c>
      <c r="E16945" s="429">
        <v>2.2880870000000004</v>
      </c>
      <c r="F16945" s="429">
        <v>7.4745829999999991</v>
      </c>
    </row>
    <row r="16946" spans="1:6" x14ac:dyDescent="0.3">
      <c r="A16946" s="336">
        <v>55784</v>
      </c>
      <c r="B16946" s="2" t="s">
        <v>295</v>
      </c>
      <c r="C16946" s="429">
        <v>5.7652150000000004</v>
      </c>
      <c r="D16946" s="429">
        <v>3.6776360000000001</v>
      </c>
      <c r="E16946" s="429">
        <v>2.0875790000000003</v>
      </c>
      <c r="F16946" s="429">
        <v>8.0978109999999965</v>
      </c>
    </row>
    <row r="16947" spans="1:6" x14ac:dyDescent="0.3">
      <c r="A16947" s="336">
        <v>55785</v>
      </c>
      <c r="B16947" s="2" t="s">
        <v>295</v>
      </c>
      <c r="C16947" s="429">
        <v>6.0643640000000003</v>
      </c>
      <c r="D16947" s="429">
        <v>3.5982660000000002</v>
      </c>
      <c r="E16947" s="429">
        <v>2.4660980000000001</v>
      </c>
      <c r="F16947" s="429">
        <v>9.8707879999999975</v>
      </c>
    </row>
    <row r="16948" spans="1:6" x14ac:dyDescent="0.3">
      <c r="A16948" s="336">
        <v>55787</v>
      </c>
      <c r="B16948" s="2" t="s">
        <v>295</v>
      </c>
      <c r="C16948" s="429">
        <v>5.9100349999999997</v>
      </c>
      <c r="D16948" s="429">
        <v>3.6604410000000001</v>
      </c>
      <c r="E16948" s="429">
        <v>2.2495939999999996</v>
      </c>
      <c r="F16948" s="429">
        <v>8.0152859999999926</v>
      </c>
    </row>
    <row r="16949" spans="1:6" x14ac:dyDescent="0.3">
      <c r="A16949" s="336">
        <v>55790</v>
      </c>
      <c r="B16949" s="2" t="s">
        <v>294</v>
      </c>
      <c r="C16949" s="429">
        <v>4.244529</v>
      </c>
      <c r="D16949" s="429">
        <v>2.7020080000000002</v>
      </c>
      <c r="E16949" s="429">
        <v>1.5425209999999998</v>
      </c>
      <c r="F16949" s="429">
        <v>2.7739200000000075</v>
      </c>
    </row>
    <row r="16950" spans="1:6" x14ac:dyDescent="0.3">
      <c r="A16950" s="336">
        <v>55792</v>
      </c>
      <c r="B16950" s="2" t="s">
        <v>294</v>
      </c>
      <c r="C16950" s="429">
        <v>4.3426119999999999</v>
      </c>
      <c r="D16950" s="429">
        <v>2.734267</v>
      </c>
      <c r="E16950" s="429">
        <v>1.6083449999999999</v>
      </c>
      <c r="F16950" s="429">
        <v>3.5855589999999999</v>
      </c>
    </row>
    <row r="16951" spans="1:6" x14ac:dyDescent="0.3">
      <c r="A16951" s="336">
        <v>55793</v>
      </c>
      <c r="B16951" s="2" t="s">
        <v>295</v>
      </c>
      <c r="C16951" s="429">
        <v>5.7578329999999998</v>
      </c>
      <c r="D16951" s="429">
        <v>3.6874259999999999</v>
      </c>
      <c r="E16951" s="429">
        <v>2.0704069999999999</v>
      </c>
      <c r="F16951" s="429">
        <v>8.1272810000000035</v>
      </c>
    </row>
    <row r="16952" spans="1:6" x14ac:dyDescent="0.3">
      <c r="A16952" s="336">
        <v>55795</v>
      </c>
      <c r="B16952" s="2" t="s">
        <v>295</v>
      </c>
      <c r="C16952" s="429">
        <v>5.9894299999999996</v>
      </c>
      <c r="D16952" s="429">
        <v>3.6750590000000001</v>
      </c>
      <c r="E16952" s="429">
        <v>2.3143709999999995</v>
      </c>
      <c r="F16952" s="429">
        <v>7.5248399999999975</v>
      </c>
    </row>
    <row r="16953" spans="1:6" x14ac:dyDescent="0.3">
      <c r="A16953" s="336">
        <v>55797</v>
      </c>
      <c r="B16953" s="2" t="s">
        <v>295</v>
      </c>
      <c r="C16953" s="429">
        <v>5.7398090000000002</v>
      </c>
      <c r="D16953" s="429">
        <v>3.6769539999999998</v>
      </c>
      <c r="E16953" s="429">
        <v>2.0628550000000003</v>
      </c>
      <c r="F16953" s="429">
        <v>5.2723520000000015</v>
      </c>
    </row>
    <row r="16954" spans="1:6" x14ac:dyDescent="0.3">
      <c r="A16954" s="336">
        <v>55798</v>
      </c>
      <c r="B16954" s="2" t="s">
        <v>295</v>
      </c>
      <c r="C16954" s="429">
        <v>5.8177300000000001</v>
      </c>
      <c r="D16954" s="429">
        <v>3.7238760000000002</v>
      </c>
      <c r="E16954" s="429">
        <v>2.0938539999999999</v>
      </c>
      <c r="F16954" s="429">
        <v>7.185016000000001</v>
      </c>
    </row>
    <row r="16955" spans="1:6" x14ac:dyDescent="0.3">
      <c r="A16955" s="336">
        <v>55801</v>
      </c>
      <c r="B16955" s="2" t="s">
        <v>295</v>
      </c>
      <c r="C16955" s="429">
        <v>5.2507070000000002</v>
      </c>
      <c r="D16955" s="429">
        <v>3.4985650000000001</v>
      </c>
      <c r="E16955" s="429">
        <v>1.7521420000000001</v>
      </c>
      <c r="F16955" s="429">
        <v>2.5067599999999963</v>
      </c>
    </row>
    <row r="16956" spans="1:6" x14ac:dyDescent="0.3">
      <c r="A16956" s="336">
        <v>55802</v>
      </c>
      <c r="B16956" s="2" t="s">
        <v>295</v>
      </c>
      <c r="C16956" s="429">
        <v>5.5116529999999999</v>
      </c>
      <c r="D16956" s="429">
        <v>3.4297789999999999</v>
      </c>
      <c r="E16956" s="429">
        <v>2.081874</v>
      </c>
      <c r="F16956" s="429">
        <v>4.7594359999999973</v>
      </c>
    </row>
    <row r="16957" spans="1:6" x14ac:dyDescent="0.3">
      <c r="A16957" s="336">
        <v>55803</v>
      </c>
      <c r="B16957" s="2" t="s">
        <v>295</v>
      </c>
      <c r="C16957" s="429">
        <v>5.3758990000000004</v>
      </c>
      <c r="D16957" s="429">
        <v>3.5564149999999999</v>
      </c>
      <c r="E16957" s="429">
        <v>1.8194840000000005</v>
      </c>
      <c r="F16957" s="429">
        <v>3.1465829999999997</v>
      </c>
    </row>
    <row r="16958" spans="1:6" x14ac:dyDescent="0.3">
      <c r="A16958" s="336">
        <v>55804</v>
      </c>
      <c r="B16958" s="2" t="s">
        <v>295</v>
      </c>
      <c r="C16958" s="429">
        <v>5.3751879999999996</v>
      </c>
      <c r="D16958" s="429">
        <v>3.4061710000000001</v>
      </c>
      <c r="E16958" s="429">
        <v>1.9690169999999996</v>
      </c>
      <c r="F16958" s="429">
        <v>3.708522999999996</v>
      </c>
    </row>
    <row r="16959" spans="1:6" x14ac:dyDescent="0.3">
      <c r="A16959" s="336">
        <v>55805</v>
      </c>
      <c r="B16959" s="2" t="s">
        <v>295</v>
      </c>
      <c r="C16959" s="429">
        <v>5.487209</v>
      </c>
      <c r="D16959" s="429">
        <v>3.4367670000000001</v>
      </c>
      <c r="E16959" s="429">
        <v>2.0504419999999999</v>
      </c>
      <c r="F16959" s="429">
        <v>4.471817999999999</v>
      </c>
    </row>
    <row r="16960" spans="1:6" x14ac:dyDescent="0.3">
      <c r="A16960" s="336">
        <v>55806</v>
      </c>
      <c r="B16960" s="2" t="s">
        <v>295</v>
      </c>
      <c r="C16960" s="429">
        <v>5.5117260000000003</v>
      </c>
      <c r="D16960" s="429">
        <v>3.4615269999999998</v>
      </c>
      <c r="E16960" s="429">
        <v>2.0501990000000005</v>
      </c>
      <c r="F16960" s="429">
        <v>4.5757339999999935</v>
      </c>
    </row>
    <row r="16961" spans="1:6" x14ac:dyDescent="0.3">
      <c r="A16961" s="336">
        <v>55807</v>
      </c>
      <c r="B16961" s="2" t="s">
        <v>295</v>
      </c>
      <c r="C16961" s="429">
        <v>5.5428470000000001</v>
      </c>
      <c r="D16961" s="429">
        <v>3.4973800000000002</v>
      </c>
      <c r="E16961" s="429">
        <v>2.0454669999999999</v>
      </c>
      <c r="F16961" s="429">
        <v>4.5987110000000015</v>
      </c>
    </row>
    <row r="16962" spans="1:6" x14ac:dyDescent="0.3">
      <c r="A16962" s="336">
        <v>55808</v>
      </c>
      <c r="B16962" s="2" t="s">
        <v>295</v>
      </c>
      <c r="C16962" s="429">
        <v>5.6168199999999997</v>
      </c>
      <c r="D16962" s="429">
        <v>3.556384</v>
      </c>
      <c r="E16962" s="429">
        <v>2.0604359999999997</v>
      </c>
      <c r="F16962" s="429">
        <v>4.810842000000001</v>
      </c>
    </row>
    <row r="16963" spans="1:6" x14ac:dyDescent="0.3">
      <c r="A16963" s="336">
        <v>55810</v>
      </c>
      <c r="B16963" s="2" t="s">
        <v>295</v>
      </c>
      <c r="C16963" s="429">
        <v>5.5567260000000003</v>
      </c>
      <c r="D16963" s="429">
        <v>3.600565</v>
      </c>
      <c r="E16963" s="429">
        <v>1.9561610000000003</v>
      </c>
      <c r="F16963" s="429">
        <v>4.201989999999995</v>
      </c>
    </row>
    <row r="16964" spans="1:6" x14ac:dyDescent="0.3">
      <c r="A16964" s="336">
        <v>55811</v>
      </c>
      <c r="B16964" s="2" t="s">
        <v>295</v>
      </c>
      <c r="C16964" s="429">
        <v>5.4867020000000002</v>
      </c>
      <c r="D16964" s="429">
        <v>3.5583480000000001</v>
      </c>
      <c r="E16964" s="429">
        <v>1.9283540000000001</v>
      </c>
      <c r="F16964" s="429">
        <v>3.9271370000000019</v>
      </c>
    </row>
    <row r="16965" spans="1:6" x14ac:dyDescent="0.3">
      <c r="A16965" s="336">
        <v>55812</v>
      </c>
      <c r="B16965" s="2" t="s">
        <v>295</v>
      </c>
      <c r="C16965" s="429">
        <v>5.4756590000000003</v>
      </c>
      <c r="D16965" s="429">
        <v>3.4233980000000002</v>
      </c>
      <c r="E16965" s="429">
        <v>2.0522610000000001</v>
      </c>
      <c r="F16965" s="429">
        <v>4.4161449999999931</v>
      </c>
    </row>
    <row r="16966" spans="1:6" x14ac:dyDescent="0.3">
      <c r="A16966" s="336">
        <v>55901</v>
      </c>
      <c r="B16966" s="2" t="s">
        <v>293</v>
      </c>
      <c r="C16966" s="429">
        <v>6.0917029999999999</v>
      </c>
      <c r="D16966" s="429">
        <v>3.552146</v>
      </c>
      <c r="E16966" s="429">
        <v>2.5395569999999998</v>
      </c>
      <c r="F16966" s="429">
        <v>9.9075190000000006</v>
      </c>
    </row>
    <row r="16967" spans="1:6" x14ac:dyDescent="0.3">
      <c r="A16967" s="336">
        <v>55902</v>
      </c>
      <c r="B16967" s="2" t="s">
        <v>293</v>
      </c>
      <c r="C16967" s="429">
        <v>6.0722329999999998</v>
      </c>
      <c r="D16967" s="429">
        <v>3.5505119999999999</v>
      </c>
      <c r="E16967" s="429">
        <v>2.5217209999999999</v>
      </c>
      <c r="F16967" s="429">
        <v>9.472764999999999</v>
      </c>
    </row>
    <row r="16968" spans="1:6" x14ac:dyDescent="0.3">
      <c r="A16968" s="336">
        <v>55904</v>
      </c>
      <c r="B16968" s="2" t="s">
        <v>293</v>
      </c>
      <c r="C16968" s="429">
        <v>6.0074969999999999</v>
      </c>
      <c r="D16968" s="429">
        <v>3.542583</v>
      </c>
      <c r="E16968" s="429">
        <v>2.4649139999999998</v>
      </c>
      <c r="F16968" s="429">
        <v>9.2894129999999961</v>
      </c>
    </row>
    <row r="16969" spans="1:6" x14ac:dyDescent="0.3">
      <c r="A16969" s="336">
        <v>55906</v>
      </c>
      <c r="B16969" s="2" t="s">
        <v>293</v>
      </c>
      <c r="C16969" s="429">
        <v>6.0493199999999998</v>
      </c>
      <c r="D16969" s="429">
        <v>3.551866</v>
      </c>
      <c r="E16969" s="429">
        <v>2.4974539999999998</v>
      </c>
      <c r="F16969" s="429">
        <v>9.8665540000000078</v>
      </c>
    </row>
    <row r="16970" spans="1:6" x14ac:dyDescent="0.3">
      <c r="A16970" s="336">
        <v>55909</v>
      </c>
      <c r="B16970" s="2" t="s">
        <v>295</v>
      </c>
      <c r="C16970" s="429">
        <v>6.2210660000000004</v>
      </c>
      <c r="D16970" s="429">
        <v>3.9192390000000001</v>
      </c>
      <c r="E16970" s="429">
        <v>2.3018270000000003</v>
      </c>
      <c r="F16970" s="429">
        <v>7.8943370000000037</v>
      </c>
    </row>
    <row r="16971" spans="1:6" x14ac:dyDescent="0.3">
      <c r="A16971" s="336">
        <v>55910</v>
      </c>
      <c r="B16971" s="2" t="s">
        <v>295</v>
      </c>
      <c r="C16971" s="429">
        <v>6.1746369999999997</v>
      </c>
      <c r="D16971" s="429">
        <v>3.6401810000000001</v>
      </c>
      <c r="E16971" s="429">
        <v>2.5344559999999996</v>
      </c>
      <c r="F16971" s="429">
        <v>9.1346439999999944</v>
      </c>
    </row>
    <row r="16972" spans="1:6" x14ac:dyDescent="0.3">
      <c r="A16972" s="336">
        <v>55912</v>
      </c>
      <c r="B16972" s="2" t="s">
        <v>295</v>
      </c>
      <c r="C16972" s="429">
        <v>6.3465400000000001</v>
      </c>
      <c r="D16972" s="429">
        <v>3.8391250000000001</v>
      </c>
      <c r="E16972" s="429">
        <v>2.5074149999999999</v>
      </c>
      <c r="F16972" s="429">
        <v>9.362252999999999</v>
      </c>
    </row>
    <row r="16973" spans="1:6" x14ac:dyDescent="0.3">
      <c r="A16973" s="336">
        <v>55917</v>
      </c>
      <c r="B16973" s="2" t="s">
        <v>295</v>
      </c>
      <c r="C16973" s="429">
        <v>6.4092799999999999</v>
      </c>
      <c r="D16973" s="429">
        <v>3.7942819999999999</v>
      </c>
      <c r="E16973" s="429">
        <v>2.6149979999999999</v>
      </c>
      <c r="F16973" s="429">
        <v>10.161501000000012</v>
      </c>
    </row>
    <row r="16974" spans="1:6" x14ac:dyDescent="0.3">
      <c r="A16974" s="336">
        <v>55918</v>
      </c>
      <c r="B16974" s="2" t="s">
        <v>295</v>
      </c>
      <c r="C16974" s="429">
        <v>6.2927099999999996</v>
      </c>
      <c r="D16974" s="429">
        <v>3.865024</v>
      </c>
      <c r="E16974" s="429">
        <v>2.4276859999999996</v>
      </c>
      <c r="F16974" s="429">
        <v>8.7718200000000017</v>
      </c>
    </row>
    <row r="16975" spans="1:6" x14ac:dyDescent="0.3">
      <c r="A16975" s="336">
        <v>55919</v>
      </c>
      <c r="B16975" s="2" t="s">
        <v>295</v>
      </c>
      <c r="C16975" s="429">
        <v>6.1451520000000004</v>
      </c>
      <c r="D16975" s="429">
        <v>3.631068</v>
      </c>
      <c r="E16975" s="429">
        <v>2.5140840000000004</v>
      </c>
      <c r="F16975" s="429">
        <v>9.2774769999999975</v>
      </c>
    </row>
    <row r="16976" spans="1:6" x14ac:dyDescent="0.3">
      <c r="A16976" s="336">
        <v>55920</v>
      </c>
      <c r="B16976" s="2" t="s">
        <v>293</v>
      </c>
      <c r="C16976" s="429">
        <v>6.1336000000000004</v>
      </c>
      <c r="D16976" s="429">
        <v>3.5909230000000001</v>
      </c>
      <c r="E16976" s="429">
        <v>2.5426770000000003</v>
      </c>
      <c r="F16976" s="429">
        <v>9.7027909999999942</v>
      </c>
    </row>
    <row r="16977" spans="1:6" x14ac:dyDescent="0.3">
      <c r="A16977" s="336">
        <v>55921</v>
      </c>
      <c r="B16977" s="2" t="s">
        <v>295</v>
      </c>
      <c r="C16977" s="429">
        <v>6.1374820000000003</v>
      </c>
      <c r="D16977" s="429">
        <v>3.6644600000000001</v>
      </c>
      <c r="E16977" s="429">
        <v>2.4730220000000003</v>
      </c>
      <c r="F16977" s="429">
        <v>8.9415820000000039</v>
      </c>
    </row>
    <row r="16978" spans="1:6" x14ac:dyDescent="0.3">
      <c r="A16978" s="336">
        <v>55922</v>
      </c>
      <c r="B16978" s="2" t="s">
        <v>293</v>
      </c>
      <c r="C16978" s="429">
        <v>6.0451600000000001</v>
      </c>
      <c r="D16978" s="429">
        <v>3.7491270000000001</v>
      </c>
      <c r="E16978" s="429">
        <v>2.296033</v>
      </c>
      <c r="F16978" s="429">
        <v>7.9673640000000105</v>
      </c>
    </row>
    <row r="16979" spans="1:6" x14ac:dyDescent="0.3">
      <c r="A16979" s="336">
        <v>55923</v>
      </c>
      <c r="B16979" s="2" t="s">
        <v>293</v>
      </c>
      <c r="C16979" s="429">
        <v>6.0060089999999997</v>
      </c>
      <c r="D16979" s="429">
        <v>3.659192</v>
      </c>
      <c r="E16979" s="429">
        <v>2.3468169999999997</v>
      </c>
      <c r="F16979" s="429">
        <v>8.4843679999999964</v>
      </c>
    </row>
    <row r="16980" spans="1:6" x14ac:dyDescent="0.3">
      <c r="A16980" s="336">
        <v>55924</v>
      </c>
      <c r="B16980" s="2" t="s">
        <v>295</v>
      </c>
      <c r="C16980" s="429">
        <v>6.4383819999999998</v>
      </c>
      <c r="D16980" s="429">
        <v>3.7668119999999998</v>
      </c>
      <c r="E16980" s="429">
        <v>2.67157</v>
      </c>
      <c r="F16980" s="429">
        <v>10.380661</v>
      </c>
    </row>
    <row r="16981" spans="1:6" x14ac:dyDescent="0.3">
      <c r="A16981" s="336">
        <v>55925</v>
      </c>
      <c r="B16981" s="2" t="s">
        <v>295</v>
      </c>
      <c r="C16981" s="429">
        <v>6.113397</v>
      </c>
      <c r="D16981" s="429">
        <v>3.5685859999999998</v>
      </c>
      <c r="E16981" s="429">
        <v>2.5448110000000002</v>
      </c>
      <c r="F16981" s="429">
        <v>8.8212210000000049</v>
      </c>
    </row>
    <row r="16982" spans="1:6" x14ac:dyDescent="0.3">
      <c r="A16982" s="336">
        <v>55926</v>
      </c>
      <c r="B16982" s="2" t="s">
        <v>295</v>
      </c>
      <c r="C16982" s="429">
        <v>6.2166360000000003</v>
      </c>
      <c r="D16982" s="429">
        <v>3.8951880000000001</v>
      </c>
      <c r="E16982" s="429">
        <v>2.3214480000000002</v>
      </c>
      <c r="F16982" s="429">
        <v>8.1114900000000034</v>
      </c>
    </row>
    <row r="16983" spans="1:6" x14ac:dyDescent="0.3">
      <c r="A16983" s="336">
        <v>55927</v>
      </c>
      <c r="B16983" s="2" t="s">
        <v>295</v>
      </c>
      <c r="C16983" s="429">
        <v>6.367591</v>
      </c>
      <c r="D16983" s="429">
        <v>3.7811919999999999</v>
      </c>
      <c r="E16983" s="429">
        <v>2.5863990000000001</v>
      </c>
      <c r="F16983" s="429">
        <v>9.9392839999999971</v>
      </c>
    </row>
    <row r="16984" spans="1:6" x14ac:dyDescent="0.3">
      <c r="A16984" s="336">
        <v>55929</v>
      </c>
      <c r="B16984" s="2" t="s">
        <v>295</v>
      </c>
      <c r="C16984" s="429">
        <v>6.1302909999999997</v>
      </c>
      <c r="D16984" s="429">
        <v>3.735608</v>
      </c>
      <c r="E16984" s="429">
        <v>2.3946829999999997</v>
      </c>
      <c r="F16984" s="429">
        <v>8.9089019999999977</v>
      </c>
    </row>
    <row r="16985" spans="1:6" x14ac:dyDescent="0.3">
      <c r="A16985" s="336">
        <v>55932</v>
      </c>
      <c r="B16985" s="2" t="s">
        <v>295</v>
      </c>
      <c r="C16985" s="429">
        <v>6.2235690000000004</v>
      </c>
      <c r="D16985" s="429">
        <v>3.7001140000000001</v>
      </c>
      <c r="E16985" s="429">
        <v>2.5234550000000002</v>
      </c>
      <c r="F16985" s="429">
        <v>9.6954999999999956</v>
      </c>
    </row>
    <row r="16986" spans="1:6" x14ac:dyDescent="0.3">
      <c r="A16986" s="336">
        <v>55933</v>
      </c>
      <c r="B16986" s="2" t="s">
        <v>295</v>
      </c>
      <c r="C16986" s="429">
        <v>6.1623150000000004</v>
      </c>
      <c r="D16986" s="429">
        <v>3.9354309999999999</v>
      </c>
      <c r="E16986" s="429">
        <v>2.2268840000000005</v>
      </c>
      <c r="F16986" s="429">
        <v>7.5334920000000025</v>
      </c>
    </row>
    <row r="16987" spans="1:6" x14ac:dyDescent="0.3">
      <c r="A16987" s="336">
        <v>55934</v>
      </c>
      <c r="B16987" s="2" t="s">
        <v>293</v>
      </c>
      <c r="C16987" s="429">
        <v>5.9930409999999998</v>
      </c>
      <c r="D16987" s="429">
        <v>3.5816460000000001</v>
      </c>
      <c r="E16987" s="429">
        <v>2.4113949999999997</v>
      </c>
      <c r="F16987" s="429">
        <v>9.1989139999999985</v>
      </c>
    </row>
    <row r="16988" spans="1:6" x14ac:dyDescent="0.3">
      <c r="A16988" s="336">
        <v>55935</v>
      </c>
      <c r="B16988" s="2" t="s">
        <v>293</v>
      </c>
      <c r="C16988" s="429">
        <v>6.0224859999999998</v>
      </c>
      <c r="D16988" s="429">
        <v>3.716809</v>
      </c>
      <c r="E16988" s="429">
        <v>2.3056769999999998</v>
      </c>
      <c r="F16988" s="429">
        <v>8.1656200000000005</v>
      </c>
    </row>
    <row r="16989" spans="1:6" x14ac:dyDescent="0.3">
      <c r="A16989" s="336">
        <v>55936</v>
      </c>
      <c r="B16989" s="2" t="s">
        <v>295</v>
      </c>
      <c r="C16989" s="429">
        <v>6.1453800000000003</v>
      </c>
      <c r="D16989" s="429">
        <v>3.9242469999999998</v>
      </c>
      <c r="E16989" s="429">
        <v>2.2211330000000005</v>
      </c>
      <c r="F16989" s="429">
        <v>7.550104999999995</v>
      </c>
    </row>
    <row r="16990" spans="1:6" x14ac:dyDescent="0.3">
      <c r="A16990" s="336">
        <v>55939</v>
      </c>
      <c r="B16990" s="2" t="s">
        <v>293</v>
      </c>
      <c r="C16990" s="429">
        <v>6.0399440000000002</v>
      </c>
      <c r="D16990" s="429">
        <v>3.78349</v>
      </c>
      <c r="E16990" s="429">
        <v>2.2564540000000002</v>
      </c>
      <c r="F16990" s="429">
        <v>7.7421879999999952</v>
      </c>
    </row>
    <row r="16991" spans="1:6" x14ac:dyDescent="0.3">
      <c r="A16991" s="336">
        <v>55940</v>
      </c>
      <c r="B16991" s="2" t="s">
        <v>295</v>
      </c>
      <c r="C16991" s="429">
        <v>6.265644</v>
      </c>
      <c r="D16991" s="429">
        <v>3.8257490000000001</v>
      </c>
      <c r="E16991" s="429">
        <v>2.4398949999999999</v>
      </c>
      <c r="F16991" s="429">
        <v>9.1906859999999995</v>
      </c>
    </row>
    <row r="16992" spans="1:6" x14ac:dyDescent="0.3">
      <c r="A16992" s="336">
        <v>55941</v>
      </c>
      <c r="B16992" s="2" t="s">
        <v>295</v>
      </c>
      <c r="C16992" s="429">
        <v>6.1320269999999999</v>
      </c>
      <c r="D16992" s="429">
        <v>3.60703</v>
      </c>
      <c r="E16992" s="429">
        <v>2.5249969999999999</v>
      </c>
      <c r="F16992" s="429">
        <v>9.1780890000000106</v>
      </c>
    </row>
    <row r="16993" spans="1:6" x14ac:dyDescent="0.3">
      <c r="A16993" s="336">
        <v>55943</v>
      </c>
      <c r="B16993" s="2" t="s">
        <v>295</v>
      </c>
      <c r="C16993" s="429">
        <v>6.1313259999999996</v>
      </c>
      <c r="D16993" s="429">
        <v>3.6372429999999998</v>
      </c>
      <c r="E16993" s="429">
        <v>2.4940829999999998</v>
      </c>
      <c r="F16993" s="429">
        <v>8.7777389999999968</v>
      </c>
    </row>
    <row r="16994" spans="1:6" x14ac:dyDescent="0.3">
      <c r="A16994" s="336">
        <v>55944</v>
      </c>
      <c r="B16994" s="2" t="s">
        <v>295</v>
      </c>
      <c r="C16994" s="429">
        <v>6.2876810000000001</v>
      </c>
      <c r="D16994" s="429">
        <v>3.7966479999999998</v>
      </c>
      <c r="E16994" s="429">
        <v>2.4910330000000003</v>
      </c>
      <c r="F16994" s="429">
        <v>9.5640599999999978</v>
      </c>
    </row>
    <row r="16995" spans="1:6" x14ac:dyDescent="0.3">
      <c r="A16995" s="336">
        <v>55945</v>
      </c>
      <c r="B16995" s="2" t="s">
        <v>295</v>
      </c>
      <c r="C16995" s="429">
        <v>6.2470699999999999</v>
      </c>
      <c r="D16995" s="429">
        <v>3.6064919999999998</v>
      </c>
      <c r="E16995" s="429">
        <v>2.6405780000000001</v>
      </c>
      <c r="F16995" s="429">
        <v>9.7205379999999977</v>
      </c>
    </row>
    <row r="16996" spans="1:6" x14ac:dyDescent="0.3">
      <c r="A16996" s="336">
        <v>55946</v>
      </c>
      <c r="B16996" s="2" t="s">
        <v>295</v>
      </c>
      <c r="C16996" s="429">
        <v>6.5114669999999997</v>
      </c>
      <c r="D16996" s="429">
        <v>3.6883789999999999</v>
      </c>
      <c r="E16996" s="429">
        <v>2.8230879999999998</v>
      </c>
      <c r="F16996" s="429">
        <v>11.086583999999991</v>
      </c>
    </row>
    <row r="16997" spans="1:6" x14ac:dyDescent="0.3">
      <c r="A16997" s="336">
        <v>55947</v>
      </c>
      <c r="B16997" s="2" t="s">
        <v>295</v>
      </c>
      <c r="C16997" s="429">
        <v>6.1233029999999999</v>
      </c>
      <c r="D16997" s="429">
        <v>3.5784039999999999</v>
      </c>
      <c r="E16997" s="429">
        <v>2.544899</v>
      </c>
      <c r="F16997" s="429">
        <v>9.0375370000000039</v>
      </c>
    </row>
    <row r="16998" spans="1:6" x14ac:dyDescent="0.3">
      <c r="A16998" s="336">
        <v>55949</v>
      </c>
      <c r="B16998" s="2" t="s">
        <v>293</v>
      </c>
      <c r="C16998" s="429">
        <v>6.0355829999999999</v>
      </c>
      <c r="D16998" s="429">
        <v>3.7038630000000001</v>
      </c>
      <c r="E16998" s="429">
        <v>2.3317199999999998</v>
      </c>
      <c r="F16998" s="429">
        <v>8.3422180000000097</v>
      </c>
    </row>
    <row r="16999" spans="1:6" x14ac:dyDescent="0.3">
      <c r="A16999" s="336">
        <v>55951</v>
      </c>
      <c r="B16999" s="2" t="s">
        <v>295</v>
      </c>
      <c r="C16999" s="429">
        <v>6.0985040000000001</v>
      </c>
      <c r="D16999" s="429">
        <v>3.9633430000000001</v>
      </c>
      <c r="E16999" s="429">
        <v>2.1351610000000001</v>
      </c>
      <c r="F16999" s="429">
        <v>7.135670999999995</v>
      </c>
    </row>
    <row r="17000" spans="1:6" x14ac:dyDescent="0.3">
      <c r="A17000" s="336">
        <v>55952</v>
      </c>
      <c r="B17000" s="2" t="s">
        <v>295</v>
      </c>
      <c r="C17000" s="429">
        <v>6.1143549999999998</v>
      </c>
      <c r="D17000" s="429">
        <v>3.6874549999999999</v>
      </c>
      <c r="E17000" s="429">
        <v>2.4268999999999998</v>
      </c>
      <c r="F17000" s="429">
        <v>8.5560100000000112</v>
      </c>
    </row>
    <row r="17001" spans="1:6" x14ac:dyDescent="0.3">
      <c r="A17001" s="336">
        <v>55953</v>
      </c>
      <c r="B17001" s="2" t="s">
        <v>295</v>
      </c>
      <c r="C17001" s="429">
        <v>6.3156169999999996</v>
      </c>
      <c r="D17001" s="429">
        <v>3.860026</v>
      </c>
      <c r="E17001" s="429">
        <v>2.4555909999999996</v>
      </c>
      <c r="F17001" s="429">
        <v>9.0794479999999993</v>
      </c>
    </row>
    <row r="17002" spans="1:6" x14ac:dyDescent="0.3">
      <c r="A17002" s="336">
        <v>55954</v>
      </c>
      <c r="B17002" s="2" t="s">
        <v>295</v>
      </c>
      <c r="C17002" s="429">
        <v>6.1279029999999999</v>
      </c>
      <c r="D17002" s="429">
        <v>3.7854670000000001</v>
      </c>
      <c r="E17002" s="429">
        <v>2.3424359999999997</v>
      </c>
      <c r="F17002" s="429">
        <v>8.1688220000000129</v>
      </c>
    </row>
    <row r="17003" spans="1:6" x14ac:dyDescent="0.3">
      <c r="A17003" s="336">
        <v>55955</v>
      </c>
      <c r="B17003" s="2" t="s">
        <v>295</v>
      </c>
      <c r="C17003" s="429">
        <v>6.3604900000000004</v>
      </c>
      <c r="D17003" s="429">
        <v>3.7693300000000001</v>
      </c>
      <c r="E17003" s="429">
        <v>2.5911600000000004</v>
      </c>
      <c r="F17003" s="429">
        <v>9.9745319999999857</v>
      </c>
    </row>
    <row r="17004" spans="1:6" x14ac:dyDescent="0.3">
      <c r="A17004" s="336">
        <v>55956</v>
      </c>
      <c r="B17004" s="2" t="s">
        <v>295</v>
      </c>
      <c r="C17004" s="429">
        <v>6.3544289999999997</v>
      </c>
      <c r="D17004" s="429">
        <v>3.695357</v>
      </c>
      <c r="E17004" s="429">
        <v>2.6590719999999997</v>
      </c>
      <c r="F17004" s="429">
        <v>10.327542999999999</v>
      </c>
    </row>
    <row r="17005" spans="1:6" x14ac:dyDescent="0.3">
      <c r="A17005" s="336">
        <v>55957</v>
      </c>
      <c r="B17005" s="2" t="s">
        <v>295</v>
      </c>
      <c r="C17005" s="429">
        <v>6.2419770000000003</v>
      </c>
      <c r="D17005" s="429">
        <v>3.6599140000000001</v>
      </c>
      <c r="E17005" s="429">
        <v>2.5820630000000002</v>
      </c>
      <c r="F17005" s="429">
        <v>9.8325779999999945</v>
      </c>
    </row>
    <row r="17006" spans="1:6" x14ac:dyDescent="0.3">
      <c r="A17006" s="336">
        <v>55959</v>
      </c>
      <c r="B17006" s="2" t="s">
        <v>295</v>
      </c>
      <c r="C17006" s="429">
        <v>6.1461309999999996</v>
      </c>
      <c r="D17006" s="429">
        <v>3.587615</v>
      </c>
      <c r="E17006" s="429">
        <v>2.5585159999999996</v>
      </c>
      <c r="F17006" s="429">
        <v>9.0583680000000051</v>
      </c>
    </row>
    <row r="17007" spans="1:6" x14ac:dyDescent="0.3">
      <c r="A17007" s="336">
        <v>55960</v>
      </c>
      <c r="B17007" s="2" t="s">
        <v>293</v>
      </c>
      <c r="C17007" s="429">
        <v>6.1366839999999998</v>
      </c>
      <c r="D17007" s="429">
        <v>3.5679910000000001</v>
      </c>
      <c r="E17007" s="429">
        <v>2.5686929999999997</v>
      </c>
      <c r="F17007" s="429">
        <v>10.120825</v>
      </c>
    </row>
    <row r="17008" spans="1:6" x14ac:dyDescent="0.3">
      <c r="A17008" s="336">
        <v>55961</v>
      </c>
      <c r="B17008" s="2" t="s">
        <v>295</v>
      </c>
      <c r="C17008" s="429">
        <v>6.0997300000000001</v>
      </c>
      <c r="D17008" s="429">
        <v>3.9656690000000001</v>
      </c>
      <c r="E17008" s="429">
        <v>2.134061</v>
      </c>
      <c r="F17008" s="429">
        <v>7.1518949999999961</v>
      </c>
    </row>
    <row r="17009" spans="1:6" x14ac:dyDescent="0.3">
      <c r="A17009" s="336">
        <v>55962</v>
      </c>
      <c r="B17009" s="2" t="s">
        <v>295</v>
      </c>
      <c r="C17009" s="429">
        <v>6.1237779999999997</v>
      </c>
      <c r="D17009" s="429">
        <v>3.7310840000000001</v>
      </c>
      <c r="E17009" s="429">
        <v>2.3926939999999997</v>
      </c>
      <c r="F17009" s="429">
        <v>8.5015879999999981</v>
      </c>
    </row>
    <row r="17010" spans="1:6" x14ac:dyDescent="0.3">
      <c r="A17010" s="336">
        <v>55963</v>
      </c>
      <c r="B17010" s="2" t="s">
        <v>295</v>
      </c>
      <c r="C17010" s="429">
        <v>6.3644540000000003</v>
      </c>
      <c r="D17010" s="429">
        <v>3.7416170000000002</v>
      </c>
      <c r="E17010" s="429">
        <v>2.6228370000000001</v>
      </c>
      <c r="F17010" s="429">
        <v>10.304916999999996</v>
      </c>
    </row>
    <row r="17011" spans="1:6" x14ac:dyDescent="0.3">
      <c r="A17011" s="336">
        <v>55964</v>
      </c>
      <c r="B17011" s="2" t="s">
        <v>295</v>
      </c>
      <c r="C17011" s="429">
        <v>6.2195939999999998</v>
      </c>
      <c r="D17011" s="429">
        <v>3.6698529999999998</v>
      </c>
      <c r="E17011" s="429">
        <v>2.549741</v>
      </c>
      <c r="F17011" s="429">
        <v>9.4769219999999983</v>
      </c>
    </row>
    <row r="17012" spans="1:6" x14ac:dyDescent="0.3">
      <c r="A17012" s="336">
        <v>55965</v>
      </c>
      <c r="B17012" s="2" t="s">
        <v>293</v>
      </c>
      <c r="C17012" s="429">
        <v>6.0298970000000001</v>
      </c>
      <c r="D17012" s="429">
        <v>3.7666620000000002</v>
      </c>
      <c r="E17012" s="429">
        <v>2.2632349999999999</v>
      </c>
      <c r="F17012" s="429">
        <v>7.8364989999999963</v>
      </c>
    </row>
    <row r="17013" spans="1:6" x14ac:dyDescent="0.3">
      <c r="A17013" s="336">
        <v>55967</v>
      </c>
      <c r="B17013" s="2" t="s">
        <v>293</v>
      </c>
      <c r="C17013" s="429">
        <v>6.0693859999999997</v>
      </c>
      <c r="D17013" s="429">
        <v>3.7680039999999999</v>
      </c>
      <c r="E17013" s="429">
        <v>2.3013819999999998</v>
      </c>
      <c r="F17013" s="429">
        <v>8.1003370000000032</v>
      </c>
    </row>
    <row r="17014" spans="1:6" x14ac:dyDescent="0.3">
      <c r="A17014" s="336">
        <v>55968</v>
      </c>
      <c r="B17014" s="2" t="s">
        <v>295</v>
      </c>
      <c r="C17014" s="429">
        <v>6.2755700000000001</v>
      </c>
      <c r="D17014" s="429">
        <v>3.5667960000000001</v>
      </c>
      <c r="E17014" s="429">
        <v>2.708774</v>
      </c>
      <c r="F17014" s="429">
        <v>9.8978950000000019</v>
      </c>
    </row>
    <row r="17015" spans="1:6" x14ac:dyDescent="0.3">
      <c r="A17015" s="336">
        <v>55969</v>
      </c>
      <c r="B17015" s="2" t="s">
        <v>295</v>
      </c>
      <c r="C17015" s="429">
        <v>6.1483530000000002</v>
      </c>
      <c r="D17015" s="429">
        <v>3.6000670000000001</v>
      </c>
      <c r="E17015" s="429">
        <v>2.5482860000000001</v>
      </c>
      <c r="F17015" s="429">
        <v>9.0038669999999996</v>
      </c>
    </row>
    <row r="17016" spans="1:6" x14ac:dyDescent="0.3">
      <c r="A17016" s="336">
        <v>55970</v>
      </c>
      <c r="B17016" s="2" t="s">
        <v>295</v>
      </c>
      <c r="C17016" s="429">
        <v>6.2604360000000003</v>
      </c>
      <c r="D17016" s="429">
        <v>3.8843589999999999</v>
      </c>
      <c r="E17016" s="429">
        <v>2.3760770000000004</v>
      </c>
      <c r="F17016" s="429">
        <v>8.5094109999999965</v>
      </c>
    </row>
    <row r="17017" spans="1:6" x14ac:dyDescent="0.3">
      <c r="A17017" s="336">
        <v>55971</v>
      </c>
      <c r="B17017" s="2" t="s">
        <v>295</v>
      </c>
      <c r="C17017" s="429">
        <v>6.1235390000000001</v>
      </c>
      <c r="D17017" s="429">
        <v>3.68648</v>
      </c>
      <c r="E17017" s="429">
        <v>2.4370590000000001</v>
      </c>
      <c r="F17017" s="429">
        <v>8.5944160000000025</v>
      </c>
    </row>
    <row r="17018" spans="1:6" x14ac:dyDescent="0.3">
      <c r="A17018" s="336">
        <v>55972</v>
      </c>
      <c r="B17018" s="2" t="s">
        <v>295</v>
      </c>
      <c r="C17018" s="429">
        <v>6.1269790000000004</v>
      </c>
      <c r="D17018" s="429">
        <v>3.7216770000000001</v>
      </c>
      <c r="E17018" s="429">
        <v>2.4053020000000003</v>
      </c>
      <c r="F17018" s="429">
        <v>8.7579799999999963</v>
      </c>
    </row>
    <row r="17019" spans="1:6" x14ac:dyDescent="0.3">
      <c r="A17019" s="336">
        <v>55973</v>
      </c>
      <c r="B17019" s="2" t="s">
        <v>295</v>
      </c>
      <c r="C17019" s="429">
        <v>6.2228009999999996</v>
      </c>
      <c r="D17019" s="429">
        <v>3.8657569999999999</v>
      </c>
      <c r="E17019" s="429">
        <v>2.3570439999999997</v>
      </c>
      <c r="F17019" s="429">
        <v>8.5254000000000048</v>
      </c>
    </row>
    <row r="17020" spans="1:6" x14ac:dyDescent="0.3">
      <c r="A17020" s="336">
        <v>55974</v>
      </c>
      <c r="B17020" s="2" t="s">
        <v>295</v>
      </c>
      <c r="C17020" s="429">
        <v>6.1302820000000002</v>
      </c>
      <c r="D17020" s="429">
        <v>3.7327430000000001</v>
      </c>
      <c r="E17020" s="429">
        <v>2.3975390000000001</v>
      </c>
      <c r="F17020" s="429">
        <v>8.4343259999999951</v>
      </c>
    </row>
    <row r="17021" spans="1:6" x14ac:dyDescent="0.3">
      <c r="A17021" s="336">
        <v>55975</v>
      </c>
      <c r="B17021" s="2" t="s">
        <v>293</v>
      </c>
      <c r="C17021" s="429">
        <v>6.0124899999999997</v>
      </c>
      <c r="D17021" s="429">
        <v>3.792888</v>
      </c>
      <c r="E17021" s="429">
        <v>2.2196019999999996</v>
      </c>
      <c r="F17021" s="429">
        <v>7.608076999999998</v>
      </c>
    </row>
    <row r="17022" spans="1:6" x14ac:dyDescent="0.3">
      <c r="A17022" s="336">
        <v>55976</v>
      </c>
      <c r="B17022" s="2" t="s">
        <v>293</v>
      </c>
      <c r="C17022" s="429">
        <v>6.0411890000000001</v>
      </c>
      <c r="D17022" s="429">
        <v>3.6228359999999999</v>
      </c>
      <c r="E17022" s="429">
        <v>2.4183530000000002</v>
      </c>
      <c r="F17022" s="429">
        <v>8.767940000000003</v>
      </c>
    </row>
    <row r="17023" spans="1:6" x14ac:dyDescent="0.3">
      <c r="A17023" s="336">
        <v>55977</v>
      </c>
      <c r="B17023" s="2" t="s">
        <v>295</v>
      </c>
      <c r="C17023" s="429">
        <v>6.135249</v>
      </c>
      <c r="D17023" s="429">
        <v>3.9546990000000002</v>
      </c>
      <c r="E17023" s="429">
        <v>2.1805499999999998</v>
      </c>
      <c r="F17023" s="429">
        <v>7.3165910000000025</v>
      </c>
    </row>
    <row r="17024" spans="1:6" x14ac:dyDescent="0.3">
      <c r="A17024" s="336">
        <v>55979</v>
      </c>
      <c r="B17024" s="2" t="s">
        <v>295</v>
      </c>
      <c r="C17024" s="429">
        <v>6.1116729999999997</v>
      </c>
      <c r="D17024" s="429">
        <v>3.7050299999999998</v>
      </c>
      <c r="E17024" s="429">
        <v>2.4066429999999999</v>
      </c>
      <c r="F17024" s="429">
        <v>8.5554070000000024</v>
      </c>
    </row>
    <row r="17025" spans="1:6" x14ac:dyDescent="0.3">
      <c r="A17025" s="336">
        <v>55981</v>
      </c>
      <c r="B17025" s="2" t="s">
        <v>295</v>
      </c>
      <c r="C17025" s="429">
        <v>6.2559009999999997</v>
      </c>
      <c r="D17025" s="429">
        <v>3.5748820000000001</v>
      </c>
      <c r="E17025" s="429">
        <v>2.6810189999999996</v>
      </c>
      <c r="F17025" s="429">
        <v>9.7505059999999908</v>
      </c>
    </row>
    <row r="17026" spans="1:6" x14ac:dyDescent="0.3">
      <c r="A17026" s="336">
        <v>55982</v>
      </c>
      <c r="B17026" s="2" t="s">
        <v>295</v>
      </c>
      <c r="C17026" s="429">
        <v>6.3175020000000002</v>
      </c>
      <c r="D17026" s="429">
        <v>3.8417590000000001</v>
      </c>
      <c r="E17026" s="429">
        <v>2.475743</v>
      </c>
      <c r="F17026" s="429">
        <v>9.1226200000000084</v>
      </c>
    </row>
    <row r="17027" spans="1:6" x14ac:dyDescent="0.3">
      <c r="A17027" s="336">
        <v>55983</v>
      </c>
      <c r="B17027" s="2" t="s">
        <v>295</v>
      </c>
      <c r="C17027" s="429">
        <v>6.4611879999999999</v>
      </c>
      <c r="D17027" s="429">
        <v>3.700644</v>
      </c>
      <c r="E17027" s="429">
        <v>2.7605439999999999</v>
      </c>
      <c r="F17027" s="429">
        <v>10.82019699999999</v>
      </c>
    </row>
    <row r="17028" spans="1:6" x14ac:dyDescent="0.3">
      <c r="A17028" s="336">
        <v>55985</v>
      </c>
      <c r="B17028" s="2" t="s">
        <v>295</v>
      </c>
      <c r="C17028" s="429">
        <v>6.4442890000000004</v>
      </c>
      <c r="D17028" s="429">
        <v>3.7374839999999998</v>
      </c>
      <c r="E17028" s="429">
        <v>2.7068050000000006</v>
      </c>
      <c r="F17028" s="429">
        <v>10.560772999999998</v>
      </c>
    </row>
    <row r="17029" spans="1:6" x14ac:dyDescent="0.3">
      <c r="A17029" s="336">
        <v>55987</v>
      </c>
      <c r="B17029" s="2" t="s">
        <v>295</v>
      </c>
      <c r="C17029" s="429">
        <v>6.1219539999999997</v>
      </c>
      <c r="D17029" s="429">
        <v>3.607469</v>
      </c>
      <c r="E17029" s="429">
        <v>2.5144849999999996</v>
      </c>
      <c r="F17029" s="429">
        <v>8.7547789999999992</v>
      </c>
    </row>
    <row r="17030" spans="1:6" x14ac:dyDescent="0.3">
      <c r="A17030" s="336">
        <v>55990</v>
      </c>
      <c r="B17030" s="2" t="s">
        <v>293</v>
      </c>
      <c r="C17030" s="429">
        <v>6.0050100000000004</v>
      </c>
      <c r="D17030" s="429">
        <v>3.7333880000000002</v>
      </c>
      <c r="E17030" s="429">
        <v>2.2716220000000003</v>
      </c>
      <c r="F17030" s="429">
        <v>7.8993990000000061</v>
      </c>
    </row>
    <row r="17031" spans="1:6" x14ac:dyDescent="0.3">
      <c r="A17031" s="336">
        <v>55991</v>
      </c>
      <c r="B17031" s="2" t="s">
        <v>295</v>
      </c>
      <c r="C17031" s="429">
        <v>6.2774799999999997</v>
      </c>
      <c r="D17031" s="429">
        <v>3.681451</v>
      </c>
      <c r="E17031" s="429">
        <v>2.5960289999999997</v>
      </c>
      <c r="F17031" s="429">
        <v>10.087315</v>
      </c>
    </row>
    <row r="17032" spans="1:6" x14ac:dyDescent="0.3">
      <c r="A17032" s="336">
        <v>55992</v>
      </c>
      <c r="B17032" s="2" t="s">
        <v>295</v>
      </c>
      <c r="C17032" s="429">
        <v>6.4284150000000002</v>
      </c>
      <c r="D17032" s="429">
        <v>3.701041</v>
      </c>
      <c r="E17032" s="429">
        <v>2.7273740000000002</v>
      </c>
      <c r="F17032" s="429">
        <v>10.627114000000006</v>
      </c>
    </row>
    <row r="17033" spans="1:6" x14ac:dyDescent="0.3">
      <c r="A17033" s="336">
        <v>56001</v>
      </c>
      <c r="B17033" s="2" t="s">
        <v>295</v>
      </c>
      <c r="C17033" s="429">
        <v>6.810327</v>
      </c>
      <c r="D17033" s="429">
        <v>3.753574</v>
      </c>
      <c r="E17033" s="429">
        <v>3.0567530000000001</v>
      </c>
      <c r="F17033" s="429">
        <v>13.916110000000003</v>
      </c>
    </row>
    <row r="17034" spans="1:6" x14ac:dyDescent="0.3">
      <c r="A17034" s="336">
        <v>56003</v>
      </c>
      <c r="B17034" s="2" t="s">
        <v>295</v>
      </c>
      <c r="C17034" s="429">
        <v>6.9137029999999999</v>
      </c>
      <c r="D17034" s="429">
        <v>3.725695</v>
      </c>
      <c r="E17034" s="429">
        <v>3.188008</v>
      </c>
      <c r="F17034" s="429">
        <v>14.638246000000002</v>
      </c>
    </row>
    <row r="17035" spans="1:6" x14ac:dyDescent="0.3">
      <c r="A17035" s="336">
        <v>56007</v>
      </c>
      <c r="B17035" s="2" t="s">
        <v>295</v>
      </c>
      <c r="C17035" s="429">
        <v>6.4706130000000002</v>
      </c>
      <c r="D17035" s="429">
        <v>3.7974730000000001</v>
      </c>
      <c r="E17035" s="429">
        <v>2.6731400000000001</v>
      </c>
      <c r="F17035" s="429">
        <v>10.539859999999997</v>
      </c>
    </row>
    <row r="17036" spans="1:6" x14ac:dyDescent="0.3">
      <c r="A17036" s="336">
        <v>56009</v>
      </c>
      <c r="B17036" s="2" t="s">
        <v>295</v>
      </c>
      <c r="C17036" s="429">
        <v>6.5485930000000003</v>
      </c>
      <c r="D17036" s="429">
        <v>3.7810160000000002</v>
      </c>
      <c r="E17036" s="429">
        <v>2.7675770000000002</v>
      </c>
      <c r="F17036" s="429">
        <v>11.324463999999999</v>
      </c>
    </row>
    <row r="17037" spans="1:6" x14ac:dyDescent="0.3">
      <c r="A17037" s="336">
        <v>56010</v>
      </c>
      <c r="B17037" s="2" t="s">
        <v>295</v>
      </c>
      <c r="C17037" s="429">
        <v>6.7327589999999997</v>
      </c>
      <c r="D17037" s="429">
        <v>3.7676910000000001</v>
      </c>
      <c r="E17037" s="429">
        <v>2.9650679999999996</v>
      </c>
      <c r="F17037" s="429">
        <v>12.983504999999994</v>
      </c>
    </row>
    <row r="17038" spans="1:6" x14ac:dyDescent="0.3">
      <c r="A17038" s="336">
        <v>56011</v>
      </c>
      <c r="B17038" s="2" t="s">
        <v>295</v>
      </c>
      <c r="C17038" s="429">
        <v>6.9005130000000001</v>
      </c>
      <c r="D17038" s="429">
        <v>3.8321809999999998</v>
      </c>
      <c r="E17038" s="429">
        <v>3.0683320000000003</v>
      </c>
      <c r="F17038" s="429">
        <v>13.813321999999996</v>
      </c>
    </row>
    <row r="17039" spans="1:6" x14ac:dyDescent="0.3">
      <c r="A17039" s="336">
        <v>56013</v>
      </c>
      <c r="B17039" s="2" t="s">
        <v>295</v>
      </c>
      <c r="C17039" s="429">
        <v>6.662337</v>
      </c>
      <c r="D17039" s="429">
        <v>3.764357</v>
      </c>
      <c r="E17039" s="429">
        <v>2.89798</v>
      </c>
      <c r="F17039" s="429">
        <v>12.335570000000011</v>
      </c>
    </row>
    <row r="17040" spans="1:6" x14ac:dyDescent="0.3">
      <c r="A17040" s="336">
        <v>56014</v>
      </c>
      <c r="B17040" s="2" t="s">
        <v>295</v>
      </c>
      <c r="C17040" s="429">
        <v>6.584981</v>
      </c>
      <c r="D17040" s="429">
        <v>3.7807490000000001</v>
      </c>
      <c r="E17040" s="429">
        <v>2.8042319999999998</v>
      </c>
      <c r="F17040" s="429">
        <v>11.943581999999992</v>
      </c>
    </row>
    <row r="17041" spans="1:6" x14ac:dyDescent="0.3">
      <c r="A17041" s="336">
        <v>56016</v>
      </c>
      <c r="B17041" s="2" t="s">
        <v>295</v>
      </c>
      <c r="C17041" s="429">
        <v>6.466996</v>
      </c>
      <c r="D17041" s="429">
        <v>3.7905060000000002</v>
      </c>
      <c r="E17041" s="429">
        <v>2.6764899999999998</v>
      </c>
      <c r="F17041" s="429">
        <v>10.697632999999989</v>
      </c>
    </row>
    <row r="17042" spans="1:6" x14ac:dyDescent="0.3">
      <c r="A17042" s="336">
        <v>56017</v>
      </c>
      <c r="B17042" s="2" t="s">
        <v>295</v>
      </c>
      <c r="C17042" s="429">
        <v>6.8695810000000002</v>
      </c>
      <c r="D17042" s="429">
        <v>3.7544919999999999</v>
      </c>
      <c r="E17042" s="429">
        <v>3.1150890000000002</v>
      </c>
      <c r="F17042" s="429">
        <v>14.191042999999997</v>
      </c>
    </row>
    <row r="17043" spans="1:6" x14ac:dyDescent="0.3">
      <c r="A17043" s="336">
        <v>56019</v>
      </c>
      <c r="B17043" s="2" t="s">
        <v>295</v>
      </c>
      <c r="C17043" s="429">
        <v>6.9183950000000003</v>
      </c>
      <c r="D17043" s="429">
        <v>3.4326970000000001</v>
      </c>
      <c r="E17043" s="429">
        <v>3.4856980000000002</v>
      </c>
      <c r="F17043" s="429">
        <v>15.693020999999998</v>
      </c>
    </row>
    <row r="17044" spans="1:6" x14ac:dyDescent="0.3">
      <c r="A17044" s="336">
        <v>56020</v>
      </c>
      <c r="B17044" s="2" t="s">
        <v>295</v>
      </c>
      <c r="C17044" s="429">
        <v>6.5317290000000003</v>
      </c>
      <c r="D17044" s="429">
        <v>3.7828379999999999</v>
      </c>
      <c r="E17044" s="429">
        <v>2.7488910000000004</v>
      </c>
      <c r="F17044" s="429">
        <v>10.984556000000012</v>
      </c>
    </row>
    <row r="17045" spans="1:6" x14ac:dyDescent="0.3">
      <c r="A17045" s="336">
        <v>56021</v>
      </c>
      <c r="B17045" s="2" t="s">
        <v>295</v>
      </c>
      <c r="C17045" s="429">
        <v>6.9691710000000002</v>
      </c>
      <c r="D17045" s="429">
        <v>3.6795040000000001</v>
      </c>
      <c r="E17045" s="429">
        <v>3.2896670000000001</v>
      </c>
      <c r="F17045" s="429">
        <v>15.235036999999995</v>
      </c>
    </row>
    <row r="17046" spans="1:6" x14ac:dyDescent="0.3">
      <c r="A17046" s="336">
        <v>56022</v>
      </c>
      <c r="B17046" s="2" t="s">
        <v>295</v>
      </c>
      <c r="C17046" s="429">
        <v>6.914955</v>
      </c>
      <c r="D17046" s="429">
        <v>3.4864510000000002</v>
      </c>
      <c r="E17046" s="429">
        <v>3.4285039999999998</v>
      </c>
      <c r="F17046" s="429">
        <v>15.46378</v>
      </c>
    </row>
    <row r="17047" spans="1:6" x14ac:dyDescent="0.3">
      <c r="A17047" s="336">
        <v>56023</v>
      </c>
      <c r="B17047" s="2" t="s">
        <v>295</v>
      </c>
      <c r="C17047" s="429">
        <v>6.6756229999999999</v>
      </c>
      <c r="D17047" s="429">
        <v>3.802953</v>
      </c>
      <c r="E17047" s="429">
        <v>2.8726699999999998</v>
      </c>
      <c r="F17047" s="429">
        <v>12.212724000000009</v>
      </c>
    </row>
    <row r="17048" spans="1:6" x14ac:dyDescent="0.3">
      <c r="A17048" s="336">
        <v>56024</v>
      </c>
      <c r="B17048" s="2" t="s">
        <v>295</v>
      </c>
      <c r="C17048" s="429">
        <v>6.7755260000000002</v>
      </c>
      <c r="D17048" s="429">
        <v>3.7596430000000001</v>
      </c>
      <c r="E17048" s="429">
        <v>3.0158830000000001</v>
      </c>
      <c r="F17048" s="429">
        <v>13.574259000000009</v>
      </c>
    </row>
    <row r="17049" spans="1:6" x14ac:dyDescent="0.3">
      <c r="A17049" s="336">
        <v>56025</v>
      </c>
      <c r="B17049" s="2" t="s">
        <v>295</v>
      </c>
      <c r="C17049" s="429">
        <v>6.6672950000000002</v>
      </c>
      <c r="D17049" s="429">
        <v>3.79508</v>
      </c>
      <c r="E17049" s="429">
        <v>2.8722150000000002</v>
      </c>
      <c r="F17049" s="429">
        <v>12.205980000000011</v>
      </c>
    </row>
    <row r="17050" spans="1:6" x14ac:dyDescent="0.3">
      <c r="A17050" s="336">
        <v>56026</v>
      </c>
      <c r="B17050" s="2" t="s">
        <v>295</v>
      </c>
      <c r="C17050" s="429">
        <v>6.5331289999999997</v>
      </c>
      <c r="D17050" s="429">
        <v>3.7753489999999998</v>
      </c>
      <c r="E17050" s="429">
        <v>2.7577799999999999</v>
      </c>
      <c r="F17050" s="429">
        <v>11.098610999999998</v>
      </c>
    </row>
    <row r="17051" spans="1:6" x14ac:dyDescent="0.3">
      <c r="A17051" s="336">
        <v>56027</v>
      </c>
      <c r="B17051" s="2" t="s">
        <v>295</v>
      </c>
      <c r="C17051" s="429">
        <v>6.6576170000000001</v>
      </c>
      <c r="D17051" s="429">
        <v>3.734575</v>
      </c>
      <c r="E17051" s="429">
        <v>2.9230420000000001</v>
      </c>
      <c r="F17051" s="429">
        <v>12.549070000000007</v>
      </c>
    </row>
    <row r="17052" spans="1:6" x14ac:dyDescent="0.3">
      <c r="A17052" s="336">
        <v>56028</v>
      </c>
      <c r="B17052" s="2" t="s">
        <v>295</v>
      </c>
      <c r="C17052" s="429">
        <v>6.7570319999999997</v>
      </c>
      <c r="D17052" s="429">
        <v>3.7676310000000002</v>
      </c>
      <c r="E17052" s="429">
        <v>2.9894009999999995</v>
      </c>
      <c r="F17052" s="429">
        <v>13.291696999999992</v>
      </c>
    </row>
    <row r="17053" spans="1:6" x14ac:dyDescent="0.3">
      <c r="A17053" s="336">
        <v>56029</v>
      </c>
      <c r="B17053" s="2" t="s">
        <v>295</v>
      </c>
      <c r="C17053" s="429">
        <v>6.5010019999999997</v>
      </c>
      <c r="D17053" s="429">
        <v>3.7898489999999998</v>
      </c>
      <c r="E17053" s="429">
        <v>2.7111529999999999</v>
      </c>
      <c r="F17053" s="429">
        <v>10.823990000000002</v>
      </c>
    </row>
    <row r="17054" spans="1:6" x14ac:dyDescent="0.3">
      <c r="A17054" s="336">
        <v>56030</v>
      </c>
      <c r="B17054" s="2" t="s">
        <v>295</v>
      </c>
      <c r="C17054" s="429">
        <v>6.9645200000000003</v>
      </c>
      <c r="D17054" s="429">
        <v>3.5449769999999998</v>
      </c>
      <c r="E17054" s="429">
        <v>3.4195430000000004</v>
      </c>
      <c r="F17054" s="429">
        <v>15.677014999999997</v>
      </c>
    </row>
    <row r="17055" spans="1:6" x14ac:dyDescent="0.3">
      <c r="A17055" s="336">
        <v>56031</v>
      </c>
      <c r="B17055" s="2" t="s">
        <v>295</v>
      </c>
      <c r="C17055" s="429">
        <v>6.7023770000000003</v>
      </c>
      <c r="D17055" s="429">
        <v>3.5926719999999999</v>
      </c>
      <c r="E17055" s="429">
        <v>3.1097050000000004</v>
      </c>
      <c r="F17055" s="429">
        <v>13.537744000000004</v>
      </c>
    </row>
    <row r="17056" spans="1:6" x14ac:dyDescent="0.3">
      <c r="A17056" s="336">
        <v>56032</v>
      </c>
      <c r="B17056" s="2" t="s">
        <v>295</v>
      </c>
      <c r="C17056" s="429">
        <v>6.5985779999999998</v>
      </c>
      <c r="D17056" s="429">
        <v>3.7800660000000001</v>
      </c>
      <c r="E17056" s="429">
        <v>2.8185119999999997</v>
      </c>
      <c r="F17056" s="429">
        <v>11.748590000000011</v>
      </c>
    </row>
    <row r="17057" spans="1:6" x14ac:dyDescent="0.3">
      <c r="A17057" s="336">
        <v>56033</v>
      </c>
      <c r="B17057" s="2" t="s">
        <v>295</v>
      </c>
      <c r="C17057" s="429">
        <v>6.6001149999999997</v>
      </c>
      <c r="D17057" s="429">
        <v>3.774165</v>
      </c>
      <c r="E17057" s="429">
        <v>2.8259499999999997</v>
      </c>
      <c r="F17057" s="429">
        <v>12.089548000000001</v>
      </c>
    </row>
    <row r="17058" spans="1:6" x14ac:dyDescent="0.3">
      <c r="A17058" s="336">
        <v>56034</v>
      </c>
      <c r="B17058" s="2" t="s">
        <v>295</v>
      </c>
      <c r="C17058" s="429">
        <v>6.7944209999999998</v>
      </c>
      <c r="D17058" s="429">
        <v>3.7531500000000002</v>
      </c>
      <c r="E17058" s="429">
        <v>3.0412709999999996</v>
      </c>
      <c r="F17058" s="429">
        <v>13.789161999999997</v>
      </c>
    </row>
    <row r="17059" spans="1:6" x14ac:dyDescent="0.3">
      <c r="A17059" s="336">
        <v>56035</v>
      </c>
      <c r="B17059" s="2" t="s">
        <v>295</v>
      </c>
      <c r="C17059" s="429">
        <v>6.4785180000000002</v>
      </c>
      <c r="D17059" s="429">
        <v>3.784951</v>
      </c>
      <c r="E17059" s="429">
        <v>2.6935670000000003</v>
      </c>
      <c r="F17059" s="429">
        <v>10.721572000000002</v>
      </c>
    </row>
    <row r="17060" spans="1:6" x14ac:dyDescent="0.3">
      <c r="A17060" s="336">
        <v>56036</v>
      </c>
      <c r="B17060" s="2" t="s">
        <v>295</v>
      </c>
      <c r="C17060" s="429">
        <v>6.4163610000000002</v>
      </c>
      <c r="D17060" s="429">
        <v>3.8276189999999999</v>
      </c>
      <c r="E17060" s="429">
        <v>2.5887420000000003</v>
      </c>
      <c r="F17060" s="429">
        <v>9.9473489999999885</v>
      </c>
    </row>
    <row r="17061" spans="1:6" x14ac:dyDescent="0.3">
      <c r="A17061" s="336">
        <v>56037</v>
      </c>
      <c r="B17061" s="2" t="s">
        <v>295</v>
      </c>
      <c r="C17061" s="429">
        <v>6.7493400000000001</v>
      </c>
      <c r="D17061" s="429">
        <v>3.77955</v>
      </c>
      <c r="E17061" s="429">
        <v>2.9697900000000002</v>
      </c>
      <c r="F17061" s="429">
        <v>13.216642999999991</v>
      </c>
    </row>
    <row r="17062" spans="1:6" x14ac:dyDescent="0.3">
      <c r="A17062" s="336">
        <v>56039</v>
      </c>
      <c r="B17062" s="2" t="s">
        <v>295</v>
      </c>
      <c r="C17062" s="429">
        <v>6.6946500000000002</v>
      </c>
      <c r="D17062" s="429">
        <v>3.70539</v>
      </c>
      <c r="E17062" s="429">
        <v>2.9892600000000003</v>
      </c>
      <c r="F17062" s="429">
        <v>12.894795999999996</v>
      </c>
    </row>
    <row r="17063" spans="1:6" x14ac:dyDescent="0.3">
      <c r="A17063" s="336">
        <v>56041</v>
      </c>
      <c r="B17063" s="2" t="s">
        <v>295</v>
      </c>
      <c r="C17063" s="429">
        <v>6.895213</v>
      </c>
      <c r="D17063" s="429">
        <v>3.641597</v>
      </c>
      <c r="E17063" s="429">
        <v>3.2536160000000001</v>
      </c>
      <c r="F17063" s="429">
        <v>15.051291999999993</v>
      </c>
    </row>
    <row r="17064" spans="1:6" x14ac:dyDescent="0.3">
      <c r="A17064" s="336">
        <v>56042</v>
      </c>
      <c r="B17064" s="2" t="s">
        <v>295</v>
      </c>
      <c r="C17064" s="429">
        <v>6.5537809999999999</v>
      </c>
      <c r="D17064" s="429">
        <v>3.780135</v>
      </c>
      <c r="E17064" s="429">
        <v>2.7736459999999998</v>
      </c>
      <c r="F17064" s="429">
        <v>11.335522000000005</v>
      </c>
    </row>
    <row r="17065" spans="1:6" x14ac:dyDescent="0.3">
      <c r="A17065" s="336">
        <v>56043</v>
      </c>
      <c r="B17065" s="2" t="s">
        <v>295</v>
      </c>
      <c r="C17065" s="429">
        <v>6.4238410000000004</v>
      </c>
      <c r="D17065" s="429">
        <v>3.8117489999999998</v>
      </c>
      <c r="E17065" s="429">
        <v>2.6120920000000005</v>
      </c>
      <c r="F17065" s="429">
        <v>10.206216000000005</v>
      </c>
    </row>
    <row r="17066" spans="1:6" x14ac:dyDescent="0.3">
      <c r="A17066" s="336">
        <v>56044</v>
      </c>
      <c r="B17066" s="2" t="s">
        <v>295</v>
      </c>
      <c r="C17066" s="429">
        <v>6.9287460000000003</v>
      </c>
      <c r="D17066" s="429">
        <v>3.7465619999999999</v>
      </c>
      <c r="E17066" s="429">
        <v>3.1821840000000003</v>
      </c>
      <c r="F17066" s="429">
        <v>14.470325999999996</v>
      </c>
    </row>
    <row r="17067" spans="1:6" x14ac:dyDescent="0.3">
      <c r="A17067" s="336">
        <v>56045</v>
      </c>
      <c r="B17067" s="2" t="s">
        <v>295</v>
      </c>
      <c r="C17067" s="429">
        <v>6.4108039999999997</v>
      </c>
      <c r="D17067" s="429">
        <v>3.8039149999999999</v>
      </c>
      <c r="E17067" s="429">
        <v>2.6068889999999998</v>
      </c>
      <c r="F17067" s="429">
        <v>10.194382000000001</v>
      </c>
    </row>
    <row r="17068" spans="1:6" x14ac:dyDescent="0.3">
      <c r="A17068" s="336">
        <v>56047</v>
      </c>
      <c r="B17068" s="2" t="s">
        <v>295</v>
      </c>
      <c r="C17068" s="429">
        <v>6.6777430000000004</v>
      </c>
      <c r="D17068" s="429">
        <v>3.7731819999999998</v>
      </c>
      <c r="E17068" s="429">
        <v>2.9045610000000006</v>
      </c>
      <c r="F17068" s="429">
        <v>12.294993999999999</v>
      </c>
    </row>
    <row r="17069" spans="1:6" x14ac:dyDescent="0.3">
      <c r="A17069" s="336">
        <v>56048</v>
      </c>
      <c r="B17069" s="2" t="s">
        <v>295</v>
      </c>
      <c r="C17069" s="429">
        <v>6.7254670000000001</v>
      </c>
      <c r="D17069" s="429">
        <v>3.7697829999999999</v>
      </c>
      <c r="E17069" s="429">
        <v>2.9556840000000002</v>
      </c>
      <c r="F17069" s="429">
        <v>12.820443000000001</v>
      </c>
    </row>
    <row r="17070" spans="1:6" x14ac:dyDescent="0.3">
      <c r="A17070" s="336">
        <v>56050</v>
      </c>
      <c r="B17070" s="2" t="s">
        <v>295</v>
      </c>
      <c r="C17070" s="429">
        <v>6.8885639999999997</v>
      </c>
      <c r="D17070" s="429">
        <v>3.7303030000000001</v>
      </c>
      <c r="E17070" s="429">
        <v>3.1582609999999995</v>
      </c>
      <c r="F17070" s="429">
        <v>14.603848999999997</v>
      </c>
    </row>
    <row r="17071" spans="1:6" x14ac:dyDescent="0.3">
      <c r="A17071" s="336">
        <v>56051</v>
      </c>
      <c r="B17071" s="2" t="s">
        <v>295</v>
      </c>
      <c r="C17071" s="429">
        <v>6.5628289999999998</v>
      </c>
      <c r="D17071" s="429">
        <v>3.779118</v>
      </c>
      <c r="E17071" s="429">
        <v>2.7837109999999998</v>
      </c>
      <c r="F17071" s="429">
        <v>11.681760999999995</v>
      </c>
    </row>
    <row r="17072" spans="1:6" x14ac:dyDescent="0.3">
      <c r="A17072" s="336">
        <v>56052</v>
      </c>
      <c r="B17072" s="2" t="s">
        <v>295</v>
      </c>
      <c r="C17072" s="429">
        <v>6.7735450000000004</v>
      </c>
      <c r="D17072" s="429">
        <v>3.7694540000000001</v>
      </c>
      <c r="E17072" s="429">
        <v>3.0040910000000003</v>
      </c>
      <c r="F17072" s="429">
        <v>12.889927999999998</v>
      </c>
    </row>
    <row r="17073" spans="1:6" x14ac:dyDescent="0.3">
      <c r="A17073" s="336">
        <v>56054</v>
      </c>
      <c r="B17073" s="2" t="s">
        <v>295</v>
      </c>
      <c r="C17073" s="429">
        <v>6.9661330000000001</v>
      </c>
      <c r="D17073" s="429">
        <v>3.626204</v>
      </c>
      <c r="E17073" s="429">
        <v>3.3399290000000001</v>
      </c>
      <c r="F17073" s="429">
        <v>15.418663000000002</v>
      </c>
    </row>
    <row r="17074" spans="1:6" x14ac:dyDescent="0.3">
      <c r="A17074" s="336">
        <v>56055</v>
      </c>
      <c r="B17074" s="2" t="s">
        <v>295</v>
      </c>
      <c r="C17074" s="429">
        <v>6.8617850000000002</v>
      </c>
      <c r="D17074" s="429">
        <v>3.7250610000000002</v>
      </c>
      <c r="E17074" s="429">
        <v>3.1367240000000001</v>
      </c>
      <c r="F17074" s="429">
        <v>14.401205000000001</v>
      </c>
    </row>
    <row r="17075" spans="1:6" x14ac:dyDescent="0.3">
      <c r="A17075" s="336">
        <v>56057</v>
      </c>
      <c r="B17075" s="2" t="s">
        <v>295</v>
      </c>
      <c r="C17075" s="429">
        <v>6.8443149999999999</v>
      </c>
      <c r="D17075" s="429">
        <v>3.7867130000000002</v>
      </c>
      <c r="E17075" s="429">
        <v>3.0576019999999997</v>
      </c>
      <c r="F17075" s="429">
        <v>13.534478000000004</v>
      </c>
    </row>
    <row r="17076" spans="1:6" x14ac:dyDescent="0.3">
      <c r="A17076" s="336">
        <v>56058</v>
      </c>
      <c r="B17076" s="2" t="s">
        <v>295</v>
      </c>
      <c r="C17076" s="429">
        <v>6.9234619999999998</v>
      </c>
      <c r="D17076" s="429">
        <v>3.7656010000000002</v>
      </c>
      <c r="E17076" s="429">
        <v>3.1578609999999996</v>
      </c>
      <c r="F17076" s="429">
        <v>14.308490000000003</v>
      </c>
    </row>
    <row r="17077" spans="1:6" x14ac:dyDescent="0.3">
      <c r="A17077" s="336">
        <v>56060</v>
      </c>
      <c r="B17077" s="2" t="s">
        <v>295</v>
      </c>
      <c r="C17077" s="429">
        <v>6.7799199999999997</v>
      </c>
      <c r="D17077" s="429">
        <v>3.675322</v>
      </c>
      <c r="E17077" s="429">
        <v>3.1045979999999997</v>
      </c>
      <c r="F17077" s="429">
        <v>13.921547999999994</v>
      </c>
    </row>
    <row r="17078" spans="1:6" x14ac:dyDescent="0.3">
      <c r="A17078" s="336">
        <v>56062</v>
      </c>
      <c r="B17078" s="2" t="s">
        <v>295</v>
      </c>
      <c r="C17078" s="429">
        <v>6.8170130000000002</v>
      </c>
      <c r="D17078" s="429">
        <v>3.688329</v>
      </c>
      <c r="E17078" s="429">
        <v>3.1286840000000002</v>
      </c>
      <c r="F17078" s="429">
        <v>14.312605000000008</v>
      </c>
    </row>
    <row r="17079" spans="1:6" x14ac:dyDescent="0.3">
      <c r="A17079" s="336">
        <v>56063</v>
      </c>
      <c r="B17079" s="2" t="s">
        <v>295</v>
      </c>
      <c r="C17079" s="429">
        <v>6.8008579999999998</v>
      </c>
      <c r="D17079" s="429">
        <v>3.7540629999999999</v>
      </c>
      <c r="E17079" s="429">
        <v>3.0467949999999999</v>
      </c>
      <c r="F17079" s="429">
        <v>13.845138000000006</v>
      </c>
    </row>
    <row r="17080" spans="1:6" x14ac:dyDescent="0.3">
      <c r="A17080" s="336">
        <v>56065</v>
      </c>
      <c r="B17080" s="2" t="s">
        <v>295</v>
      </c>
      <c r="C17080" s="429">
        <v>6.7271939999999999</v>
      </c>
      <c r="D17080" s="429">
        <v>3.78837</v>
      </c>
      <c r="E17080" s="429">
        <v>2.9388239999999999</v>
      </c>
      <c r="F17080" s="429">
        <v>12.848220000000001</v>
      </c>
    </row>
    <row r="17081" spans="1:6" x14ac:dyDescent="0.3">
      <c r="A17081" s="336">
        <v>56068</v>
      </c>
      <c r="B17081" s="2" t="s">
        <v>295</v>
      </c>
      <c r="C17081" s="429">
        <v>6.6860419999999996</v>
      </c>
      <c r="D17081" s="429">
        <v>3.7877450000000001</v>
      </c>
      <c r="E17081" s="429">
        <v>2.8982969999999995</v>
      </c>
      <c r="F17081" s="429">
        <v>12.364682999999996</v>
      </c>
    </row>
    <row r="17082" spans="1:6" x14ac:dyDescent="0.3">
      <c r="A17082" s="336">
        <v>56069</v>
      </c>
      <c r="B17082" s="2" t="s">
        <v>295</v>
      </c>
      <c r="C17082" s="429">
        <v>6.8159179999999999</v>
      </c>
      <c r="D17082" s="429">
        <v>3.778416</v>
      </c>
      <c r="E17082" s="429">
        <v>3.0375019999999999</v>
      </c>
      <c r="F17082" s="429">
        <v>12.986786000000006</v>
      </c>
    </row>
    <row r="17083" spans="1:6" x14ac:dyDescent="0.3">
      <c r="A17083" s="336">
        <v>56071</v>
      </c>
      <c r="B17083" s="2" t="s">
        <v>295</v>
      </c>
      <c r="C17083" s="429">
        <v>6.8550570000000004</v>
      </c>
      <c r="D17083" s="429">
        <v>3.8190710000000001</v>
      </c>
      <c r="E17083" s="429">
        <v>3.0359860000000003</v>
      </c>
      <c r="F17083" s="429">
        <v>13.168868999999997</v>
      </c>
    </row>
    <row r="17084" spans="1:6" x14ac:dyDescent="0.3">
      <c r="A17084" s="336">
        <v>56072</v>
      </c>
      <c r="B17084" s="2" t="s">
        <v>295</v>
      </c>
      <c r="C17084" s="429">
        <v>6.6217620000000004</v>
      </c>
      <c r="D17084" s="429">
        <v>3.775871</v>
      </c>
      <c r="E17084" s="429">
        <v>2.8458910000000004</v>
      </c>
      <c r="F17084" s="429">
        <v>11.819094</v>
      </c>
    </row>
    <row r="17085" spans="1:6" x14ac:dyDescent="0.3">
      <c r="A17085" s="336">
        <v>56073</v>
      </c>
      <c r="B17085" s="2" t="s">
        <v>295</v>
      </c>
      <c r="C17085" s="429">
        <v>6.9600429999999998</v>
      </c>
      <c r="D17085" s="429">
        <v>3.609159</v>
      </c>
      <c r="E17085" s="429">
        <v>3.3508839999999998</v>
      </c>
      <c r="F17085" s="429">
        <v>15.471327000000002</v>
      </c>
    </row>
    <row r="17086" spans="1:6" x14ac:dyDescent="0.3">
      <c r="A17086" s="336">
        <v>56074</v>
      </c>
      <c r="B17086" s="2" t="s">
        <v>295</v>
      </c>
      <c r="C17086" s="429">
        <v>6.9548220000000001</v>
      </c>
      <c r="D17086" s="429">
        <v>3.6972900000000002</v>
      </c>
      <c r="E17086" s="429">
        <v>3.2575319999999999</v>
      </c>
      <c r="F17086" s="429">
        <v>14.999418999999993</v>
      </c>
    </row>
    <row r="17087" spans="1:6" x14ac:dyDescent="0.3">
      <c r="A17087" s="336">
        <v>56075</v>
      </c>
      <c r="B17087" s="2" t="s">
        <v>295</v>
      </c>
      <c r="C17087" s="429">
        <v>6.7255849999999997</v>
      </c>
      <c r="D17087" s="429">
        <v>3.6544490000000001</v>
      </c>
      <c r="E17087" s="429">
        <v>3.0711359999999996</v>
      </c>
      <c r="F17087" s="429">
        <v>13.538803000000005</v>
      </c>
    </row>
    <row r="17088" spans="1:6" x14ac:dyDescent="0.3">
      <c r="A17088" s="336">
        <v>56078</v>
      </c>
      <c r="B17088" s="2" t="s">
        <v>295</v>
      </c>
      <c r="C17088" s="429">
        <v>6.7276569999999998</v>
      </c>
      <c r="D17088" s="429">
        <v>3.7823150000000001</v>
      </c>
      <c r="E17088" s="429">
        <v>2.9453419999999997</v>
      </c>
      <c r="F17088" s="429">
        <v>12.728525999999999</v>
      </c>
    </row>
    <row r="17089" spans="1:6" x14ac:dyDescent="0.3">
      <c r="A17089" s="336">
        <v>56080</v>
      </c>
      <c r="B17089" s="2" t="s">
        <v>295</v>
      </c>
      <c r="C17089" s="429">
        <v>6.7472450000000004</v>
      </c>
      <c r="D17089" s="429">
        <v>3.7694700000000001</v>
      </c>
      <c r="E17089" s="429">
        <v>2.9777750000000003</v>
      </c>
      <c r="F17089" s="429">
        <v>13.192619999999994</v>
      </c>
    </row>
    <row r="17090" spans="1:6" x14ac:dyDescent="0.3">
      <c r="A17090" s="336">
        <v>56081</v>
      </c>
      <c r="B17090" s="2" t="s">
        <v>295</v>
      </c>
      <c r="C17090" s="429">
        <v>6.8281330000000002</v>
      </c>
      <c r="D17090" s="429">
        <v>3.5730499999999998</v>
      </c>
      <c r="E17090" s="429">
        <v>3.2550830000000004</v>
      </c>
      <c r="F17090" s="429">
        <v>14.790209999999998</v>
      </c>
    </row>
    <row r="17091" spans="1:6" x14ac:dyDescent="0.3">
      <c r="A17091" s="336">
        <v>56082</v>
      </c>
      <c r="B17091" s="2" t="s">
        <v>295</v>
      </c>
      <c r="C17091" s="429">
        <v>6.9445079999999999</v>
      </c>
      <c r="D17091" s="429">
        <v>3.7042739999999998</v>
      </c>
      <c r="E17091" s="429">
        <v>3.2402340000000001</v>
      </c>
      <c r="F17091" s="429">
        <v>14.93137500000001</v>
      </c>
    </row>
    <row r="17092" spans="1:6" x14ac:dyDescent="0.3">
      <c r="A17092" s="336">
        <v>56083</v>
      </c>
      <c r="B17092" s="2" t="s">
        <v>295</v>
      </c>
      <c r="C17092" s="429">
        <v>6.9479660000000001</v>
      </c>
      <c r="D17092" s="429">
        <v>3.3727490000000002</v>
      </c>
      <c r="E17092" s="429">
        <v>3.5752169999999999</v>
      </c>
      <c r="F17092" s="429">
        <v>16.257144999999994</v>
      </c>
    </row>
    <row r="17093" spans="1:6" x14ac:dyDescent="0.3">
      <c r="A17093" s="336">
        <v>56085</v>
      </c>
      <c r="B17093" s="2" t="s">
        <v>295</v>
      </c>
      <c r="C17093" s="429">
        <v>6.9532999999999996</v>
      </c>
      <c r="D17093" s="429">
        <v>3.5010279999999998</v>
      </c>
      <c r="E17093" s="429">
        <v>3.4522719999999998</v>
      </c>
      <c r="F17093" s="429">
        <v>15.751605999999999</v>
      </c>
    </row>
    <row r="17094" spans="1:6" x14ac:dyDescent="0.3">
      <c r="A17094" s="336">
        <v>56087</v>
      </c>
      <c r="B17094" s="2" t="s">
        <v>295</v>
      </c>
      <c r="C17094" s="429">
        <v>6.9504039999999998</v>
      </c>
      <c r="D17094" s="429">
        <v>3.420874</v>
      </c>
      <c r="E17094" s="429">
        <v>3.5295299999999998</v>
      </c>
      <c r="F17094" s="429">
        <v>16.114754999999999</v>
      </c>
    </row>
    <row r="17095" spans="1:6" x14ac:dyDescent="0.3">
      <c r="A17095" s="336">
        <v>56088</v>
      </c>
      <c r="B17095" s="2" t="s">
        <v>295</v>
      </c>
      <c r="C17095" s="429">
        <v>6.7431140000000003</v>
      </c>
      <c r="D17095" s="429">
        <v>3.6492629999999999</v>
      </c>
      <c r="E17095" s="429">
        <v>3.0938510000000004</v>
      </c>
      <c r="F17095" s="429">
        <v>13.698654999999988</v>
      </c>
    </row>
    <row r="17096" spans="1:6" x14ac:dyDescent="0.3">
      <c r="A17096" s="336">
        <v>56089</v>
      </c>
      <c r="B17096" s="2" t="s">
        <v>295</v>
      </c>
      <c r="C17096" s="429">
        <v>6.4837049999999996</v>
      </c>
      <c r="D17096" s="429">
        <v>3.7976329999999998</v>
      </c>
      <c r="E17096" s="429">
        <v>2.6860719999999998</v>
      </c>
      <c r="F17096" s="429">
        <v>10.597950000000001</v>
      </c>
    </row>
    <row r="17097" spans="1:6" x14ac:dyDescent="0.3">
      <c r="A17097" s="336">
        <v>56090</v>
      </c>
      <c r="B17097" s="2" t="s">
        <v>295</v>
      </c>
      <c r="C17097" s="429">
        <v>6.7755070000000002</v>
      </c>
      <c r="D17097" s="429">
        <v>3.7482920000000002</v>
      </c>
      <c r="E17097" s="429">
        <v>3.027215</v>
      </c>
      <c r="F17097" s="429">
        <v>13.544059000000001</v>
      </c>
    </row>
    <row r="17098" spans="1:6" x14ac:dyDescent="0.3">
      <c r="A17098" s="336">
        <v>56091</v>
      </c>
      <c r="B17098" s="2" t="s">
        <v>295</v>
      </c>
      <c r="C17098" s="429">
        <v>6.6999570000000004</v>
      </c>
      <c r="D17098" s="429">
        <v>3.780529</v>
      </c>
      <c r="E17098" s="429">
        <v>2.9194280000000004</v>
      </c>
      <c r="F17098" s="429">
        <v>12.362138999999996</v>
      </c>
    </row>
    <row r="17099" spans="1:6" x14ac:dyDescent="0.3">
      <c r="A17099" s="336">
        <v>56093</v>
      </c>
      <c r="B17099" s="2" t="s">
        <v>295</v>
      </c>
      <c r="C17099" s="429">
        <v>6.6741669999999997</v>
      </c>
      <c r="D17099" s="429">
        <v>3.7650649999999999</v>
      </c>
      <c r="E17099" s="429">
        <v>2.9091019999999999</v>
      </c>
      <c r="F17099" s="429">
        <v>12.210850999999995</v>
      </c>
    </row>
    <row r="17100" spans="1:6" x14ac:dyDescent="0.3">
      <c r="A17100" s="336">
        <v>56096</v>
      </c>
      <c r="B17100" s="2" t="s">
        <v>295</v>
      </c>
      <c r="C17100" s="429">
        <v>6.7351869999999998</v>
      </c>
      <c r="D17100" s="429">
        <v>3.7667139999999999</v>
      </c>
      <c r="E17100" s="429">
        <v>2.9684729999999999</v>
      </c>
      <c r="F17100" s="429">
        <v>12.818624000000003</v>
      </c>
    </row>
    <row r="17101" spans="1:6" x14ac:dyDescent="0.3">
      <c r="A17101" s="336">
        <v>56097</v>
      </c>
      <c r="B17101" s="2" t="s">
        <v>295</v>
      </c>
      <c r="C17101" s="429">
        <v>6.5899760000000001</v>
      </c>
      <c r="D17101" s="429">
        <v>3.7853340000000002</v>
      </c>
      <c r="E17101" s="429">
        <v>2.8046419999999999</v>
      </c>
      <c r="F17101" s="429">
        <v>11.886952000000008</v>
      </c>
    </row>
    <row r="17102" spans="1:6" x14ac:dyDescent="0.3">
      <c r="A17102" s="336">
        <v>56098</v>
      </c>
      <c r="B17102" s="2" t="s">
        <v>295</v>
      </c>
      <c r="C17102" s="429">
        <v>6.6860730000000004</v>
      </c>
      <c r="D17102" s="429">
        <v>3.7822689999999999</v>
      </c>
      <c r="E17102" s="429">
        <v>2.9038040000000005</v>
      </c>
      <c r="F17102" s="429">
        <v>12.394127999999995</v>
      </c>
    </row>
    <row r="17103" spans="1:6" x14ac:dyDescent="0.3">
      <c r="A17103" s="336">
        <v>56101</v>
      </c>
      <c r="B17103" s="2" t="s">
        <v>295</v>
      </c>
      <c r="C17103" s="429">
        <v>6.8235330000000003</v>
      </c>
      <c r="D17103" s="429">
        <v>3.300694</v>
      </c>
      <c r="E17103" s="429">
        <v>3.5228390000000003</v>
      </c>
      <c r="F17103" s="429">
        <v>15.443010000000001</v>
      </c>
    </row>
    <row r="17104" spans="1:6" x14ac:dyDescent="0.3">
      <c r="A17104" s="336">
        <v>56110</v>
      </c>
      <c r="B17104" s="2" t="s">
        <v>295</v>
      </c>
      <c r="C17104" s="429">
        <v>6.9347659999999998</v>
      </c>
      <c r="D17104" s="429">
        <v>3.0762309999999999</v>
      </c>
      <c r="E17104" s="429">
        <v>3.8585349999999998</v>
      </c>
      <c r="F17104" s="429">
        <v>16.675381000000002</v>
      </c>
    </row>
    <row r="17105" spans="1:6" x14ac:dyDescent="0.3">
      <c r="A17105" s="336">
        <v>56111</v>
      </c>
      <c r="B17105" s="2" t="s">
        <v>295</v>
      </c>
      <c r="C17105" s="429">
        <v>6.6742340000000002</v>
      </c>
      <c r="D17105" s="429">
        <v>3.278581</v>
      </c>
      <c r="E17105" s="429">
        <v>3.3956530000000003</v>
      </c>
      <c r="F17105" s="429">
        <v>14.519592000000003</v>
      </c>
    </row>
    <row r="17106" spans="1:6" x14ac:dyDescent="0.3">
      <c r="A17106" s="336">
        <v>56113</v>
      </c>
      <c r="B17106" s="2" t="s">
        <v>295</v>
      </c>
      <c r="C17106" s="429">
        <v>6.8407730000000004</v>
      </c>
      <c r="D17106" s="429">
        <v>2.934167</v>
      </c>
      <c r="E17106" s="429">
        <v>3.9066060000000005</v>
      </c>
      <c r="F17106" s="429">
        <v>17.858693000000006</v>
      </c>
    </row>
    <row r="17107" spans="1:6" x14ac:dyDescent="0.3">
      <c r="A17107" s="336">
        <v>56114</v>
      </c>
      <c r="B17107" s="2" t="s">
        <v>295</v>
      </c>
      <c r="C17107" s="429">
        <v>6.8846319999999999</v>
      </c>
      <c r="D17107" s="429">
        <v>3.186388</v>
      </c>
      <c r="E17107" s="429">
        <v>3.6982439999999999</v>
      </c>
      <c r="F17107" s="429">
        <v>16.060144000000001</v>
      </c>
    </row>
    <row r="17108" spans="1:6" x14ac:dyDescent="0.3">
      <c r="A17108" s="336">
        <v>56115</v>
      </c>
      <c r="B17108" s="2" t="s">
        <v>295</v>
      </c>
      <c r="C17108" s="429">
        <v>6.8689499999999999</v>
      </c>
      <c r="D17108" s="429">
        <v>3.0591889999999999</v>
      </c>
      <c r="E17108" s="429">
        <v>3.809761</v>
      </c>
      <c r="F17108" s="429">
        <v>16.94857</v>
      </c>
    </row>
    <row r="17109" spans="1:6" x14ac:dyDescent="0.3">
      <c r="A17109" s="336">
        <v>56116</v>
      </c>
      <c r="B17109" s="2" t="s">
        <v>295</v>
      </c>
      <c r="C17109" s="429">
        <v>7.0608740000000001</v>
      </c>
      <c r="D17109" s="429">
        <v>2.804678</v>
      </c>
      <c r="E17109" s="429">
        <v>4.2561960000000001</v>
      </c>
      <c r="F17109" s="429">
        <v>18.715837999999998</v>
      </c>
    </row>
    <row r="17110" spans="1:6" x14ac:dyDescent="0.3">
      <c r="A17110" s="336">
        <v>56117</v>
      </c>
      <c r="B17110" s="2" t="s">
        <v>295</v>
      </c>
      <c r="C17110" s="429">
        <v>6.8042449999999999</v>
      </c>
      <c r="D17110" s="429">
        <v>3.1595089999999999</v>
      </c>
      <c r="E17110" s="429">
        <v>3.644736</v>
      </c>
      <c r="F17110" s="429">
        <v>15.687553999999995</v>
      </c>
    </row>
    <row r="17111" spans="1:6" x14ac:dyDescent="0.3">
      <c r="A17111" s="336">
        <v>56118</v>
      </c>
      <c r="B17111" s="2" t="s">
        <v>295</v>
      </c>
      <c r="C17111" s="429">
        <v>6.7812570000000001</v>
      </c>
      <c r="D17111" s="429">
        <v>3.3572579999999999</v>
      </c>
      <c r="E17111" s="429">
        <v>3.4239990000000002</v>
      </c>
      <c r="F17111" s="429">
        <v>15.206603999999999</v>
      </c>
    </row>
    <row r="17112" spans="1:6" x14ac:dyDescent="0.3">
      <c r="A17112" s="336">
        <v>56119</v>
      </c>
      <c r="B17112" s="2" t="s">
        <v>295</v>
      </c>
      <c r="C17112" s="429">
        <v>6.8422910000000003</v>
      </c>
      <c r="D17112" s="429">
        <v>3.1984680000000001</v>
      </c>
      <c r="E17112" s="429">
        <v>3.6438230000000003</v>
      </c>
      <c r="F17112" s="429">
        <v>15.648857000000007</v>
      </c>
    </row>
    <row r="17113" spans="1:6" x14ac:dyDescent="0.3">
      <c r="A17113" s="336">
        <v>56120</v>
      </c>
      <c r="B17113" s="2" t="s">
        <v>295</v>
      </c>
      <c r="C17113" s="429">
        <v>6.8402370000000001</v>
      </c>
      <c r="D17113" s="429">
        <v>3.464985</v>
      </c>
      <c r="E17113" s="429">
        <v>3.3752520000000001</v>
      </c>
      <c r="F17113" s="429">
        <v>15.167403999999998</v>
      </c>
    </row>
    <row r="17114" spans="1:6" x14ac:dyDescent="0.3">
      <c r="A17114" s="336">
        <v>56121</v>
      </c>
      <c r="B17114" s="2" t="s">
        <v>295</v>
      </c>
      <c r="C17114" s="429">
        <v>6.6775380000000002</v>
      </c>
      <c r="D17114" s="429">
        <v>3.4309449999999999</v>
      </c>
      <c r="E17114" s="429">
        <v>3.2465930000000003</v>
      </c>
      <c r="F17114" s="429">
        <v>13.944140999999995</v>
      </c>
    </row>
    <row r="17115" spans="1:6" x14ac:dyDescent="0.3">
      <c r="A17115" s="336">
        <v>56122</v>
      </c>
      <c r="B17115" s="2" t="s">
        <v>295</v>
      </c>
      <c r="C17115" s="429">
        <v>6.8702439999999996</v>
      </c>
      <c r="D17115" s="429">
        <v>3.0739299999999998</v>
      </c>
      <c r="E17115" s="429">
        <v>3.7963139999999997</v>
      </c>
      <c r="F17115" s="429">
        <v>16.649308999999999</v>
      </c>
    </row>
    <row r="17116" spans="1:6" x14ac:dyDescent="0.3">
      <c r="A17116" s="336">
        <v>56123</v>
      </c>
      <c r="B17116" s="2" t="s">
        <v>295</v>
      </c>
      <c r="C17116" s="429">
        <v>6.8889560000000003</v>
      </c>
      <c r="D17116" s="429">
        <v>3.1765439999999998</v>
      </c>
      <c r="E17116" s="429">
        <v>3.7124120000000005</v>
      </c>
      <c r="F17116" s="429">
        <v>16.275711999999995</v>
      </c>
    </row>
    <row r="17117" spans="1:6" x14ac:dyDescent="0.3">
      <c r="A17117" s="336">
        <v>56125</v>
      </c>
      <c r="B17117" s="2" t="s">
        <v>295</v>
      </c>
      <c r="C17117" s="429">
        <v>6.888401</v>
      </c>
      <c r="D17117" s="429">
        <v>3.2180240000000002</v>
      </c>
      <c r="E17117" s="429">
        <v>3.6703769999999998</v>
      </c>
      <c r="F17117" s="429">
        <v>16.048891999999999</v>
      </c>
    </row>
    <row r="17118" spans="1:6" x14ac:dyDescent="0.3">
      <c r="A17118" s="336">
        <v>56127</v>
      </c>
      <c r="B17118" s="2" t="s">
        <v>295</v>
      </c>
      <c r="C17118" s="429">
        <v>6.6651249999999997</v>
      </c>
      <c r="D17118" s="429">
        <v>3.2949199999999998</v>
      </c>
      <c r="E17118" s="429">
        <v>3.3702049999999999</v>
      </c>
      <c r="F17118" s="429">
        <v>14.318993999999993</v>
      </c>
    </row>
    <row r="17119" spans="1:6" x14ac:dyDescent="0.3">
      <c r="A17119" s="336">
        <v>56128</v>
      </c>
      <c r="B17119" s="2" t="s">
        <v>295</v>
      </c>
      <c r="C17119" s="429">
        <v>6.8795760000000001</v>
      </c>
      <c r="D17119" s="429">
        <v>2.998764</v>
      </c>
      <c r="E17119" s="429">
        <v>3.8808120000000002</v>
      </c>
      <c r="F17119" s="429">
        <v>17.246404999999999</v>
      </c>
    </row>
    <row r="17120" spans="1:6" x14ac:dyDescent="0.3">
      <c r="A17120" s="336">
        <v>56129</v>
      </c>
      <c r="B17120" s="2" t="s">
        <v>295</v>
      </c>
      <c r="C17120" s="429">
        <v>6.9776959999999999</v>
      </c>
      <c r="D17120" s="429">
        <v>3.0514950000000001</v>
      </c>
      <c r="E17120" s="429">
        <v>3.9262009999999998</v>
      </c>
      <c r="F17120" s="429">
        <v>16.984690000000011</v>
      </c>
    </row>
    <row r="17121" spans="1:6" x14ac:dyDescent="0.3">
      <c r="A17121" s="336">
        <v>56131</v>
      </c>
      <c r="B17121" s="2" t="s">
        <v>295</v>
      </c>
      <c r="C17121" s="429">
        <v>6.8829050000000001</v>
      </c>
      <c r="D17121" s="429">
        <v>3.1895229999999999</v>
      </c>
      <c r="E17121" s="429">
        <v>3.6933820000000002</v>
      </c>
      <c r="F17121" s="429">
        <v>15.918001000000011</v>
      </c>
    </row>
    <row r="17122" spans="1:6" x14ac:dyDescent="0.3">
      <c r="A17122" s="336">
        <v>56132</v>
      </c>
      <c r="B17122" s="2" t="s">
        <v>295</v>
      </c>
      <c r="C17122" s="429">
        <v>6.8887960000000001</v>
      </c>
      <c r="D17122" s="429">
        <v>3.1051039999999999</v>
      </c>
      <c r="E17122" s="429">
        <v>3.7836920000000003</v>
      </c>
      <c r="F17122" s="429">
        <v>16.753757000000004</v>
      </c>
    </row>
    <row r="17123" spans="1:6" x14ac:dyDescent="0.3">
      <c r="A17123" s="336">
        <v>56134</v>
      </c>
      <c r="B17123" s="2" t="s">
        <v>295</v>
      </c>
      <c r="C17123" s="429">
        <v>6.9080469999999998</v>
      </c>
      <c r="D17123" s="429">
        <v>2.9423979999999998</v>
      </c>
      <c r="E17123" s="429">
        <v>3.965649</v>
      </c>
      <c r="F17123" s="429">
        <v>17.627915999999995</v>
      </c>
    </row>
    <row r="17124" spans="1:6" x14ac:dyDescent="0.3">
      <c r="A17124" s="336">
        <v>56136</v>
      </c>
      <c r="B17124" s="2" t="s">
        <v>295</v>
      </c>
      <c r="C17124" s="429">
        <v>6.8454699999999997</v>
      </c>
      <c r="D17124" s="429">
        <v>2.8585509999999998</v>
      </c>
      <c r="E17124" s="429">
        <v>3.9869189999999999</v>
      </c>
      <c r="F17124" s="429">
        <v>18.542581999999996</v>
      </c>
    </row>
    <row r="17125" spans="1:6" x14ac:dyDescent="0.3">
      <c r="A17125" s="336">
        <v>56137</v>
      </c>
      <c r="B17125" s="2" t="s">
        <v>295</v>
      </c>
      <c r="C17125" s="429">
        <v>6.849437</v>
      </c>
      <c r="D17125" s="429">
        <v>3.2460369999999998</v>
      </c>
      <c r="E17125" s="429">
        <v>3.6034000000000002</v>
      </c>
      <c r="F17125" s="429">
        <v>15.618278999999998</v>
      </c>
    </row>
    <row r="17126" spans="1:6" x14ac:dyDescent="0.3">
      <c r="A17126" s="336">
        <v>56138</v>
      </c>
      <c r="B17126" s="2" t="s">
        <v>295</v>
      </c>
      <c r="C17126" s="429">
        <v>7.0925039999999999</v>
      </c>
      <c r="D17126" s="429">
        <v>2.7969390000000001</v>
      </c>
      <c r="E17126" s="429">
        <v>4.2955649999999999</v>
      </c>
      <c r="F17126" s="429">
        <v>18.994145999999994</v>
      </c>
    </row>
    <row r="17127" spans="1:6" x14ac:dyDescent="0.3">
      <c r="A17127" s="336">
        <v>56139</v>
      </c>
      <c r="B17127" s="2" t="s">
        <v>295</v>
      </c>
      <c r="C17127" s="429">
        <v>6.8355569999999997</v>
      </c>
      <c r="D17127" s="429">
        <v>2.9879509999999998</v>
      </c>
      <c r="E17127" s="429">
        <v>3.8476059999999999</v>
      </c>
      <c r="F17127" s="429">
        <v>17.261816</v>
      </c>
    </row>
    <row r="17128" spans="1:6" x14ac:dyDescent="0.3">
      <c r="A17128" s="336">
        <v>56141</v>
      </c>
      <c r="B17128" s="2" t="s">
        <v>295</v>
      </c>
      <c r="C17128" s="429">
        <v>6.8739549999999996</v>
      </c>
      <c r="D17128" s="429">
        <v>3.1272310000000001</v>
      </c>
      <c r="E17128" s="429">
        <v>3.7467239999999995</v>
      </c>
      <c r="F17128" s="429">
        <v>16.234433000000003</v>
      </c>
    </row>
    <row r="17129" spans="1:6" x14ac:dyDescent="0.3">
      <c r="A17129" s="336">
        <v>56142</v>
      </c>
      <c r="B17129" s="2" t="s">
        <v>295</v>
      </c>
      <c r="C17129" s="429">
        <v>6.8786909999999999</v>
      </c>
      <c r="D17129" s="429">
        <v>2.902593</v>
      </c>
      <c r="E17129" s="429">
        <v>3.9760979999999999</v>
      </c>
      <c r="F17129" s="429">
        <v>18.294862000000002</v>
      </c>
    </row>
    <row r="17130" spans="1:6" x14ac:dyDescent="0.3">
      <c r="A17130" s="336">
        <v>56143</v>
      </c>
      <c r="B17130" s="2" t="s">
        <v>295</v>
      </c>
      <c r="C17130" s="429">
        <v>6.6942370000000002</v>
      </c>
      <c r="D17130" s="429">
        <v>3.2880280000000002</v>
      </c>
      <c r="E17130" s="429">
        <v>3.406209</v>
      </c>
      <c r="F17130" s="429">
        <v>14.736628999999994</v>
      </c>
    </row>
    <row r="17131" spans="1:6" x14ac:dyDescent="0.3">
      <c r="A17131" s="336">
        <v>56144</v>
      </c>
      <c r="B17131" s="2" t="s">
        <v>295</v>
      </c>
      <c r="C17131" s="429">
        <v>6.9795230000000004</v>
      </c>
      <c r="D17131" s="429">
        <v>2.8517540000000001</v>
      </c>
      <c r="E17131" s="429">
        <v>4.1277690000000007</v>
      </c>
      <c r="F17131" s="429">
        <v>18.236879999999999</v>
      </c>
    </row>
    <row r="17132" spans="1:6" x14ac:dyDescent="0.3">
      <c r="A17132" s="336">
        <v>56145</v>
      </c>
      <c r="B17132" s="2" t="s">
        <v>295</v>
      </c>
      <c r="C17132" s="429">
        <v>6.8964619999999996</v>
      </c>
      <c r="D17132" s="429">
        <v>3.3521260000000002</v>
      </c>
      <c r="E17132" s="429">
        <v>3.5443359999999995</v>
      </c>
      <c r="F17132" s="429">
        <v>15.749140000000004</v>
      </c>
    </row>
    <row r="17133" spans="1:6" x14ac:dyDescent="0.3">
      <c r="A17133" s="336">
        <v>56146</v>
      </c>
      <c r="B17133" s="2" t="s">
        <v>295</v>
      </c>
      <c r="C17133" s="429">
        <v>7.0052459999999996</v>
      </c>
      <c r="D17133" s="429">
        <v>2.9936699999999998</v>
      </c>
      <c r="E17133" s="429">
        <v>4.0115759999999998</v>
      </c>
      <c r="F17133" s="429">
        <v>17.523209999999988</v>
      </c>
    </row>
    <row r="17134" spans="1:6" x14ac:dyDescent="0.3">
      <c r="A17134" s="336">
        <v>56147</v>
      </c>
      <c r="B17134" s="2" t="s">
        <v>295</v>
      </c>
      <c r="C17134" s="429">
        <v>6.9225050000000001</v>
      </c>
      <c r="D17134" s="429">
        <v>3.0072230000000002</v>
      </c>
      <c r="E17134" s="429">
        <v>3.9152819999999999</v>
      </c>
      <c r="F17134" s="429">
        <v>17.273460000000004</v>
      </c>
    </row>
    <row r="17135" spans="1:6" x14ac:dyDescent="0.3">
      <c r="A17135" s="336">
        <v>56149</v>
      </c>
      <c r="B17135" s="2" t="s">
        <v>295</v>
      </c>
      <c r="C17135" s="429">
        <v>6.8539789999999998</v>
      </c>
      <c r="D17135" s="429">
        <v>2.8996209999999998</v>
      </c>
      <c r="E17135" s="429">
        <v>3.954358</v>
      </c>
      <c r="F17135" s="429">
        <v>18.065630999999996</v>
      </c>
    </row>
    <row r="17136" spans="1:6" x14ac:dyDescent="0.3">
      <c r="A17136" s="336">
        <v>56150</v>
      </c>
      <c r="B17136" s="2" t="s">
        <v>295</v>
      </c>
      <c r="C17136" s="429">
        <v>6.7131360000000004</v>
      </c>
      <c r="D17136" s="429">
        <v>3.2428059999999999</v>
      </c>
      <c r="E17136" s="429">
        <v>3.4703300000000006</v>
      </c>
      <c r="F17136" s="429">
        <v>14.976157999999998</v>
      </c>
    </row>
    <row r="17137" spans="1:6" x14ac:dyDescent="0.3">
      <c r="A17137" s="336">
        <v>56151</v>
      </c>
      <c r="B17137" s="2" t="s">
        <v>295</v>
      </c>
      <c r="C17137" s="429">
        <v>6.863721</v>
      </c>
      <c r="D17137" s="429">
        <v>3.0778449999999999</v>
      </c>
      <c r="E17137" s="429">
        <v>3.785876</v>
      </c>
      <c r="F17137" s="429">
        <v>16.661677999999995</v>
      </c>
    </row>
    <row r="17138" spans="1:6" x14ac:dyDescent="0.3">
      <c r="A17138" s="336">
        <v>56152</v>
      </c>
      <c r="B17138" s="2" t="s">
        <v>295</v>
      </c>
      <c r="C17138" s="429">
        <v>6.9527539999999997</v>
      </c>
      <c r="D17138" s="429">
        <v>3.3157930000000002</v>
      </c>
      <c r="E17138" s="429">
        <v>3.6369609999999994</v>
      </c>
      <c r="F17138" s="429">
        <v>16.437141000000008</v>
      </c>
    </row>
    <row r="17139" spans="1:6" x14ac:dyDescent="0.3">
      <c r="A17139" s="336">
        <v>56153</v>
      </c>
      <c r="B17139" s="2" t="s">
        <v>295</v>
      </c>
      <c r="C17139" s="429">
        <v>6.888776</v>
      </c>
      <c r="D17139" s="429">
        <v>3.047949</v>
      </c>
      <c r="E17139" s="429">
        <v>3.840827</v>
      </c>
      <c r="F17139" s="429">
        <v>16.893031999999998</v>
      </c>
    </row>
    <row r="17140" spans="1:6" x14ac:dyDescent="0.3">
      <c r="A17140" s="336">
        <v>56155</v>
      </c>
      <c r="B17140" s="2" t="s">
        <v>295</v>
      </c>
      <c r="C17140" s="429">
        <v>6.8919170000000003</v>
      </c>
      <c r="D17140" s="429">
        <v>3.073407</v>
      </c>
      <c r="E17140" s="429">
        <v>3.8185100000000003</v>
      </c>
      <c r="F17140" s="429">
        <v>16.650753999999992</v>
      </c>
    </row>
    <row r="17141" spans="1:6" x14ac:dyDescent="0.3">
      <c r="A17141" s="336">
        <v>56156</v>
      </c>
      <c r="B17141" s="2" t="s">
        <v>295</v>
      </c>
      <c r="C17141" s="429">
        <v>6.9888640000000004</v>
      </c>
      <c r="D17141" s="429">
        <v>2.8845930000000002</v>
      </c>
      <c r="E17141" s="429">
        <v>4.1042710000000007</v>
      </c>
      <c r="F17141" s="429">
        <v>18.083112000000003</v>
      </c>
    </row>
    <row r="17142" spans="1:6" x14ac:dyDescent="0.3">
      <c r="A17142" s="336">
        <v>56157</v>
      </c>
      <c r="B17142" s="2" t="s">
        <v>295</v>
      </c>
      <c r="C17142" s="429">
        <v>6.9009179999999999</v>
      </c>
      <c r="D17142" s="429">
        <v>2.9923139999999999</v>
      </c>
      <c r="E17142" s="429">
        <v>3.908604</v>
      </c>
      <c r="F17142" s="429">
        <v>17.59146100000001</v>
      </c>
    </row>
    <row r="17143" spans="1:6" x14ac:dyDescent="0.3">
      <c r="A17143" s="336">
        <v>56158</v>
      </c>
      <c r="B17143" s="2" t="s">
        <v>295</v>
      </c>
      <c r="C17143" s="429">
        <v>6.9680410000000004</v>
      </c>
      <c r="D17143" s="429">
        <v>3.0061360000000001</v>
      </c>
      <c r="E17143" s="429">
        <v>3.9619050000000002</v>
      </c>
      <c r="F17143" s="429">
        <v>17.347371999999996</v>
      </c>
    </row>
    <row r="17144" spans="1:6" x14ac:dyDescent="0.3">
      <c r="A17144" s="336">
        <v>56159</v>
      </c>
      <c r="B17144" s="2" t="s">
        <v>295</v>
      </c>
      <c r="C17144" s="429">
        <v>6.7988099999999996</v>
      </c>
      <c r="D17144" s="429">
        <v>3.3992019999999998</v>
      </c>
      <c r="E17144" s="429">
        <v>3.3996079999999997</v>
      </c>
      <c r="F17144" s="429">
        <v>15.159737000000007</v>
      </c>
    </row>
    <row r="17145" spans="1:6" x14ac:dyDescent="0.3">
      <c r="A17145" s="336">
        <v>56160</v>
      </c>
      <c r="B17145" s="2" t="s">
        <v>295</v>
      </c>
      <c r="C17145" s="429">
        <v>6.7710039999999996</v>
      </c>
      <c r="D17145" s="429">
        <v>3.441954</v>
      </c>
      <c r="E17145" s="429">
        <v>3.3290499999999996</v>
      </c>
      <c r="F17145" s="429">
        <v>14.840160000000008</v>
      </c>
    </row>
    <row r="17146" spans="1:6" x14ac:dyDescent="0.3">
      <c r="A17146" s="336">
        <v>56161</v>
      </c>
      <c r="B17146" s="2" t="s">
        <v>295</v>
      </c>
      <c r="C17146" s="429">
        <v>6.7818849999999999</v>
      </c>
      <c r="D17146" s="429">
        <v>3.23786</v>
      </c>
      <c r="E17146" s="429">
        <v>3.544025</v>
      </c>
      <c r="F17146" s="429">
        <v>15.341008999999993</v>
      </c>
    </row>
    <row r="17147" spans="1:6" x14ac:dyDescent="0.3">
      <c r="A17147" s="336">
        <v>56162</v>
      </c>
      <c r="B17147" s="2" t="s">
        <v>295</v>
      </c>
      <c r="C17147" s="429">
        <v>6.7640510000000003</v>
      </c>
      <c r="D17147" s="429">
        <v>3.5119150000000001</v>
      </c>
      <c r="E17147" s="429">
        <v>3.2521360000000001</v>
      </c>
      <c r="F17147" s="429">
        <v>14.512131</v>
      </c>
    </row>
    <row r="17148" spans="1:6" x14ac:dyDescent="0.3">
      <c r="A17148" s="336">
        <v>56164</v>
      </c>
      <c r="B17148" s="2" t="s">
        <v>295</v>
      </c>
      <c r="C17148" s="429">
        <v>6.8986580000000002</v>
      </c>
      <c r="D17148" s="429">
        <v>2.908852</v>
      </c>
      <c r="E17148" s="429">
        <v>3.9898060000000002</v>
      </c>
      <c r="F17148" s="429">
        <v>17.952421999999999</v>
      </c>
    </row>
    <row r="17149" spans="1:6" x14ac:dyDescent="0.3">
      <c r="A17149" s="336">
        <v>56165</v>
      </c>
      <c r="B17149" s="2" t="s">
        <v>295</v>
      </c>
      <c r="C17149" s="429">
        <v>6.8709509999999998</v>
      </c>
      <c r="D17149" s="429">
        <v>3.14907</v>
      </c>
      <c r="E17149" s="429">
        <v>3.7218809999999998</v>
      </c>
      <c r="F17149" s="429">
        <v>15.89768299999999</v>
      </c>
    </row>
    <row r="17150" spans="1:6" x14ac:dyDescent="0.3">
      <c r="A17150" s="336">
        <v>56166</v>
      </c>
      <c r="B17150" s="2" t="s">
        <v>295</v>
      </c>
      <c r="C17150" s="429">
        <v>6.9359729999999997</v>
      </c>
      <c r="D17150" s="429">
        <v>3.259417</v>
      </c>
      <c r="E17150" s="429">
        <v>3.6765559999999997</v>
      </c>
      <c r="F17150" s="429">
        <v>16.421001000000004</v>
      </c>
    </row>
    <row r="17151" spans="1:6" x14ac:dyDescent="0.3">
      <c r="A17151" s="336">
        <v>56167</v>
      </c>
      <c r="B17151" s="2" t="s">
        <v>295</v>
      </c>
      <c r="C17151" s="429">
        <v>6.7647830000000004</v>
      </c>
      <c r="D17151" s="429">
        <v>3.2172499999999999</v>
      </c>
      <c r="E17151" s="429">
        <v>3.5475330000000005</v>
      </c>
      <c r="F17151" s="429">
        <v>15.314802000000004</v>
      </c>
    </row>
    <row r="17152" spans="1:6" x14ac:dyDescent="0.3">
      <c r="A17152" s="336">
        <v>56168</v>
      </c>
      <c r="B17152" s="2" t="s">
        <v>295</v>
      </c>
      <c r="C17152" s="429">
        <v>6.8764060000000002</v>
      </c>
      <c r="D17152" s="429">
        <v>3.125318</v>
      </c>
      <c r="E17152" s="429">
        <v>3.7510880000000002</v>
      </c>
      <c r="F17152" s="429">
        <v>16.097879000000002</v>
      </c>
    </row>
    <row r="17153" spans="1:6" x14ac:dyDescent="0.3">
      <c r="A17153" s="336">
        <v>56169</v>
      </c>
      <c r="B17153" s="2" t="s">
        <v>295</v>
      </c>
      <c r="C17153" s="429">
        <v>6.8804540000000003</v>
      </c>
      <c r="D17153" s="429">
        <v>3.013728</v>
      </c>
      <c r="E17153" s="429">
        <v>3.8667260000000003</v>
      </c>
      <c r="F17153" s="429">
        <v>17.360922999999993</v>
      </c>
    </row>
    <row r="17154" spans="1:6" x14ac:dyDescent="0.3">
      <c r="A17154" s="336">
        <v>56170</v>
      </c>
      <c r="B17154" s="2" t="s">
        <v>295</v>
      </c>
      <c r="C17154" s="429">
        <v>6.8537980000000003</v>
      </c>
      <c r="D17154" s="429">
        <v>2.970618</v>
      </c>
      <c r="E17154" s="429">
        <v>3.8831800000000003</v>
      </c>
      <c r="F17154" s="429">
        <v>17.474380999999994</v>
      </c>
    </row>
    <row r="17155" spans="1:6" x14ac:dyDescent="0.3">
      <c r="A17155" s="336">
        <v>56171</v>
      </c>
      <c r="B17155" s="2" t="s">
        <v>295</v>
      </c>
      <c r="C17155" s="429">
        <v>6.702801</v>
      </c>
      <c r="D17155" s="429">
        <v>3.3710070000000001</v>
      </c>
      <c r="E17155" s="429">
        <v>3.3317939999999999</v>
      </c>
      <c r="F17155" s="429">
        <v>14.400468000000004</v>
      </c>
    </row>
    <row r="17156" spans="1:6" x14ac:dyDescent="0.3">
      <c r="A17156" s="336">
        <v>56172</v>
      </c>
      <c r="B17156" s="2" t="s">
        <v>295</v>
      </c>
      <c r="C17156" s="429">
        <v>6.8753640000000003</v>
      </c>
      <c r="D17156" s="429">
        <v>3.1273939999999998</v>
      </c>
      <c r="E17156" s="429">
        <v>3.7479700000000005</v>
      </c>
      <c r="F17156" s="429">
        <v>16.365380000000005</v>
      </c>
    </row>
    <row r="17157" spans="1:6" x14ac:dyDescent="0.3">
      <c r="A17157" s="336">
        <v>56173</v>
      </c>
      <c r="B17157" s="2" t="s">
        <v>295</v>
      </c>
      <c r="C17157" s="429">
        <v>7.0269370000000002</v>
      </c>
      <c r="D17157" s="429">
        <v>2.9189530000000001</v>
      </c>
      <c r="E17157" s="429">
        <v>4.1079840000000001</v>
      </c>
      <c r="F17157" s="429">
        <v>18.123883999999997</v>
      </c>
    </row>
    <row r="17158" spans="1:6" x14ac:dyDescent="0.3">
      <c r="A17158" s="336">
        <v>56174</v>
      </c>
      <c r="B17158" s="2" t="s">
        <v>295</v>
      </c>
      <c r="C17158" s="429">
        <v>6.898218</v>
      </c>
      <c r="D17158" s="429">
        <v>3.28999</v>
      </c>
      <c r="E17158" s="429">
        <v>3.608228</v>
      </c>
      <c r="F17158" s="429">
        <v>15.856863999999998</v>
      </c>
    </row>
    <row r="17159" spans="1:6" x14ac:dyDescent="0.3">
      <c r="A17159" s="336">
        <v>56175</v>
      </c>
      <c r="B17159" s="2" t="s">
        <v>295</v>
      </c>
      <c r="C17159" s="429">
        <v>6.9251659999999999</v>
      </c>
      <c r="D17159" s="429">
        <v>3.1230929999999999</v>
      </c>
      <c r="E17159" s="429">
        <v>3.802073</v>
      </c>
      <c r="F17159" s="429">
        <v>16.918104</v>
      </c>
    </row>
    <row r="17160" spans="1:6" x14ac:dyDescent="0.3">
      <c r="A17160" s="336">
        <v>56176</v>
      </c>
      <c r="B17160" s="2" t="s">
        <v>295</v>
      </c>
      <c r="C17160" s="429">
        <v>6.7430669999999999</v>
      </c>
      <c r="D17160" s="429">
        <v>3.4450280000000002</v>
      </c>
      <c r="E17160" s="429">
        <v>3.2980389999999997</v>
      </c>
      <c r="F17160" s="429">
        <v>14.519878999999996</v>
      </c>
    </row>
    <row r="17161" spans="1:6" x14ac:dyDescent="0.3">
      <c r="A17161" s="336">
        <v>56178</v>
      </c>
      <c r="B17161" s="2" t="s">
        <v>295</v>
      </c>
      <c r="C17161" s="429">
        <v>6.831499</v>
      </c>
      <c r="D17161" s="429">
        <v>2.9760089999999999</v>
      </c>
      <c r="E17161" s="429">
        <v>3.8554900000000001</v>
      </c>
      <c r="F17161" s="429">
        <v>17.456998999999989</v>
      </c>
    </row>
    <row r="17162" spans="1:6" x14ac:dyDescent="0.3">
      <c r="A17162" s="336">
        <v>56180</v>
      </c>
      <c r="B17162" s="2" t="s">
        <v>295</v>
      </c>
      <c r="C17162" s="429">
        <v>6.942755</v>
      </c>
      <c r="D17162" s="429">
        <v>3.2072590000000001</v>
      </c>
      <c r="E17162" s="429">
        <v>3.7354959999999999</v>
      </c>
      <c r="F17162" s="429">
        <v>16.692112000000002</v>
      </c>
    </row>
    <row r="17163" spans="1:6" x14ac:dyDescent="0.3">
      <c r="A17163" s="336">
        <v>56181</v>
      </c>
      <c r="B17163" s="2" t="s">
        <v>295</v>
      </c>
      <c r="C17163" s="429">
        <v>6.7095799999999999</v>
      </c>
      <c r="D17163" s="429">
        <v>3.4867089999999998</v>
      </c>
      <c r="E17163" s="429">
        <v>3.222871</v>
      </c>
      <c r="F17163" s="429">
        <v>14.073411999999998</v>
      </c>
    </row>
    <row r="17164" spans="1:6" x14ac:dyDescent="0.3">
      <c r="A17164" s="336">
        <v>56183</v>
      </c>
      <c r="B17164" s="2" t="s">
        <v>295</v>
      </c>
      <c r="C17164" s="429">
        <v>6.8918030000000003</v>
      </c>
      <c r="D17164" s="429">
        <v>3.243331</v>
      </c>
      <c r="E17164" s="429">
        <v>3.6484720000000004</v>
      </c>
      <c r="F17164" s="429">
        <v>15.980331</v>
      </c>
    </row>
    <row r="17165" spans="1:6" x14ac:dyDescent="0.3">
      <c r="A17165" s="336">
        <v>56185</v>
      </c>
      <c r="B17165" s="2" t="s">
        <v>295</v>
      </c>
      <c r="C17165" s="429">
        <v>6.8785499999999997</v>
      </c>
      <c r="D17165" s="429">
        <v>3.1201539999999999</v>
      </c>
      <c r="E17165" s="429">
        <v>3.7583959999999998</v>
      </c>
      <c r="F17165" s="429">
        <v>16.206558000000005</v>
      </c>
    </row>
    <row r="17166" spans="1:6" x14ac:dyDescent="0.3">
      <c r="A17166" s="336">
        <v>56186</v>
      </c>
      <c r="B17166" s="2" t="s">
        <v>295</v>
      </c>
      <c r="C17166" s="429">
        <v>6.8516310000000002</v>
      </c>
      <c r="D17166" s="429">
        <v>3.027593</v>
      </c>
      <c r="E17166" s="429">
        <v>3.8240380000000003</v>
      </c>
      <c r="F17166" s="429">
        <v>16.97568600000001</v>
      </c>
    </row>
    <row r="17167" spans="1:6" x14ac:dyDescent="0.3">
      <c r="A17167" s="336">
        <v>56187</v>
      </c>
      <c r="B17167" s="2" t="s">
        <v>295</v>
      </c>
      <c r="C17167" s="429">
        <v>6.8015739999999996</v>
      </c>
      <c r="D17167" s="429">
        <v>3.17855</v>
      </c>
      <c r="E17167" s="429">
        <v>3.6230239999999996</v>
      </c>
      <c r="F17167" s="429">
        <v>15.596668999999995</v>
      </c>
    </row>
    <row r="17168" spans="1:6" x14ac:dyDescent="0.3">
      <c r="A17168" s="336">
        <v>56201</v>
      </c>
      <c r="B17168" s="2" t="s">
        <v>295</v>
      </c>
      <c r="C17168" s="429">
        <v>6.833291</v>
      </c>
      <c r="D17168" s="429">
        <v>2.9393050000000001</v>
      </c>
      <c r="E17168" s="429">
        <v>3.8939859999999999</v>
      </c>
      <c r="F17168" s="429">
        <v>15.529001999999995</v>
      </c>
    </row>
    <row r="17169" spans="1:6" x14ac:dyDescent="0.3">
      <c r="A17169" s="336">
        <v>56207</v>
      </c>
      <c r="B17169" s="2" t="s">
        <v>295</v>
      </c>
      <c r="C17169" s="429">
        <v>6.6912089999999997</v>
      </c>
      <c r="D17169" s="429">
        <v>3.0688119999999999</v>
      </c>
      <c r="E17169" s="429">
        <v>3.6223969999999999</v>
      </c>
      <c r="F17169" s="429">
        <v>16.727202999999992</v>
      </c>
    </row>
    <row r="17170" spans="1:6" x14ac:dyDescent="0.3">
      <c r="A17170" s="336">
        <v>56208</v>
      </c>
      <c r="B17170" s="2" t="s">
        <v>295</v>
      </c>
      <c r="C17170" s="429">
        <v>6.7914779999999997</v>
      </c>
      <c r="D17170" s="429">
        <v>3.0843989999999999</v>
      </c>
      <c r="E17170" s="429">
        <v>3.7070789999999998</v>
      </c>
      <c r="F17170" s="429">
        <v>17.344145999999991</v>
      </c>
    </row>
    <row r="17171" spans="1:6" x14ac:dyDescent="0.3">
      <c r="A17171" s="336">
        <v>56209</v>
      </c>
      <c r="B17171" s="2" t="s">
        <v>295</v>
      </c>
      <c r="C17171" s="429">
        <v>6.8007400000000002</v>
      </c>
      <c r="D17171" s="429">
        <v>2.9576380000000002</v>
      </c>
      <c r="E17171" s="429">
        <v>3.843102</v>
      </c>
      <c r="F17171" s="429">
        <v>14.89162700000001</v>
      </c>
    </row>
    <row r="17172" spans="1:6" x14ac:dyDescent="0.3">
      <c r="A17172" s="336">
        <v>56210</v>
      </c>
      <c r="B17172" s="2" t="s">
        <v>295</v>
      </c>
      <c r="C17172" s="429">
        <v>6.87425</v>
      </c>
      <c r="D17172" s="429">
        <v>2.8441730000000001</v>
      </c>
      <c r="E17172" s="429">
        <v>4.0300770000000004</v>
      </c>
      <c r="F17172" s="429">
        <v>19.263486999999998</v>
      </c>
    </row>
    <row r="17173" spans="1:6" x14ac:dyDescent="0.3">
      <c r="A17173" s="336">
        <v>56211</v>
      </c>
      <c r="B17173" s="2" t="s">
        <v>295</v>
      </c>
      <c r="C17173" s="429">
        <v>6.8907629999999997</v>
      </c>
      <c r="D17173" s="429">
        <v>2.7846069999999998</v>
      </c>
      <c r="E17173" s="429">
        <v>4.1061560000000004</v>
      </c>
      <c r="F17173" s="429">
        <v>19.808395999999998</v>
      </c>
    </row>
    <row r="17174" spans="1:6" x14ac:dyDescent="0.3">
      <c r="A17174" s="336">
        <v>56212</v>
      </c>
      <c r="B17174" s="2" t="s">
        <v>295</v>
      </c>
      <c r="C17174" s="429">
        <v>6.9285119999999996</v>
      </c>
      <c r="D17174" s="429">
        <v>2.8980519999999999</v>
      </c>
      <c r="E17174" s="429">
        <v>4.0304599999999997</v>
      </c>
      <c r="F17174" s="429">
        <v>19.112599000000003</v>
      </c>
    </row>
    <row r="17175" spans="1:6" x14ac:dyDescent="0.3">
      <c r="A17175" s="336">
        <v>56214</v>
      </c>
      <c r="B17175" s="2" t="s">
        <v>295</v>
      </c>
      <c r="C17175" s="429">
        <v>6.9924359999999997</v>
      </c>
      <c r="D17175" s="429">
        <v>3.2103229999999998</v>
      </c>
      <c r="E17175" s="429">
        <v>3.7821129999999998</v>
      </c>
      <c r="F17175" s="429">
        <v>16.908012000000006</v>
      </c>
    </row>
    <row r="17176" spans="1:6" x14ac:dyDescent="0.3">
      <c r="A17176" s="336">
        <v>56215</v>
      </c>
      <c r="B17176" s="2" t="s">
        <v>295</v>
      </c>
      <c r="C17176" s="429">
        <v>6.8113080000000004</v>
      </c>
      <c r="D17176" s="429">
        <v>3.0017860000000001</v>
      </c>
      <c r="E17176" s="429">
        <v>3.8095220000000003</v>
      </c>
      <c r="F17176" s="429">
        <v>16.047230999999996</v>
      </c>
    </row>
    <row r="17177" spans="1:6" x14ac:dyDescent="0.3">
      <c r="A17177" s="336">
        <v>56216</v>
      </c>
      <c r="B17177" s="2" t="s">
        <v>295</v>
      </c>
      <c r="C17177" s="429">
        <v>6.8797930000000003</v>
      </c>
      <c r="D17177" s="429">
        <v>3.0045130000000002</v>
      </c>
      <c r="E17177" s="429">
        <v>3.8752800000000001</v>
      </c>
      <c r="F17177" s="429">
        <v>15.968952999999992</v>
      </c>
    </row>
    <row r="17178" spans="1:6" x14ac:dyDescent="0.3">
      <c r="A17178" s="336">
        <v>56218</v>
      </c>
      <c r="B17178" s="2" t="s">
        <v>295</v>
      </c>
      <c r="C17178" s="429">
        <v>6.9580690000000001</v>
      </c>
      <c r="D17178" s="429">
        <v>2.9330980000000002</v>
      </c>
      <c r="E17178" s="429">
        <v>4.0249709999999999</v>
      </c>
      <c r="F17178" s="429">
        <v>18.087375000000009</v>
      </c>
    </row>
    <row r="17179" spans="1:6" x14ac:dyDescent="0.3">
      <c r="A17179" s="336">
        <v>56219</v>
      </c>
      <c r="B17179" s="2" t="s">
        <v>295</v>
      </c>
      <c r="C17179" s="429">
        <v>6.8826980000000004</v>
      </c>
      <c r="D17179" s="429">
        <v>2.7626140000000001</v>
      </c>
      <c r="E17179" s="429">
        <v>4.1200840000000003</v>
      </c>
      <c r="F17179" s="429">
        <v>19.988005999999999</v>
      </c>
    </row>
    <row r="17180" spans="1:6" x14ac:dyDescent="0.3">
      <c r="A17180" s="336">
        <v>56220</v>
      </c>
      <c r="B17180" s="2" t="s">
        <v>295</v>
      </c>
      <c r="C17180" s="429">
        <v>6.9724659999999998</v>
      </c>
      <c r="D17180" s="429">
        <v>2.8623460000000001</v>
      </c>
      <c r="E17180" s="429">
        <v>4.1101200000000002</v>
      </c>
      <c r="F17180" s="429">
        <v>18.973335000000006</v>
      </c>
    </row>
    <row r="17181" spans="1:6" x14ac:dyDescent="0.3">
      <c r="A17181" s="336">
        <v>56221</v>
      </c>
      <c r="B17181" s="2" t="s">
        <v>295</v>
      </c>
      <c r="C17181" s="429">
        <v>6.7261119999999996</v>
      </c>
      <c r="D17181" s="429">
        <v>3.0200399999999998</v>
      </c>
      <c r="E17181" s="429">
        <v>3.7060719999999998</v>
      </c>
      <c r="F17181" s="429">
        <v>17.452994</v>
      </c>
    </row>
    <row r="17182" spans="1:6" x14ac:dyDescent="0.3">
      <c r="A17182" s="336">
        <v>56222</v>
      </c>
      <c r="B17182" s="2" t="s">
        <v>295</v>
      </c>
      <c r="C17182" s="429">
        <v>6.9086889999999999</v>
      </c>
      <c r="D17182" s="429">
        <v>3.0023979999999999</v>
      </c>
      <c r="E17182" s="429">
        <v>3.906291</v>
      </c>
      <c r="F17182" s="429">
        <v>16.314743000000004</v>
      </c>
    </row>
    <row r="17183" spans="1:6" x14ac:dyDescent="0.3">
      <c r="A17183" s="336">
        <v>56223</v>
      </c>
      <c r="B17183" s="2" t="s">
        <v>295</v>
      </c>
      <c r="C17183" s="429">
        <v>6.9759460000000004</v>
      </c>
      <c r="D17183" s="429">
        <v>2.9225949999999998</v>
      </c>
      <c r="E17183" s="429">
        <v>4.053351000000001</v>
      </c>
      <c r="F17183" s="429">
        <v>17.817851000000001</v>
      </c>
    </row>
    <row r="17184" spans="1:6" x14ac:dyDescent="0.3">
      <c r="A17184" s="336">
        <v>56224</v>
      </c>
      <c r="B17184" s="2" t="s">
        <v>295</v>
      </c>
      <c r="C17184" s="429">
        <v>6.9720009999999997</v>
      </c>
      <c r="D17184" s="429">
        <v>3.4184899999999998</v>
      </c>
      <c r="E17184" s="429">
        <v>3.5535109999999999</v>
      </c>
      <c r="F17184" s="429">
        <v>16.479315999999994</v>
      </c>
    </row>
    <row r="17185" spans="1:6" x14ac:dyDescent="0.3">
      <c r="A17185" s="336">
        <v>56225</v>
      </c>
      <c r="B17185" s="2" t="s">
        <v>295</v>
      </c>
      <c r="C17185" s="429">
        <v>6.778797</v>
      </c>
      <c r="D17185" s="429">
        <v>2.9268040000000002</v>
      </c>
      <c r="E17185" s="429">
        <v>3.8519929999999998</v>
      </c>
      <c r="F17185" s="429">
        <v>18.461402999999994</v>
      </c>
    </row>
    <row r="17186" spans="1:6" x14ac:dyDescent="0.3">
      <c r="A17186" s="336">
        <v>56226</v>
      </c>
      <c r="B17186" s="2" t="s">
        <v>295</v>
      </c>
      <c r="C17186" s="429">
        <v>6.7575260000000004</v>
      </c>
      <c r="D17186" s="429">
        <v>3.0676239999999999</v>
      </c>
      <c r="E17186" s="429">
        <v>3.6899020000000005</v>
      </c>
      <c r="F17186" s="429">
        <v>16.027294999999995</v>
      </c>
    </row>
    <row r="17187" spans="1:6" x14ac:dyDescent="0.3">
      <c r="A17187" s="336">
        <v>56227</v>
      </c>
      <c r="B17187" s="2" t="s">
        <v>295</v>
      </c>
      <c r="C17187" s="429">
        <v>6.7892039999999998</v>
      </c>
      <c r="D17187" s="429">
        <v>3.0171800000000002</v>
      </c>
      <c r="E17187" s="429">
        <v>3.7720239999999996</v>
      </c>
      <c r="F17187" s="429">
        <v>17.977788000000007</v>
      </c>
    </row>
    <row r="17188" spans="1:6" x14ac:dyDescent="0.3">
      <c r="A17188" s="336">
        <v>56228</v>
      </c>
      <c r="B17188" s="2" t="s">
        <v>295</v>
      </c>
      <c r="C17188" s="429">
        <v>6.8341440000000002</v>
      </c>
      <c r="D17188" s="429">
        <v>3.0695139999999999</v>
      </c>
      <c r="E17188" s="429">
        <v>3.7646300000000004</v>
      </c>
      <c r="F17188" s="429">
        <v>15.194991999999996</v>
      </c>
    </row>
    <row r="17189" spans="1:6" x14ac:dyDescent="0.3">
      <c r="A17189" s="336">
        <v>56229</v>
      </c>
      <c r="B17189" s="2" t="s">
        <v>295</v>
      </c>
      <c r="C17189" s="429">
        <v>6.9838659999999999</v>
      </c>
      <c r="D17189" s="429">
        <v>3.0140440000000002</v>
      </c>
      <c r="E17189" s="429">
        <v>3.9698219999999997</v>
      </c>
      <c r="F17189" s="429">
        <v>17.576605000000001</v>
      </c>
    </row>
    <row r="17190" spans="1:6" x14ac:dyDescent="0.3">
      <c r="A17190" s="336">
        <v>56230</v>
      </c>
      <c r="B17190" s="2" t="s">
        <v>295</v>
      </c>
      <c r="C17190" s="429">
        <v>6.9084320000000004</v>
      </c>
      <c r="D17190" s="429">
        <v>3.1162040000000002</v>
      </c>
      <c r="E17190" s="429">
        <v>3.7922280000000002</v>
      </c>
      <c r="F17190" s="429">
        <v>16.289493000000004</v>
      </c>
    </row>
    <row r="17191" spans="1:6" x14ac:dyDescent="0.3">
      <c r="A17191" s="336">
        <v>56231</v>
      </c>
      <c r="B17191" s="2" t="s">
        <v>295</v>
      </c>
      <c r="C17191" s="429">
        <v>6.8091600000000003</v>
      </c>
      <c r="D17191" s="429">
        <v>3.0797080000000001</v>
      </c>
      <c r="E17191" s="429">
        <v>3.7294520000000002</v>
      </c>
      <c r="F17191" s="429">
        <v>16.552323999999999</v>
      </c>
    </row>
    <row r="17192" spans="1:6" x14ac:dyDescent="0.3">
      <c r="A17192" s="336">
        <v>56232</v>
      </c>
      <c r="B17192" s="2" t="s">
        <v>295</v>
      </c>
      <c r="C17192" s="429">
        <v>6.9332019999999996</v>
      </c>
      <c r="D17192" s="429">
        <v>2.9460130000000002</v>
      </c>
      <c r="E17192" s="429">
        <v>3.9871889999999994</v>
      </c>
      <c r="F17192" s="429">
        <v>17.920375999999997</v>
      </c>
    </row>
    <row r="17193" spans="1:6" x14ac:dyDescent="0.3">
      <c r="A17193" s="336">
        <v>56235</v>
      </c>
      <c r="B17193" s="2" t="s">
        <v>295</v>
      </c>
      <c r="C17193" s="429">
        <v>6.7023419999999998</v>
      </c>
      <c r="D17193" s="429">
        <v>3.022834</v>
      </c>
      <c r="E17193" s="429">
        <v>3.6795079999999998</v>
      </c>
      <c r="F17193" s="429">
        <v>17.090420999999999</v>
      </c>
    </row>
    <row r="17194" spans="1:6" x14ac:dyDescent="0.3">
      <c r="A17194" s="336">
        <v>56236</v>
      </c>
      <c r="B17194" s="2" t="s">
        <v>295</v>
      </c>
      <c r="C17194" s="429">
        <v>6.7825139999999999</v>
      </c>
      <c r="D17194" s="429">
        <v>2.914218</v>
      </c>
      <c r="E17194" s="429">
        <v>3.868296</v>
      </c>
      <c r="F17194" s="429">
        <v>18.534742999999988</v>
      </c>
    </row>
    <row r="17195" spans="1:6" x14ac:dyDescent="0.3">
      <c r="A17195" s="336">
        <v>56237</v>
      </c>
      <c r="B17195" s="2" t="s">
        <v>295</v>
      </c>
      <c r="C17195" s="429">
        <v>6.9904080000000004</v>
      </c>
      <c r="D17195" s="429">
        <v>3.1291980000000001</v>
      </c>
      <c r="E17195" s="429">
        <v>3.8612100000000003</v>
      </c>
      <c r="F17195" s="429">
        <v>17.025437999999998</v>
      </c>
    </row>
    <row r="17196" spans="1:6" x14ac:dyDescent="0.3">
      <c r="A17196" s="336">
        <v>56239</v>
      </c>
      <c r="B17196" s="2" t="s">
        <v>295</v>
      </c>
      <c r="C17196" s="429">
        <v>6.9473190000000002</v>
      </c>
      <c r="D17196" s="429">
        <v>2.972604</v>
      </c>
      <c r="E17196" s="429">
        <v>3.9747150000000002</v>
      </c>
      <c r="F17196" s="429">
        <v>17.824527999999997</v>
      </c>
    </row>
    <row r="17197" spans="1:6" x14ac:dyDescent="0.3">
      <c r="A17197" s="336">
        <v>56240</v>
      </c>
      <c r="B17197" s="2" t="s">
        <v>295</v>
      </c>
      <c r="C17197" s="429">
        <v>6.7715670000000001</v>
      </c>
      <c r="D17197" s="429">
        <v>2.9303129999999999</v>
      </c>
      <c r="E17197" s="429">
        <v>3.8412540000000002</v>
      </c>
      <c r="F17197" s="429">
        <v>18.386624999999995</v>
      </c>
    </row>
    <row r="17198" spans="1:6" x14ac:dyDescent="0.3">
      <c r="A17198" s="336">
        <v>56241</v>
      </c>
      <c r="B17198" s="2" t="s">
        <v>295</v>
      </c>
      <c r="C17198" s="429">
        <v>6.9825499999999998</v>
      </c>
      <c r="D17198" s="429">
        <v>2.9829979999999998</v>
      </c>
      <c r="E17198" s="429">
        <v>3.999552</v>
      </c>
      <c r="F17198" s="429">
        <v>17.224353000000004</v>
      </c>
    </row>
    <row r="17199" spans="1:6" x14ac:dyDescent="0.3">
      <c r="A17199" s="336">
        <v>56243</v>
      </c>
      <c r="B17199" s="2" t="s">
        <v>295</v>
      </c>
      <c r="C17199" s="429">
        <v>6.7935629999999998</v>
      </c>
      <c r="D17199" s="429">
        <v>2.9730289999999999</v>
      </c>
      <c r="E17199" s="429">
        <v>3.8205339999999999</v>
      </c>
      <c r="F17199" s="429">
        <v>14.521922000000004</v>
      </c>
    </row>
    <row r="17200" spans="1:6" x14ac:dyDescent="0.3">
      <c r="A17200" s="336">
        <v>56244</v>
      </c>
      <c r="B17200" s="2" t="s">
        <v>295</v>
      </c>
      <c r="C17200" s="429">
        <v>6.6884509999999997</v>
      </c>
      <c r="D17200" s="429">
        <v>3.1159439999999998</v>
      </c>
      <c r="E17200" s="429">
        <v>3.5725069999999999</v>
      </c>
      <c r="F17200" s="429">
        <v>15.949519000000002</v>
      </c>
    </row>
    <row r="17201" spans="1:6" x14ac:dyDescent="0.3">
      <c r="A17201" s="336">
        <v>56245</v>
      </c>
      <c r="B17201" s="2" t="s">
        <v>295</v>
      </c>
      <c r="C17201" s="429">
        <v>6.9840600000000004</v>
      </c>
      <c r="D17201" s="429">
        <v>2.9777420000000001</v>
      </c>
      <c r="E17201" s="429">
        <v>4.0063180000000003</v>
      </c>
      <c r="F17201" s="429">
        <v>17.589716999999993</v>
      </c>
    </row>
    <row r="17202" spans="1:6" x14ac:dyDescent="0.3">
      <c r="A17202" s="336">
        <v>56248</v>
      </c>
      <c r="B17202" s="2" t="s">
        <v>295</v>
      </c>
      <c r="C17202" s="429">
        <v>6.6923779999999997</v>
      </c>
      <c r="D17202" s="429">
        <v>3.0248080000000002</v>
      </c>
      <c r="E17202" s="429">
        <v>3.6675699999999996</v>
      </c>
      <c r="F17202" s="429">
        <v>16.86336099999999</v>
      </c>
    </row>
    <row r="17203" spans="1:6" x14ac:dyDescent="0.3">
      <c r="A17203" s="336">
        <v>56249</v>
      </c>
      <c r="B17203" s="2" t="s">
        <v>295</v>
      </c>
      <c r="C17203" s="429">
        <v>6.7614890000000001</v>
      </c>
      <c r="D17203" s="429">
        <v>3.1194519999999999</v>
      </c>
      <c r="E17203" s="429">
        <v>3.6420370000000002</v>
      </c>
      <c r="F17203" s="429">
        <v>16.798722999999999</v>
      </c>
    </row>
    <row r="17204" spans="1:6" x14ac:dyDescent="0.3">
      <c r="A17204" s="336">
        <v>56251</v>
      </c>
      <c r="B17204" s="2" t="s">
        <v>295</v>
      </c>
      <c r="C17204" s="429">
        <v>6.797186</v>
      </c>
      <c r="D17204" s="429">
        <v>2.9269219999999998</v>
      </c>
      <c r="E17204" s="429">
        <v>3.8702640000000001</v>
      </c>
      <c r="F17204" s="429">
        <v>15.122530000000001</v>
      </c>
    </row>
    <row r="17205" spans="1:6" x14ac:dyDescent="0.3">
      <c r="A17205" s="336">
        <v>56252</v>
      </c>
      <c r="B17205" s="2" t="s">
        <v>295</v>
      </c>
      <c r="C17205" s="429">
        <v>6.8375969999999997</v>
      </c>
      <c r="D17205" s="429">
        <v>2.939953</v>
      </c>
      <c r="E17205" s="429">
        <v>3.8976439999999997</v>
      </c>
      <c r="F17205" s="429">
        <v>15.750878000000007</v>
      </c>
    </row>
    <row r="17206" spans="1:6" x14ac:dyDescent="0.3">
      <c r="A17206" s="336">
        <v>56253</v>
      </c>
      <c r="B17206" s="2" t="s">
        <v>295</v>
      </c>
      <c r="C17206" s="429">
        <v>6.8434460000000001</v>
      </c>
      <c r="D17206" s="429">
        <v>2.991965</v>
      </c>
      <c r="E17206" s="429">
        <v>3.8514810000000002</v>
      </c>
      <c r="F17206" s="429">
        <v>15.541263999999991</v>
      </c>
    </row>
    <row r="17207" spans="1:6" x14ac:dyDescent="0.3">
      <c r="A17207" s="336">
        <v>56255</v>
      </c>
      <c r="B17207" s="2" t="s">
        <v>295</v>
      </c>
      <c r="C17207" s="429">
        <v>6.9899339999999999</v>
      </c>
      <c r="D17207" s="429">
        <v>3.2277650000000002</v>
      </c>
      <c r="E17207" s="429">
        <v>3.7621689999999997</v>
      </c>
      <c r="F17207" s="429">
        <v>16.893663999999998</v>
      </c>
    </row>
    <row r="17208" spans="1:6" x14ac:dyDescent="0.3">
      <c r="A17208" s="336">
        <v>56256</v>
      </c>
      <c r="B17208" s="2" t="s">
        <v>295</v>
      </c>
      <c r="C17208" s="429">
        <v>6.9420929999999998</v>
      </c>
      <c r="D17208" s="429">
        <v>2.948096</v>
      </c>
      <c r="E17208" s="429">
        <v>3.9939969999999998</v>
      </c>
      <c r="F17208" s="429">
        <v>18.622299999999999</v>
      </c>
    </row>
    <row r="17209" spans="1:6" x14ac:dyDescent="0.3">
      <c r="A17209" s="336">
        <v>56257</v>
      </c>
      <c r="B17209" s="2" t="s">
        <v>295</v>
      </c>
      <c r="C17209" s="429">
        <v>6.9890629999999998</v>
      </c>
      <c r="D17209" s="429">
        <v>2.8362609999999999</v>
      </c>
      <c r="E17209" s="429">
        <v>4.1528019999999994</v>
      </c>
      <c r="F17209" s="429">
        <v>19.476919999999996</v>
      </c>
    </row>
    <row r="17210" spans="1:6" x14ac:dyDescent="0.3">
      <c r="A17210" s="336">
        <v>56258</v>
      </c>
      <c r="B17210" s="2" t="s">
        <v>295</v>
      </c>
      <c r="C17210" s="429">
        <v>6.9712940000000003</v>
      </c>
      <c r="D17210" s="429">
        <v>3.03491</v>
      </c>
      <c r="E17210" s="429">
        <v>3.9363840000000003</v>
      </c>
      <c r="F17210" s="429">
        <v>17.553431000000007</v>
      </c>
    </row>
    <row r="17211" spans="1:6" x14ac:dyDescent="0.3">
      <c r="A17211" s="336">
        <v>56260</v>
      </c>
      <c r="B17211" s="2" t="s">
        <v>295</v>
      </c>
      <c r="C17211" s="429">
        <v>6.9399740000000003</v>
      </c>
      <c r="D17211" s="429">
        <v>2.9924330000000001</v>
      </c>
      <c r="E17211" s="429">
        <v>3.9475410000000002</v>
      </c>
      <c r="F17211" s="429">
        <v>16.619692999999994</v>
      </c>
    </row>
    <row r="17212" spans="1:6" x14ac:dyDescent="0.3">
      <c r="A17212" s="336">
        <v>56262</v>
      </c>
      <c r="B17212" s="2" t="s">
        <v>295</v>
      </c>
      <c r="C17212" s="429">
        <v>6.8669000000000002</v>
      </c>
      <c r="D17212" s="429">
        <v>3.053588</v>
      </c>
      <c r="E17212" s="429">
        <v>3.8133120000000003</v>
      </c>
      <c r="F17212" s="429">
        <v>17.400085999999998</v>
      </c>
    </row>
    <row r="17213" spans="1:6" x14ac:dyDescent="0.3">
      <c r="A17213" s="336">
        <v>56263</v>
      </c>
      <c r="B17213" s="2" t="s">
        <v>295</v>
      </c>
      <c r="C17213" s="429">
        <v>6.9859920000000004</v>
      </c>
      <c r="D17213" s="429">
        <v>3.1412610000000001</v>
      </c>
      <c r="E17213" s="429">
        <v>3.8447310000000003</v>
      </c>
      <c r="F17213" s="429">
        <v>17.168708000000002</v>
      </c>
    </row>
    <row r="17214" spans="1:6" x14ac:dyDescent="0.3">
      <c r="A17214" s="336">
        <v>56264</v>
      </c>
      <c r="B17214" s="2" t="s">
        <v>295</v>
      </c>
      <c r="C17214" s="429">
        <v>6.9651699999999996</v>
      </c>
      <c r="D17214" s="429">
        <v>2.9348830000000001</v>
      </c>
      <c r="E17214" s="429">
        <v>4.0302869999999995</v>
      </c>
      <c r="F17214" s="429">
        <v>18.13762100000001</v>
      </c>
    </row>
    <row r="17215" spans="1:6" x14ac:dyDescent="0.3">
      <c r="A17215" s="336">
        <v>56265</v>
      </c>
      <c r="B17215" s="2" t="s">
        <v>295</v>
      </c>
      <c r="C17215" s="429">
        <v>6.9324909999999997</v>
      </c>
      <c r="D17215" s="429">
        <v>2.9699800000000001</v>
      </c>
      <c r="E17215" s="429">
        <v>3.9625109999999997</v>
      </c>
      <c r="F17215" s="429">
        <v>16.928674999999988</v>
      </c>
    </row>
    <row r="17216" spans="1:6" x14ac:dyDescent="0.3">
      <c r="A17216" s="336">
        <v>56266</v>
      </c>
      <c r="B17216" s="2" t="s">
        <v>295</v>
      </c>
      <c r="C17216" s="429">
        <v>6.9669049999999997</v>
      </c>
      <c r="D17216" s="429">
        <v>3.4166280000000002</v>
      </c>
      <c r="E17216" s="429">
        <v>3.5502769999999995</v>
      </c>
      <c r="F17216" s="429">
        <v>16.235592999999998</v>
      </c>
    </row>
    <row r="17217" spans="1:6" x14ac:dyDescent="0.3">
      <c r="A17217" s="336">
        <v>56267</v>
      </c>
      <c r="B17217" s="2" t="s">
        <v>295</v>
      </c>
      <c r="C17217" s="429">
        <v>6.668164</v>
      </c>
      <c r="D17217" s="429">
        <v>3.0813030000000001</v>
      </c>
      <c r="E17217" s="429">
        <v>3.5868609999999999</v>
      </c>
      <c r="F17217" s="429">
        <v>16.335000999999995</v>
      </c>
    </row>
    <row r="17218" spans="1:6" x14ac:dyDescent="0.3">
      <c r="A17218" s="336">
        <v>56270</v>
      </c>
      <c r="B17218" s="2" t="s">
        <v>295</v>
      </c>
      <c r="C17218" s="429">
        <v>6.9684679999999997</v>
      </c>
      <c r="D17218" s="429">
        <v>3.3352020000000002</v>
      </c>
      <c r="E17218" s="429">
        <v>3.6332659999999994</v>
      </c>
      <c r="F17218" s="429">
        <v>16.465777000000003</v>
      </c>
    </row>
    <row r="17219" spans="1:6" x14ac:dyDescent="0.3">
      <c r="A17219" s="336">
        <v>56271</v>
      </c>
      <c r="B17219" s="2" t="s">
        <v>295</v>
      </c>
      <c r="C17219" s="429">
        <v>6.8292640000000002</v>
      </c>
      <c r="D17219" s="429">
        <v>2.9514779999999998</v>
      </c>
      <c r="E17219" s="429">
        <v>3.8777860000000004</v>
      </c>
      <c r="F17219" s="429">
        <v>15.845197999999996</v>
      </c>
    </row>
    <row r="17220" spans="1:6" x14ac:dyDescent="0.3">
      <c r="A17220" s="336">
        <v>56273</v>
      </c>
      <c r="B17220" s="2" t="s">
        <v>295</v>
      </c>
      <c r="C17220" s="429">
        <v>6.753781</v>
      </c>
      <c r="D17220" s="429">
        <v>2.8739620000000001</v>
      </c>
      <c r="E17220" s="429">
        <v>3.8798189999999999</v>
      </c>
      <c r="F17220" s="429">
        <v>14.698975000000001</v>
      </c>
    </row>
    <row r="17221" spans="1:6" x14ac:dyDescent="0.3">
      <c r="A17221" s="336">
        <v>56274</v>
      </c>
      <c r="B17221" s="2" t="s">
        <v>295</v>
      </c>
      <c r="C17221" s="429">
        <v>6.7201389999999996</v>
      </c>
      <c r="D17221" s="429">
        <v>2.9925290000000002</v>
      </c>
      <c r="E17221" s="429">
        <v>3.7276099999999994</v>
      </c>
      <c r="F17221" s="429">
        <v>17.269305999999997</v>
      </c>
    </row>
    <row r="17222" spans="1:6" x14ac:dyDescent="0.3">
      <c r="A17222" s="336">
        <v>56276</v>
      </c>
      <c r="B17222" s="2" t="s">
        <v>295</v>
      </c>
      <c r="C17222" s="429">
        <v>6.816713</v>
      </c>
      <c r="D17222" s="429">
        <v>2.9449369999999999</v>
      </c>
      <c r="E17222" s="429">
        <v>3.8717760000000001</v>
      </c>
      <c r="F17222" s="429">
        <v>18.525489000000011</v>
      </c>
    </row>
    <row r="17223" spans="1:6" x14ac:dyDescent="0.3">
      <c r="A17223" s="336">
        <v>56277</v>
      </c>
      <c r="B17223" s="2" t="s">
        <v>295</v>
      </c>
      <c r="C17223" s="429">
        <v>6.8998080000000002</v>
      </c>
      <c r="D17223" s="429">
        <v>3.1070880000000001</v>
      </c>
      <c r="E17223" s="429">
        <v>3.7927200000000001</v>
      </c>
      <c r="F17223" s="429">
        <v>16.141226000000003</v>
      </c>
    </row>
    <row r="17224" spans="1:6" x14ac:dyDescent="0.3">
      <c r="A17224" s="336">
        <v>56278</v>
      </c>
      <c r="B17224" s="2" t="s">
        <v>295</v>
      </c>
      <c r="C17224" s="429">
        <v>6.8861780000000001</v>
      </c>
      <c r="D17224" s="429">
        <v>2.8409230000000001</v>
      </c>
      <c r="E17224" s="429">
        <v>4.045255</v>
      </c>
      <c r="F17224" s="429">
        <v>19.340427000000002</v>
      </c>
    </row>
    <row r="17225" spans="1:6" x14ac:dyDescent="0.3">
      <c r="A17225" s="336">
        <v>56279</v>
      </c>
      <c r="B17225" s="2" t="s">
        <v>295</v>
      </c>
      <c r="C17225" s="429">
        <v>6.828392</v>
      </c>
      <c r="D17225" s="429">
        <v>2.9177140000000001</v>
      </c>
      <c r="E17225" s="429">
        <v>3.9106779999999999</v>
      </c>
      <c r="F17225" s="429">
        <v>15.512761999999999</v>
      </c>
    </row>
    <row r="17226" spans="1:6" x14ac:dyDescent="0.3">
      <c r="A17226" s="336">
        <v>56280</v>
      </c>
      <c r="B17226" s="2" t="s">
        <v>295</v>
      </c>
      <c r="C17226" s="429">
        <v>6.9769199999999998</v>
      </c>
      <c r="D17226" s="429">
        <v>2.8977330000000001</v>
      </c>
      <c r="E17226" s="429">
        <v>4.0791869999999992</v>
      </c>
      <c r="F17226" s="429">
        <v>18.59991599999999</v>
      </c>
    </row>
    <row r="17227" spans="1:6" x14ac:dyDescent="0.3">
      <c r="A17227" s="336">
        <v>56281</v>
      </c>
      <c r="B17227" s="2" t="s">
        <v>295</v>
      </c>
      <c r="C17227" s="429">
        <v>6.886342</v>
      </c>
      <c r="D17227" s="429">
        <v>3.012305</v>
      </c>
      <c r="E17227" s="429">
        <v>3.874037</v>
      </c>
      <c r="F17227" s="429">
        <v>16.115788000000002</v>
      </c>
    </row>
    <row r="17228" spans="1:6" x14ac:dyDescent="0.3">
      <c r="A17228" s="336">
        <v>56282</v>
      </c>
      <c r="B17228" s="2" t="s">
        <v>295</v>
      </c>
      <c r="C17228" s="429">
        <v>6.8730719999999996</v>
      </c>
      <c r="D17228" s="429">
        <v>2.977204</v>
      </c>
      <c r="E17228" s="429">
        <v>3.8958679999999997</v>
      </c>
      <c r="F17228" s="429">
        <v>16.017140999999995</v>
      </c>
    </row>
    <row r="17229" spans="1:6" x14ac:dyDescent="0.3">
      <c r="A17229" s="336">
        <v>56283</v>
      </c>
      <c r="B17229" s="2" t="s">
        <v>295</v>
      </c>
      <c r="C17229" s="429">
        <v>6.9858450000000003</v>
      </c>
      <c r="D17229" s="429">
        <v>3.3535680000000001</v>
      </c>
      <c r="E17229" s="429">
        <v>3.6322770000000002</v>
      </c>
      <c r="F17229" s="429">
        <v>16.714128999999996</v>
      </c>
    </row>
    <row r="17230" spans="1:6" x14ac:dyDescent="0.3">
      <c r="A17230" s="336">
        <v>56284</v>
      </c>
      <c r="B17230" s="2" t="s">
        <v>295</v>
      </c>
      <c r="C17230" s="429">
        <v>6.9294609999999999</v>
      </c>
      <c r="D17230" s="429">
        <v>3.1411190000000002</v>
      </c>
      <c r="E17230" s="429">
        <v>3.7883419999999997</v>
      </c>
      <c r="F17230" s="429">
        <v>16.480194999999998</v>
      </c>
    </row>
    <row r="17231" spans="1:6" x14ac:dyDescent="0.3">
      <c r="A17231" s="336">
        <v>56285</v>
      </c>
      <c r="B17231" s="2" t="s">
        <v>295</v>
      </c>
      <c r="C17231" s="429">
        <v>6.9537259999999996</v>
      </c>
      <c r="D17231" s="429">
        <v>3.0870259999999998</v>
      </c>
      <c r="E17231" s="429">
        <v>3.8666999999999998</v>
      </c>
      <c r="F17231" s="429">
        <v>16.691158999999992</v>
      </c>
    </row>
    <row r="17232" spans="1:6" x14ac:dyDescent="0.3">
      <c r="A17232" s="336">
        <v>56287</v>
      </c>
      <c r="B17232" s="2" t="s">
        <v>295</v>
      </c>
      <c r="C17232" s="429">
        <v>6.9973580000000002</v>
      </c>
      <c r="D17232" s="429">
        <v>3.2632340000000002</v>
      </c>
      <c r="E17232" s="429">
        <v>3.734124</v>
      </c>
      <c r="F17232" s="429">
        <v>16.911581000000009</v>
      </c>
    </row>
    <row r="17233" spans="1:6" x14ac:dyDescent="0.3">
      <c r="A17233" s="336">
        <v>56288</v>
      </c>
      <c r="B17233" s="2" t="s">
        <v>295</v>
      </c>
      <c r="C17233" s="429">
        <v>6.7892000000000001</v>
      </c>
      <c r="D17233" s="429">
        <v>2.8971800000000001</v>
      </c>
      <c r="E17233" s="429">
        <v>3.89202</v>
      </c>
      <c r="F17233" s="429">
        <v>14.938269000000002</v>
      </c>
    </row>
    <row r="17234" spans="1:6" x14ac:dyDescent="0.3">
      <c r="A17234" s="336">
        <v>56289</v>
      </c>
      <c r="B17234" s="2" t="s">
        <v>295</v>
      </c>
      <c r="C17234" s="429">
        <v>6.7871600000000001</v>
      </c>
      <c r="D17234" s="429">
        <v>2.8909470000000002</v>
      </c>
      <c r="E17234" s="429">
        <v>3.8962129999999999</v>
      </c>
      <c r="F17234" s="429">
        <v>15.2483</v>
      </c>
    </row>
    <row r="17235" spans="1:6" x14ac:dyDescent="0.3">
      <c r="A17235" s="336">
        <v>56291</v>
      </c>
      <c r="B17235" s="2" t="s">
        <v>295</v>
      </c>
      <c r="C17235" s="429">
        <v>6.944566</v>
      </c>
      <c r="D17235" s="429">
        <v>2.9235739999999999</v>
      </c>
      <c r="E17235" s="429">
        <v>4.0209919999999997</v>
      </c>
      <c r="F17235" s="429">
        <v>18.236695999999995</v>
      </c>
    </row>
    <row r="17236" spans="1:6" x14ac:dyDescent="0.3">
      <c r="A17236" s="336">
        <v>56292</v>
      </c>
      <c r="B17236" s="2" t="s">
        <v>295</v>
      </c>
      <c r="C17236" s="429">
        <v>6.9956050000000003</v>
      </c>
      <c r="D17236" s="429">
        <v>3.1781060000000001</v>
      </c>
      <c r="E17236" s="429">
        <v>3.8174990000000002</v>
      </c>
      <c r="F17236" s="429">
        <v>17.048472</v>
      </c>
    </row>
    <row r="17237" spans="1:6" x14ac:dyDescent="0.3">
      <c r="A17237" s="336">
        <v>56293</v>
      </c>
      <c r="B17237" s="2" t="s">
        <v>295</v>
      </c>
      <c r="C17237" s="429">
        <v>6.9834649999999998</v>
      </c>
      <c r="D17237" s="429">
        <v>3.324497</v>
      </c>
      <c r="E17237" s="429">
        <v>3.6589679999999998</v>
      </c>
      <c r="F17237" s="429">
        <v>16.776308999999998</v>
      </c>
    </row>
    <row r="17238" spans="1:6" x14ac:dyDescent="0.3">
      <c r="A17238" s="336">
        <v>56294</v>
      </c>
      <c r="B17238" s="2" t="s">
        <v>295</v>
      </c>
      <c r="C17238" s="429">
        <v>6.9717799999999999</v>
      </c>
      <c r="D17238" s="429">
        <v>3.3499850000000002</v>
      </c>
      <c r="E17238" s="429">
        <v>3.6217949999999997</v>
      </c>
      <c r="F17238" s="429">
        <v>16.623971000000001</v>
      </c>
    </row>
    <row r="17239" spans="1:6" x14ac:dyDescent="0.3">
      <c r="A17239" s="336">
        <v>56295</v>
      </c>
      <c r="B17239" s="2" t="s">
        <v>295</v>
      </c>
      <c r="C17239" s="429">
        <v>6.9143679999999996</v>
      </c>
      <c r="D17239" s="429">
        <v>2.9961199999999999</v>
      </c>
      <c r="E17239" s="429">
        <v>3.9182479999999997</v>
      </c>
      <c r="F17239" s="429">
        <v>17.385150999999997</v>
      </c>
    </row>
    <row r="17240" spans="1:6" x14ac:dyDescent="0.3">
      <c r="A17240" s="336">
        <v>56296</v>
      </c>
      <c r="B17240" s="2" t="s">
        <v>295</v>
      </c>
      <c r="C17240" s="429">
        <v>6.7780880000000003</v>
      </c>
      <c r="D17240" s="429">
        <v>2.9008759999999998</v>
      </c>
      <c r="E17240" s="429">
        <v>3.8772120000000005</v>
      </c>
      <c r="F17240" s="429">
        <v>18.697869000000008</v>
      </c>
    </row>
    <row r="17241" spans="1:6" x14ac:dyDescent="0.3">
      <c r="A17241" s="336">
        <v>56297</v>
      </c>
      <c r="B17241" s="2" t="s">
        <v>295</v>
      </c>
      <c r="C17241" s="429">
        <v>6.9913340000000002</v>
      </c>
      <c r="D17241" s="429">
        <v>3.0702850000000002</v>
      </c>
      <c r="E17241" s="429">
        <v>3.921049</v>
      </c>
      <c r="F17241" s="429">
        <v>17.246672000000004</v>
      </c>
    </row>
    <row r="17242" spans="1:6" x14ac:dyDescent="0.3">
      <c r="A17242" s="336">
        <v>56301</v>
      </c>
      <c r="B17242" s="2" t="s">
        <v>295</v>
      </c>
      <c r="C17242" s="429">
        <v>6.5576299999999996</v>
      </c>
      <c r="D17242" s="429">
        <v>2.9881790000000001</v>
      </c>
      <c r="E17242" s="429">
        <v>3.5694509999999995</v>
      </c>
      <c r="F17242" s="429">
        <v>12.506633000000004</v>
      </c>
    </row>
    <row r="17243" spans="1:6" x14ac:dyDescent="0.3">
      <c r="A17243" s="336">
        <v>56303</v>
      </c>
      <c r="B17243" s="2" t="s">
        <v>295</v>
      </c>
      <c r="C17243" s="429">
        <v>6.5123139999999999</v>
      </c>
      <c r="D17243" s="429">
        <v>2.9561269999999999</v>
      </c>
      <c r="E17243" s="429">
        <v>3.556187</v>
      </c>
      <c r="F17243" s="429">
        <v>12.225016000000004</v>
      </c>
    </row>
    <row r="17244" spans="1:6" x14ac:dyDescent="0.3">
      <c r="A17244" s="336">
        <v>56304</v>
      </c>
      <c r="B17244" s="2" t="s">
        <v>295</v>
      </c>
      <c r="C17244" s="429">
        <v>6.506945</v>
      </c>
      <c r="D17244" s="429">
        <v>3.1220599999999998</v>
      </c>
      <c r="E17244" s="429">
        <v>3.3848850000000001</v>
      </c>
      <c r="F17244" s="429">
        <v>12.041755999999996</v>
      </c>
    </row>
    <row r="17245" spans="1:6" x14ac:dyDescent="0.3">
      <c r="A17245" s="336">
        <v>56307</v>
      </c>
      <c r="B17245" s="2" t="s">
        <v>295</v>
      </c>
      <c r="C17245" s="429">
        <v>6.5882339999999999</v>
      </c>
      <c r="D17245" s="429">
        <v>2.8372630000000001</v>
      </c>
      <c r="E17245" s="429">
        <v>3.7509709999999998</v>
      </c>
      <c r="F17245" s="429">
        <v>12.948607000000003</v>
      </c>
    </row>
    <row r="17246" spans="1:6" x14ac:dyDescent="0.3">
      <c r="A17246" s="336">
        <v>56308</v>
      </c>
      <c r="B17246" s="2" t="s">
        <v>295</v>
      </c>
      <c r="C17246" s="429">
        <v>6.5993649999999997</v>
      </c>
      <c r="D17246" s="429">
        <v>2.7741829999999998</v>
      </c>
      <c r="E17246" s="429">
        <v>3.8251819999999999</v>
      </c>
      <c r="F17246" s="429">
        <v>14.493929999999992</v>
      </c>
    </row>
    <row r="17247" spans="1:6" x14ac:dyDescent="0.3">
      <c r="A17247" s="336">
        <v>56309</v>
      </c>
      <c r="B17247" s="2" t="s">
        <v>295</v>
      </c>
      <c r="C17247" s="429">
        <v>6.6309870000000002</v>
      </c>
      <c r="D17247" s="429">
        <v>2.9893999999999998</v>
      </c>
      <c r="E17247" s="429">
        <v>3.6415870000000004</v>
      </c>
      <c r="F17247" s="429">
        <v>15.694303999999999</v>
      </c>
    </row>
    <row r="17248" spans="1:6" x14ac:dyDescent="0.3">
      <c r="A17248" s="336">
        <v>56310</v>
      </c>
      <c r="B17248" s="2" t="s">
        <v>295</v>
      </c>
      <c r="C17248" s="429">
        <v>6.5675629999999998</v>
      </c>
      <c r="D17248" s="429">
        <v>2.8484229999999999</v>
      </c>
      <c r="E17248" s="429">
        <v>3.7191399999999999</v>
      </c>
      <c r="F17248" s="429">
        <v>12.60502000000001</v>
      </c>
    </row>
    <row r="17249" spans="1:6" x14ac:dyDescent="0.3">
      <c r="A17249" s="336">
        <v>56311</v>
      </c>
      <c r="B17249" s="2" t="s">
        <v>295</v>
      </c>
      <c r="C17249" s="429">
        <v>6.6697579999999999</v>
      </c>
      <c r="D17249" s="429">
        <v>3.0162499999999999</v>
      </c>
      <c r="E17249" s="429">
        <v>3.653508</v>
      </c>
      <c r="F17249" s="429">
        <v>16.059065000000007</v>
      </c>
    </row>
    <row r="17250" spans="1:6" x14ac:dyDescent="0.3">
      <c r="A17250" s="336">
        <v>56312</v>
      </c>
      <c r="B17250" s="2" t="s">
        <v>295</v>
      </c>
      <c r="C17250" s="429">
        <v>6.6767440000000002</v>
      </c>
      <c r="D17250" s="429">
        <v>2.8366310000000001</v>
      </c>
      <c r="E17250" s="429">
        <v>3.8401130000000001</v>
      </c>
      <c r="F17250" s="429">
        <v>14.242378000000002</v>
      </c>
    </row>
    <row r="17251" spans="1:6" x14ac:dyDescent="0.3">
      <c r="A17251" s="336">
        <v>56313</v>
      </c>
      <c r="B17251" s="2" t="s">
        <v>295</v>
      </c>
      <c r="C17251" s="429">
        <v>6.3375940000000002</v>
      </c>
      <c r="D17251" s="429">
        <v>3.373742</v>
      </c>
      <c r="E17251" s="429">
        <v>2.9638520000000002</v>
      </c>
      <c r="F17251" s="429">
        <v>10.465261999999985</v>
      </c>
    </row>
    <row r="17252" spans="1:6" x14ac:dyDescent="0.3">
      <c r="A17252" s="336">
        <v>56314</v>
      </c>
      <c r="B17252" s="2" t="s">
        <v>295</v>
      </c>
      <c r="C17252" s="429">
        <v>6.5186919999999997</v>
      </c>
      <c r="D17252" s="429">
        <v>2.8966989999999999</v>
      </c>
      <c r="E17252" s="429">
        <v>3.6219929999999998</v>
      </c>
      <c r="F17252" s="429">
        <v>12.348939000000005</v>
      </c>
    </row>
    <row r="17253" spans="1:6" x14ac:dyDescent="0.3">
      <c r="A17253" s="336">
        <v>56315</v>
      </c>
      <c r="B17253" s="2" t="s">
        <v>295</v>
      </c>
      <c r="C17253" s="429">
        <v>6.5924709999999997</v>
      </c>
      <c r="D17253" s="429">
        <v>2.9001790000000001</v>
      </c>
      <c r="E17253" s="429">
        <v>3.6922919999999997</v>
      </c>
      <c r="F17253" s="429">
        <v>14.856991999999998</v>
      </c>
    </row>
    <row r="17254" spans="1:6" x14ac:dyDescent="0.3">
      <c r="A17254" s="336">
        <v>56316</v>
      </c>
      <c r="B17254" s="2" t="s">
        <v>295</v>
      </c>
      <c r="C17254" s="429">
        <v>6.6790200000000004</v>
      </c>
      <c r="D17254" s="429">
        <v>2.8252229999999998</v>
      </c>
      <c r="E17254" s="429">
        <v>3.8537970000000006</v>
      </c>
      <c r="F17254" s="429">
        <v>14.467589999999998</v>
      </c>
    </row>
    <row r="17255" spans="1:6" x14ac:dyDescent="0.3">
      <c r="A17255" s="336">
        <v>56318</v>
      </c>
      <c r="B17255" s="2" t="s">
        <v>295</v>
      </c>
      <c r="C17255" s="429">
        <v>6.5495070000000002</v>
      </c>
      <c r="D17255" s="429">
        <v>2.87317</v>
      </c>
      <c r="E17255" s="429">
        <v>3.6763370000000002</v>
      </c>
      <c r="F17255" s="429">
        <v>12.808123999999992</v>
      </c>
    </row>
    <row r="17256" spans="1:6" x14ac:dyDescent="0.3">
      <c r="A17256" s="336">
        <v>56319</v>
      </c>
      <c r="B17256" s="2" t="s">
        <v>295</v>
      </c>
      <c r="C17256" s="429">
        <v>6.5592819999999996</v>
      </c>
      <c r="D17256" s="429">
        <v>2.8034870000000001</v>
      </c>
      <c r="E17256" s="429">
        <v>3.7557949999999996</v>
      </c>
      <c r="F17256" s="429">
        <v>14.033024999999995</v>
      </c>
    </row>
    <row r="17257" spans="1:6" x14ac:dyDescent="0.3">
      <c r="A17257" s="336">
        <v>56320</v>
      </c>
      <c r="B17257" s="2" t="s">
        <v>295</v>
      </c>
      <c r="C17257" s="429">
        <v>6.600009</v>
      </c>
      <c r="D17257" s="429">
        <v>2.9100600000000001</v>
      </c>
      <c r="E17257" s="429">
        <v>3.6899489999999999</v>
      </c>
      <c r="F17257" s="429">
        <v>12.889660000000003</v>
      </c>
    </row>
    <row r="17258" spans="1:6" x14ac:dyDescent="0.3">
      <c r="A17258" s="336">
        <v>56323</v>
      </c>
      <c r="B17258" s="2" t="s">
        <v>295</v>
      </c>
      <c r="C17258" s="429">
        <v>6.6935089999999997</v>
      </c>
      <c r="D17258" s="429">
        <v>3.0630500000000001</v>
      </c>
      <c r="E17258" s="429">
        <v>3.6304589999999997</v>
      </c>
      <c r="F17258" s="429">
        <v>15.604845000000001</v>
      </c>
    </row>
    <row r="17259" spans="1:6" x14ac:dyDescent="0.3">
      <c r="A17259" s="336">
        <v>56324</v>
      </c>
      <c r="B17259" s="2" t="s">
        <v>295</v>
      </c>
      <c r="C17259" s="429">
        <v>6.6509530000000003</v>
      </c>
      <c r="D17259" s="429">
        <v>3.0044219999999999</v>
      </c>
      <c r="E17259" s="429">
        <v>3.6465310000000004</v>
      </c>
      <c r="F17259" s="429">
        <v>16.171668000000011</v>
      </c>
    </row>
    <row r="17260" spans="1:6" x14ac:dyDescent="0.3">
      <c r="A17260" s="336">
        <v>56326</v>
      </c>
      <c r="B17260" s="2" t="s">
        <v>295</v>
      </c>
      <c r="C17260" s="429">
        <v>6.6082029999999996</v>
      </c>
      <c r="D17260" s="429">
        <v>2.9540440000000001</v>
      </c>
      <c r="E17260" s="429">
        <v>3.6541589999999995</v>
      </c>
      <c r="F17260" s="429">
        <v>15.202817999999997</v>
      </c>
    </row>
    <row r="17261" spans="1:6" x14ac:dyDescent="0.3">
      <c r="A17261" s="336">
        <v>56327</v>
      </c>
      <c r="B17261" s="2" t="s">
        <v>295</v>
      </c>
      <c r="C17261" s="429">
        <v>6.6503290000000002</v>
      </c>
      <c r="D17261" s="429">
        <v>2.965328</v>
      </c>
      <c r="E17261" s="429">
        <v>3.6850010000000002</v>
      </c>
      <c r="F17261" s="429">
        <v>15.156603</v>
      </c>
    </row>
    <row r="17262" spans="1:6" x14ac:dyDescent="0.3">
      <c r="A17262" s="336">
        <v>56328</v>
      </c>
      <c r="B17262" s="2" t="s">
        <v>295</v>
      </c>
      <c r="C17262" s="429">
        <v>6.5040630000000004</v>
      </c>
      <c r="D17262" s="429">
        <v>2.9302839999999999</v>
      </c>
      <c r="E17262" s="429">
        <v>3.5737790000000005</v>
      </c>
      <c r="F17262" s="429">
        <v>12.443771000000005</v>
      </c>
    </row>
    <row r="17263" spans="1:6" x14ac:dyDescent="0.3">
      <c r="A17263" s="336">
        <v>56329</v>
      </c>
      <c r="B17263" s="2" t="s">
        <v>295</v>
      </c>
      <c r="C17263" s="429">
        <v>6.4158799999999996</v>
      </c>
      <c r="D17263" s="429">
        <v>3.2092230000000002</v>
      </c>
      <c r="E17263" s="429">
        <v>3.2066569999999994</v>
      </c>
      <c r="F17263" s="429">
        <v>11.231766000000004</v>
      </c>
    </row>
    <row r="17264" spans="1:6" x14ac:dyDescent="0.3">
      <c r="A17264" s="336">
        <v>56330</v>
      </c>
      <c r="B17264" s="2" t="s">
        <v>295</v>
      </c>
      <c r="C17264" s="429">
        <v>6.3846160000000003</v>
      </c>
      <c r="D17264" s="429">
        <v>3.299623</v>
      </c>
      <c r="E17264" s="429">
        <v>3.0849930000000003</v>
      </c>
      <c r="F17264" s="429">
        <v>10.987470000000002</v>
      </c>
    </row>
    <row r="17265" spans="1:6" x14ac:dyDescent="0.3">
      <c r="A17265" s="336">
        <v>56331</v>
      </c>
      <c r="B17265" s="2" t="s">
        <v>295</v>
      </c>
      <c r="C17265" s="429">
        <v>6.5923509999999998</v>
      </c>
      <c r="D17265" s="429">
        <v>2.831474</v>
      </c>
      <c r="E17265" s="429">
        <v>3.7608769999999998</v>
      </c>
      <c r="F17265" s="429">
        <v>13.130007000000006</v>
      </c>
    </row>
    <row r="17266" spans="1:6" x14ac:dyDescent="0.3">
      <c r="A17266" s="336">
        <v>56332</v>
      </c>
      <c r="B17266" s="2" t="s">
        <v>295</v>
      </c>
      <c r="C17266" s="429">
        <v>6.578614</v>
      </c>
      <c r="D17266" s="429">
        <v>2.8483999999999998</v>
      </c>
      <c r="E17266" s="429">
        <v>3.7302140000000001</v>
      </c>
      <c r="F17266" s="429">
        <v>14.624928000000001</v>
      </c>
    </row>
    <row r="17267" spans="1:6" x14ac:dyDescent="0.3">
      <c r="A17267" s="336">
        <v>56334</v>
      </c>
      <c r="B17267" s="2" t="s">
        <v>295</v>
      </c>
      <c r="C17267" s="429">
        <v>6.7158420000000003</v>
      </c>
      <c r="D17267" s="429">
        <v>2.8450880000000001</v>
      </c>
      <c r="E17267" s="429">
        <v>3.8707540000000003</v>
      </c>
      <c r="F17267" s="429">
        <v>14.911486000000011</v>
      </c>
    </row>
    <row r="17268" spans="1:6" x14ac:dyDescent="0.3">
      <c r="A17268" s="336">
        <v>56336</v>
      </c>
      <c r="B17268" s="2" t="s">
        <v>295</v>
      </c>
      <c r="C17268" s="429">
        <v>6.5773200000000003</v>
      </c>
      <c r="D17268" s="429">
        <v>2.8299280000000002</v>
      </c>
      <c r="E17268" s="429">
        <v>3.7473920000000001</v>
      </c>
      <c r="F17268" s="429">
        <v>13.234415999999996</v>
      </c>
    </row>
    <row r="17269" spans="1:6" x14ac:dyDescent="0.3">
      <c r="A17269" s="336">
        <v>56338</v>
      </c>
      <c r="B17269" s="2" t="s">
        <v>295</v>
      </c>
      <c r="C17269" s="429">
        <v>6.3270359999999997</v>
      </c>
      <c r="D17269" s="429">
        <v>3.268392</v>
      </c>
      <c r="E17269" s="429">
        <v>3.0586439999999997</v>
      </c>
      <c r="F17269" s="429">
        <v>10.578069999999997</v>
      </c>
    </row>
    <row r="17270" spans="1:6" x14ac:dyDescent="0.3">
      <c r="A17270" s="336">
        <v>56339</v>
      </c>
      <c r="B17270" s="2" t="s">
        <v>295</v>
      </c>
      <c r="C17270" s="429">
        <v>6.6507180000000004</v>
      </c>
      <c r="D17270" s="429">
        <v>3.0318100000000001</v>
      </c>
      <c r="E17270" s="429">
        <v>3.6189080000000002</v>
      </c>
      <c r="F17270" s="429">
        <v>15.652412999999999</v>
      </c>
    </row>
    <row r="17271" spans="1:6" x14ac:dyDescent="0.3">
      <c r="A17271" s="336">
        <v>56340</v>
      </c>
      <c r="B17271" s="2" t="s">
        <v>295</v>
      </c>
      <c r="C17271" s="429">
        <v>6.529147</v>
      </c>
      <c r="D17271" s="429">
        <v>2.8765239999999999</v>
      </c>
      <c r="E17271" s="429">
        <v>3.6526230000000002</v>
      </c>
      <c r="F17271" s="429">
        <v>12.395360000000004</v>
      </c>
    </row>
    <row r="17272" spans="1:6" x14ac:dyDescent="0.3">
      <c r="A17272" s="336">
        <v>56341</v>
      </c>
      <c r="B17272" s="2" t="s">
        <v>295</v>
      </c>
      <c r="C17272" s="429">
        <v>6.632511</v>
      </c>
      <c r="D17272" s="429">
        <v>2.8577240000000002</v>
      </c>
      <c r="E17272" s="429">
        <v>3.7747869999999999</v>
      </c>
      <c r="F17272" s="429">
        <v>14.858636999999998</v>
      </c>
    </row>
    <row r="17273" spans="1:6" x14ac:dyDescent="0.3">
      <c r="A17273" s="336">
        <v>56342</v>
      </c>
      <c r="B17273" s="2" t="s">
        <v>295</v>
      </c>
      <c r="C17273" s="429">
        <v>6.1248740000000002</v>
      </c>
      <c r="D17273" s="429">
        <v>3.5035530000000001</v>
      </c>
      <c r="E17273" s="429">
        <v>2.621321</v>
      </c>
      <c r="F17273" s="429">
        <v>9.0949210000000065</v>
      </c>
    </row>
    <row r="17274" spans="1:6" x14ac:dyDescent="0.3">
      <c r="A17274" s="336">
        <v>56343</v>
      </c>
      <c r="B17274" s="2" t="s">
        <v>295</v>
      </c>
      <c r="C17274" s="429">
        <v>6.6479530000000002</v>
      </c>
      <c r="D17274" s="429">
        <v>2.965417</v>
      </c>
      <c r="E17274" s="429">
        <v>3.6825360000000003</v>
      </c>
      <c r="F17274" s="429">
        <v>15.212795</v>
      </c>
    </row>
    <row r="17275" spans="1:6" x14ac:dyDescent="0.3">
      <c r="A17275" s="336">
        <v>56345</v>
      </c>
      <c r="B17275" s="2" t="s">
        <v>295</v>
      </c>
      <c r="C17275" s="429">
        <v>6.4679599999999997</v>
      </c>
      <c r="D17275" s="429">
        <v>3.0062060000000002</v>
      </c>
      <c r="E17275" s="429">
        <v>3.4617539999999996</v>
      </c>
      <c r="F17275" s="429">
        <v>11.991627999999992</v>
      </c>
    </row>
    <row r="17276" spans="1:6" x14ac:dyDescent="0.3">
      <c r="A17276" s="336">
        <v>56347</v>
      </c>
      <c r="B17276" s="2" t="s">
        <v>295</v>
      </c>
      <c r="C17276" s="429">
        <v>6.5318810000000003</v>
      </c>
      <c r="D17276" s="429">
        <v>2.8747739999999999</v>
      </c>
      <c r="E17276" s="429">
        <v>3.6571070000000003</v>
      </c>
      <c r="F17276" s="429">
        <v>13.107388</v>
      </c>
    </row>
    <row r="17277" spans="1:6" x14ac:dyDescent="0.3">
      <c r="A17277" s="336">
        <v>56349</v>
      </c>
      <c r="B17277" s="2" t="s">
        <v>295</v>
      </c>
      <c r="C17277" s="429">
        <v>6.663697</v>
      </c>
      <c r="D17277" s="429">
        <v>2.8857370000000002</v>
      </c>
      <c r="E17277" s="429">
        <v>3.7779599999999998</v>
      </c>
      <c r="F17277" s="429">
        <v>14.954485999999999</v>
      </c>
    </row>
    <row r="17278" spans="1:6" x14ac:dyDescent="0.3">
      <c r="A17278" s="336">
        <v>56350</v>
      </c>
      <c r="B17278" s="2" t="s">
        <v>295</v>
      </c>
      <c r="C17278" s="429">
        <v>6.0591569999999999</v>
      </c>
      <c r="D17278" s="429">
        <v>3.5710630000000001</v>
      </c>
      <c r="E17278" s="429">
        <v>2.4880939999999998</v>
      </c>
      <c r="F17278" s="429">
        <v>8.5852779999999989</v>
      </c>
    </row>
    <row r="17279" spans="1:6" x14ac:dyDescent="0.3">
      <c r="A17279" s="336">
        <v>56352</v>
      </c>
      <c r="B17279" s="2" t="s">
        <v>295</v>
      </c>
      <c r="C17279" s="429">
        <v>6.6061810000000003</v>
      </c>
      <c r="D17279" s="429">
        <v>2.819658</v>
      </c>
      <c r="E17279" s="429">
        <v>3.7865230000000003</v>
      </c>
      <c r="F17279" s="429">
        <v>13.482547000000004</v>
      </c>
    </row>
    <row r="17280" spans="1:6" x14ac:dyDescent="0.3">
      <c r="A17280" s="336">
        <v>56353</v>
      </c>
      <c r="B17280" s="2" t="s">
        <v>295</v>
      </c>
      <c r="C17280" s="429">
        <v>6.346292</v>
      </c>
      <c r="D17280" s="429">
        <v>3.3487580000000001</v>
      </c>
      <c r="E17280" s="429">
        <v>2.9975339999999999</v>
      </c>
      <c r="F17280" s="429">
        <v>10.591117999999998</v>
      </c>
    </row>
    <row r="17281" spans="1:6" x14ac:dyDescent="0.3">
      <c r="A17281" s="336">
        <v>56354</v>
      </c>
      <c r="B17281" s="2" t="s">
        <v>295</v>
      </c>
      <c r="C17281" s="429">
        <v>6.5457660000000004</v>
      </c>
      <c r="D17281" s="429">
        <v>2.847099</v>
      </c>
      <c r="E17281" s="429">
        <v>3.6986670000000004</v>
      </c>
      <c r="F17281" s="429">
        <v>13.967421999999999</v>
      </c>
    </row>
    <row r="17282" spans="1:6" x14ac:dyDescent="0.3">
      <c r="A17282" s="336">
        <v>56355</v>
      </c>
      <c r="B17282" s="2" t="s">
        <v>295</v>
      </c>
      <c r="C17282" s="429">
        <v>6.5727120000000001</v>
      </c>
      <c r="D17282" s="429">
        <v>2.7652480000000002</v>
      </c>
      <c r="E17282" s="429">
        <v>3.807464</v>
      </c>
      <c r="F17282" s="429">
        <v>14.107054000000002</v>
      </c>
    </row>
    <row r="17283" spans="1:6" x14ac:dyDescent="0.3">
      <c r="A17283" s="336">
        <v>56357</v>
      </c>
      <c r="B17283" s="2" t="s">
        <v>295</v>
      </c>
      <c r="C17283" s="429">
        <v>6.4030670000000001</v>
      </c>
      <c r="D17283" s="429">
        <v>3.262648</v>
      </c>
      <c r="E17283" s="429">
        <v>3.1404190000000001</v>
      </c>
      <c r="F17283" s="429">
        <v>11.136746000000002</v>
      </c>
    </row>
    <row r="17284" spans="1:6" x14ac:dyDescent="0.3">
      <c r="A17284" s="336">
        <v>56358</v>
      </c>
      <c r="B17284" s="2" t="s">
        <v>295</v>
      </c>
      <c r="C17284" s="429">
        <v>6.2964609999999999</v>
      </c>
      <c r="D17284" s="429">
        <v>3.410847</v>
      </c>
      <c r="E17284" s="429">
        <v>2.8856139999999999</v>
      </c>
      <c r="F17284" s="429">
        <v>9.9995890000000003</v>
      </c>
    </row>
    <row r="17285" spans="1:6" x14ac:dyDescent="0.3">
      <c r="A17285" s="336">
        <v>56359</v>
      </c>
      <c r="B17285" s="2" t="s">
        <v>295</v>
      </c>
      <c r="C17285" s="429">
        <v>6.2831060000000001</v>
      </c>
      <c r="D17285" s="429">
        <v>3.3606609999999999</v>
      </c>
      <c r="E17285" s="429">
        <v>2.9224450000000002</v>
      </c>
      <c r="F17285" s="429">
        <v>10.103724999999994</v>
      </c>
    </row>
    <row r="17286" spans="1:6" x14ac:dyDescent="0.3">
      <c r="A17286" s="336">
        <v>56360</v>
      </c>
      <c r="B17286" s="2" t="s">
        <v>295</v>
      </c>
      <c r="C17286" s="429">
        <v>6.5758809999999999</v>
      </c>
      <c r="D17286" s="429">
        <v>2.7802319999999998</v>
      </c>
      <c r="E17286" s="429">
        <v>3.7956490000000001</v>
      </c>
      <c r="F17286" s="429">
        <v>13.955025000000003</v>
      </c>
    </row>
    <row r="17287" spans="1:6" x14ac:dyDescent="0.3">
      <c r="A17287" s="336">
        <v>56361</v>
      </c>
      <c r="B17287" s="2" t="s">
        <v>295</v>
      </c>
      <c r="C17287" s="429">
        <v>6.508286</v>
      </c>
      <c r="D17287" s="429">
        <v>2.9268399999999999</v>
      </c>
      <c r="E17287" s="429">
        <v>3.5814460000000001</v>
      </c>
      <c r="F17287" s="429">
        <v>13.880161000000005</v>
      </c>
    </row>
    <row r="17288" spans="1:6" x14ac:dyDescent="0.3">
      <c r="A17288" s="336">
        <v>56362</v>
      </c>
      <c r="B17288" s="2" t="s">
        <v>295</v>
      </c>
      <c r="C17288" s="429">
        <v>6.6763810000000001</v>
      </c>
      <c r="D17288" s="429">
        <v>2.8708870000000002</v>
      </c>
      <c r="E17288" s="429">
        <v>3.8054939999999999</v>
      </c>
      <c r="F17288" s="429">
        <v>13.769965000000003</v>
      </c>
    </row>
    <row r="17289" spans="1:6" x14ac:dyDescent="0.3">
      <c r="A17289" s="336">
        <v>56363</v>
      </c>
      <c r="B17289" s="2" t="s">
        <v>295</v>
      </c>
      <c r="C17289" s="429">
        <v>6.3923540000000001</v>
      </c>
      <c r="D17289" s="429">
        <v>3.3352469999999999</v>
      </c>
      <c r="E17289" s="429">
        <v>3.0571070000000002</v>
      </c>
      <c r="F17289" s="429">
        <v>11.013685000000006</v>
      </c>
    </row>
    <row r="17290" spans="1:6" x14ac:dyDescent="0.3">
      <c r="A17290" s="336">
        <v>56364</v>
      </c>
      <c r="B17290" s="2" t="s">
        <v>295</v>
      </c>
      <c r="C17290" s="429">
        <v>6.3922689999999998</v>
      </c>
      <c r="D17290" s="429">
        <v>3.163033</v>
      </c>
      <c r="E17290" s="429">
        <v>3.2292359999999998</v>
      </c>
      <c r="F17290" s="429">
        <v>11.098326999999998</v>
      </c>
    </row>
    <row r="17291" spans="1:6" x14ac:dyDescent="0.3">
      <c r="A17291" s="336">
        <v>56367</v>
      </c>
      <c r="B17291" s="2" t="s">
        <v>295</v>
      </c>
      <c r="C17291" s="429">
        <v>6.4624790000000001</v>
      </c>
      <c r="D17291" s="429">
        <v>3.0145149999999998</v>
      </c>
      <c r="E17291" s="429">
        <v>3.4479640000000003</v>
      </c>
      <c r="F17291" s="429">
        <v>11.701804999999993</v>
      </c>
    </row>
    <row r="17292" spans="1:6" x14ac:dyDescent="0.3">
      <c r="A17292" s="336">
        <v>56368</v>
      </c>
      <c r="B17292" s="2" t="s">
        <v>295</v>
      </c>
      <c r="C17292" s="429">
        <v>6.6345299999999998</v>
      </c>
      <c r="D17292" s="429">
        <v>2.880881</v>
      </c>
      <c r="E17292" s="429">
        <v>3.7536489999999998</v>
      </c>
      <c r="F17292" s="429">
        <v>13.244804999999996</v>
      </c>
    </row>
    <row r="17293" spans="1:6" x14ac:dyDescent="0.3">
      <c r="A17293" s="336">
        <v>56373</v>
      </c>
      <c r="B17293" s="2" t="s">
        <v>295</v>
      </c>
      <c r="C17293" s="429">
        <v>6.4570550000000004</v>
      </c>
      <c r="D17293" s="429">
        <v>3.0056530000000001</v>
      </c>
      <c r="E17293" s="429">
        <v>3.4514020000000003</v>
      </c>
      <c r="F17293" s="429">
        <v>11.757228999999992</v>
      </c>
    </row>
    <row r="17294" spans="1:6" x14ac:dyDescent="0.3">
      <c r="A17294" s="336">
        <v>56374</v>
      </c>
      <c r="B17294" s="2" t="s">
        <v>295</v>
      </c>
      <c r="C17294" s="429">
        <v>6.5463170000000002</v>
      </c>
      <c r="D17294" s="429">
        <v>2.8883960000000002</v>
      </c>
      <c r="E17294" s="429">
        <v>3.657921</v>
      </c>
      <c r="F17294" s="429">
        <v>12.418959999999998</v>
      </c>
    </row>
    <row r="17295" spans="1:6" x14ac:dyDescent="0.3">
      <c r="A17295" s="336">
        <v>56375</v>
      </c>
      <c r="B17295" s="2" t="s">
        <v>295</v>
      </c>
      <c r="C17295" s="429">
        <v>6.5040009999999997</v>
      </c>
      <c r="D17295" s="429">
        <v>2.9224130000000001</v>
      </c>
      <c r="E17295" s="429">
        <v>3.5815879999999995</v>
      </c>
      <c r="F17295" s="429">
        <v>12.152371999999996</v>
      </c>
    </row>
    <row r="17296" spans="1:6" x14ac:dyDescent="0.3">
      <c r="A17296" s="336">
        <v>56377</v>
      </c>
      <c r="B17296" s="2" t="s">
        <v>295</v>
      </c>
      <c r="C17296" s="429">
        <v>6.5025190000000004</v>
      </c>
      <c r="D17296" s="429">
        <v>2.9442629999999999</v>
      </c>
      <c r="E17296" s="429">
        <v>3.5582560000000005</v>
      </c>
      <c r="F17296" s="429">
        <v>12.137998999999997</v>
      </c>
    </row>
    <row r="17297" spans="1:6" x14ac:dyDescent="0.3">
      <c r="A17297" s="336">
        <v>56378</v>
      </c>
      <c r="B17297" s="2" t="s">
        <v>295</v>
      </c>
      <c r="C17297" s="429">
        <v>6.5992559999999996</v>
      </c>
      <c r="D17297" s="429">
        <v>2.795277</v>
      </c>
      <c r="E17297" s="429">
        <v>3.8039789999999996</v>
      </c>
      <c r="F17297" s="429">
        <v>13.815553000000001</v>
      </c>
    </row>
    <row r="17298" spans="1:6" x14ac:dyDescent="0.3">
      <c r="A17298" s="336">
        <v>56379</v>
      </c>
      <c r="B17298" s="2" t="s">
        <v>295</v>
      </c>
      <c r="C17298" s="429">
        <v>6.4577739999999997</v>
      </c>
      <c r="D17298" s="429">
        <v>3.0636939999999999</v>
      </c>
      <c r="E17298" s="429">
        <v>3.3940799999999998</v>
      </c>
      <c r="F17298" s="429">
        <v>11.720893000000004</v>
      </c>
    </row>
    <row r="17299" spans="1:6" x14ac:dyDescent="0.3">
      <c r="A17299" s="336">
        <v>56381</v>
      </c>
      <c r="B17299" s="2" t="s">
        <v>295</v>
      </c>
      <c r="C17299" s="429">
        <v>6.7155290000000001</v>
      </c>
      <c r="D17299" s="429">
        <v>2.9665870000000001</v>
      </c>
      <c r="E17299" s="429">
        <v>3.748942</v>
      </c>
      <c r="F17299" s="429">
        <v>15.375821999999996</v>
      </c>
    </row>
    <row r="17300" spans="1:6" x14ac:dyDescent="0.3">
      <c r="A17300" s="336">
        <v>56382</v>
      </c>
      <c r="B17300" s="2" t="s">
        <v>295</v>
      </c>
      <c r="C17300" s="429">
        <v>6.5209469999999996</v>
      </c>
      <c r="D17300" s="429">
        <v>2.9068900000000002</v>
      </c>
      <c r="E17300" s="429">
        <v>3.6140569999999994</v>
      </c>
      <c r="F17300" s="429">
        <v>12.601987999999999</v>
      </c>
    </row>
    <row r="17301" spans="1:6" x14ac:dyDescent="0.3">
      <c r="A17301" s="336">
        <v>56384</v>
      </c>
      <c r="B17301" s="2" t="s">
        <v>295</v>
      </c>
      <c r="C17301" s="429">
        <v>6.5465790000000004</v>
      </c>
      <c r="D17301" s="429">
        <v>2.8732160000000002</v>
      </c>
      <c r="E17301" s="429">
        <v>3.6733630000000002</v>
      </c>
      <c r="F17301" s="429">
        <v>12.622371999999999</v>
      </c>
    </row>
    <row r="17302" spans="1:6" x14ac:dyDescent="0.3">
      <c r="A17302" s="336">
        <v>56385</v>
      </c>
      <c r="B17302" s="2" t="s">
        <v>295</v>
      </c>
      <c r="C17302" s="429">
        <v>6.6231080000000002</v>
      </c>
      <c r="D17302" s="429">
        <v>2.768059</v>
      </c>
      <c r="E17302" s="429">
        <v>3.8550490000000002</v>
      </c>
      <c r="F17302" s="429">
        <v>14.312976000000003</v>
      </c>
    </row>
    <row r="17303" spans="1:6" x14ac:dyDescent="0.3">
      <c r="A17303" s="336">
        <v>56386</v>
      </c>
      <c r="B17303" s="2" t="s">
        <v>295</v>
      </c>
      <c r="C17303" s="429">
        <v>6.217015</v>
      </c>
      <c r="D17303" s="429">
        <v>3.4390580000000002</v>
      </c>
      <c r="E17303" s="429">
        <v>2.7779569999999998</v>
      </c>
      <c r="F17303" s="429">
        <v>9.5872659999999961</v>
      </c>
    </row>
    <row r="17304" spans="1:6" x14ac:dyDescent="0.3">
      <c r="A17304" s="336">
        <v>56387</v>
      </c>
      <c r="B17304" s="2" t="s">
        <v>295</v>
      </c>
      <c r="C17304" s="429">
        <v>6.531523</v>
      </c>
      <c r="D17304" s="429">
        <v>2.9577279999999999</v>
      </c>
      <c r="E17304" s="429">
        <v>3.5737950000000001</v>
      </c>
      <c r="F17304" s="429">
        <v>12.354638999999999</v>
      </c>
    </row>
    <row r="17305" spans="1:6" x14ac:dyDescent="0.3">
      <c r="A17305" s="336">
        <v>56389</v>
      </c>
      <c r="B17305" s="2" t="s">
        <v>295</v>
      </c>
      <c r="C17305" s="429">
        <v>6.5824910000000001</v>
      </c>
      <c r="D17305" s="429">
        <v>2.7827320000000002</v>
      </c>
      <c r="E17305" s="429">
        <v>3.7997589999999999</v>
      </c>
      <c r="F17305" s="429">
        <v>13.908465000000003</v>
      </c>
    </row>
    <row r="17306" spans="1:6" x14ac:dyDescent="0.3">
      <c r="A17306" s="336">
        <v>56401</v>
      </c>
      <c r="B17306" s="2" t="s">
        <v>295</v>
      </c>
      <c r="C17306" s="429">
        <v>6.3225670000000003</v>
      </c>
      <c r="D17306" s="429">
        <v>3.2820079999999998</v>
      </c>
      <c r="E17306" s="429">
        <v>3.0405590000000005</v>
      </c>
      <c r="F17306" s="429">
        <v>11.003938999999995</v>
      </c>
    </row>
    <row r="17307" spans="1:6" x14ac:dyDescent="0.3">
      <c r="A17307" s="336">
        <v>56425</v>
      </c>
      <c r="B17307" s="2" t="s">
        <v>295</v>
      </c>
      <c r="C17307" s="429">
        <v>6.3810640000000003</v>
      </c>
      <c r="D17307" s="429">
        <v>3.2345739999999998</v>
      </c>
      <c r="E17307" s="429">
        <v>3.1464900000000005</v>
      </c>
      <c r="F17307" s="429">
        <v>11.379257000000006</v>
      </c>
    </row>
    <row r="17308" spans="1:6" x14ac:dyDescent="0.3">
      <c r="A17308" s="336">
        <v>56431</v>
      </c>
      <c r="B17308" s="2" t="s">
        <v>295</v>
      </c>
      <c r="C17308" s="429">
        <v>6.1378659999999998</v>
      </c>
      <c r="D17308" s="429">
        <v>3.482618</v>
      </c>
      <c r="E17308" s="429">
        <v>2.6552479999999998</v>
      </c>
      <c r="F17308" s="429">
        <v>9.7398099999999914</v>
      </c>
    </row>
    <row r="17309" spans="1:6" x14ac:dyDescent="0.3">
      <c r="A17309" s="336">
        <v>56433</v>
      </c>
      <c r="B17309" s="2" t="s">
        <v>295</v>
      </c>
      <c r="C17309" s="429">
        <v>6.0487820000000001</v>
      </c>
      <c r="D17309" s="429">
        <v>3.4808819999999998</v>
      </c>
      <c r="E17309" s="429">
        <v>2.5679000000000003</v>
      </c>
      <c r="F17309" s="429">
        <v>10.288957999999997</v>
      </c>
    </row>
    <row r="17310" spans="1:6" x14ac:dyDescent="0.3">
      <c r="A17310" s="336">
        <v>56434</v>
      </c>
      <c r="B17310" s="2" t="s">
        <v>295</v>
      </c>
      <c r="C17310" s="429">
        <v>6.4310549999999997</v>
      </c>
      <c r="D17310" s="429">
        <v>3.1270790000000002</v>
      </c>
      <c r="E17310" s="429">
        <v>3.3039759999999996</v>
      </c>
      <c r="F17310" s="429">
        <v>12.530238999999991</v>
      </c>
    </row>
    <row r="17311" spans="1:6" x14ac:dyDescent="0.3">
      <c r="A17311" s="336">
        <v>56435</v>
      </c>
      <c r="B17311" s="2" t="s">
        <v>295</v>
      </c>
      <c r="C17311" s="429">
        <v>6.1520349999999997</v>
      </c>
      <c r="D17311" s="429">
        <v>3.4386890000000001</v>
      </c>
      <c r="E17311" s="429">
        <v>2.7133459999999996</v>
      </c>
      <c r="F17311" s="429">
        <v>10.777426000000009</v>
      </c>
    </row>
    <row r="17312" spans="1:6" x14ac:dyDescent="0.3">
      <c r="A17312" s="336">
        <v>56437</v>
      </c>
      <c r="B17312" s="2" t="s">
        <v>295</v>
      </c>
      <c r="C17312" s="429">
        <v>6.4601030000000002</v>
      </c>
      <c r="D17312" s="429">
        <v>3.0115940000000001</v>
      </c>
      <c r="E17312" s="429">
        <v>3.448509</v>
      </c>
      <c r="F17312" s="429">
        <v>12.973882000000003</v>
      </c>
    </row>
    <row r="17313" spans="1:6" x14ac:dyDescent="0.3">
      <c r="A17313" s="336">
        <v>56438</v>
      </c>
      <c r="B17313" s="2" t="s">
        <v>295</v>
      </c>
      <c r="C17313" s="429">
        <v>6.4793900000000004</v>
      </c>
      <c r="D17313" s="429">
        <v>2.9647299999999999</v>
      </c>
      <c r="E17313" s="429">
        <v>3.5146600000000006</v>
      </c>
      <c r="F17313" s="429">
        <v>12.643704</v>
      </c>
    </row>
    <row r="17314" spans="1:6" x14ac:dyDescent="0.3">
      <c r="A17314" s="336">
        <v>56440</v>
      </c>
      <c r="B17314" s="2" t="s">
        <v>295</v>
      </c>
      <c r="C17314" s="429">
        <v>6.4693990000000001</v>
      </c>
      <c r="D17314" s="429">
        <v>2.9817879999999999</v>
      </c>
      <c r="E17314" s="429">
        <v>3.4876110000000002</v>
      </c>
      <c r="F17314" s="429">
        <v>12.809780000000003</v>
      </c>
    </row>
    <row r="17315" spans="1:6" x14ac:dyDescent="0.3">
      <c r="A17315" s="336">
        <v>56441</v>
      </c>
      <c r="B17315" s="2" t="s">
        <v>295</v>
      </c>
      <c r="C17315" s="429">
        <v>6.2123759999999999</v>
      </c>
      <c r="D17315" s="429">
        <v>3.4416600000000002</v>
      </c>
      <c r="E17315" s="429">
        <v>2.7707159999999997</v>
      </c>
      <c r="F17315" s="429">
        <v>10.634701</v>
      </c>
    </row>
    <row r="17316" spans="1:6" x14ac:dyDescent="0.3">
      <c r="A17316" s="336">
        <v>56442</v>
      </c>
      <c r="B17316" s="2" t="s">
        <v>295</v>
      </c>
      <c r="C17316" s="429">
        <v>6.2113759999999996</v>
      </c>
      <c r="D17316" s="429">
        <v>3.451813</v>
      </c>
      <c r="E17316" s="429">
        <v>2.7595629999999995</v>
      </c>
      <c r="F17316" s="429">
        <v>10.840021000000007</v>
      </c>
    </row>
    <row r="17317" spans="1:6" x14ac:dyDescent="0.3">
      <c r="A17317" s="336">
        <v>56443</v>
      </c>
      <c r="B17317" s="2" t="s">
        <v>295</v>
      </c>
      <c r="C17317" s="429">
        <v>6.4391780000000001</v>
      </c>
      <c r="D17317" s="429">
        <v>3.072228</v>
      </c>
      <c r="E17317" s="429">
        <v>3.3669500000000001</v>
      </c>
      <c r="F17317" s="429">
        <v>12.079193</v>
      </c>
    </row>
    <row r="17318" spans="1:6" x14ac:dyDescent="0.3">
      <c r="A17318" s="336">
        <v>56444</v>
      </c>
      <c r="B17318" s="2" t="s">
        <v>295</v>
      </c>
      <c r="C17318" s="429">
        <v>6.2218900000000001</v>
      </c>
      <c r="D17318" s="429">
        <v>3.3978090000000001</v>
      </c>
      <c r="E17318" s="429">
        <v>2.8240810000000001</v>
      </c>
      <c r="F17318" s="429">
        <v>10.461561000000003</v>
      </c>
    </row>
    <row r="17319" spans="1:6" x14ac:dyDescent="0.3">
      <c r="A17319" s="336">
        <v>56446</v>
      </c>
      <c r="B17319" s="2" t="s">
        <v>295</v>
      </c>
      <c r="C17319" s="429">
        <v>6.502084</v>
      </c>
      <c r="D17319" s="429">
        <v>2.912903</v>
      </c>
      <c r="E17319" s="429">
        <v>3.589181</v>
      </c>
      <c r="F17319" s="429">
        <v>13.248678000000005</v>
      </c>
    </row>
    <row r="17320" spans="1:6" x14ac:dyDescent="0.3">
      <c r="A17320" s="336">
        <v>56447</v>
      </c>
      <c r="B17320" s="2" t="s">
        <v>295</v>
      </c>
      <c r="C17320" s="429">
        <v>6.1554289999999998</v>
      </c>
      <c r="D17320" s="429">
        <v>3.5125039999999998</v>
      </c>
      <c r="E17320" s="429">
        <v>2.642925</v>
      </c>
      <c r="F17320" s="429">
        <v>10.390605999999998</v>
      </c>
    </row>
    <row r="17321" spans="1:6" x14ac:dyDescent="0.3">
      <c r="A17321" s="336">
        <v>56448</v>
      </c>
      <c r="B17321" s="2" t="s">
        <v>295</v>
      </c>
      <c r="C17321" s="429">
        <v>6.1716629999999997</v>
      </c>
      <c r="D17321" s="429">
        <v>3.4928379999999999</v>
      </c>
      <c r="E17321" s="429">
        <v>2.6788249999999998</v>
      </c>
      <c r="F17321" s="429">
        <v>10.73804299999999</v>
      </c>
    </row>
    <row r="17322" spans="1:6" x14ac:dyDescent="0.3">
      <c r="A17322" s="336">
        <v>56449</v>
      </c>
      <c r="B17322" s="2" t="s">
        <v>295</v>
      </c>
      <c r="C17322" s="429">
        <v>6.4128290000000003</v>
      </c>
      <c r="D17322" s="429">
        <v>3.1446969999999999</v>
      </c>
      <c r="E17322" s="429">
        <v>3.2681320000000005</v>
      </c>
      <c r="F17322" s="429">
        <v>11.514952000000008</v>
      </c>
    </row>
    <row r="17323" spans="1:6" x14ac:dyDescent="0.3">
      <c r="A17323" s="336">
        <v>56450</v>
      </c>
      <c r="B17323" s="2" t="s">
        <v>295</v>
      </c>
      <c r="C17323" s="429">
        <v>6.2333210000000001</v>
      </c>
      <c r="D17323" s="429">
        <v>3.3521519999999998</v>
      </c>
      <c r="E17323" s="429">
        <v>2.8811690000000003</v>
      </c>
      <c r="F17323" s="429">
        <v>10.412812000000002</v>
      </c>
    </row>
    <row r="17324" spans="1:6" x14ac:dyDescent="0.3">
      <c r="A17324" s="336">
        <v>56452</v>
      </c>
      <c r="B17324" s="2" t="s">
        <v>295</v>
      </c>
      <c r="C17324" s="429">
        <v>6.0676810000000003</v>
      </c>
      <c r="D17324" s="429">
        <v>3.4894059999999998</v>
      </c>
      <c r="E17324" s="429">
        <v>2.5782750000000005</v>
      </c>
      <c r="F17324" s="429">
        <v>10.480608000000004</v>
      </c>
    </row>
    <row r="17325" spans="1:6" x14ac:dyDescent="0.3">
      <c r="A17325" s="336">
        <v>56453</v>
      </c>
      <c r="B17325" s="2" t="s">
        <v>295</v>
      </c>
      <c r="C17325" s="429">
        <v>6.4443859999999997</v>
      </c>
      <c r="D17325" s="429">
        <v>3.0601769999999999</v>
      </c>
      <c r="E17325" s="429">
        <v>3.3842089999999998</v>
      </c>
      <c r="F17325" s="429">
        <v>12.967093999999996</v>
      </c>
    </row>
    <row r="17326" spans="1:6" x14ac:dyDescent="0.3">
      <c r="A17326" s="336">
        <v>56455</v>
      </c>
      <c r="B17326" s="2" t="s">
        <v>295</v>
      </c>
      <c r="C17326" s="429">
        <v>6.2473859999999997</v>
      </c>
      <c r="D17326" s="429">
        <v>3.3786830000000001</v>
      </c>
      <c r="E17326" s="429">
        <v>2.8687029999999996</v>
      </c>
      <c r="F17326" s="429">
        <v>10.742695000000001</v>
      </c>
    </row>
    <row r="17327" spans="1:6" x14ac:dyDescent="0.3">
      <c r="A17327" s="336">
        <v>56456</v>
      </c>
      <c r="B17327" s="2" t="s">
        <v>295</v>
      </c>
      <c r="C17327" s="429">
        <v>6.2208249999999996</v>
      </c>
      <c r="D17327" s="429">
        <v>3.3934039999999999</v>
      </c>
      <c r="E17327" s="429">
        <v>2.8274209999999997</v>
      </c>
      <c r="F17327" s="429">
        <v>11.006164999999996</v>
      </c>
    </row>
    <row r="17328" spans="1:6" x14ac:dyDescent="0.3">
      <c r="A17328" s="336">
        <v>56458</v>
      </c>
      <c r="B17328" s="2" t="s">
        <v>295</v>
      </c>
      <c r="C17328" s="429">
        <v>6.0288550000000001</v>
      </c>
      <c r="D17328" s="429">
        <v>3.3401149999999999</v>
      </c>
      <c r="E17328" s="429">
        <v>2.6887400000000001</v>
      </c>
      <c r="F17328" s="429">
        <v>10.706641000000008</v>
      </c>
    </row>
    <row r="17329" spans="1:6" x14ac:dyDescent="0.3">
      <c r="A17329" s="336">
        <v>56461</v>
      </c>
      <c r="B17329" s="2" t="s">
        <v>295</v>
      </c>
      <c r="C17329" s="429">
        <v>6.0087080000000004</v>
      </c>
      <c r="D17329" s="429">
        <v>3.3492769999999998</v>
      </c>
      <c r="E17329" s="429">
        <v>2.6594310000000005</v>
      </c>
      <c r="F17329" s="429">
        <v>10.599289000000002</v>
      </c>
    </row>
    <row r="17330" spans="1:6" x14ac:dyDescent="0.3">
      <c r="A17330" s="336">
        <v>56464</v>
      </c>
      <c r="B17330" s="2" t="s">
        <v>295</v>
      </c>
      <c r="C17330" s="429">
        <v>6.2890839999999999</v>
      </c>
      <c r="D17330" s="429">
        <v>3.3456160000000001</v>
      </c>
      <c r="E17330" s="429">
        <v>2.9434679999999998</v>
      </c>
      <c r="F17330" s="429">
        <v>12.062498999999999</v>
      </c>
    </row>
    <row r="17331" spans="1:6" x14ac:dyDescent="0.3">
      <c r="A17331" s="336">
        <v>56465</v>
      </c>
      <c r="B17331" s="2" t="s">
        <v>295</v>
      </c>
      <c r="C17331" s="429">
        <v>6.2687059999999999</v>
      </c>
      <c r="D17331" s="429">
        <v>3.3739650000000001</v>
      </c>
      <c r="E17331" s="429">
        <v>2.8947409999999998</v>
      </c>
      <c r="F17331" s="429">
        <v>11.014526</v>
      </c>
    </row>
    <row r="17332" spans="1:6" x14ac:dyDescent="0.3">
      <c r="A17332" s="336">
        <v>56466</v>
      </c>
      <c r="B17332" s="2" t="s">
        <v>295</v>
      </c>
      <c r="C17332" s="429">
        <v>6.3941980000000003</v>
      </c>
      <c r="D17332" s="429">
        <v>3.1846030000000001</v>
      </c>
      <c r="E17332" s="429">
        <v>3.2095950000000002</v>
      </c>
      <c r="F17332" s="429">
        <v>11.871437999999991</v>
      </c>
    </row>
    <row r="17333" spans="1:6" x14ac:dyDescent="0.3">
      <c r="A17333" s="336">
        <v>56467</v>
      </c>
      <c r="B17333" s="2" t="s">
        <v>295</v>
      </c>
      <c r="C17333" s="429">
        <v>6.121651</v>
      </c>
      <c r="D17333" s="429">
        <v>3.433157</v>
      </c>
      <c r="E17333" s="429">
        <v>2.6884939999999999</v>
      </c>
      <c r="F17333" s="429">
        <v>10.789959</v>
      </c>
    </row>
    <row r="17334" spans="1:6" x14ac:dyDescent="0.3">
      <c r="A17334" s="336">
        <v>56468</v>
      </c>
      <c r="B17334" s="2" t="s">
        <v>295</v>
      </c>
      <c r="C17334" s="429">
        <v>6.3024139999999997</v>
      </c>
      <c r="D17334" s="429">
        <v>3.3135659999999998</v>
      </c>
      <c r="E17334" s="429">
        <v>2.9888479999999999</v>
      </c>
      <c r="F17334" s="429">
        <v>11.212398000000004</v>
      </c>
    </row>
    <row r="17335" spans="1:6" x14ac:dyDescent="0.3">
      <c r="A17335" s="336">
        <v>56469</v>
      </c>
      <c r="B17335" s="2" t="s">
        <v>295</v>
      </c>
      <c r="C17335" s="429">
        <v>6.0915910000000002</v>
      </c>
      <c r="D17335" s="429">
        <v>3.5414129999999999</v>
      </c>
      <c r="E17335" s="429">
        <v>2.5501780000000003</v>
      </c>
      <c r="F17335" s="429">
        <v>9.8014309999999973</v>
      </c>
    </row>
    <row r="17336" spans="1:6" x14ac:dyDescent="0.3">
      <c r="A17336" s="336">
        <v>56470</v>
      </c>
      <c r="B17336" s="2" t="s">
        <v>295</v>
      </c>
      <c r="C17336" s="429">
        <v>6.1641110000000001</v>
      </c>
      <c r="D17336" s="429">
        <v>3.2876219999999998</v>
      </c>
      <c r="E17336" s="429">
        <v>2.8764890000000003</v>
      </c>
      <c r="F17336" s="429">
        <v>11.426489999999998</v>
      </c>
    </row>
    <row r="17337" spans="1:6" x14ac:dyDescent="0.3">
      <c r="A17337" s="336">
        <v>56472</v>
      </c>
      <c r="B17337" s="2" t="s">
        <v>295</v>
      </c>
      <c r="C17337" s="429">
        <v>6.2451160000000003</v>
      </c>
      <c r="D17337" s="429">
        <v>3.3772350000000002</v>
      </c>
      <c r="E17337" s="429">
        <v>2.8678810000000001</v>
      </c>
      <c r="F17337" s="429">
        <v>11.05336299999999</v>
      </c>
    </row>
    <row r="17338" spans="1:6" x14ac:dyDescent="0.3">
      <c r="A17338" s="336">
        <v>56473</v>
      </c>
      <c r="B17338" s="2" t="s">
        <v>295</v>
      </c>
      <c r="C17338" s="429">
        <v>6.3810909999999996</v>
      </c>
      <c r="D17338" s="429">
        <v>3.2026789999999998</v>
      </c>
      <c r="E17338" s="429">
        <v>3.1784119999999998</v>
      </c>
      <c r="F17338" s="429">
        <v>11.603663999999995</v>
      </c>
    </row>
    <row r="17339" spans="1:6" x14ac:dyDescent="0.3">
      <c r="A17339" s="336">
        <v>56474</v>
      </c>
      <c r="B17339" s="2" t="s">
        <v>295</v>
      </c>
      <c r="C17339" s="429">
        <v>6.2312419999999999</v>
      </c>
      <c r="D17339" s="429">
        <v>3.386879</v>
      </c>
      <c r="E17339" s="429">
        <v>2.844363</v>
      </c>
      <c r="F17339" s="429">
        <v>11.067730999999998</v>
      </c>
    </row>
    <row r="17340" spans="1:6" x14ac:dyDescent="0.3">
      <c r="A17340" s="336">
        <v>56475</v>
      </c>
      <c r="B17340" s="2" t="s">
        <v>295</v>
      </c>
      <c r="C17340" s="429">
        <v>6.4678370000000003</v>
      </c>
      <c r="D17340" s="429">
        <v>3.0090370000000002</v>
      </c>
      <c r="E17340" s="429">
        <v>3.4588000000000001</v>
      </c>
      <c r="F17340" s="429">
        <v>12.199551</v>
      </c>
    </row>
    <row r="17341" spans="1:6" x14ac:dyDescent="0.3">
      <c r="A17341" s="336">
        <v>56477</v>
      </c>
      <c r="B17341" s="2" t="s">
        <v>295</v>
      </c>
      <c r="C17341" s="429">
        <v>6.3371709999999997</v>
      </c>
      <c r="D17341" s="429">
        <v>3.2921330000000002</v>
      </c>
      <c r="E17341" s="429">
        <v>3.0450379999999995</v>
      </c>
      <c r="F17341" s="429">
        <v>12.213051999999994</v>
      </c>
    </row>
    <row r="17342" spans="1:6" x14ac:dyDescent="0.3">
      <c r="A17342" s="336">
        <v>56479</v>
      </c>
      <c r="B17342" s="2" t="s">
        <v>295</v>
      </c>
      <c r="C17342" s="429">
        <v>6.4112859999999996</v>
      </c>
      <c r="D17342" s="429">
        <v>3.1523189999999999</v>
      </c>
      <c r="E17342" s="429">
        <v>3.2589669999999997</v>
      </c>
      <c r="F17342" s="429">
        <v>12.247297999999994</v>
      </c>
    </row>
    <row r="17343" spans="1:6" x14ac:dyDescent="0.3">
      <c r="A17343" s="336">
        <v>56481</v>
      </c>
      <c r="B17343" s="2" t="s">
        <v>295</v>
      </c>
      <c r="C17343" s="429">
        <v>6.4013150000000003</v>
      </c>
      <c r="D17343" s="429">
        <v>3.1835589999999998</v>
      </c>
      <c r="E17343" s="429">
        <v>3.2177560000000005</v>
      </c>
      <c r="F17343" s="429">
        <v>12.409734</v>
      </c>
    </row>
    <row r="17344" spans="1:6" x14ac:dyDescent="0.3">
      <c r="A17344" s="336">
        <v>56482</v>
      </c>
      <c r="B17344" s="2" t="s">
        <v>295</v>
      </c>
      <c r="C17344" s="429">
        <v>6.4035659999999996</v>
      </c>
      <c r="D17344" s="429">
        <v>3.1574800000000001</v>
      </c>
      <c r="E17344" s="429">
        <v>3.2460859999999996</v>
      </c>
      <c r="F17344" s="429">
        <v>12.905736999999998</v>
      </c>
    </row>
    <row r="17345" spans="1:6" x14ac:dyDescent="0.3">
      <c r="A17345" s="336">
        <v>56484</v>
      </c>
      <c r="B17345" s="2" t="s">
        <v>295</v>
      </c>
      <c r="C17345" s="429">
        <v>6.0151570000000003</v>
      </c>
      <c r="D17345" s="429">
        <v>3.5098549999999999</v>
      </c>
      <c r="E17345" s="429">
        <v>2.5053020000000004</v>
      </c>
      <c r="F17345" s="429">
        <v>10.311153999999998</v>
      </c>
    </row>
    <row r="17346" spans="1:6" x14ac:dyDescent="0.3">
      <c r="A17346" s="336">
        <v>56501</v>
      </c>
      <c r="B17346" s="2" t="s">
        <v>295</v>
      </c>
      <c r="C17346" s="429">
        <v>6.258686</v>
      </c>
      <c r="D17346" s="429">
        <v>3.3224580000000001</v>
      </c>
      <c r="E17346" s="429">
        <v>2.9362279999999998</v>
      </c>
      <c r="F17346" s="429">
        <v>13.567395000000005</v>
      </c>
    </row>
    <row r="17347" spans="1:6" x14ac:dyDescent="0.3">
      <c r="A17347" s="336">
        <v>56510</v>
      </c>
      <c r="B17347" s="2" t="s">
        <v>295</v>
      </c>
      <c r="C17347" s="429">
        <v>6.5404080000000002</v>
      </c>
      <c r="D17347" s="429">
        <v>2.63144</v>
      </c>
      <c r="E17347" s="429">
        <v>3.9089680000000002</v>
      </c>
      <c r="F17347" s="429">
        <v>17.608407</v>
      </c>
    </row>
    <row r="17348" spans="1:6" x14ac:dyDescent="0.3">
      <c r="A17348" s="336">
        <v>56511</v>
      </c>
      <c r="B17348" s="2" t="s">
        <v>295</v>
      </c>
      <c r="C17348" s="429">
        <v>6.3240460000000001</v>
      </c>
      <c r="D17348" s="429">
        <v>3.2559390000000001</v>
      </c>
      <c r="E17348" s="429">
        <v>3.0681069999999999</v>
      </c>
      <c r="F17348" s="429">
        <v>14.840665000000005</v>
      </c>
    </row>
    <row r="17349" spans="1:6" x14ac:dyDescent="0.3">
      <c r="A17349" s="336">
        <v>56514</v>
      </c>
      <c r="B17349" s="2" t="s">
        <v>295</v>
      </c>
      <c r="C17349" s="429">
        <v>6.608854</v>
      </c>
      <c r="D17349" s="429">
        <v>3.0115889999999998</v>
      </c>
      <c r="E17349" s="429">
        <v>3.5972650000000002</v>
      </c>
      <c r="F17349" s="429">
        <v>17.385527</v>
      </c>
    </row>
    <row r="17350" spans="1:6" x14ac:dyDescent="0.3">
      <c r="A17350" s="336">
        <v>56515</v>
      </c>
      <c r="B17350" s="2" t="s">
        <v>295</v>
      </c>
      <c r="C17350" s="429">
        <v>6.5119639999999999</v>
      </c>
      <c r="D17350" s="429">
        <v>3.0534880000000002</v>
      </c>
      <c r="E17350" s="429">
        <v>3.4584759999999997</v>
      </c>
      <c r="F17350" s="429">
        <v>15.007882999999996</v>
      </c>
    </row>
    <row r="17351" spans="1:6" x14ac:dyDescent="0.3">
      <c r="A17351" s="336">
        <v>56516</v>
      </c>
      <c r="B17351" s="2" t="s">
        <v>295</v>
      </c>
      <c r="C17351" s="429">
        <v>6.1588839999999996</v>
      </c>
      <c r="D17351" s="429">
        <v>3.082659</v>
      </c>
      <c r="E17351" s="429">
        <v>3.0762249999999995</v>
      </c>
      <c r="F17351" s="429">
        <v>14.169180000000001</v>
      </c>
    </row>
    <row r="17352" spans="1:6" x14ac:dyDescent="0.3">
      <c r="A17352" s="336">
        <v>56517</v>
      </c>
      <c r="B17352" s="2" t="s">
        <v>295</v>
      </c>
      <c r="C17352" s="429">
        <v>6.4103180000000002</v>
      </c>
      <c r="D17352" s="429">
        <v>2.6553420000000001</v>
      </c>
      <c r="E17352" s="429">
        <v>3.7549760000000001</v>
      </c>
      <c r="F17352" s="429">
        <v>17.335855999999993</v>
      </c>
    </row>
    <row r="17353" spans="1:6" x14ac:dyDescent="0.3">
      <c r="A17353" s="336">
        <v>56518</v>
      </c>
      <c r="B17353" s="2" t="s">
        <v>295</v>
      </c>
      <c r="C17353" s="429">
        <v>6.3964420000000004</v>
      </c>
      <c r="D17353" s="429">
        <v>3.1670889999999998</v>
      </c>
      <c r="E17353" s="429">
        <v>3.2293530000000006</v>
      </c>
      <c r="F17353" s="429">
        <v>13.061181999999995</v>
      </c>
    </row>
    <row r="17354" spans="1:6" x14ac:dyDescent="0.3">
      <c r="A17354" s="336">
        <v>56519</v>
      </c>
      <c r="B17354" s="2" t="s">
        <v>295</v>
      </c>
      <c r="C17354" s="429">
        <v>6.6090739999999997</v>
      </c>
      <c r="D17354" s="429">
        <v>2.6820309999999998</v>
      </c>
      <c r="E17354" s="429">
        <v>3.9270429999999998</v>
      </c>
      <c r="F17354" s="429">
        <v>17.909524000000005</v>
      </c>
    </row>
    <row r="17355" spans="1:6" x14ac:dyDescent="0.3">
      <c r="A17355" s="336">
        <v>56520</v>
      </c>
      <c r="B17355" s="2" t="s">
        <v>295</v>
      </c>
      <c r="C17355" s="429">
        <v>6.7302999999999997</v>
      </c>
      <c r="D17355" s="429">
        <v>2.9477859999999998</v>
      </c>
      <c r="E17355" s="429">
        <v>3.7825139999999999</v>
      </c>
      <c r="F17355" s="429">
        <v>18.566649000000005</v>
      </c>
    </row>
    <row r="17356" spans="1:6" x14ac:dyDescent="0.3">
      <c r="A17356" s="336">
        <v>56521</v>
      </c>
      <c r="B17356" s="2" t="s">
        <v>295</v>
      </c>
      <c r="C17356" s="429">
        <v>6.2273480000000001</v>
      </c>
      <c r="D17356" s="429">
        <v>3.273517</v>
      </c>
      <c r="E17356" s="429">
        <v>2.9538310000000001</v>
      </c>
      <c r="F17356" s="429">
        <v>13.832542000000004</v>
      </c>
    </row>
    <row r="17357" spans="1:6" x14ac:dyDescent="0.3">
      <c r="A17357" s="336">
        <v>56522</v>
      </c>
      <c r="B17357" s="2" t="s">
        <v>295</v>
      </c>
      <c r="C17357" s="429">
        <v>6.7634629999999998</v>
      </c>
      <c r="D17357" s="429">
        <v>2.9297939999999998</v>
      </c>
      <c r="E17357" s="429">
        <v>3.833669</v>
      </c>
      <c r="F17357" s="429">
        <v>18.573937000000015</v>
      </c>
    </row>
    <row r="17358" spans="1:6" x14ac:dyDescent="0.3">
      <c r="A17358" s="336">
        <v>56523</v>
      </c>
      <c r="B17358" s="2" t="s">
        <v>295</v>
      </c>
      <c r="C17358" s="429">
        <v>6.4970739999999996</v>
      </c>
      <c r="D17358" s="429">
        <v>2.626166</v>
      </c>
      <c r="E17358" s="429">
        <v>3.8709079999999996</v>
      </c>
      <c r="F17358" s="429">
        <v>18.406499000000004</v>
      </c>
    </row>
    <row r="17359" spans="1:6" x14ac:dyDescent="0.3">
      <c r="A17359" s="336">
        <v>56524</v>
      </c>
      <c r="B17359" s="2" t="s">
        <v>295</v>
      </c>
      <c r="C17359" s="429">
        <v>6.512283</v>
      </c>
      <c r="D17359" s="429">
        <v>2.998564</v>
      </c>
      <c r="E17359" s="429">
        <v>3.513719</v>
      </c>
      <c r="F17359" s="429">
        <v>14.699841000000003</v>
      </c>
    </row>
    <row r="17360" spans="1:6" x14ac:dyDescent="0.3">
      <c r="A17360" s="336">
        <v>56525</v>
      </c>
      <c r="B17360" s="2" t="s">
        <v>295</v>
      </c>
      <c r="C17360" s="429">
        <v>6.7065789999999996</v>
      </c>
      <c r="D17360" s="429">
        <v>2.8402780000000001</v>
      </c>
      <c r="E17360" s="429">
        <v>3.8663009999999995</v>
      </c>
      <c r="F17360" s="429">
        <v>19.474607000000006</v>
      </c>
    </row>
    <row r="17361" spans="1:6" x14ac:dyDescent="0.3">
      <c r="A17361" s="336">
        <v>56527</v>
      </c>
      <c r="B17361" s="2" t="s">
        <v>295</v>
      </c>
      <c r="C17361" s="429">
        <v>6.4353730000000002</v>
      </c>
      <c r="D17361" s="429">
        <v>3.086481</v>
      </c>
      <c r="E17361" s="429">
        <v>3.3488920000000002</v>
      </c>
      <c r="F17361" s="429">
        <v>13.508420000000008</v>
      </c>
    </row>
    <row r="17362" spans="1:6" x14ac:dyDescent="0.3">
      <c r="A17362" s="336">
        <v>56528</v>
      </c>
      <c r="B17362" s="2" t="s">
        <v>295</v>
      </c>
      <c r="C17362" s="429">
        <v>6.4175420000000001</v>
      </c>
      <c r="D17362" s="429">
        <v>3.1950319999999999</v>
      </c>
      <c r="E17362" s="429">
        <v>3.2225100000000002</v>
      </c>
      <c r="F17362" s="429">
        <v>14.742602999999988</v>
      </c>
    </row>
    <row r="17363" spans="1:6" x14ac:dyDescent="0.3">
      <c r="A17363" s="336">
        <v>56529</v>
      </c>
      <c r="B17363" s="2" t="s">
        <v>295</v>
      </c>
      <c r="C17363" s="429">
        <v>6.6869649999999998</v>
      </c>
      <c r="D17363" s="429">
        <v>2.8159559999999999</v>
      </c>
      <c r="E17363" s="429">
        <v>3.8710089999999999</v>
      </c>
      <c r="F17363" s="429">
        <v>19.240291999999997</v>
      </c>
    </row>
    <row r="17364" spans="1:6" x14ac:dyDescent="0.3">
      <c r="A17364" s="336">
        <v>56531</v>
      </c>
      <c r="B17364" s="2" t="s">
        <v>295</v>
      </c>
      <c r="C17364" s="429">
        <v>6.6976709999999997</v>
      </c>
      <c r="D17364" s="429">
        <v>2.9913310000000002</v>
      </c>
      <c r="E17364" s="429">
        <v>3.7063399999999995</v>
      </c>
      <c r="F17364" s="429">
        <v>16.687031000000005</v>
      </c>
    </row>
    <row r="17365" spans="1:6" x14ac:dyDescent="0.3">
      <c r="A17365" s="336">
        <v>56533</v>
      </c>
      <c r="B17365" s="2" t="s">
        <v>295</v>
      </c>
      <c r="C17365" s="429">
        <v>6.6568949999999996</v>
      </c>
      <c r="D17365" s="429">
        <v>3.0280300000000002</v>
      </c>
      <c r="E17365" s="429">
        <v>3.6288649999999993</v>
      </c>
      <c r="F17365" s="429">
        <v>16.911471999999989</v>
      </c>
    </row>
    <row r="17366" spans="1:6" x14ac:dyDescent="0.3">
      <c r="A17366" s="336">
        <v>56534</v>
      </c>
      <c r="B17366" s="2" t="s">
        <v>295</v>
      </c>
      <c r="C17366" s="429">
        <v>6.5393699999999999</v>
      </c>
      <c r="D17366" s="429">
        <v>3.1056460000000001</v>
      </c>
      <c r="E17366" s="429">
        <v>3.4337239999999998</v>
      </c>
      <c r="F17366" s="429">
        <v>15.910643999999994</v>
      </c>
    </row>
    <row r="17367" spans="1:6" x14ac:dyDescent="0.3">
      <c r="A17367" s="336">
        <v>56535</v>
      </c>
      <c r="B17367" s="2" t="s">
        <v>295</v>
      </c>
      <c r="C17367" s="429">
        <v>6.1294120000000003</v>
      </c>
      <c r="D17367" s="429">
        <v>2.9837050000000001</v>
      </c>
      <c r="E17367" s="429">
        <v>3.1457070000000003</v>
      </c>
      <c r="F17367" s="429">
        <v>14.688203999999999</v>
      </c>
    </row>
    <row r="17368" spans="1:6" x14ac:dyDescent="0.3">
      <c r="A17368" s="336">
        <v>56536</v>
      </c>
      <c r="B17368" s="2" t="s">
        <v>295</v>
      </c>
      <c r="C17368" s="429">
        <v>6.605232</v>
      </c>
      <c r="D17368" s="429">
        <v>2.7850299999999999</v>
      </c>
      <c r="E17368" s="429">
        <v>3.8202020000000001</v>
      </c>
      <c r="F17368" s="429">
        <v>17.783943000000001</v>
      </c>
    </row>
    <row r="17369" spans="1:6" x14ac:dyDescent="0.3">
      <c r="A17369" s="336">
        <v>56537</v>
      </c>
      <c r="B17369" s="2" t="s">
        <v>295</v>
      </c>
      <c r="C17369" s="429">
        <v>6.6860710000000001</v>
      </c>
      <c r="D17369" s="429">
        <v>3.0011019999999999</v>
      </c>
      <c r="E17369" s="429">
        <v>3.6849690000000002</v>
      </c>
      <c r="F17369" s="429">
        <v>16.982632000000009</v>
      </c>
    </row>
    <row r="17370" spans="1:6" x14ac:dyDescent="0.3">
      <c r="A17370" s="336">
        <v>56540</v>
      </c>
      <c r="B17370" s="2" t="s">
        <v>295</v>
      </c>
      <c r="C17370" s="429">
        <v>6.2779569999999998</v>
      </c>
      <c r="D17370" s="429">
        <v>2.8286699999999998</v>
      </c>
      <c r="E17370" s="429">
        <v>3.449287</v>
      </c>
      <c r="F17370" s="429">
        <v>15.854826000000006</v>
      </c>
    </row>
    <row r="17371" spans="1:6" x14ac:dyDescent="0.3">
      <c r="A17371" s="336">
        <v>56542</v>
      </c>
      <c r="B17371" s="2" t="s">
        <v>295</v>
      </c>
      <c r="C17371" s="429">
        <v>6.0440440000000004</v>
      </c>
      <c r="D17371" s="429">
        <v>3.1734460000000002</v>
      </c>
      <c r="E17371" s="429">
        <v>2.8705980000000002</v>
      </c>
      <c r="F17371" s="429">
        <v>13.045660999999992</v>
      </c>
    </row>
    <row r="17372" spans="1:6" x14ac:dyDescent="0.3">
      <c r="A17372" s="336">
        <v>56543</v>
      </c>
      <c r="B17372" s="2" t="s">
        <v>295</v>
      </c>
      <c r="C17372" s="429">
        <v>6.745876</v>
      </c>
      <c r="D17372" s="429">
        <v>2.9558049999999998</v>
      </c>
      <c r="E17372" s="429">
        <v>3.7900710000000002</v>
      </c>
      <c r="F17372" s="429">
        <v>18.209133999999995</v>
      </c>
    </row>
    <row r="17373" spans="1:6" x14ac:dyDescent="0.3">
      <c r="A17373" s="336">
        <v>56544</v>
      </c>
      <c r="B17373" s="2" t="s">
        <v>295</v>
      </c>
      <c r="C17373" s="429">
        <v>6.3001579999999997</v>
      </c>
      <c r="D17373" s="429">
        <v>3.3095249999999998</v>
      </c>
      <c r="E17373" s="429">
        <v>2.9906329999999999</v>
      </c>
      <c r="F17373" s="429">
        <v>13.320756999999997</v>
      </c>
    </row>
    <row r="17374" spans="1:6" x14ac:dyDescent="0.3">
      <c r="A17374" s="336">
        <v>56545</v>
      </c>
      <c r="B17374" s="2" t="s">
        <v>295</v>
      </c>
      <c r="C17374" s="429">
        <v>6.310638</v>
      </c>
      <c r="D17374" s="429">
        <v>2.8507600000000002</v>
      </c>
      <c r="E17374" s="429">
        <v>3.4598779999999998</v>
      </c>
      <c r="F17374" s="429">
        <v>15.820140000000006</v>
      </c>
    </row>
    <row r="17375" spans="1:6" x14ac:dyDescent="0.3">
      <c r="A17375" s="336">
        <v>56546</v>
      </c>
      <c r="B17375" s="2" t="s">
        <v>295</v>
      </c>
      <c r="C17375" s="429">
        <v>6.6555359999999997</v>
      </c>
      <c r="D17375" s="429">
        <v>2.713203</v>
      </c>
      <c r="E17375" s="429">
        <v>3.9423329999999996</v>
      </c>
      <c r="F17375" s="429">
        <v>18.804922000000001</v>
      </c>
    </row>
    <row r="17376" spans="1:6" x14ac:dyDescent="0.3">
      <c r="A17376" s="336">
        <v>56547</v>
      </c>
      <c r="B17376" s="2" t="s">
        <v>295</v>
      </c>
      <c r="C17376" s="429">
        <v>6.6493469999999997</v>
      </c>
      <c r="D17376" s="429">
        <v>2.8592529999999998</v>
      </c>
      <c r="E17376" s="429">
        <v>3.7900939999999999</v>
      </c>
      <c r="F17376" s="429">
        <v>18.368294999999996</v>
      </c>
    </row>
    <row r="17377" spans="1:6" x14ac:dyDescent="0.3">
      <c r="A17377" s="336">
        <v>56548</v>
      </c>
      <c r="B17377" s="2" t="s">
        <v>295</v>
      </c>
      <c r="C17377" s="429">
        <v>6.626868</v>
      </c>
      <c r="D17377" s="429">
        <v>2.6401400000000002</v>
      </c>
      <c r="E17377" s="429">
        <v>3.9867279999999998</v>
      </c>
      <c r="F17377" s="429">
        <v>18.572133999999995</v>
      </c>
    </row>
    <row r="17378" spans="1:6" x14ac:dyDescent="0.3">
      <c r="A17378" s="336">
        <v>56549</v>
      </c>
      <c r="B17378" s="2" t="s">
        <v>295</v>
      </c>
      <c r="C17378" s="429">
        <v>6.5051310000000004</v>
      </c>
      <c r="D17378" s="429">
        <v>2.9954969999999999</v>
      </c>
      <c r="E17378" s="429">
        <v>3.5096340000000006</v>
      </c>
      <c r="F17378" s="429">
        <v>16.807239999999993</v>
      </c>
    </row>
    <row r="17379" spans="1:6" x14ac:dyDescent="0.3">
      <c r="A17379" s="336">
        <v>56550</v>
      </c>
      <c r="B17379" s="2" t="s">
        <v>295</v>
      </c>
      <c r="C17379" s="429">
        <v>6.649635</v>
      </c>
      <c r="D17379" s="429">
        <v>2.6592280000000001</v>
      </c>
      <c r="E17379" s="429">
        <v>3.9904069999999998</v>
      </c>
      <c r="F17379" s="429">
        <v>18.893155999999998</v>
      </c>
    </row>
    <row r="17380" spans="1:6" x14ac:dyDescent="0.3">
      <c r="A17380" s="336">
        <v>56551</v>
      </c>
      <c r="B17380" s="2" t="s">
        <v>295</v>
      </c>
      <c r="C17380" s="429">
        <v>6.4657539999999996</v>
      </c>
      <c r="D17380" s="429">
        <v>3.0424169999999999</v>
      </c>
      <c r="E17380" s="429">
        <v>3.4233369999999996</v>
      </c>
      <c r="F17380" s="429">
        <v>13.941914000000001</v>
      </c>
    </row>
    <row r="17381" spans="1:6" x14ac:dyDescent="0.3">
      <c r="A17381" s="336">
        <v>56552</v>
      </c>
      <c r="B17381" s="2" t="s">
        <v>295</v>
      </c>
      <c r="C17381" s="429">
        <v>6.4021080000000001</v>
      </c>
      <c r="D17381" s="429">
        <v>3.0310480000000002</v>
      </c>
      <c r="E17381" s="429">
        <v>3.3710599999999999</v>
      </c>
      <c r="F17381" s="429">
        <v>16.135045000000005</v>
      </c>
    </row>
    <row r="17382" spans="1:6" x14ac:dyDescent="0.3">
      <c r="A17382" s="336">
        <v>56553</v>
      </c>
      <c r="B17382" s="2" t="s">
        <v>295</v>
      </c>
      <c r="C17382" s="429">
        <v>6.7337160000000003</v>
      </c>
      <c r="D17382" s="429">
        <v>2.8850189999999998</v>
      </c>
      <c r="E17382" s="429">
        <v>3.8486970000000005</v>
      </c>
      <c r="F17382" s="429">
        <v>19.313383999999992</v>
      </c>
    </row>
    <row r="17383" spans="1:6" x14ac:dyDescent="0.3">
      <c r="A17383" s="336">
        <v>56554</v>
      </c>
      <c r="B17383" s="2" t="s">
        <v>295</v>
      </c>
      <c r="C17383" s="429">
        <v>6.379365</v>
      </c>
      <c r="D17383" s="429">
        <v>3.155951</v>
      </c>
      <c r="E17383" s="429">
        <v>3.223414</v>
      </c>
      <c r="F17383" s="429">
        <v>15.573685999999991</v>
      </c>
    </row>
    <row r="17384" spans="1:6" x14ac:dyDescent="0.3">
      <c r="A17384" s="336">
        <v>56556</v>
      </c>
      <c r="B17384" s="2" t="s">
        <v>295</v>
      </c>
      <c r="C17384" s="429">
        <v>6.0726180000000003</v>
      </c>
      <c r="D17384" s="429">
        <v>3.0816729999999999</v>
      </c>
      <c r="E17384" s="429">
        <v>2.9909450000000004</v>
      </c>
      <c r="F17384" s="429">
        <v>13.937586999999997</v>
      </c>
    </row>
    <row r="17385" spans="1:6" x14ac:dyDescent="0.3">
      <c r="A17385" s="336">
        <v>56557</v>
      </c>
      <c r="B17385" s="2" t="s">
        <v>295</v>
      </c>
      <c r="C17385" s="429">
        <v>6.1360200000000003</v>
      </c>
      <c r="D17385" s="429">
        <v>3.1605120000000002</v>
      </c>
      <c r="E17385" s="429">
        <v>2.975508</v>
      </c>
      <c r="F17385" s="429">
        <v>13.435513999999994</v>
      </c>
    </row>
    <row r="17386" spans="1:6" x14ac:dyDescent="0.3">
      <c r="A17386" s="336">
        <v>56560</v>
      </c>
      <c r="B17386" s="2" t="s">
        <v>295</v>
      </c>
      <c r="C17386" s="429">
        <v>6.6839329999999997</v>
      </c>
      <c r="D17386" s="429">
        <v>2.7992439999999998</v>
      </c>
      <c r="E17386" s="429">
        <v>3.8846889999999998</v>
      </c>
      <c r="F17386" s="429">
        <v>19.22320100000001</v>
      </c>
    </row>
    <row r="17387" spans="1:6" x14ac:dyDescent="0.3">
      <c r="A17387" s="336">
        <v>56562</v>
      </c>
      <c r="B17387" s="2" t="s">
        <v>295</v>
      </c>
      <c r="C17387" s="429">
        <v>6.6916479999999998</v>
      </c>
      <c r="D17387" s="429">
        <v>2.7947139999999999</v>
      </c>
      <c r="E17387" s="429">
        <v>3.8969339999999999</v>
      </c>
      <c r="F17387" s="429">
        <v>19.547012000000002</v>
      </c>
    </row>
    <row r="17388" spans="1:6" x14ac:dyDescent="0.3">
      <c r="A17388" s="336">
        <v>56563</v>
      </c>
      <c r="B17388" s="2" t="s">
        <v>295</v>
      </c>
      <c r="C17388" s="429">
        <v>6.6912909999999997</v>
      </c>
      <c r="D17388" s="429">
        <v>2.8006669999999998</v>
      </c>
      <c r="E17388" s="429">
        <v>3.8906239999999999</v>
      </c>
      <c r="F17388" s="429">
        <v>19.510024000000001</v>
      </c>
    </row>
    <row r="17389" spans="1:6" x14ac:dyDescent="0.3">
      <c r="A17389" s="336">
        <v>56565</v>
      </c>
      <c r="B17389" s="2" t="s">
        <v>295</v>
      </c>
      <c r="C17389" s="429">
        <v>6.7595619999999998</v>
      </c>
      <c r="D17389" s="429">
        <v>2.9430100000000001</v>
      </c>
      <c r="E17389" s="429">
        <v>3.8165519999999997</v>
      </c>
      <c r="F17389" s="429">
        <v>18.272258000000001</v>
      </c>
    </row>
    <row r="17390" spans="1:6" x14ac:dyDescent="0.3">
      <c r="A17390" s="336">
        <v>56566</v>
      </c>
      <c r="B17390" s="2" t="s">
        <v>295</v>
      </c>
      <c r="C17390" s="429">
        <v>6.1110730000000002</v>
      </c>
      <c r="D17390" s="429">
        <v>3.2340339999999999</v>
      </c>
      <c r="E17390" s="429">
        <v>2.8770390000000003</v>
      </c>
      <c r="F17390" s="429">
        <v>12.411386000000007</v>
      </c>
    </row>
    <row r="17391" spans="1:6" x14ac:dyDescent="0.3">
      <c r="A17391" s="336">
        <v>56567</v>
      </c>
      <c r="B17391" s="2" t="s">
        <v>295</v>
      </c>
      <c r="C17391" s="429">
        <v>6.3836950000000003</v>
      </c>
      <c r="D17391" s="429">
        <v>3.1968809999999999</v>
      </c>
      <c r="E17391" s="429">
        <v>3.1868140000000005</v>
      </c>
      <c r="F17391" s="429">
        <v>13.279874000000007</v>
      </c>
    </row>
    <row r="17392" spans="1:6" x14ac:dyDescent="0.3">
      <c r="A17392" s="336">
        <v>56568</v>
      </c>
      <c r="B17392" s="2" t="s">
        <v>295</v>
      </c>
      <c r="C17392" s="429">
        <v>6.5539389999999997</v>
      </c>
      <c r="D17392" s="429">
        <v>2.6402230000000002</v>
      </c>
      <c r="E17392" s="429">
        <v>3.9137159999999995</v>
      </c>
      <c r="F17392" s="429">
        <v>18.469154</v>
      </c>
    </row>
    <row r="17393" spans="1:6" x14ac:dyDescent="0.3">
      <c r="A17393" s="336">
        <v>56569</v>
      </c>
      <c r="B17393" s="2" t="s">
        <v>295</v>
      </c>
      <c r="C17393" s="429">
        <v>6.2481749999999998</v>
      </c>
      <c r="D17393" s="429">
        <v>3.1858219999999999</v>
      </c>
      <c r="E17393" s="429">
        <v>3.0623529999999999</v>
      </c>
      <c r="F17393" s="429">
        <v>14.359847999999996</v>
      </c>
    </row>
    <row r="17394" spans="1:6" x14ac:dyDescent="0.3">
      <c r="A17394" s="336">
        <v>56570</v>
      </c>
      <c r="B17394" s="2" t="s">
        <v>295</v>
      </c>
      <c r="C17394" s="429">
        <v>6.2556989999999999</v>
      </c>
      <c r="D17394" s="429">
        <v>3.3014939999999999</v>
      </c>
      <c r="E17394" s="429">
        <v>2.954205</v>
      </c>
      <c r="F17394" s="429">
        <v>12.250676000000006</v>
      </c>
    </row>
    <row r="17395" spans="1:6" x14ac:dyDescent="0.3">
      <c r="A17395" s="336">
        <v>56571</v>
      </c>
      <c r="B17395" s="2" t="s">
        <v>295</v>
      </c>
      <c r="C17395" s="429">
        <v>6.4483940000000004</v>
      </c>
      <c r="D17395" s="429">
        <v>3.1309450000000001</v>
      </c>
      <c r="E17395" s="429">
        <v>3.3174490000000003</v>
      </c>
      <c r="F17395" s="429">
        <v>14.101186999999999</v>
      </c>
    </row>
    <row r="17396" spans="1:6" x14ac:dyDescent="0.3">
      <c r="A17396" s="336">
        <v>56572</v>
      </c>
      <c r="B17396" s="2" t="s">
        <v>295</v>
      </c>
      <c r="C17396" s="429">
        <v>6.5136799999999999</v>
      </c>
      <c r="D17396" s="429">
        <v>3.1375769999999998</v>
      </c>
      <c r="E17396" s="429">
        <v>3.3761030000000001</v>
      </c>
      <c r="F17396" s="429">
        <v>15.970730999999997</v>
      </c>
    </row>
    <row r="17397" spans="1:6" x14ac:dyDescent="0.3">
      <c r="A17397" s="336">
        <v>56573</v>
      </c>
      <c r="B17397" s="2" t="s">
        <v>295</v>
      </c>
      <c r="C17397" s="429">
        <v>6.3660480000000002</v>
      </c>
      <c r="D17397" s="429">
        <v>3.2413829999999999</v>
      </c>
      <c r="E17397" s="429">
        <v>3.1246650000000002</v>
      </c>
      <c r="F17397" s="429">
        <v>13.604277</v>
      </c>
    </row>
    <row r="17398" spans="1:6" x14ac:dyDescent="0.3">
      <c r="A17398" s="336">
        <v>56574</v>
      </c>
      <c r="B17398" s="2" t="s">
        <v>295</v>
      </c>
      <c r="C17398" s="429">
        <v>6.6562939999999999</v>
      </c>
      <c r="D17398" s="429">
        <v>2.6768960000000002</v>
      </c>
      <c r="E17398" s="429">
        <v>3.9793979999999998</v>
      </c>
      <c r="F17398" s="429">
        <v>18.896961000000001</v>
      </c>
    </row>
    <row r="17399" spans="1:6" x14ac:dyDescent="0.3">
      <c r="A17399" s="336">
        <v>56575</v>
      </c>
      <c r="B17399" s="2" t="s">
        <v>295</v>
      </c>
      <c r="C17399" s="429">
        <v>6.1771130000000003</v>
      </c>
      <c r="D17399" s="429">
        <v>3.2488090000000001</v>
      </c>
      <c r="E17399" s="429">
        <v>2.9283040000000002</v>
      </c>
      <c r="F17399" s="429">
        <v>12.066579000000001</v>
      </c>
    </row>
    <row r="17400" spans="1:6" x14ac:dyDescent="0.3">
      <c r="A17400" s="336">
        <v>56576</v>
      </c>
      <c r="B17400" s="2" t="s">
        <v>295</v>
      </c>
      <c r="C17400" s="429">
        <v>6.4404870000000001</v>
      </c>
      <c r="D17400" s="429">
        <v>3.1590220000000002</v>
      </c>
      <c r="E17400" s="429">
        <v>3.2814649999999999</v>
      </c>
      <c r="F17400" s="429">
        <v>14.558579000000005</v>
      </c>
    </row>
    <row r="17401" spans="1:6" x14ac:dyDescent="0.3">
      <c r="A17401" s="336">
        <v>56577</v>
      </c>
      <c r="B17401" s="2" t="s">
        <v>295</v>
      </c>
      <c r="C17401" s="429">
        <v>6.2455119999999997</v>
      </c>
      <c r="D17401" s="429">
        <v>3.3337490000000001</v>
      </c>
      <c r="E17401" s="429">
        <v>2.9117629999999997</v>
      </c>
      <c r="F17401" s="429">
        <v>13.912008999999994</v>
      </c>
    </row>
    <row r="17402" spans="1:6" x14ac:dyDescent="0.3">
      <c r="A17402" s="336">
        <v>56578</v>
      </c>
      <c r="B17402" s="2" t="s">
        <v>295</v>
      </c>
      <c r="C17402" s="429">
        <v>6.2142939999999998</v>
      </c>
      <c r="D17402" s="429">
        <v>3.3416190000000001</v>
      </c>
      <c r="E17402" s="429">
        <v>2.8726749999999996</v>
      </c>
      <c r="F17402" s="429">
        <v>13.072976999999991</v>
      </c>
    </row>
    <row r="17403" spans="1:6" x14ac:dyDescent="0.3">
      <c r="A17403" s="336">
        <v>56579</v>
      </c>
      <c r="B17403" s="2" t="s">
        <v>295</v>
      </c>
      <c r="C17403" s="429">
        <v>6.6583420000000002</v>
      </c>
      <c r="D17403" s="429">
        <v>3.01383</v>
      </c>
      <c r="E17403" s="429">
        <v>3.6445120000000002</v>
      </c>
      <c r="F17403" s="429">
        <v>17.456381000000004</v>
      </c>
    </row>
    <row r="17404" spans="1:6" x14ac:dyDescent="0.3">
      <c r="A17404" s="336">
        <v>56580</v>
      </c>
      <c r="B17404" s="2" t="s">
        <v>295</v>
      </c>
      <c r="C17404" s="429">
        <v>6.6838319999999998</v>
      </c>
      <c r="D17404" s="429">
        <v>2.8929480000000001</v>
      </c>
      <c r="E17404" s="429">
        <v>3.7908839999999997</v>
      </c>
      <c r="F17404" s="429">
        <v>18.707245999999991</v>
      </c>
    </row>
    <row r="17405" spans="1:6" x14ac:dyDescent="0.3">
      <c r="A17405" s="336">
        <v>56581</v>
      </c>
      <c r="B17405" s="2" t="s">
        <v>295</v>
      </c>
      <c r="C17405" s="429">
        <v>6.6013890000000002</v>
      </c>
      <c r="D17405" s="429">
        <v>2.6440169999999998</v>
      </c>
      <c r="E17405" s="429">
        <v>3.9573720000000003</v>
      </c>
      <c r="F17405" s="429">
        <v>18.564097</v>
      </c>
    </row>
    <row r="17406" spans="1:6" x14ac:dyDescent="0.3">
      <c r="A17406" s="336">
        <v>56583</v>
      </c>
      <c r="B17406" s="2" t="s">
        <v>295</v>
      </c>
      <c r="C17406" s="429">
        <v>6.7711579999999998</v>
      </c>
      <c r="D17406" s="429">
        <v>2.9163610000000002</v>
      </c>
      <c r="E17406" s="429">
        <v>3.8547969999999996</v>
      </c>
      <c r="F17406" s="429">
        <v>18.605858999999999</v>
      </c>
    </row>
    <row r="17407" spans="1:6" x14ac:dyDescent="0.3">
      <c r="A17407" s="336">
        <v>56584</v>
      </c>
      <c r="B17407" s="2" t="s">
        <v>295</v>
      </c>
      <c r="C17407" s="429">
        <v>6.3997419999999998</v>
      </c>
      <c r="D17407" s="429">
        <v>2.8715069999999998</v>
      </c>
      <c r="E17407" s="429">
        <v>3.528235</v>
      </c>
      <c r="F17407" s="429">
        <v>16.121672000000007</v>
      </c>
    </row>
    <row r="17408" spans="1:6" x14ac:dyDescent="0.3">
      <c r="A17408" s="336">
        <v>56585</v>
      </c>
      <c r="B17408" s="2" t="s">
        <v>295</v>
      </c>
      <c r="C17408" s="429">
        <v>6.4293560000000003</v>
      </c>
      <c r="D17408" s="429">
        <v>2.9549120000000002</v>
      </c>
      <c r="E17408" s="429">
        <v>3.4744440000000001</v>
      </c>
      <c r="F17408" s="429">
        <v>16.265695999999988</v>
      </c>
    </row>
    <row r="17409" spans="1:6" x14ac:dyDescent="0.3">
      <c r="A17409" s="336">
        <v>56586</v>
      </c>
      <c r="B17409" s="2" t="s">
        <v>295</v>
      </c>
      <c r="C17409" s="429">
        <v>6.5405129999999998</v>
      </c>
      <c r="D17409" s="429">
        <v>3.0629059999999999</v>
      </c>
      <c r="E17409" s="429">
        <v>3.4776069999999999</v>
      </c>
      <c r="F17409" s="429">
        <v>15.554943999999995</v>
      </c>
    </row>
    <row r="17410" spans="1:6" x14ac:dyDescent="0.3">
      <c r="A17410" s="336">
        <v>56587</v>
      </c>
      <c r="B17410" s="2" t="s">
        <v>295</v>
      </c>
      <c r="C17410" s="429">
        <v>6.3753299999999999</v>
      </c>
      <c r="D17410" s="429">
        <v>3.260853</v>
      </c>
      <c r="E17410" s="429">
        <v>3.1144769999999999</v>
      </c>
      <c r="F17410" s="429">
        <v>14.583562000000001</v>
      </c>
    </row>
    <row r="17411" spans="1:6" x14ac:dyDescent="0.3">
      <c r="A17411" s="336">
        <v>56588</v>
      </c>
      <c r="B17411" s="2" t="s">
        <v>295</v>
      </c>
      <c r="C17411" s="429">
        <v>6.4951679999999996</v>
      </c>
      <c r="D17411" s="429">
        <v>2.9870070000000002</v>
      </c>
      <c r="E17411" s="429">
        <v>3.5081609999999994</v>
      </c>
      <c r="F17411" s="429">
        <v>14.292093999999992</v>
      </c>
    </row>
    <row r="17412" spans="1:6" x14ac:dyDescent="0.3">
      <c r="A17412" s="336">
        <v>56589</v>
      </c>
      <c r="B17412" s="2" t="s">
        <v>295</v>
      </c>
      <c r="C17412" s="429">
        <v>6.1922509999999997</v>
      </c>
      <c r="D17412" s="429">
        <v>3.2042440000000001</v>
      </c>
      <c r="E17412" s="429">
        <v>2.9880069999999996</v>
      </c>
      <c r="F17412" s="429">
        <v>13.601616999999997</v>
      </c>
    </row>
    <row r="17413" spans="1:6" x14ac:dyDescent="0.3">
      <c r="A17413" s="336">
        <v>56590</v>
      </c>
      <c r="B17413" s="2" t="s">
        <v>295</v>
      </c>
      <c r="C17413" s="429">
        <v>6.7271739999999998</v>
      </c>
      <c r="D17413" s="429">
        <v>2.9739559999999998</v>
      </c>
      <c r="E17413" s="429">
        <v>3.7532179999999999</v>
      </c>
      <c r="F17413" s="429">
        <v>17.375485999999992</v>
      </c>
    </row>
    <row r="17414" spans="1:6" x14ac:dyDescent="0.3">
      <c r="A17414" s="336">
        <v>56592</v>
      </c>
      <c r="B17414" s="2" t="s">
        <v>295</v>
      </c>
      <c r="C17414" s="429">
        <v>6.1532169999999997</v>
      </c>
      <c r="D17414" s="429">
        <v>3.0225840000000002</v>
      </c>
      <c r="E17414" s="429">
        <v>3.1306329999999996</v>
      </c>
      <c r="F17414" s="429">
        <v>14.532766999999989</v>
      </c>
    </row>
    <row r="17415" spans="1:6" x14ac:dyDescent="0.3">
      <c r="A17415" s="336">
        <v>56593</v>
      </c>
      <c r="B17415" s="2" t="s">
        <v>295</v>
      </c>
      <c r="C17415" s="429">
        <v>6.2654249999999996</v>
      </c>
      <c r="D17415" s="429">
        <v>3.2939479999999999</v>
      </c>
      <c r="E17415" s="429">
        <v>2.9714769999999997</v>
      </c>
      <c r="F17415" s="429">
        <v>12.506730999999998</v>
      </c>
    </row>
    <row r="17416" spans="1:6" x14ac:dyDescent="0.3">
      <c r="A17416" s="336">
        <v>56594</v>
      </c>
      <c r="B17416" s="2" t="s">
        <v>295</v>
      </c>
      <c r="C17416" s="429">
        <v>6.7062660000000003</v>
      </c>
      <c r="D17416" s="429">
        <v>2.915527</v>
      </c>
      <c r="E17416" s="429">
        <v>3.7907390000000003</v>
      </c>
      <c r="F17416" s="429">
        <v>18.804928999999991</v>
      </c>
    </row>
    <row r="17417" spans="1:6" x14ac:dyDescent="0.3">
      <c r="A17417" s="336">
        <v>56601</v>
      </c>
      <c r="B17417" s="2" t="s">
        <v>295</v>
      </c>
      <c r="C17417" s="429">
        <v>5.9228009999999998</v>
      </c>
      <c r="D17417" s="429">
        <v>3.3637239999999999</v>
      </c>
      <c r="E17417" s="429">
        <v>2.5590769999999998</v>
      </c>
      <c r="F17417" s="429">
        <v>10.477246999999998</v>
      </c>
    </row>
    <row r="17418" spans="1:6" x14ac:dyDescent="0.3">
      <c r="A17418" s="336">
        <v>56621</v>
      </c>
      <c r="B17418" s="2" t="s">
        <v>295</v>
      </c>
      <c r="C17418" s="429">
        <v>6.0585319999999996</v>
      </c>
      <c r="D17418" s="429">
        <v>3.1839529999999998</v>
      </c>
      <c r="E17418" s="429">
        <v>2.8745789999999998</v>
      </c>
      <c r="F17418" s="429">
        <v>11.808701000000006</v>
      </c>
    </row>
    <row r="17419" spans="1:6" x14ac:dyDescent="0.3">
      <c r="A17419" s="336">
        <v>56623</v>
      </c>
      <c r="B17419" s="2" t="s">
        <v>294</v>
      </c>
      <c r="C17419" s="429">
        <v>4.6580130000000004</v>
      </c>
      <c r="D17419" s="429">
        <v>2.2528440000000001</v>
      </c>
      <c r="E17419" s="429">
        <v>2.4051690000000003</v>
      </c>
      <c r="F17419" s="429">
        <v>8.8252079999999999</v>
      </c>
    </row>
    <row r="17420" spans="1:6" x14ac:dyDescent="0.3">
      <c r="A17420" s="336">
        <v>56626</v>
      </c>
      <c r="B17420" s="2" t="s">
        <v>295</v>
      </c>
      <c r="C17420" s="429">
        <v>5.9891699999999997</v>
      </c>
      <c r="D17420" s="429">
        <v>3.5731660000000001</v>
      </c>
      <c r="E17420" s="429">
        <v>2.4160039999999996</v>
      </c>
      <c r="F17420" s="429">
        <v>10.645895000000003</v>
      </c>
    </row>
    <row r="17421" spans="1:6" x14ac:dyDescent="0.3">
      <c r="A17421" s="336">
        <v>56627</v>
      </c>
      <c r="B17421" s="2" t="s">
        <v>294</v>
      </c>
      <c r="C17421" s="429">
        <v>4.701816</v>
      </c>
      <c r="D17421" s="429">
        <v>2.402739</v>
      </c>
      <c r="E17421" s="429">
        <v>2.299077</v>
      </c>
      <c r="F17421" s="429">
        <v>7.2292359999999967</v>
      </c>
    </row>
    <row r="17422" spans="1:6" x14ac:dyDescent="0.3">
      <c r="A17422" s="336">
        <v>56628</v>
      </c>
      <c r="B17422" s="2" t="s">
        <v>294</v>
      </c>
      <c r="C17422" s="429">
        <v>4.7413350000000003</v>
      </c>
      <c r="D17422" s="429">
        <v>2.583942</v>
      </c>
      <c r="E17422" s="429">
        <v>2.1573930000000003</v>
      </c>
      <c r="F17422" s="429">
        <v>7.7146109999999979</v>
      </c>
    </row>
    <row r="17423" spans="1:6" x14ac:dyDescent="0.3">
      <c r="A17423" s="336">
        <v>56629</v>
      </c>
      <c r="B17423" s="2" t="s">
        <v>294</v>
      </c>
      <c r="C17423" s="429">
        <v>4.6919089999999999</v>
      </c>
      <c r="D17423" s="429">
        <v>2.2559019999999999</v>
      </c>
      <c r="E17423" s="429">
        <v>2.436007</v>
      </c>
      <c r="F17423" s="429">
        <v>7.1022459999999974</v>
      </c>
    </row>
    <row r="17424" spans="1:6" x14ac:dyDescent="0.3">
      <c r="A17424" s="336">
        <v>56630</v>
      </c>
      <c r="B17424" s="2" t="s">
        <v>294</v>
      </c>
      <c r="C17424" s="429">
        <v>4.8626670000000001</v>
      </c>
      <c r="D17424" s="429">
        <v>2.486151</v>
      </c>
      <c r="E17424" s="429">
        <v>2.3765160000000001</v>
      </c>
      <c r="F17424" s="429">
        <v>9.5690520000000063</v>
      </c>
    </row>
    <row r="17425" spans="1:6" x14ac:dyDescent="0.3">
      <c r="A17425" s="336">
        <v>56633</v>
      </c>
      <c r="B17425" s="2" t="s">
        <v>295</v>
      </c>
      <c r="C17425" s="429">
        <v>5.9628620000000003</v>
      </c>
      <c r="D17425" s="429">
        <v>3.4932530000000002</v>
      </c>
      <c r="E17425" s="429">
        <v>2.4696090000000002</v>
      </c>
      <c r="F17425" s="429">
        <v>10.436913999999998</v>
      </c>
    </row>
    <row r="17426" spans="1:6" x14ac:dyDescent="0.3">
      <c r="A17426" s="336">
        <v>56634</v>
      </c>
      <c r="B17426" s="2" t="s">
        <v>295</v>
      </c>
      <c r="C17426" s="429">
        <v>5.934812</v>
      </c>
      <c r="D17426" s="429">
        <v>3.214842</v>
      </c>
      <c r="E17426" s="429">
        <v>2.71997</v>
      </c>
      <c r="F17426" s="429">
        <v>11.792136000000003</v>
      </c>
    </row>
    <row r="17427" spans="1:6" x14ac:dyDescent="0.3">
      <c r="A17427" s="336">
        <v>56636</v>
      </c>
      <c r="B17427" s="2" t="s">
        <v>294</v>
      </c>
      <c r="C17427" s="429">
        <v>4.899165</v>
      </c>
      <c r="D17427" s="429">
        <v>2.643764</v>
      </c>
      <c r="E17427" s="429">
        <v>2.255401</v>
      </c>
      <c r="F17427" s="429">
        <v>9.3371440000000021</v>
      </c>
    </row>
    <row r="17428" spans="1:6" x14ac:dyDescent="0.3">
      <c r="A17428" s="336">
        <v>56637</v>
      </c>
      <c r="B17428" s="2" t="s">
        <v>294</v>
      </c>
      <c r="C17428" s="429">
        <v>4.834174</v>
      </c>
      <c r="D17428" s="429">
        <v>2.6293449999999998</v>
      </c>
      <c r="E17428" s="429">
        <v>2.2048290000000001</v>
      </c>
      <c r="F17428" s="429">
        <v>8.3697540000000004</v>
      </c>
    </row>
    <row r="17429" spans="1:6" x14ac:dyDescent="0.3">
      <c r="A17429" s="336">
        <v>56639</v>
      </c>
      <c r="B17429" s="2" t="s">
        <v>294</v>
      </c>
      <c r="C17429" s="429">
        <v>4.6909190000000001</v>
      </c>
      <c r="D17429" s="429">
        <v>2.5285150000000001</v>
      </c>
      <c r="E17429" s="429">
        <v>2.162404</v>
      </c>
      <c r="F17429" s="429">
        <v>7.3557169999999985</v>
      </c>
    </row>
    <row r="17430" spans="1:6" x14ac:dyDescent="0.3">
      <c r="A17430" s="336">
        <v>56641</v>
      </c>
      <c r="B17430" s="2" t="s">
        <v>295</v>
      </c>
      <c r="C17430" s="429">
        <v>6.0264879999999996</v>
      </c>
      <c r="D17430" s="429">
        <v>3.5469300000000001</v>
      </c>
      <c r="E17430" s="429">
        <v>2.4795579999999995</v>
      </c>
      <c r="F17430" s="429">
        <v>11.303183000000001</v>
      </c>
    </row>
    <row r="17431" spans="1:6" x14ac:dyDescent="0.3">
      <c r="A17431" s="336">
        <v>56644</v>
      </c>
      <c r="B17431" s="2" t="s">
        <v>295</v>
      </c>
      <c r="C17431" s="429">
        <v>5.9546359999999998</v>
      </c>
      <c r="D17431" s="429">
        <v>3.1830599999999998</v>
      </c>
      <c r="E17431" s="429">
        <v>2.771576</v>
      </c>
      <c r="F17431" s="429">
        <v>12.356824999999994</v>
      </c>
    </row>
    <row r="17432" spans="1:6" x14ac:dyDescent="0.3">
      <c r="A17432" s="336">
        <v>56646</v>
      </c>
      <c r="B17432" s="2" t="s">
        <v>295</v>
      </c>
      <c r="C17432" s="429">
        <v>5.9899420000000001</v>
      </c>
      <c r="D17432" s="429">
        <v>3.1521509999999999</v>
      </c>
      <c r="E17432" s="429">
        <v>2.8377910000000002</v>
      </c>
      <c r="F17432" s="429">
        <v>12.887768999999995</v>
      </c>
    </row>
    <row r="17433" spans="1:6" x14ac:dyDescent="0.3">
      <c r="A17433" s="336">
        <v>56647</v>
      </c>
      <c r="B17433" s="2" t="s">
        <v>295</v>
      </c>
      <c r="C17433" s="429">
        <v>5.8410700000000002</v>
      </c>
      <c r="D17433" s="429">
        <v>3.4061180000000002</v>
      </c>
      <c r="E17433" s="429">
        <v>2.434952</v>
      </c>
      <c r="F17433" s="429">
        <v>10.187654000000002</v>
      </c>
    </row>
    <row r="17434" spans="1:6" x14ac:dyDescent="0.3">
      <c r="A17434" s="336">
        <v>56649</v>
      </c>
      <c r="B17434" s="2" t="s">
        <v>294</v>
      </c>
      <c r="C17434" s="429">
        <v>4.4961789999999997</v>
      </c>
      <c r="D17434" s="429">
        <v>2.3607260000000001</v>
      </c>
      <c r="E17434" s="429">
        <v>2.1354529999999996</v>
      </c>
      <c r="F17434" s="429">
        <v>5.7910609999999991</v>
      </c>
    </row>
    <row r="17435" spans="1:6" x14ac:dyDescent="0.3">
      <c r="A17435" s="336">
        <v>56650</v>
      </c>
      <c r="B17435" s="2" t="s">
        <v>294</v>
      </c>
      <c r="C17435" s="429">
        <v>4.8230959999999996</v>
      </c>
      <c r="D17435" s="429">
        <v>2.4009879999999999</v>
      </c>
      <c r="E17435" s="429">
        <v>2.4221079999999997</v>
      </c>
      <c r="F17435" s="429">
        <v>9.7576569999999982</v>
      </c>
    </row>
    <row r="17436" spans="1:6" x14ac:dyDescent="0.3">
      <c r="A17436" s="336">
        <v>56651</v>
      </c>
      <c r="B17436" s="2" t="s">
        <v>295</v>
      </c>
      <c r="C17436" s="429">
        <v>6.0267229999999996</v>
      </c>
      <c r="D17436" s="429">
        <v>3.2013829999999999</v>
      </c>
      <c r="E17436" s="429">
        <v>2.8253399999999997</v>
      </c>
      <c r="F17436" s="429">
        <v>12.376137</v>
      </c>
    </row>
    <row r="17437" spans="1:6" x14ac:dyDescent="0.3">
      <c r="A17437" s="336">
        <v>56652</v>
      </c>
      <c r="B17437" s="2" t="s">
        <v>295</v>
      </c>
      <c r="C17437" s="429">
        <v>5.9840260000000001</v>
      </c>
      <c r="D17437" s="429">
        <v>3.1997849999999999</v>
      </c>
      <c r="E17437" s="429">
        <v>2.7842410000000002</v>
      </c>
      <c r="F17437" s="429">
        <v>11.697282000000005</v>
      </c>
    </row>
    <row r="17438" spans="1:6" x14ac:dyDescent="0.3">
      <c r="A17438" s="336">
        <v>56653</v>
      </c>
      <c r="B17438" s="2" t="s">
        <v>294</v>
      </c>
      <c r="C17438" s="429">
        <v>4.5523259999999999</v>
      </c>
      <c r="D17438" s="429">
        <v>2.4094199999999999</v>
      </c>
      <c r="E17438" s="429">
        <v>2.142906</v>
      </c>
      <c r="F17438" s="429">
        <v>6.1963670000000057</v>
      </c>
    </row>
    <row r="17439" spans="1:6" x14ac:dyDescent="0.3">
      <c r="A17439" s="336">
        <v>56654</v>
      </c>
      <c r="B17439" s="2" t="s">
        <v>294</v>
      </c>
      <c r="C17439" s="429">
        <v>4.6815619999999996</v>
      </c>
      <c r="D17439" s="429">
        <v>2.3236089999999998</v>
      </c>
      <c r="E17439" s="429">
        <v>2.3579529999999997</v>
      </c>
      <c r="F17439" s="429">
        <v>5.8284230000000008</v>
      </c>
    </row>
    <row r="17440" spans="1:6" x14ac:dyDescent="0.3">
      <c r="A17440" s="336">
        <v>56655</v>
      </c>
      <c r="B17440" s="2" t="s">
        <v>295</v>
      </c>
      <c r="C17440" s="429">
        <v>6.0932849999999998</v>
      </c>
      <c r="D17440" s="429">
        <v>3.513207</v>
      </c>
      <c r="E17440" s="429">
        <v>2.5800779999999999</v>
      </c>
      <c r="F17440" s="429">
        <v>10.931789999999996</v>
      </c>
    </row>
    <row r="17441" spans="1:6" x14ac:dyDescent="0.3">
      <c r="A17441" s="336">
        <v>56657</v>
      </c>
      <c r="B17441" s="2" t="s">
        <v>294</v>
      </c>
      <c r="C17441" s="429">
        <v>4.8094479999999997</v>
      </c>
      <c r="D17441" s="429">
        <v>2.6465689999999999</v>
      </c>
      <c r="E17441" s="429">
        <v>2.1628789999999998</v>
      </c>
      <c r="F17441" s="429">
        <v>8.0219459999999927</v>
      </c>
    </row>
    <row r="17442" spans="1:6" x14ac:dyDescent="0.3">
      <c r="A17442" s="336">
        <v>56659</v>
      </c>
      <c r="B17442" s="2" t="s">
        <v>294</v>
      </c>
      <c r="C17442" s="429">
        <v>4.8313649999999999</v>
      </c>
      <c r="D17442" s="429">
        <v>2.5690909999999998</v>
      </c>
      <c r="E17442" s="429">
        <v>2.2622740000000001</v>
      </c>
      <c r="F17442" s="429">
        <v>8.8129109999999997</v>
      </c>
    </row>
    <row r="17443" spans="1:6" x14ac:dyDescent="0.3">
      <c r="A17443" s="336">
        <v>56660</v>
      </c>
      <c r="B17443" s="2" t="s">
        <v>294</v>
      </c>
      <c r="C17443" s="429">
        <v>4.7874930000000004</v>
      </c>
      <c r="D17443" s="429">
        <v>2.4346760000000001</v>
      </c>
      <c r="E17443" s="429">
        <v>2.3528170000000004</v>
      </c>
      <c r="F17443" s="429">
        <v>8.4142329999999994</v>
      </c>
    </row>
    <row r="17444" spans="1:6" x14ac:dyDescent="0.3">
      <c r="A17444" s="336">
        <v>56661</v>
      </c>
      <c r="B17444" s="2" t="s">
        <v>294</v>
      </c>
      <c r="C17444" s="429">
        <v>4.799328</v>
      </c>
      <c r="D17444" s="429">
        <v>2.484855</v>
      </c>
      <c r="E17444" s="429">
        <v>2.314473</v>
      </c>
      <c r="F17444" s="429">
        <v>8.6123449999999941</v>
      </c>
    </row>
    <row r="17445" spans="1:6" x14ac:dyDescent="0.3">
      <c r="A17445" s="336">
        <v>56662</v>
      </c>
      <c r="B17445" s="2" t="s">
        <v>295</v>
      </c>
      <c r="C17445" s="429">
        <v>6.1325050000000001</v>
      </c>
      <c r="D17445" s="429">
        <v>3.546116</v>
      </c>
      <c r="E17445" s="429">
        <v>2.586389</v>
      </c>
      <c r="F17445" s="429">
        <v>10.326714999999993</v>
      </c>
    </row>
    <row r="17446" spans="1:6" x14ac:dyDescent="0.3">
      <c r="A17446" s="336">
        <v>56663</v>
      </c>
      <c r="B17446" s="2" t="s">
        <v>295</v>
      </c>
      <c r="C17446" s="429">
        <v>5.9271820000000002</v>
      </c>
      <c r="D17446" s="429">
        <v>3.5026009999999999</v>
      </c>
      <c r="E17446" s="429">
        <v>2.4245810000000003</v>
      </c>
      <c r="F17446" s="429">
        <v>10.388441</v>
      </c>
    </row>
    <row r="17447" spans="1:6" x14ac:dyDescent="0.3">
      <c r="A17447" s="336">
        <v>56666</v>
      </c>
      <c r="B17447" s="2" t="s">
        <v>295</v>
      </c>
      <c r="C17447" s="429">
        <v>5.7963060000000004</v>
      </c>
      <c r="D17447" s="429">
        <v>3.3448440000000002</v>
      </c>
      <c r="E17447" s="429">
        <v>2.4514620000000003</v>
      </c>
      <c r="F17447" s="429">
        <v>10.490091</v>
      </c>
    </row>
    <row r="17448" spans="1:6" x14ac:dyDescent="0.3">
      <c r="A17448" s="336">
        <v>56667</v>
      </c>
      <c r="B17448" s="2" t="s">
        <v>295</v>
      </c>
      <c r="C17448" s="429">
        <v>5.8806010000000004</v>
      </c>
      <c r="D17448" s="429">
        <v>3.292818</v>
      </c>
      <c r="E17448" s="429">
        <v>2.5877830000000004</v>
      </c>
      <c r="F17448" s="429">
        <v>10.833006000000001</v>
      </c>
    </row>
    <row r="17449" spans="1:6" x14ac:dyDescent="0.3">
      <c r="A17449" s="336">
        <v>56668</v>
      </c>
      <c r="B17449" s="2" t="s">
        <v>294</v>
      </c>
      <c r="C17449" s="429">
        <v>4.4881650000000004</v>
      </c>
      <c r="D17449" s="429">
        <v>2.355432</v>
      </c>
      <c r="E17449" s="429">
        <v>2.1327330000000004</v>
      </c>
      <c r="F17449" s="429">
        <v>5.7125760000000021</v>
      </c>
    </row>
    <row r="17450" spans="1:6" x14ac:dyDescent="0.3">
      <c r="A17450" s="336">
        <v>56669</v>
      </c>
      <c r="B17450" s="2" t="s">
        <v>294</v>
      </c>
      <c r="C17450" s="429">
        <v>4.4838190000000004</v>
      </c>
      <c r="D17450" s="429">
        <v>2.388652</v>
      </c>
      <c r="E17450" s="429">
        <v>2.0951670000000004</v>
      </c>
      <c r="F17450" s="429">
        <v>5.6085860000000096</v>
      </c>
    </row>
    <row r="17451" spans="1:6" x14ac:dyDescent="0.3">
      <c r="A17451" s="336">
        <v>56670</v>
      </c>
      <c r="B17451" s="2" t="s">
        <v>295</v>
      </c>
      <c r="C17451" s="429">
        <v>5.8414299999999999</v>
      </c>
      <c r="D17451" s="429">
        <v>3.3271609999999998</v>
      </c>
      <c r="E17451" s="429">
        <v>2.5142690000000001</v>
      </c>
      <c r="F17451" s="429">
        <v>10.708550999999996</v>
      </c>
    </row>
    <row r="17452" spans="1:6" x14ac:dyDescent="0.3">
      <c r="A17452" s="336">
        <v>56671</v>
      </c>
      <c r="B17452" s="2" t="s">
        <v>295</v>
      </c>
      <c r="C17452" s="429">
        <v>5.8978979999999996</v>
      </c>
      <c r="D17452" s="429">
        <v>3.27061</v>
      </c>
      <c r="E17452" s="429">
        <v>2.6272879999999996</v>
      </c>
      <c r="F17452" s="429">
        <v>11.186987999999996</v>
      </c>
    </row>
    <row r="17453" spans="1:6" x14ac:dyDescent="0.3">
      <c r="A17453" s="336">
        <v>56672</v>
      </c>
      <c r="B17453" s="2" t="s">
        <v>295</v>
      </c>
      <c r="C17453" s="429">
        <v>6.0723349999999998</v>
      </c>
      <c r="D17453" s="429">
        <v>3.590554</v>
      </c>
      <c r="E17453" s="429">
        <v>2.4817809999999998</v>
      </c>
      <c r="F17453" s="429">
        <v>10.463526000000002</v>
      </c>
    </row>
    <row r="17454" spans="1:6" x14ac:dyDescent="0.3">
      <c r="A17454" s="336">
        <v>56673</v>
      </c>
      <c r="B17454" s="2" t="s">
        <v>294</v>
      </c>
      <c r="C17454" s="429">
        <v>4.6120140000000003</v>
      </c>
      <c r="D17454" s="429">
        <v>2.2547799999999998</v>
      </c>
      <c r="E17454" s="429">
        <v>2.3572340000000005</v>
      </c>
      <c r="F17454" s="429">
        <v>10.170208000000009</v>
      </c>
    </row>
    <row r="17455" spans="1:6" x14ac:dyDescent="0.3">
      <c r="A17455" s="336">
        <v>56676</v>
      </c>
      <c r="B17455" s="2" t="s">
        <v>295</v>
      </c>
      <c r="C17455" s="429">
        <v>6.0310420000000002</v>
      </c>
      <c r="D17455" s="429">
        <v>3.1643240000000001</v>
      </c>
      <c r="E17455" s="429">
        <v>2.8667180000000001</v>
      </c>
      <c r="F17455" s="429">
        <v>11.266952999999997</v>
      </c>
    </row>
    <row r="17456" spans="1:6" x14ac:dyDescent="0.3">
      <c r="A17456" s="336">
        <v>56678</v>
      </c>
      <c r="B17456" s="2" t="s">
        <v>295</v>
      </c>
      <c r="C17456" s="429">
        <v>5.9971490000000003</v>
      </c>
      <c r="D17456" s="429">
        <v>3.20296</v>
      </c>
      <c r="E17456" s="429">
        <v>2.7941890000000003</v>
      </c>
      <c r="F17456" s="429">
        <v>11.036538999999998</v>
      </c>
    </row>
    <row r="17457" spans="1:6" x14ac:dyDescent="0.3">
      <c r="A17457" s="336">
        <v>56680</v>
      </c>
      <c r="B17457" s="2" t="s">
        <v>294</v>
      </c>
      <c r="C17457" s="429">
        <v>4.8287500000000003</v>
      </c>
      <c r="D17457" s="429">
        <v>2.5973389999999998</v>
      </c>
      <c r="E17457" s="429">
        <v>2.2314110000000005</v>
      </c>
      <c r="F17457" s="429">
        <v>8.4360429999999944</v>
      </c>
    </row>
    <row r="17458" spans="1:6" x14ac:dyDescent="0.3">
      <c r="A17458" s="336">
        <v>56681</v>
      </c>
      <c r="B17458" s="2" t="s">
        <v>295</v>
      </c>
      <c r="C17458" s="429">
        <v>5.8765109999999998</v>
      </c>
      <c r="D17458" s="429">
        <v>3.5596860000000001</v>
      </c>
      <c r="E17458" s="429">
        <v>2.3168249999999997</v>
      </c>
      <c r="F17458" s="429">
        <v>9.3942309999999978</v>
      </c>
    </row>
    <row r="17459" spans="1:6" x14ac:dyDescent="0.3">
      <c r="A17459" s="336">
        <v>56682</v>
      </c>
      <c r="B17459" s="2" t="s">
        <v>294</v>
      </c>
      <c r="C17459" s="429">
        <v>4.6135109999999999</v>
      </c>
      <c r="D17459" s="429">
        <v>2.2610839999999999</v>
      </c>
      <c r="E17459" s="429">
        <v>2.352427</v>
      </c>
      <c r="F17459" s="429">
        <v>10.165617999999995</v>
      </c>
    </row>
    <row r="17460" spans="1:6" x14ac:dyDescent="0.3">
      <c r="A17460" s="336">
        <v>56683</v>
      </c>
      <c r="B17460" s="2" t="s">
        <v>295</v>
      </c>
      <c r="C17460" s="429">
        <v>5.8713550000000003</v>
      </c>
      <c r="D17460" s="429">
        <v>3.4101539999999999</v>
      </c>
      <c r="E17460" s="429">
        <v>2.4612010000000004</v>
      </c>
      <c r="F17460" s="429">
        <v>10.242819000000001</v>
      </c>
    </row>
    <row r="17461" spans="1:6" x14ac:dyDescent="0.3">
      <c r="A17461" s="336">
        <v>56684</v>
      </c>
      <c r="B17461" s="2" t="s">
        <v>295</v>
      </c>
      <c r="C17461" s="429">
        <v>6.0133979999999996</v>
      </c>
      <c r="D17461" s="429">
        <v>3.1268189999999998</v>
      </c>
      <c r="E17461" s="429">
        <v>2.8865789999999998</v>
      </c>
      <c r="F17461" s="429">
        <v>13.315033000000003</v>
      </c>
    </row>
    <row r="17462" spans="1:6" x14ac:dyDescent="0.3">
      <c r="A17462" s="336">
        <v>56685</v>
      </c>
      <c r="B17462" s="2" t="s">
        <v>294</v>
      </c>
      <c r="C17462" s="429">
        <v>4.7714540000000003</v>
      </c>
      <c r="D17462" s="429">
        <v>2.3470110000000002</v>
      </c>
      <c r="E17462" s="429">
        <v>2.4244430000000001</v>
      </c>
      <c r="F17462" s="429">
        <v>9.0864569999999993</v>
      </c>
    </row>
    <row r="17463" spans="1:6" x14ac:dyDescent="0.3">
      <c r="A17463" s="336">
        <v>56686</v>
      </c>
      <c r="B17463" s="2" t="s">
        <v>294</v>
      </c>
      <c r="C17463" s="429">
        <v>4.6042490000000003</v>
      </c>
      <c r="D17463" s="429">
        <v>2.2373099999999999</v>
      </c>
      <c r="E17463" s="429">
        <v>2.3669390000000003</v>
      </c>
      <c r="F17463" s="429">
        <v>10.005763999999996</v>
      </c>
    </row>
    <row r="17464" spans="1:6" x14ac:dyDescent="0.3">
      <c r="A17464" s="336">
        <v>56688</v>
      </c>
      <c r="B17464" s="2" t="s">
        <v>294</v>
      </c>
      <c r="C17464" s="429">
        <v>4.785755</v>
      </c>
      <c r="D17464" s="429">
        <v>2.5403760000000002</v>
      </c>
      <c r="E17464" s="429">
        <v>2.2453789999999998</v>
      </c>
      <c r="F17464" s="429">
        <v>8.3340279999999929</v>
      </c>
    </row>
    <row r="17465" spans="1:6" x14ac:dyDescent="0.3">
      <c r="A17465" s="336">
        <v>56701</v>
      </c>
      <c r="B17465" s="2" t="s">
        <v>295</v>
      </c>
      <c r="C17465" s="429">
        <v>6.0473689999999998</v>
      </c>
      <c r="D17465" s="429">
        <v>2.8550209999999998</v>
      </c>
      <c r="E17465" s="429">
        <v>3.192348</v>
      </c>
      <c r="F17465" s="429">
        <v>15.271755000000002</v>
      </c>
    </row>
    <row r="17466" spans="1:6" x14ac:dyDescent="0.3">
      <c r="A17466" s="336">
        <v>56710</v>
      </c>
      <c r="B17466" s="2" t="s">
        <v>295</v>
      </c>
      <c r="C17466" s="429">
        <v>6.2128199999999998</v>
      </c>
      <c r="D17466" s="429">
        <v>2.5207310000000001</v>
      </c>
      <c r="E17466" s="429">
        <v>3.6920889999999997</v>
      </c>
      <c r="F17466" s="429">
        <v>18.278565</v>
      </c>
    </row>
    <row r="17467" spans="1:6" x14ac:dyDescent="0.3">
      <c r="A17467" s="336">
        <v>56711</v>
      </c>
      <c r="B17467" s="2" t="s">
        <v>294</v>
      </c>
      <c r="C17467" s="429">
        <v>4.523568</v>
      </c>
      <c r="D17467" s="429">
        <v>2.1661969999999999</v>
      </c>
      <c r="E17467" s="429">
        <v>2.3573710000000001</v>
      </c>
      <c r="F17467" s="429">
        <v>8.7019300000000044</v>
      </c>
    </row>
    <row r="17468" spans="1:6" x14ac:dyDescent="0.3">
      <c r="A17468" s="336">
        <v>56713</v>
      </c>
      <c r="B17468" s="2" t="s">
        <v>295</v>
      </c>
      <c r="C17468" s="429">
        <v>6.1628800000000004</v>
      </c>
      <c r="D17468" s="429">
        <v>2.5166140000000001</v>
      </c>
      <c r="E17468" s="429">
        <v>3.6462660000000002</v>
      </c>
      <c r="F17468" s="429">
        <v>17.926256000000002</v>
      </c>
    </row>
    <row r="17469" spans="1:6" x14ac:dyDescent="0.3">
      <c r="A17469" s="336">
        <v>56714</v>
      </c>
      <c r="B17469" s="2" t="s">
        <v>295</v>
      </c>
      <c r="C17469" s="429">
        <v>5.7971779999999997</v>
      </c>
      <c r="D17469" s="429">
        <v>2.8480460000000001</v>
      </c>
      <c r="E17469" s="429">
        <v>2.9491319999999996</v>
      </c>
      <c r="F17469" s="429">
        <v>13.973174</v>
      </c>
    </row>
    <row r="17470" spans="1:6" x14ac:dyDescent="0.3">
      <c r="A17470" s="336">
        <v>56715</v>
      </c>
      <c r="B17470" s="2" t="s">
        <v>295</v>
      </c>
      <c r="C17470" s="429">
        <v>6.0995730000000004</v>
      </c>
      <c r="D17470" s="429">
        <v>2.9499059999999999</v>
      </c>
      <c r="E17470" s="429">
        <v>3.1496670000000004</v>
      </c>
      <c r="F17470" s="429">
        <v>14.811004000000001</v>
      </c>
    </row>
    <row r="17471" spans="1:6" x14ac:dyDescent="0.3">
      <c r="A17471" s="336">
        <v>56716</v>
      </c>
      <c r="B17471" s="2" t="s">
        <v>295</v>
      </c>
      <c r="C17471" s="429">
        <v>6.3333149999999998</v>
      </c>
      <c r="D17471" s="429">
        <v>2.6449699999999998</v>
      </c>
      <c r="E17471" s="429">
        <v>3.688345</v>
      </c>
      <c r="F17471" s="429">
        <v>17.589493999999991</v>
      </c>
    </row>
    <row r="17472" spans="1:6" x14ac:dyDescent="0.3">
      <c r="A17472" s="336">
        <v>56720</v>
      </c>
      <c r="B17472" s="2" t="s">
        <v>295</v>
      </c>
      <c r="C17472" s="429">
        <v>6.0781200000000002</v>
      </c>
      <c r="D17472" s="429">
        <v>2.4906990000000002</v>
      </c>
      <c r="E17472" s="429">
        <v>3.587421</v>
      </c>
      <c r="F17472" s="429">
        <v>17.126304999999999</v>
      </c>
    </row>
    <row r="17473" spans="1:6" x14ac:dyDescent="0.3">
      <c r="A17473" s="336">
        <v>56721</v>
      </c>
      <c r="B17473" s="2" t="s">
        <v>295</v>
      </c>
      <c r="C17473" s="429">
        <v>6.2911710000000003</v>
      </c>
      <c r="D17473" s="429">
        <v>2.5522209999999999</v>
      </c>
      <c r="E17473" s="429">
        <v>3.7389500000000004</v>
      </c>
      <c r="F17473" s="429">
        <v>18.455901999999998</v>
      </c>
    </row>
    <row r="17474" spans="1:6" x14ac:dyDescent="0.3">
      <c r="A17474" s="336">
        <v>56722</v>
      </c>
      <c r="B17474" s="2" t="s">
        <v>295</v>
      </c>
      <c r="C17474" s="429">
        <v>6.2458429999999998</v>
      </c>
      <c r="D17474" s="429">
        <v>2.6158290000000002</v>
      </c>
      <c r="E17474" s="429">
        <v>3.6300139999999996</v>
      </c>
      <c r="F17474" s="429">
        <v>17.685662000000004</v>
      </c>
    </row>
    <row r="17475" spans="1:6" x14ac:dyDescent="0.3">
      <c r="A17475" s="336">
        <v>56723</v>
      </c>
      <c r="B17475" s="2" t="s">
        <v>295</v>
      </c>
      <c r="C17475" s="429">
        <v>6.4110560000000003</v>
      </c>
      <c r="D17475" s="429">
        <v>2.5884010000000002</v>
      </c>
      <c r="E17475" s="429">
        <v>3.8226550000000001</v>
      </c>
      <c r="F17475" s="429">
        <v>18.456791000000003</v>
      </c>
    </row>
    <row r="17476" spans="1:6" x14ac:dyDescent="0.3">
      <c r="A17476" s="336">
        <v>56724</v>
      </c>
      <c r="B17476" s="2" t="s">
        <v>295</v>
      </c>
      <c r="C17476" s="429">
        <v>5.8030689999999998</v>
      </c>
      <c r="D17476" s="429">
        <v>3.0814849999999998</v>
      </c>
      <c r="E17476" s="429">
        <v>2.721584</v>
      </c>
      <c r="F17476" s="429">
        <v>13.287726000000006</v>
      </c>
    </row>
    <row r="17477" spans="1:6" x14ac:dyDescent="0.3">
      <c r="A17477" s="336">
        <v>56725</v>
      </c>
      <c r="B17477" s="2" t="s">
        <v>295</v>
      </c>
      <c r="C17477" s="429">
        <v>5.9307460000000001</v>
      </c>
      <c r="D17477" s="429">
        <v>3.0998939999999999</v>
      </c>
      <c r="E17477" s="429">
        <v>2.8308520000000001</v>
      </c>
      <c r="F17477" s="429">
        <v>13.317958000000008</v>
      </c>
    </row>
    <row r="17478" spans="1:6" x14ac:dyDescent="0.3">
      <c r="A17478" s="336">
        <v>56726</v>
      </c>
      <c r="B17478" s="2" t="s">
        <v>295</v>
      </c>
      <c r="C17478" s="429">
        <v>5.8409750000000003</v>
      </c>
      <c r="D17478" s="429">
        <v>2.8647809999999998</v>
      </c>
      <c r="E17478" s="429">
        <v>2.9761940000000005</v>
      </c>
      <c r="F17478" s="429">
        <v>14.374730000000003</v>
      </c>
    </row>
    <row r="17479" spans="1:6" x14ac:dyDescent="0.3">
      <c r="A17479" s="336">
        <v>56727</v>
      </c>
      <c r="B17479" s="2" t="s">
        <v>295</v>
      </c>
      <c r="C17479" s="429">
        <v>5.8412759999999997</v>
      </c>
      <c r="D17479" s="429">
        <v>3.1448550000000002</v>
      </c>
      <c r="E17479" s="429">
        <v>2.6964209999999995</v>
      </c>
      <c r="F17479" s="429">
        <v>12.765344000000002</v>
      </c>
    </row>
    <row r="17480" spans="1:6" x14ac:dyDescent="0.3">
      <c r="A17480" s="336">
        <v>56728</v>
      </c>
      <c r="B17480" s="2" t="s">
        <v>295</v>
      </c>
      <c r="C17480" s="429">
        <v>6.0246700000000004</v>
      </c>
      <c r="D17480" s="429">
        <v>2.5134780000000001</v>
      </c>
      <c r="E17480" s="429">
        <v>3.5111920000000003</v>
      </c>
      <c r="F17480" s="429">
        <v>16.715326999999998</v>
      </c>
    </row>
    <row r="17481" spans="1:6" x14ac:dyDescent="0.3">
      <c r="A17481" s="336">
        <v>56729</v>
      </c>
      <c r="B17481" s="2" t="s">
        <v>295</v>
      </c>
      <c r="C17481" s="429">
        <v>5.9580149999999996</v>
      </c>
      <c r="D17481" s="429">
        <v>2.6099190000000001</v>
      </c>
      <c r="E17481" s="429">
        <v>3.3480959999999995</v>
      </c>
      <c r="F17481" s="429">
        <v>15.780621999999997</v>
      </c>
    </row>
    <row r="17482" spans="1:6" x14ac:dyDescent="0.3">
      <c r="A17482" s="336">
        <v>56732</v>
      </c>
      <c r="B17482" s="2" t="s">
        <v>295</v>
      </c>
      <c r="C17482" s="429">
        <v>5.9823719999999998</v>
      </c>
      <c r="D17482" s="429">
        <v>2.6099410000000001</v>
      </c>
      <c r="E17482" s="429">
        <v>3.3724309999999997</v>
      </c>
      <c r="F17482" s="429">
        <v>15.989664999999988</v>
      </c>
    </row>
    <row r="17483" spans="1:6" x14ac:dyDescent="0.3">
      <c r="A17483" s="336">
        <v>56733</v>
      </c>
      <c r="B17483" s="2" t="s">
        <v>295</v>
      </c>
      <c r="C17483" s="429">
        <v>6.084155</v>
      </c>
      <c r="D17483" s="429">
        <v>2.4707349999999999</v>
      </c>
      <c r="E17483" s="429">
        <v>3.6134200000000001</v>
      </c>
      <c r="F17483" s="429">
        <v>17.381865000000008</v>
      </c>
    </row>
    <row r="17484" spans="1:6" x14ac:dyDescent="0.3">
      <c r="A17484" s="336">
        <v>56734</v>
      </c>
      <c r="B17484" s="2" t="s">
        <v>295</v>
      </c>
      <c r="C17484" s="429">
        <v>5.895473</v>
      </c>
      <c r="D17484" s="429">
        <v>2.6275210000000002</v>
      </c>
      <c r="E17484" s="429">
        <v>3.2679519999999997</v>
      </c>
      <c r="F17484" s="429">
        <v>15.118604000000001</v>
      </c>
    </row>
    <row r="17485" spans="1:6" x14ac:dyDescent="0.3">
      <c r="A17485" s="336">
        <v>56735</v>
      </c>
      <c r="B17485" s="2" t="s">
        <v>295</v>
      </c>
      <c r="C17485" s="429">
        <v>5.9391670000000003</v>
      </c>
      <c r="D17485" s="429">
        <v>2.5435140000000001</v>
      </c>
      <c r="E17485" s="429">
        <v>3.3956530000000003</v>
      </c>
      <c r="F17485" s="429">
        <v>15.581152000000007</v>
      </c>
    </row>
    <row r="17486" spans="1:6" x14ac:dyDescent="0.3">
      <c r="A17486" s="336">
        <v>56736</v>
      </c>
      <c r="B17486" s="2" t="s">
        <v>295</v>
      </c>
      <c r="C17486" s="429">
        <v>6.2140930000000001</v>
      </c>
      <c r="D17486" s="429">
        <v>2.8317700000000001</v>
      </c>
      <c r="E17486" s="429">
        <v>3.382323</v>
      </c>
      <c r="F17486" s="429">
        <v>15.767159999999997</v>
      </c>
    </row>
    <row r="17487" spans="1:6" x14ac:dyDescent="0.3">
      <c r="A17487" s="336">
        <v>56737</v>
      </c>
      <c r="B17487" s="2" t="s">
        <v>295</v>
      </c>
      <c r="C17487" s="429">
        <v>5.8699849999999998</v>
      </c>
      <c r="D17487" s="429">
        <v>2.9363890000000001</v>
      </c>
      <c r="E17487" s="429">
        <v>2.9335959999999996</v>
      </c>
      <c r="F17487" s="429">
        <v>14.293253</v>
      </c>
    </row>
    <row r="17488" spans="1:6" x14ac:dyDescent="0.3">
      <c r="A17488" s="336">
        <v>56738</v>
      </c>
      <c r="B17488" s="2" t="s">
        <v>295</v>
      </c>
      <c r="C17488" s="429">
        <v>5.9761240000000004</v>
      </c>
      <c r="D17488" s="429">
        <v>2.8262849999999999</v>
      </c>
      <c r="E17488" s="429">
        <v>3.1498390000000005</v>
      </c>
      <c r="F17488" s="429">
        <v>15.224583000000003</v>
      </c>
    </row>
    <row r="17489" spans="1:6" x14ac:dyDescent="0.3">
      <c r="A17489" s="336">
        <v>56740</v>
      </c>
      <c r="B17489" s="2" t="s">
        <v>295</v>
      </c>
      <c r="C17489" s="429">
        <v>5.9523849999999996</v>
      </c>
      <c r="D17489" s="429">
        <v>2.638757</v>
      </c>
      <c r="E17489" s="429">
        <v>3.3136279999999996</v>
      </c>
      <c r="F17489" s="429">
        <v>15.702506999999997</v>
      </c>
    </row>
    <row r="17490" spans="1:6" x14ac:dyDescent="0.3">
      <c r="A17490" s="336">
        <v>56741</v>
      </c>
      <c r="B17490" s="2" t="s">
        <v>294</v>
      </c>
      <c r="C17490" s="429">
        <v>4.5088800000000004</v>
      </c>
      <c r="D17490" s="429">
        <v>2.1034259999999998</v>
      </c>
      <c r="E17490" s="429">
        <v>2.4054540000000006</v>
      </c>
      <c r="F17490" s="429">
        <v>8.4202659999999945</v>
      </c>
    </row>
    <row r="17491" spans="1:6" x14ac:dyDescent="0.3">
      <c r="A17491" s="336">
        <v>56742</v>
      </c>
      <c r="B17491" s="2" t="s">
        <v>295</v>
      </c>
      <c r="C17491" s="429">
        <v>6.0418079999999996</v>
      </c>
      <c r="D17491" s="429">
        <v>3.0539589999999999</v>
      </c>
      <c r="E17491" s="429">
        <v>2.9878489999999998</v>
      </c>
      <c r="F17491" s="429">
        <v>13.971781999999997</v>
      </c>
    </row>
    <row r="17492" spans="1:6" x14ac:dyDescent="0.3">
      <c r="A17492" s="336">
        <v>56744</v>
      </c>
      <c r="B17492" s="2" t="s">
        <v>295</v>
      </c>
      <c r="C17492" s="429">
        <v>6.2300279999999999</v>
      </c>
      <c r="D17492" s="429">
        <v>2.497808</v>
      </c>
      <c r="E17492" s="429">
        <v>3.7322199999999999</v>
      </c>
      <c r="F17492" s="429">
        <v>18.626538000000004</v>
      </c>
    </row>
    <row r="17493" spans="1:6" x14ac:dyDescent="0.3">
      <c r="A17493" s="336">
        <v>56748</v>
      </c>
      <c r="B17493" s="2" t="s">
        <v>295</v>
      </c>
      <c r="C17493" s="429">
        <v>6.0291790000000001</v>
      </c>
      <c r="D17493" s="429">
        <v>3.0086439999999999</v>
      </c>
      <c r="E17493" s="429">
        <v>3.0205350000000002</v>
      </c>
      <c r="F17493" s="429">
        <v>14.232807999999999</v>
      </c>
    </row>
    <row r="17494" spans="1:6" x14ac:dyDescent="0.3">
      <c r="A17494" s="336">
        <v>56750</v>
      </c>
      <c r="B17494" s="2" t="s">
        <v>295</v>
      </c>
      <c r="C17494" s="429">
        <v>6.1657909999999996</v>
      </c>
      <c r="D17494" s="429">
        <v>2.7848679999999999</v>
      </c>
      <c r="E17494" s="429">
        <v>3.3809229999999997</v>
      </c>
      <c r="F17494" s="429">
        <v>16.071999000000002</v>
      </c>
    </row>
    <row r="17495" spans="1:6" x14ac:dyDescent="0.3">
      <c r="A17495" s="336">
        <v>56751</v>
      </c>
      <c r="B17495" s="2" t="s">
        <v>294</v>
      </c>
      <c r="C17495" s="429">
        <v>4.6652440000000004</v>
      </c>
      <c r="D17495" s="429">
        <v>2.1565210000000001</v>
      </c>
      <c r="E17495" s="429">
        <v>2.5087230000000003</v>
      </c>
      <c r="F17495" s="429">
        <v>11.901665999999995</v>
      </c>
    </row>
    <row r="17496" spans="1:6" x14ac:dyDescent="0.3">
      <c r="A17496" s="336">
        <v>56754</v>
      </c>
      <c r="B17496" s="2" t="s">
        <v>295</v>
      </c>
      <c r="C17496" s="429">
        <v>6.120635</v>
      </c>
      <c r="D17496" s="429">
        <v>2.7836240000000001</v>
      </c>
      <c r="E17496" s="429">
        <v>3.3370109999999999</v>
      </c>
      <c r="F17496" s="429">
        <v>15.953494000000006</v>
      </c>
    </row>
    <row r="17497" spans="1:6" x14ac:dyDescent="0.3">
      <c r="A17497" s="336">
        <v>56755</v>
      </c>
      <c r="B17497" s="2" t="s">
        <v>295</v>
      </c>
      <c r="C17497" s="429">
        <v>5.9703790000000003</v>
      </c>
      <c r="D17497" s="429">
        <v>2.6445259999999999</v>
      </c>
      <c r="E17497" s="429">
        <v>3.3258530000000004</v>
      </c>
      <c r="F17497" s="429">
        <v>16.227260999999999</v>
      </c>
    </row>
    <row r="17498" spans="1:6" x14ac:dyDescent="0.3">
      <c r="A17498" s="336">
        <v>56756</v>
      </c>
      <c r="B17498" s="2" t="s">
        <v>294</v>
      </c>
      <c r="C17498" s="429">
        <v>4.626322</v>
      </c>
      <c r="D17498" s="429">
        <v>2.234213</v>
      </c>
      <c r="E17498" s="429">
        <v>2.392109</v>
      </c>
      <c r="F17498" s="429">
        <v>10.802738999999999</v>
      </c>
    </row>
    <row r="17499" spans="1:6" x14ac:dyDescent="0.3">
      <c r="A17499" s="336">
        <v>56757</v>
      </c>
      <c r="B17499" s="2" t="s">
        <v>295</v>
      </c>
      <c r="C17499" s="429">
        <v>6.1162570000000001</v>
      </c>
      <c r="D17499" s="429">
        <v>2.5030410000000001</v>
      </c>
      <c r="E17499" s="429">
        <v>3.613216</v>
      </c>
      <c r="F17499" s="429">
        <v>17.62677200000001</v>
      </c>
    </row>
    <row r="17500" spans="1:6" x14ac:dyDescent="0.3">
      <c r="A17500" s="336">
        <v>56758</v>
      </c>
      <c r="B17500" s="2" t="s">
        <v>295</v>
      </c>
      <c r="C17500" s="429">
        <v>5.9933300000000003</v>
      </c>
      <c r="D17500" s="429">
        <v>2.6872630000000002</v>
      </c>
      <c r="E17500" s="429">
        <v>3.3060670000000001</v>
      </c>
      <c r="F17500" s="429">
        <v>15.901354000000005</v>
      </c>
    </row>
    <row r="17501" spans="1:6" x14ac:dyDescent="0.3">
      <c r="A17501" s="336">
        <v>56759</v>
      </c>
      <c r="B17501" s="2" t="s">
        <v>295</v>
      </c>
      <c r="C17501" s="429">
        <v>5.8469829999999998</v>
      </c>
      <c r="D17501" s="429">
        <v>2.885421</v>
      </c>
      <c r="E17501" s="429">
        <v>2.9615619999999998</v>
      </c>
      <c r="F17501" s="429">
        <v>14.384049000000005</v>
      </c>
    </row>
    <row r="17502" spans="1:6" x14ac:dyDescent="0.3">
      <c r="A17502" s="336">
        <v>56760</v>
      </c>
      <c r="B17502" s="2" t="s">
        <v>295</v>
      </c>
      <c r="C17502" s="429">
        <v>6.0851749999999996</v>
      </c>
      <c r="D17502" s="429">
        <v>2.6608170000000002</v>
      </c>
      <c r="E17502" s="429">
        <v>3.4243579999999993</v>
      </c>
      <c r="F17502" s="429">
        <v>16.521977000000003</v>
      </c>
    </row>
    <row r="17503" spans="1:6" x14ac:dyDescent="0.3">
      <c r="A17503" s="336">
        <v>56761</v>
      </c>
      <c r="B17503" s="2" t="s">
        <v>295</v>
      </c>
      <c r="C17503" s="429">
        <v>5.7433990000000001</v>
      </c>
      <c r="D17503" s="429">
        <v>3.1211090000000001</v>
      </c>
      <c r="E17503" s="429">
        <v>2.62229</v>
      </c>
      <c r="F17503" s="429">
        <v>12.818916999999999</v>
      </c>
    </row>
    <row r="17504" spans="1:6" x14ac:dyDescent="0.3">
      <c r="A17504" s="336">
        <v>56762</v>
      </c>
      <c r="B17504" s="2" t="s">
        <v>295</v>
      </c>
      <c r="C17504" s="429">
        <v>6.1832599999999998</v>
      </c>
      <c r="D17504" s="429">
        <v>2.587974</v>
      </c>
      <c r="E17504" s="429">
        <v>3.5952859999999998</v>
      </c>
      <c r="F17504" s="429">
        <v>17.606506</v>
      </c>
    </row>
    <row r="17505" spans="1:6" x14ac:dyDescent="0.3">
      <c r="A17505" s="336">
        <v>56763</v>
      </c>
      <c r="B17505" s="2" t="s">
        <v>294</v>
      </c>
      <c r="C17505" s="429">
        <v>4.6117109999999997</v>
      </c>
      <c r="D17505" s="429">
        <v>2.2643119999999999</v>
      </c>
      <c r="E17505" s="429">
        <v>2.3473989999999998</v>
      </c>
      <c r="F17505" s="429">
        <v>10.153253999999997</v>
      </c>
    </row>
    <row r="17506" spans="1:6" x14ac:dyDescent="0.3">
      <c r="A17506" s="336">
        <v>57001</v>
      </c>
      <c r="B17506" s="2" t="s">
        <v>295</v>
      </c>
      <c r="C17506" s="429">
        <v>7.1955970000000002</v>
      </c>
      <c r="D17506" s="429">
        <v>2.8401049999999999</v>
      </c>
      <c r="E17506" s="429">
        <v>4.3554919999999999</v>
      </c>
      <c r="F17506" s="429">
        <v>21.587261000000009</v>
      </c>
    </row>
    <row r="17507" spans="1:6" x14ac:dyDescent="0.3">
      <c r="A17507" s="336">
        <v>57002</v>
      </c>
      <c r="B17507" s="2" t="s">
        <v>295</v>
      </c>
      <c r="C17507" s="429">
        <v>7.0164790000000004</v>
      </c>
      <c r="D17507" s="429">
        <v>2.7251949999999998</v>
      </c>
      <c r="E17507" s="429">
        <v>4.291284000000001</v>
      </c>
      <c r="F17507" s="429">
        <v>20.031648000000004</v>
      </c>
    </row>
    <row r="17508" spans="1:6" x14ac:dyDescent="0.3">
      <c r="A17508" s="336">
        <v>57003</v>
      </c>
      <c r="B17508" s="2" t="s">
        <v>295</v>
      </c>
      <c r="C17508" s="429">
        <v>7.1624559999999997</v>
      </c>
      <c r="D17508" s="429">
        <v>2.5644960000000001</v>
      </c>
      <c r="E17508" s="429">
        <v>4.5979599999999996</v>
      </c>
      <c r="F17508" s="429">
        <v>20.005760999999993</v>
      </c>
    </row>
    <row r="17509" spans="1:6" x14ac:dyDescent="0.3">
      <c r="A17509" s="336">
        <v>57004</v>
      </c>
      <c r="B17509" s="2" t="s">
        <v>295</v>
      </c>
      <c r="C17509" s="429">
        <v>7.2639670000000001</v>
      </c>
      <c r="D17509" s="429">
        <v>2.7994659999999998</v>
      </c>
      <c r="E17509" s="429">
        <v>4.4645010000000003</v>
      </c>
      <c r="F17509" s="429">
        <v>22.362822999999988</v>
      </c>
    </row>
    <row r="17510" spans="1:6" x14ac:dyDescent="0.3">
      <c r="A17510" s="336">
        <v>57005</v>
      </c>
      <c r="B17510" s="2" t="s">
        <v>295</v>
      </c>
      <c r="C17510" s="429">
        <v>7.1862269999999997</v>
      </c>
      <c r="D17510" s="429">
        <v>2.597944</v>
      </c>
      <c r="E17510" s="429">
        <v>4.5882829999999997</v>
      </c>
      <c r="F17510" s="429">
        <v>20.077459999999999</v>
      </c>
    </row>
    <row r="17511" spans="1:6" x14ac:dyDescent="0.3">
      <c r="A17511" s="336">
        <v>57006</v>
      </c>
      <c r="B17511" s="2" t="s">
        <v>295</v>
      </c>
      <c r="C17511" s="429">
        <v>7.0341930000000001</v>
      </c>
      <c r="D17511" s="429">
        <v>2.7032690000000001</v>
      </c>
      <c r="E17511" s="429">
        <v>4.3309239999999996</v>
      </c>
      <c r="F17511" s="429">
        <v>20.263197999999996</v>
      </c>
    </row>
    <row r="17512" spans="1:6" x14ac:dyDescent="0.3">
      <c r="A17512" s="336">
        <v>57007</v>
      </c>
      <c r="B17512" s="2" t="s">
        <v>295</v>
      </c>
      <c r="C17512" s="429">
        <v>7.0339840000000002</v>
      </c>
      <c r="D17512" s="429">
        <v>2.6992180000000001</v>
      </c>
      <c r="E17512" s="429">
        <v>4.3347660000000001</v>
      </c>
      <c r="F17512" s="429">
        <v>20.344944999999996</v>
      </c>
    </row>
    <row r="17513" spans="1:6" x14ac:dyDescent="0.3">
      <c r="A17513" s="336">
        <v>57010</v>
      </c>
      <c r="B17513" s="2" t="s">
        <v>295</v>
      </c>
      <c r="C17513" s="429">
        <v>7.3047380000000004</v>
      </c>
      <c r="D17513" s="429">
        <v>2.9320089999999999</v>
      </c>
      <c r="E17513" s="429">
        <v>4.3727290000000005</v>
      </c>
      <c r="F17513" s="429">
        <v>22.595997999999998</v>
      </c>
    </row>
    <row r="17514" spans="1:6" x14ac:dyDescent="0.3">
      <c r="A17514" s="336">
        <v>57012</v>
      </c>
      <c r="B17514" s="2" t="s">
        <v>295</v>
      </c>
      <c r="C17514" s="429">
        <v>7.2984770000000001</v>
      </c>
      <c r="D17514" s="429">
        <v>2.750931</v>
      </c>
      <c r="E17514" s="429">
        <v>4.5475460000000005</v>
      </c>
      <c r="F17514" s="429">
        <v>21.498713000000006</v>
      </c>
    </row>
    <row r="17515" spans="1:6" x14ac:dyDescent="0.3">
      <c r="A17515" s="336">
        <v>57013</v>
      </c>
      <c r="B17515" s="2" t="s">
        <v>295</v>
      </c>
      <c r="C17515" s="429">
        <v>7.2210489999999998</v>
      </c>
      <c r="D17515" s="429">
        <v>2.6996349999999998</v>
      </c>
      <c r="E17515" s="429">
        <v>4.521414</v>
      </c>
      <c r="F17515" s="429">
        <v>21.400283000000005</v>
      </c>
    </row>
    <row r="17516" spans="1:6" x14ac:dyDescent="0.3">
      <c r="A17516" s="336">
        <v>57014</v>
      </c>
      <c r="B17516" s="2" t="s">
        <v>295</v>
      </c>
      <c r="C17516" s="429">
        <v>7.3415030000000003</v>
      </c>
      <c r="D17516" s="429">
        <v>2.777139</v>
      </c>
      <c r="E17516" s="429">
        <v>4.5643640000000003</v>
      </c>
      <c r="F17516" s="429">
        <v>22.843303000000009</v>
      </c>
    </row>
    <row r="17517" spans="1:6" x14ac:dyDescent="0.3">
      <c r="A17517" s="336">
        <v>57015</v>
      </c>
      <c r="B17517" s="2" t="s">
        <v>295</v>
      </c>
      <c r="C17517" s="429">
        <v>7.2741400000000001</v>
      </c>
      <c r="D17517" s="429">
        <v>2.6371709999999999</v>
      </c>
      <c r="E17517" s="429">
        <v>4.6369690000000006</v>
      </c>
      <c r="F17517" s="429">
        <v>21.734005999999997</v>
      </c>
    </row>
    <row r="17518" spans="1:6" x14ac:dyDescent="0.3">
      <c r="A17518" s="336">
        <v>57016</v>
      </c>
      <c r="B17518" s="2" t="s">
        <v>295</v>
      </c>
      <c r="C17518" s="429">
        <v>7.1480819999999996</v>
      </c>
      <c r="D17518" s="429">
        <v>2.703344</v>
      </c>
      <c r="E17518" s="429">
        <v>4.4447379999999992</v>
      </c>
      <c r="F17518" s="429">
        <v>19.642652999999996</v>
      </c>
    </row>
    <row r="17519" spans="1:6" x14ac:dyDescent="0.3">
      <c r="A17519" s="336">
        <v>57017</v>
      </c>
      <c r="B17519" s="2" t="s">
        <v>295</v>
      </c>
      <c r="C17519" s="429">
        <v>7.0944159999999998</v>
      </c>
      <c r="D17519" s="429">
        <v>2.6792820000000002</v>
      </c>
      <c r="E17519" s="429">
        <v>4.4151340000000001</v>
      </c>
      <c r="F17519" s="429">
        <v>19.860396999999999</v>
      </c>
    </row>
    <row r="17520" spans="1:6" x14ac:dyDescent="0.3">
      <c r="A17520" s="336">
        <v>57018</v>
      </c>
      <c r="B17520" s="2" t="s">
        <v>295</v>
      </c>
      <c r="C17520" s="429">
        <v>7.1642479999999997</v>
      </c>
      <c r="D17520" s="429">
        <v>2.659446</v>
      </c>
      <c r="E17520" s="429">
        <v>4.5048019999999998</v>
      </c>
      <c r="F17520" s="429">
        <v>19.864069000000008</v>
      </c>
    </row>
    <row r="17521" spans="1:6" x14ac:dyDescent="0.3">
      <c r="A17521" s="336">
        <v>57020</v>
      </c>
      <c r="B17521" s="2" t="s">
        <v>295</v>
      </c>
      <c r="C17521" s="429">
        <v>7.1998730000000002</v>
      </c>
      <c r="D17521" s="429">
        <v>2.5488010000000001</v>
      </c>
      <c r="E17521" s="429">
        <v>4.6510720000000001</v>
      </c>
      <c r="F17521" s="429">
        <v>20.237033000000004</v>
      </c>
    </row>
    <row r="17522" spans="1:6" x14ac:dyDescent="0.3">
      <c r="A17522" s="336">
        <v>57021</v>
      </c>
      <c r="B17522" s="2" t="s">
        <v>295</v>
      </c>
      <c r="C17522" s="429">
        <v>7.3133889999999999</v>
      </c>
      <c r="D17522" s="429">
        <v>2.6947800000000002</v>
      </c>
      <c r="E17522" s="429">
        <v>4.6186089999999993</v>
      </c>
      <c r="F17522" s="429">
        <v>22.546457999999998</v>
      </c>
    </row>
    <row r="17523" spans="1:6" x14ac:dyDescent="0.3">
      <c r="A17523" s="336">
        <v>57022</v>
      </c>
      <c r="B17523" s="2" t="s">
        <v>295</v>
      </c>
      <c r="C17523" s="429">
        <v>7.1258970000000001</v>
      </c>
      <c r="D17523" s="429">
        <v>2.6295739999999999</v>
      </c>
      <c r="E17523" s="429">
        <v>4.4963230000000003</v>
      </c>
      <c r="F17523" s="429">
        <v>19.732333000000004</v>
      </c>
    </row>
    <row r="17524" spans="1:6" x14ac:dyDescent="0.3">
      <c r="A17524" s="336">
        <v>57024</v>
      </c>
      <c r="B17524" s="2" t="s">
        <v>295</v>
      </c>
      <c r="C17524" s="429">
        <v>7.0703969999999998</v>
      </c>
      <c r="D17524" s="429">
        <v>2.7052040000000002</v>
      </c>
      <c r="E17524" s="429">
        <v>4.3651929999999997</v>
      </c>
      <c r="F17524" s="429">
        <v>19.512553000000008</v>
      </c>
    </row>
    <row r="17525" spans="1:6" x14ac:dyDescent="0.3">
      <c r="A17525" s="336">
        <v>57025</v>
      </c>
      <c r="B17525" s="2" t="s">
        <v>295</v>
      </c>
      <c r="C17525" s="429">
        <v>7.2225950000000001</v>
      </c>
      <c r="D17525" s="429">
        <v>2.9066860000000001</v>
      </c>
      <c r="E17525" s="429">
        <v>4.3159089999999996</v>
      </c>
      <c r="F17525" s="429">
        <v>21.825174999999994</v>
      </c>
    </row>
    <row r="17526" spans="1:6" x14ac:dyDescent="0.3">
      <c r="A17526" s="336">
        <v>57026</v>
      </c>
      <c r="B17526" s="2" t="s">
        <v>295</v>
      </c>
      <c r="C17526" s="429">
        <v>6.9676239999999998</v>
      </c>
      <c r="D17526" s="429">
        <v>2.795801</v>
      </c>
      <c r="E17526" s="429">
        <v>4.1718229999999998</v>
      </c>
      <c r="F17526" s="429">
        <v>19.182000999999989</v>
      </c>
    </row>
    <row r="17527" spans="1:6" x14ac:dyDescent="0.3">
      <c r="A17527" s="336">
        <v>57027</v>
      </c>
      <c r="B17527" s="2" t="s">
        <v>295</v>
      </c>
      <c r="C17527" s="429">
        <v>7.1744310000000002</v>
      </c>
      <c r="D17527" s="429">
        <v>2.773949</v>
      </c>
      <c r="E17527" s="429">
        <v>4.4004820000000002</v>
      </c>
      <c r="F17527" s="429">
        <v>20.924838000000001</v>
      </c>
    </row>
    <row r="17528" spans="1:6" x14ac:dyDescent="0.3">
      <c r="A17528" s="336">
        <v>57028</v>
      </c>
      <c r="B17528" s="2" t="s">
        <v>295</v>
      </c>
      <c r="C17528" s="429">
        <v>7.0303050000000002</v>
      </c>
      <c r="D17528" s="429">
        <v>2.7496710000000002</v>
      </c>
      <c r="E17528" s="429">
        <v>4.2806340000000001</v>
      </c>
      <c r="F17528" s="429">
        <v>19.411867000000001</v>
      </c>
    </row>
    <row r="17529" spans="1:6" x14ac:dyDescent="0.3">
      <c r="A17529" s="336">
        <v>57029</v>
      </c>
      <c r="B17529" s="2" t="s">
        <v>295</v>
      </c>
      <c r="C17529" s="429">
        <v>7.3394349999999999</v>
      </c>
      <c r="D17529" s="429">
        <v>2.7900999999999998</v>
      </c>
      <c r="E17529" s="429">
        <v>4.5493350000000001</v>
      </c>
      <c r="F17529" s="429">
        <v>23.069118000000007</v>
      </c>
    </row>
    <row r="17530" spans="1:6" x14ac:dyDescent="0.3">
      <c r="A17530" s="336">
        <v>57030</v>
      </c>
      <c r="B17530" s="2" t="s">
        <v>295</v>
      </c>
      <c r="C17530" s="429">
        <v>7.1162859999999997</v>
      </c>
      <c r="D17530" s="429">
        <v>2.6676169999999999</v>
      </c>
      <c r="E17530" s="429">
        <v>4.4486689999999998</v>
      </c>
      <c r="F17530" s="429">
        <v>19.353841999999997</v>
      </c>
    </row>
    <row r="17531" spans="1:6" x14ac:dyDescent="0.3">
      <c r="A17531" s="336">
        <v>57031</v>
      </c>
      <c r="B17531" s="2" t="s">
        <v>295</v>
      </c>
      <c r="C17531" s="429">
        <v>7.4063100000000004</v>
      </c>
      <c r="D17531" s="429">
        <v>2.731023</v>
      </c>
      <c r="E17531" s="429">
        <v>4.6752870000000009</v>
      </c>
      <c r="F17531" s="429">
        <v>23.525656000000005</v>
      </c>
    </row>
    <row r="17532" spans="1:6" x14ac:dyDescent="0.3">
      <c r="A17532" s="336">
        <v>57032</v>
      </c>
      <c r="B17532" s="2" t="s">
        <v>295</v>
      </c>
      <c r="C17532" s="429">
        <v>7.2338459999999998</v>
      </c>
      <c r="D17532" s="429">
        <v>2.5990090000000001</v>
      </c>
      <c r="E17532" s="429">
        <v>4.6348369999999992</v>
      </c>
      <c r="F17532" s="429">
        <v>21.130558999999998</v>
      </c>
    </row>
    <row r="17533" spans="1:6" x14ac:dyDescent="0.3">
      <c r="A17533" s="336">
        <v>57033</v>
      </c>
      <c r="B17533" s="2" t="s">
        <v>295</v>
      </c>
      <c r="C17533" s="429">
        <v>7.2077439999999999</v>
      </c>
      <c r="D17533" s="429">
        <v>2.606757</v>
      </c>
      <c r="E17533" s="429">
        <v>4.6009869999999999</v>
      </c>
      <c r="F17533" s="429">
        <v>20.512913000000001</v>
      </c>
    </row>
    <row r="17534" spans="1:6" x14ac:dyDescent="0.3">
      <c r="A17534" s="336">
        <v>57034</v>
      </c>
      <c r="B17534" s="2" t="s">
        <v>295</v>
      </c>
      <c r="C17534" s="429">
        <v>7.1840700000000002</v>
      </c>
      <c r="D17534" s="429">
        <v>2.78871</v>
      </c>
      <c r="E17534" s="429">
        <v>4.3953600000000002</v>
      </c>
      <c r="F17534" s="429">
        <v>21.222573000000004</v>
      </c>
    </row>
    <row r="17535" spans="1:6" x14ac:dyDescent="0.3">
      <c r="A17535" s="336">
        <v>57035</v>
      </c>
      <c r="B17535" s="2" t="s">
        <v>295</v>
      </c>
      <c r="C17535" s="429">
        <v>7.2117930000000001</v>
      </c>
      <c r="D17535" s="429">
        <v>2.6714799999999999</v>
      </c>
      <c r="E17535" s="429">
        <v>4.5403130000000003</v>
      </c>
      <c r="F17535" s="429">
        <v>20.610022999999995</v>
      </c>
    </row>
    <row r="17536" spans="1:6" x14ac:dyDescent="0.3">
      <c r="A17536" s="336">
        <v>57036</v>
      </c>
      <c r="B17536" s="2" t="s">
        <v>295</v>
      </c>
      <c r="C17536" s="429">
        <v>7.3066190000000004</v>
      </c>
      <c r="D17536" s="429">
        <v>2.7240289999999998</v>
      </c>
      <c r="E17536" s="429">
        <v>4.5825900000000006</v>
      </c>
      <c r="F17536" s="429">
        <v>22.560492000000004</v>
      </c>
    </row>
    <row r="17537" spans="1:6" x14ac:dyDescent="0.3">
      <c r="A17537" s="336">
        <v>57037</v>
      </c>
      <c r="B17537" s="2" t="s">
        <v>295</v>
      </c>
      <c r="C17537" s="429">
        <v>7.3222889999999996</v>
      </c>
      <c r="D17537" s="429">
        <v>2.755992</v>
      </c>
      <c r="E17537" s="429">
        <v>4.5662969999999996</v>
      </c>
      <c r="F17537" s="429">
        <v>23.081063</v>
      </c>
    </row>
    <row r="17538" spans="1:6" x14ac:dyDescent="0.3">
      <c r="A17538" s="336">
        <v>57038</v>
      </c>
      <c r="B17538" s="2" t="s">
        <v>295</v>
      </c>
      <c r="C17538" s="429">
        <v>7.123208</v>
      </c>
      <c r="D17538" s="429">
        <v>2.8958279999999998</v>
      </c>
      <c r="E17538" s="429">
        <v>4.2273800000000001</v>
      </c>
      <c r="F17538" s="429">
        <v>21.011814999999999</v>
      </c>
    </row>
    <row r="17539" spans="1:6" x14ac:dyDescent="0.3">
      <c r="A17539" s="336">
        <v>57039</v>
      </c>
      <c r="B17539" s="2" t="s">
        <v>295</v>
      </c>
      <c r="C17539" s="429">
        <v>7.2854089999999996</v>
      </c>
      <c r="D17539" s="429">
        <v>2.6490710000000002</v>
      </c>
      <c r="E17539" s="429">
        <v>4.6363379999999994</v>
      </c>
      <c r="F17539" s="429">
        <v>22.033548999999994</v>
      </c>
    </row>
    <row r="17540" spans="1:6" x14ac:dyDescent="0.3">
      <c r="A17540" s="336">
        <v>57040</v>
      </c>
      <c r="B17540" s="2" t="s">
        <v>295</v>
      </c>
      <c r="C17540" s="429">
        <v>7.4457620000000002</v>
      </c>
      <c r="D17540" s="429">
        <v>2.768097</v>
      </c>
      <c r="E17540" s="429">
        <v>4.6776650000000002</v>
      </c>
      <c r="F17540" s="429">
        <v>24.363237000000002</v>
      </c>
    </row>
    <row r="17541" spans="1:6" x14ac:dyDescent="0.3">
      <c r="A17541" s="336">
        <v>57042</v>
      </c>
      <c r="B17541" s="2" t="s">
        <v>295</v>
      </c>
      <c r="C17541" s="429">
        <v>7.1520159999999997</v>
      </c>
      <c r="D17541" s="429">
        <v>2.788548</v>
      </c>
      <c r="E17541" s="429">
        <v>4.3634679999999992</v>
      </c>
      <c r="F17541" s="429">
        <v>19.262924000000005</v>
      </c>
    </row>
    <row r="17542" spans="1:6" x14ac:dyDescent="0.3">
      <c r="A17542" s="336">
        <v>57043</v>
      </c>
      <c r="B17542" s="2" t="s">
        <v>295</v>
      </c>
      <c r="C17542" s="429">
        <v>7.2880330000000004</v>
      </c>
      <c r="D17542" s="429">
        <v>2.7557480000000001</v>
      </c>
      <c r="E17542" s="429">
        <v>4.5322849999999999</v>
      </c>
      <c r="F17542" s="429">
        <v>22.302856999999996</v>
      </c>
    </row>
    <row r="17543" spans="1:6" x14ac:dyDescent="0.3">
      <c r="A17543" s="336">
        <v>57045</v>
      </c>
      <c r="B17543" s="2" t="s">
        <v>295</v>
      </c>
      <c r="C17543" s="429">
        <v>7.3728350000000002</v>
      </c>
      <c r="D17543" s="429">
        <v>2.818317</v>
      </c>
      <c r="E17543" s="429">
        <v>4.5545179999999998</v>
      </c>
      <c r="F17543" s="429">
        <v>23.627344000000008</v>
      </c>
    </row>
    <row r="17544" spans="1:6" x14ac:dyDescent="0.3">
      <c r="A17544" s="336">
        <v>57046</v>
      </c>
      <c r="B17544" s="2" t="s">
        <v>295</v>
      </c>
      <c r="C17544" s="429">
        <v>7.3651999999999997</v>
      </c>
      <c r="D17544" s="429">
        <v>2.7120199999999999</v>
      </c>
      <c r="E17544" s="429">
        <v>4.6531799999999999</v>
      </c>
      <c r="F17544" s="429">
        <v>23.605691</v>
      </c>
    </row>
    <row r="17545" spans="1:6" x14ac:dyDescent="0.3">
      <c r="A17545" s="336">
        <v>57047</v>
      </c>
      <c r="B17545" s="2" t="s">
        <v>295</v>
      </c>
      <c r="C17545" s="429">
        <v>7.2787100000000002</v>
      </c>
      <c r="D17545" s="429">
        <v>2.7234590000000001</v>
      </c>
      <c r="E17545" s="429">
        <v>4.5552510000000002</v>
      </c>
      <c r="F17545" s="429">
        <v>21.697852999999999</v>
      </c>
    </row>
    <row r="17546" spans="1:6" x14ac:dyDescent="0.3">
      <c r="A17546" s="336">
        <v>57048</v>
      </c>
      <c r="B17546" s="2" t="s">
        <v>295</v>
      </c>
      <c r="C17546" s="429">
        <v>7.2264850000000003</v>
      </c>
      <c r="D17546" s="429">
        <v>2.7384110000000002</v>
      </c>
      <c r="E17546" s="429">
        <v>4.4880740000000001</v>
      </c>
      <c r="F17546" s="429">
        <v>20.298753999999995</v>
      </c>
    </row>
    <row r="17547" spans="1:6" x14ac:dyDescent="0.3">
      <c r="A17547" s="336">
        <v>57049</v>
      </c>
      <c r="B17547" s="2" t="s">
        <v>295</v>
      </c>
      <c r="C17547" s="429">
        <v>7.0748879999999996</v>
      </c>
      <c r="D17547" s="429">
        <v>2.8929969999999998</v>
      </c>
      <c r="E17547" s="429">
        <v>4.1818910000000002</v>
      </c>
      <c r="F17547" s="429">
        <v>20.640466</v>
      </c>
    </row>
    <row r="17548" spans="1:6" x14ac:dyDescent="0.3">
      <c r="A17548" s="336">
        <v>57050</v>
      </c>
      <c r="B17548" s="2" t="s">
        <v>295</v>
      </c>
      <c r="C17548" s="429">
        <v>7.0887729999999998</v>
      </c>
      <c r="D17548" s="429">
        <v>2.739036</v>
      </c>
      <c r="E17548" s="429">
        <v>4.3497369999999993</v>
      </c>
      <c r="F17548" s="429">
        <v>19.635698999999992</v>
      </c>
    </row>
    <row r="17549" spans="1:6" x14ac:dyDescent="0.3">
      <c r="A17549" s="336">
        <v>57051</v>
      </c>
      <c r="B17549" s="2" t="s">
        <v>295</v>
      </c>
      <c r="C17549" s="429">
        <v>7.1462459999999997</v>
      </c>
      <c r="D17549" s="429">
        <v>2.8591600000000001</v>
      </c>
      <c r="E17549" s="429">
        <v>4.2870859999999995</v>
      </c>
      <c r="F17549" s="429">
        <v>18.769437000000003</v>
      </c>
    </row>
    <row r="17550" spans="1:6" x14ac:dyDescent="0.3">
      <c r="A17550" s="336">
        <v>57052</v>
      </c>
      <c r="B17550" s="2" t="s">
        <v>295</v>
      </c>
      <c r="C17550" s="429">
        <v>7.4568260000000004</v>
      </c>
      <c r="D17550" s="429">
        <v>2.7802410000000002</v>
      </c>
      <c r="E17550" s="429">
        <v>4.6765850000000002</v>
      </c>
      <c r="F17550" s="429">
        <v>24.376853000000008</v>
      </c>
    </row>
    <row r="17551" spans="1:6" x14ac:dyDescent="0.3">
      <c r="A17551" s="336">
        <v>57053</v>
      </c>
      <c r="B17551" s="2" t="s">
        <v>295</v>
      </c>
      <c r="C17551" s="429">
        <v>7.2837779999999999</v>
      </c>
      <c r="D17551" s="429">
        <v>2.6966350000000001</v>
      </c>
      <c r="E17551" s="429">
        <v>4.5871429999999993</v>
      </c>
      <c r="F17551" s="429">
        <v>22.038395000000001</v>
      </c>
    </row>
    <row r="17552" spans="1:6" x14ac:dyDescent="0.3">
      <c r="A17552" s="336">
        <v>57054</v>
      </c>
      <c r="B17552" s="2" t="s">
        <v>295</v>
      </c>
      <c r="C17552" s="429">
        <v>7.145956</v>
      </c>
      <c r="D17552" s="429">
        <v>2.8524799999999999</v>
      </c>
      <c r="E17552" s="429">
        <v>4.2934760000000001</v>
      </c>
      <c r="F17552" s="429">
        <v>18.782356999999994</v>
      </c>
    </row>
    <row r="17553" spans="1:6" x14ac:dyDescent="0.3">
      <c r="A17553" s="336">
        <v>57055</v>
      </c>
      <c r="B17553" s="2" t="s">
        <v>295</v>
      </c>
      <c r="C17553" s="429">
        <v>7.2125360000000001</v>
      </c>
      <c r="D17553" s="429">
        <v>2.5164629999999999</v>
      </c>
      <c r="E17553" s="429">
        <v>4.6960730000000002</v>
      </c>
      <c r="F17553" s="429">
        <v>20.219563000000015</v>
      </c>
    </row>
    <row r="17554" spans="1:6" x14ac:dyDescent="0.3">
      <c r="A17554" s="336">
        <v>57057</v>
      </c>
      <c r="B17554" s="2" t="s">
        <v>295</v>
      </c>
      <c r="C17554" s="429">
        <v>7.0895710000000003</v>
      </c>
      <c r="D17554" s="429">
        <v>2.7131470000000002</v>
      </c>
      <c r="E17554" s="429">
        <v>4.3764240000000001</v>
      </c>
      <c r="F17554" s="429">
        <v>19.737741999999994</v>
      </c>
    </row>
    <row r="17555" spans="1:6" x14ac:dyDescent="0.3">
      <c r="A17555" s="336">
        <v>57058</v>
      </c>
      <c r="B17555" s="2" t="s">
        <v>295</v>
      </c>
      <c r="C17555" s="429">
        <v>7.279471</v>
      </c>
      <c r="D17555" s="429">
        <v>2.8086470000000001</v>
      </c>
      <c r="E17555" s="429">
        <v>4.4708240000000004</v>
      </c>
      <c r="F17555" s="429">
        <v>20.346240999999999</v>
      </c>
    </row>
    <row r="17556" spans="1:6" x14ac:dyDescent="0.3">
      <c r="A17556" s="336">
        <v>57059</v>
      </c>
      <c r="B17556" s="2" t="s">
        <v>295</v>
      </c>
      <c r="C17556" s="429">
        <v>7.4823729999999999</v>
      </c>
      <c r="D17556" s="429">
        <v>2.7701639999999998</v>
      </c>
      <c r="E17556" s="429">
        <v>4.7122089999999996</v>
      </c>
      <c r="F17556" s="429">
        <v>24.686448000000002</v>
      </c>
    </row>
    <row r="17557" spans="1:6" x14ac:dyDescent="0.3">
      <c r="A17557" s="336">
        <v>57062</v>
      </c>
      <c r="B17557" s="2" t="s">
        <v>295</v>
      </c>
      <c r="C17557" s="429">
        <v>7.5023710000000001</v>
      </c>
      <c r="D17557" s="429">
        <v>2.7728419999999998</v>
      </c>
      <c r="E17557" s="429">
        <v>4.7295290000000003</v>
      </c>
      <c r="F17557" s="429">
        <v>24.961164999999998</v>
      </c>
    </row>
    <row r="17558" spans="1:6" x14ac:dyDescent="0.3">
      <c r="A17558" s="336">
        <v>57063</v>
      </c>
      <c r="B17558" s="2" t="s">
        <v>295</v>
      </c>
      <c r="C17558" s="429">
        <v>7.4437249999999997</v>
      </c>
      <c r="D17558" s="429">
        <v>2.734591</v>
      </c>
      <c r="E17558" s="429">
        <v>4.7091339999999997</v>
      </c>
      <c r="F17558" s="429">
        <v>24.292812999999999</v>
      </c>
    </row>
    <row r="17559" spans="1:6" x14ac:dyDescent="0.3">
      <c r="A17559" s="336">
        <v>57064</v>
      </c>
      <c r="B17559" s="2" t="s">
        <v>295</v>
      </c>
      <c r="C17559" s="429">
        <v>7.2571199999999996</v>
      </c>
      <c r="D17559" s="429">
        <v>2.5849030000000002</v>
      </c>
      <c r="E17559" s="429">
        <v>4.6722169999999998</v>
      </c>
      <c r="F17559" s="429">
        <v>21.280650999999999</v>
      </c>
    </row>
    <row r="17560" spans="1:6" x14ac:dyDescent="0.3">
      <c r="A17560" s="336">
        <v>57065</v>
      </c>
      <c r="B17560" s="2" t="s">
        <v>295</v>
      </c>
      <c r="C17560" s="429">
        <v>7.0711380000000004</v>
      </c>
      <c r="D17560" s="429">
        <v>2.7135639999999999</v>
      </c>
      <c r="E17560" s="429">
        <v>4.3575740000000005</v>
      </c>
      <c r="F17560" s="429">
        <v>19.281547</v>
      </c>
    </row>
    <row r="17561" spans="1:6" x14ac:dyDescent="0.3">
      <c r="A17561" s="336">
        <v>57066</v>
      </c>
      <c r="B17561" s="2" t="s">
        <v>295</v>
      </c>
      <c r="C17561" s="429">
        <v>7.4958270000000002</v>
      </c>
      <c r="D17561" s="429">
        <v>2.7599049999999998</v>
      </c>
      <c r="E17561" s="429">
        <v>4.7359220000000004</v>
      </c>
      <c r="F17561" s="429">
        <v>24.804615999999996</v>
      </c>
    </row>
    <row r="17562" spans="1:6" x14ac:dyDescent="0.3">
      <c r="A17562" s="336">
        <v>57067</v>
      </c>
      <c r="B17562" s="2" t="s">
        <v>295</v>
      </c>
      <c r="C17562" s="429">
        <v>7.3833580000000003</v>
      </c>
      <c r="D17562" s="429">
        <v>2.7353339999999999</v>
      </c>
      <c r="E17562" s="429">
        <v>4.6480240000000004</v>
      </c>
      <c r="F17562" s="429">
        <v>24.007611000000004</v>
      </c>
    </row>
    <row r="17563" spans="1:6" x14ac:dyDescent="0.3">
      <c r="A17563" s="336">
        <v>57068</v>
      </c>
      <c r="B17563" s="2" t="s">
        <v>295</v>
      </c>
      <c r="C17563" s="429">
        <v>7.1462269999999997</v>
      </c>
      <c r="D17563" s="429">
        <v>2.6793870000000002</v>
      </c>
      <c r="E17563" s="429">
        <v>4.4668399999999995</v>
      </c>
      <c r="F17563" s="429">
        <v>19.653426999999997</v>
      </c>
    </row>
    <row r="17564" spans="1:6" x14ac:dyDescent="0.3">
      <c r="A17564" s="336">
        <v>57069</v>
      </c>
      <c r="B17564" s="2" t="s">
        <v>295</v>
      </c>
      <c r="C17564" s="429">
        <v>7.3831449999999998</v>
      </c>
      <c r="D17564" s="429">
        <v>2.8730180000000001</v>
      </c>
      <c r="E17564" s="429">
        <v>4.5101269999999998</v>
      </c>
      <c r="F17564" s="429">
        <v>23.140498000000008</v>
      </c>
    </row>
    <row r="17565" spans="1:6" x14ac:dyDescent="0.3">
      <c r="A17565" s="336">
        <v>57070</v>
      </c>
      <c r="B17565" s="2" t="s">
        <v>295</v>
      </c>
      <c r="C17565" s="429">
        <v>7.3180009999999998</v>
      </c>
      <c r="D17565" s="429">
        <v>2.7486820000000001</v>
      </c>
      <c r="E17565" s="429">
        <v>4.5693190000000001</v>
      </c>
      <c r="F17565" s="429">
        <v>22.801550999999993</v>
      </c>
    </row>
    <row r="17566" spans="1:6" x14ac:dyDescent="0.3">
      <c r="A17566" s="336">
        <v>57071</v>
      </c>
      <c r="B17566" s="2" t="s">
        <v>295</v>
      </c>
      <c r="C17566" s="429">
        <v>7.0668430000000004</v>
      </c>
      <c r="D17566" s="429">
        <v>2.7204799999999998</v>
      </c>
      <c r="E17566" s="429">
        <v>4.3463630000000002</v>
      </c>
      <c r="F17566" s="429">
        <v>19.995083000000008</v>
      </c>
    </row>
    <row r="17567" spans="1:6" x14ac:dyDescent="0.3">
      <c r="A17567" s="336">
        <v>57072</v>
      </c>
      <c r="B17567" s="2" t="s">
        <v>295</v>
      </c>
      <c r="C17567" s="429">
        <v>7.356808</v>
      </c>
      <c r="D17567" s="429">
        <v>2.750759</v>
      </c>
      <c r="E17567" s="429">
        <v>4.6060490000000005</v>
      </c>
      <c r="F17567" s="429">
        <v>23.284359999999992</v>
      </c>
    </row>
    <row r="17568" spans="1:6" x14ac:dyDescent="0.3">
      <c r="A17568" s="336">
        <v>57073</v>
      </c>
      <c r="B17568" s="2" t="s">
        <v>295</v>
      </c>
      <c r="C17568" s="429">
        <v>7.366352</v>
      </c>
      <c r="D17568" s="429">
        <v>2.798673</v>
      </c>
      <c r="E17568" s="429">
        <v>4.567679</v>
      </c>
      <c r="F17568" s="429">
        <v>23.072271000000004</v>
      </c>
    </row>
    <row r="17569" spans="1:6" x14ac:dyDescent="0.3">
      <c r="A17569" s="336">
        <v>57075</v>
      </c>
      <c r="B17569" s="2" t="s">
        <v>295</v>
      </c>
      <c r="C17569" s="429">
        <v>7.1145269999999998</v>
      </c>
      <c r="D17569" s="429">
        <v>2.7039309999999999</v>
      </c>
      <c r="E17569" s="429">
        <v>4.410596</v>
      </c>
      <c r="F17569" s="429">
        <v>19.667850999999999</v>
      </c>
    </row>
    <row r="17570" spans="1:6" x14ac:dyDescent="0.3">
      <c r="A17570" s="336">
        <v>57076</v>
      </c>
      <c r="B17570" s="2" t="s">
        <v>295</v>
      </c>
      <c r="C17570" s="429">
        <v>7.2068120000000002</v>
      </c>
      <c r="D17570" s="429">
        <v>2.890307</v>
      </c>
      <c r="E17570" s="429">
        <v>4.3165050000000003</v>
      </c>
      <c r="F17570" s="429">
        <v>18.747230000000002</v>
      </c>
    </row>
    <row r="17571" spans="1:6" x14ac:dyDescent="0.3">
      <c r="A17571" s="336">
        <v>57077</v>
      </c>
      <c r="B17571" s="2" t="s">
        <v>295</v>
      </c>
      <c r="C17571" s="429">
        <v>7.263128</v>
      </c>
      <c r="D17571" s="429">
        <v>2.658153</v>
      </c>
      <c r="E17571" s="429">
        <v>4.6049749999999996</v>
      </c>
      <c r="F17571" s="429">
        <v>21.870162000000015</v>
      </c>
    </row>
    <row r="17572" spans="1:6" x14ac:dyDescent="0.3">
      <c r="A17572" s="336">
        <v>57078</v>
      </c>
      <c r="B17572" s="2" t="s">
        <v>295</v>
      </c>
      <c r="C17572" s="429">
        <v>7.3627560000000001</v>
      </c>
      <c r="D17572" s="429">
        <v>2.689527</v>
      </c>
      <c r="E17572" s="429">
        <v>4.6732290000000001</v>
      </c>
      <c r="F17572" s="429">
        <v>23.776901000000002</v>
      </c>
    </row>
    <row r="17573" spans="1:6" x14ac:dyDescent="0.3">
      <c r="A17573" s="336">
        <v>57103</v>
      </c>
      <c r="B17573" s="2" t="s">
        <v>295</v>
      </c>
      <c r="C17573" s="429">
        <v>7.2528160000000002</v>
      </c>
      <c r="D17573" s="429">
        <v>2.518459</v>
      </c>
      <c r="E17573" s="429">
        <v>4.7343570000000001</v>
      </c>
      <c r="F17573" s="429">
        <v>20.590353</v>
      </c>
    </row>
    <row r="17574" spans="1:6" x14ac:dyDescent="0.3">
      <c r="A17574" s="336">
        <v>57104</v>
      </c>
      <c r="B17574" s="2" t="s">
        <v>295</v>
      </c>
      <c r="C17574" s="429">
        <v>7.2482519999999999</v>
      </c>
      <c r="D17574" s="429">
        <v>2.4992169999999998</v>
      </c>
      <c r="E17574" s="429">
        <v>4.7490350000000001</v>
      </c>
      <c r="F17574" s="429">
        <v>20.360304000000003</v>
      </c>
    </row>
    <row r="17575" spans="1:6" x14ac:dyDescent="0.3">
      <c r="A17575" s="336">
        <v>57105</v>
      </c>
      <c r="B17575" s="2" t="s">
        <v>295</v>
      </c>
      <c r="C17575" s="429">
        <v>7.269285</v>
      </c>
      <c r="D17575" s="429">
        <v>2.505487</v>
      </c>
      <c r="E17575" s="429">
        <v>4.7637979999999995</v>
      </c>
      <c r="F17575" s="429">
        <v>20.781629000000002</v>
      </c>
    </row>
    <row r="17576" spans="1:6" x14ac:dyDescent="0.3">
      <c r="A17576" s="336">
        <v>57106</v>
      </c>
      <c r="B17576" s="2" t="s">
        <v>295</v>
      </c>
      <c r="C17576" s="429">
        <v>7.2566660000000001</v>
      </c>
      <c r="D17576" s="429">
        <v>2.5433829999999999</v>
      </c>
      <c r="E17576" s="429">
        <v>4.7132830000000006</v>
      </c>
      <c r="F17576" s="429">
        <v>20.936549999999993</v>
      </c>
    </row>
    <row r="17577" spans="1:6" x14ac:dyDescent="0.3">
      <c r="A17577" s="336">
        <v>57107</v>
      </c>
      <c r="B17577" s="2" t="s">
        <v>295</v>
      </c>
      <c r="C17577" s="429">
        <v>7.2482379999999997</v>
      </c>
      <c r="D17577" s="429">
        <v>2.5111659999999998</v>
      </c>
      <c r="E17577" s="429">
        <v>4.7370719999999995</v>
      </c>
      <c r="F17577" s="429">
        <v>20.533636000000001</v>
      </c>
    </row>
    <row r="17578" spans="1:6" x14ac:dyDescent="0.3">
      <c r="A17578" s="336">
        <v>57108</v>
      </c>
      <c r="B17578" s="2" t="s">
        <v>295</v>
      </c>
      <c r="C17578" s="429">
        <v>7.2402189999999997</v>
      </c>
      <c r="D17578" s="429">
        <v>2.5625710000000002</v>
      </c>
      <c r="E17578" s="429">
        <v>4.6776479999999996</v>
      </c>
      <c r="F17578" s="429">
        <v>20.864928000000006</v>
      </c>
    </row>
    <row r="17579" spans="1:6" x14ac:dyDescent="0.3">
      <c r="A17579" s="336">
        <v>57110</v>
      </c>
      <c r="B17579" s="2" t="s">
        <v>295</v>
      </c>
      <c r="C17579" s="429">
        <v>7.2243469999999999</v>
      </c>
      <c r="D17579" s="429">
        <v>2.555472</v>
      </c>
      <c r="E17579" s="429">
        <v>4.6688749999999999</v>
      </c>
      <c r="F17579" s="429">
        <v>20.436414999999993</v>
      </c>
    </row>
    <row r="17580" spans="1:6" x14ac:dyDescent="0.3">
      <c r="A17580" s="336">
        <v>57197</v>
      </c>
      <c r="B17580" s="2" t="s">
        <v>295</v>
      </c>
      <c r="C17580" s="429">
        <v>7.2772459999999999</v>
      </c>
      <c r="D17580" s="429">
        <v>2.4926780000000002</v>
      </c>
      <c r="E17580" s="429">
        <v>4.7845680000000002</v>
      </c>
      <c r="F17580" s="429">
        <v>20.783359999999998</v>
      </c>
    </row>
    <row r="17581" spans="1:6" x14ac:dyDescent="0.3">
      <c r="A17581" s="336">
        <v>57201</v>
      </c>
      <c r="B17581" s="2" t="s">
        <v>295</v>
      </c>
      <c r="C17581" s="429">
        <v>6.9426870000000003</v>
      </c>
      <c r="D17581" s="429">
        <v>2.7176179999999999</v>
      </c>
      <c r="E17581" s="429">
        <v>4.2250690000000004</v>
      </c>
      <c r="F17581" s="429">
        <v>19.733243999999999</v>
      </c>
    </row>
    <row r="17582" spans="1:6" x14ac:dyDescent="0.3">
      <c r="A17582" s="336">
        <v>57212</v>
      </c>
      <c r="B17582" s="2" t="s">
        <v>295</v>
      </c>
      <c r="C17582" s="429">
        <v>7.0786189999999998</v>
      </c>
      <c r="D17582" s="429">
        <v>2.7699500000000001</v>
      </c>
      <c r="E17582" s="429">
        <v>4.3086690000000001</v>
      </c>
      <c r="F17582" s="429">
        <v>19.482537999999995</v>
      </c>
    </row>
    <row r="17583" spans="1:6" x14ac:dyDescent="0.3">
      <c r="A17583" s="336">
        <v>57213</v>
      </c>
      <c r="B17583" s="2" t="s">
        <v>295</v>
      </c>
      <c r="C17583" s="429">
        <v>6.9088710000000004</v>
      </c>
      <c r="D17583" s="429">
        <v>2.8075649999999999</v>
      </c>
      <c r="E17583" s="429">
        <v>4.101306000000001</v>
      </c>
      <c r="F17583" s="429">
        <v>19.119724000000005</v>
      </c>
    </row>
    <row r="17584" spans="1:6" x14ac:dyDescent="0.3">
      <c r="A17584" s="336">
        <v>57216</v>
      </c>
      <c r="B17584" s="2" t="s">
        <v>295</v>
      </c>
      <c r="C17584" s="429">
        <v>6.9448910000000001</v>
      </c>
      <c r="D17584" s="429">
        <v>2.8212769999999998</v>
      </c>
      <c r="E17584" s="429">
        <v>4.1236139999999999</v>
      </c>
      <c r="F17584" s="429">
        <v>19.568234000000004</v>
      </c>
    </row>
    <row r="17585" spans="1:6" x14ac:dyDescent="0.3">
      <c r="A17585" s="336">
        <v>57217</v>
      </c>
      <c r="B17585" s="2" t="s">
        <v>295</v>
      </c>
      <c r="C17585" s="429">
        <v>6.9210719999999997</v>
      </c>
      <c r="D17585" s="429">
        <v>2.6174949999999999</v>
      </c>
      <c r="E17585" s="429">
        <v>4.3035769999999998</v>
      </c>
      <c r="F17585" s="429">
        <v>20.408097999999995</v>
      </c>
    </row>
    <row r="17586" spans="1:6" x14ac:dyDescent="0.3">
      <c r="A17586" s="336">
        <v>57218</v>
      </c>
      <c r="B17586" s="2" t="s">
        <v>295</v>
      </c>
      <c r="C17586" s="429">
        <v>6.9295549999999997</v>
      </c>
      <c r="D17586" s="429">
        <v>2.7860740000000002</v>
      </c>
      <c r="E17586" s="429">
        <v>4.1434809999999995</v>
      </c>
      <c r="F17586" s="429">
        <v>19.286544000000003</v>
      </c>
    </row>
    <row r="17587" spans="1:6" x14ac:dyDescent="0.3">
      <c r="A17587" s="336">
        <v>57219</v>
      </c>
      <c r="B17587" s="2" t="s">
        <v>295</v>
      </c>
      <c r="C17587" s="429">
        <v>6.9390419999999997</v>
      </c>
      <c r="D17587" s="429">
        <v>2.5211169999999998</v>
      </c>
      <c r="E17587" s="429">
        <v>4.4179250000000003</v>
      </c>
      <c r="F17587" s="429">
        <v>21.173565000000011</v>
      </c>
    </row>
    <row r="17588" spans="1:6" x14ac:dyDescent="0.3">
      <c r="A17588" s="336">
        <v>57220</v>
      </c>
      <c r="B17588" s="2" t="s">
        <v>295</v>
      </c>
      <c r="C17588" s="429">
        <v>7.0328099999999996</v>
      </c>
      <c r="D17588" s="429">
        <v>2.7231619999999999</v>
      </c>
      <c r="E17588" s="429">
        <v>4.3096479999999993</v>
      </c>
      <c r="F17588" s="429">
        <v>20.033539999999995</v>
      </c>
    </row>
    <row r="17589" spans="1:6" x14ac:dyDescent="0.3">
      <c r="A17589" s="336">
        <v>57221</v>
      </c>
      <c r="B17589" s="2" t="s">
        <v>295</v>
      </c>
      <c r="C17589" s="429">
        <v>7.031034</v>
      </c>
      <c r="D17589" s="429">
        <v>2.7413590000000001</v>
      </c>
      <c r="E17589" s="429">
        <v>4.2896749999999999</v>
      </c>
      <c r="F17589" s="429">
        <v>19.657181999999999</v>
      </c>
    </row>
    <row r="17590" spans="1:6" x14ac:dyDescent="0.3">
      <c r="A17590" s="336">
        <v>57223</v>
      </c>
      <c r="B17590" s="2" t="s">
        <v>295</v>
      </c>
      <c r="C17590" s="429">
        <v>6.9872870000000002</v>
      </c>
      <c r="D17590" s="429">
        <v>2.7308500000000002</v>
      </c>
      <c r="E17590" s="429">
        <v>4.256437</v>
      </c>
      <c r="F17590" s="429">
        <v>19.755965000000007</v>
      </c>
    </row>
    <row r="17591" spans="1:6" x14ac:dyDescent="0.3">
      <c r="A17591" s="336">
        <v>57224</v>
      </c>
      <c r="B17591" s="2" t="s">
        <v>295</v>
      </c>
      <c r="C17591" s="429">
        <v>6.8574270000000004</v>
      </c>
      <c r="D17591" s="429">
        <v>2.618487</v>
      </c>
      <c r="E17591" s="429">
        <v>4.2389400000000004</v>
      </c>
      <c r="F17591" s="429">
        <v>20.705328000000009</v>
      </c>
    </row>
    <row r="17592" spans="1:6" x14ac:dyDescent="0.3">
      <c r="A17592" s="336">
        <v>57225</v>
      </c>
      <c r="B17592" s="2" t="s">
        <v>295</v>
      </c>
      <c r="C17592" s="429">
        <v>6.9702510000000002</v>
      </c>
      <c r="D17592" s="429">
        <v>2.6338029999999999</v>
      </c>
      <c r="E17592" s="429">
        <v>4.3364480000000007</v>
      </c>
      <c r="F17592" s="429">
        <v>20.411964999999999</v>
      </c>
    </row>
    <row r="17593" spans="1:6" x14ac:dyDescent="0.3">
      <c r="A17593" s="336">
        <v>57226</v>
      </c>
      <c r="B17593" s="2" t="s">
        <v>295</v>
      </c>
      <c r="C17593" s="429">
        <v>6.9264770000000002</v>
      </c>
      <c r="D17593" s="429">
        <v>2.769927</v>
      </c>
      <c r="E17593" s="429">
        <v>4.1565500000000002</v>
      </c>
      <c r="F17593" s="429">
        <v>19.320937000000001</v>
      </c>
    </row>
    <row r="17594" spans="1:6" x14ac:dyDescent="0.3">
      <c r="A17594" s="336">
        <v>57227</v>
      </c>
      <c r="B17594" s="2" t="s">
        <v>295</v>
      </c>
      <c r="C17594" s="429">
        <v>6.9490449999999999</v>
      </c>
      <c r="D17594" s="429">
        <v>2.7740529999999999</v>
      </c>
      <c r="E17594" s="429">
        <v>4.1749919999999996</v>
      </c>
      <c r="F17594" s="429">
        <v>19.922152000000001</v>
      </c>
    </row>
    <row r="17595" spans="1:6" x14ac:dyDescent="0.3">
      <c r="A17595" s="336">
        <v>57231</v>
      </c>
      <c r="B17595" s="2" t="s">
        <v>295</v>
      </c>
      <c r="C17595" s="429">
        <v>7.1458110000000001</v>
      </c>
      <c r="D17595" s="429">
        <v>2.7891889999999999</v>
      </c>
      <c r="E17595" s="429">
        <v>4.3566219999999998</v>
      </c>
      <c r="F17595" s="429">
        <v>19.483614999999997</v>
      </c>
    </row>
    <row r="17596" spans="1:6" x14ac:dyDescent="0.3">
      <c r="A17596" s="336">
        <v>57232</v>
      </c>
      <c r="B17596" s="2" t="s">
        <v>295</v>
      </c>
      <c r="C17596" s="429">
        <v>6.8113599999999996</v>
      </c>
      <c r="D17596" s="429">
        <v>2.5514100000000002</v>
      </c>
      <c r="E17596" s="429">
        <v>4.2599499999999999</v>
      </c>
      <c r="F17596" s="429">
        <v>20.379396999999997</v>
      </c>
    </row>
    <row r="17597" spans="1:6" x14ac:dyDescent="0.3">
      <c r="A17597" s="336">
        <v>57233</v>
      </c>
      <c r="B17597" s="2" t="s">
        <v>295</v>
      </c>
      <c r="C17597" s="429">
        <v>7.0666840000000004</v>
      </c>
      <c r="D17597" s="429">
        <v>2.7724039999999999</v>
      </c>
      <c r="E17597" s="429">
        <v>4.2942800000000005</v>
      </c>
      <c r="F17597" s="429">
        <v>19.405539000000001</v>
      </c>
    </row>
    <row r="17598" spans="1:6" x14ac:dyDescent="0.3">
      <c r="A17598" s="336">
        <v>57234</v>
      </c>
      <c r="B17598" s="2" t="s">
        <v>295</v>
      </c>
      <c r="C17598" s="429">
        <v>7.0068200000000003</v>
      </c>
      <c r="D17598" s="429">
        <v>2.7336510000000001</v>
      </c>
      <c r="E17598" s="429">
        <v>4.2731690000000002</v>
      </c>
      <c r="F17598" s="429">
        <v>19.824152000000002</v>
      </c>
    </row>
    <row r="17599" spans="1:6" x14ac:dyDescent="0.3">
      <c r="A17599" s="336">
        <v>57235</v>
      </c>
      <c r="B17599" s="2" t="s">
        <v>295</v>
      </c>
      <c r="C17599" s="429">
        <v>6.9356070000000001</v>
      </c>
      <c r="D17599" s="429">
        <v>2.6706989999999999</v>
      </c>
      <c r="E17599" s="429">
        <v>4.2649080000000001</v>
      </c>
      <c r="F17599" s="429">
        <v>20.112250000000003</v>
      </c>
    </row>
    <row r="17600" spans="1:6" x14ac:dyDescent="0.3">
      <c r="A17600" s="336">
        <v>57236</v>
      </c>
      <c r="B17600" s="2" t="s">
        <v>295</v>
      </c>
      <c r="C17600" s="429">
        <v>6.9389099999999999</v>
      </c>
      <c r="D17600" s="429">
        <v>2.6543999999999999</v>
      </c>
      <c r="E17600" s="429">
        <v>4.28451</v>
      </c>
      <c r="F17600" s="429">
        <v>20.119088000000001</v>
      </c>
    </row>
    <row r="17601" spans="1:6" x14ac:dyDescent="0.3">
      <c r="A17601" s="336">
        <v>57237</v>
      </c>
      <c r="B17601" s="2" t="s">
        <v>295</v>
      </c>
      <c r="C17601" s="429">
        <v>6.949605</v>
      </c>
      <c r="D17601" s="429">
        <v>2.7996340000000002</v>
      </c>
      <c r="E17601" s="429">
        <v>4.1499709999999999</v>
      </c>
      <c r="F17601" s="429">
        <v>19.385619000000005</v>
      </c>
    </row>
    <row r="17602" spans="1:6" x14ac:dyDescent="0.3">
      <c r="A17602" s="336">
        <v>57238</v>
      </c>
      <c r="B17602" s="2" t="s">
        <v>295</v>
      </c>
      <c r="C17602" s="429">
        <v>6.913932</v>
      </c>
      <c r="D17602" s="429">
        <v>2.754928</v>
      </c>
      <c r="E17602" s="429">
        <v>4.1590039999999995</v>
      </c>
      <c r="F17602" s="429">
        <v>19.312315000000002</v>
      </c>
    </row>
    <row r="17603" spans="1:6" x14ac:dyDescent="0.3">
      <c r="A17603" s="336">
        <v>57239</v>
      </c>
      <c r="B17603" s="2" t="s">
        <v>295</v>
      </c>
      <c r="C17603" s="429">
        <v>6.8300960000000002</v>
      </c>
      <c r="D17603" s="429">
        <v>2.5661510000000001</v>
      </c>
      <c r="E17603" s="429">
        <v>4.2639449999999997</v>
      </c>
      <c r="F17603" s="429">
        <v>20.350973</v>
      </c>
    </row>
    <row r="17604" spans="1:6" x14ac:dyDescent="0.3">
      <c r="A17604" s="336">
        <v>57241</v>
      </c>
      <c r="B17604" s="2" t="s">
        <v>295</v>
      </c>
      <c r="C17604" s="429">
        <v>7.0250430000000001</v>
      </c>
      <c r="D17604" s="429">
        <v>2.730092</v>
      </c>
      <c r="E17604" s="429">
        <v>4.2949510000000002</v>
      </c>
      <c r="F17604" s="429">
        <v>19.856761999999996</v>
      </c>
    </row>
    <row r="17605" spans="1:6" x14ac:dyDescent="0.3">
      <c r="A17605" s="336">
        <v>57242</v>
      </c>
      <c r="B17605" s="2" t="s">
        <v>295</v>
      </c>
      <c r="C17605" s="429">
        <v>7.001036</v>
      </c>
      <c r="D17605" s="429">
        <v>2.7134149999999999</v>
      </c>
      <c r="E17605" s="429">
        <v>4.2876209999999997</v>
      </c>
      <c r="F17605" s="429">
        <v>19.949234000000001</v>
      </c>
    </row>
    <row r="17606" spans="1:6" x14ac:dyDescent="0.3">
      <c r="A17606" s="336">
        <v>57243</v>
      </c>
      <c r="B17606" s="2" t="s">
        <v>295</v>
      </c>
      <c r="C17606" s="429">
        <v>6.9742940000000004</v>
      </c>
      <c r="D17606" s="429">
        <v>2.6781820000000001</v>
      </c>
      <c r="E17606" s="429">
        <v>4.2961120000000008</v>
      </c>
      <c r="F17606" s="429">
        <v>20.141570999999995</v>
      </c>
    </row>
    <row r="17607" spans="1:6" x14ac:dyDescent="0.3">
      <c r="A17607" s="336">
        <v>57245</v>
      </c>
      <c r="B17607" s="2" t="s">
        <v>295</v>
      </c>
      <c r="C17607" s="429">
        <v>6.9174740000000003</v>
      </c>
      <c r="D17607" s="429">
        <v>2.7462759999999999</v>
      </c>
      <c r="E17607" s="429">
        <v>4.1711980000000004</v>
      </c>
      <c r="F17607" s="429">
        <v>19.341016000000007</v>
      </c>
    </row>
    <row r="17608" spans="1:6" x14ac:dyDescent="0.3">
      <c r="A17608" s="336">
        <v>57246</v>
      </c>
      <c r="B17608" s="2" t="s">
        <v>295</v>
      </c>
      <c r="C17608" s="429">
        <v>6.9529509999999997</v>
      </c>
      <c r="D17608" s="429">
        <v>2.7457919999999998</v>
      </c>
      <c r="E17608" s="429">
        <v>4.2071589999999999</v>
      </c>
      <c r="F17608" s="429">
        <v>19.763251999999998</v>
      </c>
    </row>
    <row r="17609" spans="1:6" x14ac:dyDescent="0.3">
      <c r="A17609" s="336">
        <v>57247</v>
      </c>
      <c r="B17609" s="2" t="s">
        <v>295</v>
      </c>
      <c r="C17609" s="429">
        <v>6.8035620000000003</v>
      </c>
      <c r="D17609" s="429">
        <v>2.5116390000000002</v>
      </c>
      <c r="E17609" s="429">
        <v>4.2919230000000006</v>
      </c>
      <c r="F17609" s="429">
        <v>20.600222000000006</v>
      </c>
    </row>
    <row r="17610" spans="1:6" x14ac:dyDescent="0.3">
      <c r="A17610" s="336">
        <v>57248</v>
      </c>
      <c r="B17610" s="2" t="s">
        <v>295</v>
      </c>
      <c r="C17610" s="429">
        <v>7.064146</v>
      </c>
      <c r="D17610" s="429">
        <v>2.7428620000000001</v>
      </c>
      <c r="E17610" s="429">
        <v>4.3212840000000003</v>
      </c>
      <c r="F17610" s="429">
        <v>19.730774</v>
      </c>
    </row>
    <row r="17611" spans="1:6" x14ac:dyDescent="0.3">
      <c r="A17611" s="336">
        <v>57249</v>
      </c>
      <c r="B17611" s="2" t="s">
        <v>295</v>
      </c>
      <c r="C17611" s="429">
        <v>7.1101419999999997</v>
      </c>
      <c r="D17611" s="429">
        <v>2.8177219999999998</v>
      </c>
      <c r="E17611" s="429">
        <v>4.2924199999999999</v>
      </c>
      <c r="F17611" s="429">
        <v>19.044291999999995</v>
      </c>
    </row>
    <row r="17612" spans="1:6" x14ac:dyDescent="0.3">
      <c r="A17612" s="336">
        <v>57251</v>
      </c>
      <c r="B17612" s="2" t="s">
        <v>295</v>
      </c>
      <c r="C17612" s="429">
        <v>6.8905919999999998</v>
      </c>
      <c r="D17612" s="429">
        <v>2.7113119999999999</v>
      </c>
      <c r="E17612" s="429">
        <v>4.1792800000000003</v>
      </c>
      <c r="F17612" s="429">
        <v>19.757992999999992</v>
      </c>
    </row>
    <row r="17613" spans="1:6" x14ac:dyDescent="0.3">
      <c r="A17613" s="336">
        <v>57252</v>
      </c>
      <c r="B17613" s="2" t="s">
        <v>295</v>
      </c>
      <c r="C17613" s="429">
        <v>6.975759</v>
      </c>
      <c r="D17613" s="429">
        <v>2.7666400000000002</v>
      </c>
      <c r="E17613" s="429">
        <v>4.2091189999999994</v>
      </c>
      <c r="F17613" s="429">
        <v>19.926350999999997</v>
      </c>
    </row>
    <row r="17614" spans="1:6" x14ac:dyDescent="0.3">
      <c r="A17614" s="336">
        <v>57255</v>
      </c>
      <c r="B17614" s="2" t="s">
        <v>295</v>
      </c>
      <c r="C17614" s="429">
        <v>6.8736709999999999</v>
      </c>
      <c r="D17614" s="429">
        <v>2.7079070000000001</v>
      </c>
      <c r="E17614" s="429">
        <v>4.1657639999999994</v>
      </c>
      <c r="F17614" s="429">
        <v>20.357685</v>
      </c>
    </row>
    <row r="17615" spans="1:6" x14ac:dyDescent="0.3">
      <c r="A17615" s="336">
        <v>57256</v>
      </c>
      <c r="B17615" s="2" t="s">
        <v>295</v>
      </c>
      <c r="C17615" s="429">
        <v>6.8675740000000003</v>
      </c>
      <c r="D17615" s="429">
        <v>2.665956</v>
      </c>
      <c r="E17615" s="429">
        <v>4.2016179999999999</v>
      </c>
      <c r="F17615" s="429">
        <v>19.852835000000002</v>
      </c>
    </row>
    <row r="17616" spans="1:6" x14ac:dyDescent="0.3">
      <c r="A17616" s="336">
        <v>57257</v>
      </c>
      <c r="B17616" s="2" t="s">
        <v>295</v>
      </c>
      <c r="C17616" s="429">
        <v>6.8619669999999999</v>
      </c>
      <c r="D17616" s="429">
        <v>2.6700469999999998</v>
      </c>
      <c r="E17616" s="429">
        <v>4.1919199999999996</v>
      </c>
      <c r="F17616" s="429">
        <v>20.107641000000001</v>
      </c>
    </row>
    <row r="17617" spans="1:6" x14ac:dyDescent="0.3">
      <c r="A17617" s="336">
        <v>57258</v>
      </c>
      <c r="B17617" s="2" t="s">
        <v>295</v>
      </c>
      <c r="C17617" s="429">
        <v>7.0583130000000001</v>
      </c>
      <c r="D17617" s="429">
        <v>2.5445500000000001</v>
      </c>
      <c r="E17617" s="429">
        <v>4.513763</v>
      </c>
      <c r="F17617" s="429">
        <v>21.462986999999998</v>
      </c>
    </row>
    <row r="17618" spans="1:6" x14ac:dyDescent="0.3">
      <c r="A17618" s="336">
        <v>57259</v>
      </c>
      <c r="B17618" s="2" t="s">
        <v>295</v>
      </c>
      <c r="C17618" s="429">
        <v>6.9667589999999997</v>
      </c>
      <c r="D17618" s="429">
        <v>2.7718219999999998</v>
      </c>
      <c r="E17618" s="429">
        <v>4.1949369999999995</v>
      </c>
      <c r="F17618" s="429">
        <v>19.690489000000007</v>
      </c>
    </row>
    <row r="17619" spans="1:6" x14ac:dyDescent="0.3">
      <c r="A17619" s="336">
        <v>57260</v>
      </c>
      <c r="B17619" s="2" t="s">
        <v>295</v>
      </c>
      <c r="C17619" s="429">
        <v>6.845701</v>
      </c>
      <c r="D17619" s="429">
        <v>2.8024079999999998</v>
      </c>
      <c r="E17619" s="429">
        <v>4.0432930000000002</v>
      </c>
      <c r="F17619" s="429">
        <v>19.696570999999995</v>
      </c>
    </row>
    <row r="17620" spans="1:6" x14ac:dyDescent="0.3">
      <c r="A17620" s="336">
        <v>57261</v>
      </c>
      <c r="B17620" s="2" t="s">
        <v>295</v>
      </c>
      <c r="C17620" s="429">
        <v>6.8526220000000002</v>
      </c>
      <c r="D17620" s="429">
        <v>2.4621729999999999</v>
      </c>
      <c r="E17620" s="429">
        <v>4.3904490000000003</v>
      </c>
      <c r="F17620" s="429">
        <v>21.211315999999997</v>
      </c>
    </row>
    <row r="17621" spans="1:6" x14ac:dyDescent="0.3">
      <c r="A17621" s="336">
        <v>57262</v>
      </c>
      <c r="B17621" s="2" t="s">
        <v>295</v>
      </c>
      <c r="C17621" s="429">
        <v>6.8651070000000001</v>
      </c>
      <c r="D17621" s="429">
        <v>2.675074</v>
      </c>
      <c r="E17621" s="429">
        <v>4.1900329999999997</v>
      </c>
      <c r="F17621" s="429">
        <v>20.318133999999997</v>
      </c>
    </row>
    <row r="17622" spans="1:6" x14ac:dyDescent="0.3">
      <c r="A17622" s="336">
        <v>57263</v>
      </c>
      <c r="B17622" s="2" t="s">
        <v>295</v>
      </c>
      <c r="C17622" s="429">
        <v>6.8648850000000001</v>
      </c>
      <c r="D17622" s="429">
        <v>2.7159990000000001</v>
      </c>
      <c r="E17622" s="429">
        <v>4.1488860000000001</v>
      </c>
      <c r="F17622" s="429">
        <v>19.475645999999998</v>
      </c>
    </row>
    <row r="17623" spans="1:6" x14ac:dyDescent="0.3">
      <c r="A17623" s="336">
        <v>57264</v>
      </c>
      <c r="B17623" s="2" t="s">
        <v>295</v>
      </c>
      <c r="C17623" s="429">
        <v>6.8933559999999998</v>
      </c>
      <c r="D17623" s="429">
        <v>2.736542</v>
      </c>
      <c r="E17623" s="429">
        <v>4.1568139999999998</v>
      </c>
      <c r="F17623" s="429">
        <v>19.553452999999998</v>
      </c>
    </row>
    <row r="17624" spans="1:6" x14ac:dyDescent="0.3">
      <c r="A17624" s="336">
        <v>57265</v>
      </c>
      <c r="B17624" s="2" t="s">
        <v>295</v>
      </c>
      <c r="C17624" s="429">
        <v>6.9011120000000004</v>
      </c>
      <c r="D17624" s="429">
        <v>2.752961</v>
      </c>
      <c r="E17624" s="429">
        <v>4.1481510000000004</v>
      </c>
      <c r="F17624" s="429">
        <v>19.369396000000002</v>
      </c>
    </row>
    <row r="17625" spans="1:6" x14ac:dyDescent="0.3">
      <c r="A17625" s="336">
        <v>57266</v>
      </c>
      <c r="B17625" s="2" t="s">
        <v>295</v>
      </c>
      <c r="C17625" s="429">
        <v>6.8670349999999996</v>
      </c>
      <c r="D17625" s="429">
        <v>2.6910319999999999</v>
      </c>
      <c r="E17625" s="429">
        <v>4.1760029999999997</v>
      </c>
      <c r="F17625" s="429">
        <v>19.730150999999999</v>
      </c>
    </row>
    <row r="17626" spans="1:6" x14ac:dyDescent="0.3">
      <c r="A17626" s="336">
        <v>57268</v>
      </c>
      <c r="B17626" s="2" t="s">
        <v>295</v>
      </c>
      <c r="C17626" s="429">
        <v>6.9398910000000003</v>
      </c>
      <c r="D17626" s="429">
        <v>2.7612109999999999</v>
      </c>
      <c r="E17626" s="429">
        <v>4.1786799999999999</v>
      </c>
      <c r="F17626" s="429">
        <v>19.497391999999998</v>
      </c>
    </row>
    <row r="17627" spans="1:6" x14ac:dyDescent="0.3">
      <c r="A17627" s="336">
        <v>57269</v>
      </c>
      <c r="B17627" s="2" t="s">
        <v>295</v>
      </c>
      <c r="C17627" s="429">
        <v>6.9392180000000003</v>
      </c>
      <c r="D17627" s="429">
        <v>2.7299169999999999</v>
      </c>
      <c r="E17627" s="429">
        <v>4.209301</v>
      </c>
      <c r="F17627" s="429">
        <v>19.914499999999997</v>
      </c>
    </row>
    <row r="17628" spans="1:6" x14ac:dyDescent="0.3">
      <c r="A17628" s="336">
        <v>57270</v>
      </c>
      <c r="B17628" s="2" t="s">
        <v>295</v>
      </c>
      <c r="C17628" s="429">
        <v>6.8142699999999996</v>
      </c>
      <c r="D17628" s="429">
        <v>2.5104090000000001</v>
      </c>
      <c r="E17628" s="429">
        <v>4.3038609999999995</v>
      </c>
      <c r="F17628" s="429">
        <v>20.831356000000003</v>
      </c>
    </row>
    <row r="17629" spans="1:6" x14ac:dyDescent="0.3">
      <c r="A17629" s="336">
        <v>57271</v>
      </c>
      <c r="B17629" s="2" t="s">
        <v>295</v>
      </c>
      <c r="C17629" s="429">
        <v>7.000489</v>
      </c>
      <c r="D17629" s="429">
        <v>2.7045119999999998</v>
      </c>
      <c r="E17629" s="429">
        <v>4.2959770000000006</v>
      </c>
      <c r="F17629" s="429">
        <v>19.817025000000012</v>
      </c>
    </row>
    <row r="17630" spans="1:6" x14ac:dyDescent="0.3">
      <c r="A17630" s="336">
        <v>57272</v>
      </c>
      <c r="B17630" s="2" t="s">
        <v>295</v>
      </c>
      <c r="C17630" s="429">
        <v>6.9319430000000004</v>
      </c>
      <c r="D17630" s="429">
        <v>2.6350090000000002</v>
      </c>
      <c r="E17630" s="429">
        <v>4.2969340000000003</v>
      </c>
      <c r="F17630" s="429">
        <v>20.287455000000001</v>
      </c>
    </row>
    <row r="17631" spans="1:6" x14ac:dyDescent="0.3">
      <c r="A17631" s="336">
        <v>57273</v>
      </c>
      <c r="B17631" s="2" t="s">
        <v>295</v>
      </c>
      <c r="C17631" s="429">
        <v>6.8655710000000001</v>
      </c>
      <c r="D17631" s="429">
        <v>2.6215549999999999</v>
      </c>
      <c r="E17631" s="429">
        <v>4.2440160000000002</v>
      </c>
      <c r="F17631" s="429">
        <v>20.157070999999991</v>
      </c>
    </row>
    <row r="17632" spans="1:6" x14ac:dyDescent="0.3">
      <c r="A17632" s="336">
        <v>57274</v>
      </c>
      <c r="B17632" s="2" t="s">
        <v>295</v>
      </c>
      <c r="C17632" s="429">
        <v>6.8856970000000004</v>
      </c>
      <c r="D17632" s="429">
        <v>2.550179</v>
      </c>
      <c r="E17632" s="429">
        <v>4.3355180000000004</v>
      </c>
      <c r="F17632" s="429">
        <v>20.730426999999992</v>
      </c>
    </row>
    <row r="17633" spans="1:6" x14ac:dyDescent="0.3">
      <c r="A17633" s="336">
        <v>57276</v>
      </c>
      <c r="B17633" s="2" t="s">
        <v>295</v>
      </c>
      <c r="C17633" s="429">
        <v>6.9361439999999996</v>
      </c>
      <c r="D17633" s="429">
        <v>2.7795939999999999</v>
      </c>
      <c r="E17633" s="429">
        <v>4.1565499999999993</v>
      </c>
      <c r="F17633" s="429">
        <v>19.400929999999995</v>
      </c>
    </row>
    <row r="17634" spans="1:6" x14ac:dyDescent="0.3">
      <c r="A17634" s="336">
        <v>57278</v>
      </c>
      <c r="B17634" s="2" t="s">
        <v>295</v>
      </c>
      <c r="C17634" s="429">
        <v>7.066713</v>
      </c>
      <c r="D17634" s="429">
        <v>2.6491189999999998</v>
      </c>
      <c r="E17634" s="429">
        <v>4.4175940000000002</v>
      </c>
      <c r="F17634" s="429">
        <v>20.436876000000002</v>
      </c>
    </row>
    <row r="17635" spans="1:6" x14ac:dyDescent="0.3">
      <c r="A17635" s="336">
        <v>57279</v>
      </c>
      <c r="B17635" s="2" t="s">
        <v>295</v>
      </c>
      <c r="C17635" s="429">
        <v>6.925834</v>
      </c>
      <c r="D17635" s="429">
        <v>2.7123089999999999</v>
      </c>
      <c r="E17635" s="429">
        <v>4.2135250000000006</v>
      </c>
      <c r="F17635" s="429">
        <v>20.234590999999991</v>
      </c>
    </row>
    <row r="17636" spans="1:6" x14ac:dyDescent="0.3">
      <c r="A17636" s="336">
        <v>57301</v>
      </c>
      <c r="B17636" s="2" t="s">
        <v>295</v>
      </c>
      <c r="C17636" s="429">
        <v>7.512861</v>
      </c>
      <c r="D17636" s="429">
        <v>2.557709</v>
      </c>
      <c r="E17636" s="429">
        <v>4.955152</v>
      </c>
      <c r="F17636" s="429">
        <v>24.971840999999998</v>
      </c>
    </row>
    <row r="17637" spans="1:6" x14ac:dyDescent="0.3">
      <c r="A17637" s="336">
        <v>57311</v>
      </c>
      <c r="B17637" s="2" t="s">
        <v>295</v>
      </c>
      <c r="C17637" s="429">
        <v>7.5044310000000003</v>
      </c>
      <c r="D17637" s="429">
        <v>2.6429049999999998</v>
      </c>
      <c r="E17637" s="429">
        <v>4.8615260000000005</v>
      </c>
      <c r="F17637" s="429">
        <v>24.000610000000009</v>
      </c>
    </row>
    <row r="17638" spans="1:6" x14ac:dyDescent="0.3">
      <c r="A17638" s="336">
        <v>57312</v>
      </c>
      <c r="B17638" s="2" t="s">
        <v>295</v>
      </c>
      <c r="C17638" s="429">
        <v>7.4620709999999999</v>
      </c>
      <c r="D17638" s="429">
        <v>2.3765719999999999</v>
      </c>
      <c r="E17638" s="429">
        <v>5.0854990000000004</v>
      </c>
      <c r="F17638" s="429">
        <v>25.051486999999998</v>
      </c>
    </row>
    <row r="17639" spans="1:6" x14ac:dyDescent="0.3">
      <c r="A17639" s="336">
        <v>57313</v>
      </c>
      <c r="B17639" s="2" t="s">
        <v>295</v>
      </c>
      <c r="C17639" s="429">
        <v>7.594849</v>
      </c>
      <c r="D17639" s="429">
        <v>2.6884920000000001</v>
      </c>
      <c r="E17639" s="429">
        <v>4.9063569999999999</v>
      </c>
      <c r="F17639" s="429">
        <v>25.512439999999994</v>
      </c>
    </row>
    <row r="17640" spans="1:6" x14ac:dyDescent="0.3">
      <c r="A17640" s="336">
        <v>57314</v>
      </c>
      <c r="B17640" s="2" t="s">
        <v>295</v>
      </c>
      <c r="C17640" s="429">
        <v>7.4026839999999998</v>
      </c>
      <c r="D17640" s="429">
        <v>2.5707399999999998</v>
      </c>
      <c r="E17640" s="429">
        <v>4.831944</v>
      </c>
      <c r="F17640" s="429">
        <v>23.114493</v>
      </c>
    </row>
    <row r="17641" spans="1:6" x14ac:dyDescent="0.3">
      <c r="A17641" s="336">
        <v>57315</v>
      </c>
      <c r="B17641" s="2" t="s">
        <v>295</v>
      </c>
      <c r="C17641" s="429">
        <v>7.4772970000000001</v>
      </c>
      <c r="D17641" s="429">
        <v>2.7747359999999999</v>
      </c>
      <c r="E17641" s="429">
        <v>4.7025610000000002</v>
      </c>
      <c r="F17641" s="429">
        <v>24.812632000000008</v>
      </c>
    </row>
    <row r="17642" spans="1:6" x14ac:dyDescent="0.3">
      <c r="A17642" s="336">
        <v>57317</v>
      </c>
      <c r="B17642" s="2" t="s">
        <v>295</v>
      </c>
      <c r="C17642" s="429">
        <v>7.761101</v>
      </c>
      <c r="D17642" s="429">
        <v>2.8104239999999998</v>
      </c>
      <c r="E17642" s="429">
        <v>4.9506770000000007</v>
      </c>
      <c r="F17642" s="429">
        <v>26.443787000000007</v>
      </c>
    </row>
    <row r="17643" spans="1:6" x14ac:dyDescent="0.3">
      <c r="A17643" s="336">
        <v>57319</v>
      </c>
      <c r="B17643" s="2" t="s">
        <v>295</v>
      </c>
      <c r="C17643" s="429">
        <v>7.3826309999999999</v>
      </c>
      <c r="D17643" s="429">
        <v>2.7581000000000002</v>
      </c>
      <c r="E17643" s="429">
        <v>4.6245309999999993</v>
      </c>
      <c r="F17643" s="429">
        <v>22.620653999999998</v>
      </c>
    </row>
    <row r="17644" spans="1:6" x14ac:dyDescent="0.3">
      <c r="A17644" s="336">
        <v>57321</v>
      </c>
      <c r="B17644" s="2" t="s">
        <v>295</v>
      </c>
      <c r="C17644" s="429">
        <v>7.3455190000000004</v>
      </c>
      <c r="D17644" s="429">
        <v>2.8405589999999998</v>
      </c>
      <c r="E17644" s="429">
        <v>4.5049600000000005</v>
      </c>
      <c r="F17644" s="429">
        <v>20.301051999999991</v>
      </c>
    </row>
    <row r="17645" spans="1:6" x14ac:dyDescent="0.3">
      <c r="A17645" s="336">
        <v>57322</v>
      </c>
      <c r="B17645" s="2" t="s">
        <v>295</v>
      </c>
      <c r="C17645" s="429">
        <v>7.1742460000000001</v>
      </c>
      <c r="D17645" s="429">
        <v>2.5254029999999998</v>
      </c>
      <c r="E17645" s="429">
        <v>4.6488430000000003</v>
      </c>
      <c r="F17645" s="429">
        <v>21.816730999999997</v>
      </c>
    </row>
    <row r="17646" spans="1:6" x14ac:dyDescent="0.3">
      <c r="A17646" s="336">
        <v>57323</v>
      </c>
      <c r="B17646" s="2" t="s">
        <v>295</v>
      </c>
      <c r="C17646" s="429">
        <v>7.2738240000000003</v>
      </c>
      <c r="D17646" s="429">
        <v>2.789196</v>
      </c>
      <c r="E17646" s="429">
        <v>4.4846280000000007</v>
      </c>
      <c r="F17646" s="429">
        <v>20.180762000000001</v>
      </c>
    </row>
    <row r="17647" spans="1:6" x14ac:dyDescent="0.3">
      <c r="A17647" s="336">
        <v>57324</v>
      </c>
      <c r="B17647" s="2" t="s">
        <v>295</v>
      </c>
      <c r="C17647" s="429">
        <v>7.3104610000000001</v>
      </c>
      <c r="D17647" s="429">
        <v>2.4946299999999999</v>
      </c>
      <c r="E17647" s="429">
        <v>4.8158310000000002</v>
      </c>
      <c r="F17647" s="429">
        <v>22.859134999999998</v>
      </c>
    </row>
    <row r="17648" spans="1:6" x14ac:dyDescent="0.3">
      <c r="A17648" s="336">
        <v>57325</v>
      </c>
      <c r="B17648" s="2" t="s">
        <v>295</v>
      </c>
      <c r="C17648" s="429">
        <v>7.8859019999999997</v>
      </c>
      <c r="D17648" s="429">
        <v>2.432331</v>
      </c>
      <c r="E17648" s="429">
        <v>5.4535710000000002</v>
      </c>
      <c r="F17648" s="429">
        <v>28.480591</v>
      </c>
    </row>
    <row r="17649" spans="1:6" x14ac:dyDescent="0.3">
      <c r="A17649" s="336">
        <v>57328</v>
      </c>
      <c r="B17649" s="2" t="s">
        <v>295</v>
      </c>
      <c r="C17649" s="429">
        <v>7.5802759999999996</v>
      </c>
      <c r="D17649" s="429">
        <v>2.6411500000000001</v>
      </c>
      <c r="E17649" s="429">
        <v>4.9391259999999999</v>
      </c>
      <c r="F17649" s="429">
        <v>25.489115999999999</v>
      </c>
    </row>
    <row r="17650" spans="1:6" x14ac:dyDescent="0.3">
      <c r="A17650" s="336">
        <v>57329</v>
      </c>
      <c r="B17650" s="2" t="s">
        <v>295</v>
      </c>
      <c r="C17650" s="429">
        <v>7.528054</v>
      </c>
      <c r="D17650" s="429">
        <v>2.7817970000000001</v>
      </c>
      <c r="E17650" s="429">
        <v>4.7462569999999999</v>
      </c>
      <c r="F17650" s="429">
        <v>25.055263999999998</v>
      </c>
    </row>
    <row r="17651" spans="1:6" x14ac:dyDescent="0.3">
      <c r="A17651" s="336">
        <v>57330</v>
      </c>
      <c r="B17651" s="2" t="s">
        <v>295</v>
      </c>
      <c r="C17651" s="429">
        <v>7.5206920000000004</v>
      </c>
      <c r="D17651" s="429">
        <v>2.7131940000000001</v>
      </c>
      <c r="E17651" s="429">
        <v>4.8074980000000007</v>
      </c>
      <c r="F17651" s="429">
        <v>25.064133000000005</v>
      </c>
    </row>
    <row r="17652" spans="1:6" x14ac:dyDescent="0.3">
      <c r="A17652" s="336">
        <v>57331</v>
      </c>
      <c r="B17652" s="2" t="s">
        <v>295</v>
      </c>
      <c r="C17652" s="429">
        <v>7.4888260000000004</v>
      </c>
      <c r="D17652" s="429">
        <v>2.6396579999999998</v>
      </c>
      <c r="E17652" s="429">
        <v>4.8491680000000006</v>
      </c>
      <c r="F17652" s="429">
        <v>25.057567999999996</v>
      </c>
    </row>
    <row r="17653" spans="1:6" x14ac:dyDescent="0.3">
      <c r="A17653" s="336">
        <v>57332</v>
      </c>
      <c r="B17653" s="2" t="s">
        <v>295</v>
      </c>
      <c r="C17653" s="429">
        <v>7.4782349999999997</v>
      </c>
      <c r="D17653" s="429">
        <v>2.7049180000000002</v>
      </c>
      <c r="E17653" s="429">
        <v>4.7733169999999996</v>
      </c>
      <c r="F17653" s="429">
        <v>23.866667</v>
      </c>
    </row>
    <row r="17654" spans="1:6" x14ac:dyDescent="0.3">
      <c r="A17654" s="336">
        <v>57334</v>
      </c>
      <c r="B17654" s="2" t="s">
        <v>295</v>
      </c>
      <c r="C17654" s="429">
        <v>7.5029009999999996</v>
      </c>
      <c r="D17654" s="429">
        <v>2.6129899999999999</v>
      </c>
      <c r="E17654" s="429">
        <v>4.8899109999999997</v>
      </c>
      <c r="F17654" s="429">
        <v>25.096084000000005</v>
      </c>
    </row>
    <row r="17655" spans="1:6" x14ac:dyDescent="0.3">
      <c r="A17655" s="336">
        <v>57335</v>
      </c>
      <c r="B17655" s="2" t="s">
        <v>295</v>
      </c>
      <c r="C17655" s="429">
        <v>7.712186</v>
      </c>
      <c r="D17655" s="429">
        <v>2.8063099999999999</v>
      </c>
      <c r="E17655" s="429">
        <v>4.9058760000000001</v>
      </c>
      <c r="F17655" s="429">
        <v>26.079321999999991</v>
      </c>
    </row>
    <row r="17656" spans="1:6" x14ac:dyDescent="0.3">
      <c r="A17656" s="336">
        <v>57337</v>
      </c>
      <c r="B17656" s="2" t="s">
        <v>295</v>
      </c>
      <c r="C17656" s="429">
        <v>7.3900040000000002</v>
      </c>
      <c r="D17656" s="429">
        <v>2.701403</v>
      </c>
      <c r="E17656" s="429">
        <v>4.6886010000000002</v>
      </c>
      <c r="F17656" s="429">
        <v>21.850398999999999</v>
      </c>
    </row>
    <row r="17657" spans="1:6" x14ac:dyDescent="0.3">
      <c r="A17657" s="336">
        <v>57339</v>
      </c>
      <c r="B17657" s="2" t="s">
        <v>295</v>
      </c>
      <c r="C17657" s="429">
        <v>7.8390139999999997</v>
      </c>
      <c r="D17657" s="429">
        <v>2.331655</v>
      </c>
      <c r="E17657" s="429">
        <v>5.5073589999999992</v>
      </c>
      <c r="F17657" s="429">
        <v>29.240347000000007</v>
      </c>
    </row>
    <row r="17658" spans="1:6" x14ac:dyDescent="0.3">
      <c r="A17658" s="336">
        <v>57340</v>
      </c>
      <c r="B17658" s="2" t="s">
        <v>295</v>
      </c>
      <c r="C17658" s="429">
        <v>7.4988859999999997</v>
      </c>
      <c r="D17658" s="429">
        <v>2.6073279999999999</v>
      </c>
      <c r="E17658" s="429">
        <v>4.8915579999999999</v>
      </c>
      <c r="F17658" s="429">
        <v>23.949670000000001</v>
      </c>
    </row>
    <row r="17659" spans="1:6" x14ac:dyDescent="0.3">
      <c r="A17659" s="336">
        <v>57341</v>
      </c>
      <c r="B17659" s="2" t="s">
        <v>295</v>
      </c>
      <c r="C17659" s="429">
        <v>7.6744019999999997</v>
      </c>
      <c r="D17659" s="429">
        <v>2.2949549999999999</v>
      </c>
      <c r="E17659" s="429">
        <v>5.3794469999999999</v>
      </c>
      <c r="F17659" s="429">
        <v>28.027553999999999</v>
      </c>
    </row>
    <row r="17660" spans="1:6" x14ac:dyDescent="0.3">
      <c r="A17660" s="336">
        <v>57342</v>
      </c>
      <c r="B17660" s="2" t="s">
        <v>295</v>
      </c>
      <c r="C17660" s="429">
        <v>7.7013610000000003</v>
      </c>
      <c r="D17660" s="429">
        <v>2.7129189999999999</v>
      </c>
      <c r="E17660" s="429">
        <v>4.9884420000000009</v>
      </c>
      <c r="F17660" s="429">
        <v>25.987926999999996</v>
      </c>
    </row>
    <row r="17661" spans="1:6" x14ac:dyDescent="0.3">
      <c r="A17661" s="336">
        <v>57344</v>
      </c>
      <c r="B17661" s="2" t="s">
        <v>295</v>
      </c>
      <c r="C17661" s="429">
        <v>7.6561729999999999</v>
      </c>
      <c r="D17661" s="429">
        <v>2.6301269999999999</v>
      </c>
      <c r="E17661" s="429">
        <v>5.026046</v>
      </c>
      <c r="F17661" s="429">
        <v>25.902647000000002</v>
      </c>
    </row>
    <row r="17662" spans="1:6" x14ac:dyDescent="0.3">
      <c r="A17662" s="336">
        <v>57345</v>
      </c>
      <c r="B17662" s="2" t="s">
        <v>295</v>
      </c>
      <c r="C17662" s="429">
        <v>7.6909450000000001</v>
      </c>
      <c r="D17662" s="429">
        <v>2.4473250000000002</v>
      </c>
      <c r="E17662" s="429">
        <v>5.2436199999999999</v>
      </c>
      <c r="F17662" s="429">
        <v>27.909573999999999</v>
      </c>
    </row>
    <row r="17663" spans="1:6" x14ac:dyDescent="0.3">
      <c r="A17663" s="336">
        <v>57348</v>
      </c>
      <c r="B17663" s="2" t="s">
        <v>295</v>
      </c>
      <c r="C17663" s="429">
        <v>7.3533489999999997</v>
      </c>
      <c r="D17663" s="429">
        <v>2.3417569999999999</v>
      </c>
      <c r="E17663" s="429">
        <v>5.0115920000000003</v>
      </c>
      <c r="F17663" s="429">
        <v>23.923225000000002</v>
      </c>
    </row>
    <row r="17664" spans="1:6" x14ac:dyDescent="0.3">
      <c r="A17664" s="336">
        <v>57349</v>
      </c>
      <c r="B17664" s="2" t="s">
        <v>295</v>
      </c>
      <c r="C17664" s="429">
        <v>7.2729650000000001</v>
      </c>
      <c r="D17664" s="429">
        <v>2.8927420000000001</v>
      </c>
      <c r="E17664" s="429">
        <v>4.380223</v>
      </c>
      <c r="F17664" s="429">
        <v>19.172825000000003</v>
      </c>
    </row>
    <row r="17665" spans="1:6" x14ac:dyDescent="0.3">
      <c r="A17665" s="336">
        <v>57350</v>
      </c>
      <c r="B17665" s="2" t="s">
        <v>295</v>
      </c>
      <c r="C17665" s="429">
        <v>7.3477249999999996</v>
      </c>
      <c r="D17665" s="429">
        <v>2.4001399999999999</v>
      </c>
      <c r="E17665" s="429">
        <v>4.9475850000000001</v>
      </c>
      <c r="F17665" s="429">
        <v>23.667164999999997</v>
      </c>
    </row>
    <row r="17666" spans="1:6" x14ac:dyDescent="0.3">
      <c r="A17666" s="336">
        <v>57353</v>
      </c>
      <c r="B17666" s="2" t="s">
        <v>295</v>
      </c>
      <c r="C17666" s="429">
        <v>7.2248739999999998</v>
      </c>
      <c r="D17666" s="429">
        <v>2.639783</v>
      </c>
      <c r="E17666" s="429">
        <v>4.5850910000000002</v>
      </c>
      <c r="F17666" s="429">
        <v>21.168798000000002</v>
      </c>
    </row>
    <row r="17667" spans="1:6" x14ac:dyDescent="0.3">
      <c r="A17667" s="336">
        <v>57355</v>
      </c>
      <c r="B17667" s="2" t="s">
        <v>295</v>
      </c>
      <c r="C17667" s="429">
        <v>7.7067170000000003</v>
      </c>
      <c r="D17667" s="429">
        <v>2.4726569999999999</v>
      </c>
      <c r="E17667" s="429">
        <v>5.2340600000000004</v>
      </c>
      <c r="F17667" s="429">
        <v>26.863900000000008</v>
      </c>
    </row>
    <row r="17668" spans="1:6" x14ac:dyDescent="0.3">
      <c r="A17668" s="336">
        <v>57356</v>
      </c>
      <c r="B17668" s="2" t="s">
        <v>295</v>
      </c>
      <c r="C17668" s="429">
        <v>7.634417</v>
      </c>
      <c r="D17668" s="429">
        <v>2.756103</v>
      </c>
      <c r="E17668" s="429">
        <v>4.8783139999999996</v>
      </c>
      <c r="F17668" s="429">
        <v>25.705063000000013</v>
      </c>
    </row>
    <row r="17669" spans="1:6" x14ac:dyDescent="0.3">
      <c r="A17669" s="336">
        <v>57359</v>
      </c>
      <c r="B17669" s="2" t="s">
        <v>295</v>
      </c>
      <c r="C17669" s="429">
        <v>7.4971639999999997</v>
      </c>
      <c r="D17669" s="429">
        <v>2.4946510000000002</v>
      </c>
      <c r="E17669" s="429">
        <v>5.0025129999999995</v>
      </c>
      <c r="F17669" s="429">
        <v>24.865023999999995</v>
      </c>
    </row>
    <row r="17670" spans="1:6" x14ac:dyDescent="0.3">
      <c r="A17670" s="336">
        <v>57362</v>
      </c>
      <c r="B17670" s="2" t="s">
        <v>295</v>
      </c>
      <c r="C17670" s="429">
        <v>7.5620390000000004</v>
      </c>
      <c r="D17670" s="429">
        <v>2.320592</v>
      </c>
      <c r="E17670" s="429">
        <v>5.2414470000000009</v>
      </c>
      <c r="F17670" s="429">
        <v>26.896133000000003</v>
      </c>
    </row>
    <row r="17671" spans="1:6" x14ac:dyDescent="0.3">
      <c r="A17671" s="336">
        <v>57363</v>
      </c>
      <c r="B17671" s="2" t="s">
        <v>295</v>
      </c>
      <c r="C17671" s="429">
        <v>7.5031270000000001</v>
      </c>
      <c r="D17671" s="429">
        <v>2.5467979999999999</v>
      </c>
      <c r="E17671" s="429">
        <v>4.9563290000000002</v>
      </c>
      <c r="F17671" s="429">
        <v>25.34685799999999</v>
      </c>
    </row>
    <row r="17672" spans="1:6" x14ac:dyDescent="0.3">
      <c r="A17672" s="336">
        <v>57364</v>
      </c>
      <c r="B17672" s="2" t="s">
        <v>295</v>
      </c>
      <c r="C17672" s="429">
        <v>7.6396810000000004</v>
      </c>
      <c r="D17672" s="429">
        <v>2.6424590000000001</v>
      </c>
      <c r="E17672" s="429">
        <v>4.9972220000000007</v>
      </c>
      <c r="F17672" s="429">
        <v>25.845439999999996</v>
      </c>
    </row>
    <row r="17673" spans="1:6" x14ac:dyDescent="0.3">
      <c r="A17673" s="336">
        <v>57365</v>
      </c>
      <c r="B17673" s="2" t="s">
        <v>295</v>
      </c>
      <c r="C17673" s="429">
        <v>7.9521290000000002</v>
      </c>
      <c r="D17673" s="429">
        <v>2.3740779999999999</v>
      </c>
      <c r="E17673" s="429">
        <v>5.5780510000000003</v>
      </c>
      <c r="F17673" s="429">
        <v>29.716979999999992</v>
      </c>
    </row>
    <row r="17674" spans="1:6" x14ac:dyDescent="0.3">
      <c r="A17674" s="336">
        <v>57366</v>
      </c>
      <c r="B17674" s="2" t="s">
        <v>295</v>
      </c>
      <c r="C17674" s="429">
        <v>7.4799179999999996</v>
      </c>
      <c r="D17674" s="429">
        <v>2.684053</v>
      </c>
      <c r="E17674" s="429">
        <v>4.7958649999999992</v>
      </c>
      <c r="F17674" s="429">
        <v>24.896671999999992</v>
      </c>
    </row>
    <row r="17675" spans="1:6" x14ac:dyDescent="0.3">
      <c r="A17675" s="336">
        <v>57368</v>
      </c>
      <c r="B17675" s="2" t="s">
        <v>295</v>
      </c>
      <c r="C17675" s="429">
        <v>7.5629600000000003</v>
      </c>
      <c r="D17675" s="429">
        <v>2.5020090000000001</v>
      </c>
      <c r="E17675" s="429">
        <v>5.0609510000000002</v>
      </c>
      <c r="F17675" s="429">
        <v>25.672653000000004</v>
      </c>
    </row>
    <row r="17676" spans="1:6" x14ac:dyDescent="0.3">
      <c r="A17676" s="336">
        <v>57369</v>
      </c>
      <c r="B17676" s="2" t="s">
        <v>295</v>
      </c>
      <c r="C17676" s="429">
        <v>7.7966870000000004</v>
      </c>
      <c r="D17676" s="429">
        <v>2.616425</v>
      </c>
      <c r="E17676" s="429">
        <v>5.1802620000000008</v>
      </c>
      <c r="F17676" s="429">
        <v>26.642166000000003</v>
      </c>
    </row>
    <row r="17677" spans="1:6" x14ac:dyDescent="0.3">
      <c r="A17677" s="336">
        <v>57370</v>
      </c>
      <c r="B17677" s="2" t="s">
        <v>295</v>
      </c>
      <c r="C17677" s="429">
        <v>7.7993050000000004</v>
      </c>
      <c r="D17677" s="429">
        <v>2.3931629999999999</v>
      </c>
      <c r="E17677" s="429">
        <v>5.4061420000000009</v>
      </c>
      <c r="F17677" s="429">
        <v>28.214008000000003</v>
      </c>
    </row>
    <row r="17678" spans="1:6" x14ac:dyDescent="0.3">
      <c r="A17678" s="336">
        <v>57371</v>
      </c>
      <c r="B17678" s="2" t="s">
        <v>295</v>
      </c>
      <c r="C17678" s="429">
        <v>7.6377649999999999</v>
      </c>
      <c r="D17678" s="429">
        <v>2.4068429999999998</v>
      </c>
      <c r="E17678" s="429">
        <v>5.2309219999999996</v>
      </c>
      <c r="F17678" s="429">
        <v>27.565066000000005</v>
      </c>
    </row>
    <row r="17679" spans="1:6" x14ac:dyDescent="0.3">
      <c r="A17679" s="336">
        <v>57373</v>
      </c>
      <c r="B17679" s="2" t="s">
        <v>295</v>
      </c>
      <c r="C17679" s="429">
        <v>7.4857290000000001</v>
      </c>
      <c r="D17679" s="429">
        <v>2.2802509999999998</v>
      </c>
      <c r="E17679" s="429">
        <v>5.2054780000000003</v>
      </c>
      <c r="F17679" s="429">
        <v>26.127480999999992</v>
      </c>
    </row>
    <row r="17680" spans="1:6" x14ac:dyDescent="0.3">
      <c r="A17680" s="336">
        <v>57374</v>
      </c>
      <c r="B17680" s="2" t="s">
        <v>295</v>
      </c>
      <c r="C17680" s="429">
        <v>7.4254660000000001</v>
      </c>
      <c r="D17680" s="429">
        <v>2.768249</v>
      </c>
      <c r="E17680" s="429">
        <v>4.6572170000000002</v>
      </c>
      <c r="F17680" s="429">
        <v>21.704523999999999</v>
      </c>
    </row>
    <row r="17681" spans="1:6" x14ac:dyDescent="0.3">
      <c r="A17681" s="336">
        <v>57375</v>
      </c>
      <c r="B17681" s="2" t="s">
        <v>295</v>
      </c>
      <c r="C17681" s="429">
        <v>7.6021999999999998</v>
      </c>
      <c r="D17681" s="429">
        <v>2.5875680000000001</v>
      </c>
      <c r="E17681" s="429">
        <v>5.0146319999999998</v>
      </c>
      <c r="F17681" s="429">
        <v>25.623781000000005</v>
      </c>
    </row>
    <row r="17682" spans="1:6" x14ac:dyDescent="0.3">
      <c r="A17682" s="336">
        <v>57376</v>
      </c>
      <c r="B17682" s="2" t="s">
        <v>295</v>
      </c>
      <c r="C17682" s="429">
        <v>7.471476</v>
      </c>
      <c r="D17682" s="429">
        <v>2.7434280000000002</v>
      </c>
      <c r="E17682" s="429">
        <v>4.7280479999999994</v>
      </c>
      <c r="F17682" s="429">
        <v>24.789786999999997</v>
      </c>
    </row>
    <row r="17683" spans="1:6" x14ac:dyDescent="0.3">
      <c r="A17683" s="336">
        <v>57379</v>
      </c>
      <c r="B17683" s="2" t="s">
        <v>295</v>
      </c>
      <c r="C17683" s="429">
        <v>7.4970489999999996</v>
      </c>
      <c r="D17683" s="429">
        <v>2.3366129999999998</v>
      </c>
      <c r="E17683" s="429">
        <v>5.1604359999999998</v>
      </c>
      <c r="F17683" s="429">
        <v>25.502222000000003</v>
      </c>
    </row>
    <row r="17684" spans="1:6" x14ac:dyDescent="0.3">
      <c r="A17684" s="336">
        <v>57380</v>
      </c>
      <c r="B17684" s="2" t="s">
        <v>295</v>
      </c>
      <c r="C17684" s="429">
        <v>7.5931220000000001</v>
      </c>
      <c r="D17684" s="429">
        <v>2.7772610000000002</v>
      </c>
      <c r="E17684" s="429">
        <v>4.8158609999999999</v>
      </c>
      <c r="F17684" s="429">
        <v>25.375376000000006</v>
      </c>
    </row>
    <row r="17685" spans="1:6" x14ac:dyDescent="0.3">
      <c r="A17685" s="336">
        <v>57381</v>
      </c>
      <c r="B17685" s="2" t="s">
        <v>295</v>
      </c>
      <c r="C17685" s="429">
        <v>7.4835950000000002</v>
      </c>
      <c r="D17685" s="429">
        <v>2.3075909999999999</v>
      </c>
      <c r="E17685" s="429">
        <v>5.1760040000000007</v>
      </c>
      <c r="F17685" s="429">
        <v>25.772404000000009</v>
      </c>
    </row>
    <row r="17686" spans="1:6" x14ac:dyDescent="0.3">
      <c r="A17686" s="336">
        <v>57382</v>
      </c>
      <c r="B17686" s="2" t="s">
        <v>295</v>
      </c>
      <c r="C17686" s="429">
        <v>7.5093069999999997</v>
      </c>
      <c r="D17686" s="429">
        <v>2.3955899999999999</v>
      </c>
      <c r="E17686" s="429">
        <v>5.1137169999999994</v>
      </c>
      <c r="F17686" s="429">
        <v>25.907304</v>
      </c>
    </row>
    <row r="17687" spans="1:6" x14ac:dyDescent="0.3">
      <c r="A17687" s="336">
        <v>57383</v>
      </c>
      <c r="B17687" s="2" t="s">
        <v>295</v>
      </c>
      <c r="C17687" s="429">
        <v>7.6086390000000002</v>
      </c>
      <c r="D17687" s="429">
        <v>2.499787</v>
      </c>
      <c r="E17687" s="429">
        <v>5.1088520000000006</v>
      </c>
      <c r="F17687" s="429">
        <v>26.042331999999995</v>
      </c>
    </row>
    <row r="17688" spans="1:6" x14ac:dyDescent="0.3">
      <c r="A17688" s="336">
        <v>57384</v>
      </c>
      <c r="B17688" s="2" t="s">
        <v>295</v>
      </c>
      <c r="C17688" s="429">
        <v>7.4439840000000004</v>
      </c>
      <c r="D17688" s="429">
        <v>2.3174480000000002</v>
      </c>
      <c r="E17688" s="429">
        <v>5.1265359999999998</v>
      </c>
      <c r="F17688" s="429">
        <v>24.976754000000014</v>
      </c>
    </row>
    <row r="17689" spans="1:6" x14ac:dyDescent="0.3">
      <c r="A17689" s="336">
        <v>57385</v>
      </c>
      <c r="B17689" s="2" t="s">
        <v>295</v>
      </c>
      <c r="C17689" s="429">
        <v>7.4787540000000003</v>
      </c>
      <c r="D17689" s="429">
        <v>2.4388839999999998</v>
      </c>
      <c r="E17689" s="429">
        <v>5.0398700000000005</v>
      </c>
      <c r="F17689" s="429">
        <v>24.841509000000009</v>
      </c>
    </row>
    <row r="17690" spans="1:6" x14ac:dyDescent="0.3">
      <c r="A17690" s="336">
        <v>57386</v>
      </c>
      <c r="B17690" s="2" t="s">
        <v>295</v>
      </c>
      <c r="C17690" s="429">
        <v>7.2291689999999997</v>
      </c>
      <c r="D17690" s="429">
        <v>2.509055</v>
      </c>
      <c r="E17690" s="429">
        <v>4.7201139999999997</v>
      </c>
      <c r="F17690" s="429">
        <v>22.154600000000002</v>
      </c>
    </row>
    <row r="17691" spans="1:6" x14ac:dyDescent="0.3">
      <c r="A17691" s="336">
        <v>57401</v>
      </c>
      <c r="B17691" s="2" t="s">
        <v>295</v>
      </c>
      <c r="C17691" s="429">
        <v>7.2385830000000002</v>
      </c>
      <c r="D17691" s="429">
        <v>2.418364</v>
      </c>
      <c r="E17691" s="429">
        <v>4.8202189999999998</v>
      </c>
      <c r="F17691" s="429">
        <v>23.713391000000001</v>
      </c>
    </row>
    <row r="17692" spans="1:6" x14ac:dyDescent="0.3">
      <c r="A17692" s="336">
        <v>57421</v>
      </c>
      <c r="B17692" s="2" t="s">
        <v>295</v>
      </c>
      <c r="C17692" s="429">
        <v>7.023892</v>
      </c>
      <c r="D17692" s="429">
        <v>2.3334389999999998</v>
      </c>
      <c r="E17692" s="429">
        <v>4.6904529999999998</v>
      </c>
      <c r="F17692" s="429">
        <v>22.793032999999998</v>
      </c>
    </row>
    <row r="17693" spans="1:6" x14ac:dyDescent="0.3">
      <c r="A17693" s="336">
        <v>57422</v>
      </c>
      <c r="B17693" s="2" t="s">
        <v>295</v>
      </c>
      <c r="C17693" s="429">
        <v>7.0453279999999996</v>
      </c>
      <c r="D17693" s="429">
        <v>2.448296</v>
      </c>
      <c r="E17693" s="429">
        <v>4.5970319999999996</v>
      </c>
      <c r="F17693" s="429">
        <v>22.120606000000006</v>
      </c>
    </row>
    <row r="17694" spans="1:6" x14ac:dyDescent="0.3">
      <c r="A17694" s="336">
        <v>57424</v>
      </c>
      <c r="B17694" s="2" t="s">
        <v>295</v>
      </c>
      <c r="C17694" s="429">
        <v>7.2924579999999999</v>
      </c>
      <c r="D17694" s="429">
        <v>2.3049840000000001</v>
      </c>
      <c r="E17694" s="429">
        <v>4.9874739999999997</v>
      </c>
      <c r="F17694" s="429">
        <v>23.582211000000001</v>
      </c>
    </row>
    <row r="17695" spans="1:6" x14ac:dyDescent="0.3">
      <c r="A17695" s="336">
        <v>57427</v>
      </c>
      <c r="B17695" s="2" t="s">
        <v>295</v>
      </c>
      <c r="C17695" s="429">
        <v>7.1702919999999999</v>
      </c>
      <c r="D17695" s="429">
        <v>2.47546</v>
      </c>
      <c r="E17695" s="429">
        <v>4.6948319999999999</v>
      </c>
      <c r="F17695" s="429">
        <v>23.302020000000002</v>
      </c>
    </row>
    <row r="17696" spans="1:6" x14ac:dyDescent="0.3">
      <c r="A17696" s="336">
        <v>57428</v>
      </c>
      <c r="B17696" s="2" t="s">
        <v>295</v>
      </c>
      <c r="C17696" s="429">
        <v>7.362114</v>
      </c>
      <c r="D17696" s="429">
        <v>2.1396769999999998</v>
      </c>
      <c r="E17696" s="429">
        <v>5.2224370000000002</v>
      </c>
      <c r="F17696" s="429">
        <v>26.561310000000006</v>
      </c>
    </row>
    <row r="17697" spans="1:6" x14ac:dyDescent="0.3">
      <c r="A17697" s="336">
        <v>57429</v>
      </c>
      <c r="B17697" s="2" t="s">
        <v>295</v>
      </c>
      <c r="C17697" s="429">
        <v>7.2000209999999996</v>
      </c>
      <c r="D17697" s="429">
        <v>2.3999320000000002</v>
      </c>
      <c r="E17697" s="429">
        <v>4.8000889999999998</v>
      </c>
      <c r="F17697" s="429">
        <v>22.998574000000005</v>
      </c>
    </row>
    <row r="17698" spans="1:6" x14ac:dyDescent="0.3">
      <c r="A17698" s="336">
        <v>57430</v>
      </c>
      <c r="B17698" s="2" t="s">
        <v>295</v>
      </c>
      <c r="C17698" s="429">
        <v>6.9003909999999999</v>
      </c>
      <c r="D17698" s="429">
        <v>2.344077</v>
      </c>
      <c r="E17698" s="429">
        <v>4.5563140000000004</v>
      </c>
      <c r="F17698" s="429">
        <v>22.162071999999995</v>
      </c>
    </row>
    <row r="17699" spans="1:6" x14ac:dyDescent="0.3">
      <c r="A17699" s="336">
        <v>57432</v>
      </c>
      <c r="B17699" s="2" t="s">
        <v>295</v>
      </c>
      <c r="C17699" s="429">
        <v>7.0593500000000002</v>
      </c>
      <c r="D17699" s="429">
        <v>2.3813849999999999</v>
      </c>
      <c r="E17699" s="429">
        <v>4.6779650000000004</v>
      </c>
      <c r="F17699" s="429">
        <v>22.810421999999996</v>
      </c>
    </row>
    <row r="17700" spans="1:6" x14ac:dyDescent="0.3">
      <c r="A17700" s="336">
        <v>57433</v>
      </c>
      <c r="B17700" s="2" t="s">
        <v>295</v>
      </c>
      <c r="C17700" s="429">
        <v>7.1424729999999998</v>
      </c>
      <c r="D17700" s="429">
        <v>2.4556580000000001</v>
      </c>
      <c r="E17700" s="429">
        <v>4.6868149999999993</v>
      </c>
      <c r="F17700" s="429">
        <v>23.049516000000001</v>
      </c>
    </row>
    <row r="17701" spans="1:6" x14ac:dyDescent="0.3">
      <c r="A17701" s="336">
        <v>57434</v>
      </c>
      <c r="B17701" s="2" t="s">
        <v>295</v>
      </c>
      <c r="C17701" s="429">
        <v>7.1030689999999996</v>
      </c>
      <c r="D17701" s="429">
        <v>2.4765450000000002</v>
      </c>
      <c r="E17701" s="429">
        <v>4.6265239999999999</v>
      </c>
      <c r="F17701" s="429">
        <v>22.188383999999999</v>
      </c>
    </row>
    <row r="17702" spans="1:6" x14ac:dyDescent="0.3">
      <c r="A17702" s="336">
        <v>57435</v>
      </c>
      <c r="B17702" s="2" t="s">
        <v>295</v>
      </c>
      <c r="C17702" s="429">
        <v>7.3378310000000004</v>
      </c>
      <c r="D17702" s="429">
        <v>2.1968299999999998</v>
      </c>
      <c r="E17702" s="429">
        <v>5.141001000000001</v>
      </c>
      <c r="F17702" s="429">
        <v>24.934067000000006</v>
      </c>
    </row>
    <row r="17703" spans="1:6" x14ac:dyDescent="0.3">
      <c r="A17703" s="336">
        <v>57436</v>
      </c>
      <c r="B17703" s="2" t="s">
        <v>295</v>
      </c>
      <c r="C17703" s="429">
        <v>7.1944559999999997</v>
      </c>
      <c r="D17703" s="429">
        <v>2.4541119999999998</v>
      </c>
      <c r="E17703" s="429">
        <v>4.7403440000000003</v>
      </c>
      <c r="F17703" s="429">
        <v>22.414905999999998</v>
      </c>
    </row>
    <row r="17704" spans="1:6" x14ac:dyDescent="0.3">
      <c r="A17704" s="336">
        <v>57437</v>
      </c>
      <c r="B17704" s="2" t="s">
        <v>295</v>
      </c>
      <c r="C17704" s="429">
        <v>7.2014829999999996</v>
      </c>
      <c r="D17704" s="429">
        <v>2.1661410000000001</v>
      </c>
      <c r="E17704" s="429">
        <v>5.035342</v>
      </c>
      <c r="F17704" s="429">
        <v>25.500483999999997</v>
      </c>
    </row>
    <row r="17705" spans="1:6" x14ac:dyDescent="0.3">
      <c r="A17705" s="336">
        <v>57438</v>
      </c>
      <c r="B17705" s="2" t="s">
        <v>295</v>
      </c>
      <c r="C17705" s="429">
        <v>7.4051140000000002</v>
      </c>
      <c r="D17705" s="429">
        <v>2.1813609999999999</v>
      </c>
      <c r="E17705" s="429">
        <v>5.2237530000000003</v>
      </c>
      <c r="F17705" s="429">
        <v>25.629283000000001</v>
      </c>
    </row>
    <row r="17706" spans="1:6" x14ac:dyDescent="0.3">
      <c r="A17706" s="336">
        <v>57440</v>
      </c>
      <c r="B17706" s="2" t="s">
        <v>295</v>
      </c>
      <c r="C17706" s="429">
        <v>7.2651669999999999</v>
      </c>
      <c r="D17706" s="429">
        <v>2.3731</v>
      </c>
      <c r="E17706" s="429">
        <v>4.8920669999999999</v>
      </c>
      <c r="F17706" s="429">
        <v>23.186888999999997</v>
      </c>
    </row>
    <row r="17707" spans="1:6" x14ac:dyDescent="0.3">
      <c r="A17707" s="336">
        <v>57441</v>
      </c>
      <c r="B17707" s="2" t="s">
        <v>295</v>
      </c>
      <c r="C17707" s="429">
        <v>7.1364409999999996</v>
      </c>
      <c r="D17707" s="429">
        <v>2.4094310000000001</v>
      </c>
      <c r="E17707" s="429">
        <v>4.7270099999999999</v>
      </c>
      <c r="F17707" s="429">
        <v>22.888747999999996</v>
      </c>
    </row>
    <row r="17708" spans="1:6" x14ac:dyDescent="0.3">
      <c r="A17708" s="336">
        <v>57442</v>
      </c>
      <c r="B17708" s="2" t="s">
        <v>295</v>
      </c>
      <c r="C17708" s="429">
        <v>7.6662939999999997</v>
      </c>
      <c r="D17708" s="429">
        <v>2.0297770000000002</v>
      </c>
      <c r="E17708" s="429">
        <v>5.6365169999999996</v>
      </c>
      <c r="F17708" s="429">
        <v>29.389127000000009</v>
      </c>
    </row>
    <row r="17709" spans="1:6" x14ac:dyDescent="0.3">
      <c r="A17709" s="336">
        <v>57445</v>
      </c>
      <c r="B17709" s="2" t="s">
        <v>295</v>
      </c>
      <c r="C17709" s="429">
        <v>7.1016950000000003</v>
      </c>
      <c r="D17709" s="429">
        <v>2.4446949999999998</v>
      </c>
      <c r="E17709" s="429">
        <v>4.657</v>
      </c>
      <c r="F17709" s="429">
        <v>22.884937000000001</v>
      </c>
    </row>
    <row r="17710" spans="1:6" x14ac:dyDescent="0.3">
      <c r="A17710" s="336">
        <v>57446</v>
      </c>
      <c r="B17710" s="2" t="s">
        <v>295</v>
      </c>
      <c r="C17710" s="429">
        <v>7.0548549999999999</v>
      </c>
      <c r="D17710" s="429">
        <v>2.3828800000000001</v>
      </c>
      <c r="E17710" s="429">
        <v>4.6719749999999998</v>
      </c>
      <c r="F17710" s="429">
        <v>22.503878999999994</v>
      </c>
    </row>
    <row r="17711" spans="1:6" x14ac:dyDescent="0.3">
      <c r="A17711" s="336">
        <v>57448</v>
      </c>
      <c r="B17711" s="2" t="s">
        <v>295</v>
      </c>
      <c r="C17711" s="429">
        <v>7.240996</v>
      </c>
      <c r="D17711" s="429">
        <v>2.1963620000000001</v>
      </c>
      <c r="E17711" s="429">
        <v>5.0446340000000003</v>
      </c>
      <c r="F17711" s="429">
        <v>25.308411999999997</v>
      </c>
    </row>
    <row r="17712" spans="1:6" x14ac:dyDescent="0.3">
      <c r="A17712" s="336">
        <v>57449</v>
      </c>
      <c r="B17712" s="2" t="s">
        <v>295</v>
      </c>
      <c r="C17712" s="429">
        <v>7.0793600000000003</v>
      </c>
      <c r="D17712" s="429">
        <v>2.4084819999999998</v>
      </c>
      <c r="E17712" s="429">
        <v>4.6708780000000001</v>
      </c>
      <c r="F17712" s="429">
        <v>22.771158</v>
      </c>
    </row>
    <row r="17713" spans="1:6" x14ac:dyDescent="0.3">
      <c r="A17713" s="336">
        <v>57450</v>
      </c>
      <c r="B17713" s="2" t="s">
        <v>295</v>
      </c>
      <c r="C17713" s="429">
        <v>7.4940179999999996</v>
      </c>
      <c r="D17713" s="429">
        <v>2.128714</v>
      </c>
      <c r="E17713" s="429">
        <v>5.3653040000000001</v>
      </c>
      <c r="F17713" s="429">
        <v>27.612401000000002</v>
      </c>
    </row>
    <row r="17714" spans="1:6" x14ac:dyDescent="0.3">
      <c r="A17714" s="336">
        <v>57451</v>
      </c>
      <c r="B17714" s="2" t="s">
        <v>295</v>
      </c>
      <c r="C17714" s="429">
        <v>7.2625989999999998</v>
      </c>
      <c r="D17714" s="429">
        <v>2.2640370000000001</v>
      </c>
      <c r="E17714" s="429">
        <v>4.9985619999999997</v>
      </c>
      <c r="F17714" s="429">
        <v>24.530327000000007</v>
      </c>
    </row>
    <row r="17715" spans="1:6" x14ac:dyDescent="0.3">
      <c r="A17715" s="336">
        <v>57452</v>
      </c>
      <c r="B17715" s="2" t="s">
        <v>295</v>
      </c>
      <c r="C17715" s="429">
        <v>7.4121439999999996</v>
      </c>
      <c r="D17715" s="429">
        <v>2.0595050000000001</v>
      </c>
      <c r="E17715" s="429">
        <v>5.3526389999999999</v>
      </c>
      <c r="F17715" s="429">
        <v>27.285398999999998</v>
      </c>
    </row>
    <row r="17716" spans="1:6" x14ac:dyDescent="0.3">
      <c r="A17716" s="336">
        <v>57454</v>
      </c>
      <c r="B17716" s="2" t="s">
        <v>295</v>
      </c>
      <c r="C17716" s="429">
        <v>6.9302469999999996</v>
      </c>
      <c r="D17716" s="429">
        <v>2.3840810000000001</v>
      </c>
      <c r="E17716" s="429">
        <v>4.5461659999999995</v>
      </c>
      <c r="F17716" s="429">
        <v>22.084482999999995</v>
      </c>
    </row>
    <row r="17717" spans="1:6" x14ac:dyDescent="0.3">
      <c r="A17717" s="336">
        <v>57455</v>
      </c>
      <c r="B17717" s="2" t="s">
        <v>295</v>
      </c>
      <c r="C17717" s="429">
        <v>7.5621929999999997</v>
      </c>
      <c r="D17717" s="429">
        <v>2.2454700000000001</v>
      </c>
      <c r="E17717" s="429">
        <v>5.3167229999999996</v>
      </c>
      <c r="F17717" s="429">
        <v>27.723987999999999</v>
      </c>
    </row>
    <row r="17718" spans="1:6" x14ac:dyDescent="0.3">
      <c r="A17718" s="336">
        <v>57456</v>
      </c>
      <c r="B17718" s="2" t="s">
        <v>295</v>
      </c>
      <c r="C17718" s="429">
        <v>7.1223720000000004</v>
      </c>
      <c r="D17718" s="429">
        <v>2.3436729999999999</v>
      </c>
      <c r="E17718" s="429">
        <v>4.7786990000000005</v>
      </c>
      <c r="F17718" s="429">
        <v>23.589318000000006</v>
      </c>
    </row>
    <row r="17719" spans="1:6" x14ac:dyDescent="0.3">
      <c r="A17719" s="336">
        <v>57457</v>
      </c>
      <c r="B17719" s="2" t="s">
        <v>295</v>
      </c>
      <c r="C17719" s="429">
        <v>7.0597289999999999</v>
      </c>
      <c r="D17719" s="429">
        <v>2.3329260000000001</v>
      </c>
      <c r="E17719" s="429">
        <v>4.7268030000000003</v>
      </c>
      <c r="F17719" s="429">
        <v>23.558430999999999</v>
      </c>
    </row>
    <row r="17720" spans="1:6" x14ac:dyDescent="0.3">
      <c r="A17720" s="336">
        <v>57460</v>
      </c>
      <c r="B17720" s="2" t="s">
        <v>295</v>
      </c>
      <c r="C17720" s="429">
        <v>7.2944500000000003</v>
      </c>
      <c r="D17720" s="429">
        <v>2.2958310000000002</v>
      </c>
      <c r="E17720" s="429">
        <v>4.9986189999999997</v>
      </c>
      <c r="F17720" s="429">
        <v>23.991301999999997</v>
      </c>
    </row>
    <row r="17721" spans="1:6" x14ac:dyDescent="0.3">
      <c r="A17721" s="336">
        <v>57461</v>
      </c>
      <c r="B17721" s="2" t="s">
        <v>295</v>
      </c>
      <c r="C17721" s="429">
        <v>7.2729939999999997</v>
      </c>
      <c r="D17721" s="429">
        <v>2.3499750000000001</v>
      </c>
      <c r="E17721" s="429">
        <v>4.923019</v>
      </c>
      <c r="F17721" s="429">
        <v>23.271973999999986</v>
      </c>
    </row>
    <row r="17722" spans="1:6" x14ac:dyDescent="0.3">
      <c r="A17722" s="336">
        <v>57465</v>
      </c>
      <c r="B17722" s="2" t="s">
        <v>295</v>
      </c>
      <c r="C17722" s="429">
        <v>7.3214410000000001</v>
      </c>
      <c r="D17722" s="429">
        <v>2.251493</v>
      </c>
      <c r="E17722" s="429">
        <v>5.0699480000000001</v>
      </c>
      <c r="F17722" s="429">
        <v>24.159152000000002</v>
      </c>
    </row>
    <row r="17723" spans="1:6" x14ac:dyDescent="0.3">
      <c r="A17723" s="336">
        <v>57466</v>
      </c>
      <c r="B17723" s="2" t="s">
        <v>295</v>
      </c>
      <c r="C17723" s="429">
        <v>7.3995470000000001</v>
      </c>
      <c r="D17723" s="429">
        <v>2.2004009999999998</v>
      </c>
      <c r="E17723" s="429">
        <v>5.1991460000000007</v>
      </c>
      <c r="F17723" s="429">
        <v>26.303061000000007</v>
      </c>
    </row>
    <row r="17724" spans="1:6" x14ac:dyDescent="0.3">
      <c r="A17724" s="336">
        <v>57467</v>
      </c>
      <c r="B17724" s="2" t="s">
        <v>295</v>
      </c>
      <c r="C17724" s="429">
        <v>7.4956670000000001</v>
      </c>
      <c r="D17724" s="429">
        <v>2.241841</v>
      </c>
      <c r="E17724" s="429">
        <v>5.2538260000000001</v>
      </c>
      <c r="F17724" s="429">
        <v>26.140135999999998</v>
      </c>
    </row>
    <row r="17725" spans="1:6" x14ac:dyDescent="0.3">
      <c r="A17725" s="336">
        <v>57468</v>
      </c>
      <c r="B17725" s="2" t="s">
        <v>295</v>
      </c>
      <c r="C17725" s="429">
        <v>6.9537430000000002</v>
      </c>
      <c r="D17725" s="429">
        <v>2.4143379999999999</v>
      </c>
      <c r="E17725" s="429">
        <v>4.5394050000000004</v>
      </c>
      <c r="F17725" s="429">
        <v>21.984775999999997</v>
      </c>
    </row>
    <row r="17726" spans="1:6" x14ac:dyDescent="0.3">
      <c r="A17726" s="336">
        <v>57469</v>
      </c>
      <c r="B17726" s="2" t="s">
        <v>295</v>
      </c>
      <c r="C17726" s="429">
        <v>7.3478680000000001</v>
      </c>
      <c r="D17726" s="429">
        <v>2.2727080000000002</v>
      </c>
      <c r="E17726" s="429">
        <v>5.0751600000000003</v>
      </c>
      <c r="F17726" s="429">
        <v>24.219639000000004</v>
      </c>
    </row>
    <row r="17727" spans="1:6" x14ac:dyDescent="0.3">
      <c r="A17727" s="336">
        <v>57470</v>
      </c>
      <c r="B17727" s="2" t="s">
        <v>295</v>
      </c>
      <c r="C17727" s="429">
        <v>7.403842</v>
      </c>
      <c r="D17727" s="429">
        <v>2.2046800000000002</v>
      </c>
      <c r="E17727" s="429">
        <v>5.1991619999999994</v>
      </c>
      <c r="F17727" s="429">
        <v>25.325838999999995</v>
      </c>
    </row>
    <row r="17728" spans="1:6" x14ac:dyDescent="0.3">
      <c r="A17728" s="336">
        <v>57471</v>
      </c>
      <c r="B17728" s="2" t="s">
        <v>295</v>
      </c>
      <c r="C17728" s="429">
        <v>7.3014799999999997</v>
      </c>
      <c r="D17728" s="429">
        <v>2.202582</v>
      </c>
      <c r="E17728" s="429">
        <v>5.0988980000000002</v>
      </c>
      <c r="F17728" s="429">
        <v>25.439456999999997</v>
      </c>
    </row>
    <row r="17729" spans="1:6" x14ac:dyDescent="0.3">
      <c r="A17729" s="336">
        <v>57472</v>
      </c>
      <c r="B17729" s="2" t="s">
        <v>295</v>
      </c>
      <c r="C17729" s="429">
        <v>7.5328889999999999</v>
      </c>
      <c r="D17729" s="429">
        <v>1.955443</v>
      </c>
      <c r="E17729" s="429">
        <v>5.5774460000000001</v>
      </c>
      <c r="F17729" s="429">
        <v>28.709461999999995</v>
      </c>
    </row>
    <row r="17730" spans="1:6" x14ac:dyDescent="0.3">
      <c r="A17730" s="336">
        <v>57473</v>
      </c>
      <c r="B17730" s="2" t="s">
        <v>295</v>
      </c>
      <c r="C17730" s="429">
        <v>7.4552630000000004</v>
      </c>
      <c r="D17730" s="429">
        <v>2.262677</v>
      </c>
      <c r="E17730" s="429">
        <v>5.1925860000000004</v>
      </c>
      <c r="F17730" s="429">
        <v>26.489996000000005</v>
      </c>
    </row>
    <row r="17731" spans="1:6" x14ac:dyDescent="0.3">
      <c r="A17731" s="336">
        <v>57474</v>
      </c>
      <c r="B17731" s="2" t="s">
        <v>295</v>
      </c>
      <c r="C17731" s="429">
        <v>7.172917</v>
      </c>
      <c r="D17731" s="429">
        <v>2.4365709999999998</v>
      </c>
      <c r="E17731" s="429">
        <v>4.7363460000000002</v>
      </c>
      <c r="F17731" s="429">
        <v>23.043970000000005</v>
      </c>
    </row>
    <row r="17732" spans="1:6" x14ac:dyDescent="0.3">
      <c r="A17732" s="336">
        <v>57475</v>
      </c>
      <c r="B17732" s="2" t="s">
        <v>295</v>
      </c>
      <c r="C17732" s="429">
        <v>7.4724399999999997</v>
      </c>
      <c r="D17732" s="429">
        <v>2.1932550000000002</v>
      </c>
      <c r="E17732" s="429">
        <v>5.279185</v>
      </c>
      <c r="F17732" s="429">
        <v>26.99306</v>
      </c>
    </row>
    <row r="17733" spans="1:6" x14ac:dyDescent="0.3">
      <c r="A17733" s="336">
        <v>57476</v>
      </c>
      <c r="B17733" s="2" t="s">
        <v>295</v>
      </c>
      <c r="C17733" s="429">
        <v>7.423546</v>
      </c>
      <c r="D17733" s="429">
        <v>2.269158</v>
      </c>
      <c r="E17733" s="429">
        <v>5.154388</v>
      </c>
      <c r="F17733" s="429">
        <v>24.822520000000001</v>
      </c>
    </row>
    <row r="17734" spans="1:6" x14ac:dyDescent="0.3">
      <c r="A17734" s="336">
        <v>57477</v>
      </c>
      <c r="B17734" s="2" t="s">
        <v>295</v>
      </c>
      <c r="C17734" s="429">
        <v>7.1637550000000001</v>
      </c>
      <c r="D17734" s="429">
        <v>2.4511590000000001</v>
      </c>
      <c r="E17734" s="429">
        <v>4.7125959999999996</v>
      </c>
      <c r="F17734" s="429">
        <v>22.42680300000001</v>
      </c>
    </row>
    <row r="17735" spans="1:6" x14ac:dyDescent="0.3">
      <c r="A17735" s="336">
        <v>57479</v>
      </c>
      <c r="B17735" s="2" t="s">
        <v>295</v>
      </c>
      <c r="C17735" s="429">
        <v>7.2704120000000003</v>
      </c>
      <c r="D17735" s="429">
        <v>2.401535</v>
      </c>
      <c r="E17735" s="429">
        <v>4.8688770000000003</v>
      </c>
      <c r="F17735" s="429">
        <v>23.50363200000001</v>
      </c>
    </row>
    <row r="17736" spans="1:6" x14ac:dyDescent="0.3">
      <c r="A17736" s="336">
        <v>57481</v>
      </c>
      <c r="B17736" s="2" t="s">
        <v>295</v>
      </c>
      <c r="C17736" s="429">
        <v>7.1988219999999998</v>
      </c>
      <c r="D17736" s="429">
        <v>2.389564</v>
      </c>
      <c r="E17736" s="429">
        <v>4.8092579999999998</v>
      </c>
      <c r="F17736" s="429">
        <v>23.531120999999999</v>
      </c>
    </row>
    <row r="17737" spans="1:6" x14ac:dyDescent="0.3">
      <c r="A17737" s="336">
        <v>57501</v>
      </c>
      <c r="B17737" s="2" t="s">
        <v>295</v>
      </c>
      <c r="C17737" s="429">
        <v>7.9966980000000003</v>
      </c>
      <c r="D17737" s="429">
        <v>2.0511810000000001</v>
      </c>
      <c r="E17737" s="429">
        <v>5.9455170000000006</v>
      </c>
      <c r="F17737" s="429">
        <v>31.559838000000006</v>
      </c>
    </row>
    <row r="17738" spans="1:6" x14ac:dyDescent="0.3">
      <c r="A17738" s="336">
        <v>57520</v>
      </c>
      <c r="B17738" s="2" t="s">
        <v>295</v>
      </c>
      <c r="C17738" s="429">
        <v>7.7994940000000001</v>
      </c>
      <c r="D17738" s="429">
        <v>2.024956</v>
      </c>
      <c r="E17738" s="429">
        <v>5.7745379999999997</v>
      </c>
      <c r="F17738" s="429">
        <v>30.253582999999992</v>
      </c>
    </row>
    <row r="17739" spans="1:6" x14ac:dyDescent="0.3">
      <c r="A17739" s="336">
        <v>57521</v>
      </c>
      <c r="B17739" s="2" t="s">
        <v>295</v>
      </c>
      <c r="C17739" s="429">
        <v>8.1908969999999997</v>
      </c>
      <c r="D17739" s="429">
        <v>2.0051160000000001</v>
      </c>
      <c r="E17739" s="429">
        <v>6.1857809999999995</v>
      </c>
      <c r="F17739" s="429">
        <v>33.708566999999995</v>
      </c>
    </row>
    <row r="17740" spans="1:6" x14ac:dyDescent="0.3">
      <c r="A17740" s="336">
        <v>57522</v>
      </c>
      <c r="B17740" s="2" t="s">
        <v>295</v>
      </c>
      <c r="C17740" s="429">
        <v>7.9042690000000002</v>
      </c>
      <c r="D17740" s="429">
        <v>2.3237239999999999</v>
      </c>
      <c r="E17740" s="429">
        <v>5.5805450000000008</v>
      </c>
      <c r="F17740" s="429">
        <v>29.850147</v>
      </c>
    </row>
    <row r="17741" spans="1:6" x14ac:dyDescent="0.3">
      <c r="A17741" s="336">
        <v>57523</v>
      </c>
      <c r="B17741" s="2" t="s">
        <v>295</v>
      </c>
      <c r="C17741" s="429">
        <v>7.8362360000000004</v>
      </c>
      <c r="D17741" s="429">
        <v>2.6708560000000001</v>
      </c>
      <c r="E17741" s="429">
        <v>5.1653800000000007</v>
      </c>
      <c r="F17741" s="429">
        <v>27.150427000000008</v>
      </c>
    </row>
    <row r="17742" spans="1:6" x14ac:dyDescent="0.3">
      <c r="A17742" s="336">
        <v>57528</v>
      </c>
      <c r="B17742" s="2" t="s">
        <v>295</v>
      </c>
      <c r="C17742" s="429">
        <v>7.9208930000000004</v>
      </c>
      <c r="D17742" s="429">
        <v>2.6842269999999999</v>
      </c>
      <c r="E17742" s="429">
        <v>5.2366660000000005</v>
      </c>
      <c r="F17742" s="429">
        <v>28.960763999999998</v>
      </c>
    </row>
    <row r="17743" spans="1:6" x14ac:dyDescent="0.3">
      <c r="A17743" s="336">
        <v>57529</v>
      </c>
      <c r="B17743" s="2" t="s">
        <v>295</v>
      </c>
      <c r="C17743" s="429">
        <v>7.849977</v>
      </c>
      <c r="D17743" s="429">
        <v>2.6853790000000002</v>
      </c>
      <c r="E17743" s="429">
        <v>5.1645979999999998</v>
      </c>
      <c r="F17743" s="429">
        <v>28.385148999999995</v>
      </c>
    </row>
    <row r="17744" spans="1:6" x14ac:dyDescent="0.3">
      <c r="A17744" s="336">
        <v>57531</v>
      </c>
      <c r="B17744" s="2" t="s">
        <v>295</v>
      </c>
      <c r="C17744" s="429">
        <v>8.1212719999999994</v>
      </c>
      <c r="D17744" s="429">
        <v>2.2027739999999998</v>
      </c>
      <c r="E17744" s="429">
        <v>5.9184979999999996</v>
      </c>
      <c r="F17744" s="429">
        <v>31.981805999999995</v>
      </c>
    </row>
    <row r="17745" spans="1:6" x14ac:dyDescent="0.3">
      <c r="A17745" s="336">
        <v>57532</v>
      </c>
      <c r="B17745" s="2" t="s">
        <v>295</v>
      </c>
      <c r="C17745" s="429">
        <v>8.0872630000000001</v>
      </c>
      <c r="D17745" s="429">
        <v>1.914866</v>
      </c>
      <c r="E17745" s="429">
        <v>6.1723970000000001</v>
      </c>
      <c r="F17745" s="429">
        <v>32.987308000000013</v>
      </c>
    </row>
    <row r="17746" spans="1:6" x14ac:dyDescent="0.3">
      <c r="A17746" s="336">
        <v>57533</v>
      </c>
      <c r="B17746" s="2" t="s">
        <v>295</v>
      </c>
      <c r="C17746" s="429">
        <v>7.9035250000000001</v>
      </c>
      <c r="D17746" s="429">
        <v>2.6021380000000001</v>
      </c>
      <c r="E17746" s="429">
        <v>5.3013870000000001</v>
      </c>
      <c r="F17746" s="429">
        <v>28.510478000000006</v>
      </c>
    </row>
    <row r="17747" spans="1:6" x14ac:dyDescent="0.3">
      <c r="A17747" s="336">
        <v>57534</v>
      </c>
      <c r="B17747" s="2" t="s">
        <v>295</v>
      </c>
      <c r="C17747" s="429">
        <v>8.0316209999999995</v>
      </c>
      <c r="D17747" s="429">
        <v>2.4351500000000001</v>
      </c>
      <c r="E17747" s="429">
        <v>5.5964709999999993</v>
      </c>
      <c r="F17747" s="429">
        <v>30.505718999999992</v>
      </c>
    </row>
    <row r="17748" spans="1:6" x14ac:dyDescent="0.3">
      <c r="A17748" s="336">
        <v>57536</v>
      </c>
      <c r="B17748" s="2" t="s">
        <v>295</v>
      </c>
      <c r="C17748" s="429">
        <v>7.8943849999999998</v>
      </c>
      <c r="D17748" s="429">
        <v>2.4014259999999998</v>
      </c>
      <c r="E17748" s="429">
        <v>5.4929589999999999</v>
      </c>
      <c r="F17748" s="429">
        <v>29.614033999999993</v>
      </c>
    </row>
    <row r="17749" spans="1:6" x14ac:dyDescent="0.3">
      <c r="A17749" s="336">
        <v>57537</v>
      </c>
      <c r="B17749" s="2" t="s">
        <v>295</v>
      </c>
      <c r="C17749" s="429">
        <v>8.0535119999999996</v>
      </c>
      <c r="D17749" s="429">
        <v>1.8124769999999999</v>
      </c>
      <c r="E17749" s="429">
        <v>6.2410350000000001</v>
      </c>
      <c r="F17749" s="429">
        <v>33.279457000000001</v>
      </c>
    </row>
    <row r="17750" spans="1:6" x14ac:dyDescent="0.3">
      <c r="A17750" s="336">
        <v>57538</v>
      </c>
      <c r="B17750" s="2" t="s">
        <v>295</v>
      </c>
      <c r="C17750" s="429">
        <v>7.7687470000000003</v>
      </c>
      <c r="D17750" s="429">
        <v>2.7885179999999998</v>
      </c>
      <c r="E17750" s="429">
        <v>4.9802290000000005</v>
      </c>
      <c r="F17750" s="429">
        <v>26.844733999999988</v>
      </c>
    </row>
    <row r="17751" spans="1:6" x14ac:dyDescent="0.3">
      <c r="A17751" s="336">
        <v>57540</v>
      </c>
      <c r="B17751" s="2" t="s">
        <v>295</v>
      </c>
      <c r="C17751" s="429">
        <v>7.7625419999999998</v>
      </c>
      <c r="D17751" s="429">
        <v>2.4831880000000002</v>
      </c>
      <c r="E17751" s="429">
        <v>5.2793539999999997</v>
      </c>
      <c r="F17751" s="429">
        <v>28.490246000000006</v>
      </c>
    </row>
    <row r="17752" spans="1:6" x14ac:dyDescent="0.3">
      <c r="A17752" s="336">
        <v>57541</v>
      </c>
      <c r="B17752" s="2" t="s">
        <v>295</v>
      </c>
      <c r="C17752" s="429">
        <v>8.0829970000000007</v>
      </c>
      <c r="D17752" s="429">
        <v>2.4359790000000001</v>
      </c>
      <c r="E17752" s="429">
        <v>5.647018000000001</v>
      </c>
      <c r="F17752" s="429">
        <v>31.193362999999994</v>
      </c>
    </row>
    <row r="17753" spans="1:6" x14ac:dyDescent="0.3">
      <c r="A17753" s="336">
        <v>57543</v>
      </c>
      <c r="B17753" s="2" t="s">
        <v>295</v>
      </c>
      <c r="C17753" s="429">
        <v>8.1941059999999997</v>
      </c>
      <c r="D17753" s="429">
        <v>1.960404</v>
      </c>
      <c r="E17753" s="429">
        <v>6.2337019999999992</v>
      </c>
      <c r="F17753" s="429">
        <v>34.215758000000008</v>
      </c>
    </row>
    <row r="17754" spans="1:6" x14ac:dyDescent="0.3">
      <c r="A17754" s="336">
        <v>57544</v>
      </c>
      <c r="B17754" s="2" t="s">
        <v>295</v>
      </c>
      <c r="C17754" s="429">
        <v>8.0709579999999992</v>
      </c>
      <c r="D17754" s="429">
        <v>2.3401320000000001</v>
      </c>
      <c r="E17754" s="429">
        <v>5.7308259999999986</v>
      </c>
      <c r="F17754" s="429">
        <v>31.413221</v>
      </c>
    </row>
    <row r="17755" spans="1:6" x14ac:dyDescent="0.3">
      <c r="A17755" s="336">
        <v>57547</v>
      </c>
      <c r="B17755" s="2" t="s">
        <v>295</v>
      </c>
      <c r="C17755" s="429">
        <v>8.1833130000000001</v>
      </c>
      <c r="D17755" s="429">
        <v>2.1090529999999998</v>
      </c>
      <c r="E17755" s="429">
        <v>6.0742600000000007</v>
      </c>
      <c r="F17755" s="429">
        <v>33.896002999999993</v>
      </c>
    </row>
    <row r="17756" spans="1:6" x14ac:dyDescent="0.3">
      <c r="A17756" s="336">
        <v>57548</v>
      </c>
      <c r="B17756" s="2" t="s">
        <v>295</v>
      </c>
      <c r="C17756" s="429">
        <v>8.0037909999999997</v>
      </c>
      <c r="D17756" s="429">
        <v>2.3432089999999999</v>
      </c>
      <c r="E17756" s="429">
        <v>5.6605819999999998</v>
      </c>
      <c r="F17756" s="429">
        <v>30.701622999999998</v>
      </c>
    </row>
    <row r="17757" spans="1:6" x14ac:dyDescent="0.3">
      <c r="A17757" s="336">
        <v>57551</v>
      </c>
      <c r="B17757" s="2" t="s">
        <v>295</v>
      </c>
      <c r="C17757" s="429">
        <v>8.0481040000000004</v>
      </c>
      <c r="D17757" s="429">
        <v>2.2724609999999998</v>
      </c>
      <c r="E17757" s="429">
        <v>5.7756430000000005</v>
      </c>
      <c r="F17757" s="429">
        <v>33.760078999999998</v>
      </c>
    </row>
    <row r="17758" spans="1:6" x14ac:dyDescent="0.3">
      <c r="A17758" s="336">
        <v>57552</v>
      </c>
      <c r="B17758" s="2" t="s">
        <v>295</v>
      </c>
      <c r="C17758" s="429">
        <v>8.0945359999999997</v>
      </c>
      <c r="D17758" s="429">
        <v>1.8680289999999999</v>
      </c>
      <c r="E17758" s="429">
        <v>6.2265069999999998</v>
      </c>
      <c r="F17758" s="429">
        <v>33.393726999999998</v>
      </c>
    </row>
    <row r="17759" spans="1:6" x14ac:dyDescent="0.3">
      <c r="A17759" s="336">
        <v>57553</v>
      </c>
      <c r="B17759" s="2" t="s">
        <v>295</v>
      </c>
      <c r="C17759" s="429">
        <v>8.0703809999999994</v>
      </c>
      <c r="D17759" s="429">
        <v>1.8353079999999999</v>
      </c>
      <c r="E17759" s="429">
        <v>6.2350729999999999</v>
      </c>
      <c r="F17759" s="429">
        <v>33.249925000000012</v>
      </c>
    </row>
    <row r="17760" spans="1:6" x14ac:dyDescent="0.3">
      <c r="A17760" s="336">
        <v>57555</v>
      </c>
      <c r="B17760" s="2" t="s">
        <v>295</v>
      </c>
      <c r="C17760" s="429">
        <v>8.0736709999999992</v>
      </c>
      <c r="D17760" s="429">
        <v>2.537544</v>
      </c>
      <c r="E17760" s="429">
        <v>5.5361269999999987</v>
      </c>
      <c r="F17760" s="429">
        <v>31.352554000000001</v>
      </c>
    </row>
    <row r="17761" spans="1:6" x14ac:dyDescent="0.3">
      <c r="A17761" s="336">
        <v>57559</v>
      </c>
      <c r="B17761" s="2" t="s">
        <v>295</v>
      </c>
      <c r="C17761" s="429">
        <v>8.1667819999999995</v>
      </c>
      <c r="D17761" s="429">
        <v>2.097429</v>
      </c>
      <c r="E17761" s="429">
        <v>6.0693529999999996</v>
      </c>
      <c r="F17761" s="429">
        <v>32.726360999999997</v>
      </c>
    </row>
    <row r="17762" spans="1:6" x14ac:dyDescent="0.3">
      <c r="A17762" s="336">
        <v>57560</v>
      </c>
      <c r="B17762" s="2" t="s">
        <v>295</v>
      </c>
      <c r="C17762" s="429">
        <v>8.1677850000000003</v>
      </c>
      <c r="D17762" s="429">
        <v>2.2289940000000001</v>
      </c>
      <c r="E17762" s="429">
        <v>5.9387910000000002</v>
      </c>
      <c r="F17762" s="429">
        <v>33.186649000000003</v>
      </c>
    </row>
    <row r="17763" spans="1:6" x14ac:dyDescent="0.3">
      <c r="A17763" s="336">
        <v>57562</v>
      </c>
      <c r="B17763" s="2" t="s">
        <v>295</v>
      </c>
      <c r="C17763" s="429">
        <v>8.1672619999999991</v>
      </c>
      <c r="D17763" s="429">
        <v>2.0183439999999999</v>
      </c>
      <c r="E17763" s="429">
        <v>6.1489179999999992</v>
      </c>
      <c r="F17763" s="429">
        <v>33.258520000000004</v>
      </c>
    </row>
    <row r="17764" spans="1:6" x14ac:dyDescent="0.3">
      <c r="A17764" s="336">
        <v>57564</v>
      </c>
      <c r="B17764" s="2" t="s">
        <v>295</v>
      </c>
      <c r="C17764" s="429">
        <v>7.83026</v>
      </c>
      <c r="D17764" s="429">
        <v>2.1504919999999998</v>
      </c>
      <c r="E17764" s="429">
        <v>5.6797680000000001</v>
      </c>
      <c r="F17764" s="429">
        <v>29.939839999999997</v>
      </c>
    </row>
    <row r="17765" spans="1:6" x14ac:dyDescent="0.3">
      <c r="A17765" s="336">
        <v>57566</v>
      </c>
      <c r="B17765" s="2" t="s">
        <v>295</v>
      </c>
      <c r="C17765" s="429">
        <v>8.1226109999999991</v>
      </c>
      <c r="D17765" s="429">
        <v>2.309768</v>
      </c>
      <c r="E17765" s="429">
        <v>5.8128429999999991</v>
      </c>
      <c r="F17765" s="429">
        <v>32.807435999999996</v>
      </c>
    </row>
    <row r="17766" spans="1:6" x14ac:dyDescent="0.3">
      <c r="A17766" s="336">
        <v>57567</v>
      </c>
      <c r="B17766" s="2" t="s">
        <v>295</v>
      </c>
      <c r="C17766" s="429">
        <v>8.1190479999999994</v>
      </c>
      <c r="D17766" s="429">
        <v>1.8877090000000001</v>
      </c>
      <c r="E17766" s="429">
        <v>6.2313389999999993</v>
      </c>
      <c r="F17766" s="429">
        <v>33.683590000000002</v>
      </c>
    </row>
    <row r="17767" spans="1:6" x14ac:dyDescent="0.3">
      <c r="A17767" s="336">
        <v>57568</v>
      </c>
      <c r="B17767" s="2" t="s">
        <v>295</v>
      </c>
      <c r="C17767" s="429">
        <v>8.1041489999999996</v>
      </c>
      <c r="D17767" s="429">
        <v>2.3224109999999998</v>
      </c>
      <c r="E17767" s="429">
        <v>5.7817379999999998</v>
      </c>
      <c r="F17767" s="429">
        <v>31.488653000000006</v>
      </c>
    </row>
    <row r="17768" spans="1:6" x14ac:dyDescent="0.3">
      <c r="A17768" s="336">
        <v>57569</v>
      </c>
      <c r="B17768" s="2" t="s">
        <v>295</v>
      </c>
      <c r="C17768" s="429">
        <v>7.9886179999999998</v>
      </c>
      <c r="D17768" s="429">
        <v>2.3767420000000001</v>
      </c>
      <c r="E17768" s="429">
        <v>5.6118759999999996</v>
      </c>
      <c r="F17768" s="429">
        <v>30.355837000000008</v>
      </c>
    </row>
    <row r="17769" spans="1:6" x14ac:dyDescent="0.3">
      <c r="A17769" s="336">
        <v>57571</v>
      </c>
      <c r="B17769" s="2" t="s">
        <v>295</v>
      </c>
      <c r="C17769" s="429">
        <v>7.7799940000000003</v>
      </c>
      <c r="D17769" s="429">
        <v>2.7767590000000002</v>
      </c>
      <c r="E17769" s="429">
        <v>5.0032350000000001</v>
      </c>
      <c r="F17769" s="429">
        <v>26.537981999999996</v>
      </c>
    </row>
    <row r="17770" spans="1:6" x14ac:dyDescent="0.3">
      <c r="A17770" s="336">
        <v>57572</v>
      </c>
      <c r="B17770" s="2" t="s">
        <v>295</v>
      </c>
      <c r="C17770" s="429">
        <v>8.0958749999999995</v>
      </c>
      <c r="D17770" s="429">
        <v>2.3801749999999999</v>
      </c>
      <c r="E17770" s="429">
        <v>5.7157</v>
      </c>
      <c r="F17770" s="429">
        <v>32.605497999999997</v>
      </c>
    </row>
    <row r="17771" spans="1:6" x14ac:dyDescent="0.3">
      <c r="A17771" s="336">
        <v>57574</v>
      </c>
      <c r="B17771" s="2" t="s">
        <v>295</v>
      </c>
      <c r="C17771" s="429">
        <v>8.0741350000000001</v>
      </c>
      <c r="D17771" s="429">
        <v>2.2655110000000001</v>
      </c>
      <c r="E17771" s="429">
        <v>5.808624</v>
      </c>
      <c r="F17771" s="429">
        <v>33.577206000000004</v>
      </c>
    </row>
    <row r="17772" spans="1:6" x14ac:dyDescent="0.3">
      <c r="A17772" s="336">
        <v>57576</v>
      </c>
      <c r="B17772" s="2" t="s">
        <v>295</v>
      </c>
      <c r="C17772" s="429">
        <v>8.1010439999999999</v>
      </c>
      <c r="D17772" s="429">
        <v>2.2506179999999998</v>
      </c>
      <c r="E17772" s="429">
        <v>5.8504260000000006</v>
      </c>
      <c r="F17772" s="429">
        <v>31.534178999999995</v>
      </c>
    </row>
    <row r="17773" spans="1:6" x14ac:dyDescent="0.3">
      <c r="A17773" s="336">
        <v>57577</v>
      </c>
      <c r="B17773" s="2" t="s">
        <v>295</v>
      </c>
      <c r="C17773" s="429">
        <v>8.1358990000000002</v>
      </c>
      <c r="D17773" s="429">
        <v>2.1032169999999999</v>
      </c>
      <c r="E17773" s="429">
        <v>6.0326820000000003</v>
      </c>
      <c r="F17773" s="429">
        <v>34.370928000000006</v>
      </c>
    </row>
    <row r="17774" spans="1:6" x14ac:dyDescent="0.3">
      <c r="A17774" s="336">
        <v>57579</v>
      </c>
      <c r="B17774" s="2" t="s">
        <v>295</v>
      </c>
      <c r="C17774" s="429">
        <v>8.1975099999999994</v>
      </c>
      <c r="D17774" s="429">
        <v>2.2350729999999999</v>
      </c>
      <c r="E17774" s="429">
        <v>5.9624369999999995</v>
      </c>
      <c r="F17774" s="429">
        <v>32.948526999999999</v>
      </c>
    </row>
    <row r="17775" spans="1:6" x14ac:dyDescent="0.3">
      <c r="A17775" s="336">
        <v>57580</v>
      </c>
      <c r="B17775" s="2" t="s">
        <v>295</v>
      </c>
      <c r="C17775" s="429">
        <v>8.0110069999999993</v>
      </c>
      <c r="D17775" s="429">
        <v>2.5967310000000001</v>
      </c>
      <c r="E17775" s="429">
        <v>5.4142759999999992</v>
      </c>
      <c r="F17775" s="429">
        <v>30.092268000000001</v>
      </c>
    </row>
    <row r="17776" spans="1:6" x14ac:dyDescent="0.3">
      <c r="A17776" s="336">
        <v>57584</v>
      </c>
      <c r="B17776" s="2" t="s">
        <v>295</v>
      </c>
      <c r="C17776" s="429">
        <v>8.0827240000000007</v>
      </c>
      <c r="D17776" s="429">
        <v>2.488121</v>
      </c>
      <c r="E17776" s="429">
        <v>5.5946030000000011</v>
      </c>
      <c r="F17776" s="429">
        <v>31.131273999999991</v>
      </c>
    </row>
    <row r="17777" spans="1:6" x14ac:dyDescent="0.3">
      <c r="A17777" s="336">
        <v>57585</v>
      </c>
      <c r="B17777" s="2" t="s">
        <v>295</v>
      </c>
      <c r="C17777" s="429">
        <v>8.1279880000000002</v>
      </c>
      <c r="D17777" s="429">
        <v>2.422803</v>
      </c>
      <c r="E17777" s="429">
        <v>5.7051850000000002</v>
      </c>
      <c r="F17777" s="429">
        <v>31.628623000000005</v>
      </c>
    </row>
    <row r="17778" spans="1:6" x14ac:dyDescent="0.3">
      <c r="A17778" s="336">
        <v>57601</v>
      </c>
      <c r="B17778" s="2" t="s">
        <v>295</v>
      </c>
      <c r="C17778" s="429">
        <v>7.617667</v>
      </c>
      <c r="D17778" s="429">
        <v>1.7783659999999999</v>
      </c>
      <c r="E17778" s="429">
        <v>5.8393009999999999</v>
      </c>
      <c r="F17778" s="429">
        <v>30.114528999999997</v>
      </c>
    </row>
    <row r="17779" spans="1:6" x14ac:dyDescent="0.3">
      <c r="A17779" s="336">
        <v>57620</v>
      </c>
      <c r="B17779" s="2" t="s">
        <v>295</v>
      </c>
      <c r="C17779" s="429">
        <v>7.7515239999999999</v>
      </c>
      <c r="D17779" s="429">
        <v>1.767722</v>
      </c>
      <c r="E17779" s="429">
        <v>5.9838019999999998</v>
      </c>
      <c r="F17779" s="429">
        <v>30.949929999999995</v>
      </c>
    </row>
    <row r="17780" spans="1:6" x14ac:dyDescent="0.3">
      <c r="A17780" s="336">
        <v>57622</v>
      </c>
      <c r="B17780" s="2" t="s">
        <v>295</v>
      </c>
      <c r="C17780" s="429">
        <v>8.0603189999999998</v>
      </c>
      <c r="D17780" s="429">
        <v>1.8033699999999999</v>
      </c>
      <c r="E17780" s="429">
        <v>6.2569489999999996</v>
      </c>
      <c r="F17780" s="429">
        <v>33.261027000000006</v>
      </c>
    </row>
    <row r="17781" spans="1:6" x14ac:dyDescent="0.3">
      <c r="A17781" s="336">
        <v>57623</v>
      </c>
      <c r="B17781" s="2" t="s">
        <v>295</v>
      </c>
      <c r="C17781" s="429">
        <v>7.8766910000000001</v>
      </c>
      <c r="D17781" s="429">
        <v>1.8138639999999999</v>
      </c>
      <c r="E17781" s="429">
        <v>6.0628270000000004</v>
      </c>
      <c r="F17781" s="429">
        <v>31.759473</v>
      </c>
    </row>
    <row r="17782" spans="1:6" x14ac:dyDescent="0.3">
      <c r="A17782" s="336">
        <v>57625</v>
      </c>
      <c r="B17782" s="2" t="s">
        <v>295</v>
      </c>
      <c r="C17782" s="429">
        <v>7.8151450000000002</v>
      </c>
      <c r="D17782" s="429">
        <v>1.7777240000000001</v>
      </c>
      <c r="E17782" s="429">
        <v>6.0374210000000001</v>
      </c>
      <c r="F17782" s="429">
        <v>31.568109000000003</v>
      </c>
    </row>
    <row r="17783" spans="1:6" x14ac:dyDescent="0.3">
      <c r="A17783" s="336">
        <v>57626</v>
      </c>
      <c r="B17783" s="2" t="s">
        <v>295</v>
      </c>
      <c r="C17783" s="429">
        <v>7.885046</v>
      </c>
      <c r="D17783" s="429">
        <v>1.787231</v>
      </c>
      <c r="E17783" s="429">
        <v>6.0978149999999998</v>
      </c>
      <c r="F17783" s="429">
        <v>31.968932000000002</v>
      </c>
    </row>
    <row r="17784" spans="1:6" x14ac:dyDescent="0.3">
      <c r="A17784" s="336">
        <v>57630</v>
      </c>
      <c r="B17784" s="2" t="s">
        <v>295</v>
      </c>
      <c r="C17784" s="429">
        <v>7.6586590000000001</v>
      </c>
      <c r="D17784" s="429">
        <v>1.726189</v>
      </c>
      <c r="E17784" s="429">
        <v>5.9324700000000004</v>
      </c>
      <c r="F17784" s="429">
        <v>30.810759999999998</v>
      </c>
    </row>
    <row r="17785" spans="1:6" x14ac:dyDescent="0.3">
      <c r="A17785" s="336">
        <v>57631</v>
      </c>
      <c r="B17785" s="2" t="s">
        <v>295</v>
      </c>
      <c r="C17785" s="429">
        <v>7.5632820000000001</v>
      </c>
      <c r="D17785" s="429">
        <v>1.8417950000000001</v>
      </c>
      <c r="E17785" s="429">
        <v>5.7214869999999998</v>
      </c>
      <c r="F17785" s="429">
        <v>29.380389000000001</v>
      </c>
    </row>
    <row r="17786" spans="1:6" x14ac:dyDescent="0.3">
      <c r="A17786" s="336">
        <v>57632</v>
      </c>
      <c r="B17786" s="2" t="s">
        <v>295</v>
      </c>
      <c r="C17786" s="429">
        <v>7.3214249999999996</v>
      </c>
      <c r="D17786" s="429">
        <v>1.963946</v>
      </c>
      <c r="E17786" s="429">
        <v>5.3574789999999997</v>
      </c>
      <c r="F17786" s="429">
        <v>27.384768000000001</v>
      </c>
    </row>
    <row r="17787" spans="1:6" x14ac:dyDescent="0.3">
      <c r="A17787" s="336">
        <v>57633</v>
      </c>
      <c r="B17787" s="2" t="s">
        <v>295</v>
      </c>
      <c r="C17787" s="429">
        <v>7.7637479999999996</v>
      </c>
      <c r="D17787" s="429">
        <v>1.7917959999999999</v>
      </c>
      <c r="E17787" s="429">
        <v>5.9719519999999999</v>
      </c>
      <c r="F17787" s="429">
        <v>31.08256999999999</v>
      </c>
    </row>
    <row r="17788" spans="1:6" x14ac:dyDescent="0.3">
      <c r="A17788" s="336">
        <v>57634</v>
      </c>
      <c r="B17788" s="2" t="s">
        <v>295</v>
      </c>
      <c r="C17788" s="429">
        <v>7.6105580000000002</v>
      </c>
      <c r="D17788" s="429">
        <v>1.7727029999999999</v>
      </c>
      <c r="E17788" s="429">
        <v>5.8378550000000002</v>
      </c>
      <c r="F17788" s="429">
        <v>29.757021999999999</v>
      </c>
    </row>
    <row r="17789" spans="1:6" x14ac:dyDescent="0.3">
      <c r="A17789" s="336">
        <v>57638</v>
      </c>
      <c r="B17789" s="2" t="s">
        <v>295</v>
      </c>
      <c r="C17789" s="429">
        <v>7.6460369999999998</v>
      </c>
      <c r="D17789" s="429">
        <v>1.7677769999999999</v>
      </c>
      <c r="E17789" s="429">
        <v>5.87826</v>
      </c>
      <c r="F17789" s="429">
        <v>29.971962000000001</v>
      </c>
    </row>
    <row r="17790" spans="1:6" x14ac:dyDescent="0.3">
      <c r="A17790" s="336">
        <v>57640</v>
      </c>
      <c r="B17790" s="2" t="s">
        <v>295</v>
      </c>
      <c r="C17790" s="429">
        <v>7.6786219999999998</v>
      </c>
      <c r="D17790" s="429">
        <v>1.7741499999999999</v>
      </c>
      <c r="E17790" s="429">
        <v>5.9044720000000002</v>
      </c>
      <c r="F17790" s="429">
        <v>30.185251000000001</v>
      </c>
    </row>
    <row r="17791" spans="1:6" x14ac:dyDescent="0.3">
      <c r="A17791" s="336">
        <v>57641</v>
      </c>
      <c r="B17791" s="2" t="s">
        <v>295</v>
      </c>
      <c r="C17791" s="429">
        <v>7.6301249999999996</v>
      </c>
      <c r="D17791" s="429">
        <v>1.7590749999999999</v>
      </c>
      <c r="E17791" s="429">
        <v>5.8710499999999994</v>
      </c>
      <c r="F17791" s="429">
        <v>30.125360999999998</v>
      </c>
    </row>
    <row r="17792" spans="1:6" x14ac:dyDescent="0.3">
      <c r="A17792" s="336">
        <v>57642</v>
      </c>
      <c r="B17792" s="2" t="s">
        <v>295</v>
      </c>
      <c r="C17792" s="429">
        <v>7.5968470000000003</v>
      </c>
      <c r="D17792" s="429">
        <v>1.704531</v>
      </c>
      <c r="E17792" s="429">
        <v>5.8923160000000001</v>
      </c>
      <c r="F17792" s="429">
        <v>30.324612999999999</v>
      </c>
    </row>
    <row r="17793" spans="1:6" x14ac:dyDescent="0.3">
      <c r="A17793" s="336">
        <v>57644</v>
      </c>
      <c r="B17793" s="2" t="s">
        <v>295</v>
      </c>
      <c r="C17793" s="429">
        <v>7.7562899999999999</v>
      </c>
      <c r="D17793" s="429">
        <v>1.780017</v>
      </c>
      <c r="E17793" s="429">
        <v>5.9762729999999999</v>
      </c>
      <c r="F17793" s="429">
        <v>30.865031000000002</v>
      </c>
    </row>
    <row r="17794" spans="1:6" x14ac:dyDescent="0.3">
      <c r="A17794" s="336">
        <v>57645</v>
      </c>
      <c r="B17794" s="2" t="s">
        <v>295</v>
      </c>
      <c r="C17794" s="429">
        <v>7.5369619999999999</v>
      </c>
      <c r="D17794" s="429">
        <v>1.776732</v>
      </c>
      <c r="E17794" s="429">
        <v>5.76023</v>
      </c>
      <c r="F17794" s="429">
        <v>29.358470000000001</v>
      </c>
    </row>
    <row r="17795" spans="1:6" x14ac:dyDescent="0.3">
      <c r="A17795" s="336">
        <v>57646</v>
      </c>
      <c r="B17795" s="2" t="s">
        <v>295</v>
      </c>
      <c r="C17795" s="429">
        <v>7.4369990000000001</v>
      </c>
      <c r="D17795" s="429">
        <v>1.912177</v>
      </c>
      <c r="E17795" s="429">
        <v>5.5248220000000003</v>
      </c>
      <c r="F17795" s="429">
        <v>28.372115999999995</v>
      </c>
    </row>
    <row r="17796" spans="1:6" x14ac:dyDescent="0.3">
      <c r="A17796" s="336">
        <v>57648</v>
      </c>
      <c r="B17796" s="2" t="s">
        <v>295</v>
      </c>
      <c r="C17796" s="429">
        <v>7.4120379999999999</v>
      </c>
      <c r="D17796" s="429">
        <v>1.803831</v>
      </c>
      <c r="E17796" s="429">
        <v>5.6082070000000002</v>
      </c>
      <c r="F17796" s="429">
        <v>28.675650000000005</v>
      </c>
    </row>
    <row r="17797" spans="1:6" x14ac:dyDescent="0.3">
      <c r="A17797" s="336">
        <v>57649</v>
      </c>
      <c r="B17797" s="2" t="s">
        <v>295</v>
      </c>
      <c r="C17797" s="429">
        <v>7.7729280000000003</v>
      </c>
      <c r="D17797" s="429">
        <v>1.759506</v>
      </c>
      <c r="E17797" s="429">
        <v>6.0134220000000003</v>
      </c>
      <c r="F17797" s="429">
        <v>30.991380999999997</v>
      </c>
    </row>
    <row r="17798" spans="1:6" x14ac:dyDescent="0.3">
      <c r="A17798" s="336">
        <v>57650</v>
      </c>
      <c r="B17798" s="2" t="s">
        <v>295</v>
      </c>
      <c r="C17798" s="429">
        <v>7.7292579999999997</v>
      </c>
      <c r="D17798" s="429">
        <v>1.7549630000000001</v>
      </c>
      <c r="E17798" s="429">
        <v>5.9742949999999997</v>
      </c>
      <c r="F17798" s="429">
        <v>30.379490000000004</v>
      </c>
    </row>
    <row r="17799" spans="1:6" x14ac:dyDescent="0.3">
      <c r="A17799" s="336">
        <v>57651</v>
      </c>
      <c r="B17799" s="2" t="s">
        <v>295</v>
      </c>
      <c r="C17799" s="429">
        <v>7.7874850000000002</v>
      </c>
      <c r="D17799" s="429">
        <v>1.737338</v>
      </c>
      <c r="E17799" s="429">
        <v>6.0501469999999999</v>
      </c>
      <c r="F17799" s="429">
        <v>31.236192999999993</v>
      </c>
    </row>
    <row r="17800" spans="1:6" x14ac:dyDescent="0.3">
      <c r="A17800" s="336">
        <v>57656</v>
      </c>
      <c r="B17800" s="2" t="s">
        <v>295</v>
      </c>
      <c r="C17800" s="429">
        <v>7.7223230000000003</v>
      </c>
      <c r="D17800" s="429">
        <v>1.7418260000000001</v>
      </c>
      <c r="E17800" s="429">
        <v>5.9804969999999997</v>
      </c>
      <c r="F17800" s="429">
        <v>31.106987000000004</v>
      </c>
    </row>
    <row r="17801" spans="1:6" x14ac:dyDescent="0.3">
      <c r="A17801" s="336">
        <v>57657</v>
      </c>
      <c r="B17801" s="2" t="s">
        <v>295</v>
      </c>
      <c r="C17801" s="429">
        <v>7.697336</v>
      </c>
      <c r="D17801" s="429">
        <v>1.7328060000000001</v>
      </c>
      <c r="E17801" s="429">
        <v>5.9645299999999999</v>
      </c>
      <c r="F17801" s="429">
        <v>30.825928999999995</v>
      </c>
    </row>
    <row r="17802" spans="1:6" x14ac:dyDescent="0.3">
      <c r="A17802" s="336">
        <v>57658</v>
      </c>
      <c r="B17802" s="2" t="s">
        <v>295</v>
      </c>
      <c r="C17802" s="429">
        <v>7.5665480000000001</v>
      </c>
      <c r="D17802" s="429">
        <v>1.7073320000000001</v>
      </c>
      <c r="E17802" s="429">
        <v>5.859216</v>
      </c>
      <c r="F17802" s="429">
        <v>30.099453000000004</v>
      </c>
    </row>
    <row r="17803" spans="1:6" x14ac:dyDescent="0.3">
      <c r="A17803" s="336">
        <v>57660</v>
      </c>
      <c r="B17803" s="2" t="s">
        <v>295</v>
      </c>
      <c r="C17803" s="429">
        <v>7.5767239999999996</v>
      </c>
      <c r="D17803" s="429">
        <v>1.7636149999999999</v>
      </c>
      <c r="E17803" s="429">
        <v>5.8131089999999999</v>
      </c>
      <c r="F17803" s="429">
        <v>29.757386999999994</v>
      </c>
    </row>
    <row r="17804" spans="1:6" x14ac:dyDescent="0.3">
      <c r="A17804" s="336">
        <v>57701</v>
      </c>
      <c r="B17804" s="2" t="s">
        <v>295</v>
      </c>
      <c r="C17804" s="429">
        <v>7.860976</v>
      </c>
      <c r="D17804" s="429">
        <v>2.0124490000000002</v>
      </c>
      <c r="E17804" s="429">
        <v>5.8485269999999998</v>
      </c>
      <c r="F17804" s="429">
        <v>32.615248999999991</v>
      </c>
    </row>
    <row r="17805" spans="1:6" x14ac:dyDescent="0.3">
      <c r="A17805" s="336">
        <v>57702</v>
      </c>
      <c r="B17805" s="2" t="s">
        <v>298</v>
      </c>
      <c r="C17805" s="429">
        <v>7.0654370000000002</v>
      </c>
      <c r="D17805" s="429">
        <v>1.5216400000000001</v>
      </c>
      <c r="E17805" s="429">
        <v>5.5437969999999996</v>
      </c>
      <c r="F17805" s="429">
        <v>31.241226999999995</v>
      </c>
    </row>
    <row r="17806" spans="1:6" x14ac:dyDescent="0.3">
      <c r="A17806" s="336">
        <v>57703</v>
      </c>
      <c r="B17806" s="2" t="s">
        <v>298</v>
      </c>
      <c r="C17806" s="429">
        <v>7.4257210000000002</v>
      </c>
      <c r="D17806" s="429">
        <v>1.427792</v>
      </c>
      <c r="E17806" s="429">
        <v>5.9979290000000001</v>
      </c>
      <c r="F17806" s="429">
        <v>33.148082000000009</v>
      </c>
    </row>
    <row r="17807" spans="1:6" x14ac:dyDescent="0.3">
      <c r="A17807" s="336">
        <v>57706</v>
      </c>
      <c r="B17807" s="2" t="s">
        <v>298</v>
      </c>
      <c r="C17807" s="429">
        <v>7.4446630000000003</v>
      </c>
      <c r="D17807" s="429">
        <v>1.401545</v>
      </c>
      <c r="E17807" s="429">
        <v>6.0431179999999998</v>
      </c>
      <c r="F17807" s="429">
        <v>33.078312000000004</v>
      </c>
    </row>
    <row r="17808" spans="1:6" x14ac:dyDescent="0.3">
      <c r="A17808" s="336">
        <v>57714</v>
      </c>
      <c r="B17808" s="2" t="s">
        <v>298</v>
      </c>
      <c r="C17808" s="429">
        <v>7.2131600000000002</v>
      </c>
      <c r="D17808" s="429">
        <v>1.4030720000000001</v>
      </c>
      <c r="E17808" s="429">
        <v>5.8100880000000004</v>
      </c>
      <c r="F17808" s="429">
        <v>33.883784000000006</v>
      </c>
    </row>
    <row r="17809" spans="1:6" x14ac:dyDescent="0.3">
      <c r="A17809" s="336">
        <v>57716</v>
      </c>
      <c r="B17809" s="2" t="s">
        <v>298</v>
      </c>
      <c r="C17809" s="429">
        <v>7.1894270000000002</v>
      </c>
      <c r="D17809" s="429">
        <v>1.3675280000000001</v>
      </c>
      <c r="E17809" s="429">
        <v>5.8218990000000002</v>
      </c>
      <c r="F17809" s="429">
        <v>34.160292000000005</v>
      </c>
    </row>
    <row r="17810" spans="1:6" x14ac:dyDescent="0.3">
      <c r="A17810" s="336">
        <v>57717</v>
      </c>
      <c r="B17810" s="2" t="s">
        <v>295</v>
      </c>
      <c r="C17810" s="429">
        <v>8.1036009999999994</v>
      </c>
      <c r="D17810" s="429">
        <v>1.6489469999999999</v>
      </c>
      <c r="E17810" s="429">
        <v>6.4546539999999997</v>
      </c>
      <c r="F17810" s="429">
        <v>33.872607000000002</v>
      </c>
    </row>
    <row r="17811" spans="1:6" x14ac:dyDescent="0.3">
      <c r="A17811" s="336">
        <v>57718</v>
      </c>
      <c r="B17811" s="2" t="s">
        <v>295</v>
      </c>
      <c r="C17811" s="429">
        <v>7.6848720000000004</v>
      </c>
      <c r="D17811" s="429">
        <v>2.0498609999999999</v>
      </c>
      <c r="E17811" s="429">
        <v>5.6350110000000004</v>
      </c>
      <c r="F17811" s="429">
        <v>31.558482999999995</v>
      </c>
    </row>
    <row r="17812" spans="1:6" x14ac:dyDescent="0.3">
      <c r="A17812" s="336">
        <v>57719</v>
      </c>
      <c r="B17812" s="2" t="s">
        <v>298</v>
      </c>
      <c r="C17812" s="429">
        <v>7.4576690000000001</v>
      </c>
      <c r="D17812" s="429">
        <v>1.3573649999999999</v>
      </c>
      <c r="E17812" s="429">
        <v>6.1003040000000004</v>
      </c>
      <c r="F17812" s="429">
        <v>33.303927000000002</v>
      </c>
    </row>
    <row r="17813" spans="1:6" x14ac:dyDescent="0.3">
      <c r="A17813" s="336">
        <v>57720</v>
      </c>
      <c r="B17813" s="2" t="s">
        <v>295</v>
      </c>
      <c r="C17813" s="429">
        <v>7.9222640000000002</v>
      </c>
      <c r="D17813" s="429">
        <v>1.6640919999999999</v>
      </c>
      <c r="E17813" s="429">
        <v>6.2581720000000001</v>
      </c>
      <c r="F17813" s="429">
        <v>32.205559999999991</v>
      </c>
    </row>
    <row r="17814" spans="1:6" x14ac:dyDescent="0.3">
      <c r="A17814" s="336">
        <v>57722</v>
      </c>
      <c r="B17814" s="2" t="s">
        <v>298</v>
      </c>
      <c r="C17814" s="429">
        <v>7.4967449999999998</v>
      </c>
      <c r="D17814" s="429">
        <v>1.250337</v>
      </c>
      <c r="E17814" s="429">
        <v>6.2464079999999997</v>
      </c>
      <c r="F17814" s="429">
        <v>35.649822</v>
      </c>
    </row>
    <row r="17815" spans="1:6" x14ac:dyDescent="0.3">
      <c r="A17815" s="336">
        <v>57724</v>
      </c>
      <c r="B17815" s="2" t="s">
        <v>295</v>
      </c>
      <c r="C17815" s="429">
        <v>7.9786539999999997</v>
      </c>
      <c r="D17815" s="429">
        <v>1.579669</v>
      </c>
      <c r="E17815" s="429">
        <v>6.3989849999999997</v>
      </c>
      <c r="F17815" s="429">
        <v>32.395726999999994</v>
      </c>
    </row>
    <row r="17816" spans="1:6" x14ac:dyDescent="0.3">
      <c r="A17816" s="336">
        <v>57725</v>
      </c>
      <c r="B17816" s="2" t="s">
        <v>298</v>
      </c>
      <c r="C17816" s="429">
        <v>7.4928540000000003</v>
      </c>
      <c r="D17816" s="429">
        <v>1.338568</v>
      </c>
      <c r="E17816" s="429">
        <v>6.1542860000000008</v>
      </c>
      <c r="F17816" s="429">
        <v>34.096572999999999</v>
      </c>
    </row>
    <row r="17817" spans="1:6" x14ac:dyDescent="0.3">
      <c r="A17817" s="336">
        <v>57730</v>
      </c>
      <c r="B17817" s="2" t="s">
        <v>298</v>
      </c>
      <c r="C17817" s="429">
        <v>6.962593</v>
      </c>
      <c r="D17817" s="429">
        <v>1.3236570000000001</v>
      </c>
      <c r="E17817" s="429">
        <v>5.6389360000000002</v>
      </c>
      <c r="F17817" s="429">
        <v>31.812699999999992</v>
      </c>
    </row>
    <row r="17818" spans="1:6" x14ac:dyDescent="0.3">
      <c r="A17818" s="336">
        <v>57732</v>
      </c>
      <c r="B17818" s="2" t="s">
        <v>295</v>
      </c>
      <c r="C17818" s="429">
        <v>7.415089</v>
      </c>
      <c r="D17818" s="429">
        <v>1.9286399999999999</v>
      </c>
      <c r="E17818" s="429">
        <v>5.4864490000000004</v>
      </c>
      <c r="F17818" s="429">
        <v>29.667788999999988</v>
      </c>
    </row>
    <row r="17819" spans="1:6" x14ac:dyDescent="0.3">
      <c r="A17819" s="336">
        <v>57735</v>
      </c>
      <c r="B17819" s="2" t="s">
        <v>298</v>
      </c>
      <c r="C17819" s="429">
        <v>7.4647399999999999</v>
      </c>
      <c r="D17819" s="429">
        <v>1.090473</v>
      </c>
      <c r="E17819" s="429">
        <v>6.3742669999999997</v>
      </c>
      <c r="F17819" s="429">
        <v>36.24689</v>
      </c>
    </row>
    <row r="17820" spans="1:6" x14ac:dyDescent="0.3">
      <c r="A17820" s="336">
        <v>57737</v>
      </c>
      <c r="B17820" s="2" t="s">
        <v>295</v>
      </c>
      <c r="C17820" s="429">
        <v>7.9249830000000001</v>
      </c>
      <c r="D17820" s="429">
        <v>1.7805820000000001</v>
      </c>
      <c r="E17820" s="429">
        <v>6.1444010000000002</v>
      </c>
      <c r="F17820" s="429">
        <v>32.915240000000011</v>
      </c>
    </row>
    <row r="17821" spans="1:6" x14ac:dyDescent="0.3">
      <c r="A17821" s="336">
        <v>57738</v>
      </c>
      <c r="B17821" s="2" t="s">
        <v>298</v>
      </c>
      <c r="C17821" s="429">
        <v>7.3920310000000002</v>
      </c>
      <c r="D17821" s="429">
        <v>1.328972</v>
      </c>
      <c r="E17821" s="429">
        <v>6.063059</v>
      </c>
      <c r="F17821" s="429">
        <v>34.524653000000001</v>
      </c>
    </row>
    <row r="17822" spans="1:6" x14ac:dyDescent="0.3">
      <c r="A17822" s="336">
        <v>57741</v>
      </c>
      <c r="B17822" s="2" t="s">
        <v>295</v>
      </c>
      <c r="C17822" s="429">
        <v>7.8695040000000001</v>
      </c>
      <c r="D17822" s="429">
        <v>1.883982</v>
      </c>
      <c r="E17822" s="429">
        <v>5.9855219999999996</v>
      </c>
      <c r="F17822" s="429">
        <v>32.523321999999993</v>
      </c>
    </row>
    <row r="17823" spans="1:6" x14ac:dyDescent="0.3">
      <c r="A17823" s="336">
        <v>57744</v>
      </c>
      <c r="B17823" s="2" t="s">
        <v>298</v>
      </c>
      <c r="C17823" s="429">
        <v>7.3916050000000002</v>
      </c>
      <c r="D17823" s="429">
        <v>1.373353</v>
      </c>
      <c r="E17823" s="429">
        <v>6.0182520000000004</v>
      </c>
      <c r="F17823" s="429">
        <v>33.918506000000008</v>
      </c>
    </row>
    <row r="17824" spans="1:6" x14ac:dyDescent="0.3">
      <c r="A17824" s="336">
        <v>57745</v>
      </c>
      <c r="B17824" s="2" t="s">
        <v>295</v>
      </c>
      <c r="C17824" s="429">
        <v>7.232863</v>
      </c>
      <c r="D17824" s="429">
        <v>1.9030609999999999</v>
      </c>
      <c r="E17824" s="429">
        <v>5.3298019999999999</v>
      </c>
      <c r="F17824" s="429">
        <v>28.698534999999996</v>
      </c>
    </row>
    <row r="17825" spans="1:6" x14ac:dyDescent="0.3">
      <c r="A17825" s="336">
        <v>57747</v>
      </c>
      <c r="B17825" s="2" t="s">
        <v>298</v>
      </c>
      <c r="C17825" s="429">
        <v>7.4932569999999998</v>
      </c>
      <c r="D17825" s="429">
        <v>1.147956</v>
      </c>
      <c r="E17825" s="429">
        <v>6.3453010000000001</v>
      </c>
      <c r="F17825" s="429">
        <v>36.214340999999997</v>
      </c>
    </row>
    <row r="17826" spans="1:6" x14ac:dyDescent="0.3">
      <c r="A17826" s="336">
        <v>57748</v>
      </c>
      <c r="B17826" s="2" t="s">
        <v>295</v>
      </c>
      <c r="C17826" s="429">
        <v>8.0271019999999993</v>
      </c>
      <c r="D17826" s="429">
        <v>1.7928919999999999</v>
      </c>
      <c r="E17826" s="429">
        <v>6.2342099999999991</v>
      </c>
      <c r="F17826" s="429">
        <v>33.236391000000012</v>
      </c>
    </row>
    <row r="17827" spans="1:6" x14ac:dyDescent="0.3">
      <c r="A17827" s="336">
        <v>57750</v>
      </c>
      <c r="B17827" s="2" t="s">
        <v>298</v>
      </c>
      <c r="C17827" s="429">
        <v>7.5049989999999998</v>
      </c>
      <c r="D17827" s="429">
        <v>1.2876019999999999</v>
      </c>
      <c r="E17827" s="429">
        <v>6.2173970000000001</v>
      </c>
      <c r="F17827" s="429">
        <v>34.652559000000011</v>
      </c>
    </row>
    <row r="17828" spans="1:6" x14ac:dyDescent="0.3">
      <c r="A17828" s="336">
        <v>57751</v>
      </c>
      <c r="B17828" s="2" t="s">
        <v>298</v>
      </c>
      <c r="C17828" s="429">
        <v>6.954256</v>
      </c>
      <c r="D17828" s="429">
        <v>1.4631400000000001</v>
      </c>
      <c r="E17828" s="429">
        <v>5.4911159999999999</v>
      </c>
      <c r="F17828" s="429">
        <v>30.965853999999997</v>
      </c>
    </row>
    <row r="17829" spans="1:6" x14ac:dyDescent="0.3">
      <c r="A17829" s="336">
        <v>57752</v>
      </c>
      <c r="B17829" s="2" t="s">
        <v>298</v>
      </c>
      <c r="C17829" s="429">
        <v>7.4584659999999996</v>
      </c>
      <c r="D17829" s="429">
        <v>1.2882260000000001</v>
      </c>
      <c r="E17829" s="429">
        <v>6.1702399999999997</v>
      </c>
      <c r="F17829" s="429">
        <v>35.073498000000008</v>
      </c>
    </row>
    <row r="17830" spans="1:6" x14ac:dyDescent="0.3">
      <c r="A17830" s="336">
        <v>57754</v>
      </c>
      <c r="B17830" s="2" t="s">
        <v>295</v>
      </c>
      <c r="C17830" s="429">
        <v>7.3046139999999999</v>
      </c>
      <c r="D17830" s="429">
        <v>1.830827</v>
      </c>
      <c r="E17830" s="429">
        <v>5.4737869999999997</v>
      </c>
      <c r="F17830" s="429">
        <v>28.595150999999998</v>
      </c>
    </row>
    <row r="17831" spans="1:6" x14ac:dyDescent="0.3">
      <c r="A17831" s="336">
        <v>57755</v>
      </c>
      <c r="B17831" s="2" t="s">
        <v>295</v>
      </c>
      <c r="C17831" s="429">
        <v>7.8163070000000001</v>
      </c>
      <c r="D17831" s="429">
        <v>1.7117100000000001</v>
      </c>
      <c r="E17831" s="429">
        <v>6.1045970000000001</v>
      </c>
      <c r="F17831" s="429">
        <v>30.851767000000006</v>
      </c>
    </row>
    <row r="17832" spans="1:6" x14ac:dyDescent="0.3">
      <c r="A17832" s="336">
        <v>57756</v>
      </c>
      <c r="B17832" s="2" t="s">
        <v>298</v>
      </c>
      <c r="C17832" s="429">
        <v>7.3474519999999997</v>
      </c>
      <c r="D17832" s="429">
        <v>1.309693</v>
      </c>
      <c r="E17832" s="429">
        <v>6.0377589999999994</v>
      </c>
      <c r="F17832" s="429">
        <v>34.897469000000001</v>
      </c>
    </row>
    <row r="17833" spans="1:6" x14ac:dyDescent="0.3">
      <c r="A17833" s="336">
        <v>57758</v>
      </c>
      <c r="B17833" s="2" t="s">
        <v>295</v>
      </c>
      <c r="C17833" s="429">
        <v>7.8637870000000003</v>
      </c>
      <c r="D17833" s="429">
        <v>1.758062</v>
      </c>
      <c r="E17833" s="429">
        <v>6.1057250000000005</v>
      </c>
      <c r="F17833" s="429">
        <v>32.105319000000001</v>
      </c>
    </row>
    <row r="17834" spans="1:6" x14ac:dyDescent="0.3">
      <c r="A17834" s="336">
        <v>57759</v>
      </c>
      <c r="B17834" s="2" t="s">
        <v>295</v>
      </c>
      <c r="C17834" s="429">
        <v>7.4141519999999996</v>
      </c>
      <c r="D17834" s="429">
        <v>1.9710700000000001</v>
      </c>
      <c r="E17834" s="429">
        <v>5.4430819999999995</v>
      </c>
      <c r="F17834" s="429">
        <v>29.807166000000002</v>
      </c>
    </row>
    <row r="17835" spans="1:6" x14ac:dyDescent="0.3">
      <c r="A17835" s="336">
        <v>57760</v>
      </c>
      <c r="B17835" s="2" t="s">
        <v>295</v>
      </c>
      <c r="C17835" s="429">
        <v>7.9646749999999997</v>
      </c>
      <c r="D17835" s="429">
        <v>1.7287760000000001</v>
      </c>
      <c r="E17835" s="429">
        <v>6.2358989999999999</v>
      </c>
      <c r="F17835" s="429">
        <v>32.949037999999994</v>
      </c>
    </row>
    <row r="17836" spans="1:6" x14ac:dyDescent="0.3">
      <c r="A17836" s="336">
        <v>57761</v>
      </c>
      <c r="B17836" s="2" t="s">
        <v>295</v>
      </c>
      <c r="C17836" s="429">
        <v>8.0259160000000005</v>
      </c>
      <c r="D17836" s="429">
        <v>1.818527</v>
      </c>
      <c r="E17836" s="429">
        <v>6.2073890000000009</v>
      </c>
      <c r="F17836" s="429">
        <v>33.816309000000004</v>
      </c>
    </row>
    <row r="17837" spans="1:6" x14ac:dyDescent="0.3">
      <c r="A17837" s="336">
        <v>57762</v>
      </c>
      <c r="B17837" s="2" t="s">
        <v>295</v>
      </c>
      <c r="C17837" s="429">
        <v>8.107583</v>
      </c>
      <c r="D17837" s="429">
        <v>1.751819</v>
      </c>
      <c r="E17837" s="429">
        <v>6.3557639999999997</v>
      </c>
      <c r="F17837" s="429">
        <v>33.899517999999993</v>
      </c>
    </row>
    <row r="17838" spans="1:6" x14ac:dyDescent="0.3">
      <c r="A17838" s="336">
        <v>57763</v>
      </c>
      <c r="B17838" s="2" t="s">
        <v>298</v>
      </c>
      <c r="C17838" s="429">
        <v>7.4793570000000003</v>
      </c>
      <c r="D17838" s="429">
        <v>1.138944</v>
      </c>
      <c r="E17838" s="429">
        <v>6.3404129999999999</v>
      </c>
      <c r="F17838" s="429">
        <v>36.496417000000001</v>
      </c>
    </row>
    <row r="17839" spans="1:6" x14ac:dyDescent="0.3">
      <c r="A17839" s="336">
        <v>57766</v>
      </c>
      <c r="B17839" s="2" t="s">
        <v>298</v>
      </c>
      <c r="C17839" s="429">
        <v>7.5825810000000002</v>
      </c>
      <c r="D17839" s="429">
        <v>1.195146</v>
      </c>
      <c r="E17839" s="429">
        <v>6.387435</v>
      </c>
      <c r="F17839" s="429">
        <v>36.626106999999998</v>
      </c>
    </row>
    <row r="17840" spans="1:6" x14ac:dyDescent="0.3">
      <c r="A17840" s="336">
        <v>57767</v>
      </c>
      <c r="B17840" s="2" t="s">
        <v>295</v>
      </c>
      <c r="C17840" s="429">
        <v>8.0712240000000008</v>
      </c>
      <c r="D17840" s="429">
        <v>1.855256</v>
      </c>
      <c r="E17840" s="429">
        <v>6.215968000000001</v>
      </c>
      <c r="F17840" s="429">
        <v>34.007033999999997</v>
      </c>
    </row>
    <row r="17841" spans="1:6" x14ac:dyDescent="0.3">
      <c r="A17841" s="336">
        <v>57769</v>
      </c>
      <c r="B17841" s="2" t="s">
        <v>295</v>
      </c>
      <c r="C17841" s="429">
        <v>7.812271</v>
      </c>
      <c r="D17841" s="429">
        <v>1.9227540000000001</v>
      </c>
      <c r="E17841" s="429">
        <v>5.8895169999999997</v>
      </c>
      <c r="F17841" s="429">
        <v>32.322288</v>
      </c>
    </row>
    <row r="17842" spans="1:6" x14ac:dyDescent="0.3">
      <c r="A17842" s="336">
        <v>57770</v>
      </c>
      <c r="B17842" s="2" t="s">
        <v>298</v>
      </c>
      <c r="C17842" s="429">
        <v>7.4667969999999997</v>
      </c>
      <c r="D17842" s="429">
        <v>1.2622370000000001</v>
      </c>
      <c r="E17842" s="429">
        <v>6.2045599999999999</v>
      </c>
      <c r="F17842" s="429">
        <v>35.793447</v>
      </c>
    </row>
    <row r="17843" spans="1:6" x14ac:dyDescent="0.3">
      <c r="A17843" s="336">
        <v>57772</v>
      </c>
      <c r="B17843" s="2" t="s">
        <v>298</v>
      </c>
      <c r="C17843" s="429">
        <v>7.2592780000000001</v>
      </c>
      <c r="D17843" s="429">
        <v>1.3453280000000001</v>
      </c>
      <c r="E17843" s="429">
        <v>5.9139499999999998</v>
      </c>
      <c r="F17843" s="429">
        <v>34.244935000000005</v>
      </c>
    </row>
    <row r="17844" spans="1:6" x14ac:dyDescent="0.3">
      <c r="A17844" s="336">
        <v>57775</v>
      </c>
      <c r="B17844" s="2" t="s">
        <v>295</v>
      </c>
      <c r="C17844" s="429">
        <v>8.0608120000000003</v>
      </c>
      <c r="D17844" s="429">
        <v>1.903043</v>
      </c>
      <c r="E17844" s="429">
        <v>6.157769</v>
      </c>
      <c r="F17844" s="429">
        <v>33.606397000000001</v>
      </c>
    </row>
    <row r="17845" spans="1:6" x14ac:dyDescent="0.3">
      <c r="A17845" s="336">
        <v>57779</v>
      </c>
      <c r="B17845" s="2" t="s">
        <v>295</v>
      </c>
      <c r="C17845" s="429">
        <v>8.0140139999999995</v>
      </c>
      <c r="D17845" s="429">
        <v>1.7575259999999999</v>
      </c>
      <c r="E17845" s="429">
        <v>6.2564879999999992</v>
      </c>
      <c r="F17845" s="429">
        <v>33.221799999999988</v>
      </c>
    </row>
    <row r="17846" spans="1:6" x14ac:dyDescent="0.3">
      <c r="A17846" s="336">
        <v>57780</v>
      </c>
      <c r="B17846" s="2" t="s">
        <v>298</v>
      </c>
      <c r="C17846" s="429">
        <v>7.4899019999999998</v>
      </c>
      <c r="D17846" s="429">
        <v>1.2754529999999999</v>
      </c>
      <c r="E17846" s="429">
        <v>6.2144490000000001</v>
      </c>
      <c r="F17846" s="429">
        <v>34.829711000000003</v>
      </c>
    </row>
    <row r="17847" spans="1:6" x14ac:dyDescent="0.3">
      <c r="A17847" s="336">
        <v>57782</v>
      </c>
      <c r="B17847" s="2" t="s">
        <v>298</v>
      </c>
      <c r="C17847" s="429">
        <v>7.5558839999999998</v>
      </c>
      <c r="D17847" s="429">
        <v>1.1623479999999999</v>
      </c>
      <c r="E17847" s="429">
        <v>6.3935360000000001</v>
      </c>
      <c r="F17847" s="429">
        <v>36.682192999999998</v>
      </c>
    </row>
    <row r="17848" spans="1:6" x14ac:dyDescent="0.3">
      <c r="A17848" s="336">
        <v>57783</v>
      </c>
      <c r="B17848" s="2" t="s">
        <v>295</v>
      </c>
      <c r="C17848" s="429">
        <v>7.7943699999999998</v>
      </c>
      <c r="D17848" s="429">
        <v>1.7558530000000001</v>
      </c>
      <c r="E17848" s="429">
        <v>6.0385169999999997</v>
      </c>
      <c r="F17848" s="429">
        <v>31.684953000000007</v>
      </c>
    </row>
    <row r="17849" spans="1:6" x14ac:dyDescent="0.3">
      <c r="A17849" s="336">
        <v>57785</v>
      </c>
      <c r="B17849" s="2" t="s">
        <v>295</v>
      </c>
      <c r="C17849" s="429">
        <v>7.9717929999999999</v>
      </c>
      <c r="D17849" s="429">
        <v>1.813815</v>
      </c>
      <c r="E17849" s="429">
        <v>6.157978</v>
      </c>
      <c r="F17849" s="429">
        <v>33.193252999999999</v>
      </c>
    </row>
    <row r="17850" spans="1:6" x14ac:dyDescent="0.3">
      <c r="A17850" s="336">
        <v>57787</v>
      </c>
      <c r="B17850" s="2" t="s">
        <v>295</v>
      </c>
      <c r="C17850" s="429">
        <v>7.916067</v>
      </c>
      <c r="D17850" s="429">
        <v>1.756008</v>
      </c>
      <c r="E17850" s="429">
        <v>6.1600590000000004</v>
      </c>
      <c r="F17850" s="429">
        <v>32.688430999999994</v>
      </c>
    </row>
    <row r="17851" spans="1:6" x14ac:dyDescent="0.3">
      <c r="A17851" s="336">
        <v>57788</v>
      </c>
      <c r="B17851" s="2" t="s">
        <v>295</v>
      </c>
      <c r="C17851" s="429">
        <v>8.0640059999999991</v>
      </c>
      <c r="D17851" s="429">
        <v>1.772988</v>
      </c>
      <c r="E17851" s="429">
        <v>6.2910179999999993</v>
      </c>
      <c r="F17851" s="429">
        <v>33.736996999999995</v>
      </c>
    </row>
    <row r="17852" spans="1:6" x14ac:dyDescent="0.3">
      <c r="A17852" s="336">
        <v>57790</v>
      </c>
      <c r="B17852" s="2" t="s">
        <v>295</v>
      </c>
      <c r="C17852" s="429">
        <v>8.0912710000000008</v>
      </c>
      <c r="D17852" s="429">
        <v>1.8851359999999999</v>
      </c>
      <c r="E17852" s="429">
        <v>6.2061350000000006</v>
      </c>
      <c r="F17852" s="429">
        <v>33.916222999999995</v>
      </c>
    </row>
    <row r="17853" spans="1:6" x14ac:dyDescent="0.3">
      <c r="A17853" s="336">
        <v>57791</v>
      </c>
      <c r="B17853" s="2" t="s">
        <v>295</v>
      </c>
      <c r="C17853" s="429">
        <v>8.1251979999999993</v>
      </c>
      <c r="D17853" s="429">
        <v>1.826908</v>
      </c>
      <c r="E17853" s="429">
        <v>6.2982899999999997</v>
      </c>
      <c r="F17853" s="429">
        <v>34.121587999999996</v>
      </c>
    </row>
    <row r="17854" spans="1:6" x14ac:dyDescent="0.3">
      <c r="A17854" s="336">
        <v>57792</v>
      </c>
      <c r="B17854" s="2" t="s">
        <v>295</v>
      </c>
      <c r="C17854" s="429">
        <v>7.8982049999999999</v>
      </c>
      <c r="D17854" s="429">
        <v>1.7892570000000001</v>
      </c>
      <c r="E17854" s="429">
        <v>6.1089479999999998</v>
      </c>
      <c r="F17854" s="429">
        <v>32.626284999999996</v>
      </c>
    </row>
    <row r="17855" spans="1:6" x14ac:dyDescent="0.3">
      <c r="A17855" s="336">
        <v>57793</v>
      </c>
      <c r="B17855" s="2" t="s">
        <v>295</v>
      </c>
      <c r="C17855" s="429">
        <v>7.9565989999999998</v>
      </c>
      <c r="D17855" s="429">
        <v>1.8172109999999999</v>
      </c>
      <c r="E17855" s="429">
        <v>6.1393880000000003</v>
      </c>
      <c r="F17855" s="429">
        <v>32.889299000000001</v>
      </c>
    </row>
    <row r="17856" spans="1:6" x14ac:dyDescent="0.3">
      <c r="A17856" s="336">
        <v>57794</v>
      </c>
      <c r="B17856" s="2" t="s">
        <v>298</v>
      </c>
      <c r="C17856" s="429">
        <v>7.2541729999999998</v>
      </c>
      <c r="D17856" s="429">
        <v>1.333515</v>
      </c>
      <c r="E17856" s="429">
        <v>5.9206579999999995</v>
      </c>
      <c r="F17856" s="429">
        <v>34.624609</v>
      </c>
    </row>
    <row r="17857" spans="1:6" x14ac:dyDescent="0.3">
      <c r="A17857" s="336">
        <v>58004</v>
      </c>
      <c r="B17857" s="2" t="s">
        <v>295</v>
      </c>
      <c r="C17857" s="429">
        <v>6.6209059999999997</v>
      </c>
      <c r="D17857" s="429">
        <v>2.5385239999999998</v>
      </c>
      <c r="E17857" s="429">
        <v>4.082382</v>
      </c>
      <c r="F17857" s="429">
        <v>19.92334</v>
      </c>
    </row>
    <row r="17858" spans="1:6" x14ac:dyDescent="0.3">
      <c r="A17858" s="336">
        <v>58005</v>
      </c>
      <c r="B17858" s="2" t="s">
        <v>295</v>
      </c>
      <c r="C17858" s="429">
        <v>6.6652290000000001</v>
      </c>
      <c r="D17858" s="429">
        <v>2.6749610000000001</v>
      </c>
      <c r="E17858" s="429">
        <v>3.9902679999999999</v>
      </c>
      <c r="F17858" s="429">
        <v>19.653271999999994</v>
      </c>
    </row>
    <row r="17859" spans="1:6" x14ac:dyDescent="0.3">
      <c r="A17859" s="336">
        <v>58006</v>
      </c>
      <c r="B17859" s="2" t="s">
        <v>295</v>
      </c>
      <c r="C17859" s="429">
        <v>6.610347</v>
      </c>
      <c r="D17859" s="429">
        <v>2.550287</v>
      </c>
      <c r="E17859" s="429">
        <v>4.06006</v>
      </c>
      <c r="F17859" s="429">
        <v>19.753676000000009</v>
      </c>
    </row>
    <row r="17860" spans="1:6" x14ac:dyDescent="0.3">
      <c r="A17860" s="336">
        <v>58007</v>
      </c>
      <c r="B17860" s="2" t="s">
        <v>295</v>
      </c>
      <c r="C17860" s="429">
        <v>6.5956619999999999</v>
      </c>
      <c r="D17860" s="429">
        <v>2.4664130000000002</v>
      </c>
      <c r="E17860" s="429">
        <v>4.1292489999999997</v>
      </c>
      <c r="F17860" s="429">
        <v>19.990179000000001</v>
      </c>
    </row>
    <row r="17861" spans="1:6" x14ac:dyDescent="0.3">
      <c r="A17861" s="336">
        <v>58008</v>
      </c>
      <c r="B17861" s="2" t="s">
        <v>295</v>
      </c>
      <c r="C17861" s="429">
        <v>6.7715769999999997</v>
      </c>
      <c r="D17861" s="429">
        <v>2.7184780000000002</v>
      </c>
      <c r="E17861" s="429">
        <v>4.0530989999999996</v>
      </c>
      <c r="F17861" s="429">
        <v>20.269228999999996</v>
      </c>
    </row>
    <row r="17862" spans="1:6" x14ac:dyDescent="0.3">
      <c r="A17862" s="336">
        <v>58009</v>
      </c>
      <c r="B17862" s="2" t="s">
        <v>295</v>
      </c>
      <c r="C17862" s="429">
        <v>6.5397169999999996</v>
      </c>
      <c r="D17862" s="429">
        <v>2.3791690000000001</v>
      </c>
      <c r="E17862" s="429">
        <v>4.1605479999999995</v>
      </c>
      <c r="F17862" s="429">
        <v>19.437794000000004</v>
      </c>
    </row>
    <row r="17863" spans="1:6" x14ac:dyDescent="0.3">
      <c r="A17863" s="336">
        <v>58011</v>
      </c>
      <c r="B17863" s="2" t="s">
        <v>295</v>
      </c>
      <c r="C17863" s="429">
        <v>6.6367940000000001</v>
      </c>
      <c r="D17863" s="429">
        <v>2.4866929999999998</v>
      </c>
      <c r="E17863" s="429">
        <v>4.1501010000000003</v>
      </c>
      <c r="F17863" s="429">
        <v>20.20961500000001</v>
      </c>
    </row>
    <row r="17864" spans="1:6" x14ac:dyDescent="0.3">
      <c r="A17864" s="336">
        <v>58012</v>
      </c>
      <c r="B17864" s="2" t="s">
        <v>295</v>
      </c>
      <c r="C17864" s="429">
        <v>6.6652579999999997</v>
      </c>
      <c r="D17864" s="429">
        <v>2.6102530000000002</v>
      </c>
      <c r="E17864" s="429">
        <v>4.0550049999999995</v>
      </c>
      <c r="F17864" s="429">
        <v>20.055666000000002</v>
      </c>
    </row>
    <row r="17865" spans="1:6" x14ac:dyDescent="0.3">
      <c r="A17865" s="336">
        <v>58013</v>
      </c>
      <c r="B17865" s="2" t="s">
        <v>295</v>
      </c>
      <c r="C17865" s="429">
        <v>6.8324499999999997</v>
      </c>
      <c r="D17865" s="429">
        <v>2.5149759999999999</v>
      </c>
      <c r="E17865" s="429">
        <v>4.3174739999999998</v>
      </c>
      <c r="F17865" s="429">
        <v>21.24052</v>
      </c>
    </row>
    <row r="17866" spans="1:6" x14ac:dyDescent="0.3">
      <c r="A17866" s="336">
        <v>58015</v>
      </c>
      <c r="B17866" s="2" t="s">
        <v>295</v>
      </c>
      <c r="C17866" s="429">
        <v>6.7231120000000004</v>
      </c>
      <c r="D17866" s="429">
        <v>2.8206660000000001</v>
      </c>
      <c r="E17866" s="429">
        <v>3.9024460000000003</v>
      </c>
      <c r="F17866" s="429">
        <v>19.636772000000008</v>
      </c>
    </row>
    <row r="17867" spans="1:6" x14ac:dyDescent="0.3">
      <c r="A17867" s="336">
        <v>58016</v>
      </c>
      <c r="B17867" s="2" t="s">
        <v>295</v>
      </c>
      <c r="C17867" s="429">
        <v>6.5212339999999998</v>
      </c>
      <c r="D17867" s="429">
        <v>2.2922500000000001</v>
      </c>
      <c r="E17867" s="429">
        <v>4.2289839999999996</v>
      </c>
      <c r="F17867" s="429">
        <v>19.566609999999997</v>
      </c>
    </row>
    <row r="17868" spans="1:6" x14ac:dyDescent="0.3">
      <c r="A17868" s="336">
        <v>58017</v>
      </c>
      <c r="B17868" s="2" t="s">
        <v>295</v>
      </c>
      <c r="C17868" s="429">
        <v>6.8831429999999996</v>
      </c>
      <c r="D17868" s="429">
        <v>2.3836520000000001</v>
      </c>
      <c r="E17868" s="429">
        <v>4.499490999999999</v>
      </c>
      <c r="F17868" s="429">
        <v>21.870391999999999</v>
      </c>
    </row>
    <row r="17869" spans="1:6" x14ac:dyDescent="0.3">
      <c r="A17869" s="336">
        <v>58018</v>
      </c>
      <c r="B17869" s="2" t="s">
        <v>295</v>
      </c>
      <c r="C17869" s="429">
        <v>6.7336499999999999</v>
      </c>
      <c r="D17869" s="429">
        <v>2.7853349999999999</v>
      </c>
      <c r="E17869" s="429">
        <v>3.948315</v>
      </c>
      <c r="F17869" s="429">
        <v>19.879353000000002</v>
      </c>
    </row>
    <row r="17870" spans="1:6" x14ac:dyDescent="0.3">
      <c r="A17870" s="336">
        <v>58021</v>
      </c>
      <c r="B17870" s="2" t="s">
        <v>295</v>
      </c>
      <c r="C17870" s="429">
        <v>6.6864109999999997</v>
      </c>
      <c r="D17870" s="429">
        <v>2.677546</v>
      </c>
      <c r="E17870" s="429">
        <v>4.0088650000000001</v>
      </c>
      <c r="F17870" s="429">
        <v>20.135247000000007</v>
      </c>
    </row>
    <row r="17871" spans="1:6" x14ac:dyDescent="0.3">
      <c r="A17871" s="336">
        <v>58027</v>
      </c>
      <c r="B17871" s="2" t="s">
        <v>295</v>
      </c>
      <c r="C17871" s="429">
        <v>6.7185240000000004</v>
      </c>
      <c r="D17871" s="429">
        <v>2.5511279999999998</v>
      </c>
      <c r="E17871" s="429">
        <v>4.1673960000000001</v>
      </c>
      <c r="F17871" s="429">
        <v>20.474215000000004</v>
      </c>
    </row>
    <row r="17872" spans="1:6" x14ac:dyDescent="0.3">
      <c r="A17872" s="336">
        <v>58029</v>
      </c>
      <c r="B17872" s="2" t="s">
        <v>295</v>
      </c>
      <c r="C17872" s="429">
        <v>6.5785850000000003</v>
      </c>
      <c r="D17872" s="429">
        <v>2.4487519999999998</v>
      </c>
      <c r="E17872" s="429">
        <v>4.1298330000000005</v>
      </c>
      <c r="F17872" s="429">
        <v>19.786308999999992</v>
      </c>
    </row>
    <row r="17873" spans="1:6" x14ac:dyDescent="0.3">
      <c r="A17873" s="336">
        <v>58030</v>
      </c>
      <c r="B17873" s="2" t="s">
        <v>295</v>
      </c>
      <c r="C17873" s="429">
        <v>6.7930109999999999</v>
      </c>
      <c r="D17873" s="429">
        <v>2.8385910000000001</v>
      </c>
      <c r="E17873" s="429">
        <v>3.9544199999999998</v>
      </c>
      <c r="F17873" s="429">
        <v>19.545836999999995</v>
      </c>
    </row>
    <row r="17874" spans="1:6" x14ac:dyDescent="0.3">
      <c r="A17874" s="336">
        <v>58031</v>
      </c>
      <c r="B17874" s="2" t="s">
        <v>295</v>
      </c>
      <c r="C17874" s="429">
        <v>6.6883619999999997</v>
      </c>
      <c r="D17874" s="429">
        <v>2.5279609999999999</v>
      </c>
      <c r="E17874" s="429">
        <v>4.1604010000000002</v>
      </c>
      <c r="F17874" s="429">
        <v>20.361680000000003</v>
      </c>
    </row>
    <row r="17875" spans="1:6" x14ac:dyDescent="0.3">
      <c r="A17875" s="336">
        <v>58032</v>
      </c>
      <c r="B17875" s="2" t="s">
        <v>295</v>
      </c>
      <c r="C17875" s="429">
        <v>6.8341940000000001</v>
      </c>
      <c r="D17875" s="429">
        <v>2.405157</v>
      </c>
      <c r="E17875" s="429">
        <v>4.4290370000000001</v>
      </c>
      <c r="F17875" s="429">
        <v>21.719914000000003</v>
      </c>
    </row>
    <row r="17876" spans="1:6" x14ac:dyDescent="0.3">
      <c r="A17876" s="336">
        <v>58033</v>
      </c>
      <c r="B17876" s="2" t="s">
        <v>295</v>
      </c>
      <c r="C17876" s="429">
        <v>6.7424850000000003</v>
      </c>
      <c r="D17876" s="429">
        <v>2.5243699999999998</v>
      </c>
      <c r="E17876" s="429">
        <v>4.2181150000000009</v>
      </c>
      <c r="F17876" s="429">
        <v>20.644511999999995</v>
      </c>
    </row>
    <row r="17877" spans="1:6" x14ac:dyDescent="0.3">
      <c r="A17877" s="336">
        <v>58035</v>
      </c>
      <c r="B17877" s="2" t="s">
        <v>295</v>
      </c>
      <c r="C17877" s="429">
        <v>6.5524360000000001</v>
      </c>
      <c r="D17877" s="429">
        <v>2.3966820000000002</v>
      </c>
      <c r="E17877" s="429">
        <v>4.1557539999999999</v>
      </c>
      <c r="F17877" s="429">
        <v>19.612304000000012</v>
      </c>
    </row>
    <row r="17878" spans="1:6" x14ac:dyDescent="0.3">
      <c r="A17878" s="336">
        <v>58036</v>
      </c>
      <c r="B17878" s="2" t="s">
        <v>295</v>
      </c>
      <c r="C17878" s="429">
        <v>6.6532749999999998</v>
      </c>
      <c r="D17878" s="429">
        <v>2.6569660000000002</v>
      </c>
      <c r="E17878" s="429">
        <v>3.9963089999999997</v>
      </c>
      <c r="F17878" s="429">
        <v>19.518591999999995</v>
      </c>
    </row>
    <row r="17879" spans="1:6" x14ac:dyDescent="0.3">
      <c r="A17879" s="336">
        <v>58038</v>
      </c>
      <c r="B17879" s="2" t="s">
        <v>295</v>
      </c>
      <c r="C17879" s="429">
        <v>6.6468160000000003</v>
      </c>
      <c r="D17879" s="429">
        <v>2.6431589999999998</v>
      </c>
      <c r="E17879" s="429">
        <v>4.0036570000000005</v>
      </c>
      <c r="F17879" s="429">
        <v>19.465722000000007</v>
      </c>
    </row>
    <row r="17880" spans="1:6" x14ac:dyDescent="0.3">
      <c r="A17880" s="336">
        <v>58040</v>
      </c>
      <c r="B17880" s="2" t="s">
        <v>295</v>
      </c>
      <c r="C17880" s="429">
        <v>6.8226550000000001</v>
      </c>
      <c r="D17880" s="429">
        <v>2.4630589999999999</v>
      </c>
      <c r="E17880" s="429">
        <v>4.3595959999999998</v>
      </c>
      <c r="F17880" s="429">
        <v>21.211020999999999</v>
      </c>
    </row>
    <row r="17881" spans="1:6" x14ac:dyDescent="0.3">
      <c r="A17881" s="336">
        <v>58041</v>
      </c>
      <c r="B17881" s="2" t="s">
        <v>295</v>
      </c>
      <c r="C17881" s="429">
        <v>6.8351280000000001</v>
      </c>
      <c r="D17881" s="429">
        <v>2.735973</v>
      </c>
      <c r="E17881" s="429">
        <v>4.0991549999999997</v>
      </c>
      <c r="F17881" s="429">
        <v>20.229397999999996</v>
      </c>
    </row>
    <row r="17882" spans="1:6" x14ac:dyDescent="0.3">
      <c r="A17882" s="336">
        <v>58042</v>
      </c>
      <c r="B17882" s="2" t="s">
        <v>295</v>
      </c>
      <c r="C17882" s="429">
        <v>6.6805779999999997</v>
      </c>
      <c r="D17882" s="429">
        <v>2.694118</v>
      </c>
      <c r="E17882" s="429">
        <v>3.9864599999999997</v>
      </c>
      <c r="F17882" s="429">
        <v>19.849966999999996</v>
      </c>
    </row>
    <row r="17883" spans="1:6" x14ac:dyDescent="0.3">
      <c r="A17883" s="336">
        <v>58043</v>
      </c>
      <c r="B17883" s="2" t="s">
        <v>295</v>
      </c>
      <c r="C17883" s="429">
        <v>6.8358040000000004</v>
      </c>
      <c r="D17883" s="429">
        <v>2.4117730000000002</v>
      </c>
      <c r="E17883" s="429">
        <v>4.4240310000000003</v>
      </c>
      <c r="F17883" s="429">
        <v>21.663416999999995</v>
      </c>
    </row>
    <row r="17884" spans="1:6" x14ac:dyDescent="0.3">
      <c r="A17884" s="336">
        <v>58045</v>
      </c>
      <c r="B17884" s="2" t="s">
        <v>295</v>
      </c>
      <c r="C17884" s="429">
        <v>6.604889</v>
      </c>
      <c r="D17884" s="429">
        <v>2.6307079999999998</v>
      </c>
      <c r="E17884" s="429">
        <v>3.9741810000000002</v>
      </c>
      <c r="F17884" s="429">
        <v>19.227700999999996</v>
      </c>
    </row>
    <row r="17885" spans="1:6" x14ac:dyDescent="0.3">
      <c r="A17885" s="336">
        <v>58046</v>
      </c>
      <c r="B17885" s="2" t="s">
        <v>295</v>
      </c>
      <c r="C17885" s="429">
        <v>6.488448</v>
      </c>
      <c r="D17885" s="429">
        <v>2.3315679999999999</v>
      </c>
      <c r="E17885" s="429">
        <v>4.1568800000000001</v>
      </c>
      <c r="F17885" s="429">
        <v>19.787069000000002</v>
      </c>
    </row>
    <row r="17886" spans="1:6" x14ac:dyDescent="0.3">
      <c r="A17886" s="336">
        <v>58047</v>
      </c>
      <c r="B17886" s="2" t="s">
        <v>295</v>
      </c>
      <c r="C17886" s="429">
        <v>6.7018820000000003</v>
      </c>
      <c r="D17886" s="429">
        <v>2.7755550000000002</v>
      </c>
      <c r="E17886" s="429">
        <v>3.9263270000000001</v>
      </c>
      <c r="F17886" s="429">
        <v>19.803905</v>
      </c>
    </row>
    <row r="17887" spans="1:6" x14ac:dyDescent="0.3">
      <c r="A17887" s="336">
        <v>58048</v>
      </c>
      <c r="B17887" s="2" t="s">
        <v>295</v>
      </c>
      <c r="C17887" s="429">
        <v>6.5977230000000002</v>
      </c>
      <c r="D17887" s="429">
        <v>2.516705</v>
      </c>
      <c r="E17887" s="429">
        <v>4.0810180000000003</v>
      </c>
      <c r="F17887" s="429">
        <v>19.639642999999996</v>
      </c>
    </row>
    <row r="17888" spans="1:6" x14ac:dyDescent="0.3">
      <c r="A17888" s="336">
        <v>58049</v>
      </c>
      <c r="B17888" s="2" t="s">
        <v>295</v>
      </c>
      <c r="C17888" s="429">
        <v>6.6979939999999996</v>
      </c>
      <c r="D17888" s="429">
        <v>2.5319400000000001</v>
      </c>
      <c r="E17888" s="429">
        <v>4.166053999999999</v>
      </c>
      <c r="F17888" s="429">
        <v>20.55741999999999</v>
      </c>
    </row>
    <row r="17889" spans="1:6" x14ac:dyDescent="0.3">
      <c r="A17889" s="336">
        <v>58051</v>
      </c>
      <c r="B17889" s="2" t="s">
        <v>295</v>
      </c>
      <c r="C17889" s="429">
        <v>6.7029350000000001</v>
      </c>
      <c r="D17889" s="429">
        <v>2.7126679999999999</v>
      </c>
      <c r="E17889" s="429">
        <v>3.9902670000000002</v>
      </c>
      <c r="F17889" s="429">
        <v>20.039292000000007</v>
      </c>
    </row>
    <row r="17890" spans="1:6" x14ac:dyDescent="0.3">
      <c r="A17890" s="336">
        <v>58052</v>
      </c>
      <c r="B17890" s="2" t="s">
        <v>295</v>
      </c>
      <c r="C17890" s="429">
        <v>6.736173</v>
      </c>
      <c r="D17890" s="429">
        <v>2.6137709999999998</v>
      </c>
      <c r="E17890" s="429">
        <v>4.1224020000000001</v>
      </c>
      <c r="F17890" s="429">
        <v>20.403331000000001</v>
      </c>
    </row>
    <row r="17891" spans="1:6" x14ac:dyDescent="0.3">
      <c r="A17891" s="336">
        <v>58053</v>
      </c>
      <c r="B17891" s="2" t="s">
        <v>295</v>
      </c>
      <c r="C17891" s="429">
        <v>6.8432829999999996</v>
      </c>
      <c r="D17891" s="429">
        <v>2.6019350000000001</v>
      </c>
      <c r="E17891" s="429">
        <v>4.2413479999999995</v>
      </c>
      <c r="F17891" s="429">
        <v>20.880131000000002</v>
      </c>
    </row>
    <row r="17892" spans="1:6" x14ac:dyDescent="0.3">
      <c r="A17892" s="336">
        <v>58054</v>
      </c>
      <c r="B17892" s="2" t="s">
        <v>295</v>
      </c>
      <c r="C17892" s="429">
        <v>6.7518099999999999</v>
      </c>
      <c r="D17892" s="429">
        <v>2.5411269999999999</v>
      </c>
      <c r="E17892" s="429">
        <v>4.2106829999999995</v>
      </c>
      <c r="F17892" s="429">
        <v>20.656112000000011</v>
      </c>
    </row>
    <row r="17893" spans="1:6" x14ac:dyDescent="0.3">
      <c r="A17893" s="336">
        <v>58056</v>
      </c>
      <c r="B17893" s="2" t="s">
        <v>295</v>
      </c>
      <c r="C17893" s="429">
        <v>6.4810270000000001</v>
      </c>
      <c r="D17893" s="429">
        <v>2.3794810000000002</v>
      </c>
      <c r="E17893" s="429">
        <v>4.1015459999999999</v>
      </c>
      <c r="F17893" s="429">
        <v>19.943294000000002</v>
      </c>
    </row>
    <row r="17894" spans="1:6" x14ac:dyDescent="0.3">
      <c r="A17894" s="336">
        <v>58057</v>
      </c>
      <c r="B17894" s="2" t="s">
        <v>295</v>
      </c>
      <c r="C17894" s="429">
        <v>6.7976809999999999</v>
      </c>
      <c r="D17894" s="429">
        <v>2.6066150000000001</v>
      </c>
      <c r="E17894" s="429">
        <v>4.1910659999999993</v>
      </c>
      <c r="F17894" s="429">
        <v>20.694318999999993</v>
      </c>
    </row>
    <row r="17895" spans="1:6" x14ac:dyDescent="0.3">
      <c r="A17895" s="336">
        <v>58058</v>
      </c>
      <c r="B17895" s="2" t="s">
        <v>295</v>
      </c>
      <c r="C17895" s="429">
        <v>6.8096629999999996</v>
      </c>
      <c r="D17895" s="429">
        <v>2.7221479999999998</v>
      </c>
      <c r="E17895" s="429">
        <v>4.0875149999999998</v>
      </c>
      <c r="F17895" s="429">
        <v>20.316881000000009</v>
      </c>
    </row>
    <row r="17896" spans="1:6" x14ac:dyDescent="0.3">
      <c r="A17896" s="336">
        <v>58059</v>
      </c>
      <c r="B17896" s="2" t="s">
        <v>295</v>
      </c>
      <c r="C17896" s="429">
        <v>6.6787169999999998</v>
      </c>
      <c r="D17896" s="429">
        <v>2.6428419999999999</v>
      </c>
      <c r="E17896" s="429">
        <v>4.0358749999999999</v>
      </c>
      <c r="F17896" s="429">
        <v>20.145679999999999</v>
      </c>
    </row>
    <row r="17897" spans="1:6" x14ac:dyDescent="0.3">
      <c r="A17897" s="336">
        <v>58060</v>
      </c>
      <c r="B17897" s="2" t="s">
        <v>295</v>
      </c>
      <c r="C17897" s="429">
        <v>6.8108320000000004</v>
      </c>
      <c r="D17897" s="429">
        <v>2.5310869999999999</v>
      </c>
      <c r="E17897" s="429">
        <v>4.2797450000000001</v>
      </c>
      <c r="F17897" s="429">
        <v>21.051328000000009</v>
      </c>
    </row>
    <row r="17898" spans="1:6" x14ac:dyDescent="0.3">
      <c r="A17898" s="336">
        <v>58061</v>
      </c>
      <c r="B17898" s="2" t="s">
        <v>295</v>
      </c>
      <c r="C17898" s="429">
        <v>6.7614559999999999</v>
      </c>
      <c r="D17898" s="429">
        <v>2.7714050000000001</v>
      </c>
      <c r="E17898" s="429">
        <v>3.9900509999999998</v>
      </c>
      <c r="F17898" s="429">
        <v>20.046998999999992</v>
      </c>
    </row>
    <row r="17899" spans="1:6" x14ac:dyDescent="0.3">
      <c r="A17899" s="336">
        <v>58062</v>
      </c>
      <c r="B17899" s="2" t="s">
        <v>295</v>
      </c>
      <c r="C17899" s="429">
        <v>6.6871980000000004</v>
      </c>
      <c r="D17899" s="429">
        <v>2.5411450000000002</v>
      </c>
      <c r="E17899" s="429">
        <v>4.1460530000000002</v>
      </c>
      <c r="F17899" s="429">
        <v>20.362672</v>
      </c>
    </row>
    <row r="17900" spans="1:6" x14ac:dyDescent="0.3">
      <c r="A17900" s="336">
        <v>58063</v>
      </c>
      <c r="B17900" s="2" t="s">
        <v>295</v>
      </c>
      <c r="C17900" s="429">
        <v>6.6210969999999998</v>
      </c>
      <c r="D17900" s="429">
        <v>2.462437</v>
      </c>
      <c r="E17900" s="429">
        <v>4.1586599999999994</v>
      </c>
      <c r="F17900" s="429">
        <v>20.224151000000003</v>
      </c>
    </row>
    <row r="17901" spans="1:6" x14ac:dyDescent="0.3">
      <c r="A17901" s="336">
        <v>58064</v>
      </c>
      <c r="B17901" s="2" t="s">
        <v>295</v>
      </c>
      <c r="C17901" s="429">
        <v>6.5436810000000003</v>
      </c>
      <c r="D17901" s="429">
        <v>2.392684</v>
      </c>
      <c r="E17901" s="429">
        <v>4.1509970000000003</v>
      </c>
      <c r="F17901" s="429">
        <v>19.948035000000004</v>
      </c>
    </row>
    <row r="17902" spans="1:6" x14ac:dyDescent="0.3">
      <c r="A17902" s="336">
        <v>58067</v>
      </c>
      <c r="B17902" s="2" t="s">
        <v>295</v>
      </c>
      <c r="C17902" s="429">
        <v>6.8342590000000003</v>
      </c>
      <c r="D17902" s="429">
        <v>2.4539040000000001</v>
      </c>
      <c r="E17902" s="429">
        <v>4.3803549999999998</v>
      </c>
      <c r="F17902" s="429">
        <v>21.555912000000003</v>
      </c>
    </row>
    <row r="17903" spans="1:6" x14ac:dyDescent="0.3">
      <c r="A17903" s="336">
        <v>58068</v>
      </c>
      <c r="B17903" s="2" t="s">
        <v>295</v>
      </c>
      <c r="C17903" s="429">
        <v>6.7610169999999998</v>
      </c>
      <c r="D17903" s="429">
        <v>2.5798459999999999</v>
      </c>
      <c r="E17903" s="429">
        <v>4.181171</v>
      </c>
      <c r="F17903" s="429">
        <v>20.660368999999999</v>
      </c>
    </row>
    <row r="17904" spans="1:6" x14ac:dyDescent="0.3">
      <c r="A17904" s="336">
        <v>58069</v>
      </c>
      <c r="B17904" s="2" t="s">
        <v>295</v>
      </c>
      <c r="C17904" s="429">
        <v>6.8076410000000003</v>
      </c>
      <c r="D17904" s="429">
        <v>2.4725440000000001</v>
      </c>
      <c r="E17904" s="429">
        <v>4.3350970000000002</v>
      </c>
      <c r="F17904" s="429">
        <v>21.057053</v>
      </c>
    </row>
    <row r="17905" spans="1:6" x14ac:dyDescent="0.3">
      <c r="A17905" s="336">
        <v>58071</v>
      </c>
      <c r="B17905" s="2" t="s">
        <v>295</v>
      </c>
      <c r="C17905" s="429">
        <v>6.6314609999999998</v>
      </c>
      <c r="D17905" s="429">
        <v>2.4676079999999998</v>
      </c>
      <c r="E17905" s="429">
        <v>4.1638529999999996</v>
      </c>
      <c r="F17905" s="429">
        <v>20.229239999999997</v>
      </c>
    </row>
    <row r="17906" spans="1:6" x14ac:dyDescent="0.3">
      <c r="A17906" s="336">
        <v>58072</v>
      </c>
      <c r="B17906" s="2" t="s">
        <v>295</v>
      </c>
      <c r="C17906" s="429">
        <v>6.6378069999999996</v>
      </c>
      <c r="D17906" s="429">
        <v>2.4759500000000001</v>
      </c>
      <c r="E17906" s="429">
        <v>4.1618569999999995</v>
      </c>
      <c r="F17906" s="429">
        <v>20.440309999999997</v>
      </c>
    </row>
    <row r="17907" spans="1:6" x14ac:dyDescent="0.3">
      <c r="A17907" s="336">
        <v>58075</v>
      </c>
      <c r="B17907" s="2" t="s">
        <v>295</v>
      </c>
      <c r="C17907" s="429">
        <v>6.7607499999999998</v>
      </c>
      <c r="D17907" s="429">
        <v>2.8553449999999998</v>
      </c>
      <c r="E17907" s="429">
        <v>3.905405</v>
      </c>
      <c r="F17907" s="429">
        <v>19.592838</v>
      </c>
    </row>
    <row r="17908" spans="1:6" x14ac:dyDescent="0.3">
      <c r="A17908" s="336">
        <v>58076</v>
      </c>
      <c r="B17908" s="2" t="s">
        <v>295</v>
      </c>
      <c r="C17908" s="429">
        <v>6.7620319999999996</v>
      </c>
      <c r="D17908" s="429">
        <v>2.9100090000000001</v>
      </c>
      <c r="E17908" s="429">
        <v>3.8520229999999995</v>
      </c>
      <c r="F17908" s="429">
        <v>19.249616000000007</v>
      </c>
    </row>
    <row r="17909" spans="1:6" x14ac:dyDescent="0.3">
      <c r="A17909" s="336">
        <v>58077</v>
      </c>
      <c r="B17909" s="2" t="s">
        <v>295</v>
      </c>
      <c r="C17909" s="429">
        <v>6.7183539999999997</v>
      </c>
      <c r="D17909" s="429">
        <v>2.7376390000000002</v>
      </c>
      <c r="E17909" s="429">
        <v>3.9807149999999996</v>
      </c>
      <c r="F17909" s="429">
        <v>19.995986999999996</v>
      </c>
    </row>
    <row r="17910" spans="1:6" x14ac:dyDescent="0.3">
      <c r="A17910" s="336">
        <v>58078</v>
      </c>
      <c r="B17910" s="2" t="s">
        <v>295</v>
      </c>
      <c r="C17910" s="429">
        <v>6.6933290000000003</v>
      </c>
      <c r="D17910" s="429">
        <v>2.7319810000000002</v>
      </c>
      <c r="E17910" s="429">
        <v>3.9613480000000001</v>
      </c>
      <c r="F17910" s="429">
        <v>19.904428999999997</v>
      </c>
    </row>
    <row r="17911" spans="1:6" x14ac:dyDescent="0.3">
      <c r="A17911" s="336">
        <v>58079</v>
      </c>
      <c r="B17911" s="2" t="s">
        <v>295</v>
      </c>
      <c r="C17911" s="429">
        <v>6.6617610000000003</v>
      </c>
      <c r="D17911" s="429">
        <v>2.5474939999999999</v>
      </c>
      <c r="E17911" s="429">
        <v>4.1142669999999999</v>
      </c>
      <c r="F17911" s="429">
        <v>20.238672999999995</v>
      </c>
    </row>
    <row r="17912" spans="1:6" x14ac:dyDescent="0.3">
      <c r="A17912" s="336">
        <v>58081</v>
      </c>
      <c r="B17912" s="2" t="s">
        <v>295</v>
      </c>
      <c r="C17912" s="429">
        <v>6.7925440000000004</v>
      </c>
      <c r="D17912" s="429">
        <v>2.6484179999999999</v>
      </c>
      <c r="E17912" s="429">
        <v>4.144126</v>
      </c>
      <c r="F17912" s="429">
        <v>20.574719999999996</v>
      </c>
    </row>
    <row r="17913" spans="1:6" x14ac:dyDescent="0.3">
      <c r="A17913" s="336">
        <v>58102</v>
      </c>
      <c r="B17913" s="2" t="s">
        <v>295</v>
      </c>
      <c r="C17913" s="429">
        <v>6.6909840000000003</v>
      </c>
      <c r="D17913" s="429">
        <v>2.7585250000000001</v>
      </c>
      <c r="E17913" s="429">
        <v>3.9324590000000001</v>
      </c>
      <c r="F17913" s="429">
        <v>19.673674000000005</v>
      </c>
    </row>
    <row r="17914" spans="1:6" x14ac:dyDescent="0.3">
      <c r="A17914" s="336">
        <v>58103</v>
      </c>
      <c r="B17914" s="2" t="s">
        <v>295</v>
      </c>
      <c r="C17914" s="429">
        <v>6.6930009999999998</v>
      </c>
      <c r="D17914" s="429">
        <v>2.7769379999999999</v>
      </c>
      <c r="E17914" s="429">
        <v>3.9160629999999998</v>
      </c>
      <c r="F17914" s="429">
        <v>19.674129999999998</v>
      </c>
    </row>
    <row r="17915" spans="1:6" x14ac:dyDescent="0.3">
      <c r="A17915" s="336">
        <v>58104</v>
      </c>
      <c r="B17915" s="2" t="s">
        <v>295</v>
      </c>
      <c r="C17915" s="429">
        <v>6.6937579999999999</v>
      </c>
      <c r="D17915" s="429">
        <v>2.7662439999999999</v>
      </c>
      <c r="E17915" s="429">
        <v>3.9275139999999999</v>
      </c>
      <c r="F17915" s="429">
        <v>19.786643000000002</v>
      </c>
    </row>
    <row r="17916" spans="1:6" x14ac:dyDescent="0.3">
      <c r="A17916" s="336">
        <v>58201</v>
      </c>
      <c r="B17916" s="2" t="s">
        <v>295</v>
      </c>
      <c r="C17916" s="429">
        <v>6.4035970000000004</v>
      </c>
      <c r="D17916" s="429">
        <v>2.5133220000000001</v>
      </c>
      <c r="E17916" s="429">
        <v>3.8902750000000004</v>
      </c>
      <c r="F17916" s="429">
        <v>18.908758999999996</v>
      </c>
    </row>
    <row r="17917" spans="1:6" x14ac:dyDescent="0.3">
      <c r="A17917" s="336">
        <v>58203</v>
      </c>
      <c r="B17917" s="2" t="s">
        <v>295</v>
      </c>
      <c r="C17917" s="429">
        <v>6.348147</v>
      </c>
      <c r="D17917" s="429">
        <v>2.511266</v>
      </c>
      <c r="E17917" s="429">
        <v>3.836881</v>
      </c>
      <c r="F17917" s="429">
        <v>18.873121000000005</v>
      </c>
    </row>
    <row r="17918" spans="1:6" x14ac:dyDescent="0.3">
      <c r="A17918" s="336">
        <v>58204</v>
      </c>
      <c r="B17918" s="2" t="s">
        <v>295</v>
      </c>
      <c r="C17918" s="429">
        <v>6.373157</v>
      </c>
      <c r="D17918" s="429">
        <v>2.4153519999999999</v>
      </c>
      <c r="E17918" s="429">
        <v>3.957805</v>
      </c>
      <c r="F17918" s="429">
        <v>19.291489000000002</v>
      </c>
    </row>
    <row r="17919" spans="1:6" x14ac:dyDescent="0.3">
      <c r="A17919" s="336">
        <v>58205</v>
      </c>
      <c r="B17919" s="2" t="s">
        <v>295</v>
      </c>
      <c r="C17919" s="429">
        <v>6.3719979999999996</v>
      </c>
      <c r="D17919" s="429">
        <v>2.4026010000000002</v>
      </c>
      <c r="E17919" s="429">
        <v>3.9693969999999994</v>
      </c>
      <c r="F17919" s="429">
        <v>19.332379000000003</v>
      </c>
    </row>
    <row r="17920" spans="1:6" x14ac:dyDescent="0.3">
      <c r="A17920" s="336">
        <v>58210</v>
      </c>
      <c r="B17920" s="2" t="s">
        <v>295</v>
      </c>
      <c r="C17920" s="429">
        <v>5.9495180000000003</v>
      </c>
      <c r="D17920" s="429">
        <v>2.5600489999999998</v>
      </c>
      <c r="E17920" s="429">
        <v>3.3894690000000005</v>
      </c>
      <c r="F17920" s="429">
        <v>17.376279000000004</v>
      </c>
    </row>
    <row r="17921" spans="1:6" x14ac:dyDescent="0.3">
      <c r="A17921" s="336">
        <v>58212</v>
      </c>
      <c r="B17921" s="2" t="s">
        <v>295</v>
      </c>
      <c r="C17921" s="429">
        <v>6.3166039999999999</v>
      </c>
      <c r="D17921" s="429">
        <v>2.3640089999999998</v>
      </c>
      <c r="E17921" s="429">
        <v>3.9525950000000001</v>
      </c>
      <c r="F17921" s="429">
        <v>19.345700999999998</v>
      </c>
    </row>
    <row r="17922" spans="1:6" x14ac:dyDescent="0.3">
      <c r="A17922" s="336">
        <v>58214</v>
      </c>
      <c r="B17922" s="2" t="s">
        <v>295</v>
      </c>
      <c r="C17922" s="429">
        <v>6.362088</v>
      </c>
      <c r="D17922" s="429">
        <v>2.372941</v>
      </c>
      <c r="E17922" s="429">
        <v>3.989147</v>
      </c>
      <c r="F17922" s="429">
        <v>19.322608000000002</v>
      </c>
    </row>
    <row r="17923" spans="1:6" x14ac:dyDescent="0.3">
      <c r="A17923" s="336">
        <v>58216</v>
      </c>
      <c r="B17923" s="2" t="s">
        <v>295</v>
      </c>
      <c r="C17923" s="429">
        <v>5.983854</v>
      </c>
      <c r="D17923" s="429">
        <v>2.5989339999999999</v>
      </c>
      <c r="E17923" s="429">
        <v>3.3849200000000002</v>
      </c>
      <c r="F17923" s="429">
        <v>16.503002999999993</v>
      </c>
    </row>
    <row r="17924" spans="1:6" x14ac:dyDescent="0.3">
      <c r="A17924" s="336">
        <v>58218</v>
      </c>
      <c r="B17924" s="2" t="s">
        <v>295</v>
      </c>
      <c r="C17924" s="429">
        <v>6.5083130000000002</v>
      </c>
      <c r="D17924" s="429">
        <v>2.585318</v>
      </c>
      <c r="E17924" s="429">
        <v>3.9229950000000002</v>
      </c>
      <c r="F17924" s="429">
        <v>18.921395999999998</v>
      </c>
    </row>
    <row r="17925" spans="1:6" x14ac:dyDescent="0.3">
      <c r="A17925" s="336">
        <v>58219</v>
      </c>
      <c r="B17925" s="2" t="s">
        <v>295</v>
      </c>
      <c r="C17925" s="429">
        <v>6.6071710000000001</v>
      </c>
      <c r="D17925" s="429">
        <v>2.6957789999999999</v>
      </c>
      <c r="E17925" s="429">
        <v>3.9113920000000002</v>
      </c>
      <c r="F17925" s="429">
        <v>19.002741000000004</v>
      </c>
    </row>
    <row r="17926" spans="1:6" x14ac:dyDescent="0.3">
      <c r="A17926" s="336">
        <v>58220</v>
      </c>
      <c r="B17926" s="2" t="s">
        <v>295</v>
      </c>
      <c r="C17926" s="429">
        <v>5.9770510000000003</v>
      </c>
      <c r="D17926" s="429">
        <v>2.5293559999999999</v>
      </c>
      <c r="E17926" s="429">
        <v>3.4476950000000004</v>
      </c>
      <c r="F17926" s="429">
        <v>16.493770000000005</v>
      </c>
    </row>
    <row r="17927" spans="1:6" x14ac:dyDescent="0.3">
      <c r="A17927" s="336">
        <v>58222</v>
      </c>
      <c r="B17927" s="2" t="s">
        <v>295</v>
      </c>
      <c r="C17927" s="429">
        <v>6.0514099999999997</v>
      </c>
      <c r="D17927" s="429">
        <v>2.4798490000000002</v>
      </c>
      <c r="E17927" s="429">
        <v>3.5715609999999995</v>
      </c>
      <c r="F17927" s="429">
        <v>17.803685999999999</v>
      </c>
    </row>
    <row r="17928" spans="1:6" x14ac:dyDescent="0.3">
      <c r="A17928" s="336">
        <v>58223</v>
      </c>
      <c r="B17928" s="2" t="s">
        <v>295</v>
      </c>
      <c r="C17928" s="429">
        <v>6.5571890000000002</v>
      </c>
      <c r="D17928" s="429">
        <v>2.6768930000000002</v>
      </c>
      <c r="E17928" s="429">
        <v>3.880296</v>
      </c>
      <c r="F17928" s="429">
        <v>18.894772000000003</v>
      </c>
    </row>
    <row r="17929" spans="1:6" x14ac:dyDescent="0.3">
      <c r="A17929" s="336">
        <v>58224</v>
      </c>
      <c r="B17929" s="2" t="s">
        <v>295</v>
      </c>
      <c r="C17929" s="429">
        <v>6.1302199999999996</v>
      </c>
      <c r="D17929" s="429">
        <v>2.4515989999999999</v>
      </c>
      <c r="E17929" s="429">
        <v>3.6786209999999997</v>
      </c>
      <c r="F17929" s="429">
        <v>18.418921999999988</v>
      </c>
    </row>
    <row r="17930" spans="1:6" x14ac:dyDescent="0.3">
      <c r="A17930" s="336">
        <v>58225</v>
      </c>
      <c r="B17930" s="2" t="s">
        <v>295</v>
      </c>
      <c r="C17930" s="429">
        <v>6.1044790000000004</v>
      </c>
      <c r="D17930" s="429">
        <v>2.481617</v>
      </c>
      <c r="E17930" s="429">
        <v>3.6228620000000005</v>
      </c>
      <c r="F17930" s="429">
        <v>18.062244</v>
      </c>
    </row>
    <row r="17931" spans="1:6" x14ac:dyDescent="0.3">
      <c r="A17931" s="336">
        <v>58227</v>
      </c>
      <c r="B17931" s="2" t="s">
        <v>295</v>
      </c>
      <c r="C17931" s="429">
        <v>5.9804930000000001</v>
      </c>
      <c r="D17931" s="429">
        <v>2.5280909999999999</v>
      </c>
      <c r="E17931" s="429">
        <v>3.4524020000000002</v>
      </c>
      <c r="F17931" s="429">
        <v>17.401992000000007</v>
      </c>
    </row>
    <row r="17932" spans="1:6" x14ac:dyDescent="0.3">
      <c r="A17932" s="336">
        <v>58228</v>
      </c>
      <c r="B17932" s="2" t="s">
        <v>295</v>
      </c>
      <c r="C17932" s="429">
        <v>6.3901199999999996</v>
      </c>
      <c r="D17932" s="429">
        <v>2.4248099999999999</v>
      </c>
      <c r="E17932" s="429">
        <v>3.9653099999999997</v>
      </c>
      <c r="F17932" s="429">
        <v>19.181836000000001</v>
      </c>
    </row>
    <row r="17933" spans="1:6" x14ac:dyDescent="0.3">
      <c r="A17933" s="336">
        <v>58229</v>
      </c>
      <c r="B17933" s="2" t="s">
        <v>295</v>
      </c>
      <c r="C17933" s="429">
        <v>5.8913409999999997</v>
      </c>
      <c r="D17933" s="429">
        <v>2.6121189999999999</v>
      </c>
      <c r="E17933" s="429">
        <v>3.2792219999999999</v>
      </c>
      <c r="F17933" s="429">
        <v>17.009575999999996</v>
      </c>
    </row>
    <row r="17934" spans="1:6" x14ac:dyDescent="0.3">
      <c r="A17934" s="336">
        <v>58230</v>
      </c>
      <c r="B17934" s="2" t="s">
        <v>295</v>
      </c>
      <c r="C17934" s="429">
        <v>6.4096260000000003</v>
      </c>
      <c r="D17934" s="429">
        <v>2.3090540000000002</v>
      </c>
      <c r="E17934" s="429">
        <v>4.1005719999999997</v>
      </c>
      <c r="F17934" s="429">
        <v>19.487115999999997</v>
      </c>
    </row>
    <row r="17935" spans="1:6" x14ac:dyDescent="0.3">
      <c r="A17935" s="336">
        <v>58231</v>
      </c>
      <c r="B17935" s="2" t="s">
        <v>295</v>
      </c>
      <c r="C17935" s="429">
        <v>6.1462289999999999</v>
      </c>
      <c r="D17935" s="429">
        <v>2.4324970000000001</v>
      </c>
      <c r="E17935" s="429">
        <v>3.7137319999999998</v>
      </c>
      <c r="F17935" s="429">
        <v>18.61298699999999</v>
      </c>
    </row>
    <row r="17936" spans="1:6" x14ac:dyDescent="0.3">
      <c r="A17936" s="336">
        <v>58233</v>
      </c>
      <c r="B17936" s="2" t="s">
        <v>295</v>
      </c>
      <c r="C17936" s="429">
        <v>6.2277009999999997</v>
      </c>
      <c r="D17936" s="429">
        <v>2.3902869999999998</v>
      </c>
      <c r="E17936" s="429">
        <v>3.8374139999999999</v>
      </c>
      <c r="F17936" s="429">
        <v>19.300118000000001</v>
      </c>
    </row>
    <row r="17937" spans="1:6" x14ac:dyDescent="0.3">
      <c r="A17937" s="336">
        <v>58235</v>
      </c>
      <c r="B17937" s="2" t="s">
        <v>295</v>
      </c>
      <c r="C17937" s="429">
        <v>6.3160499999999997</v>
      </c>
      <c r="D17937" s="429">
        <v>2.3952939999999998</v>
      </c>
      <c r="E17937" s="429">
        <v>3.9207559999999999</v>
      </c>
      <c r="F17937" s="429">
        <v>19.406413999999998</v>
      </c>
    </row>
    <row r="17938" spans="1:6" x14ac:dyDescent="0.3">
      <c r="A17938" s="336">
        <v>58237</v>
      </c>
      <c r="B17938" s="2" t="s">
        <v>295</v>
      </c>
      <c r="C17938" s="429">
        <v>6.180809</v>
      </c>
      <c r="D17938" s="429">
        <v>2.4089710000000002</v>
      </c>
      <c r="E17938" s="429">
        <v>3.7718379999999998</v>
      </c>
      <c r="F17938" s="429">
        <v>18.989539999999998</v>
      </c>
    </row>
    <row r="17939" spans="1:6" x14ac:dyDescent="0.3">
      <c r="A17939" s="336">
        <v>58238</v>
      </c>
      <c r="B17939" s="2" t="s">
        <v>295</v>
      </c>
      <c r="C17939" s="429">
        <v>6.0312450000000002</v>
      </c>
      <c r="D17939" s="429">
        <v>2.548937</v>
      </c>
      <c r="E17939" s="429">
        <v>3.4823080000000002</v>
      </c>
      <c r="F17939" s="429">
        <v>17.168576999999999</v>
      </c>
    </row>
    <row r="17940" spans="1:6" x14ac:dyDescent="0.3">
      <c r="A17940" s="336">
        <v>58239</v>
      </c>
      <c r="B17940" s="2" t="s">
        <v>295</v>
      </c>
      <c r="C17940" s="429">
        <v>5.687119</v>
      </c>
      <c r="D17940" s="429">
        <v>2.6476060000000001</v>
      </c>
      <c r="E17940" s="429">
        <v>3.0395129999999999</v>
      </c>
      <c r="F17940" s="429">
        <v>14.387796999999999</v>
      </c>
    </row>
    <row r="17941" spans="1:6" x14ac:dyDescent="0.3">
      <c r="A17941" s="336">
        <v>58240</v>
      </c>
      <c r="B17941" s="2" t="s">
        <v>295</v>
      </c>
      <c r="C17941" s="429">
        <v>6.4311540000000003</v>
      </c>
      <c r="D17941" s="429">
        <v>2.3378649999999999</v>
      </c>
      <c r="E17941" s="429">
        <v>4.0932890000000004</v>
      </c>
      <c r="F17941" s="429">
        <v>19.17198800000001</v>
      </c>
    </row>
    <row r="17942" spans="1:6" x14ac:dyDescent="0.3">
      <c r="A17942" s="336">
        <v>58241</v>
      </c>
      <c r="B17942" s="2" t="s">
        <v>295</v>
      </c>
      <c r="C17942" s="429">
        <v>6.0192550000000002</v>
      </c>
      <c r="D17942" s="429">
        <v>2.505862</v>
      </c>
      <c r="E17942" s="429">
        <v>3.5133930000000002</v>
      </c>
      <c r="F17942" s="429">
        <v>17.186328000000003</v>
      </c>
    </row>
    <row r="17943" spans="1:6" x14ac:dyDescent="0.3">
      <c r="A17943" s="336">
        <v>58243</v>
      </c>
      <c r="B17943" s="2" t="s">
        <v>295</v>
      </c>
      <c r="C17943" s="429">
        <v>6.0896480000000004</v>
      </c>
      <c r="D17943" s="429">
        <v>2.4535879999999999</v>
      </c>
      <c r="E17943" s="429">
        <v>3.6360600000000005</v>
      </c>
      <c r="F17943" s="429">
        <v>18.329275999999989</v>
      </c>
    </row>
    <row r="17944" spans="1:6" x14ac:dyDescent="0.3">
      <c r="A17944" s="336">
        <v>58244</v>
      </c>
      <c r="B17944" s="2" t="s">
        <v>295</v>
      </c>
      <c r="C17944" s="429">
        <v>6.2743919999999997</v>
      </c>
      <c r="D17944" s="429">
        <v>2.3840469999999998</v>
      </c>
      <c r="E17944" s="429">
        <v>3.8903449999999999</v>
      </c>
      <c r="F17944" s="429">
        <v>19.253216999999996</v>
      </c>
    </row>
    <row r="17945" spans="1:6" x14ac:dyDescent="0.3">
      <c r="A17945" s="336">
        <v>58249</v>
      </c>
      <c r="B17945" s="2" t="s">
        <v>295</v>
      </c>
      <c r="C17945" s="429">
        <v>5.7574880000000004</v>
      </c>
      <c r="D17945" s="429">
        <v>2.692707</v>
      </c>
      <c r="E17945" s="429">
        <v>3.0647810000000004</v>
      </c>
      <c r="F17945" s="429">
        <v>15.219898999999998</v>
      </c>
    </row>
    <row r="17946" spans="1:6" x14ac:dyDescent="0.3">
      <c r="A17946" s="336">
        <v>58250</v>
      </c>
      <c r="B17946" s="2" t="s">
        <v>295</v>
      </c>
      <c r="C17946" s="429">
        <v>6.0388679999999999</v>
      </c>
      <c r="D17946" s="429">
        <v>2.4952589999999999</v>
      </c>
      <c r="E17946" s="429">
        <v>3.543609</v>
      </c>
      <c r="F17946" s="429">
        <v>18.007813000000002</v>
      </c>
    </row>
    <row r="17947" spans="1:6" x14ac:dyDescent="0.3">
      <c r="A17947" s="336">
        <v>58251</v>
      </c>
      <c r="B17947" s="2" t="s">
        <v>295</v>
      </c>
      <c r="C17947" s="429">
        <v>6.3105840000000004</v>
      </c>
      <c r="D17947" s="429">
        <v>2.3602460000000001</v>
      </c>
      <c r="E17947" s="429">
        <v>3.9503380000000003</v>
      </c>
      <c r="F17947" s="429">
        <v>19.216608000000004</v>
      </c>
    </row>
    <row r="17948" spans="1:6" x14ac:dyDescent="0.3">
      <c r="A17948" s="336">
        <v>58254</v>
      </c>
      <c r="B17948" s="2" t="s">
        <v>295</v>
      </c>
      <c r="C17948" s="429">
        <v>6.274114</v>
      </c>
      <c r="D17948" s="429">
        <v>2.3856630000000001</v>
      </c>
      <c r="E17948" s="429">
        <v>3.8884509999999999</v>
      </c>
      <c r="F17948" s="429">
        <v>19.270900999999991</v>
      </c>
    </row>
    <row r="17949" spans="1:6" x14ac:dyDescent="0.3">
      <c r="A17949" s="336">
        <v>58255</v>
      </c>
      <c r="B17949" s="2" t="s">
        <v>295</v>
      </c>
      <c r="C17949" s="429">
        <v>5.6966489999999999</v>
      </c>
      <c r="D17949" s="429">
        <v>2.7509619999999999</v>
      </c>
      <c r="E17949" s="429">
        <v>2.9456869999999999</v>
      </c>
      <c r="F17949" s="429">
        <v>14.358072000000003</v>
      </c>
    </row>
    <row r="17950" spans="1:6" x14ac:dyDescent="0.3">
      <c r="A17950" s="336">
        <v>58256</v>
      </c>
      <c r="B17950" s="2" t="s">
        <v>295</v>
      </c>
      <c r="C17950" s="429">
        <v>6.3030439999999999</v>
      </c>
      <c r="D17950" s="429">
        <v>2.4756740000000002</v>
      </c>
      <c r="E17950" s="429">
        <v>3.8273699999999997</v>
      </c>
      <c r="F17950" s="429">
        <v>19.047591000000004</v>
      </c>
    </row>
    <row r="17951" spans="1:6" x14ac:dyDescent="0.3">
      <c r="A17951" s="336">
        <v>58257</v>
      </c>
      <c r="B17951" s="2" t="s">
        <v>295</v>
      </c>
      <c r="C17951" s="429">
        <v>6.4933319999999997</v>
      </c>
      <c r="D17951" s="429">
        <v>2.364795</v>
      </c>
      <c r="E17951" s="429">
        <v>4.1285369999999997</v>
      </c>
      <c r="F17951" s="429">
        <v>19.228202999999993</v>
      </c>
    </row>
    <row r="17952" spans="1:6" x14ac:dyDescent="0.3">
      <c r="A17952" s="336">
        <v>58258</v>
      </c>
      <c r="B17952" s="2" t="s">
        <v>295</v>
      </c>
      <c r="C17952" s="429">
        <v>6.3549179999999996</v>
      </c>
      <c r="D17952" s="429">
        <v>2.4347159999999999</v>
      </c>
      <c r="E17952" s="429">
        <v>3.9202019999999997</v>
      </c>
      <c r="F17952" s="429">
        <v>19.264064999999999</v>
      </c>
    </row>
    <row r="17953" spans="1:6" x14ac:dyDescent="0.3">
      <c r="A17953" s="336">
        <v>58259</v>
      </c>
      <c r="B17953" s="2" t="s">
        <v>295</v>
      </c>
      <c r="C17953" s="429">
        <v>6.1696200000000001</v>
      </c>
      <c r="D17953" s="429">
        <v>2.4418700000000002</v>
      </c>
      <c r="E17953" s="429">
        <v>3.7277499999999999</v>
      </c>
      <c r="F17953" s="429">
        <v>18.597232000000005</v>
      </c>
    </row>
    <row r="17954" spans="1:6" x14ac:dyDescent="0.3">
      <c r="A17954" s="336">
        <v>58260</v>
      </c>
      <c r="B17954" s="2" t="s">
        <v>295</v>
      </c>
      <c r="C17954" s="429">
        <v>5.8990229999999997</v>
      </c>
      <c r="D17954" s="429">
        <v>2.5950639999999998</v>
      </c>
      <c r="E17954" s="429">
        <v>3.3039589999999999</v>
      </c>
      <c r="F17954" s="429">
        <v>16.582892000000001</v>
      </c>
    </row>
    <row r="17955" spans="1:6" x14ac:dyDescent="0.3">
      <c r="A17955" s="336">
        <v>58261</v>
      </c>
      <c r="B17955" s="2" t="s">
        <v>295</v>
      </c>
      <c r="C17955" s="429">
        <v>6.2351089999999996</v>
      </c>
      <c r="D17955" s="429">
        <v>2.43276</v>
      </c>
      <c r="E17955" s="429">
        <v>3.8023489999999995</v>
      </c>
      <c r="F17955" s="429">
        <v>19.060506000000004</v>
      </c>
    </row>
    <row r="17956" spans="1:6" x14ac:dyDescent="0.3">
      <c r="A17956" s="336">
        <v>58262</v>
      </c>
      <c r="B17956" s="2" t="s">
        <v>295</v>
      </c>
      <c r="C17956" s="429">
        <v>5.9605620000000004</v>
      </c>
      <c r="D17956" s="429">
        <v>2.5416460000000001</v>
      </c>
      <c r="E17956" s="429">
        <v>3.4189160000000003</v>
      </c>
      <c r="F17956" s="429">
        <v>16.793237999999999</v>
      </c>
    </row>
    <row r="17957" spans="1:6" x14ac:dyDescent="0.3">
      <c r="A17957" s="336">
        <v>58265</v>
      </c>
      <c r="B17957" s="2" t="s">
        <v>295</v>
      </c>
      <c r="C17957" s="429">
        <v>5.9444520000000001</v>
      </c>
      <c r="D17957" s="429">
        <v>2.5643050000000001</v>
      </c>
      <c r="E17957" s="429">
        <v>3.380147</v>
      </c>
      <c r="F17957" s="429">
        <v>15.742080000000001</v>
      </c>
    </row>
    <row r="17958" spans="1:6" x14ac:dyDescent="0.3">
      <c r="A17958" s="336">
        <v>58266</v>
      </c>
      <c r="B17958" s="2" t="s">
        <v>295</v>
      </c>
      <c r="C17958" s="429">
        <v>6.2407550000000001</v>
      </c>
      <c r="D17958" s="429">
        <v>2.3964059999999998</v>
      </c>
      <c r="E17958" s="429">
        <v>3.8443490000000002</v>
      </c>
      <c r="F17958" s="429">
        <v>18.927661999999998</v>
      </c>
    </row>
    <row r="17959" spans="1:6" x14ac:dyDescent="0.3">
      <c r="A17959" s="336">
        <v>58267</v>
      </c>
      <c r="B17959" s="2" t="s">
        <v>295</v>
      </c>
      <c r="C17959" s="429">
        <v>6.3745430000000001</v>
      </c>
      <c r="D17959" s="429">
        <v>2.3312729999999999</v>
      </c>
      <c r="E17959" s="429">
        <v>4.0432699999999997</v>
      </c>
      <c r="F17959" s="429">
        <v>19.293125999999997</v>
      </c>
    </row>
    <row r="17960" spans="1:6" x14ac:dyDescent="0.3">
      <c r="A17960" s="336">
        <v>58269</v>
      </c>
      <c r="B17960" s="2" t="s">
        <v>295</v>
      </c>
      <c r="C17960" s="429">
        <v>5.8114509999999999</v>
      </c>
      <c r="D17960" s="429">
        <v>2.683948</v>
      </c>
      <c r="E17960" s="429">
        <v>3.1275029999999999</v>
      </c>
      <c r="F17960" s="429">
        <v>16.259097000000001</v>
      </c>
    </row>
    <row r="17961" spans="1:6" x14ac:dyDescent="0.3">
      <c r="A17961" s="336">
        <v>58270</v>
      </c>
      <c r="B17961" s="2" t="s">
        <v>295</v>
      </c>
      <c r="C17961" s="429">
        <v>6.0849330000000004</v>
      </c>
      <c r="D17961" s="429">
        <v>2.455355</v>
      </c>
      <c r="E17961" s="429">
        <v>3.6295780000000004</v>
      </c>
      <c r="F17961" s="429">
        <v>18.399350000000005</v>
      </c>
    </row>
    <row r="17962" spans="1:6" x14ac:dyDescent="0.3">
      <c r="A17962" s="336">
        <v>58271</v>
      </c>
      <c r="B17962" s="2" t="s">
        <v>295</v>
      </c>
      <c r="C17962" s="429">
        <v>5.9888709999999996</v>
      </c>
      <c r="D17962" s="429">
        <v>2.624927</v>
      </c>
      <c r="E17962" s="429">
        <v>3.3639439999999996</v>
      </c>
      <c r="F17962" s="429">
        <v>16.668645999999999</v>
      </c>
    </row>
    <row r="17963" spans="1:6" x14ac:dyDescent="0.3">
      <c r="A17963" s="336">
        <v>58272</v>
      </c>
      <c r="B17963" s="2" t="s">
        <v>295</v>
      </c>
      <c r="C17963" s="429">
        <v>6.199516</v>
      </c>
      <c r="D17963" s="429">
        <v>2.4221140000000001</v>
      </c>
      <c r="E17963" s="429">
        <v>3.7774019999999999</v>
      </c>
      <c r="F17963" s="429">
        <v>18.709863999999996</v>
      </c>
    </row>
    <row r="17964" spans="1:6" x14ac:dyDescent="0.3">
      <c r="A17964" s="336">
        <v>58273</v>
      </c>
      <c r="B17964" s="2" t="s">
        <v>295</v>
      </c>
      <c r="C17964" s="429">
        <v>6.147837</v>
      </c>
      <c r="D17964" s="429">
        <v>2.4151030000000002</v>
      </c>
      <c r="E17964" s="429">
        <v>3.7327339999999998</v>
      </c>
      <c r="F17964" s="429">
        <v>18.845653999999996</v>
      </c>
    </row>
    <row r="17965" spans="1:6" x14ac:dyDescent="0.3">
      <c r="A17965" s="336">
        <v>58274</v>
      </c>
      <c r="B17965" s="2" t="s">
        <v>295</v>
      </c>
      <c r="C17965" s="429">
        <v>6.478135</v>
      </c>
      <c r="D17965" s="429">
        <v>2.2700119999999999</v>
      </c>
      <c r="E17965" s="429">
        <v>4.2081230000000005</v>
      </c>
      <c r="F17965" s="429">
        <v>19.394471999999997</v>
      </c>
    </row>
    <row r="17966" spans="1:6" x14ac:dyDescent="0.3">
      <c r="A17966" s="336">
        <v>58275</v>
      </c>
      <c r="B17966" s="2" t="s">
        <v>295</v>
      </c>
      <c r="C17966" s="429">
        <v>6.4629599999999998</v>
      </c>
      <c r="D17966" s="429">
        <v>2.5121730000000002</v>
      </c>
      <c r="E17966" s="429">
        <v>3.9507869999999996</v>
      </c>
      <c r="F17966" s="429">
        <v>18.961130000000004</v>
      </c>
    </row>
    <row r="17967" spans="1:6" x14ac:dyDescent="0.3">
      <c r="A17967" s="336">
        <v>58276</v>
      </c>
      <c r="B17967" s="2" t="s">
        <v>295</v>
      </c>
      <c r="C17967" s="429">
        <v>6.0781559999999999</v>
      </c>
      <c r="D17967" s="429">
        <v>2.4816929999999999</v>
      </c>
      <c r="E17967" s="429">
        <v>3.596463</v>
      </c>
      <c r="F17967" s="429">
        <v>18.064107000000007</v>
      </c>
    </row>
    <row r="17968" spans="1:6" x14ac:dyDescent="0.3">
      <c r="A17968" s="336">
        <v>58277</v>
      </c>
      <c r="B17968" s="2" t="s">
        <v>295</v>
      </c>
      <c r="C17968" s="429">
        <v>6.3317949999999996</v>
      </c>
      <c r="D17968" s="429">
        <v>2.355559</v>
      </c>
      <c r="E17968" s="429">
        <v>3.9762359999999997</v>
      </c>
      <c r="F17968" s="429">
        <v>19.291159</v>
      </c>
    </row>
    <row r="17969" spans="1:6" x14ac:dyDescent="0.3">
      <c r="A17969" s="336">
        <v>58278</v>
      </c>
      <c r="B17969" s="2" t="s">
        <v>295</v>
      </c>
      <c r="C17969" s="429">
        <v>6.4483699999999997</v>
      </c>
      <c r="D17969" s="429">
        <v>2.5341800000000001</v>
      </c>
      <c r="E17969" s="429">
        <v>3.9141899999999996</v>
      </c>
      <c r="F17969" s="429">
        <v>18.911563000000005</v>
      </c>
    </row>
    <row r="17970" spans="1:6" x14ac:dyDescent="0.3">
      <c r="A17970" s="336">
        <v>58281</v>
      </c>
      <c r="B17970" s="2" t="s">
        <v>295</v>
      </c>
      <c r="C17970" s="429">
        <v>5.6860989999999996</v>
      </c>
      <c r="D17970" s="429">
        <v>2.7186949999999999</v>
      </c>
      <c r="E17970" s="429">
        <v>2.9674039999999997</v>
      </c>
      <c r="F17970" s="429">
        <v>14.365475</v>
      </c>
    </row>
    <row r="17971" spans="1:6" x14ac:dyDescent="0.3">
      <c r="A17971" s="336">
        <v>58282</v>
      </c>
      <c r="B17971" s="2" t="s">
        <v>295</v>
      </c>
      <c r="C17971" s="429">
        <v>5.8832649999999997</v>
      </c>
      <c r="D17971" s="429">
        <v>2.554808</v>
      </c>
      <c r="E17971" s="429">
        <v>3.3284569999999998</v>
      </c>
      <c r="F17971" s="429">
        <v>15.433005000000001</v>
      </c>
    </row>
    <row r="17972" spans="1:6" x14ac:dyDescent="0.3">
      <c r="A17972" s="336">
        <v>58301</v>
      </c>
      <c r="B17972" s="2" t="s">
        <v>295</v>
      </c>
      <c r="C17972" s="429">
        <v>6.1798679999999999</v>
      </c>
      <c r="D17972" s="429">
        <v>2.3723100000000001</v>
      </c>
      <c r="E17972" s="429">
        <v>3.8075579999999998</v>
      </c>
      <c r="F17972" s="429">
        <v>18.913313999999996</v>
      </c>
    </row>
    <row r="17973" spans="1:6" x14ac:dyDescent="0.3">
      <c r="A17973" s="336">
        <v>58311</v>
      </c>
      <c r="B17973" s="2" t="s">
        <v>295</v>
      </c>
      <c r="C17973" s="429">
        <v>5.818257</v>
      </c>
      <c r="D17973" s="429">
        <v>2.6462159999999999</v>
      </c>
      <c r="E17973" s="429">
        <v>3.1720410000000001</v>
      </c>
      <c r="F17973" s="429">
        <v>16.138418999999999</v>
      </c>
    </row>
    <row r="17974" spans="1:6" x14ac:dyDescent="0.3">
      <c r="A17974" s="336">
        <v>58316</v>
      </c>
      <c r="B17974" s="2" t="s">
        <v>295</v>
      </c>
      <c r="C17974" s="429">
        <v>5.8270730000000004</v>
      </c>
      <c r="D17974" s="429">
        <v>2.4279540000000002</v>
      </c>
      <c r="E17974" s="429">
        <v>3.3991190000000002</v>
      </c>
      <c r="F17974" s="429">
        <v>14.566568</v>
      </c>
    </row>
    <row r="17975" spans="1:6" x14ac:dyDescent="0.3">
      <c r="A17975" s="336">
        <v>58317</v>
      </c>
      <c r="B17975" s="2" t="s">
        <v>295</v>
      </c>
      <c r="C17975" s="429">
        <v>5.9874130000000001</v>
      </c>
      <c r="D17975" s="429">
        <v>2.3594870000000001</v>
      </c>
      <c r="E17975" s="429">
        <v>3.627926</v>
      </c>
      <c r="F17975" s="429">
        <v>16.613024999999997</v>
      </c>
    </row>
    <row r="17976" spans="1:6" x14ac:dyDescent="0.3">
      <c r="A17976" s="336">
        <v>58318</v>
      </c>
      <c r="B17976" s="2" t="s">
        <v>295</v>
      </c>
      <c r="C17976" s="429">
        <v>5.9675479999999999</v>
      </c>
      <c r="D17976" s="429">
        <v>2.4172370000000001</v>
      </c>
      <c r="E17976" s="429">
        <v>3.5503109999999998</v>
      </c>
      <c r="F17976" s="429">
        <v>16.640100000000004</v>
      </c>
    </row>
    <row r="17977" spans="1:6" x14ac:dyDescent="0.3">
      <c r="A17977" s="336">
        <v>58321</v>
      </c>
      <c r="B17977" s="2" t="s">
        <v>295</v>
      </c>
      <c r="C17977" s="429">
        <v>6.0742289999999999</v>
      </c>
      <c r="D17977" s="429">
        <v>2.4898500000000001</v>
      </c>
      <c r="E17977" s="429">
        <v>3.5843789999999998</v>
      </c>
      <c r="F17977" s="429">
        <v>18.206262000000006</v>
      </c>
    </row>
    <row r="17978" spans="1:6" x14ac:dyDescent="0.3">
      <c r="A17978" s="336">
        <v>58323</v>
      </c>
      <c r="B17978" s="2" t="s">
        <v>295</v>
      </c>
      <c r="C17978" s="429">
        <v>5.7724679999999999</v>
      </c>
      <c r="D17978" s="429">
        <v>2.5638239999999999</v>
      </c>
      <c r="E17978" s="429">
        <v>3.2086440000000001</v>
      </c>
      <c r="F17978" s="429">
        <v>15.005298999999994</v>
      </c>
    </row>
    <row r="17979" spans="1:6" x14ac:dyDescent="0.3">
      <c r="A17979" s="336">
        <v>58324</v>
      </c>
      <c r="B17979" s="2" t="s">
        <v>295</v>
      </c>
      <c r="C17979" s="429">
        <v>6.0627880000000003</v>
      </c>
      <c r="D17979" s="429">
        <v>2.3560180000000002</v>
      </c>
      <c r="E17979" s="429">
        <v>3.7067700000000001</v>
      </c>
      <c r="F17979" s="429">
        <v>17.554110999999999</v>
      </c>
    </row>
    <row r="17980" spans="1:6" x14ac:dyDescent="0.3">
      <c r="A17980" s="336">
        <v>58325</v>
      </c>
      <c r="B17980" s="2" t="s">
        <v>295</v>
      </c>
      <c r="C17980" s="429">
        <v>6.1375130000000002</v>
      </c>
      <c r="D17980" s="429">
        <v>2.344077</v>
      </c>
      <c r="E17980" s="429">
        <v>3.7934360000000003</v>
      </c>
      <c r="F17980" s="429">
        <v>18.416117</v>
      </c>
    </row>
    <row r="17981" spans="1:6" x14ac:dyDescent="0.3">
      <c r="A17981" s="336">
        <v>58327</v>
      </c>
      <c r="B17981" s="2" t="s">
        <v>295</v>
      </c>
      <c r="C17981" s="429">
        <v>6.1810770000000002</v>
      </c>
      <c r="D17981" s="429">
        <v>2.4234200000000001</v>
      </c>
      <c r="E17981" s="429">
        <v>3.757657</v>
      </c>
      <c r="F17981" s="429">
        <v>18.841900999999993</v>
      </c>
    </row>
    <row r="17982" spans="1:6" x14ac:dyDescent="0.3">
      <c r="A17982" s="336">
        <v>58329</v>
      </c>
      <c r="B17982" s="2" t="s">
        <v>295</v>
      </c>
      <c r="C17982" s="429">
        <v>5.8195009999999998</v>
      </c>
      <c r="D17982" s="429">
        <v>2.5579499999999999</v>
      </c>
      <c r="E17982" s="429">
        <v>3.2615509999999999</v>
      </c>
      <c r="F17982" s="429">
        <v>14.014216999999999</v>
      </c>
    </row>
    <row r="17983" spans="1:6" x14ac:dyDescent="0.3">
      <c r="A17983" s="336">
        <v>58330</v>
      </c>
      <c r="B17983" s="2" t="s">
        <v>295</v>
      </c>
      <c r="C17983" s="429">
        <v>5.9163490000000003</v>
      </c>
      <c r="D17983" s="429">
        <v>2.5783640000000001</v>
      </c>
      <c r="E17983" s="429">
        <v>3.3379850000000002</v>
      </c>
      <c r="F17983" s="429">
        <v>17.293786000000004</v>
      </c>
    </row>
    <row r="17984" spans="1:6" x14ac:dyDescent="0.3">
      <c r="A17984" s="336">
        <v>58331</v>
      </c>
      <c r="B17984" s="2" t="s">
        <v>295</v>
      </c>
      <c r="C17984" s="429">
        <v>5.9219980000000003</v>
      </c>
      <c r="D17984" s="429">
        <v>2.4386939999999999</v>
      </c>
      <c r="E17984" s="429">
        <v>3.4833040000000004</v>
      </c>
      <c r="F17984" s="429">
        <v>16.445122000000001</v>
      </c>
    </row>
    <row r="17985" spans="1:6" x14ac:dyDescent="0.3">
      <c r="A17985" s="336">
        <v>58332</v>
      </c>
      <c r="B17985" s="2" t="s">
        <v>295</v>
      </c>
      <c r="C17985" s="429">
        <v>6.3035170000000003</v>
      </c>
      <c r="D17985" s="429">
        <v>2.1962899999999999</v>
      </c>
      <c r="E17985" s="429">
        <v>4.107227</v>
      </c>
      <c r="F17985" s="429">
        <v>19.954915</v>
      </c>
    </row>
    <row r="17986" spans="1:6" x14ac:dyDescent="0.3">
      <c r="A17986" s="336">
        <v>58338</v>
      </c>
      <c r="B17986" s="2" t="s">
        <v>295</v>
      </c>
      <c r="C17986" s="429">
        <v>5.87371</v>
      </c>
      <c r="D17986" s="429">
        <v>2.5826220000000002</v>
      </c>
      <c r="E17986" s="429">
        <v>3.2910879999999998</v>
      </c>
      <c r="F17986" s="429">
        <v>16.788043999999999</v>
      </c>
    </row>
    <row r="17987" spans="1:6" x14ac:dyDescent="0.3">
      <c r="A17987" s="336">
        <v>58339</v>
      </c>
      <c r="B17987" s="2" t="s">
        <v>295</v>
      </c>
      <c r="C17987" s="429">
        <v>5.8135510000000004</v>
      </c>
      <c r="D17987" s="429">
        <v>2.384906</v>
      </c>
      <c r="E17987" s="429">
        <v>3.4286450000000004</v>
      </c>
      <c r="F17987" s="429">
        <v>14.818267000000002</v>
      </c>
    </row>
    <row r="17988" spans="1:6" x14ac:dyDescent="0.3">
      <c r="A17988" s="336">
        <v>58341</v>
      </c>
      <c r="B17988" s="2" t="s">
        <v>295</v>
      </c>
      <c r="C17988" s="429">
        <v>6.4609620000000003</v>
      </c>
      <c r="D17988" s="429">
        <v>2.1432929999999999</v>
      </c>
      <c r="E17988" s="429">
        <v>4.3176690000000004</v>
      </c>
      <c r="F17988" s="429">
        <v>21.330634000000003</v>
      </c>
    </row>
    <row r="17989" spans="1:6" x14ac:dyDescent="0.3">
      <c r="A17989" s="336">
        <v>58343</v>
      </c>
      <c r="B17989" s="2" t="s">
        <v>295</v>
      </c>
      <c r="C17989" s="429">
        <v>6.1603250000000003</v>
      </c>
      <c r="D17989" s="429">
        <v>2.247109</v>
      </c>
      <c r="E17989" s="429">
        <v>3.9132160000000002</v>
      </c>
      <c r="F17989" s="429">
        <v>18.596149</v>
      </c>
    </row>
    <row r="17990" spans="1:6" x14ac:dyDescent="0.3">
      <c r="A17990" s="336">
        <v>58344</v>
      </c>
      <c r="B17990" s="2" t="s">
        <v>295</v>
      </c>
      <c r="C17990" s="429">
        <v>6.196866</v>
      </c>
      <c r="D17990" s="429">
        <v>2.4262869999999999</v>
      </c>
      <c r="E17990" s="429">
        <v>3.7705790000000001</v>
      </c>
      <c r="F17990" s="429">
        <v>18.897898999999995</v>
      </c>
    </row>
    <row r="17991" spans="1:6" x14ac:dyDescent="0.3">
      <c r="A17991" s="336">
        <v>58345</v>
      </c>
      <c r="B17991" s="2" t="s">
        <v>295</v>
      </c>
      <c r="C17991" s="429">
        <v>6.0220969999999996</v>
      </c>
      <c r="D17991" s="429">
        <v>2.5173450000000002</v>
      </c>
      <c r="E17991" s="429">
        <v>3.5047519999999994</v>
      </c>
      <c r="F17991" s="429">
        <v>17.913168000000006</v>
      </c>
    </row>
    <row r="17992" spans="1:6" x14ac:dyDescent="0.3">
      <c r="A17992" s="336">
        <v>58346</v>
      </c>
      <c r="B17992" s="2" t="s">
        <v>295</v>
      </c>
      <c r="C17992" s="429">
        <v>6.1418730000000004</v>
      </c>
      <c r="D17992" s="429">
        <v>2.292573</v>
      </c>
      <c r="E17992" s="429">
        <v>3.8493000000000004</v>
      </c>
      <c r="F17992" s="429">
        <v>18.485215999999998</v>
      </c>
    </row>
    <row r="17993" spans="1:6" x14ac:dyDescent="0.3">
      <c r="A17993" s="336">
        <v>58348</v>
      </c>
      <c r="B17993" s="2" t="s">
        <v>295</v>
      </c>
      <c r="C17993" s="429">
        <v>6.34185</v>
      </c>
      <c r="D17993" s="429">
        <v>2.2261880000000001</v>
      </c>
      <c r="E17993" s="429">
        <v>4.1156620000000004</v>
      </c>
      <c r="F17993" s="429">
        <v>20.196773000000004</v>
      </c>
    </row>
    <row r="17994" spans="1:6" x14ac:dyDescent="0.3">
      <c r="A17994" s="336">
        <v>58351</v>
      </c>
      <c r="B17994" s="2" t="s">
        <v>295</v>
      </c>
      <c r="C17994" s="429">
        <v>6.2139579999999999</v>
      </c>
      <c r="D17994" s="429">
        <v>2.2799179999999999</v>
      </c>
      <c r="E17994" s="429">
        <v>3.93404</v>
      </c>
      <c r="F17994" s="429">
        <v>19.255292000000001</v>
      </c>
    </row>
    <row r="17995" spans="1:6" x14ac:dyDescent="0.3">
      <c r="A17995" s="336">
        <v>58352</v>
      </c>
      <c r="B17995" s="2" t="s">
        <v>295</v>
      </c>
      <c r="C17995" s="429">
        <v>5.8526199999999999</v>
      </c>
      <c r="D17995" s="429">
        <v>2.5383079999999998</v>
      </c>
      <c r="E17995" s="429">
        <v>3.3143120000000001</v>
      </c>
      <c r="F17995" s="429">
        <v>16.039979000000006</v>
      </c>
    </row>
    <row r="17996" spans="1:6" x14ac:dyDescent="0.3">
      <c r="A17996" s="336">
        <v>58353</v>
      </c>
      <c r="B17996" s="2" t="s">
        <v>295</v>
      </c>
      <c r="C17996" s="429">
        <v>5.9781589999999998</v>
      </c>
      <c r="D17996" s="429">
        <v>2.3330980000000001</v>
      </c>
      <c r="E17996" s="429">
        <v>3.6450609999999997</v>
      </c>
      <c r="F17996" s="429">
        <v>16.403982999999997</v>
      </c>
    </row>
    <row r="17997" spans="1:6" x14ac:dyDescent="0.3">
      <c r="A17997" s="336">
        <v>58356</v>
      </c>
      <c r="B17997" s="2" t="s">
        <v>295</v>
      </c>
      <c r="C17997" s="429">
        <v>6.4183969999999997</v>
      </c>
      <c r="D17997" s="429">
        <v>2.3117019999999999</v>
      </c>
      <c r="E17997" s="429">
        <v>4.1066950000000002</v>
      </c>
      <c r="F17997" s="429">
        <v>20.550866999999997</v>
      </c>
    </row>
    <row r="17998" spans="1:6" x14ac:dyDescent="0.3">
      <c r="A17998" s="336">
        <v>58357</v>
      </c>
      <c r="B17998" s="2" t="s">
        <v>295</v>
      </c>
      <c r="C17998" s="429">
        <v>6.3327330000000002</v>
      </c>
      <c r="D17998" s="429">
        <v>2.2890220000000001</v>
      </c>
      <c r="E17998" s="429">
        <v>4.0437110000000001</v>
      </c>
      <c r="F17998" s="429">
        <v>19.830400000000001</v>
      </c>
    </row>
    <row r="17999" spans="1:6" x14ac:dyDescent="0.3">
      <c r="A17999" s="336">
        <v>58361</v>
      </c>
      <c r="B17999" s="2" t="s">
        <v>295</v>
      </c>
      <c r="C17999" s="429">
        <v>6.3084009999999999</v>
      </c>
      <c r="D17999" s="429">
        <v>2.3719839999999999</v>
      </c>
      <c r="E17999" s="429">
        <v>3.9364170000000001</v>
      </c>
      <c r="F17999" s="429">
        <v>19.718621000000006</v>
      </c>
    </row>
    <row r="18000" spans="1:6" x14ac:dyDescent="0.3">
      <c r="A18000" s="336">
        <v>58362</v>
      </c>
      <c r="B18000" s="2" t="s">
        <v>295</v>
      </c>
      <c r="C18000" s="429">
        <v>6.1573460000000004</v>
      </c>
      <c r="D18000" s="429">
        <v>2.3420079999999999</v>
      </c>
      <c r="E18000" s="429">
        <v>3.8153380000000006</v>
      </c>
      <c r="F18000" s="429">
        <v>18.751128000000001</v>
      </c>
    </row>
    <row r="18001" spans="1:6" x14ac:dyDescent="0.3">
      <c r="A18001" s="336">
        <v>58363</v>
      </c>
      <c r="B18001" s="2" t="s">
        <v>295</v>
      </c>
      <c r="C18001" s="429">
        <v>5.8785970000000001</v>
      </c>
      <c r="D18001" s="429">
        <v>2.378628</v>
      </c>
      <c r="E18001" s="429">
        <v>3.4999690000000001</v>
      </c>
      <c r="F18001" s="429">
        <v>15.511744</v>
      </c>
    </row>
    <row r="18002" spans="1:6" x14ac:dyDescent="0.3">
      <c r="A18002" s="336">
        <v>58365</v>
      </c>
      <c r="B18002" s="2" t="s">
        <v>295</v>
      </c>
      <c r="C18002" s="429">
        <v>5.8311679999999999</v>
      </c>
      <c r="D18002" s="429">
        <v>2.4525079999999999</v>
      </c>
      <c r="E18002" s="429">
        <v>3.37866</v>
      </c>
      <c r="F18002" s="429">
        <v>15.296213999999996</v>
      </c>
    </row>
    <row r="18003" spans="1:6" x14ac:dyDescent="0.3">
      <c r="A18003" s="336">
        <v>58366</v>
      </c>
      <c r="B18003" s="2" t="s">
        <v>295</v>
      </c>
      <c r="C18003" s="429">
        <v>6.0286280000000003</v>
      </c>
      <c r="D18003" s="429">
        <v>2.3096079999999999</v>
      </c>
      <c r="E18003" s="429">
        <v>3.7190200000000004</v>
      </c>
      <c r="F18003" s="429">
        <v>17.157074999999999</v>
      </c>
    </row>
    <row r="18004" spans="1:6" x14ac:dyDescent="0.3">
      <c r="A18004" s="336">
        <v>58367</v>
      </c>
      <c r="B18004" s="2" t="s">
        <v>295</v>
      </c>
      <c r="C18004" s="429">
        <v>5.8129</v>
      </c>
      <c r="D18004" s="429">
        <v>2.363</v>
      </c>
      <c r="E18004" s="429">
        <v>3.4499</v>
      </c>
      <c r="F18004" s="429">
        <v>14.756799000000001</v>
      </c>
    </row>
    <row r="18005" spans="1:6" x14ac:dyDescent="0.3">
      <c r="A18005" s="336">
        <v>58368</v>
      </c>
      <c r="B18005" s="2" t="s">
        <v>295</v>
      </c>
      <c r="C18005" s="429">
        <v>6.2956479999999999</v>
      </c>
      <c r="D18005" s="429">
        <v>2.1402320000000001</v>
      </c>
      <c r="E18005" s="429">
        <v>4.1554159999999998</v>
      </c>
      <c r="F18005" s="429">
        <v>20.134628999999997</v>
      </c>
    </row>
    <row r="18006" spans="1:6" x14ac:dyDescent="0.3">
      <c r="A18006" s="336">
        <v>58369</v>
      </c>
      <c r="B18006" s="2" t="s">
        <v>295</v>
      </c>
      <c r="C18006" s="429">
        <v>5.723071</v>
      </c>
      <c r="D18006" s="429">
        <v>2.4789919999999999</v>
      </c>
      <c r="E18006" s="429">
        <v>3.2440790000000002</v>
      </c>
      <c r="F18006" s="429">
        <v>13.180733000000007</v>
      </c>
    </row>
    <row r="18007" spans="1:6" x14ac:dyDescent="0.3">
      <c r="A18007" s="336">
        <v>58370</v>
      </c>
      <c r="B18007" s="2" t="s">
        <v>295</v>
      </c>
      <c r="C18007" s="429">
        <v>6.2708490000000001</v>
      </c>
      <c r="D18007" s="429">
        <v>2.3346710000000002</v>
      </c>
      <c r="E18007" s="429">
        <v>3.936178</v>
      </c>
      <c r="F18007" s="429">
        <v>19.617102000000003</v>
      </c>
    </row>
    <row r="18008" spans="1:6" x14ac:dyDescent="0.3">
      <c r="A18008" s="336">
        <v>58372</v>
      </c>
      <c r="B18008" s="2" t="s">
        <v>295</v>
      </c>
      <c r="C18008" s="429">
        <v>5.749771</v>
      </c>
      <c r="D18008" s="429">
        <v>2.552155</v>
      </c>
      <c r="E18008" s="429">
        <v>3.197616</v>
      </c>
      <c r="F18008" s="429">
        <v>14.572831999999998</v>
      </c>
    </row>
    <row r="18009" spans="1:6" x14ac:dyDescent="0.3">
      <c r="A18009" s="336">
        <v>58374</v>
      </c>
      <c r="B18009" s="2" t="s">
        <v>295</v>
      </c>
      <c r="C18009" s="429">
        <v>6.3687189999999996</v>
      </c>
      <c r="D18009" s="429">
        <v>2.307429</v>
      </c>
      <c r="E18009" s="429">
        <v>4.0612899999999996</v>
      </c>
      <c r="F18009" s="429">
        <v>20.171919000000003</v>
      </c>
    </row>
    <row r="18010" spans="1:6" x14ac:dyDescent="0.3">
      <c r="A18010" s="336">
        <v>58377</v>
      </c>
      <c r="B18010" s="2" t="s">
        <v>295</v>
      </c>
      <c r="C18010" s="429">
        <v>5.9929249999999996</v>
      </c>
      <c r="D18010" s="429">
        <v>2.4638680000000002</v>
      </c>
      <c r="E18010" s="429">
        <v>3.5290569999999994</v>
      </c>
      <c r="F18010" s="429">
        <v>17.372292000000005</v>
      </c>
    </row>
    <row r="18011" spans="1:6" x14ac:dyDescent="0.3">
      <c r="A18011" s="336">
        <v>58380</v>
      </c>
      <c r="B18011" s="2" t="s">
        <v>295</v>
      </c>
      <c r="C18011" s="429">
        <v>6.2948599999999999</v>
      </c>
      <c r="D18011" s="429">
        <v>2.3705479999999999</v>
      </c>
      <c r="E18011" s="429">
        <v>3.924312</v>
      </c>
      <c r="F18011" s="429">
        <v>19.734085999999991</v>
      </c>
    </row>
    <row r="18012" spans="1:6" x14ac:dyDescent="0.3">
      <c r="A18012" s="336">
        <v>58381</v>
      </c>
      <c r="B18012" s="2" t="s">
        <v>295</v>
      </c>
      <c r="C18012" s="429">
        <v>6.2863020000000001</v>
      </c>
      <c r="D18012" s="429">
        <v>2.355156</v>
      </c>
      <c r="E18012" s="429">
        <v>3.931146</v>
      </c>
      <c r="F18012" s="429">
        <v>19.767558999999999</v>
      </c>
    </row>
    <row r="18013" spans="1:6" x14ac:dyDescent="0.3">
      <c r="A18013" s="336">
        <v>58382</v>
      </c>
      <c r="B18013" s="2" t="s">
        <v>295</v>
      </c>
      <c r="C18013" s="429">
        <v>6.0710059999999997</v>
      </c>
      <c r="D18013" s="429">
        <v>2.4331939999999999</v>
      </c>
      <c r="E18013" s="429">
        <v>3.6378119999999998</v>
      </c>
      <c r="F18013" s="429">
        <v>18.105345000000007</v>
      </c>
    </row>
    <row r="18014" spans="1:6" x14ac:dyDescent="0.3">
      <c r="A18014" s="336">
        <v>58384</v>
      </c>
      <c r="B18014" s="2" t="s">
        <v>295</v>
      </c>
      <c r="C18014" s="429">
        <v>6.1718270000000004</v>
      </c>
      <c r="D18014" s="429">
        <v>2.208834</v>
      </c>
      <c r="E18014" s="429">
        <v>3.9629930000000004</v>
      </c>
      <c r="F18014" s="429">
        <v>19.429506000000007</v>
      </c>
    </row>
    <row r="18015" spans="1:6" x14ac:dyDescent="0.3">
      <c r="A18015" s="336">
        <v>58385</v>
      </c>
      <c r="B18015" s="2" t="s">
        <v>295</v>
      </c>
      <c r="C18015" s="429">
        <v>6.0806620000000002</v>
      </c>
      <c r="D18015" s="429">
        <v>2.2845040000000001</v>
      </c>
      <c r="E18015" s="429">
        <v>3.7961580000000001</v>
      </c>
      <c r="F18015" s="429">
        <v>17.696472</v>
      </c>
    </row>
    <row r="18016" spans="1:6" x14ac:dyDescent="0.3">
      <c r="A18016" s="336">
        <v>58386</v>
      </c>
      <c r="B18016" s="2" t="s">
        <v>295</v>
      </c>
      <c r="C18016" s="429">
        <v>6.1328180000000003</v>
      </c>
      <c r="D18016" s="429">
        <v>2.2695479999999999</v>
      </c>
      <c r="E18016" s="429">
        <v>3.8632700000000004</v>
      </c>
      <c r="F18016" s="429">
        <v>18.381721000000002</v>
      </c>
    </row>
    <row r="18017" spans="1:6" x14ac:dyDescent="0.3">
      <c r="A18017" s="336">
        <v>58401</v>
      </c>
      <c r="B18017" s="2" t="s">
        <v>295</v>
      </c>
      <c r="C18017" s="429">
        <v>6.7298169999999997</v>
      </c>
      <c r="D18017" s="429">
        <v>2.560257</v>
      </c>
      <c r="E18017" s="429">
        <v>4.1695599999999997</v>
      </c>
      <c r="F18017" s="429">
        <v>21.876532000000005</v>
      </c>
    </row>
    <row r="18018" spans="1:6" x14ac:dyDescent="0.3">
      <c r="A18018" s="336">
        <v>58405</v>
      </c>
      <c r="B18018" s="2" t="s">
        <v>295</v>
      </c>
      <c r="C18018" s="429">
        <v>6.7328539999999997</v>
      </c>
      <c r="D18018" s="429">
        <v>2.558017</v>
      </c>
      <c r="E18018" s="429">
        <v>4.1748370000000001</v>
      </c>
      <c r="F18018" s="429">
        <v>22.058239999999998</v>
      </c>
    </row>
    <row r="18019" spans="1:6" x14ac:dyDescent="0.3">
      <c r="A18019" s="336">
        <v>58413</v>
      </c>
      <c r="B18019" s="2" t="s">
        <v>295</v>
      </c>
      <c r="C18019" s="429">
        <v>7.0060659999999997</v>
      </c>
      <c r="D18019" s="429">
        <v>2.346517</v>
      </c>
      <c r="E18019" s="429">
        <v>4.6595490000000002</v>
      </c>
      <c r="F18019" s="429">
        <v>23.357335000000006</v>
      </c>
    </row>
    <row r="18020" spans="1:6" x14ac:dyDescent="0.3">
      <c r="A18020" s="336">
        <v>58415</v>
      </c>
      <c r="B18020" s="2" t="s">
        <v>295</v>
      </c>
      <c r="C18020" s="429">
        <v>6.9299239999999998</v>
      </c>
      <c r="D18020" s="429">
        <v>2.5436049999999999</v>
      </c>
      <c r="E18020" s="429">
        <v>4.3863190000000003</v>
      </c>
      <c r="F18020" s="429">
        <v>21.645984000000002</v>
      </c>
    </row>
    <row r="18021" spans="1:6" x14ac:dyDescent="0.3">
      <c r="A18021" s="336">
        <v>58416</v>
      </c>
      <c r="B18021" s="2" t="s">
        <v>295</v>
      </c>
      <c r="C18021" s="429">
        <v>6.3880650000000001</v>
      </c>
      <c r="D18021" s="429">
        <v>2.3623099999999999</v>
      </c>
      <c r="E18021" s="429">
        <v>4.0257550000000002</v>
      </c>
      <c r="F18021" s="429">
        <v>20.088150000000006</v>
      </c>
    </row>
    <row r="18022" spans="1:6" x14ac:dyDescent="0.3">
      <c r="A18022" s="336">
        <v>58418</v>
      </c>
      <c r="B18022" s="2" t="s">
        <v>295</v>
      </c>
      <c r="C18022" s="429">
        <v>6.5473270000000001</v>
      </c>
      <c r="D18022" s="429">
        <v>2.2188750000000002</v>
      </c>
      <c r="E18022" s="429">
        <v>4.3284520000000004</v>
      </c>
      <c r="F18022" s="429">
        <v>21.543877999999999</v>
      </c>
    </row>
    <row r="18023" spans="1:6" x14ac:dyDescent="0.3">
      <c r="A18023" s="336">
        <v>58420</v>
      </c>
      <c r="B18023" s="2" t="s">
        <v>295</v>
      </c>
      <c r="C18023" s="429">
        <v>6.656021</v>
      </c>
      <c r="D18023" s="429">
        <v>2.4443510000000002</v>
      </c>
      <c r="E18023" s="429">
        <v>4.2116699999999998</v>
      </c>
      <c r="F18023" s="429">
        <v>21.637816999999995</v>
      </c>
    </row>
    <row r="18024" spans="1:6" x14ac:dyDescent="0.3">
      <c r="A18024" s="336">
        <v>58421</v>
      </c>
      <c r="B18024" s="2" t="s">
        <v>295</v>
      </c>
      <c r="C18024" s="429">
        <v>6.4991490000000001</v>
      </c>
      <c r="D18024" s="429">
        <v>2.3371019999999998</v>
      </c>
      <c r="E18024" s="429">
        <v>4.1620470000000003</v>
      </c>
      <c r="F18024" s="429">
        <v>21.103510000000004</v>
      </c>
    </row>
    <row r="18025" spans="1:6" x14ac:dyDescent="0.3">
      <c r="A18025" s="336">
        <v>58422</v>
      </c>
      <c r="B18025" s="2" t="s">
        <v>295</v>
      </c>
      <c r="C18025" s="429">
        <v>6.4624370000000004</v>
      </c>
      <c r="D18025" s="429">
        <v>2.2597580000000002</v>
      </c>
      <c r="E18025" s="429">
        <v>4.2026789999999998</v>
      </c>
      <c r="F18025" s="429">
        <v>21.040767999999996</v>
      </c>
    </row>
    <row r="18026" spans="1:6" x14ac:dyDescent="0.3">
      <c r="A18026" s="336">
        <v>58423</v>
      </c>
      <c r="B18026" s="2" t="s">
        <v>295</v>
      </c>
      <c r="C18026" s="429">
        <v>6.5435049999999997</v>
      </c>
      <c r="D18026" s="429">
        <v>2.157562</v>
      </c>
      <c r="E18026" s="429">
        <v>4.3859429999999993</v>
      </c>
      <c r="F18026" s="429">
        <v>21.743371</v>
      </c>
    </row>
    <row r="18027" spans="1:6" x14ac:dyDescent="0.3">
      <c r="A18027" s="336">
        <v>58424</v>
      </c>
      <c r="B18027" s="2" t="s">
        <v>295</v>
      </c>
      <c r="C18027" s="429">
        <v>6.7039939999999998</v>
      </c>
      <c r="D18027" s="429">
        <v>2.5078830000000001</v>
      </c>
      <c r="E18027" s="429">
        <v>4.1961110000000001</v>
      </c>
      <c r="F18027" s="429">
        <v>21.614434000000006</v>
      </c>
    </row>
    <row r="18028" spans="1:6" x14ac:dyDescent="0.3">
      <c r="A18028" s="336">
        <v>58425</v>
      </c>
      <c r="B18028" s="2" t="s">
        <v>295</v>
      </c>
      <c r="C18028" s="429">
        <v>6.4506769999999998</v>
      </c>
      <c r="D18028" s="429">
        <v>2.3630070000000001</v>
      </c>
      <c r="E18028" s="429">
        <v>4.0876699999999992</v>
      </c>
      <c r="F18028" s="429">
        <v>20.189762000000002</v>
      </c>
    </row>
    <row r="18029" spans="1:6" x14ac:dyDescent="0.3">
      <c r="A18029" s="336">
        <v>58426</v>
      </c>
      <c r="B18029" s="2" t="s">
        <v>295</v>
      </c>
      <c r="C18029" s="429">
        <v>6.5769529999999996</v>
      </c>
      <c r="D18029" s="429">
        <v>2.3825099999999999</v>
      </c>
      <c r="E18029" s="429">
        <v>4.1944429999999997</v>
      </c>
      <c r="F18029" s="429">
        <v>21.16043599999999</v>
      </c>
    </row>
    <row r="18030" spans="1:6" x14ac:dyDescent="0.3">
      <c r="A18030" s="336">
        <v>58428</v>
      </c>
      <c r="B18030" s="2" t="s">
        <v>295</v>
      </c>
      <c r="C18030" s="429">
        <v>6.8065319999999998</v>
      </c>
      <c r="D18030" s="429">
        <v>2.250845</v>
      </c>
      <c r="E18030" s="429">
        <v>4.5556869999999998</v>
      </c>
      <c r="F18030" s="429">
        <v>22.965654999999991</v>
      </c>
    </row>
    <row r="18031" spans="1:6" x14ac:dyDescent="0.3">
      <c r="A18031" s="336">
        <v>58429</v>
      </c>
      <c r="B18031" s="2" t="s">
        <v>295</v>
      </c>
      <c r="C18031" s="429">
        <v>6.570195</v>
      </c>
      <c r="D18031" s="429">
        <v>2.4026369999999999</v>
      </c>
      <c r="E18031" s="429">
        <v>4.1675579999999997</v>
      </c>
      <c r="F18031" s="429">
        <v>20.541081000000005</v>
      </c>
    </row>
    <row r="18032" spans="1:6" x14ac:dyDescent="0.3">
      <c r="A18032" s="336">
        <v>58430</v>
      </c>
      <c r="B18032" s="2" t="s">
        <v>295</v>
      </c>
      <c r="C18032" s="429">
        <v>6.5808289999999996</v>
      </c>
      <c r="D18032" s="429">
        <v>2.0462210000000001</v>
      </c>
      <c r="E18032" s="429">
        <v>4.5346079999999995</v>
      </c>
      <c r="F18032" s="429">
        <v>22.422235999999995</v>
      </c>
    </row>
    <row r="18033" spans="1:6" x14ac:dyDescent="0.3">
      <c r="A18033" s="336">
        <v>58431</v>
      </c>
      <c r="B18033" s="2" t="s">
        <v>295</v>
      </c>
      <c r="C18033" s="429">
        <v>6.8859719999999998</v>
      </c>
      <c r="D18033" s="429">
        <v>2.5896180000000002</v>
      </c>
      <c r="E18033" s="429">
        <v>4.2963539999999991</v>
      </c>
      <c r="F18033" s="429">
        <v>21.609960999999991</v>
      </c>
    </row>
    <row r="18034" spans="1:6" x14ac:dyDescent="0.3">
      <c r="A18034" s="336">
        <v>58433</v>
      </c>
      <c r="B18034" s="2" t="s">
        <v>295</v>
      </c>
      <c r="C18034" s="429">
        <v>6.9273160000000003</v>
      </c>
      <c r="D18034" s="429">
        <v>2.5404100000000001</v>
      </c>
      <c r="E18034" s="429">
        <v>4.3869059999999998</v>
      </c>
      <c r="F18034" s="429">
        <v>21.994482000000001</v>
      </c>
    </row>
    <row r="18035" spans="1:6" x14ac:dyDescent="0.3">
      <c r="A18035" s="336">
        <v>58436</v>
      </c>
      <c r="B18035" s="2" t="s">
        <v>295</v>
      </c>
      <c r="C18035" s="429">
        <v>7.0318909999999999</v>
      </c>
      <c r="D18035" s="429">
        <v>2.4249529999999999</v>
      </c>
      <c r="E18035" s="429">
        <v>4.6069379999999995</v>
      </c>
      <c r="F18035" s="429">
        <v>22.220786999999998</v>
      </c>
    </row>
    <row r="18036" spans="1:6" x14ac:dyDescent="0.3">
      <c r="A18036" s="336">
        <v>58438</v>
      </c>
      <c r="B18036" s="2" t="s">
        <v>295</v>
      </c>
      <c r="C18036" s="429">
        <v>6.4881820000000001</v>
      </c>
      <c r="D18036" s="429">
        <v>2.203131</v>
      </c>
      <c r="E18036" s="429">
        <v>4.2850510000000002</v>
      </c>
      <c r="F18036" s="429">
        <v>21.243884000000001</v>
      </c>
    </row>
    <row r="18037" spans="1:6" x14ac:dyDescent="0.3">
      <c r="A18037" s="336">
        <v>58439</v>
      </c>
      <c r="B18037" s="2" t="s">
        <v>295</v>
      </c>
      <c r="C18037" s="429">
        <v>7.041067</v>
      </c>
      <c r="D18037" s="429">
        <v>2.4394840000000002</v>
      </c>
      <c r="E18037" s="429">
        <v>4.6015829999999998</v>
      </c>
      <c r="F18037" s="429">
        <v>22.553841000000002</v>
      </c>
    </row>
    <row r="18038" spans="1:6" x14ac:dyDescent="0.3">
      <c r="A18038" s="336">
        <v>58440</v>
      </c>
      <c r="B18038" s="2" t="s">
        <v>295</v>
      </c>
      <c r="C18038" s="429">
        <v>6.8834119999999999</v>
      </c>
      <c r="D18038" s="429">
        <v>2.4845009999999998</v>
      </c>
      <c r="E18038" s="429">
        <v>4.398911</v>
      </c>
      <c r="F18038" s="429">
        <v>22.169672000000006</v>
      </c>
    </row>
    <row r="18039" spans="1:6" x14ac:dyDescent="0.3">
      <c r="A18039" s="336">
        <v>58441</v>
      </c>
      <c r="B18039" s="2" t="s">
        <v>295</v>
      </c>
      <c r="C18039" s="429">
        <v>6.9916219999999996</v>
      </c>
      <c r="D18039" s="429">
        <v>2.4521389999999998</v>
      </c>
      <c r="E18039" s="429">
        <v>4.5394829999999997</v>
      </c>
      <c r="F18039" s="429">
        <v>21.692907999999989</v>
      </c>
    </row>
    <row r="18040" spans="1:6" x14ac:dyDescent="0.3">
      <c r="A18040" s="336">
        <v>58442</v>
      </c>
      <c r="B18040" s="2" t="s">
        <v>295</v>
      </c>
      <c r="C18040" s="429">
        <v>6.7861330000000004</v>
      </c>
      <c r="D18040" s="429">
        <v>2.513757</v>
      </c>
      <c r="E18040" s="429">
        <v>4.2723760000000004</v>
      </c>
      <c r="F18040" s="429">
        <v>21.885842</v>
      </c>
    </row>
    <row r="18041" spans="1:6" x14ac:dyDescent="0.3">
      <c r="A18041" s="336">
        <v>58443</v>
      </c>
      <c r="B18041" s="2" t="s">
        <v>295</v>
      </c>
      <c r="C18041" s="429">
        <v>6.499714</v>
      </c>
      <c r="D18041" s="429">
        <v>2.353469</v>
      </c>
      <c r="E18041" s="429">
        <v>4.1462450000000004</v>
      </c>
      <c r="F18041" s="429">
        <v>20.750812999999994</v>
      </c>
    </row>
    <row r="18042" spans="1:6" x14ac:dyDescent="0.3">
      <c r="A18042" s="336">
        <v>58444</v>
      </c>
      <c r="B18042" s="2" t="s">
        <v>295</v>
      </c>
      <c r="C18042" s="429">
        <v>6.5507929999999996</v>
      </c>
      <c r="D18042" s="429">
        <v>2.0787810000000002</v>
      </c>
      <c r="E18042" s="429">
        <v>4.4720119999999994</v>
      </c>
      <c r="F18042" s="429">
        <v>22.195168999999996</v>
      </c>
    </row>
    <row r="18043" spans="1:6" x14ac:dyDescent="0.3">
      <c r="A18043" s="336">
        <v>58445</v>
      </c>
      <c r="B18043" s="2" t="s">
        <v>295</v>
      </c>
      <c r="C18043" s="429">
        <v>6.466888</v>
      </c>
      <c r="D18043" s="429">
        <v>2.3381910000000001</v>
      </c>
      <c r="E18043" s="429">
        <v>4.1286969999999998</v>
      </c>
      <c r="F18043" s="429">
        <v>20.683789000000001</v>
      </c>
    </row>
    <row r="18044" spans="1:6" x14ac:dyDescent="0.3">
      <c r="A18044" s="336">
        <v>58448</v>
      </c>
      <c r="B18044" s="2" t="s">
        <v>295</v>
      </c>
      <c r="C18044" s="429">
        <v>6.533779</v>
      </c>
      <c r="D18044" s="429">
        <v>2.3807390000000002</v>
      </c>
      <c r="E18044" s="429">
        <v>4.1530399999999998</v>
      </c>
      <c r="F18044" s="429">
        <v>20.403475999999998</v>
      </c>
    </row>
    <row r="18045" spans="1:6" x14ac:dyDescent="0.3">
      <c r="A18045" s="336">
        <v>58451</v>
      </c>
      <c r="B18045" s="2" t="s">
        <v>295</v>
      </c>
      <c r="C18045" s="429">
        <v>6.5472919999999997</v>
      </c>
      <c r="D18045" s="429">
        <v>2.1283240000000001</v>
      </c>
      <c r="E18045" s="429">
        <v>4.4189679999999996</v>
      </c>
      <c r="F18045" s="429">
        <v>21.951875999999999</v>
      </c>
    </row>
    <row r="18046" spans="1:6" x14ac:dyDescent="0.3">
      <c r="A18046" s="336">
        <v>58454</v>
      </c>
      <c r="B18046" s="2" t="s">
        <v>295</v>
      </c>
      <c r="C18046" s="429">
        <v>6.8061660000000002</v>
      </c>
      <c r="D18046" s="429">
        <v>2.5960519999999998</v>
      </c>
      <c r="E18046" s="429">
        <v>4.2101140000000008</v>
      </c>
      <c r="F18046" s="429">
        <v>21.839424000000001</v>
      </c>
    </row>
    <row r="18047" spans="1:6" x14ac:dyDescent="0.3">
      <c r="A18047" s="336">
        <v>58455</v>
      </c>
      <c r="B18047" s="2" t="s">
        <v>295</v>
      </c>
      <c r="C18047" s="429">
        <v>6.5660590000000001</v>
      </c>
      <c r="D18047" s="429">
        <v>2.3694609999999998</v>
      </c>
      <c r="E18047" s="429">
        <v>4.1965979999999998</v>
      </c>
      <c r="F18047" s="429">
        <v>21.224169999999994</v>
      </c>
    </row>
    <row r="18048" spans="1:6" x14ac:dyDescent="0.3">
      <c r="A18048" s="336">
        <v>58456</v>
      </c>
      <c r="B18048" s="2" t="s">
        <v>295</v>
      </c>
      <c r="C18048" s="429">
        <v>6.867928</v>
      </c>
      <c r="D18048" s="429">
        <v>2.530764</v>
      </c>
      <c r="E18048" s="429">
        <v>4.3371639999999996</v>
      </c>
      <c r="F18048" s="429">
        <v>21.895517000000002</v>
      </c>
    </row>
    <row r="18049" spans="1:6" x14ac:dyDescent="0.3">
      <c r="A18049" s="336">
        <v>58458</v>
      </c>
      <c r="B18049" s="2" t="s">
        <v>295</v>
      </c>
      <c r="C18049" s="429">
        <v>6.8969440000000004</v>
      </c>
      <c r="D18049" s="429">
        <v>2.5194879999999999</v>
      </c>
      <c r="E18049" s="429">
        <v>4.3774560000000005</v>
      </c>
      <c r="F18049" s="429">
        <v>21.395940999999997</v>
      </c>
    </row>
    <row r="18050" spans="1:6" x14ac:dyDescent="0.3">
      <c r="A18050" s="336">
        <v>58460</v>
      </c>
      <c r="B18050" s="2" t="s">
        <v>295</v>
      </c>
      <c r="C18050" s="429">
        <v>6.8991740000000004</v>
      </c>
      <c r="D18050" s="429">
        <v>2.4245779999999999</v>
      </c>
      <c r="E18050" s="429">
        <v>4.474596</v>
      </c>
      <c r="F18050" s="429">
        <v>22.571599999999997</v>
      </c>
    </row>
    <row r="18051" spans="1:6" x14ac:dyDescent="0.3">
      <c r="A18051" s="336">
        <v>58461</v>
      </c>
      <c r="B18051" s="2" t="s">
        <v>295</v>
      </c>
      <c r="C18051" s="429">
        <v>6.735468</v>
      </c>
      <c r="D18051" s="429">
        <v>2.5408719999999998</v>
      </c>
      <c r="E18051" s="429">
        <v>4.1945960000000007</v>
      </c>
      <c r="F18051" s="429">
        <v>20.955889000000006</v>
      </c>
    </row>
    <row r="18052" spans="1:6" x14ac:dyDescent="0.3">
      <c r="A18052" s="336">
        <v>58463</v>
      </c>
      <c r="B18052" s="2" t="s">
        <v>295</v>
      </c>
      <c r="C18052" s="429">
        <v>6.6426790000000002</v>
      </c>
      <c r="D18052" s="429">
        <v>2.0098250000000002</v>
      </c>
      <c r="E18052" s="429">
        <v>4.632854</v>
      </c>
      <c r="F18052" s="429">
        <v>22.778590000000001</v>
      </c>
    </row>
    <row r="18053" spans="1:6" x14ac:dyDescent="0.3">
      <c r="A18053" s="336">
        <v>58464</v>
      </c>
      <c r="B18053" s="2" t="s">
        <v>295</v>
      </c>
      <c r="C18053" s="429">
        <v>6.4052369999999996</v>
      </c>
      <c r="D18053" s="429">
        <v>2.353186</v>
      </c>
      <c r="E18053" s="429">
        <v>4.0520509999999996</v>
      </c>
      <c r="F18053" s="429">
        <v>20.249144000000001</v>
      </c>
    </row>
    <row r="18054" spans="1:6" x14ac:dyDescent="0.3">
      <c r="A18054" s="336">
        <v>58466</v>
      </c>
      <c r="B18054" s="2" t="s">
        <v>295</v>
      </c>
      <c r="C18054" s="429">
        <v>6.7989129999999998</v>
      </c>
      <c r="D18054" s="429">
        <v>2.5722420000000001</v>
      </c>
      <c r="E18054" s="429">
        <v>4.2266709999999996</v>
      </c>
      <c r="F18054" s="429">
        <v>21.334350999999998</v>
      </c>
    </row>
    <row r="18055" spans="1:6" x14ac:dyDescent="0.3">
      <c r="A18055" s="336">
        <v>58467</v>
      </c>
      <c r="B18055" s="2" t="s">
        <v>295</v>
      </c>
      <c r="C18055" s="429">
        <v>6.7045529999999998</v>
      </c>
      <c r="D18055" s="429">
        <v>2.4407190000000001</v>
      </c>
      <c r="E18055" s="429">
        <v>4.2638339999999992</v>
      </c>
      <c r="F18055" s="429">
        <v>21.847273000000008</v>
      </c>
    </row>
    <row r="18056" spans="1:6" x14ac:dyDescent="0.3">
      <c r="A18056" s="336">
        <v>58472</v>
      </c>
      <c r="B18056" s="2" t="s">
        <v>295</v>
      </c>
      <c r="C18056" s="429">
        <v>6.843928</v>
      </c>
      <c r="D18056" s="429">
        <v>2.645594</v>
      </c>
      <c r="E18056" s="429">
        <v>4.198334</v>
      </c>
      <c r="F18056" s="429">
        <v>21.863156999999994</v>
      </c>
    </row>
    <row r="18057" spans="1:6" x14ac:dyDescent="0.3">
      <c r="A18057" s="336">
        <v>58474</v>
      </c>
      <c r="B18057" s="2" t="s">
        <v>295</v>
      </c>
      <c r="C18057" s="429">
        <v>6.9802059999999999</v>
      </c>
      <c r="D18057" s="429">
        <v>2.418371</v>
      </c>
      <c r="E18057" s="429">
        <v>4.5618350000000003</v>
      </c>
      <c r="F18057" s="429">
        <v>21.861345</v>
      </c>
    </row>
    <row r="18058" spans="1:6" x14ac:dyDescent="0.3">
      <c r="A18058" s="336">
        <v>58475</v>
      </c>
      <c r="B18058" s="2" t="s">
        <v>295</v>
      </c>
      <c r="C18058" s="429">
        <v>6.6295650000000004</v>
      </c>
      <c r="D18058" s="429">
        <v>2.299598</v>
      </c>
      <c r="E18058" s="429">
        <v>4.3299669999999999</v>
      </c>
      <c r="F18058" s="429">
        <v>21.956952000000008</v>
      </c>
    </row>
    <row r="18059" spans="1:6" x14ac:dyDescent="0.3">
      <c r="A18059" s="336">
        <v>58476</v>
      </c>
      <c r="B18059" s="2" t="s">
        <v>295</v>
      </c>
      <c r="C18059" s="429">
        <v>6.5997779999999997</v>
      </c>
      <c r="D18059" s="429">
        <v>2.4038149999999998</v>
      </c>
      <c r="E18059" s="429">
        <v>4.1959629999999999</v>
      </c>
      <c r="F18059" s="429">
        <v>21.402636999999999</v>
      </c>
    </row>
    <row r="18060" spans="1:6" x14ac:dyDescent="0.3">
      <c r="A18060" s="336">
        <v>58477</v>
      </c>
      <c r="B18060" s="2" t="s">
        <v>295</v>
      </c>
      <c r="C18060" s="429">
        <v>6.7533050000000001</v>
      </c>
      <c r="D18060" s="429">
        <v>1.9589300000000001</v>
      </c>
      <c r="E18060" s="429">
        <v>4.7943750000000005</v>
      </c>
      <c r="F18060" s="429">
        <v>23.780070000000002</v>
      </c>
    </row>
    <row r="18061" spans="1:6" x14ac:dyDescent="0.3">
      <c r="A18061" s="336">
        <v>58478</v>
      </c>
      <c r="B18061" s="2" t="s">
        <v>295</v>
      </c>
      <c r="C18061" s="429">
        <v>6.6378469999999998</v>
      </c>
      <c r="D18061" s="429">
        <v>2.2162459999999999</v>
      </c>
      <c r="E18061" s="429">
        <v>4.4216009999999999</v>
      </c>
      <c r="F18061" s="429">
        <v>22.207689999999999</v>
      </c>
    </row>
    <row r="18062" spans="1:6" x14ac:dyDescent="0.3">
      <c r="A18062" s="336">
        <v>58479</v>
      </c>
      <c r="B18062" s="2" t="s">
        <v>295</v>
      </c>
      <c r="C18062" s="429">
        <v>6.5952570000000001</v>
      </c>
      <c r="D18062" s="429">
        <v>2.4276239999999998</v>
      </c>
      <c r="E18062" s="429">
        <v>4.1676330000000004</v>
      </c>
      <c r="F18062" s="429">
        <v>20.691353000000007</v>
      </c>
    </row>
    <row r="18063" spans="1:6" x14ac:dyDescent="0.3">
      <c r="A18063" s="336">
        <v>58480</v>
      </c>
      <c r="B18063" s="2" t="s">
        <v>295</v>
      </c>
      <c r="C18063" s="429">
        <v>6.6530100000000001</v>
      </c>
      <c r="D18063" s="429">
        <v>2.4831080000000001</v>
      </c>
      <c r="E18063" s="429">
        <v>4.1699020000000004</v>
      </c>
      <c r="F18063" s="429">
        <v>20.921378999999995</v>
      </c>
    </row>
    <row r="18064" spans="1:6" x14ac:dyDescent="0.3">
      <c r="A18064" s="336">
        <v>58481</v>
      </c>
      <c r="B18064" s="2" t="s">
        <v>295</v>
      </c>
      <c r="C18064" s="429">
        <v>6.6678249999999997</v>
      </c>
      <c r="D18064" s="429">
        <v>2.4952359999999998</v>
      </c>
      <c r="E18064" s="429">
        <v>4.1725890000000003</v>
      </c>
      <c r="F18064" s="429">
        <v>21.348891000000002</v>
      </c>
    </row>
    <row r="18065" spans="1:6" x14ac:dyDescent="0.3">
      <c r="A18065" s="336">
        <v>58482</v>
      </c>
      <c r="B18065" s="2" t="s">
        <v>295</v>
      </c>
      <c r="C18065" s="429">
        <v>6.7996400000000001</v>
      </c>
      <c r="D18065" s="429">
        <v>2.1045980000000002</v>
      </c>
      <c r="E18065" s="429">
        <v>4.6950419999999999</v>
      </c>
      <c r="F18065" s="429">
        <v>23.70651299999999</v>
      </c>
    </row>
    <row r="18066" spans="1:6" x14ac:dyDescent="0.3">
      <c r="A18066" s="336">
        <v>58483</v>
      </c>
      <c r="B18066" s="2" t="s">
        <v>295</v>
      </c>
      <c r="C18066" s="429">
        <v>6.7835619999999999</v>
      </c>
      <c r="D18066" s="429">
        <v>2.4619849999999999</v>
      </c>
      <c r="E18066" s="429">
        <v>4.3215769999999996</v>
      </c>
      <c r="F18066" s="429">
        <v>21.978535999999991</v>
      </c>
    </row>
    <row r="18067" spans="1:6" x14ac:dyDescent="0.3">
      <c r="A18067" s="336">
        <v>58484</v>
      </c>
      <c r="B18067" s="2" t="s">
        <v>295</v>
      </c>
      <c r="C18067" s="429">
        <v>6.5282739999999997</v>
      </c>
      <c r="D18067" s="429">
        <v>2.365685</v>
      </c>
      <c r="E18067" s="429">
        <v>4.1625889999999997</v>
      </c>
      <c r="F18067" s="429">
        <v>20.679283000000005</v>
      </c>
    </row>
    <row r="18068" spans="1:6" x14ac:dyDescent="0.3">
      <c r="A18068" s="336">
        <v>58486</v>
      </c>
      <c r="B18068" s="2" t="s">
        <v>295</v>
      </c>
      <c r="C18068" s="429">
        <v>6.5262279999999997</v>
      </c>
      <c r="D18068" s="429">
        <v>2.2949959999999998</v>
      </c>
      <c r="E18068" s="429">
        <v>4.2312320000000003</v>
      </c>
      <c r="F18068" s="429">
        <v>21.258056000000003</v>
      </c>
    </row>
    <row r="18069" spans="1:6" x14ac:dyDescent="0.3">
      <c r="A18069" s="336">
        <v>58487</v>
      </c>
      <c r="B18069" s="2" t="s">
        <v>295</v>
      </c>
      <c r="C18069" s="429">
        <v>6.7722790000000002</v>
      </c>
      <c r="D18069" s="429">
        <v>2.3489840000000002</v>
      </c>
      <c r="E18069" s="429">
        <v>4.4232949999999995</v>
      </c>
      <c r="F18069" s="429">
        <v>22.329846000000007</v>
      </c>
    </row>
    <row r="18070" spans="1:6" x14ac:dyDescent="0.3">
      <c r="A18070" s="336">
        <v>58488</v>
      </c>
      <c r="B18070" s="2" t="s">
        <v>295</v>
      </c>
      <c r="C18070" s="429">
        <v>6.64689</v>
      </c>
      <c r="D18070" s="429">
        <v>2.0951309999999999</v>
      </c>
      <c r="E18070" s="429">
        <v>4.5517590000000006</v>
      </c>
      <c r="F18070" s="429">
        <v>22.788189000000006</v>
      </c>
    </row>
    <row r="18071" spans="1:6" x14ac:dyDescent="0.3">
      <c r="A18071" s="336">
        <v>58490</v>
      </c>
      <c r="B18071" s="2" t="s">
        <v>295</v>
      </c>
      <c r="C18071" s="429">
        <v>6.8197419999999997</v>
      </c>
      <c r="D18071" s="429">
        <v>2.5044659999999999</v>
      </c>
      <c r="E18071" s="429">
        <v>4.3152759999999999</v>
      </c>
      <c r="F18071" s="429">
        <v>21.097721000000003</v>
      </c>
    </row>
    <row r="18072" spans="1:6" x14ac:dyDescent="0.3">
      <c r="A18072" s="336">
        <v>58492</v>
      </c>
      <c r="B18072" s="2" t="s">
        <v>295</v>
      </c>
      <c r="C18072" s="429">
        <v>6.5889129999999998</v>
      </c>
      <c r="D18072" s="429">
        <v>2.4131550000000002</v>
      </c>
      <c r="E18072" s="429">
        <v>4.1757580000000001</v>
      </c>
      <c r="F18072" s="429">
        <v>21.059412000000009</v>
      </c>
    </row>
    <row r="18073" spans="1:6" x14ac:dyDescent="0.3">
      <c r="A18073" s="336">
        <v>58494</v>
      </c>
      <c r="B18073" s="2" t="s">
        <v>295</v>
      </c>
      <c r="C18073" s="429">
        <v>6.7039169999999997</v>
      </c>
      <c r="D18073" s="429">
        <v>1.987619</v>
      </c>
      <c r="E18073" s="429">
        <v>4.7162980000000001</v>
      </c>
      <c r="F18073" s="429">
        <v>23.515639000000004</v>
      </c>
    </row>
    <row r="18074" spans="1:6" x14ac:dyDescent="0.3">
      <c r="A18074" s="336">
        <v>58495</v>
      </c>
      <c r="B18074" s="2" t="s">
        <v>295</v>
      </c>
      <c r="C18074" s="429">
        <v>6.9478749999999998</v>
      </c>
      <c r="D18074" s="429">
        <v>2.3119540000000001</v>
      </c>
      <c r="E18074" s="429">
        <v>4.6359209999999997</v>
      </c>
      <c r="F18074" s="429">
        <v>23.316134999999996</v>
      </c>
    </row>
    <row r="18075" spans="1:6" x14ac:dyDescent="0.3">
      <c r="A18075" s="336">
        <v>58496</v>
      </c>
      <c r="B18075" s="2" t="s">
        <v>295</v>
      </c>
      <c r="C18075" s="429">
        <v>6.600752</v>
      </c>
      <c r="D18075" s="429">
        <v>2.3736480000000002</v>
      </c>
      <c r="E18075" s="429">
        <v>4.2271039999999998</v>
      </c>
      <c r="F18075" s="429">
        <v>21.456218000000003</v>
      </c>
    </row>
    <row r="18076" spans="1:6" x14ac:dyDescent="0.3">
      <c r="A18076" s="336">
        <v>58497</v>
      </c>
      <c r="B18076" s="2" t="s">
        <v>295</v>
      </c>
      <c r="C18076" s="429">
        <v>6.7729439999999999</v>
      </c>
      <c r="D18076" s="429">
        <v>2.6227420000000001</v>
      </c>
      <c r="E18076" s="429">
        <v>4.1502020000000002</v>
      </c>
      <c r="F18076" s="429">
        <v>21.692992999999998</v>
      </c>
    </row>
    <row r="18077" spans="1:6" x14ac:dyDescent="0.3">
      <c r="A18077" s="336">
        <v>58501</v>
      </c>
      <c r="B18077" s="2" t="s">
        <v>295</v>
      </c>
      <c r="C18077" s="429">
        <v>7.001366</v>
      </c>
      <c r="D18077" s="429">
        <v>1.8406100000000001</v>
      </c>
      <c r="E18077" s="429">
        <v>5.1607560000000001</v>
      </c>
      <c r="F18077" s="429">
        <v>25.939150999999999</v>
      </c>
    </row>
    <row r="18078" spans="1:6" x14ac:dyDescent="0.3">
      <c r="A18078" s="336">
        <v>58503</v>
      </c>
      <c r="B18078" s="2" t="s">
        <v>295</v>
      </c>
      <c r="C18078" s="429">
        <v>6.9515500000000001</v>
      </c>
      <c r="D18078" s="429">
        <v>1.91855</v>
      </c>
      <c r="E18078" s="429">
        <v>5.0330000000000004</v>
      </c>
      <c r="F18078" s="429">
        <v>25.313209000000004</v>
      </c>
    </row>
    <row r="18079" spans="1:6" x14ac:dyDescent="0.3">
      <c r="A18079" s="336">
        <v>58504</v>
      </c>
      <c r="B18079" s="2" t="s">
        <v>295</v>
      </c>
      <c r="C18079" s="429">
        <v>7.0460240000000001</v>
      </c>
      <c r="D18079" s="429">
        <v>1.793347</v>
      </c>
      <c r="E18079" s="429">
        <v>5.2526770000000003</v>
      </c>
      <c r="F18079" s="429">
        <v>26.502468</v>
      </c>
    </row>
    <row r="18080" spans="1:6" x14ac:dyDescent="0.3">
      <c r="A18080" s="336">
        <v>58520</v>
      </c>
      <c r="B18080" s="2" t="s">
        <v>295</v>
      </c>
      <c r="C18080" s="429">
        <v>7.2227569999999996</v>
      </c>
      <c r="D18080" s="429">
        <v>1.9634510000000001</v>
      </c>
      <c r="E18080" s="429">
        <v>5.2593059999999996</v>
      </c>
      <c r="F18080" s="429">
        <v>26.046112999999998</v>
      </c>
    </row>
    <row r="18081" spans="1:6" x14ac:dyDescent="0.3">
      <c r="A18081" s="336">
        <v>58521</v>
      </c>
      <c r="B18081" s="2" t="s">
        <v>295</v>
      </c>
      <c r="C18081" s="429">
        <v>6.8610319999999998</v>
      </c>
      <c r="D18081" s="429">
        <v>1.9431210000000001</v>
      </c>
      <c r="E18081" s="429">
        <v>4.9179110000000001</v>
      </c>
      <c r="F18081" s="429">
        <v>24.578493000000005</v>
      </c>
    </row>
    <row r="18082" spans="1:6" x14ac:dyDescent="0.3">
      <c r="A18082" s="336">
        <v>58523</v>
      </c>
      <c r="B18082" s="2" t="s">
        <v>295</v>
      </c>
      <c r="C18082" s="429">
        <v>7.0808119999999999</v>
      </c>
      <c r="D18082" s="429">
        <v>2.0082740000000001</v>
      </c>
      <c r="E18082" s="429">
        <v>5.0725379999999998</v>
      </c>
      <c r="F18082" s="429">
        <v>24.261012999999995</v>
      </c>
    </row>
    <row r="18083" spans="1:6" x14ac:dyDescent="0.3">
      <c r="A18083" s="336">
        <v>58524</v>
      </c>
      <c r="B18083" s="2" t="s">
        <v>295</v>
      </c>
      <c r="C18083" s="429">
        <v>6.9523609999999998</v>
      </c>
      <c r="D18083" s="429">
        <v>1.9416770000000001</v>
      </c>
      <c r="E18083" s="429">
        <v>5.0106839999999995</v>
      </c>
      <c r="F18083" s="429">
        <v>25.364491000000001</v>
      </c>
    </row>
    <row r="18084" spans="1:6" x14ac:dyDescent="0.3">
      <c r="A18084" s="336">
        <v>58528</v>
      </c>
      <c r="B18084" s="2" t="s">
        <v>295</v>
      </c>
      <c r="C18084" s="429">
        <v>7.2351460000000003</v>
      </c>
      <c r="D18084" s="429">
        <v>1.7077260000000001</v>
      </c>
      <c r="E18084" s="429">
        <v>5.5274200000000002</v>
      </c>
      <c r="F18084" s="429">
        <v>28.228138000000001</v>
      </c>
    </row>
    <row r="18085" spans="1:6" x14ac:dyDescent="0.3">
      <c r="A18085" s="336">
        <v>58529</v>
      </c>
      <c r="B18085" s="2" t="s">
        <v>295</v>
      </c>
      <c r="C18085" s="429">
        <v>7.3589349999999998</v>
      </c>
      <c r="D18085" s="429">
        <v>1.850598</v>
      </c>
      <c r="E18085" s="429">
        <v>5.508337</v>
      </c>
      <c r="F18085" s="429">
        <v>27.687132000000005</v>
      </c>
    </row>
    <row r="18086" spans="1:6" x14ac:dyDescent="0.3">
      <c r="A18086" s="336">
        <v>58530</v>
      </c>
      <c r="B18086" s="2" t="s">
        <v>295</v>
      </c>
      <c r="C18086" s="429">
        <v>6.9460259999999998</v>
      </c>
      <c r="D18086" s="429">
        <v>2.0458289999999999</v>
      </c>
      <c r="E18086" s="429">
        <v>4.9001970000000004</v>
      </c>
      <c r="F18086" s="429">
        <v>24.37581800000001</v>
      </c>
    </row>
    <row r="18087" spans="1:6" x14ac:dyDescent="0.3">
      <c r="A18087" s="336">
        <v>58531</v>
      </c>
      <c r="B18087" s="2" t="s">
        <v>295</v>
      </c>
      <c r="C18087" s="429">
        <v>6.7971830000000004</v>
      </c>
      <c r="D18087" s="429">
        <v>2.000712</v>
      </c>
      <c r="E18087" s="429">
        <v>4.7964710000000004</v>
      </c>
      <c r="F18087" s="429">
        <v>22.982656000000002</v>
      </c>
    </row>
    <row r="18088" spans="1:6" x14ac:dyDescent="0.3">
      <c r="A18088" s="336">
        <v>58532</v>
      </c>
      <c r="B18088" s="2" t="s">
        <v>295</v>
      </c>
      <c r="C18088" s="429">
        <v>6.832446</v>
      </c>
      <c r="D18088" s="429">
        <v>1.951681</v>
      </c>
      <c r="E18088" s="429">
        <v>4.8807650000000002</v>
      </c>
      <c r="F18088" s="429">
        <v>24.663026000000002</v>
      </c>
    </row>
    <row r="18089" spans="1:6" x14ac:dyDescent="0.3">
      <c r="A18089" s="336">
        <v>58533</v>
      </c>
      <c r="B18089" s="2" t="s">
        <v>295</v>
      </c>
      <c r="C18089" s="429">
        <v>7.3313969999999999</v>
      </c>
      <c r="D18089" s="429">
        <v>1.859472</v>
      </c>
      <c r="E18089" s="429">
        <v>5.4719249999999997</v>
      </c>
      <c r="F18089" s="429">
        <v>27.140264000000002</v>
      </c>
    </row>
    <row r="18090" spans="1:6" x14ac:dyDescent="0.3">
      <c r="A18090" s="336">
        <v>58535</v>
      </c>
      <c r="B18090" s="2" t="s">
        <v>295</v>
      </c>
      <c r="C18090" s="429">
        <v>7.2494339999999999</v>
      </c>
      <c r="D18090" s="429">
        <v>1.9150240000000001</v>
      </c>
      <c r="E18090" s="429">
        <v>5.3344100000000001</v>
      </c>
      <c r="F18090" s="429">
        <v>27.035792000000008</v>
      </c>
    </row>
    <row r="18091" spans="1:6" x14ac:dyDescent="0.3">
      <c r="A18091" s="336">
        <v>58538</v>
      </c>
      <c r="B18091" s="2" t="s">
        <v>295</v>
      </c>
      <c r="C18091" s="429">
        <v>7.4445180000000004</v>
      </c>
      <c r="D18091" s="429">
        <v>1.646574</v>
      </c>
      <c r="E18091" s="429">
        <v>5.7979440000000002</v>
      </c>
      <c r="F18091" s="429">
        <v>29.618162000000005</v>
      </c>
    </row>
    <row r="18092" spans="1:6" x14ac:dyDescent="0.3">
      <c r="A18092" s="336">
        <v>58540</v>
      </c>
      <c r="B18092" s="2" t="s">
        <v>295</v>
      </c>
      <c r="C18092" s="429">
        <v>6.8617749999999997</v>
      </c>
      <c r="D18092" s="429">
        <v>2.0113490000000001</v>
      </c>
      <c r="E18092" s="429">
        <v>4.8504259999999997</v>
      </c>
      <c r="F18092" s="429">
        <v>22.932538000000001</v>
      </c>
    </row>
    <row r="18093" spans="1:6" x14ac:dyDescent="0.3">
      <c r="A18093" s="336">
        <v>58541</v>
      </c>
      <c r="B18093" s="2" t="s">
        <v>295</v>
      </c>
      <c r="C18093" s="429">
        <v>7.0768259999999996</v>
      </c>
      <c r="D18093" s="429">
        <v>2.0119020000000001</v>
      </c>
      <c r="E18093" s="429">
        <v>5.0649239999999995</v>
      </c>
      <c r="F18093" s="429">
        <v>24.042638999999998</v>
      </c>
    </row>
    <row r="18094" spans="1:6" x14ac:dyDescent="0.3">
      <c r="A18094" s="336">
        <v>58542</v>
      </c>
      <c r="B18094" s="2" t="s">
        <v>295</v>
      </c>
      <c r="C18094" s="429">
        <v>7.1808680000000003</v>
      </c>
      <c r="D18094" s="429">
        <v>2.0259490000000002</v>
      </c>
      <c r="E18094" s="429">
        <v>5.1549189999999996</v>
      </c>
      <c r="F18094" s="429">
        <v>26.164472000000004</v>
      </c>
    </row>
    <row r="18095" spans="1:6" x14ac:dyDescent="0.3">
      <c r="A18095" s="336">
        <v>58544</v>
      </c>
      <c r="B18095" s="2" t="s">
        <v>295</v>
      </c>
      <c r="C18095" s="429">
        <v>7.0613780000000004</v>
      </c>
      <c r="D18095" s="429">
        <v>1.7872380000000001</v>
      </c>
      <c r="E18095" s="429">
        <v>5.2741400000000001</v>
      </c>
      <c r="F18095" s="429">
        <v>26.791474999999998</v>
      </c>
    </row>
    <row r="18096" spans="1:6" x14ac:dyDescent="0.3">
      <c r="A18096" s="336">
        <v>58545</v>
      </c>
      <c r="B18096" s="2" t="s">
        <v>295</v>
      </c>
      <c r="C18096" s="429">
        <v>6.9695150000000003</v>
      </c>
      <c r="D18096" s="429">
        <v>2.0173830000000001</v>
      </c>
      <c r="E18096" s="429">
        <v>4.9521320000000006</v>
      </c>
      <c r="F18096" s="429">
        <v>23.830684000000009</v>
      </c>
    </row>
    <row r="18097" spans="1:6" x14ac:dyDescent="0.3">
      <c r="A18097" s="336">
        <v>58549</v>
      </c>
      <c r="B18097" s="2" t="s">
        <v>295</v>
      </c>
      <c r="C18097" s="429">
        <v>6.9469019999999997</v>
      </c>
      <c r="D18097" s="429">
        <v>2.1518329999999999</v>
      </c>
      <c r="E18097" s="429">
        <v>4.7950689999999998</v>
      </c>
      <c r="F18097" s="429">
        <v>24.111339000000001</v>
      </c>
    </row>
    <row r="18098" spans="1:6" x14ac:dyDescent="0.3">
      <c r="A18098" s="336">
        <v>58552</v>
      </c>
      <c r="B18098" s="2" t="s">
        <v>295</v>
      </c>
      <c r="C18098" s="429">
        <v>7.1542630000000003</v>
      </c>
      <c r="D18098" s="429">
        <v>1.8520909999999999</v>
      </c>
      <c r="E18098" s="429">
        <v>5.3021720000000006</v>
      </c>
      <c r="F18098" s="429">
        <v>26.941392</v>
      </c>
    </row>
    <row r="18099" spans="1:6" x14ac:dyDescent="0.3">
      <c r="A18099" s="336">
        <v>58554</v>
      </c>
      <c r="B18099" s="2" t="s">
        <v>295</v>
      </c>
      <c r="C18099" s="429">
        <v>7.0863300000000002</v>
      </c>
      <c r="D18099" s="429">
        <v>1.9661580000000001</v>
      </c>
      <c r="E18099" s="429">
        <v>5.1201720000000002</v>
      </c>
      <c r="F18099" s="429">
        <v>26.068021999999999</v>
      </c>
    </row>
    <row r="18100" spans="1:6" x14ac:dyDescent="0.3">
      <c r="A18100" s="336">
        <v>58558</v>
      </c>
      <c r="B18100" s="2" t="s">
        <v>295</v>
      </c>
      <c r="C18100" s="429">
        <v>6.927403</v>
      </c>
      <c r="D18100" s="429">
        <v>1.8117000000000001</v>
      </c>
      <c r="E18100" s="429">
        <v>5.1157029999999999</v>
      </c>
      <c r="F18100" s="429">
        <v>25.749631999999991</v>
      </c>
    </row>
    <row r="18101" spans="1:6" x14ac:dyDescent="0.3">
      <c r="A18101" s="336">
        <v>58559</v>
      </c>
      <c r="B18101" s="2" t="s">
        <v>295</v>
      </c>
      <c r="C18101" s="429">
        <v>6.7254300000000002</v>
      </c>
      <c r="D18101" s="429">
        <v>1.996035</v>
      </c>
      <c r="E18101" s="429">
        <v>4.7293950000000002</v>
      </c>
      <c r="F18101" s="429">
        <v>23.117542</v>
      </c>
    </row>
    <row r="18102" spans="1:6" x14ac:dyDescent="0.3">
      <c r="A18102" s="336">
        <v>58560</v>
      </c>
      <c r="B18102" s="2" t="s">
        <v>295</v>
      </c>
      <c r="C18102" s="429">
        <v>6.9510880000000004</v>
      </c>
      <c r="D18102" s="429">
        <v>1.798556</v>
      </c>
      <c r="E18102" s="429">
        <v>5.1525320000000008</v>
      </c>
      <c r="F18102" s="429">
        <v>26.177257999999995</v>
      </c>
    </row>
    <row r="18103" spans="1:6" x14ac:dyDescent="0.3">
      <c r="A18103" s="336">
        <v>58561</v>
      </c>
      <c r="B18103" s="2" t="s">
        <v>295</v>
      </c>
      <c r="C18103" s="429">
        <v>6.8719200000000003</v>
      </c>
      <c r="D18103" s="429">
        <v>2.3413659999999998</v>
      </c>
      <c r="E18103" s="429">
        <v>4.5305540000000004</v>
      </c>
      <c r="F18103" s="429">
        <v>22.744614000000006</v>
      </c>
    </row>
    <row r="18104" spans="1:6" x14ac:dyDescent="0.3">
      <c r="A18104" s="336">
        <v>58562</v>
      </c>
      <c r="B18104" s="2" t="s">
        <v>295</v>
      </c>
      <c r="C18104" s="429">
        <v>7.3760859999999999</v>
      </c>
      <c r="D18104" s="429">
        <v>1.823315</v>
      </c>
      <c r="E18104" s="429">
        <v>5.5527709999999999</v>
      </c>
      <c r="F18104" s="429">
        <v>27.467038000000002</v>
      </c>
    </row>
    <row r="18105" spans="1:6" x14ac:dyDescent="0.3">
      <c r="A18105" s="336">
        <v>58563</v>
      </c>
      <c r="B18105" s="2" t="s">
        <v>295</v>
      </c>
      <c r="C18105" s="429">
        <v>7.0751600000000003</v>
      </c>
      <c r="D18105" s="429">
        <v>2.0275840000000001</v>
      </c>
      <c r="E18105" s="429">
        <v>5.0475760000000003</v>
      </c>
      <c r="F18105" s="429">
        <v>24.992221000000001</v>
      </c>
    </row>
    <row r="18106" spans="1:6" x14ac:dyDescent="0.3">
      <c r="A18106" s="336">
        <v>58564</v>
      </c>
      <c r="B18106" s="2" t="s">
        <v>295</v>
      </c>
      <c r="C18106" s="429">
        <v>7.3397240000000004</v>
      </c>
      <c r="D18106" s="429">
        <v>1.8572200000000001</v>
      </c>
      <c r="E18106" s="429">
        <v>5.4825040000000005</v>
      </c>
      <c r="F18106" s="429">
        <v>27.686172999999997</v>
      </c>
    </row>
    <row r="18107" spans="1:6" x14ac:dyDescent="0.3">
      <c r="A18107" s="336">
        <v>58565</v>
      </c>
      <c r="B18107" s="2" t="s">
        <v>295</v>
      </c>
      <c r="C18107" s="429">
        <v>6.8888090000000002</v>
      </c>
      <c r="D18107" s="429">
        <v>2.0025819999999999</v>
      </c>
      <c r="E18107" s="429">
        <v>4.8862269999999999</v>
      </c>
      <c r="F18107" s="429">
        <v>23.466173000000012</v>
      </c>
    </row>
    <row r="18108" spans="1:6" x14ac:dyDescent="0.3">
      <c r="A18108" s="336">
        <v>58566</v>
      </c>
      <c r="B18108" s="2" t="s">
        <v>295</v>
      </c>
      <c r="C18108" s="429">
        <v>7.1219210000000004</v>
      </c>
      <c r="D18108" s="429">
        <v>1.9359230000000001</v>
      </c>
      <c r="E18108" s="429">
        <v>5.1859980000000006</v>
      </c>
      <c r="F18108" s="429">
        <v>26.532445999999993</v>
      </c>
    </row>
    <row r="18109" spans="1:6" x14ac:dyDescent="0.3">
      <c r="A18109" s="336">
        <v>58568</v>
      </c>
      <c r="B18109" s="2" t="s">
        <v>295</v>
      </c>
      <c r="C18109" s="429">
        <v>7.4469200000000004</v>
      </c>
      <c r="D18109" s="429">
        <v>1.753169</v>
      </c>
      <c r="E18109" s="429">
        <v>5.6937510000000007</v>
      </c>
      <c r="F18109" s="429">
        <v>28.995497000000007</v>
      </c>
    </row>
    <row r="18110" spans="1:6" x14ac:dyDescent="0.3">
      <c r="A18110" s="336">
        <v>58569</v>
      </c>
      <c r="B18110" s="2" t="s">
        <v>295</v>
      </c>
      <c r="C18110" s="429">
        <v>7.3646399999999996</v>
      </c>
      <c r="D18110" s="429">
        <v>1.8151980000000001</v>
      </c>
      <c r="E18110" s="429">
        <v>5.5494419999999991</v>
      </c>
      <c r="F18110" s="429">
        <v>28.253283</v>
      </c>
    </row>
    <row r="18111" spans="1:6" x14ac:dyDescent="0.3">
      <c r="A18111" s="336">
        <v>58570</v>
      </c>
      <c r="B18111" s="2" t="s">
        <v>295</v>
      </c>
      <c r="C18111" s="429">
        <v>7.3083260000000001</v>
      </c>
      <c r="D18111" s="429">
        <v>1.754338</v>
      </c>
      <c r="E18111" s="429">
        <v>5.5539880000000004</v>
      </c>
      <c r="F18111" s="429">
        <v>28.323741000000005</v>
      </c>
    </row>
    <row r="18112" spans="1:6" x14ac:dyDescent="0.3">
      <c r="A18112" s="336">
        <v>58571</v>
      </c>
      <c r="B18112" s="2" t="s">
        <v>295</v>
      </c>
      <c r="C18112" s="429">
        <v>6.9338949999999997</v>
      </c>
      <c r="D18112" s="429">
        <v>2.0210699999999999</v>
      </c>
      <c r="E18112" s="429">
        <v>4.9128249999999998</v>
      </c>
      <c r="F18112" s="429">
        <v>24.028286000000001</v>
      </c>
    </row>
    <row r="18113" spans="1:6" x14ac:dyDescent="0.3">
      <c r="A18113" s="336">
        <v>58572</v>
      </c>
      <c r="B18113" s="2" t="s">
        <v>295</v>
      </c>
      <c r="C18113" s="429">
        <v>6.8649690000000003</v>
      </c>
      <c r="D18113" s="429">
        <v>1.8499639999999999</v>
      </c>
      <c r="E18113" s="429">
        <v>5.0150050000000004</v>
      </c>
      <c r="F18113" s="429">
        <v>25.277430000000006</v>
      </c>
    </row>
    <row r="18114" spans="1:6" x14ac:dyDescent="0.3">
      <c r="A18114" s="336">
        <v>58573</v>
      </c>
      <c r="B18114" s="2" t="s">
        <v>295</v>
      </c>
      <c r="C18114" s="429">
        <v>7.298908</v>
      </c>
      <c r="D18114" s="429">
        <v>1.8163910000000001</v>
      </c>
      <c r="E18114" s="429">
        <v>5.4825169999999996</v>
      </c>
      <c r="F18114" s="429">
        <v>27.877985000000002</v>
      </c>
    </row>
    <row r="18115" spans="1:6" x14ac:dyDescent="0.3">
      <c r="A18115" s="336">
        <v>58575</v>
      </c>
      <c r="B18115" s="2" t="s">
        <v>295</v>
      </c>
      <c r="C18115" s="429">
        <v>6.7303189999999997</v>
      </c>
      <c r="D18115" s="429">
        <v>2.0005980000000001</v>
      </c>
      <c r="E18115" s="429">
        <v>4.7297209999999996</v>
      </c>
      <c r="F18115" s="429">
        <v>22.905265</v>
      </c>
    </row>
    <row r="18116" spans="1:6" x14ac:dyDescent="0.3">
      <c r="A18116" s="336">
        <v>58576</v>
      </c>
      <c r="B18116" s="2" t="s">
        <v>295</v>
      </c>
      <c r="C18116" s="429">
        <v>6.8578720000000004</v>
      </c>
      <c r="D18116" s="429">
        <v>2.0127660000000001</v>
      </c>
      <c r="E18116" s="429">
        <v>4.8451060000000004</v>
      </c>
      <c r="F18116" s="429">
        <v>23.507192</v>
      </c>
    </row>
    <row r="18117" spans="1:6" x14ac:dyDescent="0.3">
      <c r="A18117" s="336">
        <v>58577</v>
      </c>
      <c r="B18117" s="2" t="s">
        <v>295</v>
      </c>
      <c r="C18117" s="429">
        <v>6.8394259999999996</v>
      </c>
      <c r="D18117" s="429">
        <v>2.0086219999999999</v>
      </c>
      <c r="E18117" s="429">
        <v>4.8308039999999997</v>
      </c>
      <c r="F18117" s="429">
        <v>23.734752</v>
      </c>
    </row>
    <row r="18118" spans="1:6" x14ac:dyDescent="0.3">
      <c r="A18118" s="336">
        <v>58579</v>
      </c>
      <c r="B18118" s="2" t="s">
        <v>295</v>
      </c>
      <c r="C18118" s="429">
        <v>6.8203490000000002</v>
      </c>
      <c r="D18118" s="429">
        <v>1.9829749999999999</v>
      </c>
      <c r="E18118" s="429">
        <v>4.8373740000000005</v>
      </c>
      <c r="F18118" s="429">
        <v>24.067116999999996</v>
      </c>
    </row>
    <row r="18119" spans="1:6" x14ac:dyDescent="0.3">
      <c r="A18119" s="336">
        <v>58580</v>
      </c>
      <c r="B18119" s="2" t="s">
        <v>295</v>
      </c>
      <c r="C18119" s="429">
        <v>7.0523379999999998</v>
      </c>
      <c r="D18119" s="429">
        <v>2.0123150000000001</v>
      </c>
      <c r="E18119" s="429">
        <v>5.0400229999999997</v>
      </c>
      <c r="F18119" s="429">
        <v>23.96778299999999</v>
      </c>
    </row>
    <row r="18120" spans="1:6" x14ac:dyDescent="0.3">
      <c r="A18120" s="336">
        <v>58581</v>
      </c>
      <c r="B18120" s="2" t="s">
        <v>295</v>
      </c>
      <c r="C18120" s="429">
        <v>7.102023</v>
      </c>
      <c r="D18120" s="429">
        <v>2.1551979999999999</v>
      </c>
      <c r="E18120" s="429">
        <v>4.9468250000000005</v>
      </c>
      <c r="F18120" s="429">
        <v>25.03627800000001</v>
      </c>
    </row>
    <row r="18121" spans="1:6" x14ac:dyDescent="0.3">
      <c r="A18121" s="336">
        <v>58601</v>
      </c>
      <c r="B18121" s="2" t="s">
        <v>295</v>
      </c>
      <c r="C18121" s="429">
        <v>7.3188339999999998</v>
      </c>
      <c r="D18121" s="429">
        <v>1.8453649999999999</v>
      </c>
      <c r="E18121" s="429">
        <v>5.4734689999999997</v>
      </c>
      <c r="F18121" s="429">
        <v>26.627352999999999</v>
      </c>
    </row>
    <row r="18122" spans="1:6" x14ac:dyDescent="0.3">
      <c r="A18122" s="336">
        <v>58620</v>
      </c>
      <c r="B18122" s="2" t="s">
        <v>295</v>
      </c>
      <c r="C18122" s="429">
        <v>7.6149319999999996</v>
      </c>
      <c r="D18122" s="429">
        <v>1.7429859999999999</v>
      </c>
      <c r="E18122" s="429">
        <v>5.8719459999999994</v>
      </c>
      <c r="F18122" s="429">
        <v>29.001826000000001</v>
      </c>
    </row>
    <row r="18123" spans="1:6" x14ac:dyDescent="0.3">
      <c r="A18123" s="336">
        <v>58621</v>
      </c>
      <c r="B18123" s="2" t="s">
        <v>295</v>
      </c>
      <c r="C18123" s="429">
        <v>7.8382209999999999</v>
      </c>
      <c r="D18123" s="429">
        <v>1.658579</v>
      </c>
      <c r="E18123" s="429">
        <v>6.1796419999999994</v>
      </c>
      <c r="F18123" s="429">
        <v>30.200443000000003</v>
      </c>
    </row>
    <row r="18124" spans="1:6" x14ac:dyDescent="0.3">
      <c r="A18124" s="336">
        <v>58622</v>
      </c>
      <c r="B18124" s="2" t="s">
        <v>295</v>
      </c>
      <c r="C18124" s="429">
        <v>7.446707</v>
      </c>
      <c r="D18124" s="429">
        <v>1.7907040000000001</v>
      </c>
      <c r="E18124" s="429">
        <v>5.6560030000000001</v>
      </c>
      <c r="F18124" s="429">
        <v>27.757147999999994</v>
      </c>
    </row>
    <row r="18125" spans="1:6" x14ac:dyDescent="0.3">
      <c r="A18125" s="336">
        <v>58623</v>
      </c>
      <c r="B18125" s="2" t="s">
        <v>295</v>
      </c>
      <c r="C18125" s="429">
        <v>7.7314379999999998</v>
      </c>
      <c r="D18125" s="429">
        <v>1.712566</v>
      </c>
      <c r="E18125" s="429">
        <v>6.018872</v>
      </c>
      <c r="F18125" s="429">
        <v>30.085086000000004</v>
      </c>
    </row>
    <row r="18126" spans="1:6" x14ac:dyDescent="0.3">
      <c r="A18126" s="336">
        <v>58625</v>
      </c>
      <c r="B18126" s="2" t="s">
        <v>295</v>
      </c>
      <c r="C18126" s="429">
        <v>7.1328610000000001</v>
      </c>
      <c r="D18126" s="429">
        <v>2.0012439999999998</v>
      </c>
      <c r="E18126" s="429">
        <v>5.1316170000000003</v>
      </c>
      <c r="F18126" s="429">
        <v>24.332575999999992</v>
      </c>
    </row>
    <row r="18127" spans="1:6" x14ac:dyDescent="0.3">
      <c r="A18127" s="336">
        <v>58626</v>
      </c>
      <c r="B18127" s="2" t="s">
        <v>295</v>
      </c>
      <c r="C18127" s="429">
        <v>7.1969219999999998</v>
      </c>
      <c r="D18127" s="429">
        <v>1.9453039999999999</v>
      </c>
      <c r="E18127" s="429">
        <v>5.2516179999999997</v>
      </c>
      <c r="F18127" s="429">
        <v>25.112002000000004</v>
      </c>
    </row>
    <row r="18128" spans="1:6" x14ac:dyDescent="0.3">
      <c r="A18128" s="336">
        <v>58627</v>
      </c>
      <c r="B18128" s="2" t="s">
        <v>295</v>
      </c>
      <c r="C18128" s="429">
        <v>7.5773830000000002</v>
      </c>
      <c r="D18128" s="429">
        <v>1.752766</v>
      </c>
      <c r="E18128" s="429">
        <v>5.8246169999999999</v>
      </c>
      <c r="F18128" s="429">
        <v>28.459870000000002</v>
      </c>
    </row>
    <row r="18129" spans="1:6" x14ac:dyDescent="0.3">
      <c r="A18129" s="336">
        <v>58630</v>
      </c>
      <c r="B18129" s="2" t="s">
        <v>295</v>
      </c>
      <c r="C18129" s="429">
        <v>7.2588730000000004</v>
      </c>
      <c r="D18129" s="429">
        <v>1.904493</v>
      </c>
      <c r="E18129" s="429">
        <v>5.3543800000000008</v>
      </c>
      <c r="F18129" s="429">
        <v>25.716945000000003</v>
      </c>
    </row>
    <row r="18130" spans="1:6" x14ac:dyDescent="0.3">
      <c r="A18130" s="336">
        <v>58631</v>
      </c>
      <c r="B18130" s="2" t="s">
        <v>295</v>
      </c>
      <c r="C18130" s="429">
        <v>7.180301</v>
      </c>
      <c r="D18130" s="429">
        <v>1.964904</v>
      </c>
      <c r="E18130" s="429">
        <v>5.2153970000000003</v>
      </c>
      <c r="F18130" s="429">
        <v>25.309864000000005</v>
      </c>
    </row>
    <row r="18131" spans="1:6" x14ac:dyDescent="0.3">
      <c r="A18131" s="336">
        <v>58632</v>
      </c>
      <c r="B18131" s="2" t="s">
        <v>295</v>
      </c>
      <c r="C18131" s="429">
        <v>7.8519490000000003</v>
      </c>
      <c r="D18131" s="429">
        <v>1.6112059999999999</v>
      </c>
      <c r="E18131" s="429">
        <v>6.2407430000000002</v>
      </c>
      <c r="F18131" s="429">
        <v>30.482510000000005</v>
      </c>
    </row>
    <row r="18132" spans="1:6" x14ac:dyDescent="0.3">
      <c r="A18132" s="336">
        <v>58634</v>
      </c>
      <c r="B18132" s="2" t="s">
        <v>295</v>
      </c>
      <c r="C18132" s="429">
        <v>7.5363410000000002</v>
      </c>
      <c r="D18132" s="429">
        <v>1.7748189999999999</v>
      </c>
      <c r="E18132" s="429">
        <v>5.7615220000000003</v>
      </c>
      <c r="F18132" s="429">
        <v>28.006247000000009</v>
      </c>
    </row>
    <row r="18133" spans="1:6" x14ac:dyDescent="0.3">
      <c r="A18133" s="336">
        <v>58636</v>
      </c>
      <c r="B18133" s="2" t="s">
        <v>295</v>
      </c>
      <c r="C18133" s="429">
        <v>7.1393810000000002</v>
      </c>
      <c r="D18133" s="429">
        <v>1.9839329999999999</v>
      </c>
      <c r="E18133" s="429">
        <v>5.1554479999999998</v>
      </c>
      <c r="F18133" s="429">
        <v>24.511511000000006</v>
      </c>
    </row>
    <row r="18134" spans="1:6" x14ac:dyDescent="0.3">
      <c r="A18134" s="336">
        <v>58638</v>
      </c>
      <c r="B18134" s="2" t="s">
        <v>295</v>
      </c>
      <c r="C18134" s="429">
        <v>7.1866139999999996</v>
      </c>
      <c r="D18134" s="429">
        <v>1.9730190000000001</v>
      </c>
      <c r="E18134" s="429">
        <v>5.2135949999999998</v>
      </c>
      <c r="F18134" s="429">
        <v>24.940916999999999</v>
      </c>
    </row>
    <row r="18135" spans="1:6" x14ac:dyDescent="0.3">
      <c r="A18135" s="336">
        <v>58639</v>
      </c>
      <c r="B18135" s="2" t="s">
        <v>295</v>
      </c>
      <c r="C18135" s="429">
        <v>7.5269469999999998</v>
      </c>
      <c r="D18135" s="429">
        <v>1.772637</v>
      </c>
      <c r="E18135" s="429">
        <v>5.7543100000000003</v>
      </c>
      <c r="F18135" s="429">
        <v>28.900064</v>
      </c>
    </row>
    <row r="18136" spans="1:6" x14ac:dyDescent="0.3">
      <c r="A18136" s="336">
        <v>58640</v>
      </c>
      <c r="B18136" s="2" t="s">
        <v>295</v>
      </c>
      <c r="C18136" s="429">
        <v>7.2274580000000004</v>
      </c>
      <c r="D18136" s="429">
        <v>1.913006</v>
      </c>
      <c r="E18136" s="429">
        <v>5.3144520000000002</v>
      </c>
      <c r="F18136" s="429">
        <v>25.583336000000003</v>
      </c>
    </row>
    <row r="18137" spans="1:6" x14ac:dyDescent="0.3">
      <c r="A18137" s="336">
        <v>58641</v>
      </c>
      <c r="B18137" s="2" t="s">
        <v>295</v>
      </c>
      <c r="C18137" s="429">
        <v>7.2942030000000004</v>
      </c>
      <c r="D18137" s="429">
        <v>1.8580829999999999</v>
      </c>
      <c r="E18137" s="429">
        <v>5.4361200000000007</v>
      </c>
      <c r="F18137" s="429">
        <v>26.094952999999993</v>
      </c>
    </row>
    <row r="18138" spans="1:6" x14ac:dyDescent="0.3">
      <c r="A18138" s="336">
        <v>58642</v>
      </c>
      <c r="B18138" s="2" t="s">
        <v>295</v>
      </c>
      <c r="C18138" s="429">
        <v>7.2859410000000002</v>
      </c>
      <c r="D18138" s="429">
        <v>1.870633</v>
      </c>
      <c r="E18138" s="429">
        <v>5.4153080000000005</v>
      </c>
      <c r="F18138" s="429">
        <v>26.276114</v>
      </c>
    </row>
    <row r="18139" spans="1:6" x14ac:dyDescent="0.3">
      <c r="A18139" s="336">
        <v>58643</v>
      </c>
      <c r="B18139" s="2" t="s">
        <v>295</v>
      </c>
      <c r="C18139" s="429">
        <v>7.8596899999999996</v>
      </c>
      <c r="D18139" s="429">
        <v>1.6236029999999999</v>
      </c>
      <c r="E18139" s="429">
        <v>6.2360869999999995</v>
      </c>
      <c r="F18139" s="429">
        <v>30.574256999999999</v>
      </c>
    </row>
    <row r="18140" spans="1:6" x14ac:dyDescent="0.3">
      <c r="A18140" s="336">
        <v>58645</v>
      </c>
      <c r="B18140" s="2" t="s">
        <v>295</v>
      </c>
      <c r="C18140" s="429">
        <v>7.6763680000000001</v>
      </c>
      <c r="D18140" s="429">
        <v>1.722756</v>
      </c>
      <c r="E18140" s="429">
        <v>5.9536119999999997</v>
      </c>
      <c r="F18140" s="429">
        <v>29.177719999999994</v>
      </c>
    </row>
    <row r="18141" spans="1:6" x14ac:dyDescent="0.3">
      <c r="A18141" s="336">
        <v>58646</v>
      </c>
      <c r="B18141" s="2" t="s">
        <v>295</v>
      </c>
      <c r="C18141" s="429">
        <v>7.3792920000000004</v>
      </c>
      <c r="D18141" s="429">
        <v>1.782715</v>
      </c>
      <c r="E18141" s="429">
        <v>5.5965769999999999</v>
      </c>
      <c r="F18141" s="429">
        <v>27.323530999999996</v>
      </c>
    </row>
    <row r="18142" spans="1:6" x14ac:dyDescent="0.3">
      <c r="A18142" s="336">
        <v>58647</v>
      </c>
      <c r="B18142" s="2" t="s">
        <v>295</v>
      </c>
      <c r="C18142" s="429">
        <v>7.4100250000000001</v>
      </c>
      <c r="D18142" s="429">
        <v>1.8153319999999999</v>
      </c>
      <c r="E18142" s="429">
        <v>5.5946930000000004</v>
      </c>
      <c r="F18142" s="429">
        <v>27.433587000000003</v>
      </c>
    </row>
    <row r="18143" spans="1:6" x14ac:dyDescent="0.3">
      <c r="A18143" s="336">
        <v>58649</v>
      </c>
      <c r="B18143" s="2" t="s">
        <v>295</v>
      </c>
      <c r="C18143" s="429">
        <v>7.5973930000000003</v>
      </c>
      <c r="D18143" s="429">
        <v>1.786246</v>
      </c>
      <c r="E18143" s="429">
        <v>5.8111470000000001</v>
      </c>
      <c r="F18143" s="429">
        <v>29.057409</v>
      </c>
    </row>
    <row r="18144" spans="1:6" x14ac:dyDescent="0.3">
      <c r="A18144" s="336">
        <v>58650</v>
      </c>
      <c r="B18144" s="2" t="s">
        <v>295</v>
      </c>
      <c r="C18144" s="429">
        <v>7.4404320000000004</v>
      </c>
      <c r="D18144" s="429">
        <v>1.78826</v>
      </c>
      <c r="E18144" s="429">
        <v>5.6521720000000002</v>
      </c>
      <c r="F18144" s="429">
        <v>27.715747</v>
      </c>
    </row>
    <row r="18145" spans="1:6" x14ac:dyDescent="0.3">
      <c r="A18145" s="336">
        <v>58651</v>
      </c>
      <c r="B18145" s="2" t="s">
        <v>295</v>
      </c>
      <c r="C18145" s="429">
        <v>7.8690499999999997</v>
      </c>
      <c r="D18145" s="429">
        <v>1.6276010000000001</v>
      </c>
      <c r="E18145" s="429">
        <v>6.2414489999999994</v>
      </c>
      <c r="F18145" s="429">
        <v>30.961010999999996</v>
      </c>
    </row>
    <row r="18146" spans="1:6" x14ac:dyDescent="0.3">
      <c r="A18146" s="336">
        <v>58652</v>
      </c>
      <c r="B18146" s="2" t="s">
        <v>295</v>
      </c>
      <c r="C18146" s="429">
        <v>7.2162319999999998</v>
      </c>
      <c r="D18146" s="429">
        <v>1.9504379999999999</v>
      </c>
      <c r="E18146" s="429">
        <v>5.2657939999999996</v>
      </c>
      <c r="F18146" s="429">
        <v>25.075222999999994</v>
      </c>
    </row>
    <row r="18147" spans="1:6" x14ac:dyDescent="0.3">
      <c r="A18147" s="336">
        <v>58653</v>
      </c>
      <c r="B18147" s="2" t="s">
        <v>295</v>
      </c>
      <c r="C18147" s="429">
        <v>7.6659569999999997</v>
      </c>
      <c r="D18147" s="429">
        <v>1.7609239999999999</v>
      </c>
      <c r="E18147" s="429">
        <v>5.9050329999999995</v>
      </c>
      <c r="F18147" s="429">
        <v>29.585690999999997</v>
      </c>
    </row>
    <row r="18148" spans="1:6" x14ac:dyDescent="0.3">
      <c r="A18148" s="336">
        <v>58654</v>
      </c>
      <c r="B18148" s="2" t="s">
        <v>295</v>
      </c>
      <c r="C18148" s="429">
        <v>7.8154029999999999</v>
      </c>
      <c r="D18148" s="429">
        <v>1.65977</v>
      </c>
      <c r="E18148" s="429">
        <v>6.1556329999999999</v>
      </c>
      <c r="F18148" s="429">
        <v>30.083272000000001</v>
      </c>
    </row>
    <row r="18149" spans="1:6" x14ac:dyDescent="0.3">
      <c r="A18149" s="336">
        <v>58655</v>
      </c>
      <c r="B18149" s="2" t="s">
        <v>295</v>
      </c>
      <c r="C18149" s="429">
        <v>7.4277189999999997</v>
      </c>
      <c r="D18149" s="429">
        <v>1.8030060000000001</v>
      </c>
      <c r="E18149" s="429">
        <v>5.6247129999999999</v>
      </c>
      <c r="F18149" s="429">
        <v>27.527949999999997</v>
      </c>
    </row>
    <row r="18150" spans="1:6" x14ac:dyDescent="0.3">
      <c r="A18150" s="336">
        <v>58656</v>
      </c>
      <c r="B18150" s="2" t="s">
        <v>295</v>
      </c>
      <c r="C18150" s="429">
        <v>7.2176200000000001</v>
      </c>
      <c r="D18150" s="429">
        <v>1.9389270000000001</v>
      </c>
      <c r="E18150" s="429">
        <v>5.2786930000000005</v>
      </c>
      <c r="F18150" s="429">
        <v>25.222854999999996</v>
      </c>
    </row>
    <row r="18151" spans="1:6" x14ac:dyDescent="0.3">
      <c r="A18151" s="336">
        <v>58701</v>
      </c>
      <c r="B18151" s="2" t="s">
        <v>295</v>
      </c>
      <c r="C18151" s="429">
        <v>6.6428890000000003</v>
      </c>
      <c r="D18151" s="429">
        <v>2.003676</v>
      </c>
      <c r="E18151" s="429">
        <v>4.6392129999999998</v>
      </c>
      <c r="F18151" s="429">
        <v>21.287247000000001</v>
      </c>
    </row>
    <row r="18152" spans="1:6" x14ac:dyDescent="0.3">
      <c r="A18152" s="336">
        <v>58703</v>
      </c>
      <c r="B18152" s="2" t="s">
        <v>295</v>
      </c>
      <c r="C18152" s="429">
        <v>6.6170929999999997</v>
      </c>
      <c r="D18152" s="429">
        <v>2.0480740000000002</v>
      </c>
      <c r="E18152" s="429">
        <v>4.5690189999999991</v>
      </c>
      <c r="F18152" s="429">
        <v>20.856174000000003</v>
      </c>
    </row>
    <row r="18153" spans="1:6" x14ac:dyDescent="0.3">
      <c r="A18153" s="336">
        <v>58704</v>
      </c>
      <c r="B18153" s="2" t="s">
        <v>295</v>
      </c>
      <c r="C18153" s="429">
        <v>6.5895140000000003</v>
      </c>
      <c r="D18153" s="429">
        <v>2.0979709999999998</v>
      </c>
      <c r="E18153" s="429">
        <v>4.4915430000000001</v>
      </c>
      <c r="F18153" s="429">
        <v>20.308156000000004</v>
      </c>
    </row>
    <row r="18154" spans="1:6" x14ac:dyDescent="0.3">
      <c r="A18154" s="336">
        <v>58705</v>
      </c>
      <c r="B18154" s="2" t="s">
        <v>295</v>
      </c>
      <c r="C18154" s="429">
        <v>6.5928560000000003</v>
      </c>
      <c r="D18154" s="429">
        <v>2.0952489999999999</v>
      </c>
      <c r="E18154" s="429">
        <v>4.4976070000000004</v>
      </c>
      <c r="F18154" s="429">
        <v>20.353021999999996</v>
      </c>
    </row>
    <row r="18155" spans="1:6" x14ac:dyDescent="0.3">
      <c r="A18155" s="336">
        <v>58707</v>
      </c>
      <c r="B18155" s="2" t="s">
        <v>295</v>
      </c>
      <c r="C18155" s="429">
        <v>6.6356859999999998</v>
      </c>
      <c r="D18155" s="429">
        <v>2.0229940000000002</v>
      </c>
      <c r="E18155" s="429">
        <v>4.6126919999999991</v>
      </c>
      <c r="F18155" s="429">
        <v>21.119676999999989</v>
      </c>
    </row>
    <row r="18156" spans="1:6" x14ac:dyDescent="0.3">
      <c r="A18156" s="336">
        <v>58710</v>
      </c>
      <c r="B18156" s="2" t="s">
        <v>295</v>
      </c>
      <c r="C18156" s="429">
        <v>6.5166740000000001</v>
      </c>
      <c r="D18156" s="429">
        <v>2.0425939999999998</v>
      </c>
      <c r="E18156" s="429">
        <v>4.4740800000000007</v>
      </c>
      <c r="F18156" s="429">
        <v>21.890626000000008</v>
      </c>
    </row>
    <row r="18157" spans="1:6" x14ac:dyDescent="0.3">
      <c r="A18157" s="336">
        <v>58711</v>
      </c>
      <c r="B18157" s="2" t="s">
        <v>295</v>
      </c>
      <c r="C18157" s="429">
        <v>6.2610950000000001</v>
      </c>
      <c r="D18157" s="429">
        <v>2.2414079999999998</v>
      </c>
      <c r="E18157" s="429">
        <v>4.0196870000000002</v>
      </c>
      <c r="F18157" s="429">
        <v>17.872097000000004</v>
      </c>
    </row>
    <row r="18158" spans="1:6" x14ac:dyDescent="0.3">
      <c r="A18158" s="336">
        <v>58712</v>
      </c>
      <c r="B18158" s="2" t="s">
        <v>295</v>
      </c>
      <c r="C18158" s="429">
        <v>6.537852</v>
      </c>
      <c r="D18158" s="429">
        <v>1.995886</v>
      </c>
      <c r="E18158" s="429">
        <v>4.5419660000000004</v>
      </c>
      <c r="F18158" s="429">
        <v>22.088702000000001</v>
      </c>
    </row>
    <row r="18159" spans="1:6" x14ac:dyDescent="0.3">
      <c r="A18159" s="336">
        <v>58713</v>
      </c>
      <c r="B18159" s="2" t="s">
        <v>295</v>
      </c>
      <c r="C18159" s="429">
        <v>6.4240579999999996</v>
      </c>
      <c r="D18159" s="429">
        <v>2.0703529999999999</v>
      </c>
      <c r="E18159" s="429">
        <v>4.3537049999999997</v>
      </c>
      <c r="F18159" s="429">
        <v>20.697053000000011</v>
      </c>
    </row>
    <row r="18160" spans="1:6" x14ac:dyDescent="0.3">
      <c r="A18160" s="336">
        <v>58716</v>
      </c>
      <c r="B18160" s="2" t="s">
        <v>295</v>
      </c>
      <c r="C18160" s="429">
        <v>6.692075</v>
      </c>
      <c r="D18160" s="429">
        <v>2.0056880000000001</v>
      </c>
      <c r="E18160" s="429">
        <v>4.6863869999999999</v>
      </c>
      <c r="F18160" s="429">
        <v>22.195049999999998</v>
      </c>
    </row>
    <row r="18161" spans="1:6" x14ac:dyDescent="0.3">
      <c r="A18161" s="336">
        <v>58718</v>
      </c>
      <c r="B18161" s="2" t="s">
        <v>295</v>
      </c>
      <c r="C18161" s="429">
        <v>6.6109980000000004</v>
      </c>
      <c r="D18161" s="429">
        <v>2.1319020000000002</v>
      </c>
      <c r="E18161" s="429">
        <v>4.4790960000000002</v>
      </c>
      <c r="F18161" s="429">
        <v>20.69581599999999</v>
      </c>
    </row>
    <row r="18162" spans="1:6" x14ac:dyDescent="0.3">
      <c r="A18162" s="336">
        <v>58721</v>
      </c>
      <c r="B18162" s="2" t="s">
        <v>295</v>
      </c>
      <c r="C18162" s="429">
        <v>6.4566650000000001</v>
      </c>
      <c r="D18162" s="429">
        <v>2.2958280000000002</v>
      </c>
      <c r="E18162" s="429">
        <v>4.1608369999999999</v>
      </c>
      <c r="F18162" s="429">
        <v>19.671558000000005</v>
      </c>
    </row>
    <row r="18163" spans="1:6" x14ac:dyDescent="0.3">
      <c r="A18163" s="336">
        <v>58722</v>
      </c>
      <c r="B18163" s="2" t="s">
        <v>295</v>
      </c>
      <c r="C18163" s="429">
        <v>6.6304559999999997</v>
      </c>
      <c r="D18163" s="429">
        <v>2.0541589999999998</v>
      </c>
      <c r="E18163" s="429">
        <v>4.5762970000000003</v>
      </c>
      <c r="F18163" s="429">
        <v>20.848465999999998</v>
      </c>
    </row>
    <row r="18164" spans="1:6" x14ac:dyDescent="0.3">
      <c r="A18164" s="336">
        <v>58723</v>
      </c>
      <c r="B18164" s="2" t="s">
        <v>295</v>
      </c>
      <c r="C18164" s="429">
        <v>6.5944690000000001</v>
      </c>
      <c r="D18164" s="429">
        <v>2.0106809999999999</v>
      </c>
      <c r="E18164" s="429">
        <v>4.5837880000000002</v>
      </c>
      <c r="F18164" s="429">
        <v>22.217110999999999</v>
      </c>
    </row>
    <row r="18165" spans="1:6" x14ac:dyDescent="0.3">
      <c r="A18165" s="336">
        <v>58725</v>
      </c>
      <c r="B18165" s="2" t="s">
        <v>295</v>
      </c>
      <c r="C18165" s="429">
        <v>6.5482490000000002</v>
      </c>
      <c r="D18165" s="429">
        <v>2.166804</v>
      </c>
      <c r="E18165" s="429">
        <v>4.3814450000000003</v>
      </c>
      <c r="F18165" s="429">
        <v>20.158012999999997</v>
      </c>
    </row>
    <row r="18166" spans="1:6" x14ac:dyDescent="0.3">
      <c r="A18166" s="336">
        <v>58727</v>
      </c>
      <c r="B18166" s="2" t="s">
        <v>295</v>
      </c>
      <c r="C18166" s="429">
        <v>6.7140449999999996</v>
      </c>
      <c r="D18166" s="429">
        <v>2.1645989999999999</v>
      </c>
      <c r="E18166" s="429">
        <v>4.5494459999999997</v>
      </c>
      <c r="F18166" s="429">
        <v>21.183550000000004</v>
      </c>
    </row>
    <row r="18167" spans="1:6" x14ac:dyDescent="0.3">
      <c r="A18167" s="336">
        <v>58730</v>
      </c>
      <c r="B18167" s="2" t="s">
        <v>295</v>
      </c>
      <c r="C18167" s="429">
        <v>6.9580909999999996</v>
      </c>
      <c r="D18167" s="429">
        <v>2.011139</v>
      </c>
      <c r="E18167" s="429">
        <v>4.9469519999999996</v>
      </c>
      <c r="F18167" s="429">
        <v>23.627327999999999</v>
      </c>
    </row>
    <row r="18168" spans="1:6" x14ac:dyDescent="0.3">
      <c r="A18168" s="336">
        <v>58731</v>
      </c>
      <c r="B18168" s="2" t="s">
        <v>295</v>
      </c>
      <c r="C18168" s="429">
        <v>6.5041120000000001</v>
      </c>
      <c r="D18168" s="429">
        <v>2.0596000000000001</v>
      </c>
      <c r="E18168" s="429">
        <v>4.4445119999999996</v>
      </c>
      <c r="F18168" s="429">
        <v>20.587997000000005</v>
      </c>
    </row>
    <row r="18169" spans="1:6" x14ac:dyDescent="0.3">
      <c r="A18169" s="336">
        <v>58733</v>
      </c>
      <c r="B18169" s="2" t="s">
        <v>295</v>
      </c>
      <c r="C18169" s="429">
        <v>6.6442439999999996</v>
      </c>
      <c r="D18169" s="429">
        <v>2.0739260000000002</v>
      </c>
      <c r="E18169" s="429">
        <v>4.5703179999999994</v>
      </c>
      <c r="F18169" s="429">
        <v>20.932615000000002</v>
      </c>
    </row>
    <row r="18170" spans="1:6" x14ac:dyDescent="0.3">
      <c r="A18170" s="336">
        <v>58734</v>
      </c>
      <c r="B18170" s="2" t="s">
        <v>295</v>
      </c>
      <c r="C18170" s="429">
        <v>6.5264639999999998</v>
      </c>
      <c r="D18170" s="429">
        <v>2.2060270000000002</v>
      </c>
      <c r="E18170" s="429">
        <v>4.3204370000000001</v>
      </c>
      <c r="F18170" s="429">
        <v>20.096764999999994</v>
      </c>
    </row>
    <row r="18171" spans="1:6" x14ac:dyDescent="0.3">
      <c r="A18171" s="336">
        <v>58735</v>
      </c>
      <c r="B18171" s="2" t="s">
        <v>295</v>
      </c>
      <c r="C18171" s="429">
        <v>6.7377729999999998</v>
      </c>
      <c r="D18171" s="429">
        <v>2.019825</v>
      </c>
      <c r="E18171" s="429">
        <v>4.7179479999999998</v>
      </c>
      <c r="F18171" s="429">
        <v>21.986774000000011</v>
      </c>
    </row>
    <row r="18172" spans="1:6" x14ac:dyDescent="0.3">
      <c r="A18172" s="336">
        <v>58736</v>
      </c>
      <c r="B18172" s="2" t="s">
        <v>295</v>
      </c>
      <c r="C18172" s="429">
        <v>6.5266960000000003</v>
      </c>
      <c r="D18172" s="429">
        <v>2.0184709999999999</v>
      </c>
      <c r="E18172" s="429">
        <v>4.5082250000000004</v>
      </c>
      <c r="F18172" s="429">
        <v>22.013278</v>
      </c>
    </row>
    <row r="18173" spans="1:6" x14ac:dyDescent="0.3">
      <c r="A18173" s="336">
        <v>58737</v>
      </c>
      <c r="B18173" s="2" t="s">
        <v>295</v>
      </c>
      <c r="C18173" s="429">
        <v>6.4883759999999997</v>
      </c>
      <c r="D18173" s="429">
        <v>2.301892</v>
      </c>
      <c r="E18173" s="429">
        <v>4.1864840000000001</v>
      </c>
      <c r="F18173" s="429">
        <v>19.789941999999993</v>
      </c>
    </row>
    <row r="18174" spans="1:6" x14ac:dyDescent="0.3">
      <c r="A18174" s="336">
        <v>58740</v>
      </c>
      <c r="B18174" s="2" t="s">
        <v>295</v>
      </c>
      <c r="C18174" s="429">
        <v>6.5471570000000003</v>
      </c>
      <c r="D18174" s="429">
        <v>2.109105</v>
      </c>
      <c r="E18174" s="429">
        <v>4.4380520000000008</v>
      </c>
      <c r="F18174" s="429">
        <v>20.169857</v>
      </c>
    </row>
    <row r="18175" spans="1:6" x14ac:dyDescent="0.3">
      <c r="A18175" s="336">
        <v>58741</v>
      </c>
      <c r="B18175" s="2" t="s">
        <v>295</v>
      </c>
      <c r="C18175" s="429">
        <v>6.53688</v>
      </c>
      <c r="D18175" s="429">
        <v>2.0082460000000002</v>
      </c>
      <c r="E18175" s="429">
        <v>4.5286340000000003</v>
      </c>
      <c r="F18175" s="429">
        <v>21.533880000000007</v>
      </c>
    </row>
    <row r="18176" spans="1:6" x14ac:dyDescent="0.3">
      <c r="A18176" s="336">
        <v>58744</v>
      </c>
      <c r="B18176" s="2" t="s">
        <v>295</v>
      </c>
      <c r="C18176" s="429">
        <v>6.5202030000000004</v>
      </c>
      <c r="D18176" s="429">
        <v>1.998014</v>
      </c>
      <c r="E18176" s="429">
        <v>4.5221890000000009</v>
      </c>
      <c r="F18176" s="429">
        <v>21.914523000000006</v>
      </c>
    </row>
    <row r="18177" spans="1:6" x14ac:dyDescent="0.3">
      <c r="A18177" s="336">
        <v>58746</v>
      </c>
      <c r="B18177" s="2" t="s">
        <v>295</v>
      </c>
      <c r="C18177" s="429">
        <v>6.4870409999999996</v>
      </c>
      <c r="D18177" s="429">
        <v>2.2601680000000002</v>
      </c>
      <c r="E18177" s="429">
        <v>4.2268729999999994</v>
      </c>
      <c r="F18177" s="429">
        <v>19.795859000000007</v>
      </c>
    </row>
    <row r="18178" spans="1:6" x14ac:dyDescent="0.3">
      <c r="A18178" s="336">
        <v>58748</v>
      </c>
      <c r="B18178" s="2" t="s">
        <v>295</v>
      </c>
      <c r="C18178" s="429">
        <v>6.2659479999999999</v>
      </c>
      <c r="D18178" s="429">
        <v>2.1545450000000002</v>
      </c>
      <c r="E18178" s="429">
        <v>4.1114029999999993</v>
      </c>
      <c r="F18178" s="429">
        <v>19.909655999999998</v>
      </c>
    </row>
    <row r="18179" spans="1:6" x14ac:dyDescent="0.3">
      <c r="A18179" s="336">
        <v>58750</v>
      </c>
      <c r="B18179" s="2" t="s">
        <v>295</v>
      </c>
      <c r="C18179" s="429">
        <v>6.4848359999999996</v>
      </c>
      <c r="D18179" s="429">
        <v>2.1691370000000001</v>
      </c>
      <c r="E18179" s="429">
        <v>4.3156989999999995</v>
      </c>
      <c r="F18179" s="429">
        <v>19.516485000000003</v>
      </c>
    </row>
    <row r="18180" spans="1:6" x14ac:dyDescent="0.3">
      <c r="A18180" s="336">
        <v>58752</v>
      </c>
      <c r="B18180" s="2" t="s">
        <v>295</v>
      </c>
      <c r="C18180" s="429">
        <v>6.62852</v>
      </c>
      <c r="D18180" s="429">
        <v>2.2378689999999999</v>
      </c>
      <c r="E18180" s="429">
        <v>4.3906510000000001</v>
      </c>
      <c r="F18180" s="429">
        <v>20.561751000000008</v>
      </c>
    </row>
    <row r="18181" spans="1:6" x14ac:dyDescent="0.3">
      <c r="A18181" s="336">
        <v>58755</v>
      </c>
      <c r="B18181" s="2" t="s">
        <v>295</v>
      </c>
      <c r="C18181" s="429">
        <v>6.9012510000000002</v>
      </c>
      <c r="D18181" s="429">
        <v>2.0760369999999999</v>
      </c>
      <c r="E18181" s="429">
        <v>4.8252140000000008</v>
      </c>
      <c r="F18181" s="429">
        <v>23.078919000000006</v>
      </c>
    </row>
    <row r="18182" spans="1:6" x14ac:dyDescent="0.3">
      <c r="A18182" s="336">
        <v>58756</v>
      </c>
      <c r="B18182" s="2" t="s">
        <v>295</v>
      </c>
      <c r="C18182" s="429">
        <v>6.7348990000000004</v>
      </c>
      <c r="D18182" s="429">
        <v>2.0650430000000002</v>
      </c>
      <c r="E18182" s="429">
        <v>4.6698560000000002</v>
      </c>
      <c r="F18182" s="429">
        <v>21.766428999999999</v>
      </c>
    </row>
    <row r="18183" spans="1:6" x14ac:dyDescent="0.3">
      <c r="A18183" s="336">
        <v>58757</v>
      </c>
      <c r="B18183" s="2" t="s">
        <v>295</v>
      </c>
      <c r="C18183" s="429">
        <v>7.1387429999999998</v>
      </c>
      <c r="D18183" s="429">
        <v>1.963606</v>
      </c>
      <c r="E18183" s="429">
        <v>5.1751369999999994</v>
      </c>
      <c r="F18183" s="429">
        <v>24.813223999999998</v>
      </c>
    </row>
    <row r="18184" spans="1:6" x14ac:dyDescent="0.3">
      <c r="A18184" s="336">
        <v>58758</v>
      </c>
      <c r="B18184" s="2" t="s">
        <v>295</v>
      </c>
      <c r="C18184" s="429">
        <v>6.5198219999999996</v>
      </c>
      <c r="D18184" s="429">
        <v>2.0713050000000002</v>
      </c>
      <c r="E18184" s="429">
        <v>4.4485169999999989</v>
      </c>
      <c r="F18184" s="429">
        <v>21.89814599999999</v>
      </c>
    </row>
    <row r="18185" spans="1:6" x14ac:dyDescent="0.3">
      <c r="A18185" s="336">
        <v>58759</v>
      </c>
      <c r="B18185" s="2" t="s">
        <v>295</v>
      </c>
      <c r="C18185" s="429">
        <v>6.6843250000000003</v>
      </c>
      <c r="D18185" s="429">
        <v>2.009601</v>
      </c>
      <c r="E18185" s="429">
        <v>4.6747240000000003</v>
      </c>
      <c r="F18185" s="429">
        <v>21.919056999999995</v>
      </c>
    </row>
    <row r="18186" spans="1:6" x14ac:dyDescent="0.3">
      <c r="A18186" s="336">
        <v>58760</v>
      </c>
      <c r="B18186" s="2" t="s">
        <v>295</v>
      </c>
      <c r="C18186" s="429">
        <v>6.4178199999999999</v>
      </c>
      <c r="D18186" s="429">
        <v>2.158687</v>
      </c>
      <c r="E18186" s="429">
        <v>4.2591330000000003</v>
      </c>
      <c r="F18186" s="429">
        <v>19.187347000000003</v>
      </c>
    </row>
    <row r="18187" spans="1:6" x14ac:dyDescent="0.3">
      <c r="A18187" s="336">
        <v>58761</v>
      </c>
      <c r="B18187" s="2" t="s">
        <v>295</v>
      </c>
      <c r="C18187" s="429">
        <v>6.3693920000000004</v>
      </c>
      <c r="D18187" s="429">
        <v>2.2379549999999999</v>
      </c>
      <c r="E18187" s="429">
        <v>4.131437</v>
      </c>
      <c r="F18187" s="429">
        <v>18.704079</v>
      </c>
    </row>
    <row r="18188" spans="1:6" x14ac:dyDescent="0.3">
      <c r="A18188" s="336">
        <v>58762</v>
      </c>
      <c r="B18188" s="2" t="s">
        <v>295</v>
      </c>
      <c r="C18188" s="429">
        <v>6.374746</v>
      </c>
      <c r="D18188" s="429">
        <v>2.1012089999999999</v>
      </c>
      <c r="E18188" s="429">
        <v>4.2735370000000001</v>
      </c>
      <c r="F18188" s="429">
        <v>19.504342000000008</v>
      </c>
    </row>
    <row r="18189" spans="1:6" x14ac:dyDescent="0.3">
      <c r="A18189" s="336">
        <v>58763</v>
      </c>
      <c r="B18189" s="2" t="s">
        <v>295</v>
      </c>
      <c r="C18189" s="429">
        <v>7.0192649999999999</v>
      </c>
      <c r="D18189" s="429">
        <v>2.0249410000000001</v>
      </c>
      <c r="E18189" s="429">
        <v>4.9943239999999998</v>
      </c>
      <c r="F18189" s="429">
        <v>23.790888000000002</v>
      </c>
    </row>
    <row r="18190" spans="1:6" x14ac:dyDescent="0.3">
      <c r="A18190" s="336">
        <v>58765</v>
      </c>
      <c r="B18190" s="2" t="s">
        <v>295</v>
      </c>
      <c r="C18190" s="429">
        <v>6.8340940000000003</v>
      </c>
      <c r="D18190" s="429">
        <v>2.0750829999999998</v>
      </c>
      <c r="E18190" s="429">
        <v>4.759011000000001</v>
      </c>
      <c r="F18190" s="429">
        <v>22.184637000000002</v>
      </c>
    </row>
    <row r="18191" spans="1:6" x14ac:dyDescent="0.3">
      <c r="A18191" s="336">
        <v>58768</v>
      </c>
      <c r="B18191" s="2" t="s">
        <v>295</v>
      </c>
      <c r="C18191" s="429">
        <v>6.5991119999999999</v>
      </c>
      <c r="D18191" s="429">
        <v>2.0095190000000001</v>
      </c>
      <c r="E18191" s="429">
        <v>4.5895929999999998</v>
      </c>
      <c r="F18191" s="429">
        <v>21.38993099999999</v>
      </c>
    </row>
    <row r="18192" spans="1:6" x14ac:dyDescent="0.3">
      <c r="A18192" s="336">
        <v>58769</v>
      </c>
      <c r="B18192" s="2" t="s">
        <v>295</v>
      </c>
      <c r="C18192" s="429">
        <v>6.749047</v>
      </c>
      <c r="D18192" s="429">
        <v>2.142541</v>
      </c>
      <c r="E18192" s="429">
        <v>4.6065059999999995</v>
      </c>
      <c r="F18192" s="429">
        <v>21.606588000000006</v>
      </c>
    </row>
    <row r="18193" spans="1:6" x14ac:dyDescent="0.3">
      <c r="A18193" s="336">
        <v>58770</v>
      </c>
      <c r="B18193" s="2" t="s">
        <v>295</v>
      </c>
      <c r="C18193" s="429">
        <v>6.8950269999999998</v>
      </c>
      <c r="D18193" s="429">
        <v>2.0590079999999999</v>
      </c>
      <c r="E18193" s="429">
        <v>4.8360190000000003</v>
      </c>
      <c r="F18193" s="429">
        <v>22.733525999999994</v>
      </c>
    </row>
    <row r="18194" spans="1:6" x14ac:dyDescent="0.3">
      <c r="A18194" s="336">
        <v>58771</v>
      </c>
      <c r="B18194" s="2" t="s">
        <v>295</v>
      </c>
      <c r="C18194" s="429">
        <v>6.7455850000000002</v>
      </c>
      <c r="D18194" s="429">
        <v>2.101699</v>
      </c>
      <c r="E18194" s="429">
        <v>4.6438860000000002</v>
      </c>
      <c r="F18194" s="429">
        <v>21.690356999999999</v>
      </c>
    </row>
    <row r="18195" spans="1:6" x14ac:dyDescent="0.3">
      <c r="A18195" s="336">
        <v>58772</v>
      </c>
      <c r="B18195" s="2" t="s">
        <v>295</v>
      </c>
      <c r="C18195" s="429">
        <v>6.5759299999999996</v>
      </c>
      <c r="D18195" s="429">
        <v>2.260694</v>
      </c>
      <c r="E18195" s="429">
        <v>4.3152359999999996</v>
      </c>
      <c r="F18195" s="429">
        <v>20.159255999999996</v>
      </c>
    </row>
    <row r="18196" spans="1:6" x14ac:dyDescent="0.3">
      <c r="A18196" s="336">
        <v>58773</v>
      </c>
      <c r="B18196" s="2" t="s">
        <v>295</v>
      </c>
      <c r="C18196" s="429">
        <v>6.7285389999999996</v>
      </c>
      <c r="D18196" s="429">
        <v>2.1776450000000001</v>
      </c>
      <c r="E18196" s="429">
        <v>4.5508939999999996</v>
      </c>
      <c r="F18196" s="429">
        <v>21.496863000000005</v>
      </c>
    </row>
    <row r="18197" spans="1:6" x14ac:dyDescent="0.3">
      <c r="A18197" s="336">
        <v>58775</v>
      </c>
      <c r="B18197" s="2" t="s">
        <v>295</v>
      </c>
      <c r="C18197" s="429">
        <v>6.9729530000000004</v>
      </c>
      <c r="D18197" s="429">
        <v>2.0226510000000002</v>
      </c>
      <c r="E18197" s="429">
        <v>4.9503020000000006</v>
      </c>
      <c r="F18197" s="429">
        <v>23.385635999999998</v>
      </c>
    </row>
    <row r="18198" spans="1:6" x14ac:dyDescent="0.3">
      <c r="A18198" s="336">
        <v>58776</v>
      </c>
      <c r="B18198" s="2" t="s">
        <v>295</v>
      </c>
      <c r="C18198" s="429">
        <v>6.8560049999999997</v>
      </c>
      <c r="D18198" s="429">
        <v>2.108501</v>
      </c>
      <c r="E18198" s="429">
        <v>4.7475039999999993</v>
      </c>
      <c r="F18198" s="429">
        <v>22.500815000000003</v>
      </c>
    </row>
    <row r="18199" spans="1:6" x14ac:dyDescent="0.3">
      <c r="A18199" s="336">
        <v>58778</v>
      </c>
      <c r="B18199" s="2" t="s">
        <v>295</v>
      </c>
      <c r="C18199" s="429">
        <v>6.6293379999999997</v>
      </c>
      <c r="D18199" s="429">
        <v>2.0112830000000002</v>
      </c>
      <c r="E18199" s="429">
        <v>4.618055</v>
      </c>
      <c r="F18199" s="429">
        <v>22.088471000000002</v>
      </c>
    </row>
    <row r="18200" spans="1:6" x14ac:dyDescent="0.3">
      <c r="A18200" s="336">
        <v>58779</v>
      </c>
      <c r="B18200" s="2" t="s">
        <v>295</v>
      </c>
      <c r="C18200" s="429">
        <v>6.8047820000000003</v>
      </c>
      <c r="D18200" s="429">
        <v>2.0395989999999999</v>
      </c>
      <c r="E18200" s="429">
        <v>4.7651830000000004</v>
      </c>
      <c r="F18200" s="429">
        <v>22.277195999999993</v>
      </c>
    </row>
    <row r="18201" spans="1:6" x14ac:dyDescent="0.3">
      <c r="A18201" s="336">
        <v>58781</v>
      </c>
      <c r="B18201" s="2" t="s">
        <v>295</v>
      </c>
      <c r="C18201" s="429">
        <v>6.6184139999999996</v>
      </c>
      <c r="D18201" s="429">
        <v>1.9939199999999999</v>
      </c>
      <c r="E18201" s="429">
        <v>4.6244939999999994</v>
      </c>
      <c r="F18201" s="429">
        <v>21.627618000000002</v>
      </c>
    </row>
    <row r="18202" spans="1:6" x14ac:dyDescent="0.3">
      <c r="A18202" s="336">
        <v>58782</v>
      </c>
      <c r="B18202" s="2" t="s">
        <v>295</v>
      </c>
      <c r="C18202" s="429">
        <v>6.2977850000000002</v>
      </c>
      <c r="D18202" s="429">
        <v>2.2972860000000002</v>
      </c>
      <c r="E18202" s="429">
        <v>4.0004989999999996</v>
      </c>
      <c r="F18202" s="429">
        <v>18.272948999999997</v>
      </c>
    </row>
    <row r="18203" spans="1:6" x14ac:dyDescent="0.3">
      <c r="A18203" s="336">
        <v>58783</v>
      </c>
      <c r="B18203" s="2" t="s">
        <v>295</v>
      </c>
      <c r="C18203" s="429">
        <v>6.1880040000000003</v>
      </c>
      <c r="D18203" s="429">
        <v>2.1171769999999999</v>
      </c>
      <c r="E18203" s="429">
        <v>4.0708270000000004</v>
      </c>
      <c r="F18203" s="429">
        <v>18.315091000000002</v>
      </c>
    </row>
    <row r="18204" spans="1:6" x14ac:dyDescent="0.3">
      <c r="A18204" s="336">
        <v>58784</v>
      </c>
      <c r="B18204" s="2" t="s">
        <v>295</v>
      </c>
      <c r="C18204" s="429">
        <v>6.8082529999999997</v>
      </c>
      <c r="D18204" s="429">
        <v>2.1263610000000002</v>
      </c>
      <c r="E18204" s="429">
        <v>4.6818919999999995</v>
      </c>
      <c r="F18204" s="429">
        <v>22.148973999999999</v>
      </c>
    </row>
    <row r="18205" spans="1:6" x14ac:dyDescent="0.3">
      <c r="A18205" s="336">
        <v>58785</v>
      </c>
      <c r="B18205" s="2" t="s">
        <v>295</v>
      </c>
      <c r="C18205" s="429">
        <v>6.6084310000000004</v>
      </c>
      <c r="D18205" s="429">
        <v>2.0287320000000002</v>
      </c>
      <c r="E18205" s="429">
        <v>4.5796989999999997</v>
      </c>
      <c r="F18205" s="429">
        <v>21.125365000000002</v>
      </c>
    </row>
    <row r="18206" spans="1:6" x14ac:dyDescent="0.3">
      <c r="A18206" s="336">
        <v>58787</v>
      </c>
      <c r="B18206" s="2" t="s">
        <v>295</v>
      </c>
      <c r="C18206" s="429">
        <v>6.4184910000000004</v>
      </c>
      <c r="D18206" s="429">
        <v>2.2593709999999998</v>
      </c>
      <c r="E18206" s="429">
        <v>4.1591200000000006</v>
      </c>
      <c r="F18206" s="429">
        <v>19.089461999999997</v>
      </c>
    </row>
    <row r="18207" spans="1:6" x14ac:dyDescent="0.3">
      <c r="A18207" s="336">
        <v>58788</v>
      </c>
      <c r="B18207" s="2" t="s">
        <v>295</v>
      </c>
      <c r="C18207" s="429">
        <v>6.3757270000000004</v>
      </c>
      <c r="D18207" s="429">
        <v>2.0439180000000001</v>
      </c>
      <c r="E18207" s="429">
        <v>4.3318089999999998</v>
      </c>
      <c r="F18207" s="429">
        <v>21.229219000000004</v>
      </c>
    </row>
    <row r="18208" spans="1:6" x14ac:dyDescent="0.3">
      <c r="A18208" s="336">
        <v>58789</v>
      </c>
      <c r="B18208" s="2" t="s">
        <v>295</v>
      </c>
      <c r="C18208" s="429">
        <v>6.377529</v>
      </c>
      <c r="D18208" s="429">
        <v>2.0811869999999999</v>
      </c>
      <c r="E18208" s="429">
        <v>4.2963420000000001</v>
      </c>
      <c r="F18208" s="429">
        <v>20.337016000000006</v>
      </c>
    </row>
    <row r="18209" spans="1:6" x14ac:dyDescent="0.3">
      <c r="A18209" s="336">
        <v>58790</v>
      </c>
      <c r="B18209" s="2" t="s">
        <v>295</v>
      </c>
      <c r="C18209" s="429">
        <v>6.6252789999999999</v>
      </c>
      <c r="D18209" s="429">
        <v>1.9892749999999999</v>
      </c>
      <c r="E18209" s="429">
        <v>4.6360039999999998</v>
      </c>
      <c r="F18209" s="429">
        <v>21.868124000000005</v>
      </c>
    </row>
    <row r="18210" spans="1:6" x14ac:dyDescent="0.3">
      <c r="A18210" s="336">
        <v>58792</v>
      </c>
      <c r="B18210" s="2" t="s">
        <v>295</v>
      </c>
      <c r="C18210" s="429">
        <v>6.6024750000000001</v>
      </c>
      <c r="D18210" s="429">
        <v>1.9899579999999999</v>
      </c>
      <c r="E18210" s="429">
        <v>4.6125170000000004</v>
      </c>
      <c r="F18210" s="429">
        <v>22.091994</v>
      </c>
    </row>
    <row r="18211" spans="1:6" x14ac:dyDescent="0.3">
      <c r="A18211" s="336">
        <v>58793</v>
      </c>
      <c r="B18211" s="2" t="s">
        <v>295</v>
      </c>
      <c r="C18211" s="429">
        <v>6.2819209999999996</v>
      </c>
      <c r="D18211" s="429">
        <v>2.164107</v>
      </c>
      <c r="E18211" s="429">
        <v>4.1178139999999992</v>
      </c>
      <c r="F18211" s="429">
        <v>18.219885999999995</v>
      </c>
    </row>
    <row r="18212" spans="1:6" x14ac:dyDescent="0.3">
      <c r="A18212" s="336">
        <v>58794</v>
      </c>
      <c r="B18212" s="2" t="s">
        <v>295</v>
      </c>
      <c r="C18212" s="429">
        <v>6.9410670000000003</v>
      </c>
      <c r="D18212" s="429">
        <v>2.0621559999999999</v>
      </c>
      <c r="E18212" s="429">
        <v>4.8789110000000004</v>
      </c>
      <c r="F18212" s="429">
        <v>23.403116000000004</v>
      </c>
    </row>
    <row r="18213" spans="1:6" x14ac:dyDescent="0.3">
      <c r="A18213" s="336">
        <v>58795</v>
      </c>
      <c r="B18213" s="2" t="s">
        <v>295</v>
      </c>
      <c r="C18213" s="429">
        <v>6.9917819999999997</v>
      </c>
      <c r="D18213" s="429">
        <v>2.0203540000000002</v>
      </c>
      <c r="E18213" s="429">
        <v>4.9714279999999995</v>
      </c>
      <c r="F18213" s="429">
        <v>23.937588999999996</v>
      </c>
    </row>
    <row r="18214" spans="1:6" x14ac:dyDescent="0.3">
      <c r="A18214" s="336">
        <v>58801</v>
      </c>
      <c r="B18214" s="2" t="s">
        <v>295</v>
      </c>
      <c r="C18214" s="429">
        <v>7.5218340000000001</v>
      </c>
      <c r="D18214" s="429">
        <v>1.725087</v>
      </c>
      <c r="E18214" s="429">
        <v>5.7967469999999999</v>
      </c>
      <c r="F18214" s="429">
        <v>28.052550999999994</v>
      </c>
    </row>
    <row r="18215" spans="1:6" x14ac:dyDescent="0.3">
      <c r="A18215" s="336">
        <v>58830</v>
      </c>
      <c r="B18215" s="2" t="s">
        <v>295</v>
      </c>
      <c r="C18215" s="429">
        <v>7.2115530000000003</v>
      </c>
      <c r="D18215" s="429">
        <v>1.886217</v>
      </c>
      <c r="E18215" s="429">
        <v>5.3253360000000001</v>
      </c>
      <c r="F18215" s="429">
        <v>25.753407000000003</v>
      </c>
    </row>
    <row r="18216" spans="1:6" x14ac:dyDescent="0.3">
      <c r="A18216" s="336">
        <v>58831</v>
      </c>
      <c r="B18216" s="2" t="s">
        <v>295</v>
      </c>
      <c r="C18216" s="429">
        <v>7.644107</v>
      </c>
      <c r="D18216" s="429">
        <v>1.7114670000000001</v>
      </c>
      <c r="E18216" s="429">
        <v>5.9326400000000001</v>
      </c>
      <c r="F18216" s="429">
        <v>28.960106</v>
      </c>
    </row>
    <row r="18217" spans="1:6" x14ac:dyDescent="0.3">
      <c r="A18217" s="336">
        <v>58833</v>
      </c>
      <c r="B18217" s="2" t="s">
        <v>295</v>
      </c>
      <c r="C18217" s="429">
        <v>7.097791</v>
      </c>
      <c r="D18217" s="429">
        <v>1.880957</v>
      </c>
      <c r="E18217" s="429">
        <v>5.2168340000000004</v>
      </c>
      <c r="F18217" s="429">
        <v>24.838193000000004</v>
      </c>
    </row>
    <row r="18218" spans="1:6" x14ac:dyDescent="0.3">
      <c r="A18218" s="336">
        <v>58835</v>
      </c>
      <c r="B18218" s="2" t="s">
        <v>295</v>
      </c>
      <c r="C18218" s="429">
        <v>7.5409800000000002</v>
      </c>
      <c r="D18218" s="429">
        <v>1.7520169999999999</v>
      </c>
      <c r="E18218" s="429">
        <v>5.7889630000000007</v>
      </c>
      <c r="F18218" s="429">
        <v>28.273993000000004</v>
      </c>
    </row>
    <row r="18219" spans="1:6" x14ac:dyDescent="0.3">
      <c r="A18219" s="336">
        <v>58838</v>
      </c>
      <c r="B18219" s="2" t="s">
        <v>295</v>
      </c>
      <c r="C18219" s="429">
        <v>7.7714780000000001</v>
      </c>
      <c r="D18219" s="429">
        <v>1.68649</v>
      </c>
      <c r="E18219" s="429">
        <v>6.0849880000000001</v>
      </c>
      <c r="F18219" s="429">
        <v>29.814473</v>
      </c>
    </row>
    <row r="18220" spans="1:6" x14ac:dyDescent="0.3">
      <c r="A18220" s="336">
        <v>58843</v>
      </c>
      <c r="B18220" s="2" t="s">
        <v>295</v>
      </c>
      <c r="C18220" s="429">
        <v>7.3505149999999997</v>
      </c>
      <c r="D18220" s="429">
        <v>1.840233</v>
      </c>
      <c r="E18220" s="429">
        <v>5.5102820000000001</v>
      </c>
      <c r="F18220" s="429">
        <v>26.635909000000005</v>
      </c>
    </row>
    <row r="18221" spans="1:6" x14ac:dyDescent="0.3">
      <c r="A18221" s="336">
        <v>58844</v>
      </c>
      <c r="B18221" s="2" t="s">
        <v>295</v>
      </c>
      <c r="C18221" s="429">
        <v>7.0315479999999999</v>
      </c>
      <c r="D18221" s="429">
        <v>1.8343590000000001</v>
      </c>
      <c r="E18221" s="429">
        <v>5.1971889999999998</v>
      </c>
      <c r="F18221" s="429">
        <v>24.174168999999999</v>
      </c>
    </row>
    <row r="18222" spans="1:6" x14ac:dyDescent="0.3">
      <c r="A18222" s="336">
        <v>58845</v>
      </c>
      <c r="B18222" s="2" t="s">
        <v>295</v>
      </c>
      <c r="C18222" s="429">
        <v>7.2877840000000003</v>
      </c>
      <c r="D18222" s="429">
        <v>1.7455290000000001</v>
      </c>
      <c r="E18222" s="429">
        <v>5.5422549999999999</v>
      </c>
      <c r="F18222" s="429">
        <v>26.106076999999992</v>
      </c>
    </row>
    <row r="18223" spans="1:6" x14ac:dyDescent="0.3">
      <c r="A18223" s="336">
        <v>58847</v>
      </c>
      <c r="B18223" s="2" t="s">
        <v>295</v>
      </c>
      <c r="C18223" s="429">
        <v>7.1597759999999999</v>
      </c>
      <c r="D18223" s="429">
        <v>1.9459500000000001</v>
      </c>
      <c r="E18223" s="429">
        <v>5.2138260000000001</v>
      </c>
      <c r="F18223" s="429">
        <v>25.128792999999995</v>
      </c>
    </row>
    <row r="18224" spans="1:6" x14ac:dyDescent="0.3">
      <c r="A18224" s="336">
        <v>58849</v>
      </c>
      <c r="B18224" s="2" t="s">
        <v>295</v>
      </c>
      <c r="C18224" s="429">
        <v>7.2028939999999997</v>
      </c>
      <c r="D18224" s="429">
        <v>1.922477</v>
      </c>
      <c r="E18224" s="429">
        <v>5.2804169999999999</v>
      </c>
      <c r="F18224" s="429">
        <v>25.469010000000001</v>
      </c>
    </row>
    <row r="18225" spans="1:6" x14ac:dyDescent="0.3">
      <c r="A18225" s="336">
        <v>58852</v>
      </c>
      <c r="B18225" s="2" t="s">
        <v>295</v>
      </c>
      <c r="C18225" s="429">
        <v>7.0289549999999998</v>
      </c>
      <c r="D18225" s="429">
        <v>2.0151849999999998</v>
      </c>
      <c r="E18225" s="429">
        <v>5.0137700000000001</v>
      </c>
      <c r="F18225" s="429">
        <v>24.135556999999999</v>
      </c>
    </row>
    <row r="18226" spans="1:6" x14ac:dyDescent="0.3">
      <c r="A18226" s="336">
        <v>58853</v>
      </c>
      <c r="B18226" s="2" t="s">
        <v>295</v>
      </c>
      <c r="C18226" s="429">
        <v>7.6321969999999997</v>
      </c>
      <c r="D18226" s="429">
        <v>1.6802109999999999</v>
      </c>
      <c r="E18226" s="429">
        <v>5.9519859999999998</v>
      </c>
      <c r="F18226" s="429">
        <v>28.994869999999999</v>
      </c>
    </row>
    <row r="18227" spans="1:6" x14ac:dyDescent="0.3">
      <c r="A18227" s="336">
        <v>58854</v>
      </c>
      <c r="B18227" s="2" t="s">
        <v>295</v>
      </c>
      <c r="C18227" s="429">
        <v>7.4198079999999997</v>
      </c>
      <c r="D18227" s="429">
        <v>1.828686</v>
      </c>
      <c r="E18227" s="429">
        <v>5.5911219999999995</v>
      </c>
      <c r="F18227" s="429">
        <v>27.069139</v>
      </c>
    </row>
    <row r="18228" spans="1:6" x14ac:dyDescent="0.3">
      <c r="A18228" s="336">
        <v>58856</v>
      </c>
      <c r="B18228" s="2" t="s">
        <v>295</v>
      </c>
      <c r="C18228" s="429">
        <v>7.3238240000000001</v>
      </c>
      <c r="D18228" s="429">
        <v>1.789647</v>
      </c>
      <c r="E18228" s="429">
        <v>5.5341769999999997</v>
      </c>
      <c r="F18228" s="429">
        <v>26.530790999999994</v>
      </c>
    </row>
    <row r="18229" spans="1:6" x14ac:dyDescent="0.3">
      <c r="A18229" s="336">
        <v>59001</v>
      </c>
      <c r="B18229" s="2" t="s">
        <v>295</v>
      </c>
      <c r="C18229" s="429">
        <v>7.8989349999999998</v>
      </c>
      <c r="D18229" s="429">
        <v>1.074945</v>
      </c>
      <c r="E18229" s="429">
        <v>6.8239900000000002</v>
      </c>
      <c r="F18229" s="429">
        <v>29.116176999999993</v>
      </c>
    </row>
    <row r="18230" spans="1:6" x14ac:dyDescent="0.3">
      <c r="A18230" s="336">
        <v>59002</v>
      </c>
      <c r="B18230" s="2" t="s">
        <v>295</v>
      </c>
      <c r="C18230" s="429">
        <v>8.4335850000000008</v>
      </c>
      <c r="D18230" s="429">
        <v>0.82447499999999996</v>
      </c>
      <c r="E18230" s="429">
        <v>7.6091100000000012</v>
      </c>
      <c r="F18230" s="429">
        <v>35.294103</v>
      </c>
    </row>
    <row r="18231" spans="1:6" x14ac:dyDescent="0.3">
      <c r="A18231" s="336">
        <v>59003</v>
      </c>
      <c r="B18231" s="2" t="s">
        <v>295</v>
      </c>
      <c r="C18231" s="429">
        <v>8.4880499999999994</v>
      </c>
      <c r="D18231" s="429">
        <v>1.017746</v>
      </c>
      <c r="E18231" s="429">
        <v>7.4703039999999996</v>
      </c>
      <c r="F18231" s="429">
        <v>34.167552000000001</v>
      </c>
    </row>
    <row r="18232" spans="1:6" x14ac:dyDescent="0.3">
      <c r="A18232" s="336">
        <v>59006</v>
      </c>
      <c r="B18232" s="2" t="s">
        <v>295</v>
      </c>
      <c r="C18232" s="429">
        <v>8.5606019999999994</v>
      </c>
      <c r="D18232" s="429">
        <v>0.72782999999999998</v>
      </c>
      <c r="E18232" s="429">
        <v>7.8327719999999994</v>
      </c>
      <c r="F18232" s="429">
        <v>36.730936999999997</v>
      </c>
    </row>
    <row r="18233" spans="1:6" x14ac:dyDescent="0.3">
      <c r="A18233" s="336">
        <v>59007</v>
      </c>
      <c r="B18233" s="2" t="s">
        <v>295</v>
      </c>
      <c r="C18233" s="429">
        <v>7.9706919999999997</v>
      </c>
      <c r="D18233" s="429">
        <v>0.81495399999999996</v>
      </c>
      <c r="E18233" s="429">
        <v>7.1557379999999995</v>
      </c>
      <c r="F18233" s="429">
        <v>31.836217999999995</v>
      </c>
    </row>
    <row r="18234" spans="1:6" x14ac:dyDescent="0.3">
      <c r="A18234" s="336">
        <v>59008</v>
      </c>
      <c r="B18234" s="2" t="s">
        <v>295</v>
      </c>
      <c r="C18234" s="429">
        <v>7.9204850000000002</v>
      </c>
      <c r="D18234" s="429">
        <v>0.80824300000000004</v>
      </c>
      <c r="E18234" s="429">
        <v>7.1122420000000002</v>
      </c>
      <c r="F18234" s="429">
        <v>32.615523999999994</v>
      </c>
    </row>
    <row r="18235" spans="1:6" x14ac:dyDescent="0.3">
      <c r="A18235" s="336">
        <v>59010</v>
      </c>
      <c r="B18235" s="2" t="s">
        <v>295</v>
      </c>
      <c r="C18235" s="429">
        <v>8.5526619999999998</v>
      </c>
      <c r="D18235" s="429">
        <v>0.91198299999999999</v>
      </c>
      <c r="E18235" s="429">
        <v>7.6406789999999996</v>
      </c>
      <c r="F18235" s="429">
        <v>35.156921000000004</v>
      </c>
    </row>
    <row r="18236" spans="1:6" x14ac:dyDescent="0.3">
      <c r="A18236" s="336">
        <v>59011</v>
      </c>
      <c r="B18236" s="2" t="s">
        <v>295</v>
      </c>
      <c r="C18236" s="429">
        <v>7.8443610000000001</v>
      </c>
      <c r="D18236" s="429">
        <v>1.214709</v>
      </c>
      <c r="E18236" s="429">
        <v>6.6296520000000001</v>
      </c>
      <c r="F18236" s="429">
        <v>29.774307999999998</v>
      </c>
    </row>
    <row r="18237" spans="1:6" x14ac:dyDescent="0.3">
      <c r="A18237" s="336">
        <v>59012</v>
      </c>
      <c r="B18237" s="2" t="s">
        <v>295</v>
      </c>
      <c r="C18237" s="429">
        <v>8.2598420000000008</v>
      </c>
      <c r="D18237" s="429">
        <v>0.96</v>
      </c>
      <c r="E18237" s="429">
        <v>7.2998420000000008</v>
      </c>
      <c r="F18237" s="429">
        <v>33.215892000000004</v>
      </c>
    </row>
    <row r="18238" spans="1:6" x14ac:dyDescent="0.3">
      <c r="A18238" s="336">
        <v>59014</v>
      </c>
      <c r="B18238" s="2" t="s">
        <v>295</v>
      </c>
      <c r="C18238" s="429">
        <v>8.1314790000000006</v>
      </c>
      <c r="D18238" s="429">
        <v>0.67049300000000001</v>
      </c>
      <c r="E18238" s="429">
        <v>7.4609860000000001</v>
      </c>
      <c r="F18238" s="429">
        <v>35.876099000000004</v>
      </c>
    </row>
    <row r="18239" spans="1:6" x14ac:dyDescent="0.3">
      <c r="A18239" s="336">
        <v>59015</v>
      </c>
      <c r="B18239" s="2" t="s">
        <v>295</v>
      </c>
      <c r="C18239" s="429">
        <v>8.3246210000000005</v>
      </c>
      <c r="D18239" s="429">
        <v>0.93592299999999995</v>
      </c>
      <c r="E18239" s="429">
        <v>7.3886980000000007</v>
      </c>
      <c r="F18239" s="429">
        <v>33.865644999999986</v>
      </c>
    </row>
    <row r="18240" spans="1:6" x14ac:dyDescent="0.3">
      <c r="A18240" s="336">
        <v>59016</v>
      </c>
      <c r="B18240" s="2" t="s">
        <v>295</v>
      </c>
      <c r="C18240" s="429">
        <v>8.2587519999999994</v>
      </c>
      <c r="D18240" s="429">
        <v>0.90865200000000002</v>
      </c>
      <c r="E18240" s="429">
        <v>7.3500999999999994</v>
      </c>
      <c r="F18240" s="429">
        <v>33.194951000000003</v>
      </c>
    </row>
    <row r="18241" spans="1:6" x14ac:dyDescent="0.3">
      <c r="A18241" s="336">
        <v>59019</v>
      </c>
      <c r="B18241" s="2" t="s">
        <v>295</v>
      </c>
      <c r="C18241" s="429">
        <v>8.1796749999999996</v>
      </c>
      <c r="D18241" s="429">
        <v>0.90056999999999998</v>
      </c>
      <c r="E18241" s="429">
        <v>7.2791049999999995</v>
      </c>
      <c r="F18241" s="429">
        <v>32.199716000000002</v>
      </c>
    </row>
    <row r="18242" spans="1:6" x14ac:dyDescent="0.3">
      <c r="A18242" s="336">
        <v>59022</v>
      </c>
      <c r="B18242" s="2" t="s">
        <v>295</v>
      </c>
      <c r="C18242" s="429">
        <v>8.4813430000000007</v>
      </c>
      <c r="D18242" s="429">
        <v>0.73020700000000005</v>
      </c>
      <c r="E18242" s="429">
        <v>7.7511360000000007</v>
      </c>
      <c r="F18242" s="429">
        <v>35.256967999999993</v>
      </c>
    </row>
    <row r="18243" spans="1:6" x14ac:dyDescent="0.3">
      <c r="A18243" s="336">
        <v>59024</v>
      </c>
      <c r="B18243" s="2" t="s">
        <v>295</v>
      </c>
      <c r="C18243" s="429">
        <v>8.618169</v>
      </c>
      <c r="D18243" s="429">
        <v>0.86871399999999999</v>
      </c>
      <c r="E18243" s="429">
        <v>7.7494550000000002</v>
      </c>
      <c r="F18243" s="429">
        <v>36.141306</v>
      </c>
    </row>
    <row r="18244" spans="1:6" x14ac:dyDescent="0.3">
      <c r="A18244" s="336">
        <v>59025</v>
      </c>
      <c r="B18244" s="2" t="s">
        <v>295</v>
      </c>
      <c r="C18244" s="429">
        <v>8.1353580000000001</v>
      </c>
      <c r="D18244" s="429">
        <v>0.88939599999999996</v>
      </c>
      <c r="E18244" s="429">
        <v>7.2459620000000005</v>
      </c>
      <c r="F18244" s="429">
        <v>32.751779999999997</v>
      </c>
    </row>
    <row r="18245" spans="1:6" x14ac:dyDescent="0.3">
      <c r="A18245" s="336">
        <v>59027</v>
      </c>
      <c r="B18245" s="2" t="s">
        <v>295</v>
      </c>
      <c r="C18245" s="429">
        <v>7.0719630000000002</v>
      </c>
      <c r="D18245" s="429">
        <v>1.5134270000000001</v>
      </c>
      <c r="E18245" s="429">
        <v>5.5585360000000001</v>
      </c>
      <c r="F18245" s="429">
        <v>19.796072000000002</v>
      </c>
    </row>
    <row r="18246" spans="1:6" x14ac:dyDescent="0.3">
      <c r="A18246" s="336">
        <v>59028</v>
      </c>
      <c r="B18246" s="2" t="s">
        <v>295</v>
      </c>
      <c r="C18246" s="429">
        <v>7.0553780000000001</v>
      </c>
      <c r="D18246" s="429">
        <v>1.240974</v>
      </c>
      <c r="E18246" s="429">
        <v>5.8144039999999997</v>
      </c>
      <c r="F18246" s="429">
        <v>23.002721999999995</v>
      </c>
    </row>
    <row r="18247" spans="1:6" x14ac:dyDescent="0.3">
      <c r="A18247" s="336">
        <v>59029</v>
      </c>
      <c r="B18247" s="2" t="s">
        <v>295</v>
      </c>
      <c r="C18247" s="429">
        <v>8.349596</v>
      </c>
      <c r="D18247" s="429">
        <v>0.66400599999999999</v>
      </c>
      <c r="E18247" s="429">
        <v>7.6855900000000004</v>
      </c>
      <c r="F18247" s="429">
        <v>35.924879999999987</v>
      </c>
    </row>
    <row r="18248" spans="1:6" x14ac:dyDescent="0.3">
      <c r="A18248" s="336">
        <v>59030</v>
      </c>
      <c r="B18248" s="2" t="s">
        <v>295</v>
      </c>
      <c r="C18248" s="429">
        <v>6.780424</v>
      </c>
      <c r="D18248" s="429">
        <v>1.4008529999999999</v>
      </c>
      <c r="E18248" s="429">
        <v>5.3795710000000003</v>
      </c>
      <c r="F18248" s="429">
        <v>19.894622000000002</v>
      </c>
    </row>
    <row r="18249" spans="1:6" x14ac:dyDescent="0.3">
      <c r="A18249" s="336">
        <v>59031</v>
      </c>
      <c r="B18249" s="2" t="s">
        <v>295</v>
      </c>
      <c r="C18249" s="429">
        <v>8.3370879999999996</v>
      </c>
      <c r="D18249" s="429">
        <v>0.75628300000000004</v>
      </c>
      <c r="E18249" s="429">
        <v>7.5808049999999998</v>
      </c>
      <c r="F18249" s="429">
        <v>34.131741000000005</v>
      </c>
    </row>
    <row r="18250" spans="1:6" x14ac:dyDescent="0.3">
      <c r="A18250" s="336">
        <v>59032</v>
      </c>
      <c r="B18250" s="2" t="s">
        <v>295</v>
      </c>
      <c r="C18250" s="429">
        <v>8.1016440000000003</v>
      </c>
      <c r="D18250" s="429">
        <v>1.229128</v>
      </c>
      <c r="E18250" s="429">
        <v>6.8725160000000001</v>
      </c>
      <c r="F18250" s="429">
        <v>32.901079999999993</v>
      </c>
    </row>
    <row r="18251" spans="1:6" x14ac:dyDescent="0.3">
      <c r="A18251" s="336">
        <v>59033</v>
      </c>
      <c r="B18251" s="2" t="s">
        <v>295</v>
      </c>
      <c r="C18251" s="429">
        <v>8.0912369999999996</v>
      </c>
      <c r="D18251" s="429">
        <v>1.084068</v>
      </c>
      <c r="E18251" s="429">
        <v>7.0071689999999993</v>
      </c>
      <c r="F18251" s="429">
        <v>31.494681999999997</v>
      </c>
    </row>
    <row r="18252" spans="1:6" x14ac:dyDescent="0.3">
      <c r="A18252" s="336">
        <v>59034</v>
      </c>
      <c r="B18252" s="2" t="s">
        <v>295</v>
      </c>
      <c r="C18252" s="429">
        <v>8.5407539999999997</v>
      </c>
      <c r="D18252" s="429">
        <v>0.780945</v>
      </c>
      <c r="E18252" s="429">
        <v>7.7598089999999997</v>
      </c>
      <c r="F18252" s="429">
        <v>35.447737000000004</v>
      </c>
    </row>
    <row r="18253" spans="1:6" x14ac:dyDescent="0.3">
      <c r="A18253" s="336">
        <v>59037</v>
      </c>
      <c r="B18253" s="2" t="s">
        <v>295</v>
      </c>
      <c r="C18253" s="429">
        <v>8.5860380000000003</v>
      </c>
      <c r="D18253" s="429">
        <v>0.72164300000000003</v>
      </c>
      <c r="E18253" s="429">
        <v>7.864395</v>
      </c>
      <c r="F18253" s="429">
        <v>36.922149000000005</v>
      </c>
    </row>
    <row r="18254" spans="1:6" x14ac:dyDescent="0.3">
      <c r="A18254" s="336">
        <v>59038</v>
      </c>
      <c r="B18254" s="2" t="s">
        <v>295</v>
      </c>
      <c r="C18254" s="429">
        <v>8.6828400000000006</v>
      </c>
      <c r="D18254" s="429">
        <v>0.96420099999999997</v>
      </c>
      <c r="E18254" s="429">
        <v>7.7186390000000005</v>
      </c>
      <c r="F18254" s="429">
        <v>36.254090999999995</v>
      </c>
    </row>
    <row r="18255" spans="1:6" x14ac:dyDescent="0.3">
      <c r="A18255" s="336">
        <v>59039</v>
      </c>
      <c r="B18255" s="2" t="s">
        <v>295</v>
      </c>
      <c r="C18255" s="429">
        <v>8.5968470000000003</v>
      </c>
      <c r="D18255" s="429">
        <v>1.0567930000000001</v>
      </c>
      <c r="E18255" s="429">
        <v>7.5400540000000005</v>
      </c>
      <c r="F18255" s="429">
        <v>36.299302999999995</v>
      </c>
    </row>
    <row r="18256" spans="1:6" x14ac:dyDescent="0.3">
      <c r="A18256" s="336">
        <v>59041</v>
      </c>
      <c r="B18256" s="2" t="s">
        <v>295</v>
      </c>
      <c r="C18256" s="429">
        <v>8.307048</v>
      </c>
      <c r="D18256" s="429">
        <v>0.75586100000000001</v>
      </c>
      <c r="E18256" s="429">
        <v>7.5511869999999996</v>
      </c>
      <c r="F18256" s="429">
        <v>34.381914999999999</v>
      </c>
    </row>
    <row r="18257" spans="1:6" x14ac:dyDescent="0.3">
      <c r="A18257" s="336">
        <v>59043</v>
      </c>
      <c r="B18257" s="2" t="s">
        <v>295</v>
      </c>
      <c r="C18257" s="429">
        <v>8.3300439999999991</v>
      </c>
      <c r="D18257" s="429">
        <v>0.98640399999999995</v>
      </c>
      <c r="E18257" s="429">
        <v>7.3436399999999988</v>
      </c>
      <c r="F18257" s="429">
        <v>33.420323999999994</v>
      </c>
    </row>
    <row r="18258" spans="1:6" x14ac:dyDescent="0.3">
      <c r="A18258" s="336">
        <v>59044</v>
      </c>
      <c r="B18258" s="2" t="s">
        <v>295</v>
      </c>
      <c r="C18258" s="429">
        <v>8.4842080000000006</v>
      </c>
      <c r="D18258" s="429">
        <v>0.70369000000000004</v>
      </c>
      <c r="E18258" s="429">
        <v>7.7805180000000007</v>
      </c>
      <c r="F18258" s="429">
        <v>36.281050999999991</v>
      </c>
    </row>
    <row r="18259" spans="1:6" x14ac:dyDescent="0.3">
      <c r="A18259" s="336">
        <v>59046</v>
      </c>
      <c r="B18259" s="2" t="s">
        <v>295</v>
      </c>
      <c r="C18259" s="429">
        <v>8.1601750000000006</v>
      </c>
      <c r="D18259" s="429">
        <v>1.106252</v>
      </c>
      <c r="E18259" s="429">
        <v>7.0539230000000011</v>
      </c>
      <c r="F18259" s="429">
        <v>32.554883000000004</v>
      </c>
    </row>
    <row r="18260" spans="1:6" x14ac:dyDescent="0.3">
      <c r="A18260" s="336">
        <v>59047</v>
      </c>
      <c r="B18260" s="2" t="s">
        <v>295</v>
      </c>
      <c r="C18260" s="429">
        <v>7.3006219999999997</v>
      </c>
      <c r="D18260" s="429">
        <v>1.3674249999999999</v>
      </c>
      <c r="E18260" s="429">
        <v>5.9331969999999998</v>
      </c>
      <c r="F18260" s="429">
        <v>24.630338999999999</v>
      </c>
    </row>
    <row r="18261" spans="1:6" x14ac:dyDescent="0.3">
      <c r="A18261" s="336">
        <v>59050</v>
      </c>
      <c r="B18261" s="2" t="s">
        <v>295</v>
      </c>
      <c r="C18261" s="429">
        <v>8.2458559999999999</v>
      </c>
      <c r="D18261" s="429">
        <v>0.672296</v>
      </c>
      <c r="E18261" s="429">
        <v>7.5735599999999996</v>
      </c>
      <c r="F18261" s="429">
        <v>35.197564</v>
      </c>
    </row>
    <row r="18262" spans="1:6" x14ac:dyDescent="0.3">
      <c r="A18262" s="336">
        <v>59052</v>
      </c>
      <c r="B18262" s="2" t="s">
        <v>295</v>
      </c>
      <c r="C18262" s="429">
        <v>7.2800500000000001</v>
      </c>
      <c r="D18262" s="429">
        <v>1.293248</v>
      </c>
      <c r="E18262" s="429">
        <v>5.986802</v>
      </c>
      <c r="F18262" s="429">
        <v>24.827160000000003</v>
      </c>
    </row>
    <row r="18263" spans="1:6" x14ac:dyDescent="0.3">
      <c r="A18263" s="336">
        <v>59053</v>
      </c>
      <c r="B18263" s="2" t="s">
        <v>295</v>
      </c>
      <c r="C18263" s="429">
        <v>7.5059430000000003</v>
      </c>
      <c r="D18263" s="429">
        <v>1.3638980000000001</v>
      </c>
      <c r="E18263" s="429">
        <v>6.1420450000000004</v>
      </c>
      <c r="F18263" s="429">
        <v>27.933642000000006</v>
      </c>
    </row>
    <row r="18264" spans="1:6" x14ac:dyDescent="0.3">
      <c r="A18264" s="336">
        <v>59055</v>
      </c>
      <c r="B18264" s="2" t="s">
        <v>295</v>
      </c>
      <c r="C18264" s="429">
        <v>7.9843669999999998</v>
      </c>
      <c r="D18264" s="429">
        <v>1.1835009999999999</v>
      </c>
      <c r="E18264" s="429">
        <v>6.8008660000000001</v>
      </c>
      <c r="F18264" s="429">
        <v>30.631224999999997</v>
      </c>
    </row>
    <row r="18265" spans="1:6" x14ac:dyDescent="0.3">
      <c r="A18265" s="336">
        <v>59057</v>
      </c>
      <c r="B18265" s="2" t="s">
        <v>295</v>
      </c>
      <c r="C18265" s="429">
        <v>8.3082560000000001</v>
      </c>
      <c r="D18265" s="429">
        <v>0.88250099999999998</v>
      </c>
      <c r="E18265" s="429">
        <v>7.4257550000000005</v>
      </c>
      <c r="F18265" s="429">
        <v>33.667863999999994</v>
      </c>
    </row>
    <row r="18266" spans="1:6" x14ac:dyDescent="0.3">
      <c r="A18266" s="336">
        <v>59058</v>
      </c>
      <c r="B18266" s="2" t="s">
        <v>295</v>
      </c>
      <c r="C18266" s="429">
        <v>8.5397130000000008</v>
      </c>
      <c r="D18266" s="429">
        <v>1.101917</v>
      </c>
      <c r="E18266" s="429">
        <v>7.4377960000000005</v>
      </c>
      <c r="F18266" s="429">
        <v>36.724635000000006</v>
      </c>
    </row>
    <row r="18267" spans="1:6" x14ac:dyDescent="0.3">
      <c r="A18267" s="336">
        <v>59059</v>
      </c>
      <c r="B18267" s="2" t="s">
        <v>295</v>
      </c>
      <c r="C18267" s="429">
        <v>8.5085730000000002</v>
      </c>
      <c r="D18267" s="429">
        <v>0.96052099999999996</v>
      </c>
      <c r="E18267" s="429">
        <v>7.5480520000000002</v>
      </c>
      <c r="F18267" s="429">
        <v>36.234305999999997</v>
      </c>
    </row>
    <row r="18268" spans="1:6" x14ac:dyDescent="0.3">
      <c r="A18268" s="336">
        <v>59061</v>
      </c>
      <c r="B18268" s="2" t="s">
        <v>295</v>
      </c>
      <c r="C18268" s="429">
        <v>7.3700869999999998</v>
      </c>
      <c r="D18268" s="429">
        <v>1.251546</v>
      </c>
      <c r="E18268" s="429">
        <v>6.1185409999999996</v>
      </c>
      <c r="F18268" s="429">
        <v>25.003571000000008</v>
      </c>
    </row>
    <row r="18269" spans="1:6" x14ac:dyDescent="0.3">
      <c r="A18269" s="336">
        <v>59062</v>
      </c>
      <c r="B18269" s="2" t="s">
        <v>295</v>
      </c>
      <c r="C18269" s="429">
        <v>8.3342290000000006</v>
      </c>
      <c r="D18269" s="429">
        <v>1.0726960000000001</v>
      </c>
      <c r="E18269" s="429">
        <v>7.261533</v>
      </c>
      <c r="F18269" s="429">
        <v>33.439776999999999</v>
      </c>
    </row>
    <row r="18270" spans="1:6" x14ac:dyDescent="0.3">
      <c r="A18270" s="336">
        <v>59063</v>
      </c>
      <c r="B18270" s="2" t="s">
        <v>295</v>
      </c>
      <c r="C18270" s="429">
        <v>8.3509879999999992</v>
      </c>
      <c r="D18270" s="429">
        <v>0.80228299999999997</v>
      </c>
      <c r="E18270" s="429">
        <v>7.5487049999999991</v>
      </c>
      <c r="F18270" s="429">
        <v>34.380792999999997</v>
      </c>
    </row>
    <row r="18271" spans="1:6" x14ac:dyDescent="0.3">
      <c r="A18271" s="336">
        <v>59064</v>
      </c>
      <c r="B18271" s="2" t="s">
        <v>295</v>
      </c>
      <c r="C18271" s="429">
        <v>8.5741680000000002</v>
      </c>
      <c r="D18271" s="429">
        <v>0.73835899999999999</v>
      </c>
      <c r="E18271" s="429">
        <v>7.8358090000000002</v>
      </c>
      <c r="F18271" s="429">
        <v>36.353647000000009</v>
      </c>
    </row>
    <row r="18272" spans="1:6" x14ac:dyDescent="0.3">
      <c r="A18272" s="336">
        <v>59065</v>
      </c>
      <c r="B18272" s="2" t="s">
        <v>295</v>
      </c>
      <c r="C18272" s="429">
        <v>7.0968150000000003</v>
      </c>
      <c r="D18272" s="429">
        <v>1.438714</v>
      </c>
      <c r="E18272" s="429">
        <v>5.6581010000000003</v>
      </c>
      <c r="F18272" s="429">
        <v>22.033876999999997</v>
      </c>
    </row>
    <row r="18273" spans="1:6" x14ac:dyDescent="0.3">
      <c r="A18273" s="336">
        <v>59067</v>
      </c>
      <c r="B18273" s="2" t="s">
        <v>295</v>
      </c>
      <c r="C18273" s="429">
        <v>8.1542259999999995</v>
      </c>
      <c r="D18273" s="429">
        <v>1.042198</v>
      </c>
      <c r="E18273" s="429">
        <v>7.1120279999999996</v>
      </c>
      <c r="F18273" s="429">
        <v>31.934569000000003</v>
      </c>
    </row>
    <row r="18274" spans="1:6" x14ac:dyDescent="0.3">
      <c r="A18274" s="336">
        <v>59068</v>
      </c>
      <c r="B18274" s="2" t="s">
        <v>295</v>
      </c>
      <c r="C18274" s="429">
        <v>7.0599360000000004</v>
      </c>
      <c r="D18274" s="429">
        <v>1.164137</v>
      </c>
      <c r="E18274" s="429">
        <v>5.8957990000000002</v>
      </c>
      <c r="F18274" s="429">
        <v>23.038564999999998</v>
      </c>
    </row>
    <row r="18275" spans="1:6" x14ac:dyDescent="0.3">
      <c r="A18275" s="336">
        <v>59069</v>
      </c>
      <c r="B18275" s="2" t="s">
        <v>295</v>
      </c>
      <c r="C18275" s="429">
        <v>8.1038949999999996</v>
      </c>
      <c r="D18275" s="429">
        <v>1.05427</v>
      </c>
      <c r="E18275" s="429">
        <v>7.0496249999999998</v>
      </c>
      <c r="F18275" s="429">
        <v>31.318009</v>
      </c>
    </row>
    <row r="18276" spans="1:6" x14ac:dyDescent="0.3">
      <c r="A18276" s="336">
        <v>59070</v>
      </c>
      <c r="B18276" s="2" t="s">
        <v>295</v>
      </c>
      <c r="C18276" s="429">
        <v>7.9773550000000002</v>
      </c>
      <c r="D18276" s="429">
        <v>0.91918299999999997</v>
      </c>
      <c r="E18276" s="429">
        <v>7.0581719999999999</v>
      </c>
      <c r="F18276" s="429">
        <v>29.532415</v>
      </c>
    </row>
    <row r="18277" spans="1:6" x14ac:dyDescent="0.3">
      <c r="A18277" s="336">
        <v>59071</v>
      </c>
      <c r="B18277" s="2" t="s">
        <v>295</v>
      </c>
      <c r="C18277" s="429">
        <v>7.7895250000000003</v>
      </c>
      <c r="D18277" s="429">
        <v>1.050114</v>
      </c>
      <c r="E18277" s="429">
        <v>6.7394110000000005</v>
      </c>
      <c r="F18277" s="429">
        <v>27.318216000000007</v>
      </c>
    </row>
    <row r="18278" spans="1:6" x14ac:dyDescent="0.3">
      <c r="A18278" s="336">
        <v>59072</v>
      </c>
      <c r="B18278" s="2" t="s">
        <v>295</v>
      </c>
      <c r="C18278" s="429">
        <v>8.2911230000000007</v>
      </c>
      <c r="D18278" s="429">
        <v>1.0260929999999999</v>
      </c>
      <c r="E18278" s="429">
        <v>7.2650300000000012</v>
      </c>
      <c r="F18278" s="429">
        <v>34.591998000000011</v>
      </c>
    </row>
    <row r="18279" spans="1:6" x14ac:dyDescent="0.3">
      <c r="A18279" s="336">
        <v>59074</v>
      </c>
      <c r="B18279" s="2" t="s">
        <v>295</v>
      </c>
      <c r="C18279" s="429">
        <v>8.0892739999999996</v>
      </c>
      <c r="D18279" s="429">
        <v>1.1487810000000001</v>
      </c>
      <c r="E18279" s="429">
        <v>6.940493</v>
      </c>
      <c r="F18279" s="429">
        <v>31.790688999999993</v>
      </c>
    </row>
    <row r="18280" spans="1:6" x14ac:dyDescent="0.3">
      <c r="A18280" s="336">
        <v>59075</v>
      </c>
      <c r="B18280" s="2" t="s">
        <v>295</v>
      </c>
      <c r="C18280" s="429">
        <v>8.5057290000000005</v>
      </c>
      <c r="D18280" s="429">
        <v>0.612784</v>
      </c>
      <c r="E18280" s="429">
        <v>7.892945000000001</v>
      </c>
      <c r="F18280" s="429">
        <v>36.922449</v>
      </c>
    </row>
    <row r="18281" spans="1:6" x14ac:dyDescent="0.3">
      <c r="A18281" s="336">
        <v>59076</v>
      </c>
      <c r="B18281" s="2" t="s">
        <v>295</v>
      </c>
      <c r="C18281" s="429">
        <v>8.742877</v>
      </c>
      <c r="D18281" s="429">
        <v>0.98226000000000002</v>
      </c>
      <c r="E18281" s="429">
        <v>7.7606169999999999</v>
      </c>
      <c r="F18281" s="429">
        <v>36.160773999999996</v>
      </c>
    </row>
    <row r="18282" spans="1:6" x14ac:dyDescent="0.3">
      <c r="A18282" s="336">
        <v>59077</v>
      </c>
      <c r="B18282" s="2" t="s">
        <v>295</v>
      </c>
      <c r="C18282" s="429">
        <v>8.5940790000000007</v>
      </c>
      <c r="D18282" s="429">
        <v>1.22576</v>
      </c>
      <c r="E18282" s="429">
        <v>7.3683190000000005</v>
      </c>
      <c r="F18282" s="429">
        <v>35.978849000000004</v>
      </c>
    </row>
    <row r="18283" spans="1:6" x14ac:dyDescent="0.3">
      <c r="A18283" s="336">
        <v>59078</v>
      </c>
      <c r="B18283" s="2" t="s">
        <v>295</v>
      </c>
      <c r="C18283" s="429">
        <v>8.0542879999999997</v>
      </c>
      <c r="D18283" s="429">
        <v>1.209125</v>
      </c>
      <c r="E18283" s="429">
        <v>6.8451629999999994</v>
      </c>
      <c r="F18283" s="429">
        <v>31.586983</v>
      </c>
    </row>
    <row r="18284" spans="1:6" x14ac:dyDescent="0.3">
      <c r="A18284" s="336">
        <v>59079</v>
      </c>
      <c r="B18284" s="2" t="s">
        <v>295</v>
      </c>
      <c r="C18284" s="429">
        <v>8.5097780000000007</v>
      </c>
      <c r="D18284" s="429">
        <v>0.82932499999999998</v>
      </c>
      <c r="E18284" s="429">
        <v>7.6804530000000009</v>
      </c>
      <c r="F18284" s="429">
        <v>35.982495</v>
      </c>
    </row>
    <row r="18285" spans="1:6" x14ac:dyDescent="0.3">
      <c r="A18285" s="336">
        <v>59085</v>
      </c>
      <c r="B18285" s="2" t="s">
        <v>295</v>
      </c>
      <c r="C18285" s="429">
        <v>7.7574870000000002</v>
      </c>
      <c r="D18285" s="429">
        <v>1.3351999999999999</v>
      </c>
      <c r="E18285" s="429">
        <v>6.4222870000000007</v>
      </c>
      <c r="F18285" s="429">
        <v>29.426843000000002</v>
      </c>
    </row>
    <row r="18286" spans="1:6" x14ac:dyDescent="0.3">
      <c r="A18286" s="336">
        <v>59086</v>
      </c>
      <c r="B18286" s="2" t="s">
        <v>295</v>
      </c>
      <c r="C18286" s="429">
        <v>7.4560199999999996</v>
      </c>
      <c r="D18286" s="429">
        <v>1.3551489999999999</v>
      </c>
      <c r="E18286" s="429">
        <v>6.1008709999999997</v>
      </c>
      <c r="F18286" s="429">
        <v>26.184094999999999</v>
      </c>
    </row>
    <row r="18287" spans="1:6" x14ac:dyDescent="0.3">
      <c r="A18287" s="336">
        <v>59087</v>
      </c>
      <c r="B18287" s="2" t="s">
        <v>295</v>
      </c>
      <c r="C18287" s="429">
        <v>8.4208309999999997</v>
      </c>
      <c r="D18287" s="429">
        <v>1.132943</v>
      </c>
      <c r="E18287" s="429">
        <v>7.2878879999999997</v>
      </c>
      <c r="F18287" s="429">
        <v>36.199066999999999</v>
      </c>
    </row>
    <row r="18288" spans="1:6" x14ac:dyDescent="0.3">
      <c r="A18288" s="336">
        <v>59088</v>
      </c>
      <c r="B18288" s="2" t="s">
        <v>295</v>
      </c>
      <c r="C18288" s="429">
        <v>8.5525520000000004</v>
      </c>
      <c r="D18288" s="429">
        <v>0.81914799999999999</v>
      </c>
      <c r="E18288" s="429">
        <v>7.7334040000000002</v>
      </c>
      <c r="F18288" s="429">
        <v>36.153855000000007</v>
      </c>
    </row>
    <row r="18289" spans="1:6" x14ac:dyDescent="0.3">
      <c r="A18289" s="336">
        <v>59089</v>
      </c>
      <c r="B18289" s="2" t="s">
        <v>295</v>
      </c>
      <c r="C18289" s="429">
        <v>8.0272579999999998</v>
      </c>
      <c r="D18289" s="429">
        <v>0.67900899999999997</v>
      </c>
      <c r="E18289" s="429">
        <v>7.348249</v>
      </c>
      <c r="F18289" s="429">
        <v>34.524385999999993</v>
      </c>
    </row>
    <row r="18290" spans="1:6" x14ac:dyDescent="0.3">
      <c r="A18290" s="336">
        <v>59101</v>
      </c>
      <c r="B18290" s="2" t="s">
        <v>295</v>
      </c>
      <c r="C18290" s="429">
        <v>8.4941669999999991</v>
      </c>
      <c r="D18290" s="429">
        <v>0.676701</v>
      </c>
      <c r="E18290" s="429">
        <v>7.8174659999999996</v>
      </c>
      <c r="F18290" s="429">
        <v>36.774301999999999</v>
      </c>
    </row>
    <row r="18291" spans="1:6" x14ac:dyDescent="0.3">
      <c r="A18291" s="336">
        <v>59102</v>
      </c>
      <c r="B18291" s="2" t="s">
        <v>295</v>
      </c>
      <c r="C18291" s="429">
        <v>8.5712899999999994</v>
      </c>
      <c r="D18291" s="429">
        <v>0.72702500000000003</v>
      </c>
      <c r="E18291" s="429">
        <v>7.8442649999999992</v>
      </c>
      <c r="F18291" s="429">
        <v>36.940786999999993</v>
      </c>
    </row>
    <row r="18292" spans="1:6" x14ac:dyDescent="0.3">
      <c r="A18292" s="336">
        <v>59105</v>
      </c>
      <c r="B18292" s="2" t="s">
        <v>295</v>
      </c>
      <c r="C18292" s="429">
        <v>8.5544820000000001</v>
      </c>
      <c r="D18292" s="429">
        <v>0.76290800000000003</v>
      </c>
      <c r="E18292" s="429">
        <v>7.7915739999999998</v>
      </c>
      <c r="F18292" s="429">
        <v>36.577686</v>
      </c>
    </row>
    <row r="18293" spans="1:6" x14ac:dyDescent="0.3">
      <c r="A18293" s="336">
        <v>59106</v>
      </c>
      <c r="B18293" s="2" t="s">
        <v>295</v>
      </c>
      <c r="C18293" s="429">
        <v>8.5074349999999992</v>
      </c>
      <c r="D18293" s="429">
        <v>0.75256500000000004</v>
      </c>
      <c r="E18293" s="429">
        <v>7.7548699999999995</v>
      </c>
      <c r="F18293" s="429">
        <v>36.265011000000001</v>
      </c>
    </row>
    <row r="18294" spans="1:6" x14ac:dyDescent="0.3">
      <c r="A18294" s="336">
        <v>59201</v>
      </c>
      <c r="B18294" s="2" t="s">
        <v>295</v>
      </c>
      <c r="C18294" s="429">
        <v>7.9843209999999996</v>
      </c>
      <c r="D18294" s="429">
        <v>1.576343</v>
      </c>
      <c r="E18294" s="429">
        <v>6.407978</v>
      </c>
      <c r="F18294" s="429">
        <v>31.557898999999999</v>
      </c>
    </row>
    <row r="18295" spans="1:6" x14ac:dyDescent="0.3">
      <c r="A18295" s="336">
        <v>59211</v>
      </c>
      <c r="B18295" s="2" t="s">
        <v>295</v>
      </c>
      <c r="C18295" s="429">
        <v>7.3529999999999998</v>
      </c>
      <c r="D18295" s="429">
        <v>1.6592439999999999</v>
      </c>
      <c r="E18295" s="429">
        <v>5.6937559999999996</v>
      </c>
      <c r="F18295" s="429">
        <v>26.812912999999998</v>
      </c>
    </row>
    <row r="18296" spans="1:6" x14ac:dyDescent="0.3">
      <c r="A18296" s="336">
        <v>59212</v>
      </c>
      <c r="B18296" s="2" t="s">
        <v>295</v>
      </c>
      <c r="C18296" s="429">
        <v>7.6805589999999997</v>
      </c>
      <c r="D18296" s="429">
        <v>1.644647</v>
      </c>
      <c r="E18296" s="429">
        <v>6.0359119999999997</v>
      </c>
      <c r="F18296" s="429">
        <v>29.204663999999998</v>
      </c>
    </row>
    <row r="18297" spans="1:6" x14ac:dyDescent="0.3">
      <c r="A18297" s="336">
        <v>59213</v>
      </c>
      <c r="B18297" s="2" t="s">
        <v>295</v>
      </c>
      <c r="C18297" s="429">
        <v>7.7904109999999998</v>
      </c>
      <c r="D18297" s="429">
        <v>1.6725429999999999</v>
      </c>
      <c r="E18297" s="429">
        <v>6.1178679999999996</v>
      </c>
      <c r="F18297" s="429">
        <v>29.909329</v>
      </c>
    </row>
    <row r="18298" spans="1:6" x14ac:dyDescent="0.3">
      <c r="A18298" s="336">
        <v>59214</v>
      </c>
      <c r="B18298" s="2" t="s">
        <v>295</v>
      </c>
      <c r="C18298" s="429">
        <v>8.5508559999999996</v>
      </c>
      <c r="D18298" s="429">
        <v>1.3652489999999999</v>
      </c>
      <c r="E18298" s="429">
        <v>7.1856069999999992</v>
      </c>
      <c r="F18298" s="429">
        <v>35.12493700000001</v>
      </c>
    </row>
    <row r="18299" spans="1:6" x14ac:dyDescent="0.3">
      <c r="A18299" s="336">
        <v>59215</v>
      </c>
      <c r="B18299" s="2" t="s">
        <v>295</v>
      </c>
      <c r="C18299" s="429">
        <v>8.4477530000000005</v>
      </c>
      <c r="D18299" s="429">
        <v>1.438151</v>
      </c>
      <c r="E18299" s="429">
        <v>7.009602000000001</v>
      </c>
      <c r="F18299" s="429">
        <v>34.685571999999993</v>
      </c>
    </row>
    <row r="18300" spans="1:6" x14ac:dyDescent="0.3">
      <c r="A18300" s="336">
        <v>59218</v>
      </c>
      <c r="B18300" s="2" t="s">
        <v>295</v>
      </c>
      <c r="C18300" s="429">
        <v>7.8151109999999999</v>
      </c>
      <c r="D18300" s="429">
        <v>1.6133139999999999</v>
      </c>
      <c r="E18300" s="429">
        <v>6.201797</v>
      </c>
      <c r="F18300" s="429">
        <v>30.038642000000003</v>
      </c>
    </row>
    <row r="18301" spans="1:6" x14ac:dyDescent="0.3">
      <c r="A18301" s="336">
        <v>59219</v>
      </c>
      <c r="B18301" s="2" t="s">
        <v>295</v>
      </c>
      <c r="C18301" s="429">
        <v>7.4451400000000003</v>
      </c>
      <c r="D18301" s="429">
        <v>1.685697</v>
      </c>
      <c r="E18301" s="429">
        <v>5.7594430000000001</v>
      </c>
      <c r="F18301" s="429">
        <v>27.343967999999997</v>
      </c>
    </row>
    <row r="18302" spans="1:6" x14ac:dyDescent="0.3">
      <c r="A18302" s="336">
        <v>59221</v>
      </c>
      <c r="B18302" s="2" t="s">
        <v>295</v>
      </c>
      <c r="C18302" s="429">
        <v>7.9548300000000003</v>
      </c>
      <c r="D18302" s="429">
        <v>1.657637</v>
      </c>
      <c r="E18302" s="429">
        <v>6.297193</v>
      </c>
      <c r="F18302" s="429">
        <v>31.034118000000003</v>
      </c>
    </row>
    <row r="18303" spans="1:6" x14ac:dyDescent="0.3">
      <c r="A18303" s="336">
        <v>59222</v>
      </c>
      <c r="B18303" s="2" t="s">
        <v>295</v>
      </c>
      <c r="C18303" s="429">
        <v>7.3443810000000003</v>
      </c>
      <c r="D18303" s="429">
        <v>1.5411109999999999</v>
      </c>
      <c r="E18303" s="429">
        <v>5.8032700000000004</v>
      </c>
      <c r="F18303" s="429">
        <v>26.825744</v>
      </c>
    </row>
    <row r="18304" spans="1:6" x14ac:dyDescent="0.3">
      <c r="A18304" s="336">
        <v>59223</v>
      </c>
      <c r="B18304" s="2" t="s">
        <v>295</v>
      </c>
      <c r="C18304" s="429">
        <v>8.3571480000000005</v>
      </c>
      <c r="D18304" s="429">
        <v>1.415926</v>
      </c>
      <c r="E18304" s="429">
        <v>6.9412220000000007</v>
      </c>
      <c r="F18304" s="429">
        <v>35.039683999999994</v>
      </c>
    </row>
    <row r="18305" spans="1:6" x14ac:dyDescent="0.3">
      <c r="A18305" s="336">
        <v>59225</v>
      </c>
      <c r="B18305" s="2" t="s">
        <v>295</v>
      </c>
      <c r="C18305" s="429">
        <v>7.9240409999999999</v>
      </c>
      <c r="D18305" s="429">
        <v>1.5283690000000001</v>
      </c>
      <c r="E18305" s="429">
        <v>6.3956719999999994</v>
      </c>
      <c r="F18305" s="429">
        <v>31.405180999999988</v>
      </c>
    </row>
    <row r="18306" spans="1:6" x14ac:dyDescent="0.3">
      <c r="A18306" s="336">
        <v>59226</v>
      </c>
      <c r="B18306" s="2" t="s">
        <v>295</v>
      </c>
      <c r="C18306" s="429">
        <v>7.6846449999999997</v>
      </c>
      <c r="D18306" s="429">
        <v>1.6415999999999999</v>
      </c>
      <c r="E18306" s="429">
        <v>6.0430449999999993</v>
      </c>
      <c r="F18306" s="429">
        <v>29.266527000000007</v>
      </c>
    </row>
    <row r="18307" spans="1:6" x14ac:dyDescent="0.3">
      <c r="A18307" s="336">
        <v>59230</v>
      </c>
      <c r="B18307" s="2" t="s">
        <v>295</v>
      </c>
      <c r="C18307" s="429">
        <v>8.0054350000000003</v>
      </c>
      <c r="D18307" s="429">
        <v>1.4903</v>
      </c>
      <c r="E18307" s="429">
        <v>6.5151350000000008</v>
      </c>
      <c r="F18307" s="429">
        <v>32.615957999999992</v>
      </c>
    </row>
    <row r="18308" spans="1:6" x14ac:dyDescent="0.3">
      <c r="A18308" s="336">
        <v>59241</v>
      </c>
      <c r="B18308" s="2" t="s">
        <v>295</v>
      </c>
      <c r="C18308" s="429">
        <v>7.784294</v>
      </c>
      <c r="D18308" s="429">
        <v>1.564575</v>
      </c>
      <c r="E18308" s="429">
        <v>6.2197189999999996</v>
      </c>
      <c r="F18308" s="429">
        <v>31.027665999999989</v>
      </c>
    </row>
    <row r="18309" spans="1:6" x14ac:dyDescent="0.3">
      <c r="A18309" s="336">
        <v>59242</v>
      </c>
      <c r="B18309" s="2" t="s">
        <v>295</v>
      </c>
      <c r="C18309" s="429">
        <v>7.6510959999999999</v>
      </c>
      <c r="D18309" s="429">
        <v>1.6463639999999999</v>
      </c>
      <c r="E18309" s="429">
        <v>6.0047319999999997</v>
      </c>
      <c r="F18309" s="429">
        <v>29.091115000000006</v>
      </c>
    </row>
    <row r="18310" spans="1:6" x14ac:dyDescent="0.3">
      <c r="A18310" s="336">
        <v>59243</v>
      </c>
      <c r="B18310" s="2" t="s">
        <v>295</v>
      </c>
      <c r="C18310" s="429">
        <v>8.0408609999999996</v>
      </c>
      <c r="D18310" s="429">
        <v>1.6397870000000001</v>
      </c>
      <c r="E18310" s="429">
        <v>6.4010739999999995</v>
      </c>
      <c r="F18310" s="429">
        <v>31.737970000000004</v>
      </c>
    </row>
    <row r="18311" spans="1:6" x14ac:dyDescent="0.3">
      <c r="A18311" s="336">
        <v>59244</v>
      </c>
      <c r="B18311" s="2" t="s">
        <v>295</v>
      </c>
      <c r="C18311" s="429">
        <v>7.6085479999999999</v>
      </c>
      <c r="D18311" s="429">
        <v>1.5712429999999999</v>
      </c>
      <c r="E18311" s="429">
        <v>6.0373049999999999</v>
      </c>
      <c r="F18311" s="429">
        <v>29.400524999999991</v>
      </c>
    </row>
    <row r="18312" spans="1:6" x14ac:dyDescent="0.3">
      <c r="A18312" s="336">
        <v>59247</v>
      </c>
      <c r="B18312" s="2" t="s">
        <v>295</v>
      </c>
      <c r="C18312" s="429">
        <v>7.5810529999999998</v>
      </c>
      <c r="D18312" s="429">
        <v>1.6603209999999999</v>
      </c>
      <c r="E18312" s="429">
        <v>5.9207320000000001</v>
      </c>
      <c r="F18312" s="429">
        <v>28.495423000000002</v>
      </c>
    </row>
    <row r="18313" spans="1:6" x14ac:dyDescent="0.3">
      <c r="A18313" s="336">
        <v>59248</v>
      </c>
      <c r="B18313" s="2" t="s">
        <v>295</v>
      </c>
      <c r="C18313" s="429">
        <v>8.0276530000000008</v>
      </c>
      <c r="D18313" s="429">
        <v>1.4876609999999999</v>
      </c>
      <c r="E18313" s="429">
        <v>6.5399920000000007</v>
      </c>
      <c r="F18313" s="429">
        <v>32.562825000000004</v>
      </c>
    </row>
    <row r="18314" spans="1:6" x14ac:dyDescent="0.3">
      <c r="A18314" s="336">
        <v>59250</v>
      </c>
      <c r="B18314" s="2" t="s">
        <v>295</v>
      </c>
      <c r="C18314" s="429">
        <v>7.2108549999999996</v>
      </c>
      <c r="D18314" s="429">
        <v>1.6937720000000001</v>
      </c>
      <c r="E18314" s="429">
        <v>5.5170829999999995</v>
      </c>
      <c r="F18314" s="429">
        <v>26.380172000000002</v>
      </c>
    </row>
    <row r="18315" spans="1:6" x14ac:dyDescent="0.3">
      <c r="A18315" s="336">
        <v>59252</v>
      </c>
      <c r="B18315" s="2" t="s">
        <v>295</v>
      </c>
      <c r="C18315" s="429">
        <v>7.1158060000000001</v>
      </c>
      <c r="D18315" s="429">
        <v>1.5717620000000001</v>
      </c>
      <c r="E18315" s="429">
        <v>5.5440439999999995</v>
      </c>
      <c r="F18315" s="429">
        <v>25.38774999999999</v>
      </c>
    </row>
    <row r="18316" spans="1:6" x14ac:dyDescent="0.3">
      <c r="A18316" s="336">
        <v>59253</v>
      </c>
      <c r="B18316" s="2" t="s">
        <v>295</v>
      </c>
      <c r="C18316" s="429">
        <v>7.3143019999999996</v>
      </c>
      <c r="D18316" s="429">
        <v>1.5446359999999999</v>
      </c>
      <c r="E18316" s="429">
        <v>5.769666</v>
      </c>
      <c r="F18316" s="429">
        <v>26.897192999999998</v>
      </c>
    </row>
    <row r="18317" spans="1:6" x14ac:dyDescent="0.3">
      <c r="A18317" s="336">
        <v>59254</v>
      </c>
      <c r="B18317" s="2" t="s">
        <v>295</v>
      </c>
      <c r="C18317" s="429">
        <v>7.2366239999999999</v>
      </c>
      <c r="D18317" s="429">
        <v>1.6214729999999999</v>
      </c>
      <c r="E18317" s="429">
        <v>5.615151</v>
      </c>
      <c r="F18317" s="429">
        <v>25.904465000000002</v>
      </c>
    </row>
    <row r="18318" spans="1:6" x14ac:dyDescent="0.3">
      <c r="A18318" s="336">
        <v>59255</v>
      </c>
      <c r="B18318" s="2" t="s">
        <v>295</v>
      </c>
      <c r="C18318" s="429">
        <v>7.869694</v>
      </c>
      <c r="D18318" s="429">
        <v>1.673691</v>
      </c>
      <c r="E18318" s="429">
        <v>6.1960030000000001</v>
      </c>
      <c r="F18318" s="429">
        <v>30.457713999999996</v>
      </c>
    </row>
    <row r="18319" spans="1:6" x14ac:dyDescent="0.3">
      <c r="A18319" s="336">
        <v>59256</v>
      </c>
      <c r="B18319" s="2" t="s">
        <v>295</v>
      </c>
      <c r="C18319" s="429">
        <v>7.0412670000000004</v>
      </c>
      <c r="D18319" s="429">
        <v>1.5885389999999999</v>
      </c>
      <c r="E18319" s="429">
        <v>5.4527280000000005</v>
      </c>
      <c r="F18319" s="429">
        <v>24.710151000000003</v>
      </c>
    </row>
    <row r="18320" spans="1:6" x14ac:dyDescent="0.3">
      <c r="A18320" s="336">
        <v>59257</v>
      </c>
      <c r="B18320" s="2" t="s">
        <v>295</v>
      </c>
      <c r="C18320" s="429">
        <v>7.2356769999999999</v>
      </c>
      <c r="D18320" s="429">
        <v>1.5525910000000001</v>
      </c>
      <c r="E18320" s="429">
        <v>5.6830859999999994</v>
      </c>
      <c r="F18320" s="429">
        <v>26.222024999999995</v>
      </c>
    </row>
    <row r="18321" spans="1:6" x14ac:dyDescent="0.3">
      <c r="A18321" s="336">
        <v>59258</v>
      </c>
      <c r="B18321" s="2" t="s">
        <v>295</v>
      </c>
      <c r="C18321" s="429">
        <v>7.4791080000000001</v>
      </c>
      <c r="D18321" s="429">
        <v>1.637821</v>
      </c>
      <c r="E18321" s="429">
        <v>5.8412870000000003</v>
      </c>
      <c r="F18321" s="429">
        <v>27.890599999999992</v>
      </c>
    </row>
    <row r="18322" spans="1:6" x14ac:dyDescent="0.3">
      <c r="A18322" s="336">
        <v>59259</v>
      </c>
      <c r="B18322" s="2" t="s">
        <v>295</v>
      </c>
      <c r="C18322" s="429">
        <v>8.199344</v>
      </c>
      <c r="D18322" s="429">
        <v>1.576336</v>
      </c>
      <c r="E18322" s="429">
        <v>6.6230080000000005</v>
      </c>
      <c r="F18322" s="429">
        <v>32.910081000000005</v>
      </c>
    </row>
    <row r="18323" spans="1:6" x14ac:dyDescent="0.3">
      <c r="A18323" s="336">
        <v>59260</v>
      </c>
      <c r="B18323" s="2" t="s">
        <v>295</v>
      </c>
      <c r="C18323" s="429">
        <v>7.3888939999999996</v>
      </c>
      <c r="D18323" s="429">
        <v>1.624285</v>
      </c>
      <c r="E18323" s="429">
        <v>5.7646090000000001</v>
      </c>
      <c r="F18323" s="429">
        <v>27.717938999999994</v>
      </c>
    </row>
    <row r="18324" spans="1:6" x14ac:dyDescent="0.3">
      <c r="A18324" s="336">
        <v>59261</v>
      </c>
      <c r="B18324" s="2" t="s">
        <v>295</v>
      </c>
      <c r="C18324" s="429">
        <v>7.8643150000000004</v>
      </c>
      <c r="D18324" s="429">
        <v>1.527876</v>
      </c>
      <c r="E18324" s="429">
        <v>6.3364390000000004</v>
      </c>
      <c r="F18324" s="429">
        <v>32.012897000000009</v>
      </c>
    </row>
    <row r="18325" spans="1:6" x14ac:dyDescent="0.3">
      <c r="A18325" s="336">
        <v>59262</v>
      </c>
      <c r="B18325" s="2" t="s">
        <v>295</v>
      </c>
      <c r="C18325" s="429">
        <v>8.0164709999999992</v>
      </c>
      <c r="D18325" s="429">
        <v>1.6552469999999999</v>
      </c>
      <c r="E18325" s="429">
        <v>6.3612239999999991</v>
      </c>
      <c r="F18325" s="429">
        <v>31.409673000000002</v>
      </c>
    </row>
    <row r="18326" spans="1:6" x14ac:dyDescent="0.3">
      <c r="A18326" s="336">
        <v>59263</v>
      </c>
      <c r="B18326" s="2" t="s">
        <v>295</v>
      </c>
      <c r="C18326" s="429">
        <v>7.3788220000000004</v>
      </c>
      <c r="D18326" s="429">
        <v>1.4815419999999999</v>
      </c>
      <c r="E18326" s="429">
        <v>5.8972800000000003</v>
      </c>
      <c r="F18326" s="429">
        <v>27.017446</v>
      </c>
    </row>
    <row r="18327" spans="1:6" x14ac:dyDescent="0.3">
      <c r="A18327" s="336">
        <v>59270</v>
      </c>
      <c r="B18327" s="2" t="s">
        <v>295</v>
      </c>
      <c r="C18327" s="429">
        <v>7.9237359999999999</v>
      </c>
      <c r="D18327" s="429">
        <v>1.6571769999999999</v>
      </c>
      <c r="E18327" s="429">
        <v>6.266559</v>
      </c>
      <c r="F18327" s="429">
        <v>30.84611099999999</v>
      </c>
    </row>
    <row r="18328" spans="1:6" x14ac:dyDescent="0.3">
      <c r="A18328" s="336">
        <v>59274</v>
      </c>
      <c r="B18328" s="2" t="s">
        <v>295</v>
      </c>
      <c r="C18328" s="429">
        <v>8.2775280000000002</v>
      </c>
      <c r="D18328" s="429">
        <v>1.61215</v>
      </c>
      <c r="E18328" s="429">
        <v>6.6653780000000005</v>
      </c>
      <c r="F18328" s="429">
        <v>33.341191000000009</v>
      </c>
    </row>
    <row r="18329" spans="1:6" x14ac:dyDescent="0.3">
      <c r="A18329" s="336">
        <v>59275</v>
      </c>
      <c r="B18329" s="2" t="s">
        <v>295</v>
      </c>
      <c r="C18329" s="429">
        <v>7.1448330000000002</v>
      </c>
      <c r="D18329" s="429">
        <v>1.692372</v>
      </c>
      <c r="E18329" s="429">
        <v>5.4524610000000004</v>
      </c>
      <c r="F18329" s="429">
        <v>24.882695999999996</v>
      </c>
    </row>
    <row r="18330" spans="1:6" x14ac:dyDescent="0.3">
      <c r="A18330" s="336">
        <v>59276</v>
      </c>
      <c r="B18330" s="2" t="s">
        <v>295</v>
      </c>
      <c r="C18330" s="429">
        <v>7.1540470000000003</v>
      </c>
      <c r="D18330" s="429">
        <v>1.450294</v>
      </c>
      <c r="E18330" s="429">
        <v>5.7037530000000007</v>
      </c>
      <c r="F18330" s="429">
        <v>25.435203999999995</v>
      </c>
    </row>
    <row r="18331" spans="1:6" x14ac:dyDescent="0.3">
      <c r="A18331" s="336">
        <v>59301</v>
      </c>
      <c r="B18331" s="2" t="s">
        <v>295</v>
      </c>
      <c r="C18331" s="429">
        <v>8.7659219999999998</v>
      </c>
      <c r="D18331" s="429">
        <v>1.1738729999999999</v>
      </c>
      <c r="E18331" s="429">
        <v>7.5920489999999994</v>
      </c>
      <c r="F18331" s="429">
        <v>35.653645999999995</v>
      </c>
    </row>
    <row r="18332" spans="1:6" x14ac:dyDescent="0.3">
      <c r="A18332" s="336">
        <v>59311</v>
      </c>
      <c r="B18332" s="2" t="s">
        <v>295</v>
      </c>
      <c r="C18332" s="429">
        <v>8.1425059999999991</v>
      </c>
      <c r="D18332" s="429">
        <v>1.493722</v>
      </c>
      <c r="E18332" s="429">
        <v>6.6487839999999991</v>
      </c>
      <c r="F18332" s="429">
        <v>33.574517</v>
      </c>
    </row>
    <row r="18333" spans="1:6" x14ac:dyDescent="0.3">
      <c r="A18333" s="336">
        <v>59312</v>
      </c>
      <c r="B18333" s="2" t="s">
        <v>295</v>
      </c>
      <c r="C18333" s="429">
        <v>8.7224789999999999</v>
      </c>
      <c r="D18333" s="429">
        <v>1.237997</v>
      </c>
      <c r="E18333" s="429">
        <v>7.4844819999999999</v>
      </c>
      <c r="F18333" s="429">
        <v>35.660671999999998</v>
      </c>
    </row>
    <row r="18334" spans="1:6" x14ac:dyDescent="0.3">
      <c r="A18334" s="336">
        <v>59313</v>
      </c>
      <c r="B18334" s="2" t="s">
        <v>295</v>
      </c>
      <c r="C18334" s="429">
        <v>8.0055929999999993</v>
      </c>
      <c r="D18334" s="429">
        <v>1.5287569999999999</v>
      </c>
      <c r="E18334" s="429">
        <v>6.4768359999999996</v>
      </c>
      <c r="F18334" s="429">
        <v>31.345210000000002</v>
      </c>
    </row>
    <row r="18335" spans="1:6" x14ac:dyDescent="0.3">
      <c r="A18335" s="336">
        <v>59314</v>
      </c>
      <c r="B18335" s="2" t="s">
        <v>295</v>
      </c>
      <c r="C18335" s="429">
        <v>8.3443839999999998</v>
      </c>
      <c r="D18335" s="429">
        <v>1.201525</v>
      </c>
      <c r="E18335" s="429">
        <v>7.1428589999999996</v>
      </c>
      <c r="F18335" s="429">
        <v>33.625168999999993</v>
      </c>
    </row>
    <row r="18336" spans="1:6" x14ac:dyDescent="0.3">
      <c r="A18336" s="336">
        <v>59315</v>
      </c>
      <c r="B18336" s="2" t="s">
        <v>295</v>
      </c>
      <c r="C18336" s="429">
        <v>8.2232059999999993</v>
      </c>
      <c r="D18336" s="429">
        <v>1.4953749999999999</v>
      </c>
      <c r="E18336" s="429">
        <v>6.7278309999999992</v>
      </c>
      <c r="F18336" s="429">
        <v>33.116405999999998</v>
      </c>
    </row>
    <row r="18337" spans="1:6" x14ac:dyDescent="0.3">
      <c r="A18337" s="336">
        <v>59316</v>
      </c>
      <c r="B18337" s="2" t="s">
        <v>295</v>
      </c>
      <c r="C18337" s="429">
        <v>8.2569579999999991</v>
      </c>
      <c r="D18337" s="429">
        <v>1.323286</v>
      </c>
      <c r="E18337" s="429">
        <v>6.9336719999999996</v>
      </c>
      <c r="F18337" s="429">
        <v>33.040615000000003</v>
      </c>
    </row>
    <row r="18338" spans="1:6" x14ac:dyDescent="0.3">
      <c r="A18338" s="336">
        <v>59317</v>
      </c>
      <c r="B18338" s="2" t="s">
        <v>295</v>
      </c>
      <c r="C18338" s="429">
        <v>8.4103639999999995</v>
      </c>
      <c r="D18338" s="429">
        <v>1.163205</v>
      </c>
      <c r="E18338" s="429">
        <v>7.2471589999999999</v>
      </c>
      <c r="F18338" s="429">
        <v>33.874605999999986</v>
      </c>
    </row>
    <row r="18339" spans="1:6" x14ac:dyDescent="0.3">
      <c r="A18339" s="336">
        <v>59318</v>
      </c>
      <c r="B18339" s="2" t="s">
        <v>295</v>
      </c>
      <c r="C18339" s="429">
        <v>8.537528</v>
      </c>
      <c r="D18339" s="429">
        <v>1.234313</v>
      </c>
      <c r="E18339" s="429">
        <v>7.3032149999999998</v>
      </c>
      <c r="F18339" s="429">
        <v>36.308415999999994</v>
      </c>
    </row>
    <row r="18340" spans="1:6" x14ac:dyDescent="0.3">
      <c r="A18340" s="336">
        <v>59322</v>
      </c>
      <c r="B18340" s="2" t="s">
        <v>295</v>
      </c>
      <c r="C18340" s="429">
        <v>8.6697310000000005</v>
      </c>
      <c r="D18340" s="429">
        <v>1.3176049999999999</v>
      </c>
      <c r="E18340" s="429">
        <v>7.3521260000000002</v>
      </c>
      <c r="F18340" s="429">
        <v>35.920402000000003</v>
      </c>
    </row>
    <row r="18341" spans="1:6" x14ac:dyDescent="0.3">
      <c r="A18341" s="336">
        <v>59324</v>
      </c>
      <c r="B18341" s="2" t="s">
        <v>295</v>
      </c>
      <c r="C18341" s="429">
        <v>8.0940200000000004</v>
      </c>
      <c r="D18341" s="429">
        <v>1.453668</v>
      </c>
      <c r="E18341" s="429">
        <v>6.640352</v>
      </c>
      <c r="F18341" s="429">
        <v>31.864639999999994</v>
      </c>
    </row>
    <row r="18342" spans="1:6" x14ac:dyDescent="0.3">
      <c r="A18342" s="336">
        <v>59326</v>
      </c>
      <c r="B18342" s="2" t="s">
        <v>295</v>
      </c>
      <c r="C18342" s="429">
        <v>8.479851</v>
      </c>
      <c r="D18342" s="429">
        <v>1.1358079999999999</v>
      </c>
      <c r="E18342" s="429">
        <v>7.3440430000000001</v>
      </c>
      <c r="F18342" s="429">
        <v>35.503582000000009</v>
      </c>
    </row>
    <row r="18343" spans="1:6" x14ac:dyDescent="0.3">
      <c r="A18343" s="336">
        <v>59327</v>
      </c>
      <c r="B18343" s="2" t="s">
        <v>295</v>
      </c>
      <c r="C18343" s="429">
        <v>8.6909709999999993</v>
      </c>
      <c r="D18343" s="429">
        <v>1.0907070000000001</v>
      </c>
      <c r="E18343" s="429">
        <v>7.6002639999999992</v>
      </c>
      <c r="F18343" s="429">
        <v>35.969303999999987</v>
      </c>
    </row>
    <row r="18344" spans="1:6" x14ac:dyDescent="0.3">
      <c r="A18344" s="336">
        <v>59330</v>
      </c>
      <c r="B18344" s="2" t="s">
        <v>295</v>
      </c>
      <c r="C18344" s="429">
        <v>8.2822999999999993</v>
      </c>
      <c r="D18344" s="429">
        <v>1.42363</v>
      </c>
      <c r="E18344" s="429">
        <v>6.8586699999999992</v>
      </c>
      <c r="F18344" s="429">
        <v>33.331058000000013</v>
      </c>
    </row>
    <row r="18345" spans="1:6" x14ac:dyDescent="0.3">
      <c r="A18345" s="336">
        <v>59332</v>
      </c>
      <c r="B18345" s="2" t="s">
        <v>295</v>
      </c>
      <c r="C18345" s="429">
        <v>8.1689579999999999</v>
      </c>
      <c r="D18345" s="429">
        <v>1.3945080000000001</v>
      </c>
      <c r="E18345" s="429">
        <v>6.7744499999999999</v>
      </c>
      <c r="F18345" s="429">
        <v>32.766208000000006</v>
      </c>
    </row>
    <row r="18346" spans="1:6" x14ac:dyDescent="0.3">
      <c r="A18346" s="336">
        <v>59336</v>
      </c>
      <c r="B18346" s="2" t="s">
        <v>295</v>
      </c>
      <c r="C18346" s="429">
        <v>8.4374310000000001</v>
      </c>
      <c r="D18346" s="429">
        <v>1.2180500000000001</v>
      </c>
      <c r="E18346" s="429">
        <v>7.2193810000000003</v>
      </c>
      <c r="F18346" s="429">
        <v>34.39953100000001</v>
      </c>
    </row>
    <row r="18347" spans="1:6" x14ac:dyDescent="0.3">
      <c r="A18347" s="336">
        <v>59337</v>
      </c>
      <c r="B18347" s="2" t="s">
        <v>295</v>
      </c>
      <c r="C18347" s="429">
        <v>8.5569749999999996</v>
      </c>
      <c r="D18347" s="429">
        <v>1.380979</v>
      </c>
      <c r="E18347" s="429">
        <v>7.1759959999999996</v>
      </c>
      <c r="F18347" s="429">
        <v>35.898127000000009</v>
      </c>
    </row>
    <row r="18348" spans="1:6" x14ac:dyDescent="0.3">
      <c r="A18348" s="336">
        <v>59338</v>
      </c>
      <c r="B18348" s="2" t="s">
        <v>295</v>
      </c>
      <c r="C18348" s="429">
        <v>8.7201810000000002</v>
      </c>
      <c r="D18348" s="429">
        <v>1.237579</v>
      </c>
      <c r="E18348" s="429">
        <v>7.482602</v>
      </c>
      <c r="F18348" s="429">
        <v>35.458667000000005</v>
      </c>
    </row>
    <row r="18349" spans="1:6" x14ac:dyDescent="0.3">
      <c r="A18349" s="336">
        <v>59339</v>
      </c>
      <c r="B18349" s="2" t="s">
        <v>295</v>
      </c>
      <c r="C18349" s="429">
        <v>8.3102959999999992</v>
      </c>
      <c r="D18349" s="429">
        <v>1.369251</v>
      </c>
      <c r="E18349" s="429">
        <v>6.941044999999999</v>
      </c>
      <c r="F18349" s="429">
        <v>33.972847000000002</v>
      </c>
    </row>
    <row r="18350" spans="1:6" x14ac:dyDescent="0.3">
      <c r="A18350" s="336">
        <v>59341</v>
      </c>
      <c r="B18350" s="2" t="s">
        <v>295</v>
      </c>
      <c r="C18350" s="429">
        <v>8.3556749999999997</v>
      </c>
      <c r="D18350" s="429">
        <v>1.2287170000000001</v>
      </c>
      <c r="E18350" s="429">
        <v>7.1269580000000001</v>
      </c>
      <c r="F18350" s="429">
        <v>34.447649999999989</v>
      </c>
    </row>
    <row r="18351" spans="1:6" x14ac:dyDescent="0.3">
      <c r="A18351" s="336">
        <v>59343</v>
      </c>
      <c r="B18351" s="2" t="s">
        <v>295</v>
      </c>
      <c r="C18351" s="429">
        <v>8.3905630000000002</v>
      </c>
      <c r="D18351" s="429">
        <v>1.140226</v>
      </c>
      <c r="E18351" s="429">
        <v>7.250337</v>
      </c>
      <c r="F18351" s="429">
        <v>33.621856999999999</v>
      </c>
    </row>
    <row r="18352" spans="1:6" x14ac:dyDescent="0.3">
      <c r="A18352" s="336">
        <v>59344</v>
      </c>
      <c r="B18352" s="2" t="s">
        <v>295</v>
      </c>
      <c r="C18352" s="429">
        <v>8.2206200000000003</v>
      </c>
      <c r="D18352" s="429">
        <v>1.3825989999999999</v>
      </c>
      <c r="E18352" s="429">
        <v>6.8380210000000003</v>
      </c>
      <c r="F18352" s="429">
        <v>32.775790999999998</v>
      </c>
    </row>
    <row r="18353" spans="1:6" x14ac:dyDescent="0.3">
      <c r="A18353" s="336">
        <v>59345</v>
      </c>
      <c r="B18353" s="2" t="s">
        <v>295</v>
      </c>
      <c r="C18353" s="429">
        <v>8.4318369999999998</v>
      </c>
      <c r="D18353" s="429">
        <v>1.215128</v>
      </c>
      <c r="E18353" s="429">
        <v>7.2167089999999998</v>
      </c>
      <c r="F18353" s="429">
        <v>33.965578000000001</v>
      </c>
    </row>
    <row r="18354" spans="1:6" x14ac:dyDescent="0.3">
      <c r="A18354" s="336">
        <v>59347</v>
      </c>
      <c r="B18354" s="2" t="s">
        <v>295</v>
      </c>
      <c r="C18354" s="429">
        <v>8.6244510000000005</v>
      </c>
      <c r="D18354" s="429">
        <v>1.066262</v>
      </c>
      <c r="E18354" s="429">
        <v>7.5581890000000005</v>
      </c>
      <c r="F18354" s="429">
        <v>35.072973999999988</v>
      </c>
    </row>
    <row r="18355" spans="1:6" x14ac:dyDescent="0.3">
      <c r="A18355" s="336">
        <v>59349</v>
      </c>
      <c r="B18355" s="2" t="s">
        <v>295</v>
      </c>
      <c r="C18355" s="429">
        <v>8.5231709999999996</v>
      </c>
      <c r="D18355" s="429">
        <v>1.273158</v>
      </c>
      <c r="E18355" s="429">
        <v>7.2500129999999992</v>
      </c>
      <c r="F18355" s="429">
        <v>35.094379999999994</v>
      </c>
    </row>
    <row r="18356" spans="1:6" x14ac:dyDescent="0.3">
      <c r="A18356" s="336">
        <v>59351</v>
      </c>
      <c r="B18356" s="2" t="s">
        <v>295</v>
      </c>
      <c r="C18356" s="429">
        <v>8.5873270000000002</v>
      </c>
      <c r="D18356" s="429">
        <v>1.1559680000000001</v>
      </c>
      <c r="E18356" s="429">
        <v>7.4313590000000005</v>
      </c>
      <c r="F18356" s="429">
        <v>34.73340000000001</v>
      </c>
    </row>
    <row r="18357" spans="1:6" x14ac:dyDescent="0.3">
      <c r="A18357" s="336">
        <v>59353</v>
      </c>
      <c r="B18357" s="2" t="s">
        <v>295</v>
      </c>
      <c r="C18357" s="429">
        <v>8.0237780000000001</v>
      </c>
      <c r="D18357" s="429">
        <v>1.5598590000000001</v>
      </c>
      <c r="E18357" s="429">
        <v>6.4639189999999997</v>
      </c>
      <c r="F18357" s="429">
        <v>31.441317999999995</v>
      </c>
    </row>
    <row r="18358" spans="1:6" x14ac:dyDescent="0.3">
      <c r="A18358" s="336">
        <v>59354</v>
      </c>
      <c r="B18358" s="2" t="s">
        <v>295</v>
      </c>
      <c r="C18358" s="429">
        <v>8.0830450000000003</v>
      </c>
      <c r="D18358" s="429">
        <v>1.4730490000000001</v>
      </c>
      <c r="E18358" s="429">
        <v>6.6099960000000006</v>
      </c>
      <c r="F18358" s="429">
        <v>31.470757999999993</v>
      </c>
    </row>
    <row r="18359" spans="1:6" x14ac:dyDescent="0.3">
      <c r="A18359" s="336">
        <v>59401</v>
      </c>
      <c r="B18359" s="2" t="s">
        <v>295</v>
      </c>
      <c r="C18359" s="429">
        <v>8.1377050000000004</v>
      </c>
      <c r="D18359" s="429">
        <v>1.061561</v>
      </c>
      <c r="E18359" s="429">
        <v>7.0761440000000002</v>
      </c>
      <c r="F18359" s="429">
        <v>33.77523699999999</v>
      </c>
    </row>
    <row r="18360" spans="1:6" x14ac:dyDescent="0.3">
      <c r="A18360" s="336">
        <v>59402</v>
      </c>
      <c r="B18360" s="2" t="s">
        <v>295</v>
      </c>
      <c r="C18360" s="429">
        <v>8.1247410000000002</v>
      </c>
      <c r="D18360" s="429">
        <v>1.076052</v>
      </c>
      <c r="E18360" s="429">
        <v>7.0486890000000004</v>
      </c>
      <c r="F18360" s="429">
        <v>33.721606999999999</v>
      </c>
    </row>
    <row r="18361" spans="1:6" x14ac:dyDescent="0.3">
      <c r="A18361" s="336">
        <v>59404</v>
      </c>
      <c r="B18361" s="2" t="s">
        <v>295</v>
      </c>
      <c r="C18361" s="429">
        <v>8.0954929999999994</v>
      </c>
      <c r="D18361" s="429">
        <v>1.054737</v>
      </c>
      <c r="E18361" s="429">
        <v>7.0407559999999991</v>
      </c>
      <c r="F18361" s="429">
        <v>33.820811999999989</v>
      </c>
    </row>
    <row r="18362" spans="1:6" x14ac:dyDescent="0.3">
      <c r="A18362" s="336">
        <v>59405</v>
      </c>
      <c r="B18362" s="2" t="s">
        <v>295</v>
      </c>
      <c r="C18362" s="429">
        <v>7.9814170000000004</v>
      </c>
      <c r="D18362" s="429">
        <v>1.1090580000000001</v>
      </c>
      <c r="E18362" s="429">
        <v>6.8723590000000003</v>
      </c>
      <c r="F18362" s="429">
        <v>32.627467000000003</v>
      </c>
    </row>
    <row r="18363" spans="1:6" x14ac:dyDescent="0.3">
      <c r="A18363" s="336">
        <v>59410</v>
      </c>
      <c r="B18363" s="2" t="s">
        <v>295</v>
      </c>
      <c r="C18363" s="429">
        <v>7.0579539999999996</v>
      </c>
      <c r="D18363" s="429">
        <v>1.1780759999999999</v>
      </c>
      <c r="E18363" s="429">
        <v>5.8798779999999997</v>
      </c>
      <c r="F18363" s="429">
        <v>25.826430999999999</v>
      </c>
    </row>
    <row r="18364" spans="1:6" x14ac:dyDescent="0.3">
      <c r="A18364" s="336">
        <v>59411</v>
      </c>
      <c r="B18364" s="2" t="s">
        <v>295</v>
      </c>
      <c r="C18364" s="429">
        <v>6.0130619999999997</v>
      </c>
      <c r="D18364" s="429">
        <v>1.317761</v>
      </c>
      <c r="E18364" s="429">
        <v>4.6953009999999997</v>
      </c>
      <c r="F18364" s="429">
        <v>16.411639000000001</v>
      </c>
    </row>
    <row r="18365" spans="1:6" x14ac:dyDescent="0.3">
      <c r="A18365" s="336">
        <v>59412</v>
      </c>
      <c r="B18365" s="2" t="s">
        <v>295</v>
      </c>
      <c r="C18365" s="429">
        <v>7.8609530000000003</v>
      </c>
      <c r="D18365" s="429">
        <v>1.2029909999999999</v>
      </c>
      <c r="E18365" s="429">
        <v>6.6579620000000004</v>
      </c>
      <c r="F18365" s="429">
        <v>31.619734000000005</v>
      </c>
    </row>
    <row r="18366" spans="1:6" x14ac:dyDescent="0.3">
      <c r="A18366" s="336">
        <v>59414</v>
      </c>
      <c r="B18366" s="2" t="s">
        <v>295</v>
      </c>
      <c r="C18366" s="429">
        <v>8.1264520000000005</v>
      </c>
      <c r="D18366" s="429">
        <v>1.0633300000000001</v>
      </c>
      <c r="E18366" s="429">
        <v>7.0631219999999999</v>
      </c>
      <c r="F18366" s="429">
        <v>33.750413999999999</v>
      </c>
    </row>
    <row r="18367" spans="1:6" x14ac:dyDescent="0.3">
      <c r="A18367" s="336">
        <v>59416</v>
      </c>
      <c r="B18367" s="2" t="s">
        <v>295</v>
      </c>
      <c r="C18367" s="429">
        <v>7.7250430000000003</v>
      </c>
      <c r="D18367" s="429">
        <v>1.062395</v>
      </c>
      <c r="E18367" s="429">
        <v>6.6626480000000008</v>
      </c>
      <c r="F18367" s="429">
        <v>33.235729999999997</v>
      </c>
    </row>
    <row r="18368" spans="1:6" x14ac:dyDescent="0.3">
      <c r="A18368" s="336">
        <v>59417</v>
      </c>
      <c r="B18368" s="2" t="s">
        <v>295</v>
      </c>
      <c r="C18368" s="429">
        <v>6.4438089999999999</v>
      </c>
      <c r="D18368" s="429">
        <v>1.22403</v>
      </c>
      <c r="E18368" s="429">
        <v>5.2197789999999999</v>
      </c>
      <c r="F18368" s="429">
        <v>22.921873000000005</v>
      </c>
    </row>
    <row r="18369" spans="1:6" x14ac:dyDescent="0.3">
      <c r="A18369" s="336">
        <v>59418</v>
      </c>
      <c r="B18369" s="2" t="s">
        <v>295</v>
      </c>
      <c r="C18369" s="429">
        <v>7.8089269999999997</v>
      </c>
      <c r="D18369" s="429">
        <v>1.405213</v>
      </c>
      <c r="E18369" s="429">
        <v>6.4037139999999999</v>
      </c>
      <c r="F18369" s="429">
        <v>29.495640999999999</v>
      </c>
    </row>
    <row r="18370" spans="1:6" x14ac:dyDescent="0.3">
      <c r="A18370" s="336">
        <v>59419</v>
      </c>
      <c r="B18370" s="2" t="s">
        <v>295</v>
      </c>
      <c r="C18370" s="429">
        <v>7.2344169999999997</v>
      </c>
      <c r="D18370" s="429">
        <v>1.1229039999999999</v>
      </c>
      <c r="E18370" s="429">
        <v>6.1115129999999995</v>
      </c>
      <c r="F18370" s="429">
        <v>30.807452999999999</v>
      </c>
    </row>
    <row r="18371" spans="1:6" x14ac:dyDescent="0.3">
      <c r="A18371" s="336">
        <v>59420</v>
      </c>
      <c r="B18371" s="2" t="s">
        <v>295</v>
      </c>
      <c r="C18371" s="429">
        <v>7.9893200000000002</v>
      </c>
      <c r="D18371" s="429">
        <v>1.0756650000000001</v>
      </c>
      <c r="E18371" s="429">
        <v>6.9136550000000003</v>
      </c>
      <c r="F18371" s="429">
        <v>33.576197999999998</v>
      </c>
    </row>
    <row r="18372" spans="1:6" x14ac:dyDescent="0.3">
      <c r="A18372" s="336">
        <v>59421</v>
      </c>
      <c r="B18372" s="2" t="s">
        <v>295</v>
      </c>
      <c r="C18372" s="429">
        <v>7.8126110000000004</v>
      </c>
      <c r="D18372" s="429">
        <v>1.1116550000000001</v>
      </c>
      <c r="E18372" s="429">
        <v>6.7009560000000006</v>
      </c>
      <c r="F18372" s="429">
        <v>32.008347000000001</v>
      </c>
    </row>
    <row r="18373" spans="1:6" x14ac:dyDescent="0.3">
      <c r="A18373" s="336">
        <v>59422</v>
      </c>
      <c r="B18373" s="2" t="s">
        <v>295</v>
      </c>
      <c r="C18373" s="429">
        <v>7.0179600000000004</v>
      </c>
      <c r="D18373" s="429">
        <v>1.176523</v>
      </c>
      <c r="E18373" s="429">
        <v>5.8414370000000009</v>
      </c>
      <c r="F18373" s="429">
        <v>27.110954000000003</v>
      </c>
    </row>
    <row r="18374" spans="1:6" x14ac:dyDescent="0.3">
      <c r="A18374" s="336">
        <v>59424</v>
      </c>
      <c r="B18374" s="2" t="s">
        <v>295</v>
      </c>
      <c r="C18374" s="429">
        <v>8.0134709999999991</v>
      </c>
      <c r="D18374" s="429">
        <v>1.3467640000000001</v>
      </c>
      <c r="E18374" s="429">
        <v>6.6667069999999988</v>
      </c>
      <c r="F18374" s="429">
        <v>32.247163</v>
      </c>
    </row>
    <row r="18375" spans="1:6" x14ac:dyDescent="0.3">
      <c r="A18375" s="336">
        <v>59425</v>
      </c>
      <c r="B18375" s="2" t="s">
        <v>295</v>
      </c>
      <c r="C18375" s="429">
        <v>7.5183689999999999</v>
      </c>
      <c r="D18375" s="429">
        <v>1.097119</v>
      </c>
      <c r="E18375" s="429">
        <v>6.4212499999999997</v>
      </c>
      <c r="F18375" s="429">
        <v>32.313219000000004</v>
      </c>
    </row>
    <row r="18376" spans="1:6" x14ac:dyDescent="0.3">
      <c r="A18376" s="336">
        <v>59427</v>
      </c>
      <c r="B18376" s="2" t="s">
        <v>295</v>
      </c>
      <c r="C18376" s="429">
        <v>6.6786339999999997</v>
      </c>
      <c r="D18376" s="429">
        <v>1.169049</v>
      </c>
      <c r="E18376" s="429">
        <v>5.5095849999999995</v>
      </c>
      <c r="F18376" s="429">
        <v>26.279900999999995</v>
      </c>
    </row>
    <row r="18377" spans="1:6" x14ac:dyDescent="0.3">
      <c r="A18377" s="336">
        <v>59430</v>
      </c>
      <c r="B18377" s="2" t="s">
        <v>295</v>
      </c>
      <c r="C18377" s="429">
        <v>8.0470799999999993</v>
      </c>
      <c r="D18377" s="429">
        <v>1.3524529999999999</v>
      </c>
      <c r="E18377" s="429">
        <v>6.6946269999999997</v>
      </c>
      <c r="F18377" s="429">
        <v>32.414925999999994</v>
      </c>
    </row>
    <row r="18378" spans="1:6" x14ac:dyDescent="0.3">
      <c r="A18378" s="336">
        <v>59433</v>
      </c>
      <c r="B18378" s="2" t="s">
        <v>295</v>
      </c>
      <c r="C18378" s="429">
        <v>7.7635860000000001</v>
      </c>
      <c r="D18378" s="429">
        <v>1.0580670000000001</v>
      </c>
      <c r="E18378" s="429">
        <v>6.7055189999999998</v>
      </c>
      <c r="F18378" s="429">
        <v>33.387220000000006</v>
      </c>
    </row>
    <row r="18379" spans="1:6" x14ac:dyDescent="0.3">
      <c r="A18379" s="336">
        <v>59434</v>
      </c>
      <c r="B18379" s="2" t="s">
        <v>295</v>
      </c>
      <c r="C18379" s="429">
        <v>5.8331980000000003</v>
      </c>
      <c r="D18379" s="429">
        <v>1.4989399999999999</v>
      </c>
      <c r="E18379" s="429">
        <v>4.3342580000000002</v>
      </c>
      <c r="F18379" s="429">
        <v>10.583040999999998</v>
      </c>
    </row>
    <row r="18380" spans="1:6" x14ac:dyDescent="0.3">
      <c r="A18380" s="336">
        <v>59436</v>
      </c>
      <c r="B18380" s="2" t="s">
        <v>295</v>
      </c>
      <c r="C18380" s="429">
        <v>7.6186299999999996</v>
      </c>
      <c r="D18380" s="429">
        <v>1.0566720000000001</v>
      </c>
      <c r="E18380" s="429">
        <v>6.5619579999999997</v>
      </c>
      <c r="F18380" s="429">
        <v>32.696031999999995</v>
      </c>
    </row>
    <row r="18381" spans="1:6" x14ac:dyDescent="0.3">
      <c r="A18381" s="336">
        <v>59440</v>
      </c>
      <c r="B18381" s="2" t="s">
        <v>295</v>
      </c>
      <c r="C18381" s="429">
        <v>8.0341810000000002</v>
      </c>
      <c r="D18381" s="429">
        <v>1.077815</v>
      </c>
      <c r="E18381" s="429">
        <v>6.956366</v>
      </c>
      <c r="F18381" s="429">
        <v>33.586829000000009</v>
      </c>
    </row>
    <row r="18382" spans="1:6" x14ac:dyDescent="0.3">
      <c r="A18382" s="336">
        <v>59441</v>
      </c>
      <c r="B18382" s="2" t="s">
        <v>295</v>
      </c>
      <c r="C18382" s="429">
        <v>7.8229150000000001</v>
      </c>
      <c r="D18382" s="429">
        <v>1.31993</v>
      </c>
      <c r="E18382" s="429">
        <v>6.5029849999999998</v>
      </c>
      <c r="F18382" s="429">
        <v>30.057551000000004</v>
      </c>
    </row>
    <row r="18383" spans="1:6" x14ac:dyDescent="0.3">
      <c r="A18383" s="336">
        <v>59442</v>
      </c>
      <c r="B18383" s="2" t="s">
        <v>295</v>
      </c>
      <c r="C18383" s="429">
        <v>8.0531640000000007</v>
      </c>
      <c r="D18383" s="429">
        <v>1.134395</v>
      </c>
      <c r="E18383" s="429">
        <v>6.9187690000000011</v>
      </c>
      <c r="F18383" s="429">
        <v>33.789602999999993</v>
      </c>
    </row>
    <row r="18384" spans="1:6" x14ac:dyDescent="0.3">
      <c r="A18384" s="336">
        <v>59443</v>
      </c>
      <c r="B18384" s="2" t="s">
        <v>295</v>
      </c>
      <c r="C18384" s="429">
        <v>7.8446749999999996</v>
      </c>
      <c r="D18384" s="429">
        <v>1.0565880000000001</v>
      </c>
      <c r="E18384" s="429">
        <v>6.7880869999999991</v>
      </c>
      <c r="F18384" s="429">
        <v>33.477790999999996</v>
      </c>
    </row>
    <row r="18385" spans="1:6" x14ac:dyDescent="0.3">
      <c r="A18385" s="336">
        <v>59444</v>
      </c>
      <c r="B18385" s="2" t="s">
        <v>295</v>
      </c>
      <c r="C18385" s="429">
        <v>7.5639599999999998</v>
      </c>
      <c r="D18385" s="429">
        <v>1.0625439999999999</v>
      </c>
      <c r="E18385" s="429">
        <v>6.5014159999999999</v>
      </c>
      <c r="F18385" s="429">
        <v>31.355001000000009</v>
      </c>
    </row>
    <row r="18386" spans="1:6" x14ac:dyDescent="0.3">
      <c r="A18386" s="336">
        <v>59446</v>
      </c>
      <c r="B18386" s="2" t="s">
        <v>295</v>
      </c>
      <c r="C18386" s="429">
        <v>8.1236239999999995</v>
      </c>
      <c r="D18386" s="429">
        <v>1.2667109999999999</v>
      </c>
      <c r="E18386" s="429">
        <v>6.8569129999999996</v>
      </c>
      <c r="F18386" s="429">
        <v>33.572101000000004</v>
      </c>
    </row>
    <row r="18387" spans="1:6" x14ac:dyDescent="0.3">
      <c r="A18387" s="336">
        <v>59447</v>
      </c>
      <c r="B18387" s="2" t="s">
        <v>295</v>
      </c>
      <c r="C18387" s="429">
        <v>7.7640789999999997</v>
      </c>
      <c r="D18387" s="429">
        <v>1.34036</v>
      </c>
      <c r="E18387" s="429">
        <v>6.4237190000000002</v>
      </c>
      <c r="F18387" s="429">
        <v>30.555413999999995</v>
      </c>
    </row>
    <row r="18388" spans="1:6" x14ac:dyDescent="0.3">
      <c r="A18388" s="336">
        <v>59448</v>
      </c>
      <c r="B18388" s="2" t="s">
        <v>295</v>
      </c>
      <c r="C18388" s="429">
        <v>6.4028590000000003</v>
      </c>
      <c r="D18388" s="429">
        <v>1.271887</v>
      </c>
      <c r="E18388" s="429">
        <v>5.1309719999999999</v>
      </c>
      <c r="F18388" s="429">
        <v>21.041427999999993</v>
      </c>
    </row>
    <row r="18389" spans="1:6" x14ac:dyDescent="0.3">
      <c r="A18389" s="336">
        <v>59450</v>
      </c>
      <c r="B18389" s="2" t="s">
        <v>295</v>
      </c>
      <c r="C18389" s="429">
        <v>7.9822119999999996</v>
      </c>
      <c r="D18389" s="429">
        <v>1.1864440000000001</v>
      </c>
      <c r="E18389" s="429">
        <v>6.7957679999999998</v>
      </c>
      <c r="F18389" s="429">
        <v>32.697451000000008</v>
      </c>
    </row>
    <row r="18390" spans="1:6" x14ac:dyDescent="0.3">
      <c r="A18390" s="336">
        <v>59451</v>
      </c>
      <c r="B18390" s="2" t="s">
        <v>295</v>
      </c>
      <c r="C18390" s="429">
        <v>7.9165559999999999</v>
      </c>
      <c r="D18390" s="429">
        <v>1.377823</v>
      </c>
      <c r="E18390" s="429">
        <v>6.5387329999999997</v>
      </c>
      <c r="F18390" s="429">
        <v>31.048005000000007</v>
      </c>
    </row>
    <row r="18391" spans="1:6" x14ac:dyDescent="0.3">
      <c r="A18391" s="336">
        <v>59452</v>
      </c>
      <c r="B18391" s="2" t="s">
        <v>295</v>
      </c>
      <c r="C18391" s="429">
        <v>7.5299610000000001</v>
      </c>
      <c r="D18391" s="429">
        <v>1.437335</v>
      </c>
      <c r="E18391" s="429">
        <v>6.0926260000000001</v>
      </c>
      <c r="F18391" s="429">
        <v>28.017564</v>
      </c>
    </row>
    <row r="18392" spans="1:6" x14ac:dyDescent="0.3">
      <c r="A18392" s="336">
        <v>59453</v>
      </c>
      <c r="B18392" s="2" t="s">
        <v>295</v>
      </c>
      <c r="C18392" s="429">
        <v>7.8672139999999997</v>
      </c>
      <c r="D18392" s="429">
        <v>1.3261069999999999</v>
      </c>
      <c r="E18392" s="429">
        <v>6.5411070000000002</v>
      </c>
      <c r="F18392" s="429">
        <v>29.903744999999997</v>
      </c>
    </row>
    <row r="18393" spans="1:6" x14ac:dyDescent="0.3">
      <c r="A18393" s="336">
        <v>59454</v>
      </c>
      <c r="B18393" s="2" t="s">
        <v>295</v>
      </c>
      <c r="C18393" s="429">
        <v>7.1017650000000003</v>
      </c>
      <c r="D18393" s="429">
        <v>1.1365289999999999</v>
      </c>
      <c r="E18393" s="429">
        <v>5.9652360000000009</v>
      </c>
      <c r="F18393" s="429">
        <v>29.711917999999997</v>
      </c>
    </row>
    <row r="18394" spans="1:6" x14ac:dyDescent="0.3">
      <c r="A18394" s="336">
        <v>59456</v>
      </c>
      <c r="B18394" s="2" t="s">
        <v>295</v>
      </c>
      <c r="C18394" s="429">
        <v>7.5470579999999998</v>
      </c>
      <c r="D18394" s="429">
        <v>1.0855330000000001</v>
      </c>
      <c r="E18394" s="429">
        <v>6.461525</v>
      </c>
      <c r="F18394" s="429">
        <v>32.306124999999994</v>
      </c>
    </row>
    <row r="18395" spans="1:6" x14ac:dyDescent="0.3">
      <c r="A18395" s="336">
        <v>59457</v>
      </c>
      <c r="B18395" s="2" t="s">
        <v>295</v>
      </c>
      <c r="C18395" s="429">
        <v>7.7008910000000004</v>
      </c>
      <c r="D18395" s="429">
        <v>1.4017109999999999</v>
      </c>
      <c r="E18395" s="429">
        <v>6.2991800000000007</v>
      </c>
      <c r="F18395" s="429">
        <v>28.774193000000011</v>
      </c>
    </row>
    <row r="18396" spans="1:6" x14ac:dyDescent="0.3">
      <c r="A18396" s="336">
        <v>59460</v>
      </c>
      <c r="B18396" s="2" t="s">
        <v>295</v>
      </c>
      <c r="C18396" s="429">
        <v>8.1412879999999994</v>
      </c>
      <c r="D18396" s="429">
        <v>1.1445129999999999</v>
      </c>
      <c r="E18396" s="429">
        <v>6.9967749999999995</v>
      </c>
      <c r="F18396" s="429">
        <v>34.408695999999999</v>
      </c>
    </row>
    <row r="18397" spans="1:6" x14ac:dyDescent="0.3">
      <c r="A18397" s="336">
        <v>59462</v>
      </c>
      <c r="B18397" s="2" t="s">
        <v>295</v>
      </c>
      <c r="C18397" s="429">
        <v>7.8804049999999997</v>
      </c>
      <c r="D18397" s="429">
        <v>1.432931</v>
      </c>
      <c r="E18397" s="429">
        <v>6.4474739999999997</v>
      </c>
      <c r="F18397" s="429">
        <v>30.742539999999998</v>
      </c>
    </row>
    <row r="18398" spans="1:6" x14ac:dyDescent="0.3">
      <c r="A18398" s="336">
        <v>59463</v>
      </c>
      <c r="B18398" s="2" t="s">
        <v>295</v>
      </c>
      <c r="C18398" s="429">
        <v>7.4444999999999997</v>
      </c>
      <c r="D18398" s="429">
        <v>1.3227530000000001</v>
      </c>
      <c r="E18398" s="429">
        <v>6.1217469999999992</v>
      </c>
      <c r="F18398" s="429">
        <v>28.199491999999999</v>
      </c>
    </row>
    <row r="18399" spans="1:6" x14ac:dyDescent="0.3">
      <c r="A18399" s="336">
        <v>59464</v>
      </c>
      <c r="B18399" s="2" t="s">
        <v>295</v>
      </c>
      <c r="C18399" s="429">
        <v>7.8133629999999998</v>
      </c>
      <c r="D18399" s="429">
        <v>1.415389</v>
      </c>
      <c r="E18399" s="429">
        <v>6.3979739999999996</v>
      </c>
      <c r="F18399" s="429">
        <v>29.773437000000001</v>
      </c>
    </row>
    <row r="18400" spans="1:6" x14ac:dyDescent="0.3">
      <c r="A18400" s="336">
        <v>59465</v>
      </c>
      <c r="B18400" s="2" t="s">
        <v>295</v>
      </c>
      <c r="C18400" s="429">
        <v>7.3061590000000001</v>
      </c>
      <c r="D18400" s="429">
        <v>1.3978919999999999</v>
      </c>
      <c r="E18400" s="429">
        <v>5.9082670000000004</v>
      </c>
      <c r="F18400" s="429">
        <v>26.837353</v>
      </c>
    </row>
    <row r="18401" spans="1:6" x14ac:dyDescent="0.3">
      <c r="A18401" s="336">
        <v>59466</v>
      </c>
      <c r="B18401" s="2" t="s">
        <v>295</v>
      </c>
      <c r="C18401" s="429">
        <v>7.2466989999999996</v>
      </c>
      <c r="D18401" s="429">
        <v>1.0898410000000001</v>
      </c>
      <c r="E18401" s="429">
        <v>6.1568579999999997</v>
      </c>
      <c r="F18401" s="429">
        <v>30.186990000000002</v>
      </c>
    </row>
    <row r="18402" spans="1:6" x14ac:dyDescent="0.3">
      <c r="A18402" s="336">
        <v>59467</v>
      </c>
      <c r="B18402" s="2" t="s">
        <v>295</v>
      </c>
      <c r="C18402" s="429">
        <v>7.1534129999999996</v>
      </c>
      <c r="D18402" s="429">
        <v>1.155179</v>
      </c>
      <c r="E18402" s="429">
        <v>5.9982340000000001</v>
      </c>
      <c r="F18402" s="429">
        <v>30.164460999999999</v>
      </c>
    </row>
    <row r="18403" spans="1:6" x14ac:dyDescent="0.3">
      <c r="A18403" s="336">
        <v>59468</v>
      </c>
      <c r="B18403" s="2" t="s">
        <v>295</v>
      </c>
      <c r="C18403" s="429">
        <v>7.8878690000000002</v>
      </c>
      <c r="D18403" s="429">
        <v>1.059509</v>
      </c>
      <c r="E18403" s="429">
        <v>6.82836</v>
      </c>
      <c r="F18403" s="429">
        <v>33.400817000000004</v>
      </c>
    </row>
    <row r="18404" spans="1:6" x14ac:dyDescent="0.3">
      <c r="A18404" s="336">
        <v>59469</v>
      </c>
      <c r="B18404" s="2" t="s">
        <v>295</v>
      </c>
      <c r="C18404" s="429">
        <v>7.6874269999999996</v>
      </c>
      <c r="D18404" s="429">
        <v>1.299741</v>
      </c>
      <c r="E18404" s="429">
        <v>6.3876859999999995</v>
      </c>
      <c r="F18404" s="429">
        <v>30.133700000000005</v>
      </c>
    </row>
    <row r="18405" spans="1:6" x14ac:dyDescent="0.3">
      <c r="A18405" s="336">
        <v>59471</v>
      </c>
      <c r="B18405" s="2" t="s">
        <v>295</v>
      </c>
      <c r="C18405" s="429">
        <v>8.242915</v>
      </c>
      <c r="D18405" s="429">
        <v>1.2423379999999999</v>
      </c>
      <c r="E18405" s="429">
        <v>7.0005769999999998</v>
      </c>
      <c r="F18405" s="429">
        <v>34.539225000000002</v>
      </c>
    </row>
    <row r="18406" spans="1:6" x14ac:dyDescent="0.3">
      <c r="A18406" s="336">
        <v>59472</v>
      </c>
      <c r="B18406" s="2" t="s">
        <v>295</v>
      </c>
      <c r="C18406" s="429">
        <v>8.1046610000000001</v>
      </c>
      <c r="D18406" s="429">
        <v>1.0923830000000001</v>
      </c>
      <c r="E18406" s="429">
        <v>7.0122780000000002</v>
      </c>
      <c r="F18406" s="429">
        <v>33.344217999999998</v>
      </c>
    </row>
    <row r="18407" spans="1:6" x14ac:dyDescent="0.3">
      <c r="A18407" s="336">
        <v>59474</v>
      </c>
      <c r="B18407" s="2" t="s">
        <v>295</v>
      </c>
      <c r="C18407" s="429">
        <v>7.4351979999999998</v>
      </c>
      <c r="D18407" s="429">
        <v>1.093059</v>
      </c>
      <c r="E18407" s="429">
        <v>6.3421389999999995</v>
      </c>
      <c r="F18407" s="429">
        <v>31.377946999999999</v>
      </c>
    </row>
    <row r="18408" spans="1:6" x14ac:dyDescent="0.3">
      <c r="A18408" s="336">
        <v>59479</v>
      </c>
      <c r="B18408" s="2" t="s">
        <v>295</v>
      </c>
      <c r="C18408" s="429">
        <v>7.8350379999999999</v>
      </c>
      <c r="D18408" s="429">
        <v>1.401386</v>
      </c>
      <c r="E18408" s="429">
        <v>6.4336520000000004</v>
      </c>
      <c r="F18408" s="429">
        <v>30.654533000000011</v>
      </c>
    </row>
    <row r="18409" spans="1:6" x14ac:dyDescent="0.3">
      <c r="A18409" s="336">
        <v>59480</v>
      </c>
      <c r="B18409" s="2" t="s">
        <v>295</v>
      </c>
      <c r="C18409" s="429">
        <v>7.760929</v>
      </c>
      <c r="D18409" s="429">
        <v>1.191759</v>
      </c>
      <c r="E18409" s="429">
        <v>6.5691699999999997</v>
      </c>
      <c r="F18409" s="429">
        <v>30.735239</v>
      </c>
    </row>
    <row r="18410" spans="1:6" x14ac:dyDescent="0.3">
      <c r="A18410" s="336">
        <v>59482</v>
      </c>
      <c r="B18410" s="2" t="s">
        <v>295</v>
      </c>
      <c r="C18410" s="429">
        <v>7.1306770000000004</v>
      </c>
      <c r="D18410" s="429">
        <v>1.1046130000000001</v>
      </c>
      <c r="E18410" s="429">
        <v>6.0260639999999999</v>
      </c>
      <c r="F18410" s="429">
        <v>28.864901999999997</v>
      </c>
    </row>
    <row r="18411" spans="1:6" x14ac:dyDescent="0.3">
      <c r="A18411" s="336">
        <v>59483</v>
      </c>
      <c r="B18411" s="2" t="s">
        <v>295</v>
      </c>
      <c r="C18411" s="429">
        <v>7.9960699999999996</v>
      </c>
      <c r="D18411" s="429">
        <v>1.055763</v>
      </c>
      <c r="E18411" s="429">
        <v>6.9403069999999998</v>
      </c>
      <c r="F18411" s="429">
        <v>33.755926999999993</v>
      </c>
    </row>
    <row r="18412" spans="1:6" x14ac:dyDescent="0.3">
      <c r="A18412" s="336">
        <v>59484</v>
      </c>
      <c r="B18412" s="2" t="s">
        <v>295</v>
      </c>
      <c r="C18412" s="429">
        <v>7.009925</v>
      </c>
      <c r="D18412" s="429">
        <v>1.1105430000000001</v>
      </c>
      <c r="E18412" s="429">
        <v>5.8993820000000001</v>
      </c>
      <c r="F18412" s="429">
        <v>28.817532999999997</v>
      </c>
    </row>
    <row r="18413" spans="1:6" x14ac:dyDescent="0.3">
      <c r="A18413" s="336">
        <v>59486</v>
      </c>
      <c r="B18413" s="2" t="s">
        <v>295</v>
      </c>
      <c r="C18413" s="429">
        <v>7.0830580000000003</v>
      </c>
      <c r="D18413" s="429">
        <v>1.1862980000000001</v>
      </c>
      <c r="E18413" s="429">
        <v>5.8967600000000004</v>
      </c>
      <c r="F18413" s="429">
        <v>29.185037000000001</v>
      </c>
    </row>
    <row r="18414" spans="1:6" x14ac:dyDescent="0.3">
      <c r="A18414" s="336">
        <v>59487</v>
      </c>
      <c r="B18414" s="2" t="s">
        <v>295</v>
      </c>
      <c r="C18414" s="429">
        <v>7.955622</v>
      </c>
      <c r="D18414" s="429">
        <v>1.051458</v>
      </c>
      <c r="E18414" s="429">
        <v>6.9041639999999997</v>
      </c>
      <c r="F18414" s="429">
        <v>33.685068999999984</v>
      </c>
    </row>
    <row r="18415" spans="1:6" x14ac:dyDescent="0.3">
      <c r="A18415" s="336">
        <v>59489</v>
      </c>
      <c r="B18415" s="2" t="s">
        <v>295</v>
      </c>
      <c r="C18415" s="429">
        <v>8.1793250000000004</v>
      </c>
      <c r="D18415" s="429">
        <v>1.297682</v>
      </c>
      <c r="E18415" s="429">
        <v>6.8816430000000004</v>
      </c>
      <c r="F18415" s="429">
        <v>33.829356999999995</v>
      </c>
    </row>
    <row r="18416" spans="1:6" x14ac:dyDescent="0.3">
      <c r="A18416" s="336">
        <v>59501</v>
      </c>
      <c r="B18416" s="2" t="s">
        <v>295</v>
      </c>
      <c r="C18416" s="429">
        <v>7.8593900000000003</v>
      </c>
      <c r="D18416" s="429">
        <v>1.177071</v>
      </c>
      <c r="E18416" s="429">
        <v>6.6823190000000006</v>
      </c>
      <c r="F18416" s="429">
        <v>33.045796999999993</v>
      </c>
    </row>
    <row r="18417" spans="1:6" x14ac:dyDescent="0.3">
      <c r="A18417" s="336">
        <v>59520</v>
      </c>
      <c r="B18417" s="2" t="s">
        <v>295</v>
      </c>
      <c r="C18417" s="429">
        <v>8.0638839999999998</v>
      </c>
      <c r="D18417" s="429">
        <v>1.245072</v>
      </c>
      <c r="E18417" s="429">
        <v>6.8188119999999994</v>
      </c>
      <c r="F18417" s="429">
        <v>33.577244999999998</v>
      </c>
    </row>
    <row r="18418" spans="1:6" x14ac:dyDescent="0.3">
      <c r="A18418" s="336">
        <v>59521</v>
      </c>
      <c r="B18418" s="2" t="s">
        <v>295</v>
      </c>
      <c r="C18418" s="429">
        <v>7.9634580000000001</v>
      </c>
      <c r="D18418" s="429">
        <v>1.2838879999999999</v>
      </c>
      <c r="E18418" s="429">
        <v>6.67957</v>
      </c>
      <c r="F18418" s="429">
        <v>33.146419999999999</v>
      </c>
    </row>
    <row r="18419" spans="1:6" x14ac:dyDescent="0.3">
      <c r="A18419" s="336">
        <v>59522</v>
      </c>
      <c r="B18419" s="2" t="s">
        <v>295</v>
      </c>
      <c r="C18419" s="429">
        <v>7.6890479999999997</v>
      </c>
      <c r="D18419" s="429">
        <v>1.067793</v>
      </c>
      <c r="E18419" s="429">
        <v>6.6212549999999997</v>
      </c>
      <c r="F18419" s="429">
        <v>31.834467999999998</v>
      </c>
    </row>
    <row r="18420" spans="1:6" x14ac:dyDescent="0.3">
      <c r="A18420" s="336">
        <v>59523</v>
      </c>
      <c r="B18420" s="2" t="s">
        <v>295</v>
      </c>
      <c r="C18420" s="429">
        <v>7.9194810000000002</v>
      </c>
      <c r="D18420" s="429">
        <v>1.3298129999999999</v>
      </c>
      <c r="E18420" s="429">
        <v>6.5896680000000005</v>
      </c>
      <c r="F18420" s="429">
        <v>33.143999000000008</v>
      </c>
    </row>
    <row r="18421" spans="1:6" x14ac:dyDescent="0.3">
      <c r="A18421" s="336">
        <v>59524</v>
      </c>
      <c r="B18421" s="2" t="s">
        <v>295</v>
      </c>
      <c r="C18421" s="429">
        <v>8.1653289999999998</v>
      </c>
      <c r="D18421" s="429">
        <v>1.3193459999999999</v>
      </c>
      <c r="E18421" s="429">
        <v>6.8459830000000004</v>
      </c>
      <c r="F18421" s="429">
        <v>34.277615000000004</v>
      </c>
    </row>
    <row r="18422" spans="1:6" x14ac:dyDescent="0.3">
      <c r="A18422" s="336">
        <v>59525</v>
      </c>
      <c r="B18422" s="2" t="s">
        <v>295</v>
      </c>
      <c r="C18422" s="429">
        <v>7.8831550000000004</v>
      </c>
      <c r="D18422" s="429">
        <v>1.11025</v>
      </c>
      <c r="E18422" s="429">
        <v>6.7729050000000006</v>
      </c>
      <c r="F18422" s="429">
        <v>32.882764000000009</v>
      </c>
    </row>
    <row r="18423" spans="1:6" x14ac:dyDescent="0.3">
      <c r="A18423" s="336">
        <v>59526</v>
      </c>
      <c r="B18423" s="2" t="s">
        <v>295</v>
      </c>
      <c r="C18423" s="429">
        <v>7.8912779999999998</v>
      </c>
      <c r="D18423" s="429">
        <v>1.3965320000000001</v>
      </c>
      <c r="E18423" s="429">
        <v>6.4947459999999992</v>
      </c>
      <c r="F18423" s="429">
        <v>32.674373000000003</v>
      </c>
    </row>
    <row r="18424" spans="1:6" x14ac:dyDescent="0.3">
      <c r="A18424" s="336">
        <v>59527</v>
      </c>
      <c r="B18424" s="2" t="s">
        <v>295</v>
      </c>
      <c r="C18424" s="429">
        <v>8.1140080000000001</v>
      </c>
      <c r="D18424" s="429">
        <v>1.334576</v>
      </c>
      <c r="E18424" s="429">
        <v>6.7794319999999999</v>
      </c>
      <c r="F18424" s="429">
        <v>33.901555000000002</v>
      </c>
    </row>
    <row r="18425" spans="1:6" x14ac:dyDescent="0.3">
      <c r="A18425" s="336">
        <v>59528</v>
      </c>
      <c r="B18425" s="2" t="s">
        <v>295</v>
      </c>
      <c r="C18425" s="429">
        <v>7.8094039999999998</v>
      </c>
      <c r="D18425" s="429">
        <v>1.0884819999999999</v>
      </c>
      <c r="E18425" s="429">
        <v>6.7209219999999998</v>
      </c>
      <c r="F18425" s="429">
        <v>32.207414999999997</v>
      </c>
    </row>
    <row r="18426" spans="1:6" x14ac:dyDescent="0.3">
      <c r="A18426" s="336">
        <v>59529</v>
      </c>
      <c r="B18426" s="2" t="s">
        <v>295</v>
      </c>
      <c r="C18426" s="429">
        <v>7.559755</v>
      </c>
      <c r="D18426" s="429">
        <v>1.4746680000000001</v>
      </c>
      <c r="E18426" s="429">
        <v>6.0850869999999997</v>
      </c>
      <c r="F18426" s="429">
        <v>30.438329999999997</v>
      </c>
    </row>
    <row r="18427" spans="1:6" x14ac:dyDescent="0.3">
      <c r="A18427" s="336">
        <v>59530</v>
      </c>
      <c r="B18427" s="2" t="s">
        <v>295</v>
      </c>
      <c r="C18427" s="429">
        <v>7.6635770000000001</v>
      </c>
      <c r="D18427" s="429">
        <v>1.0680719999999999</v>
      </c>
      <c r="E18427" s="429">
        <v>6.5955050000000002</v>
      </c>
      <c r="F18427" s="429">
        <v>31.272263000000009</v>
      </c>
    </row>
    <row r="18428" spans="1:6" x14ac:dyDescent="0.3">
      <c r="A18428" s="336">
        <v>59531</v>
      </c>
      <c r="B18428" s="2" t="s">
        <v>295</v>
      </c>
      <c r="C18428" s="429">
        <v>7.5342339999999997</v>
      </c>
      <c r="D18428" s="429">
        <v>1.0701229999999999</v>
      </c>
      <c r="E18428" s="429">
        <v>6.4641109999999999</v>
      </c>
      <c r="F18428" s="429">
        <v>30.437491999999999</v>
      </c>
    </row>
    <row r="18429" spans="1:6" x14ac:dyDescent="0.3">
      <c r="A18429" s="336">
        <v>59532</v>
      </c>
      <c r="B18429" s="2" t="s">
        <v>295</v>
      </c>
      <c r="C18429" s="429">
        <v>7.9995700000000003</v>
      </c>
      <c r="D18429" s="429">
        <v>1.149486</v>
      </c>
      <c r="E18429" s="429">
        <v>6.8500840000000007</v>
      </c>
      <c r="F18429" s="429">
        <v>33.873269000000008</v>
      </c>
    </row>
    <row r="18430" spans="1:6" x14ac:dyDescent="0.3">
      <c r="A18430" s="336">
        <v>59535</v>
      </c>
      <c r="B18430" s="2" t="s">
        <v>295</v>
      </c>
      <c r="C18430" s="429">
        <v>7.9790400000000004</v>
      </c>
      <c r="D18430" s="429">
        <v>1.3593580000000001</v>
      </c>
      <c r="E18430" s="429">
        <v>6.6196820000000001</v>
      </c>
      <c r="F18430" s="429">
        <v>32.662975000000017</v>
      </c>
    </row>
    <row r="18431" spans="1:6" x14ac:dyDescent="0.3">
      <c r="A18431" s="336">
        <v>59537</v>
      </c>
      <c r="B18431" s="2" t="s">
        <v>295</v>
      </c>
      <c r="C18431" s="429">
        <v>7.6764340000000004</v>
      </c>
      <c r="D18431" s="429">
        <v>1.495182</v>
      </c>
      <c r="E18431" s="429">
        <v>6.1812520000000006</v>
      </c>
      <c r="F18431" s="429">
        <v>31.130792</v>
      </c>
    </row>
    <row r="18432" spans="1:6" x14ac:dyDescent="0.3">
      <c r="A18432" s="336">
        <v>59538</v>
      </c>
      <c r="B18432" s="2" t="s">
        <v>295</v>
      </c>
      <c r="C18432" s="429">
        <v>8.1661529999999996</v>
      </c>
      <c r="D18432" s="429">
        <v>1.367029</v>
      </c>
      <c r="E18432" s="429">
        <v>6.7991239999999991</v>
      </c>
      <c r="F18432" s="429">
        <v>34.059037999999994</v>
      </c>
    </row>
    <row r="18433" spans="1:6" x14ac:dyDescent="0.3">
      <c r="A18433" s="336">
        <v>59540</v>
      </c>
      <c r="B18433" s="2" t="s">
        <v>295</v>
      </c>
      <c r="C18433" s="429">
        <v>7.7126869999999998</v>
      </c>
      <c r="D18433" s="429">
        <v>1.069232</v>
      </c>
      <c r="E18433" s="429">
        <v>6.6434549999999994</v>
      </c>
      <c r="F18433" s="429">
        <v>31.555415999999997</v>
      </c>
    </row>
    <row r="18434" spans="1:6" x14ac:dyDescent="0.3">
      <c r="A18434" s="336">
        <v>59542</v>
      </c>
      <c r="B18434" s="2" t="s">
        <v>295</v>
      </c>
      <c r="C18434" s="429">
        <v>7.5594190000000001</v>
      </c>
      <c r="D18434" s="429">
        <v>1.479365</v>
      </c>
      <c r="E18434" s="429">
        <v>6.0800540000000005</v>
      </c>
      <c r="F18434" s="429">
        <v>30.667825000000001</v>
      </c>
    </row>
    <row r="18435" spans="1:6" x14ac:dyDescent="0.3">
      <c r="A18435" s="336">
        <v>59544</v>
      </c>
      <c r="B18435" s="2" t="s">
        <v>295</v>
      </c>
      <c r="C18435" s="429">
        <v>7.608104</v>
      </c>
      <c r="D18435" s="429">
        <v>1.6021289999999999</v>
      </c>
      <c r="E18435" s="429">
        <v>6.0059750000000003</v>
      </c>
      <c r="F18435" s="429">
        <v>30.171314999999993</v>
      </c>
    </row>
    <row r="18436" spans="1:6" x14ac:dyDescent="0.3">
      <c r="A18436" s="336">
        <v>59545</v>
      </c>
      <c r="B18436" s="2" t="s">
        <v>295</v>
      </c>
      <c r="C18436" s="429">
        <v>7.251239</v>
      </c>
      <c r="D18436" s="429">
        <v>1.1118429999999999</v>
      </c>
      <c r="E18436" s="429">
        <v>6.1393959999999996</v>
      </c>
      <c r="F18436" s="429">
        <v>28.287058000000002</v>
      </c>
    </row>
    <row r="18437" spans="1:6" x14ac:dyDescent="0.3">
      <c r="A18437" s="336">
        <v>59546</v>
      </c>
      <c r="B18437" s="2" t="s">
        <v>295</v>
      </c>
      <c r="C18437" s="429">
        <v>8.3606049999999996</v>
      </c>
      <c r="D18437" s="429">
        <v>1.294297</v>
      </c>
      <c r="E18437" s="429">
        <v>7.0663079999999994</v>
      </c>
      <c r="F18437" s="429">
        <v>35.303686999999996</v>
      </c>
    </row>
    <row r="18438" spans="1:6" x14ac:dyDescent="0.3">
      <c r="A18438" s="336">
        <v>59601</v>
      </c>
      <c r="B18438" s="2" t="s">
        <v>295</v>
      </c>
      <c r="C18438" s="429">
        <v>7.4578030000000002</v>
      </c>
      <c r="D18438" s="429">
        <v>1.133222</v>
      </c>
      <c r="E18438" s="429">
        <v>6.3245810000000002</v>
      </c>
      <c r="F18438" s="429">
        <v>28.565948000000006</v>
      </c>
    </row>
    <row r="18439" spans="1:6" x14ac:dyDescent="0.3">
      <c r="A18439" s="336">
        <v>59602</v>
      </c>
      <c r="B18439" s="2" t="s">
        <v>295</v>
      </c>
      <c r="C18439" s="429">
        <v>7.7832039999999996</v>
      </c>
      <c r="D18439" s="429">
        <v>1.0665990000000001</v>
      </c>
      <c r="E18439" s="429">
        <v>6.7166049999999995</v>
      </c>
      <c r="F18439" s="429">
        <v>31.489632000000007</v>
      </c>
    </row>
    <row r="18440" spans="1:6" x14ac:dyDescent="0.3">
      <c r="A18440" s="336">
        <v>59625</v>
      </c>
      <c r="B18440" s="2" t="s">
        <v>295</v>
      </c>
      <c r="C18440" s="429">
        <v>7.8274929999999996</v>
      </c>
      <c r="D18440" s="429">
        <v>1.035714</v>
      </c>
      <c r="E18440" s="429">
        <v>6.791779</v>
      </c>
      <c r="F18440" s="429">
        <v>31.90361</v>
      </c>
    </row>
    <row r="18441" spans="1:6" x14ac:dyDescent="0.3">
      <c r="A18441" s="336">
        <v>59632</v>
      </c>
      <c r="B18441" s="2" t="s">
        <v>295</v>
      </c>
      <c r="C18441" s="429">
        <v>7.3006149999999996</v>
      </c>
      <c r="D18441" s="429">
        <v>1.235719</v>
      </c>
      <c r="E18441" s="429">
        <v>6.0648959999999992</v>
      </c>
      <c r="F18441" s="429">
        <v>26.330239000000006</v>
      </c>
    </row>
    <row r="18442" spans="1:6" x14ac:dyDescent="0.3">
      <c r="A18442" s="336">
        <v>59633</v>
      </c>
      <c r="B18442" s="2" t="s">
        <v>295</v>
      </c>
      <c r="C18442" s="429">
        <v>7.3544320000000001</v>
      </c>
      <c r="D18442" s="429">
        <v>1.1423000000000001</v>
      </c>
      <c r="E18442" s="429">
        <v>6.2121320000000004</v>
      </c>
      <c r="F18442" s="429">
        <v>28.049388999999991</v>
      </c>
    </row>
    <row r="18443" spans="1:6" x14ac:dyDescent="0.3">
      <c r="A18443" s="336">
        <v>59634</v>
      </c>
      <c r="B18443" s="2" t="s">
        <v>295</v>
      </c>
      <c r="C18443" s="429">
        <v>7.36313</v>
      </c>
      <c r="D18443" s="429">
        <v>1.1868650000000001</v>
      </c>
      <c r="E18443" s="429">
        <v>6.1762649999999999</v>
      </c>
      <c r="F18443" s="429">
        <v>27.320227000000003</v>
      </c>
    </row>
    <row r="18444" spans="1:6" x14ac:dyDescent="0.3">
      <c r="A18444" s="336">
        <v>59635</v>
      </c>
      <c r="B18444" s="2" t="s">
        <v>295</v>
      </c>
      <c r="C18444" s="429">
        <v>7.9928600000000003</v>
      </c>
      <c r="D18444" s="429">
        <v>1.0209980000000001</v>
      </c>
      <c r="E18444" s="429">
        <v>6.9718619999999998</v>
      </c>
      <c r="F18444" s="429">
        <v>33.055370000000011</v>
      </c>
    </row>
    <row r="18445" spans="1:6" x14ac:dyDescent="0.3">
      <c r="A18445" s="336">
        <v>59639</v>
      </c>
      <c r="B18445" s="2" t="s">
        <v>295</v>
      </c>
      <c r="C18445" s="429">
        <v>6.9253299999999998</v>
      </c>
      <c r="D18445" s="429">
        <v>1.193678</v>
      </c>
      <c r="E18445" s="429">
        <v>5.7316519999999995</v>
      </c>
      <c r="F18445" s="429">
        <v>24.129033000000003</v>
      </c>
    </row>
    <row r="18446" spans="1:6" x14ac:dyDescent="0.3">
      <c r="A18446" s="336">
        <v>59641</v>
      </c>
      <c r="B18446" s="2" t="s">
        <v>295</v>
      </c>
      <c r="C18446" s="429">
        <v>7.800287</v>
      </c>
      <c r="D18446" s="429">
        <v>1.1716770000000001</v>
      </c>
      <c r="E18446" s="429">
        <v>6.6286100000000001</v>
      </c>
      <c r="F18446" s="429">
        <v>29.516058999999998</v>
      </c>
    </row>
    <row r="18447" spans="1:6" x14ac:dyDescent="0.3">
      <c r="A18447" s="336">
        <v>59642</v>
      </c>
      <c r="B18447" s="2" t="s">
        <v>295</v>
      </c>
      <c r="C18447" s="429">
        <v>7.464969</v>
      </c>
      <c r="D18447" s="429">
        <v>1.3199799999999999</v>
      </c>
      <c r="E18447" s="429">
        <v>6.1449889999999998</v>
      </c>
      <c r="F18447" s="429">
        <v>26.728397000000005</v>
      </c>
    </row>
    <row r="18448" spans="1:6" x14ac:dyDescent="0.3">
      <c r="A18448" s="336">
        <v>59643</v>
      </c>
      <c r="B18448" s="2" t="s">
        <v>295</v>
      </c>
      <c r="C18448" s="429">
        <v>7.8994450000000001</v>
      </c>
      <c r="D18448" s="429">
        <v>1.1501729999999999</v>
      </c>
      <c r="E18448" s="429">
        <v>6.7492720000000004</v>
      </c>
      <c r="F18448" s="429">
        <v>30.166774000000011</v>
      </c>
    </row>
    <row r="18449" spans="1:6" x14ac:dyDescent="0.3">
      <c r="A18449" s="336">
        <v>59644</v>
      </c>
      <c r="B18449" s="2" t="s">
        <v>295</v>
      </c>
      <c r="C18449" s="429">
        <v>7.6663600000000001</v>
      </c>
      <c r="D18449" s="429">
        <v>1.2068110000000001</v>
      </c>
      <c r="E18449" s="429">
        <v>6.459549</v>
      </c>
      <c r="F18449" s="429">
        <v>28.992122999999999</v>
      </c>
    </row>
    <row r="18450" spans="1:6" x14ac:dyDescent="0.3">
      <c r="A18450" s="336">
        <v>59645</v>
      </c>
      <c r="B18450" s="2" t="s">
        <v>295</v>
      </c>
      <c r="C18450" s="429">
        <v>7.448067</v>
      </c>
      <c r="D18450" s="429">
        <v>1.305795</v>
      </c>
      <c r="E18450" s="429">
        <v>6.1422720000000002</v>
      </c>
      <c r="F18450" s="429">
        <v>27.768472999999997</v>
      </c>
    </row>
    <row r="18451" spans="1:6" x14ac:dyDescent="0.3">
      <c r="A18451" s="336">
        <v>59647</v>
      </c>
      <c r="B18451" s="2" t="s">
        <v>295</v>
      </c>
      <c r="C18451" s="429">
        <v>7.6679700000000004</v>
      </c>
      <c r="D18451" s="429">
        <v>1.1845289999999999</v>
      </c>
      <c r="E18451" s="429">
        <v>6.4834410000000009</v>
      </c>
      <c r="F18451" s="429">
        <v>29.020103999999993</v>
      </c>
    </row>
    <row r="18452" spans="1:6" x14ac:dyDescent="0.3">
      <c r="A18452" s="336">
        <v>59648</v>
      </c>
      <c r="B18452" s="2" t="s">
        <v>295</v>
      </c>
      <c r="C18452" s="429">
        <v>7.6611909999999996</v>
      </c>
      <c r="D18452" s="429">
        <v>1.12364</v>
      </c>
      <c r="E18452" s="429">
        <v>6.5375509999999997</v>
      </c>
      <c r="F18452" s="429">
        <v>30.766672</v>
      </c>
    </row>
    <row r="18453" spans="1:6" x14ac:dyDescent="0.3">
      <c r="A18453" s="336">
        <v>59701</v>
      </c>
      <c r="B18453" s="2" t="s">
        <v>295</v>
      </c>
      <c r="C18453" s="429">
        <v>7.1325570000000003</v>
      </c>
      <c r="D18453" s="429">
        <v>1.171654</v>
      </c>
      <c r="E18453" s="429">
        <v>5.9609030000000001</v>
      </c>
      <c r="F18453" s="429">
        <v>26.001881000000004</v>
      </c>
    </row>
    <row r="18454" spans="1:6" x14ac:dyDescent="0.3">
      <c r="A18454" s="336">
        <v>59711</v>
      </c>
      <c r="B18454" s="2" t="s">
        <v>295</v>
      </c>
      <c r="C18454" s="429">
        <v>7.0202749999999998</v>
      </c>
      <c r="D18454" s="429">
        <v>1.117326</v>
      </c>
      <c r="E18454" s="429">
        <v>5.9029489999999996</v>
      </c>
      <c r="F18454" s="429">
        <v>24.933544000000012</v>
      </c>
    </row>
    <row r="18455" spans="1:6" x14ac:dyDescent="0.3">
      <c r="A18455" s="336">
        <v>59714</v>
      </c>
      <c r="B18455" s="2" t="s">
        <v>295</v>
      </c>
      <c r="C18455" s="429">
        <v>7.6035209999999998</v>
      </c>
      <c r="D18455" s="429">
        <v>1.326838</v>
      </c>
      <c r="E18455" s="429">
        <v>6.2766830000000002</v>
      </c>
      <c r="F18455" s="429">
        <v>25.349959000000002</v>
      </c>
    </row>
    <row r="18456" spans="1:6" x14ac:dyDescent="0.3">
      <c r="A18456" s="336">
        <v>59715</v>
      </c>
      <c r="B18456" s="2" t="s">
        <v>295</v>
      </c>
      <c r="C18456" s="429">
        <v>7.3712580000000001</v>
      </c>
      <c r="D18456" s="429">
        <v>1.4428939999999999</v>
      </c>
      <c r="E18456" s="429">
        <v>5.9283640000000002</v>
      </c>
      <c r="F18456" s="429">
        <v>22.372843</v>
      </c>
    </row>
    <row r="18457" spans="1:6" x14ac:dyDescent="0.3">
      <c r="A18457" s="336">
        <v>59717</v>
      </c>
      <c r="B18457" s="2" t="s">
        <v>295</v>
      </c>
      <c r="C18457" s="429">
        <v>7.6611739999999999</v>
      </c>
      <c r="D18457" s="429">
        <v>1.3551040000000001</v>
      </c>
      <c r="E18457" s="429">
        <v>6.3060700000000001</v>
      </c>
      <c r="F18457" s="429">
        <v>23.512684</v>
      </c>
    </row>
    <row r="18458" spans="1:6" x14ac:dyDescent="0.3">
      <c r="A18458" s="336">
        <v>59718</v>
      </c>
      <c r="B18458" s="2" t="s">
        <v>295</v>
      </c>
      <c r="C18458" s="429">
        <v>7.7738209999999999</v>
      </c>
      <c r="D18458" s="429">
        <v>1.335375</v>
      </c>
      <c r="E18458" s="429">
        <v>6.4384459999999999</v>
      </c>
      <c r="F18458" s="429">
        <v>24.217123999999998</v>
      </c>
    </row>
    <row r="18459" spans="1:6" x14ac:dyDescent="0.3">
      <c r="A18459" s="336">
        <v>59720</v>
      </c>
      <c r="B18459" s="2" t="s">
        <v>295</v>
      </c>
      <c r="C18459" s="429">
        <v>6.978116</v>
      </c>
      <c r="D18459" s="429">
        <v>1.5428850000000001</v>
      </c>
      <c r="E18459" s="429">
        <v>5.4352309999999999</v>
      </c>
      <c r="F18459" s="429">
        <v>16.502777999999999</v>
      </c>
    </row>
    <row r="18460" spans="1:6" x14ac:dyDescent="0.3">
      <c r="A18460" s="336">
        <v>59721</v>
      </c>
      <c r="B18460" s="2" t="s">
        <v>295</v>
      </c>
      <c r="C18460" s="429">
        <v>7.5997399999999997</v>
      </c>
      <c r="D18460" s="429">
        <v>1.246653</v>
      </c>
      <c r="E18460" s="429">
        <v>6.3530869999999995</v>
      </c>
      <c r="F18460" s="429">
        <v>27.682795999999996</v>
      </c>
    </row>
    <row r="18461" spans="1:6" x14ac:dyDescent="0.3">
      <c r="A18461" s="336">
        <v>59722</v>
      </c>
      <c r="B18461" s="2" t="s">
        <v>295</v>
      </c>
      <c r="C18461" s="429">
        <v>7.1387359999999997</v>
      </c>
      <c r="D18461" s="429">
        <v>1.107264</v>
      </c>
      <c r="E18461" s="429">
        <v>6.0314719999999999</v>
      </c>
      <c r="F18461" s="429">
        <v>26.152577000000001</v>
      </c>
    </row>
    <row r="18462" spans="1:6" x14ac:dyDescent="0.3">
      <c r="A18462" s="336">
        <v>59724</v>
      </c>
      <c r="B18462" s="2" t="s">
        <v>295</v>
      </c>
      <c r="C18462" s="429">
        <v>7.361802</v>
      </c>
      <c r="D18462" s="429">
        <v>1.05193</v>
      </c>
      <c r="E18462" s="429">
        <v>6.3098720000000004</v>
      </c>
      <c r="F18462" s="429">
        <v>28.413971000000004</v>
      </c>
    </row>
    <row r="18463" spans="1:6" x14ac:dyDescent="0.3">
      <c r="A18463" s="336">
        <v>59725</v>
      </c>
      <c r="B18463" s="2" t="s">
        <v>295</v>
      </c>
      <c r="C18463" s="429">
        <v>7.3808809999999996</v>
      </c>
      <c r="D18463" s="429">
        <v>1.0908249999999999</v>
      </c>
      <c r="E18463" s="429">
        <v>6.2900559999999999</v>
      </c>
      <c r="F18463" s="429">
        <v>28.21067</v>
      </c>
    </row>
    <row r="18464" spans="1:6" x14ac:dyDescent="0.3">
      <c r="A18464" s="336">
        <v>59727</v>
      </c>
      <c r="B18464" s="2" t="s">
        <v>295</v>
      </c>
      <c r="C18464" s="429">
        <v>7.1234719999999996</v>
      </c>
      <c r="D18464" s="429">
        <v>1.1653770000000001</v>
      </c>
      <c r="E18464" s="429">
        <v>5.9580949999999993</v>
      </c>
      <c r="F18464" s="429">
        <v>25.824889999999996</v>
      </c>
    </row>
    <row r="18465" spans="1:6" x14ac:dyDescent="0.3">
      <c r="A18465" s="336">
        <v>59729</v>
      </c>
      <c r="B18465" s="2" t="s">
        <v>295</v>
      </c>
      <c r="C18465" s="429">
        <v>7.2803440000000004</v>
      </c>
      <c r="D18465" s="429">
        <v>1.451225</v>
      </c>
      <c r="E18465" s="429">
        <v>5.8291190000000004</v>
      </c>
      <c r="F18465" s="429">
        <v>22.085305000000005</v>
      </c>
    </row>
    <row r="18466" spans="1:6" x14ac:dyDescent="0.3">
      <c r="A18466" s="336">
        <v>59730</v>
      </c>
      <c r="B18466" s="2" t="s">
        <v>295</v>
      </c>
      <c r="C18466" s="429">
        <v>7.1013529999999996</v>
      </c>
      <c r="D18466" s="429">
        <v>1.563528</v>
      </c>
      <c r="E18466" s="429">
        <v>5.5378249999999998</v>
      </c>
      <c r="F18466" s="429">
        <v>18.101874999999996</v>
      </c>
    </row>
    <row r="18467" spans="1:6" x14ac:dyDescent="0.3">
      <c r="A18467" s="336">
        <v>59731</v>
      </c>
      <c r="B18467" s="2" t="s">
        <v>295</v>
      </c>
      <c r="C18467" s="429">
        <v>7.17699</v>
      </c>
      <c r="D18467" s="429">
        <v>1.135035</v>
      </c>
      <c r="E18467" s="429">
        <v>6.0419549999999997</v>
      </c>
      <c r="F18467" s="429">
        <v>26.398365000000005</v>
      </c>
    </row>
    <row r="18468" spans="1:6" x14ac:dyDescent="0.3">
      <c r="A18468" s="336">
        <v>59733</v>
      </c>
      <c r="B18468" s="2" t="s">
        <v>295</v>
      </c>
      <c r="C18468" s="429">
        <v>7.0868529999999996</v>
      </c>
      <c r="D18468" s="429">
        <v>1.0791599999999999</v>
      </c>
      <c r="E18468" s="429">
        <v>6.0076929999999997</v>
      </c>
      <c r="F18468" s="429">
        <v>25.812708000000001</v>
      </c>
    </row>
    <row r="18469" spans="1:6" x14ac:dyDescent="0.3">
      <c r="A18469" s="336">
        <v>59735</v>
      </c>
      <c r="B18469" s="2" t="s">
        <v>295</v>
      </c>
      <c r="C18469" s="429">
        <v>7.7355090000000004</v>
      </c>
      <c r="D18469" s="429">
        <v>1.264875</v>
      </c>
      <c r="E18469" s="429">
        <v>6.4706340000000004</v>
      </c>
      <c r="F18469" s="429">
        <v>28.189631000000009</v>
      </c>
    </row>
    <row r="18470" spans="1:6" x14ac:dyDescent="0.3">
      <c r="A18470" s="336">
        <v>59736</v>
      </c>
      <c r="B18470" s="2" t="s">
        <v>295</v>
      </c>
      <c r="C18470" s="429">
        <v>7.242928</v>
      </c>
      <c r="D18470" s="429">
        <v>1.0216730000000001</v>
      </c>
      <c r="E18470" s="429">
        <v>6.2212550000000002</v>
      </c>
      <c r="F18470" s="429">
        <v>27.035577999999994</v>
      </c>
    </row>
    <row r="18471" spans="1:6" x14ac:dyDescent="0.3">
      <c r="A18471" s="336">
        <v>59739</v>
      </c>
      <c r="B18471" s="2" t="s">
        <v>295</v>
      </c>
      <c r="C18471" s="429">
        <v>7.1600060000000001</v>
      </c>
      <c r="D18471" s="429">
        <v>1.2655479999999999</v>
      </c>
      <c r="E18471" s="429">
        <v>5.8944580000000002</v>
      </c>
      <c r="F18471" s="429">
        <v>22.350437000000007</v>
      </c>
    </row>
    <row r="18472" spans="1:6" x14ac:dyDescent="0.3">
      <c r="A18472" s="336">
        <v>59741</v>
      </c>
      <c r="B18472" s="2" t="s">
        <v>295</v>
      </c>
      <c r="C18472" s="429">
        <v>7.9794130000000001</v>
      </c>
      <c r="D18472" s="429">
        <v>1.2267110000000001</v>
      </c>
      <c r="E18472" s="429">
        <v>6.7527020000000002</v>
      </c>
      <c r="F18472" s="429">
        <v>27.845090000000006</v>
      </c>
    </row>
    <row r="18473" spans="1:6" x14ac:dyDescent="0.3">
      <c r="A18473" s="336">
        <v>59745</v>
      </c>
      <c r="B18473" s="2" t="s">
        <v>295</v>
      </c>
      <c r="C18473" s="429">
        <v>7.4215200000000001</v>
      </c>
      <c r="D18473" s="429">
        <v>1.3904890000000001</v>
      </c>
      <c r="E18473" s="429">
        <v>6.0310310000000005</v>
      </c>
      <c r="F18473" s="429">
        <v>24.705243999999997</v>
      </c>
    </row>
    <row r="18474" spans="1:6" x14ac:dyDescent="0.3">
      <c r="A18474" s="336">
        <v>59747</v>
      </c>
      <c r="B18474" s="2" t="s">
        <v>295</v>
      </c>
      <c r="C18474" s="429">
        <v>7.2446089999999996</v>
      </c>
      <c r="D18474" s="429">
        <v>1.386096</v>
      </c>
      <c r="E18474" s="429">
        <v>5.8585129999999994</v>
      </c>
      <c r="F18474" s="429">
        <v>24.104547</v>
      </c>
    </row>
    <row r="18475" spans="1:6" x14ac:dyDescent="0.3">
      <c r="A18475" s="336">
        <v>59748</v>
      </c>
      <c r="B18475" s="2" t="s">
        <v>295</v>
      </c>
      <c r="C18475" s="429">
        <v>7.2040509999999998</v>
      </c>
      <c r="D18475" s="429">
        <v>1.0865340000000001</v>
      </c>
      <c r="E18475" s="429">
        <v>6.1175169999999994</v>
      </c>
      <c r="F18475" s="429">
        <v>27.089134999999992</v>
      </c>
    </row>
    <row r="18476" spans="1:6" x14ac:dyDescent="0.3">
      <c r="A18476" s="336">
        <v>59749</v>
      </c>
      <c r="B18476" s="2" t="s">
        <v>295</v>
      </c>
      <c r="C18476" s="429">
        <v>7.3048739999999999</v>
      </c>
      <c r="D18476" s="429">
        <v>1.302052</v>
      </c>
      <c r="E18476" s="429">
        <v>6.0028220000000001</v>
      </c>
      <c r="F18476" s="429">
        <v>25.922408999999998</v>
      </c>
    </row>
    <row r="18477" spans="1:6" x14ac:dyDescent="0.3">
      <c r="A18477" s="336">
        <v>59750</v>
      </c>
      <c r="B18477" s="2" t="s">
        <v>295</v>
      </c>
      <c r="C18477" s="429">
        <v>7.126728</v>
      </c>
      <c r="D18477" s="429">
        <v>1.1149180000000001</v>
      </c>
      <c r="E18477" s="429">
        <v>6.0118099999999997</v>
      </c>
      <c r="F18477" s="429">
        <v>26.303294000000001</v>
      </c>
    </row>
    <row r="18478" spans="1:6" x14ac:dyDescent="0.3">
      <c r="A18478" s="336">
        <v>59751</v>
      </c>
      <c r="B18478" s="2" t="s">
        <v>295</v>
      </c>
      <c r="C18478" s="429">
        <v>7.3692149999999996</v>
      </c>
      <c r="D18478" s="429">
        <v>1.185522</v>
      </c>
      <c r="E18478" s="429">
        <v>6.1836929999999999</v>
      </c>
      <c r="F18478" s="429">
        <v>27.558728000000002</v>
      </c>
    </row>
    <row r="18479" spans="1:6" x14ac:dyDescent="0.3">
      <c r="A18479" s="336">
        <v>59752</v>
      </c>
      <c r="B18479" s="2" t="s">
        <v>295</v>
      </c>
      <c r="C18479" s="429">
        <v>7.9912640000000001</v>
      </c>
      <c r="D18479" s="429">
        <v>1.161646</v>
      </c>
      <c r="E18479" s="429">
        <v>6.829618</v>
      </c>
      <c r="F18479" s="429">
        <v>29.961354</v>
      </c>
    </row>
    <row r="18480" spans="1:6" x14ac:dyDescent="0.3">
      <c r="A18480" s="336">
        <v>59754</v>
      </c>
      <c r="B18480" s="2" t="s">
        <v>295</v>
      </c>
      <c r="C18480" s="429">
        <v>7.5612560000000002</v>
      </c>
      <c r="D18480" s="429">
        <v>1.0449059999999999</v>
      </c>
      <c r="E18480" s="429">
        <v>6.5163500000000001</v>
      </c>
      <c r="F18480" s="429">
        <v>30.473539000000002</v>
      </c>
    </row>
    <row r="18481" spans="1:6" x14ac:dyDescent="0.3">
      <c r="A18481" s="336">
        <v>59755</v>
      </c>
      <c r="B18481" s="2" t="s">
        <v>295</v>
      </c>
      <c r="C18481" s="429">
        <v>7.1724540000000001</v>
      </c>
      <c r="D18481" s="429">
        <v>1.3796919999999999</v>
      </c>
      <c r="E18481" s="429">
        <v>5.7927619999999997</v>
      </c>
      <c r="F18481" s="429">
        <v>22.604417999999995</v>
      </c>
    </row>
    <row r="18482" spans="1:6" x14ac:dyDescent="0.3">
      <c r="A18482" s="336">
        <v>59756</v>
      </c>
      <c r="B18482" s="2" t="s">
        <v>295</v>
      </c>
      <c r="C18482" s="429">
        <v>7.1709529999999999</v>
      </c>
      <c r="D18482" s="429">
        <v>1.1136509999999999</v>
      </c>
      <c r="E18482" s="429">
        <v>6.057302</v>
      </c>
      <c r="F18482" s="429">
        <v>26.569501000000002</v>
      </c>
    </row>
    <row r="18483" spans="1:6" x14ac:dyDescent="0.3">
      <c r="A18483" s="336">
        <v>59758</v>
      </c>
      <c r="B18483" s="2" t="s">
        <v>295</v>
      </c>
      <c r="C18483" s="429">
        <v>6.8286170000000004</v>
      </c>
      <c r="D18483" s="429">
        <v>1.5482290000000001</v>
      </c>
      <c r="E18483" s="429">
        <v>5.2803880000000003</v>
      </c>
      <c r="F18483" s="429">
        <v>14.933406999999999</v>
      </c>
    </row>
    <row r="18484" spans="1:6" x14ac:dyDescent="0.3">
      <c r="A18484" s="336">
        <v>59759</v>
      </c>
      <c r="B18484" s="2" t="s">
        <v>295</v>
      </c>
      <c r="C18484" s="429">
        <v>7.3926160000000003</v>
      </c>
      <c r="D18484" s="429">
        <v>1.18333</v>
      </c>
      <c r="E18484" s="429">
        <v>6.2092860000000005</v>
      </c>
      <c r="F18484" s="429">
        <v>27.617815</v>
      </c>
    </row>
    <row r="18485" spans="1:6" x14ac:dyDescent="0.3">
      <c r="A18485" s="336">
        <v>59761</v>
      </c>
      <c r="B18485" s="2" t="s">
        <v>295</v>
      </c>
      <c r="C18485" s="429">
        <v>7.2012429999999998</v>
      </c>
      <c r="D18485" s="429">
        <v>0.98390100000000003</v>
      </c>
      <c r="E18485" s="429">
        <v>6.2173419999999995</v>
      </c>
      <c r="F18485" s="429">
        <v>26.66645999999999</v>
      </c>
    </row>
    <row r="18486" spans="1:6" x14ac:dyDescent="0.3">
      <c r="A18486" s="336">
        <v>59762</v>
      </c>
      <c r="B18486" s="2" t="s">
        <v>295</v>
      </c>
      <c r="C18486" s="429">
        <v>7.0367329999999999</v>
      </c>
      <c r="D18486" s="429">
        <v>1.126342</v>
      </c>
      <c r="E18486" s="429">
        <v>5.9103909999999997</v>
      </c>
      <c r="F18486" s="429">
        <v>25.049188000000001</v>
      </c>
    </row>
    <row r="18487" spans="1:6" x14ac:dyDescent="0.3">
      <c r="A18487" s="336">
        <v>59801</v>
      </c>
      <c r="B18487" s="2" t="s">
        <v>295</v>
      </c>
      <c r="C18487" s="429">
        <v>7.1720790000000001</v>
      </c>
      <c r="D18487" s="429">
        <v>0.81649799999999995</v>
      </c>
      <c r="E18487" s="429">
        <v>6.3555809999999999</v>
      </c>
      <c r="F18487" s="429">
        <v>24.606366000000001</v>
      </c>
    </row>
    <row r="18488" spans="1:6" x14ac:dyDescent="0.3">
      <c r="A18488" s="336">
        <v>59802</v>
      </c>
      <c r="B18488" s="2" t="s">
        <v>295</v>
      </c>
      <c r="C18488" s="429">
        <v>6.8453390000000001</v>
      </c>
      <c r="D18488" s="429">
        <v>0.92916799999999999</v>
      </c>
      <c r="E18488" s="429">
        <v>5.9161710000000003</v>
      </c>
      <c r="F18488" s="429">
        <v>22.347050000000003</v>
      </c>
    </row>
    <row r="18489" spans="1:6" x14ac:dyDescent="0.3">
      <c r="A18489" s="336">
        <v>59803</v>
      </c>
      <c r="B18489" s="2" t="s">
        <v>295</v>
      </c>
      <c r="C18489" s="429">
        <v>7.1249510000000003</v>
      </c>
      <c r="D18489" s="429">
        <v>0.83632499999999999</v>
      </c>
      <c r="E18489" s="429">
        <v>6.2886260000000007</v>
      </c>
      <c r="F18489" s="429">
        <v>24.454273999999998</v>
      </c>
    </row>
    <row r="18490" spans="1:6" x14ac:dyDescent="0.3">
      <c r="A18490" s="336">
        <v>59804</v>
      </c>
      <c r="B18490" s="2" t="s">
        <v>295</v>
      </c>
      <c r="C18490" s="429">
        <v>7.1305350000000001</v>
      </c>
      <c r="D18490" s="429">
        <v>0.796018</v>
      </c>
      <c r="E18490" s="429">
        <v>6.334517</v>
      </c>
      <c r="F18490" s="429">
        <v>23.157137000000009</v>
      </c>
    </row>
    <row r="18491" spans="1:6" x14ac:dyDescent="0.3">
      <c r="A18491" s="336">
        <v>59808</v>
      </c>
      <c r="B18491" s="2" t="s">
        <v>295</v>
      </c>
      <c r="C18491" s="429">
        <v>7.065347</v>
      </c>
      <c r="D18491" s="429">
        <v>0.83501400000000003</v>
      </c>
      <c r="E18491" s="429">
        <v>6.2303329999999999</v>
      </c>
      <c r="F18491" s="429">
        <v>23.170915999999998</v>
      </c>
    </row>
    <row r="18492" spans="1:6" x14ac:dyDescent="0.3">
      <c r="A18492" s="336">
        <v>59812</v>
      </c>
      <c r="B18492" s="2" t="s">
        <v>295</v>
      </c>
      <c r="C18492" s="429">
        <v>7.1112890000000002</v>
      </c>
      <c r="D18492" s="429">
        <v>0.83744499999999999</v>
      </c>
      <c r="E18492" s="429">
        <v>6.2738440000000004</v>
      </c>
      <c r="F18492" s="429">
        <v>24.234429000000002</v>
      </c>
    </row>
    <row r="18493" spans="1:6" x14ac:dyDescent="0.3">
      <c r="A18493" s="336">
        <v>59820</v>
      </c>
      <c r="B18493" s="2" t="s">
        <v>295</v>
      </c>
      <c r="C18493" s="429">
        <v>6.958475</v>
      </c>
      <c r="D18493" s="429">
        <v>0.77808699999999997</v>
      </c>
      <c r="E18493" s="429">
        <v>6.1803879999999998</v>
      </c>
      <c r="F18493" s="429">
        <v>19.444474</v>
      </c>
    </row>
    <row r="18494" spans="1:6" x14ac:dyDescent="0.3">
      <c r="A18494" s="336">
        <v>59821</v>
      </c>
      <c r="B18494" s="2" t="s">
        <v>295</v>
      </c>
      <c r="C18494" s="429">
        <v>6.9008130000000003</v>
      </c>
      <c r="D18494" s="429">
        <v>0.93383799999999995</v>
      </c>
      <c r="E18494" s="429">
        <v>5.9669750000000006</v>
      </c>
      <c r="F18494" s="429">
        <v>21.412765</v>
      </c>
    </row>
    <row r="18495" spans="1:6" x14ac:dyDescent="0.3">
      <c r="A18495" s="336">
        <v>59823</v>
      </c>
      <c r="B18495" s="2" t="s">
        <v>295</v>
      </c>
      <c r="C18495" s="429">
        <v>6.9636719999999999</v>
      </c>
      <c r="D18495" s="429">
        <v>0.99440099999999998</v>
      </c>
      <c r="E18495" s="429">
        <v>5.969271</v>
      </c>
      <c r="F18495" s="429">
        <v>24.01316799999999</v>
      </c>
    </row>
    <row r="18496" spans="1:6" x14ac:dyDescent="0.3">
      <c r="A18496" s="336">
        <v>59824</v>
      </c>
      <c r="B18496" s="2" t="s">
        <v>295</v>
      </c>
      <c r="C18496" s="429">
        <v>7.0864039999999999</v>
      </c>
      <c r="D18496" s="429">
        <v>0.94277599999999995</v>
      </c>
      <c r="E18496" s="429">
        <v>6.1436279999999996</v>
      </c>
      <c r="F18496" s="429">
        <v>21.687591999999995</v>
      </c>
    </row>
    <row r="18497" spans="1:6" x14ac:dyDescent="0.3">
      <c r="A18497" s="336">
        <v>59825</v>
      </c>
      <c r="B18497" s="2" t="s">
        <v>295</v>
      </c>
      <c r="C18497" s="429">
        <v>6.9699090000000004</v>
      </c>
      <c r="D18497" s="429">
        <v>0.91798100000000005</v>
      </c>
      <c r="E18497" s="429">
        <v>6.0519280000000002</v>
      </c>
      <c r="F18497" s="429">
        <v>24.172338000000003</v>
      </c>
    </row>
    <row r="18498" spans="1:6" x14ac:dyDescent="0.3">
      <c r="A18498" s="336">
        <v>59826</v>
      </c>
      <c r="B18498" s="2" t="s">
        <v>295</v>
      </c>
      <c r="C18498" s="429">
        <v>6.5802329999999998</v>
      </c>
      <c r="D18498" s="429">
        <v>1.0904659999999999</v>
      </c>
      <c r="E18498" s="429">
        <v>5.4897669999999996</v>
      </c>
      <c r="F18498" s="429">
        <v>19.649141000000007</v>
      </c>
    </row>
    <row r="18499" spans="1:6" x14ac:dyDescent="0.3">
      <c r="A18499" s="336">
        <v>59827</v>
      </c>
      <c r="B18499" s="2" t="s">
        <v>295</v>
      </c>
      <c r="C18499" s="429">
        <v>7.3745339999999997</v>
      </c>
      <c r="D18499" s="429">
        <v>0.82511299999999999</v>
      </c>
      <c r="E18499" s="429">
        <v>6.5494209999999997</v>
      </c>
      <c r="F18499" s="429">
        <v>26.548902000000005</v>
      </c>
    </row>
    <row r="18500" spans="1:6" x14ac:dyDescent="0.3">
      <c r="A18500" s="336">
        <v>59828</v>
      </c>
      <c r="B18500" s="2" t="s">
        <v>295</v>
      </c>
      <c r="C18500" s="429">
        <v>7.2349129999999997</v>
      </c>
      <c r="D18500" s="429">
        <v>0.83728100000000005</v>
      </c>
      <c r="E18500" s="429">
        <v>6.3976319999999998</v>
      </c>
      <c r="F18500" s="429">
        <v>25.765236999999999</v>
      </c>
    </row>
    <row r="18501" spans="1:6" x14ac:dyDescent="0.3">
      <c r="A18501" s="336">
        <v>59829</v>
      </c>
      <c r="B18501" s="2" t="s">
        <v>295</v>
      </c>
      <c r="C18501" s="429">
        <v>7.3406700000000003</v>
      </c>
      <c r="D18501" s="429">
        <v>0.79949999999999999</v>
      </c>
      <c r="E18501" s="429">
        <v>6.5411700000000002</v>
      </c>
      <c r="F18501" s="429">
        <v>25.187499000000003</v>
      </c>
    </row>
    <row r="18502" spans="1:6" x14ac:dyDescent="0.3">
      <c r="A18502" s="336">
        <v>59831</v>
      </c>
      <c r="B18502" s="2" t="s">
        <v>295</v>
      </c>
      <c r="C18502" s="429">
        <v>6.9301349999999999</v>
      </c>
      <c r="D18502" s="429">
        <v>0.87745099999999998</v>
      </c>
      <c r="E18502" s="429">
        <v>6.0526840000000002</v>
      </c>
      <c r="F18502" s="429">
        <v>20.193449000000001</v>
      </c>
    </row>
    <row r="18503" spans="1:6" x14ac:dyDescent="0.3">
      <c r="A18503" s="336">
        <v>59832</v>
      </c>
      <c r="B18503" s="2" t="s">
        <v>295</v>
      </c>
      <c r="C18503" s="429">
        <v>6.9614880000000001</v>
      </c>
      <c r="D18503" s="429">
        <v>0.99211800000000006</v>
      </c>
      <c r="E18503" s="429">
        <v>5.9693699999999996</v>
      </c>
      <c r="F18503" s="429">
        <v>24.472170999999996</v>
      </c>
    </row>
    <row r="18504" spans="1:6" x14ac:dyDescent="0.3">
      <c r="A18504" s="336">
        <v>59833</v>
      </c>
      <c r="B18504" s="2" t="s">
        <v>295</v>
      </c>
      <c r="C18504" s="429">
        <v>7.1215289999999998</v>
      </c>
      <c r="D18504" s="429">
        <v>0.81137099999999995</v>
      </c>
      <c r="E18504" s="429">
        <v>6.3101579999999995</v>
      </c>
      <c r="F18504" s="429">
        <v>23.933573000000006</v>
      </c>
    </row>
    <row r="18505" spans="1:6" x14ac:dyDescent="0.3">
      <c r="A18505" s="336">
        <v>59834</v>
      </c>
      <c r="B18505" s="2" t="s">
        <v>295</v>
      </c>
      <c r="C18505" s="429">
        <v>6.9349809999999996</v>
      </c>
      <c r="D18505" s="429">
        <v>0.84987999999999997</v>
      </c>
      <c r="E18505" s="429">
        <v>6.0851009999999999</v>
      </c>
      <c r="F18505" s="429">
        <v>21.219242999999999</v>
      </c>
    </row>
    <row r="18506" spans="1:6" x14ac:dyDescent="0.3">
      <c r="A18506" s="336">
        <v>59837</v>
      </c>
      <c r="B18506" s="2" t="s">
        <v>295</v>
      </c>
      <c r="C18506" s="429">
        <v>7.0665380000000004</v>
      </c>
      <c r="D18506" s="429">
        <v>1.0374410000000001</v>
      </c>
      <c r="E18506" s="429">
        <v>6.0290970000000002</v>
      </c>
      <c r="F18506" s="429">
        <v>25.439411999999994</v>
      </c>
    </row>
    <row r="18507" spans="1:6" x14ac:dyDescent="0.3">
      <c r="A18507" s="336">
        <v>59840</v>
      </c>
      <c r="B18507" s="2" t="s">
        <v>295</v>
      </c>
      <c r="C18507" s="429">
        <v>7.2103739999999998</v>
      </c>
      <c r="D18507" s="429">
        <v>0.83224100000000001</v>
      </c>
      <c r="E18507" s="429">
        <v>6.3781330000000001</v>
      </c>
      <c r="F18507" s="429">
        <v>24.931576</v>
      </c>
    </row>
    <row r="18508" spans="1:6" x14ac:dyDescent="0.3">
      <c r="A18508" s="336">
        <v>59843</v>
      </c>
      <c r="B18508" s="2" t="s">
        <v>295</v>
      </c>
      <c r="C18508" s="429">
        <v>7.0554160000000001</v>
      </c>
      <c r="D18508" s="429">
        <v>1.0849839999999999</v>
      </c>
      <c r="E18508" s="429">
        <v>5.9704320000000006</v>
      </c>
      <c r="F18508" s="429">
        <v>25.317343999999999</v>
      </c>
    </row>
    <row r="18509" spans="1:6" x14ac:dyDescent="0.3">
      <c r="A18509" s="336">
        <v>59844</v>
      </c>
      <c r="B18509" s="2" t="s">
        <v>295</v>
      </c>
      <c r="C18509" s="429">
        <v>6.7099849999999996</v>
      </c>
      <c r="D18509" s="429">
        <v>0.98736199999999996</v>
      </c>
      <c r="E18509" s="429">
        <v>5.7226229999999996</v>
      </c>
      <c r="F18509" s="429">
        <v>5.5279440000000086</v>
      </c>
    </row>
    <row r="18510" spans="1:6" x14ac:dyDescent="0.3">
      <c r="A18510" s="336">
        <v>59845</v>
      </c>
      <c r="B18510" s="2" t="s">
        <v>295</v>
      </c>
      <c r="C18510" s="429">
        <v>6.7474170000000004</v>
      </c>
      <c r="D18510" s="429">
        <v>0.87363999999999997</v>
      </c>
      <c r="E18510" s="429">
        <v>5.8737770000000005</v>
      </c>
      <c r="F18510" s="429">
        <v>17.200921000000001</v>
      </c>
    </row>
    <row r="18511" spans="1:6" x14ac:dyDescent="0.3">
      <c r="A18511" s="336">
        <v>59846</v>
      </c>
      <c r="B18511" s="2" t="s">
        <v>295</v>
      </c>
      <c r="C18511" s="429">
        <v>6.880782</v>
      </c>
      <c r="D18511" s="429">
        <v>0.81821100000000002</v>
      </c>
      <c r="E18511" s="429">
        <v>6.0625710000000002</v>
      </c>
      <c r="F18511" s="429">
        <v>18.855701000000003</v>
      </c>
    </row>
    <row r="18512" spans="1:6" x14ac:dyDescent="0.3">
      <c r="A18512" s="336">
        <v>59847</v>
      </c>
      <c r="B18512" s="2" t="s">
        <v>295</v>
      </c>
      <c r="C18512" s="429">
        <v>7.0424740000000003</v>
      </c>
      <c r="D18512" s="429">
        <v>0.78755699999999995</v>
      </c>
      <c r="E18512" s="429">
        <v>6.2549170000000007</v>
      </c>
      <c r="F18512" s="429">
        <v>21.489324</v>
      </c>
    </row>
    <row r="18513" spans="1:6" x14ac:dyDescent="0.3">
      <c r="A18513" s="336">
        <v>59848</v>
      </c>
      <c r="B18513" s="2" t="s">
        <v>295</v>
      </c>
      <c r="C18513" s="429">
        <v>6.7507250000000001</v>
      </c>
      <c r="D18513" s="429">
        <v>0.86434500000000003</v>
      </c>
      <c r="E18513" s="429">
        <v>5.8863799999999999</v>
      </c>
      <c r="F18513" s="429">
        <v>17.495997999999993</v>
      </c>
    </row>
    <row r="18514" spans="1:6" x14ac:dyDescent="0.3">
      <c r="A18514" s="336">
        <v>59853</v>
      </c>
      <c r="B18514" s="2" t="s">
        <v>295</v>
      </c>
      <c r="C18514" s="429">
        <v>6.5532430000000002</v>
      </c>
      <c r="D18514" s="429">
        <v>0.97789999999999999</v>
      </c>
      <c r="E18514" s="429">
        <v>5.5753430000000002</v>
      </c>
      <c r="F18514" s="429">
        <v>5.9863280000000074</v>
      </c>
    </row>
    <row r="18515" spans="1:6" x14ac:dyDescent="0.3">
      <c r="A18515" s="336">
        <v>59854</v>
      </c>
      <c r="B18515" s="2" t="s">
        <v>295</v>
      </c>
      <c r="C18515" s="429">
        <v>6.7490899999999998</v>
      </c>
      <c r="D18515" s="429">
        <v>1.1527959999999999</v>
      </c>
      <c r="E18515" s="429">
        <v>5.5962940000000003</v>
      </c>
      <c r="F18515" s="429">
        <v>22.02273799999999</v>
      </c>
    </row>
    <row r="18516" spans="1:6" x14ac:dyDescent="0.3">
      <c r="A18516" s="336">
        <v>59858</v>
      </c>
      <c r="B18516" s="2" t="s">
        <v>295</v>
      </c>
      <c r="C18516" s="429">
        <v>6.9389060000000002</v>
      </c>
      <c r="D18516" s="429">
        <v>1.0350410000000001</v>
      </c>
      <c r="E18516" s="429">
        <v>5.9038649999999997</v>
      </c>
      <c r="F18516" s="429">
        <v>24.244182000000002</v>
      </c>
    </row>
    <row r="18517" spans="1:6" x14ac:dyDescent="0.3">
      <c r="A18517" s="336">
        <v>59859</v>
      </c>
      <c r="B18517" s="2" t="s">
        <v>295</v>
      </c>
      <c r="C18517" s="429">
        <v>6.7083959999999996</v>
      </c>
      <c r="D18517" s="429">
        <v>0.83181300000000002</v>
      </c>
      <c r="E18517" s="429">
        <v>5.8765829999999992</v>
      </c>
      <c r="F18517" s="429">
        <v>14.392378999999998</v>
      </c>
    </row>
    <row r="18518" spans="1:6" x14ac:dyDescent="0.3">
      <c r="A18518" s="336">
        <v>59860</v>
      </c>
      <c r="B18518" s="2" t="s">
        <v>295</v>
      </c>
      <c r="C18518" s="429">
        <v>6.7853070000000004</v>
      </c>
      <c r="D18518" s="429">
        <v>0.95770100000000002</v>
      </c>
      <c r="E18518" s="429">
        <v>5.8276060000000003</v>
      </c>
      <c r="F18518" s="429">
        <v>19.507386999999994</v>
      </c>
    </row>
    <row r="18519" spans="1:6" x14ac:dyDescent="0.3">
      <c r="A18519" s="336">
        <v>59864</v>
      </c>
      <c r="B18519" s="2" t="s">
        <v>295</v>
      </c>
      <c r="C18519" s="429">
        <v>6.8663850000000002</v>
      </c>
      <c r="D18519" s="429">
        <v>0.98468199999999995</v>
      </c>
      <c r="E18519" s="429">
        <v>5.8817029999999999</v>
      </c>
      <c r="F18519" s="429">
        <v>20.48952700000001</v>
      </c>
    </row>
    <row r="18520" spans="1:6" x14ac:dyDescent="0.3">
      <c r="A18520" s="336">
        <v>59865</v>
      </c>
      <c r="B18520" s="2" t="s">
        <v>295</v>
      </c>
      <c r="C18520" s="429">
        <v>6.831512</v>
      </c>
      <c r="D18520" s="429">
        <v>0.98576299999999994</v>
      </c>
      <c r="E18520" s="429">
        <v>5.8457489999999996</v>
      </c>
      <c r="F18520" s="429">
        <v>20.776899999999998</v>
      </c>
    </row>
    <row r="18521" spans="1:6" x14ac:dyDescent="0.3">
      <c r="A18521" s="336">
        <v>59866</v>
      </c>
      <c r="B18521" s="2" t="s">
        <v>295</v>
      </c>
      <c r="C18521" s="429">
        <v>6.7604610000000003</v>
      </c>
      <c r="D18521" s="429">
        <v>0.78061400000000003</v>
      </c>
      <c r="E18521" s="429">
        <v>5.9798470000000004</v>
      </c>
      <c r="F18521" s="429">
        <v>10.097898999999998</v>
      </c>
    </row>
    <row r="18522" spans="1:6" x14ac:dyDescent="0.3">
      <c r="A18522" s="336">
        <v>59868</v>
      </c>
      <c r="B18522" s="2" t="s">
        <v>295</v>
      </c>
      <c r="C18522" s="429">
        <v>6.6990069999999999</v>
      </c>
      <c r="D18522" s="429">
        <v>1.040368</v>
      </c>
      <c r="E18522" s="429">
        <v>5.658639</v>
      </c>
      <c r="F18522" s="429">
        <v>21.156821000000001</v>
      </c>
    </row>
    <row r="18523" spans="1:6" x14ac:dyDescent="0.3">
      <c r="A18523" s="336">
        <v>59870</v>
      </c>
      <c r="B18523" s="2" t="s">
        <v>295</v>
      </c>
      <c r="C18523" s="429">
        <v>7.1998379999999997</v>
      </c>
      <c r="D18523" s="429">
        <v>0.81374899999999994</v>
      </c>
      <c r="E18523" s="429">
        <v>6.3860890000000001</v>
      </c>
      <c r="F18523" s="429">
        <v>25.019634000000003</v>
      </c>
    </row>
    <row r="18524" spans="1:6" x14ac:dyDescent="0.3">
      <c r="A18524" s="336">
        <v>59871</v>
      </c>
      <c r="B18524" s="2" t="s">
        <v>295</v>
      </c>
      <c r="C18524" s="429">
        <v>7.2102950000000003</v>
      </c>
      <c r="D18524" s="429">
        <v>0.92116299999999995</v>
      </c>
      <c r="E18524" s="429">
        <v>6.2891320000000004</v>
      </c>
      <c r="F18524" s="429">
        <v>26.143352</v>
      </c>
    </row>
    <row r="18525" spans="1:6" x14ac:dyDescent="0.3">
      <c r="A18525" s="336">
        <v>59872</v>
      </c>
      <c r="B18525" s="2" t="s">
        <v>295</v>
      </c>
      <c r="C18525" s="429">
        <v>6.8861429999999997</v>
      </c>
      <c r="D18525" s="429">
        <v>0.76223700000000005</v>
      </c>
      <c r="E18525" s="429">
        <v>6.1239059999999998</v>
      </c>
      <c r="F18525" s="429">
        <v>15.821583000000004</v>
      </c>
    </row>
    <row r="18526" spans="1:6" x14ac:dyDescent="0.3">
      <c r="A18526" s="336">
        <v>59873</v>
      </c>
      <c r="B18526" s="2" t="s">
        <v>295</v>
      </c>
      <c r="C18526" s="429">
        <v>6.7275600000000004</v>
      </c>
      <c r="D18526" s="429">
        <v>0.82901400000000003</v>
      </c>
      <c r="E18526" s="429">
        <v>5.8985460000000005</v>
      </c>
      <c r="F18526" s="429">
        <v>8.4992099999999979</v>
      </c>
    </row>
    <row r="18527" spans="1:6" x14ac:dyDescent="0.3">
      <c r="A18527" s="336">
        <v>59874</v>
      </c>
      <c r="B18527" s="2" t="s">
        <v>295</v>
      </c>
      <c r="C18527" s="429">
        <v>6.7572830000000002</v>
      </c>
      <c r="D18527" s="429">
        <v>0.89907800000000004</v>
      </c>
      <c r="E18527" s="429">
        <v>5.8582049999999999</v>
      </c>
      <c r="F18527" s="429">
        <v>7.2233079999999923</v>
      </c>
    </row>
    <row r="18528" spans="1:6" x14ac:dyDescent="0.3">
      <c r="A18528" s="336">
        <v>59875</v>
      </c>
      <c r="B18528" s="2" t="s">
        <v>295</v>
      </c>
      <c r="C18528" s="429">
        <v>7.1547919999999996</v>
      </c>
      <c r="D18528" s="429">
        <v>0.79644599999999999</v>
      </c>
      <c r="E18528" s="429">
        <v>6.3583459999999992</v>
      </c>
      <c r="F18528" s="429">
        <v>23.852115999999999</v>
      </c>
    </row>
    <row r="18529" spans="1:6" x14ac:dyDescent="0.3">
      <c r="A18529" s="336">
        <v>59901</v>
      </c>
      <c r="B18529" s="2" t="s">
        <v>295</v>
      </c>
      <c r="C18529" s="429">
        <v>6.3219539999999999</v>
      </c>
      <c r="D18529" s="429">
        <v>1.2227920000000001</v>
      </c>
      <c r="E18529" s="429">
        <v>5.0991619999999998</v>
      </c>
      <c r="F18529" s="429">
        <v>16.562656999999998</v>
      </c>
    </row>
    <row r="18530" spans="1:6" x14ac:dyDescent="0.3">
      <c r="A18530" s="336">
        <v>59910</v>
      </c>
      <c r="B18530" s="2" t="s">
        <v>295</v>
      </c>
      <c r="C18530" s="429">
        <v>6.7112119999999997</v>
      </c>
      <c r="D18530" s="429">
        <v>0.95206999999999997</v>
      </c>
      <c r="E18530" s="429">
        <v>5.7591419999999998</v>
      </c>
      <c r="F18530" s="429">
        <v>18.887492999999992</v>
      </c>
    </row>
    <row r="18531" spans="1:6" x14ac:dyDescent="0.3">
      <c r="A18531" s="336">
        <v>59911</v>
      </c>
      <c r="B18531" s="2" t="s">
        <v>295</v>
      </c>
      <c r="C18531" s="429">
        <v>6.4666480000000002</v>
      </c>
      <c r="D18531" s="429">
        <v>1.1311659999999999</v>
      </c>
      <c r="E18531" s="429">
        <v>5.3354820000000007</v>
      </c>
      <c r="F18531" s="429">
        <v>17.914233999999997</v>
      </c>
    </row>
    <row r="18532" spans="1:6" x14ac:dyDescent="0.3">
      <c r="A18532" s="336">
        <v>59912</v>
      </c>
      <c r="B18532" s="2" t="s">
        <v>295</v>
      </c>
      <c r="C18532" s="429">
        <v>6.3179259999999999</v>
      </c>
      <c r="D18532" s="429">
        <v>1.2357800000000001</v>
      </c>
      <c r="E18532" s="429">
        <v>5.0821459999999998</v>
      </c>
      <c r="F18532" s="429">
        <v>14.320362000000003</v>
      </c>
    </row>
    <row r="18533" spans="1:6" x14ac:dyDescent="0.3">
      <c r="A18533" s="336">
        <v>59914</v>
      </c>
      <c r="B18533" s="2" t="s">
        <v>295</v>
      </c>
      <c r="C18533" s="429">
        <v>6.6112089999999997</v>
      </c>
      <c r="D18533" s="429">
        <v>0.98280199999999995</v>
      </c>
      <c r="E18533" s="429">
        <v>5.6284069999999993</v>
      </c>
      <c r="F18533" s="429">
        <v>18.297219000000002</v>
      </c>
    </row>
    <row r="18534" spans="1:6" x14ac:dyDescent="0.3">
      <c r="A18534" s="336">
        <v>59915</v>
      </c>
      <c r="B18534" s="2" t="s">
        <v>295</v>
      </c>
      <c r="C18534" s="429">
        <v>6.5728439999999999</v>
      </c>
      <c r="D18534" s="429">
        <v>0.95811800000000003</v>
      </c>
      <c r="E18534" s="429">
        <v>5.6147260000000001</v>
      </c>
      <c r="F18534" s="429">
        <v>17.416919</v>
      </c>
    </row>
    <row r="18535" spans="1:6" x14ac:dyDescent="0.3">
      <c r="A18535" s="336">
        <v>59916</v>
      </c>
      <c r="B18535" s="2" t="s">
        <v>295</v>
      </c>
      <c r="C18535" s="429">
        <v>5.9357030000000002</v>
      </c>
      <c r="D18535" s="429">
        <v>1.5239210000000001</v>
      </c>
      <c r="E18535" s="429">
        <v>4.4117820000000005</v>
      </c>
      <c r="F18535" s="429">
        <v>8.7729849999999985</v>
      </c>
    </row>
    <row r="18536" spans="1:6" x14ac:dyDescent="0.3">
      <c r="A18536" s="336">
        <v>59917</v>
      </c>
      <c r="B18536" s="2" t="s">
        <v>295</v>
      </c>
      <c r="C18536" s="429">
        <v>6.1646349999999996</v>
      </c>
      <c r="D18536" s="429">
        <v>1.3643479999999999</v>
      </c>
      <c r="E18536" s="429">
        <v>4.800287</v>
      </c>
      <c r="F18536" s="429">
        <v>10.290749999999999</v>
      </c>
    </row>
    <row r="18537" spans="1:6" x14ac:dyDescent="0.3">
      <c r="A18537" s="336">
        <v>59920</v>
      </c>
      <c r="B18537" s="2" t="s">
        <v>295</v>
      </c>
      <c r="C18537" s="429">
        <v>6.4200119999999998</v>
      </c>
      <c r="D18537" s="429">
        <v>0.98060400000000003</v>
      </c>
      <c r="E18537" s="429">
        <v>5.4394080000000002</v>
      </c>
      <c r="F18537" s="429">
        <v>15.301726999999993</v>
      </c>
    </row>
    <row r="18538" spans="1:6" x14ac:dyDescent="0.3">
      <c r="A18538" s="336">
        <v>59922</v>
      </c>
      <c r="B18538" s="2" t="s">
        <v>295</v>
      </c>
      <c r="C18538" s="429">
        <v>6.5257069999999997</v>
      </c>
      <c r="D18538" s="429">
        <v>1.0012110000000001</v>
      </c>
      <c r="E18538" s="429">
        <v>5.5244959999999992</v>
      </c>
      <c r="F18538" s="429">
        <v>17.733990000000006</v>
      </c>
    </row>
    <row r="18539" spans="1:6" x14ac:dyDescent="0.3">
      <c r="A18539" s="336">
        <v>59923</v>
      </c>
      <c r="B18539" s="2" t="s">
        <v>295</v>
      </c>
      <c r="C18539" s="429">
        <v>6.4743760000000004</v>
      </c>
      <c r="D18539" s="429">
        <v>1.0465359999999999</v>
      </c>
      <c r="E18539" s="429">
        <v>5.4278400000000007</v>
      </c>
      <c r="F18539" s="429">
        <v>11.128025000000004</v>
      </c>
    </row>
    <row r="18540" spans="1:6" x14ac:dyDescent="0.3">
      <c r="A18540" s="336">
        <v>59925</v>
      </c>
      <c r="B18540" s="2" t="s">
        <v>295</v>
      </c>
      <c r="C18540" s="429">
        <v>6.4194529999999999</v>
      </c>
      <c r="D18540" s="429">
        <v>0.95578300000000005</v>
      </c>
      <c r="E18540" s="429">
        <v>5.4636699999999996</v>
      </c>
      <c r="F18540" s="429">
        <v>13.611850999999998</v>
      </c>
    </row>
    <row r="18541" spans="1:6" x14ac:dyDescent="0.3">
      <c r="A18541" s="336">
        <v>59928</v>
      </c>
      <c r="B18541" s="2" t="s">
        <v>295</v>
      </c>
      <c r="C18541" s="429">
        <v>5.8427429999999996</v>
      </c>
      <c r="D18541" s="429">
        <v>1.5054510000000001</v>
      </c>
      <c r="E18541" s="429">
        <v>4.3372919999999997</v>
      </c>
      <c r="F18541" s="429">
        <v>5.7077239999999918</v>
      </c>
    </row>
    <row r="18542" spans="1:6" x14ac:dyDescent="0.3">
      <c r="A18542" s="336">
        <v>59929</v>
      </c>
      <c r="B18542" s="2" t="s">
        <v>295</v>
      </c>
      <c r="C18542" s="429">
        <v>6.454955</v>
      </c>
      <c r="D18542" s="429">
        <v>0.98097500000000004</v>
      </c>
      <c r="E18542" s="429">
        <v>5.4739800000000001</v>
      </c>
      <c r="F18542" s="429">
        <v>16.249475999999998</v>
      </c>
    </row>
    <row r="18543" spans="1:6" x14ac:dyDescent="0.3">
      <c r="A18543" s="336">
        <v>59930</v>
      </c>
      <c r="B18543" s="2" t="s">
        <v>295</v>
      </c>
      <c r="C18543" s="429">
        <v>6.2809400000000002</v>
      </c>
      <c r="D18543" s="429">
        <v>1.3451869999999999</v>
      </c>
      <c r="E18543" s="429">
        <v>4.9357530000000001</v>
      </c>
      <c r="F18543" s="429">
        <v>10.889474999999997</v>
      </c>
    </row>
    <row r="18544" spans="1:6" x14ac:dyDescent="0.3">
      <c r="A18544" s="336">
        <v>59931</v>
      </c>
      <c r="B18544" s="2" t="s">
        <v>295</v>
      </c>
      <c r="C18544" s="429">
        <v>6.5867230000000001</v>
      </c>
      <c r="D18544" s="429">
        <v>0.99314100000000005</v>
      </c>
      <c r="E18544" s="429">
        <v>5.5935819999999996</v>
      </c>
      <c r="F18544" s="429">
        <v>18.271736000000001</v>
      </c>
    </row>
    <row r="18545" spans="1:6" x14ac:dyDescent="0.3">
      <c r="A18545" s="336">
        <v>59932</v>
      </c>
      <c r="B18545" s="2" t="s">
        <v>295</v>
      </c>
      <c r="C18545" s="429">
        <v>6.5360389999999997</v>
      </c>
      <c r="D18545" s="429">
        <v>1.0090220000000001</v>
      </c>
      <c r="E18545" s="429">
        <v>5.5270169999999998</v>
      </c>
      <c r="F18545" s="429">
        <v>18.226059999999997</v>
      </c>
    </row>
    <row r="18546" spans="1:6" x14ac:dyDescent="0.3">
      <c r="A18546" s="336">
        <v>59935</v>
      </c>
      <c r="B18546" s="2" t="s">
        <v>295</v>
      </c>
      <c r="C18546" s="429">
        <v>6.2321390000000001</v>
      </c>
      <c r="D18546" s="429">
        <v>1.2599860000000001</v>
      </c>
      <c r="E18546" s="429">
        <v>4.9721530000000005</v>
      </c>
      <c r="F18546" s="429">
        <v>5.5885460000000009</v>
      </c>
    </row>
    <row r="18547" spans="1:6" x14ac:dyDescent="0.3">
      <c r="A18547" s="336">
        <v>59937</v>
      </c>
      <c r="B18547" s="2" t="s">
        <v>295</v>
      </c>
      <c r="C18547" s="429">
        <v>6.2042120000000001</v>
      </c>
      <c r="D18547" s="429">
        <v>1.2206999999999999</v>
      </c>
      <c r="E18547" s="429">
        <v>4.9835120000000002</v>
      </c>
      <c r="F18547" s="429">
        <v>11.982499000000008</v>
      </c>
    </row>
    <row r="18548" spans="1:6" x14ac:dyDescent="0.3">
      <c r="A18548" s="336">
        <v>60002</v>
      </c>
      <c r="B18548" s="2" t="s">
        <v>293</v>
      </c>
      <c r="C18548" s="429">
        <v>6.0834330000000003</v>
      </c>
      <c r="D18548" s="429">
        <v>3.475946</v>
      </c>
      <c r="E18548" s="429">
        <v>2.6074870000000003</v>
      </c>
      <c r="F18548" s="429">
        <v>6.9017539999999933</v>
      </c>
    </row>
    <row r="18549" spans="1:6" x14ac:dyDescent="0.3">
      <c r="A18549" s="336">
        <v>60004</v>
      </c>
      <c r="B18549" s="2" t="s">
        <v>293</v>
      </c>
      <c r="C18549" s="429">
        <v>6.3175559999999997</v>
      </c>
      <c r="D18549" s="429">
        <v>3.6052200000000001</v>
      </c>
      <c r="E18549" s="429">
        <v>2.7123359999999996</v>
      </c>
      <c r="F18549" s="429">
        <v>7.2781110000000027</v>
      </c>
    </row>
    <row r="18550" spans="1:6" x14ac:dyDescent="0.3">
      <c r="A18550" s="336">
        <v>60005</v>
      </c>
      <c r="B18550" s="2" t="s">
        <v>293</v>
      </c>
      <c r="C18550" s="429">
        <v>6.3507569999999998</v>
      </c>
      <c r="D18550" s="429">
        <v>3.6227239999999998</v>
      </c>
      <c r="E18550" s="429">
        <v>2.7280329999999999</v>
      </c>
      <c r="F18550" s="429">
        <v>7.2524059999999935</v>
      </c>
    </row>
    <row r="18551" spans="1:6" x14ac:dyDescent="0.3">
      <c r="A18551" s="336">
        <v>60007</v>
      </c>
      <c r="B18551" s="2" t="s">
        <v>293</v>
      </c>
      <c r="C18551" s="429">
        <v>6.3874969999999998</v>
      </c>
      <c r="D18551" s="429">
        <v>3.633378</v>
      </c>
      <c r="E18551" s="429">
        <v>2.7541189999999998</v>
      </c>
      <c r="F18551" s="429">
        <v>7.2106789999999918</v>
      </c>
    </row>
    <row r="18552" spans="1:6" x14ac:dyDescent="0.3">
      <c r="A18552" s="336">
        <v>60008</v>
      </c>
      <c r="B18552" s="2" t="s">
        <v>293</v>
      </c>
      <c r="C18552" s="429">
        <v>6.3373350000000004</v>
      </c>
      <c r="D18552" s="429">
        <v>3.6399379999999999</v>
      </c>
      <c r="E18552" s="429">
        <v>2.6973970000000005</v>
      </c>
      <c r="F18552" s="429">
        <v>7.1633619999999993</v>
      </c>
    </row>
    <row r="18553" spans="1:6" x14ac:dyDescent="0.3">
      <c r="A18553" s="336">
        <v>60010</v>
      </c>
      <c r="B18553" s="2" t="s">
        <v>293</v>
      </c>
      <c r="C18553" s="429">
        <v>6.3015860000000004</v>
      </c>
      <c r="D18553" s="429">
        <v>3.6901269999999999</v>
      </c>
      <c r="E18553" s="429">
        <v>2.6114590000000004</v>
      </c>
      <c r="F18553" s="429">
        <v>6.965278000000005</v>
      </c>
    </row>
    <row r="18554" spans="1:6" x14ac:dyDescent="0.3">
      <c r="A18554" s="336">
        <v>60012</v>
      </c>
      <c r="B18554" s="2" t="s">
        <v>295</v>
      </c>
      <c r="C18554" s="429">
        <v>6.2577559999999997</v>
      </c>
      <c r="D18554" s="429">
        <v>3.6819769999999998</v>
      </c>
      <c r="E18554" s="429">
        <v>2.5757789999999998</v>
      </c>
      <c r="F18554" s="429">
        <v>7.0093439999999916</v>
      </c>
    </row>
    <row r="18555" spans="1:6" x14ac:dyDescent="0.3">
      <c r="A18555" s="336">
        <v>60013</v>
      </c>
      <c r="B18555" s="2" t="s">
        <v>295</v>
      </c>
      <c r="C18555" s="429">
        <v>6.3005079999999998</v>
      </c>
      <c r="D18555" s="429">
        <v>3.7139470000000001</v>
      </c>
      <c r="E18555" s="429">
        <v>2.5865609999999997</v>
      </c>
      <c r="F18555" s="429">
        <v>6.9947940000000024</v>
      </c>
    </row>
    <row r="18556" spans="1:6" x14ac:dyDescent="0.3">
      <c r="A18556" s="336">
        <v>60014</v>
      </c>
      <c r="B18556" s="2" t="s">
        <v>295</v>
      </c>
      <c r="C18556" s="429">
        <v>6.2680020000000001</v>
      </c>
      <c r="D18556" s="429">
        <v>3.6950560000000001</v>
      </c>
      <c r="E18556" s="429">
        <v>2.572946</v>
      </c>
      <c r="F18556" s="429">
        <v>6.9869200000000049</v>
      </c>
    </row>
    <row r="18557" spans="1:6" x14ac:dyDescent="0.3">
      <c r="A18557" s="336">
        <v>60015</v>
      </c>
      <c r="B18557" s="2" t="s">
        <v>293</v>
      </c>
      <c r="C18557" s="429">
        <v>6.2879149999999999</v>
      </c>
      <c r="D18557" s="429">
        <v>3.5407329999999999</v>
      </c>
      <c r="E18557" s="429">
        <v>2.747182</v>
      </c>
      <c r="F18557" s="429">
        <v>7.5117030000000113</v>
      </c>
    </row>
    <row r="18558" spans="1:6" x14ac:dyDescent="0.3">
      <c r="A18558" s="336">
        <v>60016</v>
      </c>
      <c r="B18558" s="2" t="s">
        <v>293</v>
      </c>
      <c r="C18558" s="429">
        <v>6.3625850000000002</v>
      </c>
      <c r="D18558" s="429">
        <v>3.5789309999999999</v>
      </c>
      <c r="E18558" s="429">
        <v>2.7836540000000003</v>
      </c>
      <c r="F18558" s="429">
        <v>7.5028679999999994</v>
      </c>
    </row>
    <row r="18559" spans="1:6" x14ac:dyDescent="0.3">
      <c r="A18559" s="336">
        <v>60018</v>
      </c>
      <c r="B18559" s="2" t="s">
        <v>293</v>
      </c>
      <c r="C18559" s="429">
        <v>6.3907030000000002</v>
      </c>
      <c r="D18559" s="429">
        <v>3.5798049999999999</v>
      </c>
      <c r="E18559" s="429">
        <v>2.8108980000000003</v>
      </c>
      <c r="F18559" s="429">
        <v>7.4545589999999962</v>
      </c>
    </row>
    <row r="18560" spans="1:6" x14ac:dyDescent="0.3">
      <c r="A18560" s="336">
        <v>60020</v>
      </c>
      <c r="B18560" s="2" t="s">
        <v>293</v>
      </c>
      <c r="C18560" s="429">
        <v>6.1734869999999997</v>
      </c>
      <c r="D18560" s="429">
        <v>3.5647359999999999</v>
      </c>
      <c r="E18560" s="429">
        <v>2.6087509999999998</v>
      </c>
      <c r="F18560" s="429">
        <v>6.9842650000000077</v>
      </c>
    </row>
    <row r="18561" spans="1:6" x14ac:dyDescent="0.3">
      <c r="A18561" s="336">
        <v>60021</v>
      </c>
      <c r="B18561" s="2" t="s">
        <v>293</v>
      </c>
      <c r="C18561" s="429">
        <v>6.291385</v>
      </c>
      <c r="D18561" s="429">
        <v>3.7028379999999999</v>
      </c>
      <c r="E18561" s="429">
        <v>2.5885470000000002</v>
      </c>
      <c r="F18561" s="429">
        <v>6.9776039999999995</v>
      </c>
    </row>
    <row r="18562" spans="1:6" x14ac:dyDescent="0.3">
      <c r="A18562" s="336">
        <v>60022</v>
      </c>
      <c r="B18562" s="2" t="s">
        <v>293</v>
      </c>
      <c r="C18562" s="429">
        <v>6.3029890000000002</v>
      </c>
      <c r="D18562" s="429">
        <v>3.5266639999999998</v>
      </c>
      <c r="E18562" s="429">
        <v>2.7763250000000004</v>
      </c>
      <c r="F18562" s="429">
        <v>7.8047389999999908</v>
      </c>
    </row>
    <row r="18563" spans="1:6" x14ac:dyDescent="0.3">
      <c r="A18563" s="336">
        <v>60025</v>
      </c>
      <c r="B18563" s="2" t="s">
        <v>293</v>
      </c>
      <c r="C18563" s="429">
        <v>6.3404189999999998</v>
      </c>
      <c r="D18563" s="429">
        <v>3.5661309999999999</v>
      </c>
      <c r="E18563" s="429">
        <v>2.7742879999999999</v>
      </c>
      <c r="F18563" s="429">
        <v>7.739877000000007</v>
      </c>
    </row>
    <row r="18564" spans="1:6" x14ac:dyDescent="0.3">
      <c r="A18564" s="336">
        <v>60026</v>
      </c>
      <c r="B18564" s="2" t="s">
        <v>293</v>
      </c>
      <c r="C18564" s="429">
        <v>6.3296070000000002</v>
      </c>
      <c r="D18564" s="429">
        <v>3.5648330000000001</v>
      </c>
      <c r="E18564" s="429">
        <v>2.7647740000000001</v>
      </c>
      <c r="F18564" s="429">
        <v>7.6880670000000038</v>
      </c>
    </row>
    <row r="18565" spans="1:6" x14ac:dyDescent="0.3">
      <c r="A18565" s="336">
        <v>60029</v>
      </c>
      <c r="B18565" s="2" t="s">
        <v>293</v>
      </c>
      <c r="C18565" s="429">
        <v>6.3501110000000001</v>
      </c>
      <c r="D18565" s="429">
        <v>3.5608</v>
      </c>
      <c r="E18565" s="429">
        <v>2.7893110000000001</v>
      </c>
      <c r="F18565" s="429">
        <v>7.8395639999999958</v>
      </c>
    </row>
    <row r="18566" spans="1:6" x14ac:dyDescent="0.3">
      <c r="A18566" s="336">
        <v>60030</v>
      </c>
      <c r="B18566" s="2" t="s">
        <v>293</v>
      </c>
      <c r="C18566" s="429">
        <v>6.162115</v>
      </c>
      <c r="D18566" s="429">
        <v>3.5425409999999999</v>
      </c>
      <c r="E18566" s="429">
        <v>2.6195740000000001</v>
      </c>
      <c r="F18566" s="429">
        <v>6.9603159999999953</v>
      </c>
    </row>
    <row r="18567" spans="1:6" x14ac:dyDescent="0.3">
      <c r="A18567" s="336">
        <v>60031</v>
      </c>
      <c r="B18567" s="2" t="s">
        <v>293</v>
      </c>
      <c r="C18567" s="429">
        <v>6.0956549999999998</v>
      </c>
      <c r="D18567" s="429">
        <v>3.462666</v>
      </c>
      <c r="E18567" s="429">
        <v>2.6329889999999998</v>
      </c>
      <c r="F18567" s="429">
        <v>6.9447569999999992</v>
      </c>
    </row>
    <row r="18568" spans="1:6" x14ac:dyDescent="0.3">
      <c r="A18568" s="336">
        <v>60033</v>
      </c>
      <c r="B18568" s="2" t="s">
        <v>295</v>
      </c>
      <c r="C18568" s="429">
        <v>6.2053520000000004</v>
      </c>
      <c r="D18568" s="429">
        <v>3.644298</v>
      </c>
      <c r="E18568" s="429">
        <v>2.5610540000000004</v>
      </c>
      <c r="F18568" s="429">
        <v>7.0278109999999927</v>
      </c>
    </row>
    <row r="18569" spans="1:6" x14ac:dyDescent="0.3">
      <c r="A18569" s="336">
        <v>60034</v>
      </c>
      <c r="B18569" s="2" t="s">
        <v>295</v>
      </c>
      <c r="C18569" s="429">
        <v>6.1938639999999996</v>
      </c>
      <c r="D18569" s="429">
        <v>3.630074</v>
      </c>
      <c r="E18569" s="429">
        <v>2.5637899999999996</v>
      </c>
      <c r="F18569" s="429">
        <v>7.007710000000003</v>
      </c>
    </row>
    <row r="18570" spans="1:6" x14ac:dyDescent="0.3">
      <c r="A18570" s="336">
        <v>60035</v>
      </c>
      <c r="B18570" s="2" t="s">
        <v>293</v>
      </c>
      <c r="C18570" s="429">
        <v>6.279522</v>
      </c>
      <c r="D18570" s="429">
        <v>3.5153150000000002</v>
      </c>
      <c r="E18570" s="429">
        <v>2.7642069999999999</v>
      </c>
      <c r="F18570" s="429">
        <v>7.6268870000000035</v>
      </c>
    </row>
    <row r="18571" spans="1:6" x14ac:dyDescent="0.3">
      <c r="A18571" s="336">
        <v>60037</v>
      </c>
      <c r="B18571" s="2" t="s">
        <v>293</v>
      </c>
      <c r="C18571" s="429">
        <v>6.2654519999999998</v>
      </c>
      <c r="D18571" s="429">
        <v>3.4991409999999998</v>
      </c>
      <c r="E18571" s="429">
        <v>2.766311</v>
      </c>
      <c r="F18571" s="429">
        <v>7.5986839999999987</v>
      </c>
    </row>
    <row r="18572" spans="1:6" x14ac:dyDescent="0.3">
      <c r="A18572" s="336">
        <v>60040</v>
      </c>
      <c r="B18572" s="2" t="s">
        <v>293</v>
      </c>
      <c r="C18572" s="429">
        <v>6.2681230000000001</v>
      </c>
      <c r="D18572" s="429">
        <v>3.5039940000000001</v>
      </c>
      <c r="E18572" s="429">
        <v>2.7641290000000001</v>
      </c>
      <c r="F18572" s="429">
        <v>7.5954719999999938</v>
      </c>
    </row>
    <row r="18573" spans="1:6" x14ac:dyDescent="0.3">
      <c r="A18573" s="336">
        <v>60041</v>
      </c>
      <c r="B18573" s="2" t="s">
        <v>293</v>
      </c>
      <c r="C18573" s="429">
        <v>6.1805089999999998</v>
      </c>
      <c r="D18573" s="429">
        <v>3.5750519999999999</v>
      </c>
      <c r="E18573" s="429">
        <v>2.6054569999999999</v>
      </c>
      <c r="F18573" s="429">
        <v>6.9741130000000098</v>
      </c>
    </row>
    <row r="18574" spans="1:6" x14ac:dyDescent="0.3">
      <c r="A18574" s="336">
        <v>60042</v>
      </c>
      <c r="B18574" s="2" t="s">
        <v>293</v>
      </c>
      <c r="C18574" s="429">
        <v>6.2515840000000003</v>
      </c>
      <c r="D18574" s="429">
        <v>3.651885</v>
      </c>
      <c r="E18574" s="429">
        <v>2.5996990000000002</v>
      </c>
      <c r="F18574" s="429">
        <v>6.9979119999999959</v>
      </c>
    </row>
    <row r="18575" spans="1:6" x14ac:dyDescent="0.3">
      <c r="A18575" s="336">
        <v>60043</v>
      </c>
      <c r="B18575" s="2" t="s">
        <v>293</v>
      </c>
      <c r="C18575" s="429">
        <v>6.3206290000000003</v>
      </c>
      <c r="D18575" s="429">
        <v>3.5344380000000002</v>
      </c>
      <c r="E18575" s="429">
        <v>2.7861910000000001</v>
      </c>
      <c r="F18575" s="429">
        <v>7.9262629999999987</v>
      </c>
    </row>
    <row r="18576" spans="1:6" x14ac:dyDescent="0.3">
      <c r="A18576" s="336">
        <v>60044</v>
      </c>
      <c r="B18576" s="2" t="s">
        <v>293</v>
      </c>
      <c r="C18576" s="429">
        <v>6.1994819999999997</v>
      </c>
      <c r="D18576" s="429">
        <v>3.4826549999999998</v>
      </c>
      <c r="E18576" s="429">
        <v>2.7168269999999999</v>
      </c>
      <c r="F18576" s="429">
        <v>7.3261270000000067</v>
      </c>
    </row>
    <row r="18577" spans="1:6" x14ac:dyDescent="0.3">
      <c r="A18577" s="336">
        <v>60045</v>
      </c>
      <c r="B18577" s="2" t="s">
        <v>293</v>
      </c>
      <c r="C18577" s="429">
        <v>6.2503909999999996</v>
      </c>
      <c r="D18577" s="429">
        <v>3.5128339999999998</v>
      </c>
      <c r="E18577" s="429">
        <v>2.7375569999999998</v>
      </c>
      <c r="F18577" s="429">
        <v>7.4508410000000076</v>
      </c>
    </row>
    <row r="18578" spans="1:6" x14ac:dyDescent="0.3">
      <c r="A18578" s="336">
        <v>60046</v>
      </c>
      <c r="B18578" s="2" t="s">
        <v>293</v>
      </c>
      <c r="C18578" s="429">
        <v>6.0931360000000003</v>
      </c>
      <c r="D18578" s="429">
        <v>3.4967039999999998</v>
      </c>
      <c r="E18578" s="429">
        <v>2.5964320000000005</v>
      </c>
      <c r="F18578" s="429">
        <v>6.9117170000000065</v>
      </c>
    </row>
    <row r="18579" spans="1:6" x14ac:dyDescent="0.3">
      <c r="A18579" s="336">
        <v>60047</v>
      </c>
      <c r="B18579" s="2" t="s">
        <v>293</v>
      </c>
      <c r="C18579" s="429">
        <v>6.2669280000000001</v>
      </c>
      <c r="D18579" s="429">
        <v>3.6092529999999998</v>
      </c>
      <c r="E18579" s="429">
        <v>2.6576750000000002</v>
      </c>
      <c r="F18579" s="429">
        <v>7.0554019999999937</v>
      </c>
    </row>
    <row r="18580" spans="1:6" x14ac:dyDescent="0.3">
      <c r="A18580" s="336">
        <v>60048</v>
      </c>
      <c r="B18580" s="2" t="s">
        <v>293</v>
      </c>
      <c r="C18580" s="429">
        <v>6.1919430000000002</v>
      </c>
      <c r="D18580" s="429">
        <v>3.5156879999999999</v>
      </c>
      <c r="E18580" s="429">
        <v>2.6762550000000003</v>
      </c>
      <c r="F18580" s="429">
        <v>7.1720909999999947</v>
      </c>
    </row>
    <row r="18581" spans="1:6" x14ac:dyDescent="0.3">
      <c r="A18581" s="336">
        <v>60050</v>
      </c>
      <c r="B18581" s="2" t="s">
        <v>293</v>
      </c>
      <c r="C18581" s="429">
        <v>6.253546</v>
      </c>
      <c r="D18581" s="429">
        <v>3.6680380000000001</v>
      </c>
      <c r="E18581" s="429">
        <v>2.5855079999999999</v>
      </c>
      <c r="F18581" s="429">
        <v>7.0165770000000016</v>
      </c>
    </row>
    <row r="18582" spans="1:6" x14ac:dyDescent="0.3">
      <c r="A18582" s="336">
        <v>60051</v>
      </c>
      <c r="B18582" s="2" t="s">
        <v>293</v>
      </c>
      <c r="C18582" s="429">
        <v>6.2306869999999996</v>
      </c>
      <c r="D18582" s="429">
        <v>3.6204360000000002</v>
      </c>
      <c r="E18582" s="429">
        <v>2.6102509999999994</v>
      </c>
      <c r="F18582" s="429">
        <v>7.0146489999999986</v>
      </c>
    </row>
    <row r="18583" spans="1:6" x14ac:dyDescent="0.3">
      <c r="A18583" s="336">
        <v>60053</v>
      </c>
      <c r="B18583" s="2" t="s">
        <v>293</v>
      </c>
      <c r="C18583" s="429">
        <v>6.3647450000000001</v>
      </c>
      <c r="D18583" s="429">
        <v>3.561591</v>
      </c>
      <c r="E18583" s="429">
        <v>2.8031540000000001</v>
      </c>
      <c r="F18583" s="429">
        <v>7.7979910000000103</v>
      </c>
    </row>
    <row r="18584" spans="1:6" x14ac:dyDescent="0.3">
      <c r="A18584" s="336">
        <v>60056</v>
      </c>
      <c r="B18584" s="2" t="s">
        <v>293</v>
      </c>
      <c r="C18584" s="429">
        <v>6.348357</v>
      </c>
      <c r="D18584" s="429">
        <v>3.5925699999999998</v>
      </c>
      <c r="E18584" s="429">
        <v>2.7557870000000002</v>
      </c>
      <c r="F18584" s="429">
        <v>7.409206999999995</v>
      </c>
    </row>
    <row r="18585" spans="1:6" x14ac:dyDescent="0.3">
      <c r="A18585" s="336">
        <v>60060</v>
      </c>
      <c r="B18585" s="2" t="s">
        <v>293</v>
      </c>
      <c r="C18585" s="429">
        <v>6.2234090000000002</v>
      </c>
      <c r="D18585" s="429">
        <v>3.5756860000000001</v>
      </c>
      <c r="E18585" s="429">
        <v>2.647723</v>
      </c>
      <c r="F18585" s="429">
        <v>7.0413479999999922</v>
      </c>
    </row>
    <row r="18586" spans="1:6" x14ac:dyDescent="0.3">
      <c r="A18586" s="336">
        <v>60061</v>
      </c>
      <c r="B18586" s="2" t="s">
        <v>293</v>
      </c>
      <c r="C18586" s="429">
        <v>6.2544180000000003</v>
      </c>
      <c r="D18586" s="429">
        <v>3.5580479999999999</v>
      </c>
      <c r="E18586" s="429">
        <v>2.6963700000000004</v>
      </c>
      <c r="F18586" s="429">
        <v>7.2637320000000045</v>
      </c>
    </row>
    <row r="18587" spans="1:6" x14ac:dyDescent="0.3">
      <c r="A18587" s="336">
        <v>60062</v>
      </c>
      <c r="B18587" s="2" t="s">
        <v>293</v>
      </c>
      <c r="C18587" s="429">
        <v>6.3113720000000004</v>
      </c>
      <c r="D18587" s="429">
        <v>3.5512450000000002</v>
      </c>
      <c r="E18587" s="429">
        <v>2.7601270000000002</v>
      </c>
      <c r="F18587" s="429">
        <v>7.6255710000000079</v>
      </c>
    </row>
    <row r="18588" spans="1:6" x14ac:dyDescent="0.3">
      <c r="A18588" s="336">
        <v>60064</v>
      </c>
      <c r="B18588" s="2" t="s">
        <v>293</v>
      </c>
      <c r="C18588" s="429">
        <v>6.1549329999999998</v>
      </c>
      <c r="D18588" s="429">
        <v>3.456089</v>
      </c>
      <c r="E18588" s="429">
        <v>2.6988439999999998</v>
      </c>
      <c r="F18588" s="429">
        <v>7.2148859999999999</v>
      </c>
    </row>
    <row r="18589" spans="1:6" x14ac:dyDescent="0.3">
      <c r="A18589" s="336">
        <v>60067</v>
      </c>
      <c r="B18589" s="2" t="s">
        <v>293</v>
      </c>
      <c r="C18589" s="429">
        <v>6.3162029999999998</v>
      </c>
      <c r="D18589" s="429">
        <v>3.6509429999999998</v>
      </c>
      <c r="E18589" s="429">
        <v>2.66526</v>
      </c>
      <c r="F18589" s="429">
        <v>7.0516520000000114</v>
      </c>
    </row>
    <row r="18590" spans="1:6" x14ac:dyDescent="0.3">
      <c r="A18590" s="336">
        <v>60068</v>
      </c>
      <c r="B18590" s="2" t="s">
        <v>293</v>
      </c>
      <c r="C18590" s="429">
        <v>6.3874300000000002</v>
      </c>
      <c r="D18590" s="429">
        <v>3.570236</v>
      </c>
      <c r="E18590" s="429">
        <v>2.8171940000000002</v>
      </c>
      <c r="F18590" s="429">
        <v>7.5995419999999996</v>
      </c>
    </row>
    <row r="18591" spans="1:6" x14ac:dyDescent="0.3">
      <c r="A18591" s="336">
        <v>60069</v>
      </c>
      <c r="B18591" s="2" t="s">
        <v>293</v>
      </c>
      <c r="C18591" s="429">
        <v>6.2786499999999998</v>
      </c>
      <c r="D18591" s="429">
        <v>3.5542060000000002</v>
      </c>
      <c r="E18591" s="429">
        <v>2.7244439999999996</v>
      </c>
      <c r="F18591" s="429">
        <v>7.3842780000000019</v>
      </c>
    </row>
    <row r="18592" spans="1:6" x14ac:dyDescent="0.3">
      <c r="A18592" s="336">
        <v>60070</v>
      </c>
      <c r="B18592" s="2" t="s">
        <v>293</v>
      </c>
      <c r="C18592" s="429">
        <v>6.3248639999999998</v>
      </c>
      <c r="D18592" s="429">
        <v>3.5831089999999999</v>
      </c>
      <c r="E18592" s="429">
        <v>2.7417549999999999</v>
      </c>
      <c r="F18592" s="429">
        <v>7.4197069999999954</v>
      </c>
    </row>
    <row r="18593" spans="1:6" x14ac:dyDescent="0.3">
      <c r="A18593" s="336">
        <v>60071</v>
      </c>
      <c r="B18593" s="2" t="s">
        <v>293</v>
      </c>
      <c r="C18593" s="429">
        <v>6.1934930000000001</v>
      </c>
      <c r="D18593" s="429">
        <v>3.600698</v>
      </c>
      <c r="E18593" s="429">
        <v>2.5927950000000002</v>
      </c>
      <c r="F18593" s="429">
        <v>7.0235499999999966</v>
      </c>
    </row>
    <row r="18594" spans="1:6" x14ac:dyDescent="0.3">
      <c r="A18594" s="336">
        <v>60072</v>
      </c>
      <c r="B18594" s="2" t="s">
        <v>293</v>
      </c>
      <c r="C18594" s="429">
        <v>6.229978</v>
      </c>
      <c r="D18594" s="429">
        <v>3.6275469999999999</v>
      </c>
      <c r="E18594" s="429">
        <v>2.6024310000000002</v>
      </c>
      <c r="F18594" s="429">
        <v>7.0188129999999944</v>
      </c>
    </row>
    <row r="18595" spans="1:6" x14ac:dyDescent="0.3">
      <c r="A18595" s="336">
        <v>60073</v>
      </c>
      <c r="B18595" s="2" t="s">
        <v>293</v>
      </c>
      <c r="C18595" s="429">
        <v>6.1624129999999999</v>
      </c>
      <c r="D18595" s="429">
        <v>3.5596049999999999</v>
      </c>
      <c r="E18595" s="429">
        <v>2.602808</v>
      </c>
      <c r="F18595" s="429">
        <v>6.9434600000000088</v>
      </c>
    </row>
    <row r="18596" spans="1:6" x14ac:dyDescent="0.3">
      <c r="A18596" s="336">
        <v>60074</v>
      </c>
      <c r="B18596" s="2" t="s">
        <v>293</v>
      </c>
      <c r="C18596" s="429">
        <v>6.3035310000000004</v>
      </c>
      <c r="D18596" s="429">
        <v>3.62595</v>
      </c>
      <c r="E18596" s="429">
        <v>2.6775810000000004</v>
      </c>
      <c r="F18596" s="429">
        <v>7.1192979999999935</v>
      </c>
    </row>
    <row r="18597" spans="1:6" x14ac:dyDescent="0.3">
      <c r="A18597" s="336">
        <v>60076</v>
      </c>
      <c r="B18597" s="2" t="s">
        <v>293</v>
      </c>
      <c r="C18597" s="429">
        <v>6.3623149999999997</v>
      </c>
      <c r="D18597" s="429">
        <v>3.5474540000000001</v>
      </c>
      <c r="E18597" s="429">
        <v>2.8148609999999996</v>
      </c>
      <c r="F18597" s="429">
        <v>7.8964920000000021</v>
      </c>
    </row>
    <row r="18598" spans="1:6" x14ac:dyDescent="0.3">
      <c r="A18598" s="336">
        <v>60077</v>
      </c>
      <c r="B18598" s="2" t="s">
        <v>293</v>
      </c>
      <c r="C18598" s="429">
        <v>6.3674119999999998</v>
      </c>
      <c r="D18598" s="429">
        <v>3.5568759999999999</v>
      </c>
      <c r="E18598" s="429">
        <v>2.8105359999999999</v>
      </c>
      <c r="F18598" s="429">
        <v>7.8788650000000118</v>
      </c>
    </row>
    <row r="18599" spans="1:6" x14ac:dyDescent="0.3">
      <c r="A18599" s="336">
        <v>60081</v>
      </c>
      <c r="B18599" s="2" t="s">
        <v>293</v>
      </c>
      <c r="C18599" s="429">
        <v>6.175046</v>
      </c>
      <c r="D18599" s="429">
        <v>3.5587</v>
      </c>
      <c r="E18599" s="429">
        <v>2.6163460000000001</v>
      </c>
      <c r="F18599" s="429">
        <v>7.0109129999999986</v>
      </c>
    </row>
    <row r="18600" spans="1:6" x14ac:dyDescent="0.3">
      <c r="A18600" s="336">
        <v>60082</v>
      </c>
      <c r="B18600" s="2" t="s">
        <v>293</v>
      </c>
      <c r="C18600" s="429">
        <v>6.3184490000000002</v>
      </c>
      <c r="D18600" s="429">
        <v>3.5471349999999999</v>
      </c>
      <c r="E18600" s="429">
        <v>2.7713140000000003</v>
      </c>
      <c r="F18600" s="429">
        <v>7.783052000000005</v>
      </c>
    </row>
    <row r="18601" spans="1:6" x14ac:dyDescent="0.3">
      <c r="A18601" s="336">
        <v>60083</v>
      </c>
      <c r="B18601" s="2" t="s">
        <v>293</v>
      </c>
      <c r="C18601" s="429">
        <v>6.0413069999999998</v>
      </c>
      <c r="D18601" s="429">
        <v>3.4226570000000001</v>
      </c>
      <c r="E18601" s="429">
        <v>2.6186499999999997</v>
      </c>
      <c r="F18601" s="429">
        <v>6.8050110000000004</v>
      </c>
    </row>
    <row r="18602" spans="1:6" x14ac:dyDescent="0.3">
      <c r="A18602" s="336">
        <v>60084</v>
      </c>
      <c r="B18602" s="2" t="s">
        <v>293</v>
      </c>
      <c r="C18602" s="429">
        <v>6.2375230000000004</v>
      </c>
      <c r="D18602" s="429">
        <v>3.6253920000000002</v>
      </c>
      <c r="E18602" s="429">
        <v>2.6121310000000002</v>
      </c>
      <c r="F18602" s="429">
        <v>6.9591570000000047</v>
      </c>
    </row>
    <row r="18603" spans="1:6" x14ac:dyDescent="0.3">
      <c r="A18603" s="336">
        <v>60085</v>
      </c>
      <c r="B18603" s="2" t="s">
        <v>293</v>
      </c>
      <c r="C18603" s="429">
        <v>6.1134899999999996</v>
      </c>
      <c r="D18603" s="429">
        <v>3.432801</v>
      </c>
      <c r="E18603" s="429">
        <v>2.6806889999999997</v>
      </c>
      <c r="F18603" s="429">
        <v>7.106855000000003</v>
      </c>
    </row>
    <row r="18604" spans="1:6" x14ac:dyDescent="0.3">
      <c r="A18604" s="336">
        <v>60087</v>
      </c>
      <c r="B18604" s="2" t="s">
        <v>293</v>
      </c>
      <c r="C18604" s="429">
        <v>6.0542749999999996</v>
      </c>
      <c r="D18604" s="429">
        <v>3.3983979999999998</v>
      </c>
      <c r="E18604" s="429">
        <v>2.6558769999999998</v>
      </c>
      <c r="F18604" s="429">
        <v>6.9521430000000031</v>
      </c>
    </row>
    <row r="18605" spans="1:6" x14ac:dyDescent="0.3">
      <c r="A18605" s="336">
        <v>60088</v>
      </c>
      <c r="B18605" s="2" t="s">
        <v>293</v>
      </c>
      <c r="C18605" s="429">
        <v>6.1741299999999999</v>
      </c>
      <c r="D18605" s="429">
        <v>3.4604349999999999</v>
      </c>
      <c r="E18605" s="429">
        <v>2.713695</v>
      </c>
      <c r="F18605" s="429">
        <v>7.2856829999999952</v>
      </c>
    </row>
    <row r="18606" spans="1:6" x14ac:dyDescent="0.3">
      <c r="A18606" s="336">
        <v>60089</v>
      </c>
      <c r="B18606" s="2" t="s">
        <v>293</v>
      </c>
      <c r="C18606" s="429">
        <v>6.2885920000000004</v>
      </c>
      <c r="D18606" s="429">
        <v>3.57877</v>
      </c>
      <c r="E18606" s="429">
        <v>2.7098220000000004</v>
      </c>
      <c r="F18606" s="429">
        <v>7.2965090000000004</v>
      </c>
    </row>
    <row r="18607" spans="1:6" x14ac:dyDescent="0.3">
      <c r="A18607" s="336">
        <v>60090</v>
      </c>
      <c r="B18607" s="2" t="s">
        <v>293</v>
      </c>
      <c r="C18607" s="429">
        <v>6.3113039999999998</v>
      </c>
      <c r="D18607" s="429">
        <v>3.5726629999999999</v>
      </c>
      <c r="E18607" s="429">
        <v>2.7386409999999999</v>
      </c>
      <c r="F18607" s="429">
        <v>7.4198420000000027</v>
      </c>
    </row>
    <row r="18608" spans="1:6" x14ac:dyDescent="0.3">
      <c r="A18608" s="336">
        <v>60091</v>
      </c>
      <c r="B18608" s="2" t="s">
        <v>293</v>
      </c>
      <c r="C18608" s="429">
        <v>6.3307260000000003</v>
      </c>
      <c r="D18608" s="429">
        <v>3.544216</v>
      </c>
      <c r="E18608" s="429">
        <v>2.7865100000000003</v>
      </c>
      <c r="F18608" s="429">
        <v>7.9332290000000043</v>
      </c>
    </row>
    <row r="18609" spans="1:6" x14ac:dyDescent="0.3">
      <c r="A18609" s="336">
        <v>60093</v>
      </c>
      <c r="B18609" s="2" t="s">
        <v>293</v>
      </c>
      <c r="C18609" s="429">
        <v>6.3200440000000002</v>
      </c>
      <c r="D18609" s="429">
        <v>3.542691</v>
      </c>
      <c r="E18609" s="429">
        <v>2.7773530000000002</v>
      </c>
      <c r="F18609" s="429">
        <v>7.8833610000000007</v>
      </c>
    </row>
    <row r="18610" spans="1:6" x14ac:dyDescent="0.3">
      <c r="A18610" s="336">
        <v>60096</v>
      </c>
      <c r="B18610" s="2" t="s">
        <v>293</v>
      </c>
      <c r="C18610" s="429">
        <v>6.0112189999999996</v>
      </c>
      <c r="D18610" s="429">
        <v>3.3200270000000001</v>
      </c>
      <c r="E18610" s="429">
        <v>2.6911919999999996</v>
      </c>
      <c r="F18610" s="429">
        <v>6.8180949999999996</v>
      </c>
    </row>
    <row r="18611" spans="1:6" x14ac:dyDescent="0.3">
      <c r="A18611" s="336">
        <v>60097</v>
      </c>
      <c r="B18611" s="2" t="s">
        <v>293</v>
      </c>
      <c r="C18611" s="429">
        <v>6.2443070000000001</v>
      </c>
      <c r="D18611" s="429">
        <v>3.669562</v>
      </c>
      <c r="E18611" s="429">
        <v>2.5747450000000001</v>
      </c>
      <c r="F18611" s="429">
        <v>7.0039490000000022</v>
      </c>
    </row>
    <row r="18612" spans="1:6" x14ac:dyDescent="0.3">
      <c r="A18612" s="336">
        <v>60098</v>
      </c>
      <c r="B18612" s="2" t="s">
        <v>295</v>
      </c>
      <c r="C18612" s="429">
        <v>6.2185730000000001</v>
      </c>
      <c r="D18612" s="429">
        <v>3.648336</v>
      </c>
      <c r="E18612" s="429">
        <v>2.5702370000000001</v>
      </c>
      <c r="F18612" s="429">
        <v>7.0354539999999943</v>
      </c>
    </row>
    <row r="18613" spans="1:6" x14ac:dyDescent="0.3">
      <c r="A18613" s="336">
        <v>60099</v>
      </c>
      <c r="B18613" s="2" t="s">
        <v>293</v>
      </c>
      <c r="C18613" s="429">
        <v>6.0224409999999997</v>
      </c>
      <c r="D18613" s="429">
        <v>3.3590589999999998</v>
      </c>
      <c r="E18613" s="429">
        <v>2.6633819999999999</v>
      </c>
      <c r="F18613" s="429">
        <v>6.8263179999999934</v>
      </c>
    </row>
    <row r="18614" spans="1:6" x14ac:dyDescent="0.3">
      <c r="A18614" s="336">
        <v>60101</v>
      </c>
      <c r="B18614" s="2" t="s">
        <v>293</v>
      </c>
      <c r="C18614" s="429">
        <v>6.4467489999999996</v>
      </c>
      <c r="D18614" s="429">
        <v>3.6536170000000001</v>
      </c>
      <c r="E18614" s="429">
        <v>2.7931319999999995</v>
      </c>
      <c r="F18614" s="429">
        <v>7.1476570000000024</v>
      </c>
    </row>
    <row r="18615" spans="1:6" x14ac:dyDescent="0.3">
      <c r="A18615" s="336">
        <v>60102</v>
      </c>
      <c r="B18615" s="2" t="s">
        <v>295</v>
      </c>
      <c r="C18615" s="429">
        <v>6.2959300000000002</v>
      </c>
      <c r="D18615" s="429">
        <v>3.7276280000000002</v>
      </c>
      <c r="E18615" s="429">
        <v>2.5683020000000001</v>
      </c>
      <c r="F18615" s="429">
        <v>6.939629999999994</v>
      </c>
    </row>
    <row r="18616" spans="1:6" x14ac:dyDescent="0.3">
      <c r="A18616" s="336">
        <v>60103</v>
      </c>
      <c r="B18616" s="2" t="s">
        <v>293</v>
      </c>
      <c r="C18616" s="429">
        <v>6.4159709999999999</v>
      </c>
      <c r="D18616" s="429">
        <v>3.77983</v>
      </c>
      <c r="E18616" s="429">
        <v>2.6361409999999998</v>
      </c>
      <c r="F18616" s="429">
        <v>7.0579610000000059</v>
      </c>
    </row>
    <row r="18617" spans="1:6" x14ac:dyDescent="0.3">
      <c r="A18617" s="336">
        <v>60104</v>
      </c>
      <c r="B18617" s="2" t="s">
        <v>293</v>
      </c>
      <c r="C18617" s="429">
        <v>6.4656840000000004</v>
      </c>
      <c r="D18617" s="429">
        <v>3.587939</v>
      </c>
      <c r="E18617" s="429">
        <v>2.8777450000000004</v>
      </c>
      <c r="F18617" s="429">
        <v>7.4388570000000129</v>
      </c>
    </row>
    <row r="18618" spans="1:6" x14ac:dyDescent="0.3">
      <c r="A18618" s="336">
        <v>60106</v>
      </c>
      <c r="B18618" s="2" t="s">
        <v>293</v>
      </c>
      <c r="C18618" s="429">
        <v>6.4271520000000004</v>
      </c>
      <c r="D18618" s="429">
        <v>3.600762</v>
      </c>
      <c r="E18618" s="429">
        <v>2.8263900000000004</v>
      </c>
      <c r="F18618" s="429">
        <v>7.3034370000000024</v>
      </c>
    </row>
    <row r="18619" spans="1:6" x14ac:dyDescent="0.3">
      <c r="A18619" s="336">
        <v>60107</v>
      </c>
      <c r="B18619" s="2" t="s">
        <v>293</v>
      </c>
      <c r="C18619" s="429">
        <v>6.3804639999999999</v>
      </c>
      <c r="D18619" s="429">
        <v>3.7474080000000001</v>
      </c>
      <c r="E18619" s="429">
        <v>2.6330559999999998</v>
      </c>
      <c r="F18619" s="429">
        <v>7.0067969999999988</v>
      </c>
    </row>
    <row r="18620" spans="1:6" x14ac:dyDescent="0.3">
      <c r="A18620" s="336">
        <v>60108</v>
      </c>
      <c r="B18620" s="2" t="s">
        <v>293</v>
      </c>
      <c r="C18620" s="429">
        <v>6.4291489999999998</v>
      </c>
      <c r="D18620" s="429">
        <v>3.7098900000000001</v>
      </c>
      <c r="E18620" s="429">
        <v>2.7192589999999996</v>
      </c>
      <c r="F18620" s="429">
        <v>7.0319300000000098</v>
      </c>
    </row>
    <row r="18621" spans="1:6" x14ac:dyDescent="0.3">
      <c r="A18621" s="336">
        <v>60110</v>
      </c>
      <c r="B18621" s="2" t="s">
        <v>295</v>
      </c>
      <c r="C18621" s="429">
        <v>6.3097409999999998</v>
      </c>
      <c r="D18621" s="429">
        <v>3.7480609999999999</v>
      </c>
      <c r="E18621" s="429">
        <v>2.56168</v>
      </c>
      <c r="F18621" s="429">
        <v>6.9162490000000005</v>
      </c>
    </row>
    <row r="18622" spans="1:6" x14ac:dyDescent="0.3">
      <c r="A18622" s="336">
        <v>60111</v>
      </c>
      <c r="B18622" s="2" t="s">
        <v>295</v>
      </c>
      <c r="C18622" s="429">
        <v>6.2695540000000003</v>
      </c>
      <c r="D18622" s="429">
        <v>3.6522640000000002</v>
      </c>
      <c r="E18622" s="429">
        <v>2.6172900000000001</v>
      </c>
      <c r="F18622" s="429">
        <v>7.2140430000000038</v>
      </c>
    </row>
    <row r="18623" spans="1:6" x14ac:dyDescent="0.3">
      <c r="A18623" s="336">
        <v>60112</v>
      </c>
      <c r="B18623" s="2" t="s">
        <v>295</v>
      </c>
      <c r="C18623" s="429">
        <v>6.2681259999999996</v>
      </c>
      <c r="D18623" s="429">
        <v>3.663389</v>
      </c>
      <c r="E18623" s="429">
        <v>2.6047369999999996</v>
      </c>
      <c r="F18623" s="429">
        <v>7.3799840000000039</v>
      </c>
    </row>
    <row r="18624" spans="1:6" x14ac:dyDescent="0.3">
      <c r="A18624" s="336">
        <v>60115</v>
      </c>
      <c r="B18624" s="2" t="s">
        <v>295</v>
      </c>
      <c r="C18624" s="429">
        <v>6.2799690000000004</v>
      </c>
      <c r="D18624" s="429">
        <v>3.6372010000000001</v>
      </c>
      <c r="E18624" s="429">
        <v>2.6427680000000002</v>
      </c>
      <c r="F18624" s="429">
        <v>7.5697770000000055</v>
      </c>
    </row>
    <row r="18625" spans="1:6" x14ac:dyDescent="0.3">
      <c r="A18625" s="336">
        <v>60118</v>
      </c>
      <c r="B18625" s="2" t="s">
        <v>295</v>
      </c>
      <c r="C18625" s="429">
        <v>6.3104579999999997</v>
      </c>
      <c r="D18625" s="429">
        <v>3.7515890000000001</v>
      </c>
      <c r="E18625" s="429">
        <v>2.5588689999999996</v>
      </c>
      <c r="F18625" s="429">
        <v>6.9017270000000011</v>
      </c>
    </row>
    <row r="18626" spans="1:6" x14ac:dyDescent="0.3">
      <c r="A18626" s="336">
        <v>60119</v>
      </c>
      <c r="B18626" s="2" t="s">
        <v>295</v>
      </c>
      <c r="C18626" s="429">
        <v>6.3226589999999998</v>
      </c>
      <c r="D18626" s="429">
        <v>3.7293820000000002</v>
      </c>
      <c r="E18626" s="429">
        <v>2.5932769999999996</v>
      </c>
      <c r="F18626" s="429">
        <v>7.3526189999999971</v>
      </c>
    </row>
    <row r="18627" spans="1:6" x14ac:dyDescent="0.3">
      <c r="A18627" s="336">
        <v>60120</v>
      </c>
      <c r="B18627" s="2" t="s">
        <v>293</v>
      </c>
      <c r="C18627" s="429">
        <v>6.3824550000000002</v>
      </c>
      <c r="D18627" s="429">
        <v>3.7894570000000001</v>
      </c>
      <c r="E18627" s="429">
        <v>2.5929980000000001</v>
      </c>
      <c r="F18627" s="429">
        <v>6.9912939999999963</v>
      </c>
    </row>
    <row r="18628" spans="1:6" x14ac:dyDescent="0.3">
      <c r="A18628" s="336">
        <v>60123</v>
      </c>
      <c r="B18628" s="2" t="s">
        <v>295</v>
      </c>
      <c r="C18628" s="429">
        <v>6.3225829999999998</v>
      </c>
      <c r="D18628" s="429">
        <v>3.7684160000000002</v>
      </c>
      <c r="E18628" s="429">
        <v>2.5541669999999996</v>
      </c>
      <c r="F18628" s="429">
        <v>6.9338740000000101</v>
      </c>
    </row>
    <row r="18629" spans="1:6" x14ac:dyDescent="0.3">
      <c r="A18629" s="336">
        <v>60124</v>
      </c>
      <c r="B18629" s="2" t="s">
        <v>295</v>
      </c>
      <c r="C18629" s="429">
        <v>6.3128650000000004</v>
      </c>
      <c r="D18629" s="429">
        <v>3.7501129999999998</v>
      </c>
      <c r="E18629" s="429">
        <v>2.5627520000000006</v>
      </c>
      <c r="F18629" s="429">
        <v>6.9139969999999948</v>
      </c>
    </row>
    <row r="18630" spans="1:6" x14ac:dyDescent="0.3">
      <c r="A18630" s="336">
        <v>60126</v>
      </c>
      <c r="B18630" s="2" t="s">
        <v>293</v>
      </c>
      <c r="C18630" s="429">
        <v>6.46143</v>
      </c>
      <c r="D18630" s="429">
        <v>3.6097670000000002</v>
      </c>
      <c r="E18630" s="429">
        <v>2.8516629999999998</v>
      </c>
      <c r="F18630" s="429">
        <v>7.2963049999999967</v>
      </c>
    </row>
    <row r="18631" spans="1:6" x14ac:dyDescent="0.3">
      <c r="A18631" s="336">
        <v>60129</v>
      </c>
      <c r="B18631" s="2" t="s">
        <v>295</v>
      </c>
      <c r="C18631" s="429">
        <v>6.2700440000000004</v>
      </c>
      <c r="D18631" s="429">
        <v>3.650099</v>
      </c>
      <c r="E18631" s="429">
        <v>2.6199450000000004</v>
      </c>
      <c r="F18631" s="429">
        <v>7.1417989999999953</v>
      </c>
    </row>
    <row r="18632" spans="1:6" x14ac:dyDescent="0.3">
      <c r="A18632" s="336">
        <v>60130</v>
      </c>
      <c r="B18632" s="2" t="s">
        <v>293</v>
      </c>
      <c r="C18632" s="429">
        <v>6.4686649999999997</v>
      </c>
      <c r="D18632" s="429">
        <v>3.5825309999999999</v>
      </c>
      <c r="E18632" s="429">
        <v>2.8861339999999998</v>
      </c>
      <c r="F18632" s="429">
        <v>7.581747</v>
      </c>
    </row>
    <row r="18633" spans="1:6" x14ac:dyDescent="0.3">
      <c r="A18633" s="336">
        <v>60131</v>
      </c>
      <c r="B18633" s="2" t="s">
        <v>293</v>
      </c>
      <c r="C18633" s="429">
        <v>6.4458279999999997</v>
      </c>
      <c r="D18633" s="429">
        <v>3.5753870000000001</v>
      </c>
      <c r="E18633" s="429">
        <v>2.8704409999999996</v>
      </c>
      <c r="F18633" s="429">
        <v>7.4199620000000053</v>
      </c>
    </row>
    <row r="18634" spans="1:6" x14ac:dyDescent="0.3">
      <c r="A18634" s="336">
        <v>60133</v>
      </c>
      <c r="B18634" s="2" t="s">
        <v>293</v>
      </c>
      <c r="C18634" s="429">
        <v>6.4105429999999997</v>
      </c>
      <c r="D18634" s="429">
        <v>3.7376770000000001</v>
      </c>
      <c r="E18634" s="429">
        <v>2.6728659999999995</v>
      </c>
      <c r="F18634" s="429">
        <v>7.0362769999999983</v>
      </c>
    </row>
    <row r="18635" spans="1:6" x14ac:dyDescent="0.3">
      <c r="A18635" s="336">
        <v>60134</v>
      </c>
      <c r="B18635" s="2" t="s">
        <v>293</v>
      </c>
      <c r="C18635" s="429">
        <v>6.4762389999999996</v>
      </c>
      <c r="D18635" s="429">
        <v>3.886053</v>
      </c>
      <c r="E18635" s="429">
        <v>2.5901859999999997</v>
      </c>
      <c r="F18635" s="429">
        <v>7.1810509999999965</v>
      </c>
    </row>
    <row r="18636" spans="1:6" x14ac:dyDescent="0.3">
      <c r="A18636" s="336">
        <v>60135</v>
      </c>
      <c r="B18636" s="2" t="s">
        <v>295</v>
      </c>
      <c r="C18636" s="429">
        <v>6.2544909999999998</v>
      </c>
      <c r="D18636" s="429">
        <v>3.6690360000000002</v>
      </c>
      <c r="E18636" s="429">
        <v>2.5854549999999996</v>
      </c>
      <c r="F18636" s="429">
        <v>7.0752430000000004</v>
      </c>
    </row>
    <row r="18637" spans="1:6" x14ac:dyDescent="0.3">
      <c r="A18637" s="336">
        <v>60136</v>
      </c>
      <c r="B18637" s="2" t="s">
        <v>295</v>
      </c>
      <c r="C18637" s="429">
        <v>6.3048500000000001</v>
      </c>
      <c r="D18637" s="429">
        <v>3.735026</v>
      </c>
      <c r="E18637" s="429">
        <v>2.5698240000000001</v>
      </c>
      <c r="F18637" s="429">
        <v>6.8714810000000028</v>
      </c>
    </row>
    <row r="18638" spans="1:6" x14ac:dyDescent="0.3">
      <c r="A18638" s="336">
        <v>60137</v>
      </c>
      <c r="B18638" s="2" t="s">
        <v>293</v>
      </c>
      <c r="C18638" s="429">
        <v>6.4619869999999997</v>
      </c>
      <c r="D18638" s="429">
        <v>3.7085940000000002</v>
      </c>
      <c r="E18638" s="429">
        <v>2.7533929999999995</v>
      </c>
      <c r="F18638" s="429">
        <v>7.1551970000000011</v>
      </c>
    </row>
    <row r="18639" spans="1:6" x14ac:dyDescent="0.3">
      <c r="A18639" s="336">
        <v>60139</v>
      </c>
      <c r="B18639" s="2" t="s">
        <v>293</v>
      </c>
      <c r="C18639" s="429">
        <v>6.4492500000000001</v>
      </c>
      <c r="D18639" s="429">
        <v>3.7061760000000001</v>
      </c>
      <c r="E18639" s="429">
        <v>2.743074</v>
      </c>
      <c r="F18639" s="429">
        <v>7.0352710000000016</v>
      </c>
    </row>
    <row r="18640" spans="1:6" x14ac:dyDescent="0.3">
      <c r="A18640" s="336">
        <v>60140</v>
      </c>
      <c r="B18640" s="2" t="s">
        <v>295</v>
      </c>
      <c r="C18640" s="429">
        <v>6.2743960000000003</v>
      </c>
      <c r="D18640" s="429">
        <v>3.705524</v>
      </c>
      <c r="E18640" s="429">
        <v>2.5688720000000003</v>
      </c>
      <c r="F18640" s="429">
        <v>6.9527179999999973</v>
      </c>
    </row>
    <row r="18641" spans="1:6" x14ac:dyDescent="0.3">
      <c r="A18641" s="336">
        <v>60141</v>
      </c>
      <c r="B18641" s="2" t="s">
        <v>293</v>
      </c>
      <c r="C18641" s="429">
        <v>6.4697529999999999</v>
      </c>
      <c r="D18641" s="429">
        <v>3.5908980000000001</v>
      </c>
      <c r="E18641" s="429">
        <v>2.8788549999999997</v>
      </c>
      <c r="F18641" s="429">
        <v>7.551384000000013</v>
      </c>
    </row>
    <row r="18642" spans="1:6" x14ac:dyDescent="0.3">
      <c r="A18642" s="336">
        <v>60142</v>
      </c>
      <c r="B18642" s="2" t="s">
        <v>295</v>
      </c>
      <c r="C18642" s="429">
        <v>6.2600110000000004</v>
      </c>
      <c r="D18642" s="429">
        <v>3.6901570000000001</v>
      </c>
      <c r="E18642" s="429">
        <v>2.5698540000000003</v>
      </c>
      <c r="F18642" s="429">
        <v>6.9584739999999989</v>
      </c>
    </row>
    <row r="18643" spans="1:6" x14ac:dyDescent="0.3">
      <c r="A18643" s="336">
        <v>60143</v>
      </c>
      <c r="B18643" s="2" t="s">
        <v>293</v>
      </c>
      <c r="C18643" s="429">
        <v>6.4134419999999999</v>
      </c>
      <c r="D18643" s="429">
        <v>3.6527850000000002</v>
      </c>
      <c r="E18643" s="429">
        <v>2.7606569999999997</v>
      </c>
      <c r="F18643" s="429">
        <v>7.1467789999999951</v>
      </c>
    </row>
    <row r="18644" spans="1:6" x14ac:dyDescent="0.3">
      <c r="A18644" s="336">
        <v>60145</v>
      </c>
      <c r="B18644" s="2" t="s">
        <v>295</v>
      </c>
      <c r="C18644" s="429">
        <v>6.2614869999999998</v>
      </c>
      <c r="D18644" s="429">
        <v>3.6672259999999999</v>
      </c>
      <c r="E18644" s="429">
        <v>2.5942609999999999</v>
      </c>
      <c r="F18644" s="429">
        <v>7.0992619999999889</v>
      </c>
    </row>
    <row r="18645" spans="1:6" x14ac:dyDescent="0.3">
      <c r="A18645" s="336">
        <v>60146</v>
      </c>
      <c r="B18645" s="2" t="s">
        <v>295</v>
      </c>
      <c r="C18645" s="429">
        <v>6.2663970000000004</v>
      </c>
      <c r="D18645" s="429">
        <v>3.6726200000000002</v>
      </c>
      <c r="E18645" s="429">
        <v>2.5937770000000002</v>
      </c>
      <c r="F18645" s="429">
        <v>7.0531160000000135</v>
      </c>
    </row>
    <row r="18646" spans="1:6" x14ac:dyDescent="0.3">
      <c r="A18646" s="336">
        <v>60148</v>
      </c>
      <c r="B18646" s="2" t="s">
        <v>293</v>
      </c>
      <c r="C18646" s="429">
        <v>6.4619809999999998</v>
      </c>
      <c r="D18646" s="429">
        <v>3.6744650000000001</v>
      </c>
      <c r="E18646" s="429">
        <v>2.7875159999999997</v>
      </c>
      <c r="F18646" s="429">
        <v>7.2007189999999994</v>
      </c>
    </row>
    <row r="18647" spans="1:6" x14ac:dyDescent="0.3">
      <c r="A18647" s="336">
        <v>60150</v>
      </c>
      <c r="B18647" s="2" t="s">
        <v>295</v>
      </c>
      <c r="C18647" s="429">
        <v>6.2778419999999997</v>
      </c>
      <c r="D18647" s="429">
        <v>3.6104129999999999</v>
      </c>
      <c r="E18647" s="429">
        <v>2.6674289999999998</v>
      </c>
      <c r="F18647" s="429">
        <v>7.4917549999999906</v>
      </c>
    </row>
    <row r="18648" spans="1:6" x14ac:dyDescent="0.3">
      <c r="A18648" s="336">
        <v>60151</v>
      </c>
      <c r="B18648" s="2" t="s">
        <v>295</v>
      </c>
      <c r="C18648" s="429">
        <v>6.2780209999999999</v>
      </c>
      <c r="D18648" s="429">
        <v>3.6976610000000001</v>
      </c>
      <c r="E18648" s="429">
        <v>2.5803599999999998</v>
      </c>
      <c r="F18648" s="429">
        <v>7.2867700000000113</v>
      </c>
    </row>
    <row r="18649" spans="1:6" x14ac:dyDescent="0.3">
      <c r="A18649" s="336">
        <v>60152</v>
      </c>
      <c r="B18649" s="2" t="s">
        <v>295</v>
      </c>
      <c r="C18649" s="429">
        <v>6.246041</v>
      </c>
      <c r="D18649" s="429">
        <v>3.642328</v>
      </c>
      <c r="E18649" s="429">
        <v>2.6037129999999999</v>
      </c>
      <c r="F18649" s="429">
        <v>7.1388799999999968</v>
      </c>
    </row>
    <row r="18650" spans="1:6" x14ac:dyDescent="0.3">
      <c r="A18650" s="336">
        <v>60153</v>
      </c>
      <c r="B18650" s="2" t="s">
        <v>293</v>
      </c>
      <c r="C18650" s="429">
        <v>6.4665970000000002</v>
      </c>
      <c r="D18650" s="429">
        <v>3.5834540000000001</v>
      </c>
      <c r="E18650" s="429">
        <v>2.883143</v>
      </c>
      <c r="F18650" s="429">
        <v>7.5128709999999899</v>
      </c>
    </row>
    <row r="18651" spans="1:6" x14ac:dyDescent="0.3">
      <c r="A18651" s="336">
        <v>60154</v>
      </c>
      <c r="B18651" s="2" t="s">
        <v>293</v>
      </c>
      <c r="C18651" s="429">
        <v>6.4680629999999999</v>
      </c>
      <c r="D18651" s="429">
        <v>3.60412</v>
      </c>
      <c r="E18651" s="429">
        <v>2.8639429999999999</v>
      </c>
      <c r="F18651" s="429">
        <v>7.4389740000000018</v>
      </c>
    </row>
    <row r="18652" spans="1:6" x14ac:dyDescent="0.3">
      <c r="A18652" s="336">
        <v>60155</v>
      </c>
      <c r="B18652" s="2" t="s">
        <v>293</v>
      </c>
      <c r="C18652" s="429">
        <v>6.469023</v>
      </c>
      <c r="D18652" s="429">
        <v>3.5959560000000002</v>
      </c>
      <c r="E18652" s="429">
        <v>2.8730669999999998</v>
      </c>
      <c r="F18652" s="429">
        <v>7.5022620000000018</v>
      </c>
    </row>
    <row r="18653" spans="1:6" x14ac:dyDescent="0.3">
      <c r="A18653" s="336">
        <v>60156</v>
      </c>
      <c r="B18653" s="2" t="s">
        <v>295</v>
      </c>
      <c r="C18653" s="429">
        <v>6.2743960000000003</v>
      </c>
      <c r="D18653" s="429">
        <v>3.7072620000000001</v>
      </c>
      <c r="E18653" s="429">
        <v>2.5671340000000002</v>
      </c>
      <c r="F18653" s="429">
        <v>6.9513780000000018</v>
      </c>
    </row>
    <row r="18654" spans="1:6" x14ac:dyDescent="0.3">
      <c r="A18654" s="336">
        <v>60157</v>
      </c>
      <c r="B18654" s="2" t="s">
        <v>293</v>
      </c>
      <c r="C18654" s="429">
        <v>6.4121779999999999</v>
      </c>
      <c r="D18654" s="429">
        <v>3.6769669999999999</v>
      </c>
      <c r="E18654" s="429">
        <v>2.7352110000000001</v>
      </c>
      <c r="F18654" s="429">
        <v>7.0716279999999969</v>
      </c>
    </row>
    <row r="18655" spans="1:6" x14ac:dyDescent="0.3">
      <c r="A18655" s="336">
        <v>60160</v>
      </c>
      <c r="B18655" s="2" t="s">
        <v>293</v>
      </c>
      <c r="C18655" s="429">
        <v>6.4639319999999998</v>
      </c>
      <c r="D18655" s="429">
        <v>3.577467</v>
      </c>
      <c r="E18655" s="429">
        <v>2.8864649999999998</v>
      </c>
      <c r="F18655" s="429">
        <v>7.4541220000000052</v>
      </c>
    </row>
    <row r="18656" spans="1:6" x14ac:dyDescent="0.3">
      <c r="A18656" s="336">
        <v>60162</v>
      </c>
      <c r="B18656" s="2" t="s">
        <v>293</v>
      </c>
      <c r="C18656" s="429">
        <v>6.4663969999999997</v>
      </c>
      <c r="D18656" s="429">
        <v>3.6008979999999999</v>
      </c>
      <c r="E18656" s="429">
        <v>2.8654989999999998</v>
      </c>
      <c r="F18656" s="429">
        <v>7.3938940000000031</v>
      </c>
    </row>
    <row r="18657" spans="1:6" x14ac:dyDescent="0.3">
      <c r="A18657" s="336">
        <v>60163</v>
      </c>
      <c r="B18657" s="2" t="s">
        <v>293</v>
      </c>
      <c r="C18657" s="429">
        <v>6.4645950000000001</v>
      </c>
      <c r="D18657" s="429">
        <v>3.5929820000000001</v>
      </c>
      <c r="E18657" s="429">
        <v>2.871613</v>
      </c>
      <c r="F18657" s="429">
        <v>7.3529279999999915</v>
      </c>
    </row>
    <row r="18658" spans="1:6" x14ac:dyDescent="0.3">
      <c r="A18658" s="336">
        <v>60164</v>
      </c>
      <c r="B18658" s="2" t="s">
        <v>293</v>
      </c>
      <c r="C18658" s="429">
        <v>6.4588999999999999</v>
      </c>
      <c r="D18658" s="429">
        <v>3.5788310000000001</v>
      </c>
      <c r="E18658" s="429">
        <v>2.8800689999999998</v>
      </c>
      <c r="F18658" s="429">
        <v>7.3663880000000077</v>
      </c>
    </row>
    <row r="18659" spans="1:6" x14ac:dyDescent="0.3">
      <c r="A18659" s="336">
        <v>60165</v>
      </c>
      <c r="B18659" s="2" t="s">
        <v>293</v>
      </c>
      <c r="C18659" s="429">
        <v>6.4635949999999998</v>
      </c>
      <c r="D18659" s="429">
        <v>3.5786509999999998</v>
      </c>
      <c r="E18659" s="429">
        <v>2.884944</v>
      </c>
      <c r="F18659" s="429">
        <v>7.4136020000000045</v>
      </c>
    </row>
    <row r="18660" spans="1:6" x14ac:dyDescent="0.3">
      <c r="A18660" s="336">
        <v>60169</v>
      </c>
      <c r="B18660" s="2" t="s">
        <v>293</v>
      </c>
      <c r="C18660" s="429">
        <v>6.3550420000000001</v>
      </c>
      <c r="D18660" s="429">
        <v>3.702925</v>
      </c>
      <c r="E18660" s="429">
        <v>2.6521170000000001</v>
      </c>
      <c r="F18660" s="429">
        <v>7.000918999999989</v>
      </c>
    </row>
    <row r="18661" spans="1:6" x14ac:dyDescent="0.3">
      <c r="A18661" s="336">
        <v>60171</v>
      </c>
      <c r="B18661" s="2" t="s">
        <v>293</v>
      </c>
      <c r="C18661" s="429">
        <v>6.4559410000000002</v>
      </c>
      <c r="D18661" s="429">
        <v>3.5688819999999999</v>
      </c>
      <c r="E18661" s="429">
        <v>2.8870590000000003</v>
      </c>
      <c r="F18661" s="429">
        <v>7.5165989999999923</v>
      </c>
    </row>
    <row r="18662" spans="1:6" x14ac:dyDescent="0.3">
      <c r="A18662" s="336">
        <v>60172</v>
      </c>
      <c r="B18662" s="2" t="s">
        <v>293</v>
      </c>
      <c r="C18662" s="429">
        <v>6.4097689999999998</v>
      </c>
      <c r="D18662" s="429">
        <v>3.7048589999999999</v>
      </c>
      <c r="E18662" s="429">
        <v>2.7049099999999999</v>
      </c>
      <c r="F18662" s="429">
        <v>7.0301130000000001</v>
      </c>
    </row>
    <row r="18663" spans="1:6" x14ac:dyDescent="0.3">
      <c r="A18663" s="336">
        <v>60173</v>
      </c>
      <c r="B18663" s="2" t="s">
        <v>293</v>
      </c>
      <c r="C18663" s="429">
        <v>6.353199</v>
      </c>
      <c r="D18663" s="429">
        <v>3.6583230000000002</v>
      </c>
      <c r="E18663" s="429">
        <v>2.6948759999999998</v>
      </c>
      <c r="F18663" s="429">
        <v>7.0953399999999931</v>
      </c>
    </row>
    <row r="18664" spans="1:6" x14ac:dyDescent="0.3">
      <c r="A18664" s="336">
        <v>60174</v>
      </c>
      <c r="B18664" s="2" t="s">
        <v>293</v>
      </c>
      <c r="C18664" s="429">
        <v>6.4560079999999997</v>
      </c>
      <c r="D18664" s="429">
        <v>3.856525</v>
      </c>
      <c r="E18664" s="429">
        <v>2.5994829999999998</v>
      </c>
      <c r="F18664" s="429">
        <v>7.1085820000000055</v>
      </c>
    </row>
    <row r="18665" spans="1:6" x14ac:dyDescent="0.3">
      <c r="A18665" s="336">
        <v>60175</v>
      </c>
      <c r="B18665" s="2" t="s">
        <v>295</v>
      </c>
      <c r="C18665" s="429">
        <v>6.3145059999999997</v>
      </c>
      <c r="D18665" s="429">
        <v>3.7641279999999999</v>
      </c>
      <c r="E18665" s="429">
        <v>2.5503779999999998</v>
      </c>
      <c r="F18665" s="429">
        <v>7.0051449999999988</v>
      </c>
    </row>
    <row r="18666" spans="1:6" x14ac:dyDescent="0.3">
      <c r="A18666" s="336">
        <v>60176</v>
      </c>
      <c r="B18666" s="2" t="s">
        <v>293</v>
      </c>
      <c r="C18666" s="429">
        <v>6.429691</v>
      </c>
      <c r="D18666" s="429">
        <v>3.573032</v>
      </c>
      <c r="E18666" s="429">
        <v>2.8566590000000001</v>
      </c>
      <c r="F18666" s="429">
        <v>7.4785599999999945</v>
      </c>
    </row>
    <row r="18667" spans="1:6" x14ac:dyDescent="0.3">
      <c r="A18667" s="336">
        <v>60177</v>
      </c>
      <c r="B18667" s="2" t="s">
        <v>293</v>
      </c>
      <c r="C18667" s="429">
        <v>6.4105150000000002</v>
      </c>
      <c r="D18667" s="429">
        <v>3.8412099999999998</v>
      </c>
      <c r="E18667" s="429">
        <v>2.5693050000000004</v>
      </c>
      <c r="F18667" s="429">
        <v>7.006643000000004</v>
      </c>
    </row>
    <row r="18668" spans="1:6" x14ac:dyDescent="0.3">
      <c r="A18668" s="336">
        <v>60178</v>
      </c>
      <c r="B18668" s="2" t="s">
        <v>295</v>
      </c>
      <c r="C18668" s="429">
        <v>6.2610580000000002</v>
      </c>
      <c r="D18668" s="429">
        <v>3.6717620000000002</v>
      </c>
      <c r="E18668" s="429">
        <v>2.589296</v>
      </c>
      <c r="F18668" s="429">
        <v>7.1924409999999988</v>
      </c>
    </row>
    <row r="18669" spans="1:6" x14ac:dyDescent="0.3">
      <c r="A18669" s="336">
        <v>60180</v>
      </c>
      <c r="B18669" s="2" t="s">
        <v>295</v>
      </c>
      <c r="C18669" s="429">
        <v>6.2492640000000002</v>
      </c>
      <c r="D18669" s="429">
        <v>3.6515970000000002</v>
      </c>
      <c r="E18669" s="429">
        <v>2.5976669999999999</v>
      </c>
      <c r="F18669" s="429">
        <v>7.0834050000000026</v>
      </c>
    </row>
    <row r="18670" spans="1:6" x14ac:dyDescent="0.3">
      <c r="A18670" s="336">
        <v>60181</v>
      </c>
      <c r="B18670" s="2" t="s">
        <v>293</v>
      </c>
      <c r="C18670" s="429">
        <v>6.4632339999999999</v>
      </c>
      <c r="D18670" s="429">
        <v>3.642719</v>
      </c>
      <c r="E18670" s="429">
        <v>2.8205149999999999</v>
      </c>
      <c r="F18670" s="429">
        <v>7.2618850000000066</v>
      </c>
    </row>
    <row r="18671" spans="1:6" x14ac:dyDescent="0.3">
      <c r="A18671" s="336">
        <v>60184</v>
      </c>
      <c r="B18671" s="2" t="s">
        <v>293</v>
      </c>
      <c r="C18671" s="429">
        <v>6.4377719999999998</v>
      </c>
      <c r="D18671" s="429">
        <v>3.825596</v>
      </c>
      <c r="E18671" s="429">
        <v>2.6121759999999998</v>
      </c>
      <c r="F18671" s="429">
        <v>7.1044479999999837</v>
      </c>
    </row>
    <row r="18672" spans="1:6" x14ac:dyDescent="0.3">
      <c r="A18672" s="336">
        <v>60185</v>
      </c>
      <c r="B18672" s="2" t="s">
        <v>293</v>
      </c>
      <c r="C18672" s="429">
        <v>6.4632050000000003</v>
      </c>
      <c r="D18672" s="429">
        <v>3.8112759999999999</v>
      </c>
      <c r="E18672" s="429">
        <v>2.6519290000000004</v>
      </c>
      <c r="F18672" s="429">
        <v>7.1734310000000008</v>
      </c>
    </row>
    <row r="18673" spans="1:6" x14ac:dyDescent="0.3">
      <c r="A18673" s="336">
        <v>60187</v>
      </c>
      <c r="B18673" s="2" t="s">
        <v>293</v>
      </c>
      <c r="C18673" s="429">
        <v>6.46211</v>
      </c>
      <c r="D18673" s="429">
        <v>3.7429230000000002</v>
      </c>
      <c r="E18673" s="429">
        <v>2.7191869999999998</v>
      </c>
      <c r="F18673" s="429">
        <v>7.1322150000000022</v>
      </c>
    </row>
    <row r="18674" spans="1:6" x14ac:dyDescent="0.3">
      <c r="A18674" s="336">
        <v>60188</v>
      </c>
      <c r="B18674" s="2" t="s">
        <v>293</v>
      </c>
      <c r="C18674" s="429">
        <v>6.4532679999999996</v>
      </c>
      <c r="D18674" s="429">
        <v>3.7456320000000001</v>
      </c>
      <c r="E18674" s="429">
        <v>2.7076359999999995</v>
      </c>
      <c r="F18674" s="429">
        <v>7.0695890000000006</v>
      </c>
    </row>
    <row r="18675" spans="1:6" x14ac:dyDescent="0.3">
      <c r="A18675" s="336">
        <v>60189</v>
      </c>
      <c r="B18675" s="2" t="s">
        <v>293</v>
      </c>
      <c r="C18675" s="429">
        <v>6.4672260000000001</v>
      </c>
      <c r="D18675" s="429">
        <v>3.755531</v>
      </c>
      <c r="E18675" s="429">
        <v>2.7116950000000002</v>
      </c>
      <c r="F18675" s="429">
        <v>7.2094410000000053</v>
      </c>
    </row>
    <row r="18676" spans="1:6" x14ac:dyDescent="0.3">
      <c r="A18676" s="336">
        <v>60190</v>
      </c>
      <c r="B18676" s="2" t="s">
        <v>293</v>
      </c>
      <c r="C18676" s="429">
        <v>6.4646520000000001</v>
      </c>
      <c r="D18676" s="429">
        <v>3.775188</v>
      </c>
      <c r="E18676" s="429">
        <v>2.6894640000000001</v>
      </c>
      <c r="F18676" s="429">
        <v>7.1640780000000035</v>
      </c>
    </row>
    <row r="18677" spans="1:6" x14ac:dyDescent="0.3">
      <c r="A18677" s="336">
        <v>60191</v>
      </c>
      <c r="B18677" s="2" t="s">
        <v>293</v>
      </c>
      <c r="C18677" s="429">
        <v>6.4237399999999996</v>
      </c>
      <c r="D18677" s="429">
        <v>3.6271939999999998</v>
      </c>
      <c r="E18677" s="429">
        <v>2.7965459999999998</v>
      </c>
      <c r="F18677" s="429">
        <v>7.2243489999999895</v>
      </c>
    </row>
    <row r="18678" spans="1:6" x14ac:dyDescent="0.3">
      <c r="A18678" s="336">
        <v>60192</v>
      </c>
      <c r="B18678" s="2" t="s">
        <v>293</v>
      </c>
      <c r="C18678" s="429">
        <v>6.3427410000000002</v>
      </c>
      <c r="D18678" s="429">
        <v>3.7340659999999999</v>
      </c>
      <c r="E18678" s="429">
        <v>2.6086750000000003</v>
      </c>
      <c r="F18678" s="429">
        <v>6.957503999999993</v>
      </c>
    </row>
    <row r="18679" spans="1:6" x14ac:dyDescent="0.3">
      <c r="A18679" s="336">
        <v>60193</v>
      </c>
      <c r="B18679" s="2" t="s">
        <v>293</v>
      </c>
      <c r="C18679" s="429">
        <v>6.383705</v>
      </c>
      <c r="D18679" s="429">
        <v>3.6961680000000001</v>
      </c>
      <c r="E18679" s="429">
        <v>2.6875369999999998</v>
      </c>
      <c r="F18679" s="429">
        <v>7.0267310000000052</v>
      </c>
    </row>
    <row r="18680" spans="1:6" x14ac:dyDescent="0.3">
      <c r="A18680" s="336">
        <v>60194</v>
      </c>
      <c r="B18680" s="2" t="s">
        <v>293</v>
      </c>
      <c r="C18680" s="429">
        <v>6.3677029999999997</v>
      </c>
      <c r="D18680" s="429">
        <v>3.7007780000000001</v>
      </c>
      <c r="E18680" s="429">
        <v>2.6669249999999995</v>
      </c>
      <c r="F18680" s="429">
        <v>7.0119100000000003</v>
      </c>
    </row>
    <row r="18681" spans="1:6" x14ac:dyDescent="0.3">
      <c r="A18681" s="336">
        <v>60195</v>
      </c>
      <c r="B18681" s="2" t="s">
        <v>293</v>
      </c>
      <c r="C18681" s="429">
        <v>6.3379209999999997</v>
      </c>
      <c r="D18681" s="429">
        <v>3.682931</v>
      </c>
      <c r="E18681" s="429">
        <v>2.6549899999999997</v>
      </c>
      <c r="F18681" s="429">
        <v>7.0068310000000054</v>
      </c>
    </row>
    <row r="18682" spans="1:6" x14ac:dyDescent="0.3">
      <c r="A18682" s="336">
        <v>60201</v>
      </c>
      <c r="B18682" s="2" t="s">
        <v>293</v>
      </c>
      <c r="C18682" s="429">
        <v>6.3360000000000003</v>
      </c>
      <c r="D18682" s="429">
        <v>3.5312269999999999</v>
      </c>
      <c r="E18682" s="429">
        <v>2.8047730000000004</v>
      </c>
      <c r="F18682" s="429">
        <v>7.8986439999999902</v>
      </c>
    </row>
    <row r="18683" spans="1:6" x14ac:dyDescent="0.3">
      <c r="A18683" s="336">
        <v>60202</v>
      </c>
      <c r="B18683" s="2" t="s">
        <v>293</v>
      </c>
      <c r="C18683" s="429">
        <v>6.3511749999999996</v>
      </c>
      <c r="D18683" s="429">
        <v>3.530011</v>
      </c>
      <c r="E18683" s="429">
        <v>2.8211639999999996</v>
      </c>
      <c r="F18683" s="429">
        <v>7.8663310000000024</v>
      </c>
    </row>
    <row r="18684" spans="1:6" x14ac:dyDescent="0.3">
      <c r="A18684" s="336">
        <v>60203</v>
      </c>
      <c r="B18684" s="2" t="s">
        <v>293</v>
      </c>
      <c r="C18684" s="429">
        <v>6.3484730000000003</v>
      </c>
      <c r="D18684" s="429">
        <v>3.5405199999999999</v>
      </c>
      <c r="E18684" s="429">
        <v>2.8079530000000004</v>
      </c>
      <c r="F18684" s="429">
        <v>7.9062690000000018</v>
      </c>
    </row>
    <row r="18685" spans="1:6" x14ac:dyDescent="0.3">
      <c r="A18685" s="336">
        <v>60208</v>
      </c>
      <c r="B18685" s="2" t="s">
        <v>293</v>
      </c>
      <c r="C18685" s="429">
        <v>6.3291269999999997</v>
      </c>
      <c r="D18685" s="429">
        <v>3.5189970000000002</v>
      </c>
      <c r="E18685" s="429">
        <v>2.8101299999999996</v>
      </c>
      <c r="F18685" s="429">
        <v>7.8752920000000017</v>
      </c>
    </row>
    <row r="18686" spans="1:6" x14ac:dyDescent="0.3">
      <c r="A18686" s="336">
        <v>60301</v>
      </c>
      <c r="B18686" s="2" t="s">
        <v>293</v>
      </c>
      <c r="C18686" s="429">
        <v>6.4659279999999999</v>
      </c>
      <c r="D18686" s="429">
        <v>3.5715249999999998</v>
      </c>
      <c r="E18686" s="429">
        <v>2.8944030000000001</v>
      </c>
      <c r="F18686" s="429">
        <v>7.6133179999999996</v>
      </c>
    </row>
    <row r="18687" spans="1:6" x14ac:dyDescent="0.3">
      <c r="A18687" s="336">
        <v>60302</v>
      </c>
      <c r="B18687" s="2" t="s">
        <v>293</v>
      </c>
      <c r="C18687" s="429">
        <v>6.4655329999999998</v>
      </c>
      <c r="D18687" s="429">
        <v>3.5689799999999998</v>
      </c>
      <c r="E18687" s="429">
        <v>2.8965529999999999</v>
      </c>
      <c r="F18687" s="429">
        <v>7.6296040000000005</v>
      </c>
    </row>
    <row r="18688" spans="1:6" x14ac:dyDescent="0.3">
      <c r="A18688" s="336">
        <v>60304</v>
      </c>
      <c r="B18688" s="2" t="s">
        <v>293</v>
      </c>
      <c r="C18688" s="429">
        <v>6.4686769999999996</v>
      </c>
      <c r="D18688" s="429">
        <v>3.5762260000000001</v>
      </c>
      <c r="E18688" s="429">
        <v>2.8924509999999994</v>
      </c>
      <c r="F18688" s="429">
        <v>7.6363550000000018</v>
      </c>
    </row>
    <row r="18689" spans="1:6" x14ac:dyDescent="0.3">
      <c r="A18689" s="336">
        <v>60305</v>
      </c>
      <c r="B18689" s="2" t="s">
        <v>293</v>
      </c>
      <c r="C18689" s="429">
        <v>6.4649210000000004</v>
      </c>
      <c r="D18689" s="429">
        <v>3.5729860000000002</v>
      </c>
      <c r="E18689" s="429">
        <v>2.8919350000000001</v>
      </c>
      <c r="F18689" s="429">
        <v>7.5602710000000073</v>
      </c>
    </row>
    <row r="18690" spans="1:6" x14ac:dyDescent="0.3">
      <c r="A18690" s="336">
        <v>60401</v>
      </c>
      <c r="B18690" s="2" t="s">
        <v>293</v>
      </c>
      <c r="C18690" s="429">
        <v>6.5711919999999999</v>
      </c>
      <c r="D18690" s="429">
        <v>3.7102390000000001</v>
      </c>
      <c r="E18690" s="429">
        <v>2.8609529999999999</v>
      </c>
      <c r="F18690" s="429">
        <v>7.9653930000000059</v>
      </c>
    </row>
    <row r="18691" spans="1:6" x14ac:dyDescent="0.3">
      <c r="A18691" s="336">
        <v>60402</v>
      </c>
      <c r="B18691" s="2" t="s">
        <v>293</v>
      </c>
      <c r="C18691" s="429">
        <v>6.4754610000000001</v>
      </c>
      <c r="D18691" s="429">
        <v>3.591062</v>
      </c>
      <c r="E18691" s="429">
        <v>2.8843990000000002</v>
      </c>
      <c r="F18691" s="429">
        <v>7.6520289999999989</v>
      </c>
    </row>
    <row r="18692" spans="1:6" x14ac:dyDescent="0.3">
      <c r="A18692" s="336">
        <v>60403</v>
      </c>
      <c r="B18692" s="2" t="s">
        <v>293</v>
      </c>
      <c r="C18692" s="429">
        <v>6.5478560000000003</v>
      </c>
      <c r="D18692" s="429">
        <v>3.745692</v>
      </c>
      <c r="E18692" s="429">
        <v>2.8021640000000003</v>
      </c>
      <c r="F18692" s="429">
        <v>8.2245570000000114</v>
      </c>
    </row>
    <row r="18693" spans="1:6" x14ac:dyDescent="0.3">
      <c r="A18693" s="336">
        <v>60404</v>
      </c>
      <c r="B18693" s="2" t="s">
        <v>293</v>
      </c>
      <c r="C18693" s="429">
        <v>6.569197</v>
      </c>
      <c r="D18693" s="429">
        <v>3.751465</v>
      </c>
      <c r="E18693" s="429">
        <v>2.8177319999999999</v>
      </c>
      <c r="F18693" s="429">
        <v>8.6055080000000004</v>
      </c>
    </row>
    <row r="18694" spans="1:6" x14ac:dyDescent="0.3">
      <c r="A18694" s="336">
        <v>60406</v>
      </c>
      <c r="B18694" s="2" t="s">
        <v>293</v>
      </c>
      <c r="C18694" s="429">
        <v>6.5087869999999999</v>
      </c>
      <c r="D18694" s="429">
        <v>3.639027</v>
      </c>
      <c r="E18694" s="429">
        <v>2.8697599999999999</v>
      </c>
      <c r="F18694" s="429">
        <v>7.8281920000000014</v>
      </c>
    </row>
    <row r="18695" spans="1:6" x14ac:dyDescent="0.3">
      <c r="A18695" s="336">
        <v>60407</v>
      </c>
      <c r="B18695" s="2" t="s">
        <v>293</v>
      </c>
      <c r="C18695" s="429">
        <v>6.6736420000000001</v>
      </c>
      <c r="D18695" s="429">
        <v>3.639373</v>
      </c>
      <c r="E18695" s="429">
        <v>3.0342690000000001</v>
      </c>
      <c r="F18695" s="429">
        <v>9.8176790000000018</v>
      </c>
    </row>
    <row r="18696" spans="1:6" x14ac:dyDescent="0.3">
      <c r="A18696" s="336">
        <v>60408</v>
      </c>
      <c r="B18696" s="2" t="s">
        <v>293</v>
      </c>
      <c r="C18696" s="429">
        <v>6.6674559999999996</v>
      </c>
      <c r="D18696" s="429">
        <v>3.6464120000000002</v>
      </c>
      <c r="E18696" s="429">
        <v>3.0210439999999994</v>
      </c>
      <c r="F18696" s="429">
        <v>9.6503130000000041</v>
      </c>
    </row>
    <row r="18697" spans="1:6" x14ac:dyDescent="0.3">
      <c r="A18697" s="336">
        <v>60409</v>
      </c>
      <c r="B18697" s="2" t="s">
        <v>293</v>
      </c>
      <c r="C18697" s="429">
        <v>6.5020020000000001</v>
      </c>
      <c r="D18697" s="429">
        <v>3.6589930000000002</v>
      </c>
      <c r="E18697" s="429">
        <v>2.8430089999999999</v>
      </c>
      <c r="F18697" s="429">
        <v>7.844377999999999</v>
      </c>
    </row>
    <row r="18698" spans="1:6" x14ac:dyDescent="0.3">
      <c r="A18698" s="336">
        <v>60410</v>
      </c>
      <c r="B18698" s="2" t="s">
        <v>293</v>
      </c>
      <c r="C18698" s="429">
        <v>6.602379</v>
      </c>
      <c r="D18698" s="429">
        <v>3.7084090000000001</v>
      </c>
      <c r="E18698" s="429">
        <v>2.8939699999999999</v>
      </c>
      <c r="F18698" s="429">
        <v>8.9825929999999943</v>
      </c>
    </row>
    <row r="18699" spans="1:6" x14ac:dyDescent="0.3">
      <c r="A18699" s="336">
        <v>60411</v>
      </c>
      <c r="B18699" s="2" t="s">
        <v>293</v>
      </c>
      <c r="C18699" s="429">
        <v>6.5333880000000004</v>
      </c>
      <c r="D18699" s="429">
        <v>3.6919780000000002</v>
      </c>
      <c r="E18699" s="429">
        <v>2.8414100000000002</v>
      </c>
      <c r="F18699" s="429">
        <v>7.8483559999999954</v>
      </c>
    </row>
    <row r="18700" spans="1:6" x14ac:dyDescent="0.3">
      <c r="A18700" s="336">
        <v>60415</v>
      </c>
      <c r="B18700" s="2" t="s">
        <v>293</v>
      </c>
      <c r="C18700" s="429">
        <v>6.4986550000000003</v>
      </c>
      <c r="D18700" s="429">
        <v>3.6327669999999999</v>
      </c>
      <c r="E18700" s="429">
        <v>2.8658880000000004</v>
      </c>
      <c r="F18700" s="429">
        <v>7.7313540000000032</v>
      </c>
    </row>
    <row r="18701" spans="1:6" x14ac:dyDescent="0.3">
      <c r="A18701" s="336">
        <v>60416</v>
      </c>
      <c r="B18701" s="2" t="s">
        <v>293</v>
      </c>
      <c r="C18701" s="429">
        <v>6.6511969999999998</v>
      </c>
      <c r="D18701" s="429">
        <v>3.6620569999999999</v>
      </c>
      <c r="E18701" s="429">
        <v>2.9891399999999999</v>
      </c>
      <c r="F18701" s="429">
        <v>9.6457210000000018</v>
      </c>
    </row>
    <row r="18702" spans="1:6" x14ac:dyDescent="0.3">
      <c r="A18702" s="336">
        <v>60417</v>
      </c>
      <c r="B18702" s="2" t="s">
        <v>293</v>
      </c>
      <c r="C18702" s="429">
        <v>6.5475940000000001</v>
      </c>
      <c r="D18702" s="429">
        <v>3.713428</v>
      </c>
      <c r="E18702" s="429">
        <v>2.8341660000000002</v>
      </c>
      <c r="F18702" s="429">
        <v>7.8270209999999949</v>
      </c>
    </row>
    <row r="18703" spans="1:6" x14ac:dyDescent="0.3">
      <c r="A18703" s="336">
        <v>60419</v>
      </c>
      <c r="B18703" s="2" t="s">
        <v>293</v>
      </c>
      <c r="C18703" s="429">
        <v>6.5142040000000003</v>
      </c>
      <c r="D18703" s="429">
        <v>3.6472039999999999</v>
      </c>
      <c r="E18703" s="429">
        <v>2.8670000000000004</v>
      </c>
      <c r="F18703" s="429">
        <v>7.881656999999997</v>
      </c>
    </row>
    <row r="18704" spans="1:6" x14ac:dyDescent="0.3">
      <c r="A18704" s="336">
        <v>60420</v>
      </c>
      <c r="B18704" s="2" t="s">
        <v>293</v>
      </c>
      <c r="C18704" s="429">
        <v>6.6889099999999999</v>
      </c>
      <c r="D18704" s="429">
        <v>3.5791309999999998</v>
      </c>
      <c r="E18704" s="429">
        <v>3.1097790000000001</v>
      </c>
      <c r="F18704" s="429">
        <v>10.298623000000003</v>
      </c>
    </row>
    <row r="18705" spans="1:6" x14ac:dyDescent="0.3">
      <c r="A18705" s="336">
        <v>60421</v>
      </c>
      <c r="B18705" s="2" t="s">
        <v>293</v>
      </c>
      <c r="C18705" s="429">
        <v>6.6000110000000003</v>
      </c>
      <c r="D18705" s="429">
        <v>3.702826</v>
      </c>
      <c r="E18705" s="429">
        <v>2.8971850000000003</v>
      </c>
      <c r="F18705" s="429">
        <v>8.7030280000000033</v>
      </c>
    </row>
    <row r="18706" spans="1:6" x14ac:dyDescent="0.3">
      <c r="A18706" s="336">
        <v>60422</v>
      </c>
      <c r="B18706" s="2" t="s">
        <v>293</v>
      </c>
      <c r="C18706" s="429">
        <v>6.533595</v>
      </c>
      <c r="D18706" s="429">
        <v>3.6777199999999999</v>
      </c>
      <c r="E18706" s="429">
        <v>2.8558750000000002</v>
      </c>
      <c r="F18706" s="429">
        <v>7.874098999999994</v>
      </c>
    </row>
    <row r="18707" spans="1:6" x14ac:dyDescent="0.3">
      <c r="A18707" s="336">
        <v>60423</v>
      </c>
      <c r="B18707" s="2" t="s">
        <v>293</v>
      </c>
      <c r="C18707" s="429">
        <v>6.5476260000000002</v>
      </c>
      <c r="D18707" s="429">
        <v>3.691039</v>
      </c>
      <c r="E18707" s="429">
        <v>2.8565870000000002</v>
      </c>
      <c r="F18707" s="429">
        <v>8.0206910000000065</v>
      </c>
    </row>
    <row r="18708" spans="1:6" x14ac:dyDescent="0.3">
      <c r="A18708" s="336">
        <v>60424</v>
      </c>
      <c r="B18708" s="2" t="s">
        <v>293</v>
      </c>
      <c r="C18708" s="429">
        <v>6.6816560000000003</v>
      </c>
      <c r="D18708" s="429">
        <v>3.6146609999999999</v>
      </c>
      <c r="E18708" s="429">
        <v>3.0669950000000004</v>
      </c>
      <c r="F18708" s="429">
        <v>10.063413000000001</v>
      </c>
    </row>
    <row r="18709" spans="1:6" x14ac:dyDescent="0.3">
      <c r="A18709" s="336">
        <v>60425</v>
      </c>
      <c r="B18709" s="2" t="s">
        <v>293</v>
      </c>
      <c r="C18709" s="429">
        <v>6.5353260000000004</v>
      </c>
      <c r="D18709" s="429">
        <v>3.679386</v>
      </c>
      <c r="E18709" s="429">
        <v>2.8559400000000004</v>
      </c>
      <c r="F18709" s="429">
        <v>7.8851600000000062</v>
      </c>
    </row>
    <row r="18710" spans="1:6" x14ac:dyDescent="0.3">
      <c r="A18710" s="336">
        <v>60426</v>
      </c>
      <c r="B18710" s="2" t="s">
        <v>293</v>
      </c>
      <c r="C18710" s="429">
        <v>6.5194200000000002</v>
      </c>
      <c r="D18710" s="429">
        <v>3.6557309999999998</v>
      </c>
      <c r="E18710" s="429">
        <v>2.8636890000000004</v>
      </c>
      <c r="F18710" s="429">
        <v>7.8645089999999911</v>
      </c>
    </row>
    <row r="18711" spans="1:6" x14ac:dyDescent="0.3">
      <c r="A18711" s="336">
        <v>60428</v>
      </c>
      <c r="B18711" s="2" t="s">
        <v>293</v>
      </c>
      <c r="C18711" s="429">
        <v>6.5214129999999999</v>
      </c>
      <c r="D18711" s="429">
        <v>3.6605159999999999</v>
      </c>
      <c r="E18711" s="429">
        <v>2.860897</v>
      </c>
      <c r="F18711" s="429">
        <v>7.848987000000001</v>
      </c>
    </row>
    <row r="18712" spans="1:6" x14ac:dyDescent="0.3">
      <c r="A18712" s="336">
        <v>60429</v>
      </c>
      <c r="B18712" s="2" t="s">
        <v>293</v>
      </c>
      <c r="C18712" s="429">
        <v>6.527228</v>
      </c>
      <c r="D18712" s="429">
        <v>3.6689470000000002</v>
      </c>
      <c r="E18712" s="429">
        <v>2.8582809999999998</v>
      </c>
      <c r="F18712" s="429">
        <v>7.8672930000000036</v>
      </c>
    </row>
    <row r="18713" spans="1:6" x14ac:dyDescent="0.3">
      <c r="A18713" s="336">
        <v>60430</v>
      </c>
      <c r="B18713" s="2" t="s">
        <v>293</v>
      </c>
      <c r="C18713" s="429">
        <v>6.5307810000000002</v>
      </c>
      <c r="D18713" s="429">
        <v>3.67333</v>
      </c>
      <c r="E18713" s="429">
        <v>2.8574510000000002</v>
      </c>
      <c r="F18713" s="429">
        <v>7.876925</v>
      </c>
    </row>
    <row r="18714" spans="1:6" x14ac:dyDescent="0.3">
      <c r="A18714" s="336">
        <v>60431</v>
      </c>
      <c r="B18714" s="2" t="s">
        <v>293</v>
      </c>
      <c r="C18714" s="429">
        <v>6.5618439999999998</v>
      </c>
      <c r="D18714" s="429">
        <v>3.755954</v>
      </c>
      <c r="E18714" s="429">
        <v>2.8058899999999998</v>
      </c>
      <c r="F18714" s="429">
        <v>8.4637680000000017</v>
      </c>
    </row>
    <row r="18715" spans="1:6" x14ac:dyDescent="0.3">
      <c r="A18715" s="336">
        <v>60432</v>
      </c>
      <c r="B18715" s="2" t="s">
        <v>293</v>
      </c>
      <c r="C18715" s="429">
        <v>6.551507</v>
      </c>
      <c r="D18715" s="429">
        <v>3.721292</v>
      </c>
      <c r="E18715" s="429">
        <v>2.8302149999999999</v>
      </c>
      <c r="F18715" s="429">
        <v>8.1994540000000029</v>
      </c>
    </row>
    <row r="18716" spans="1:6" x14ac:dyDescent="0.3">
      <c r="A18716" s="336">
        <v>60433</v>
      </c>
      <c r="B18716" s="2" t="s">
        <v>293</v>
      </c>
      <c r="C18716" s="429">
        <v>6.5683189999999998</v>
      </c>
      <c r="D18716" s="429">
        <v>3.7142810000000002</v>
      </c>
      <c r="E18716" s="429">
        <v>2.8540379999999996</v>
      </c>
      <c r="F18716" s="429">
        <v>8.3555569999999975</v>
      </c>
    </row>
    <row r="18717" spans="1:6" x14ac:dyDescent="0.3">
      <c r="A18717" s="336">
        <v>60435</v>
      </c>
      <c r="B18717" s="2" t="s">
        <v>293</v>
      </c>
      <c r="C18717" s="429">
        <v>6.5550689999999996</v>
      </c>
      <c r="D18717" s="429">
        <v>3.7429999999999999</v>
      </c>
      <c r="E18717" s="429">
        <v>2.8120689999999997</v>
      </c>
      <c r="F18717" s="429">
        <v>8.3066640000000049</v>
      </c>
    </row>
    <row r="18718" spans="1:6" x14ac:dyDescent="0.3">
      <c r="A18718" s="336">
        <v>60436</v>
      </c>
      <c r="B18718" s="2" t="s">
        <v>293</v>
      </c>
      <c r="C18718" s="429">
        <v>6.575971</v>
      </c>
      <c r="D18718" s="429">
        <v>3.725768</v>
      </c>
      <c r="E18718" s="429">
        <v>2.850203</v>
      </c>
      <c r="F18718" s="429">
        <v>8.5287680000000066</v>
      </c>
    </row>
    <row r="18719" spans="1:6" x14ac:dyDescent="0.3">
      <c r="A18719" s="336">
        <v>60437</v>
      </c>
      <c r="B18719" s="2" t="s">
        <v>293</v>
      </c>
      <c r="C18719" s="429">
        <v>6.6936030000000004</v>
      </c>
      <c r="D18719" s="429">
        <v>3.5751909999999998</v>
      </c>
      <c r="E18719" s="429">
        <v>3.1184120000000006</v>
      </c>
      <c r="F18719" s="429">
        <v>10.399740000000012</v>
      </c>
    </row>
    <row r="18720" spans="1:6" x14ac:dyDescent="0.3">
      <c r="A18720" s="336">
        <v>60438</v>
      </c>
      <c r="B18720" s="2" t="s">
        <v>293</v>
      </c>
      <c r="C18720" s="429">
        <v>6.5138429999999996</v>
      </c>
      <c r="D18720" s="429">
        <v>3.6778520000000001</v>
      </c>
      <c r="E18720" s="429">
        <v>2.8359909999999995</v>
      </c>
      <c r="F18720" s="429">
        <v>7.8504519999999971</v>
      </c>
    </row>
    <row r="18721" spans="1:6" x14ac:dyDescent="0.3">
      <c r="A18721" s="336">
        <v>60439</v>
      </c>
      <c r="B18721" s="2" t="s">
        <v>293</v>
      </c>
      <c r="C18721" s="429">
        <v>6.4972940000000001</v>
      </c>
      <c r="D18721" s="429">
        <v>3.7008459999999999</v>
      </c>
      <c r="E18721" s="429">
        <v>2.7964480000000003</v>
      </c>
      <c r="F18721" s="429">
        <v>7.6500839999999997</v>
      </c>
    </row>
    <row r="18722" spans="1:6" x14ac:dyDescent="0.3">
      <c r="A18722" s="336">
        <v>60440</v>
      </c>
      <c r="B18722" s="2" t="s">
        <v>293</v>
      </c>
      <c r="C18722" s="429">
        <v>6.4955220000000002</v>
      </c>
      <c r="D18722" s="429">
        <v>3.7443870000000001</v>
      </c>
      <c r="E18722" s="429">
        <v>2.7511350000000001</v>
      </c>
      <c r="F18722" s="429">
        <v>7.6089809999999929</v>
      </c>
    </row>
    <row r="18723" spans="1:6" x14ac:dyDescent="0.3">
      <c r="A18723" s="336">
        <v>60441</v>
      </c>
      <c r="B18723" s="2" t="s">
        <v>293</v>
      </c>
      <c r="C18723" s="429">
        <v>6.5312140000000003</v>
      </c>
      <c r="D18723" s="429">
        <v>3.732281</v>
      </c>
      <c r="E18723" s="429">
        <v>2.7989330000000003</v>
      </c>
      <c r="F18723" s="429">
        <v>8.0102629999999877</v>
      </c>
    </row>
    <row r="18724" spans="1:6" x14ac:dyDescent="0.3">
      <c r="A18724" s="336">
        <v>60442</v>
      </c>
      <c r="B18724" s="2" t="s">
        <v>293</v>
      </c>
      <c r="C18724" s="429">
        <v>6.5890510000000004</v>
      </c>
      <c r="D18724" s="429">
        <v>3.6890770000000002</v>
      </c>
      <c r="E18724" s="429">
        <v>2.8999740000000003</v>
      </c>
      <c r="F18724" s="429">
        <v>8.4823379999999986</v>
      </c>
    </row>
    <row r="18725" spans="1:6" x14ac:dyDescent="0.3">
      <c r="A18725" s="336">
        <v>60443</v>
      </c>
      <c r="B18725" s="2" t="s">
        <v>293</v>
      </c>
      <c r="C18725" s="429">
        <v>6.5392659999999996</v>
      </c>
      <c r="D18725" s="429">
        <v>3.6838449999999998</v>
      </c>
      <c r="E18725" s="429">
        <v>2.8554209999999998</v>
      </c>
      <c r="F18725" s="429">
        <v>7.9032100000000085</v>
      </c>
    </row>
    <row r="18726" spans="1:6" x14ac:dyDescent="0.3">
      <c r="A18726" s="336">
        <v>60444</v>
      </c>
      <c r="B18726" s="2" t="s">
        <v>293</v>
      </c>
      <c r="C18726" s="429">
        <v>6.6652649999999998</v>
      </c>
      <c r="D18726" s="429">
        <v>3.63035</v>
      </c>
      <c r="E18726" s="429">
        <v>3.0349149999999998</v>
      </c>
      <c r="F18726" s="429">
        <v>10.077856000000001</v>
      </c>
    </row>
    <row r="18727" spans="1:6" x14ac:dyDescent="0.3">
      <c r="A18727" s="336">
        <v>60445</v>
      </c>
      <c r="B18727" s="2" t="s">
        <v>293</v>
      </c>
      <c r="C18727" s="429">
        <v>6.5138829999999999</v>
      </c>
      <c r="D18727" s="429">
        <v>3.6492520000000002</v>
      </c>
      <c r="E18727" s="429">
        <v>2.8646309999999997</v>
      </c>
      <c r="F18727" s="429">
        <v>7.8091500000000025</v>
      </c>
    </row>
    <row r="18728" spans="1:6" x14ac:dyDescent="0.3">
      <c r="A18728" s="336">
        <v>60446</v>
      </c>
      <c r="B18728" s="2" t="s">
        <v>293</v>
      </c>
      <c r="C18728" s="429">
        <v>6.5189969999999997</v>
      </c>
      <c r="D18728" s="429">
        <v>3.74899</v>
      </c>
      <c r="E18728" s="429">
        <v>2.7700069999999997</v>
      </c>
      <c r="F18728" s="429">
        <v>7.883109999999995</v>
      </c>
    </row>
    <row r="18729" spans="1:6" x14ac:dyDescent="0.3">
      <c r="A18729" s="336">
        <v>60447</v>
      </c>
      <c r="B18729" s="2" t="s">
        <v>293</v>
      </c>
      <c r="C18729" s="429">
        <v>6.5857450000000002</v>
      </c>
      <c r="D18729" s="429">
        <v>3.7517109999999998</v>
      </c>
      <c r="E18729" s="429">
        <v>2.8340340000000004</v>
      </c>
      <c r="F18729" s="429">
        <v>8.8815450000000098</v>
      </c>
    </row>
    <row r="18730" spans="1:6" x14ac:dyDescent="0.3">
      <c r="A18730" s="336">
        <v>60448</v>
      </c>
      <c r="B18730" s="2" t="s">
        <v>293</v>
      </c>
      <c r="C18730" s="429">
        <v>6.5342269999999996</v>
      </c>
      <c r="D18730" s="429">
        <v>3.6956859999999998</v>
      </c>
      <c r="E18730" s="429">
        <v>2.8385409999999998</v>
      </c>
      <c r="F18730" s="429">
        <v>7.9378639999999976</v>
      </c>
    </row>
    <row r="18731" spans="1:6" x14ac:dyDescent="0.3">
      <c r="A18731" s="336">
        <v>60449</v>
      </c>
      <c r="B18731" s="2" t="s">
        <v>293</v>
      </c>
      <c r="C18731" s="429">
        <v>6.561312</v>
      </c>
      <c r="D18731" s="429">
        <v>3.695198</v>
      </c>
      <c r="E18731" s="429">
        <v>2.8661140000000001</v>
      </c>
      <c r="F18731" s="429">
        <v>8.0554240000000021</v>
      </c>
    </row>
    <row r="18732" spans="1:6" x14ac:dyDescent="0.3">
      <c r="A18732" s="336">
        <v>60450</v>
      </c>
      <c r="B18732" s="2" t="s">
        <v>293</v>
      </c>
      <c r="C18732" s="429">
        <v>6.638287</v>
      </c>
      <c r="D18732" s="429">
        <v>3.6812520000000002</v>
      </c>
      <c r="E18732" s="429">
        <v>2.9570349999999999</v>
      </c>
      <c r="F18732" s="429">
        <v>9.7210219999999943</v>
      </c>
    </row>
    <row r="18733" spans="1:6" x14ac:dyDescent="0.3">
      <c r="A18733" s="336">
        <v>60451</v>
      </c>
      <c r="B18733" s="2" t="s">
        <v>293</v>
      </c>
      <c r="C18733" s="429">
        <v>6.5516569999999996</v>
      </c>
      <c r="D18733" s="429">
        <v>3.7038669999999998</v>
      </c>
      <c r="E18733" s="429">
        <v>2.8477899999999998</v>
      </c>
      <c r="F18733" s="429">
        <v>8.1411670000000029</v>
      </c>
    </row>
    <row r="18734" spans="1:6" x14ac:dyDescent="0.3">
      <c r="A18734" s="336">
        <v>60452</v>
      </c>
      <c r="B18734" s="2" t="s">
        <v>293</v>
      </c>
      <c r="C18734" s="429">
        <v>6.51858</v>
      </c>
      <c r="D18734" s="429">
        <v>3.6611829999999999</v>
      </c>
      <c r="E18734" s="429">
        <v>2.8573970000000002</v>
      </c>
      <c r="F18734" s="429">
        <v>7.8153420000000082</v>
      </c>
    </row>
    <row r="18735" spans="1:6" x14ac:dyDescent="0.3">
      <c r="A18735" s="336">
        <v>60453</v>
      </c>
      <c r="B18735" s="2" t="s">
        <v>293</v>
      </c>
      <c r="C18735" s="429">
        <v>6.4987329999999996</v>
      </c>
      <c r="D18735" s="429">
        <v>3.6229749999999998</v>
      </c>
      <c r="E18735" s="429">
        <v>2.8757579999999998</v>
      </c>
      <c r="F18735" s="429">
        <v>7.7567179999999993</v>
      </c>
    </row>
    <row r="18736" spans="1:6" x14ac:dyDescent="0.3">
      <c r="A18736" s="336">
        <v>60455</v>
      </c>
      <c r="B18736" s="2" t="s">
        <v>293</v>
      </c>
      <c r="C18736" s="429">
        <v>6.4875670000000003</v>
      </c>
      <c r="D18736" s="429">
        <v>3.6282009999999998</v>
      </c>
      <c r="E18736" s="429">
        <v>2.8593660000000005</v>
      </c>
      <c r="F18736" s="429">
        <v>7.6543849999999978</v>
      </c>
    </row>
    <row r="18737" spans="1:6" x14ac:dyDescent="0.3">
      <c r="A18737" s="336">
        <v>60456</v>
      </c>
      <c r="B18737" s="2" t="s">
        <v>293</v>
      </c>
      <c r="C18737" s="429">
        <v>6.4958989999999996</v>
      </c>
      <c r="D18737" s="429">
        <v>3.6133090000000001</v>
      </c>
      <c r="E18737" s="429">
        <v>2.8825899999999995</v>
      </c>
      <c r="F18737" s="429">
        <v>7.7664270000000002</v>
      </c>
    </row>
    <row r="18738" spans="1:6" x14ac:dyDescent="0.3">
      <c r="A18738" s="336">
        <v>60457</v>
      </c>
      <c r="B18738" s="2" t="s">
        <v>293</v>
      </c>
      <c r="C18738" s="429">
        <v>6.4890169999999996</v>
      </c>
      <c r="D18738" s="429">
        <v>3.6397200000000001</v>
      </c>
      <c r="E18738" s="429">
        <v>2.8492969999999995</v>
      </c>
      <c r="F18738" s="429">
        <v>7.6432649999999995</v>
      </c>
    </row>
    <row r="18739" spans="1:6" x14ac:dyDescent="0.3">
      <c r="A18739" s="336">
        <v>60458</v>
      </c>
      <c r="B18739" s="2" t="s">
        <v>293</v>
      </c>
      <c r="C18739" s="429">
        <v>6.4836770000000001</v>
      </c>
      <c r="D18739" s="429">
        <v>3.634115</v>
      </c>
      <c r="E18739" s="429">
        <v>2.8495620000000002</v>
      </c>
      <c r="F18739" s="429">
        <v>7.6094040000000049</v>
      </c>
    </row>
    <row r="18740" spans="1:6" x14ac:dyDescent="0.3">
      <c r="A18740" s="336">
        <v>60459</v>
      </c>
      <c r="B18740" s="2" t="s">
        <v>293</v>
      </c>
      <c r="C18740" s="429">
        <v>6.491886</v>
      </c>
      <c r="D18740" s="429">
        <v>3.6158290000000002</v>
      </c>
      <c r="E18740" s="429">
        <v>2.8760569999999999</v>
      </c>
      <c r="F18740" s="429">
        <v>7.7180689999999998</v>
      </c>
    </row>
    <row r="18741" spans="1:6" x14ac:dyDescent="0.3">
      <c r="A18741" s="336">
        <v>60460</v>
      </c>
      <c r="B18741" s="2" t="s">
        <v>293</v>
      </c>
      <c r="C18741" s="429">
        <v>6.697959</v>
      </c>
      <c r="D18741" s="429">
        <v>3.5311599999999999</v>
      </c>
      <c r="E18741" s="429">
        <v>3.1667990000000001</v>
      </c>
      <c r="F18741" s="429">
        <v>10.484555000000004</v>
      </c>
    </row>
    <row r="18742" spans="1:6" x14ac:dyDescent="0.3">
      <c r="A18742" s="336">
        <v>60461</v>
      </c>
      <c r="B18742" s="2" t="s">
        <v>293</v>
      </c>
      <c r="C18742" s="429">
        <v>6.5367240000000004</v>
      </c>
      <c r="D18742" s="429">
        <v>3.6817009999999999</v>
      </c>
      <c r="E18742" s="429">
        <v>2.8550230000000005</v>
      </c>
      <c r="F18742" s="429">
        <v>7.8791459999999987</v>
      </c>
    </row>
    <row r="18743" spans="1:6" x14ac:dyDescent="0.3">
      <c r="A18743" s="336">
        <v>60462</v>
      </c>
      <c r="B18743" s="2" t="s">
        <v>293</v>
      </c>
      <c r="C18743" s="429">
        <v>6.5117279999999997</v>
      </c>
      <c r="D18743" s="429">
        <v>3.672806</v>
      </c>
      <c r="E18743" s="429">
        <v>2.8389219999999997</v>
      </c>
      <c r="F18743" s="429">
        <v>7.7626160000000013</v>
      </c>
    </row>
    <row r="18744" spans="1:6" x14ac:dyDescent="0.3">
      <c r="A18744" s="336">
        <v>60463</v>
      </c>
      <c r="B18744" s="2" t="s">
        <v>293</v>
      </c>
      <c r="C18744" s="429">
        <v>6.5075310000000002</v>
      </c>
      <c r="D18744" s="429">
        <v>3.6508980000000002</v>
      </c>
      <c r="E18744" s="429">
        <v>2.856633</v>
      </c>
      <c r="F18744" s="429">
        <v>7.7613309999999984</v>
      </c>
    </row>
    <row r="18745" spans="1:6" x14ac:dyDescent="0.3">
      <c r="A18745" s="336">
        <v>60464</v>
      </c>
      <c r="B18745" s="2" t="s">
        <v>293</v>
      </c>
      <c r="C18745" s="429">
        <v>6.4992219999999996</v>
      </c>
      <c r="D18745" s="429">
        <v>3.6664780000000001</v>
      </c>
      <c r="E18745" s="429">
        <v>2.8327439999999995</v>
      </c>
      <c r="F18745" s="429">
        <v>7.6777580000000043</v>
      </c>
    </row>
    <row r="18746" spans="1:6" x14ac:dyDescent="0.3">
      <c r="A18746" s="336">
        <v>60465</v>
      </c>
      <c r="B18746" s="2" t="s">
        <v>293</v>
      </c>
      <c r="C18746" s="429">
        <v>6.4950060000000001</v>
      </c>
      <c r="D18746" s="429">
        <v>3.648177</v>
      </c>
      <c r="E18746" s="429">
        <v>2.8468290000000001</v>
      </c>
      <c r="F18746" s="429">
        <v>7.6746029999999976</v>
      </c>
    </row>
    <row r="18747" spans="1:6" x14ac:dyDescent="0.3">
      <c r="A18747" s="336">
        <v>60466</v>
      </c>
      <c r="B18747" s="2" t="s">
        <v>293</v>
      </c>
      <c r="C18747" s="429">
        <v>6.546926</v>
      </c>
      <c r="D18747" s="429">
        <v>3.6943649999999999</v>
      </c>
      <c r="E18747" s="429">
        <v>2.8525610000000001</v>
      </c>
      <c r="F18747" s="429">
        <v>7.9002040000000022</v>
      </c>
    </row>
    <row r="18748" spans="1:6" x14ac:dyDescent="0.3">
      <c r="A18748" s="336">
        <v>60467</v>
      </c>
      <c r="B18748" s="2" t="s">
        <v>293</v>
      </c>
      <c r="C18748" s="429">
        <v>6.5160539999999996</v>
      </c>
      <c r="D18748" s="429">
        <v>3.6893699999999998</v>
      </c>
      <c r="E18748" s="429">
        <v>2.8266839999999998</v>
      </c>
      <c r="F18748" s="429">
        <v>7.7836640000000017</v>
      </c>
    </row>
    <row r="18749" spans="1:6" x14ac:dyDescent="0.3">
      <c r="A18749" s="336">
        <v>60468</v>
      </c>
      <c r="B18749" s="2" t="s">
        <v>293</v>
      </c>
      <c r="C18749" s="429">
        <v>6.5910399999999996</v>
      </c>
      <c r="D18749" s="429">
        <v>3.6829730000000001</v>
      </c>
      <c r="E18749" s="429">
        <v>2.9080669999999995</v>
      </c>
      <c r="F18749" s="429">
        <v>8.2983180000000019</v>
      </c>
    </row>
    <row r="18750" spans="1:6" x14ac:dyDescent="0.3">
      <c r="A18750" s="336">
        <v>60469</v>
      </c>
      <c r="B18750" s="2" t="s">
        <v>293</v>
      </c>
      <c r="C18750" s="429">
        <v>6.5153309999999998</v>
      </c>
      <c r="D18750" s="429">
        <v>3.6501030000000001</v>
      </c>
      <c r="E18750" s="429">
        <v>2.8652279999999997</v>
      </c>
      <c r="F18750" s="429">
        <v>7.8395380000000117</v>
      </c>
    </row>
    <row r="18751" spans="1:6" x14ac:dyDescent="0.3">
      <c r="A18751" s="336">
        <v>60470</v>
      </c>
      <c r="B18751" s="2" t="s">
        <v>293</v>
      </c>
      <c r="C18751" s="429">
        <v>6.7043169999999996</v>
      </c>
      <c r="D18751" s="429">
        <v>3.553267</v>
      </c>
      <c r="E18751" s="429">
        <v>3.1510499999999997</v>
      </c>
      <c r="F18751" s="429">
        <v>10.505260999999997</v>
      </c>
    </row>
    <row r="18752" spans="1:6" x14ac:dyDescent="0.3">
      <c r="A18752" s="336">
        <v>60471</v>
      </c>
      <c r="B18752" s="2" t="s">
        <v>293</v>
      </c>
      <c r="C18752" s="429">
        <v>6.5433440000000003</v>
      </c>
      <c r="D18752" s="429">
        <v>3.6886749999999999</v>
      </c>
      <c r="E18752" s="429">
        <v>2.8546690000000003</v>
      </c>
      <c r="F18752" s="429">
        <v>7.9035570000000064</v>
      </c>
    </row>
    <row r="18753" spans="1:6" x14ac:dyDescent="0.3">
      <c r="A18753" s="336">
        <v>60472</v>
      </c>
      <c r="B18753" s="2" t="s">
        <v>293</v>
      </c>
      <c r="C18753" s="429">
        <v>6.5119300000000004</v>
      </c>
      <c r="D18753" s="429">
        <v>3.6444109999999998</v>
      </c>
      <c r="E18753" s="429">
        <v>2.8675190000000006</v>
      </c>
      <c r="F18753" s="429">
        <v>7.8210070000000016</v>
      </c>
    </row>
    <row r="18754" spans="1:6" x14ac:dyDescent="0.3">
      <c r="A18754" s="336">
        <v>60473</v>
      </c>
      <c r="B18754" s="2" t="s">
        <v>293</v>
      </c>
      <c r="C18754" s="429">
        <v>6.5230420000000002</v>
      </c>
      <c r="D18754" s="429">
        <v>3.6604209999999999</v>
      </c>
      <c r="E18754" s="429">
        <v>2.8626210000000003</v>
      </c>
      <c r="F18754" s="429">
        <v>7.8951109999999929</v>
      </c>
    </row>
    <row r="18755" spans="1:6" x14ac:dyDescent="0.3">
      <c r="A18755" s="336">
        <v>60475</v>
      </c>
      <c r="B18755" s="2" t="s">
        <v>293</v>
      </c>
      <c r="C18755" s="429">
        <v>6.5460839999999996</v>
      </c>
      <c r="D18755" s="429">
        <v>3.696815</v>
      </c>
      <c r="E18755" s="429">
        <v>2.8492689999999996</v>
      </c>
      <c r="F18755" s="429">
        <v>7.870008999999996</v>
      </c>
    </row>
    <row r="18756" spans="1:6" x14ac:dyDescent="0.3">
      <c r="A18756" s="336">
        <v>60476</v>
      </c>
      <c r="B18756" s="2" t="s">
        <v>293</v>
      </c>
      <c r="C18756" s="429">
        <v>6.5314319999999997</v>
      </c>
      <c r="D18756" s="429">
        <v>3.6720510000000002</v>
      </c>
      <c r="E18756" s="429">
        <v>2.8593809999999995</v>
      </c>
      <c r="F18756" s="429">
        <v>7.8976899999999972</v>
      </c>
    </row>
    <row r="18757" spans="1:6" x14ac:dyDescent="0.3">
      <c r="A18757" s="336">
        <v>60477</v>
      </c>
      <c r="B18757" s="2" t="s">
        <v>293</v>
      </c>
      <c r="C18757" s="429">
        <v>6.5257440000000004</v>
      </c>
      <c r="D18757" s="429">
        <v>3.6756660000000001</v>
      </c>
      <c r="E18757" s="429">
        <v>2.8500780000000003</v>
      </c>
      <c r="F18757" s="429">
        <v>7.8427140000000009</v>
      </c>
    </row>
    <row r="18758" spans="1:6" x14ac:dyDescent="0.3">
      <c r="A18758" s="336">
        <v>60478</v>
      </c>
      <c r="B18758" s="2" t="s">
        <v>293</v>
      </c>
      <c r="C18758" s="429">
        <v>6.5287980000000001</v>
      </c>
      <c r="D18758" s="429">
        <v>3.6725219999999998</v>
      </c>
      <c r="E18758" s="429">
        <v>2.8562760000000003</v>
      </c>
      <c r="F18758" s="429">
        <v>7.8566610000000097</v>
      </c>
    </row>
    <row r="18759" spans="1:6" x14ac:dyDescent="0.3">
      <c r="A18759" s="336">
        <v>60479</v>
      </c>
      <c r="B18759" s="2" t="s">
        <v>293</v>
      </c>
      <c r="C18759" s="429">
        <v>6.6792829999999999</v>
      </c>
      <c r="D18759" s="429">
        <v>3.606239</v>
      </c>
      <c r="E18759" s="429">
        <v>3.0730439999999999</v>
      </c>
      <c r="F18759" s="429">
        <v>10.274816000000005</v>
      </c>
    </row>
    <row r="18760" spans="1:6" x14ac:dyDescent="0.3">
      <c r="A18760" s="336">
        <v>60480</v>
      </c>
      <c r="B18760" s="2" t="s">
        <v>293</v>
      </c>
      <c r="C18760" s="429">
        <v>6.4863350000000004</v>
      </c>
      <c r="D18760" s="429">
        <v>3.657305</v>
      </c>
      <c r="E18760" s="429">
        <v>2.8290300000000004</v>
      </c>
      <c r="F18760" s="429">
        <v>7.587916000000007</v>
      </c>
    </row>
    <row r="18761" spans="1:6" x14ac:dyDescent="0.3">
      <c r="A18761" s="336">
        <v>60481</v>
      </c>
      <c r="B18761" s="2" t="s">
        <v>293</v>
      </c>
      <c r="C18761" s="429">
        <v>6.6380920000000003</v>
      </c>
      <c r="D18761" s="429">
        <v>3.666391</v>
      </c>
      <c r="E18761" s="429">
        <v>2.9717010000000004</v>
      </c>
      <c r="F18761" s="429">
        <v>9.1917849999999994</v>
      </c>
    </row>
    <row r="18762" spans="1:6" x14ac:dyDescent="0.3">
      <c r="A18762" s="336">
        <v>60482</v>
      </c>
      <c r="B18762" s="2" t="s">
        <v>293</v>
      </c>
      <c r="C18762" s="429">
        <v>6.5011979999999996</v>
      </c>
      <c r="D18762" s="429">
        <v>3.641667</v>
      </c>
      <c r="E18762" s="429">
        <v>2.8595309999999996</v>
      </c>
      <c r="F18762" s="429">
        <v>7.7324930000000052</v>
      </c>
    </row>
    <row r="18763" spans="1:6" x14ac:dyDescent="0.3">
      <c r="A18763" s="336">
        <v>60487</v>
      </c>
      <c r="B18763" s="2" t="s">
        <v>293</v>
      </c>
      <c r="C18763" s="429">
        <v>6.5264410000000002</v>
      </c>
      <c r="D18763" s="429">
        <v>3.6853560000000001</v>
      </c>
      <c r="E18763" s="429">
        <v>2.8410850000000001</v>
      </c>
      <c r="F18763" s="429">
        <v>7.854334999999999</v>
      </c>
    </row>
    <row r="18764" spans="1:6" x14ac:dyDescent="0.3">
      <c r="A18764" s="336">
        <v>60490</v>
      </c>
      <c r="B18764" s="2" t="s">
        <v>293</v>
      </c>
      <c r="C18764" s="429">
        <v>6.5058379999999998</v>
      </c>
      <c r="D18764" s="429">
        <v>3.778314</v>
      </c>
      <c r="E18764" s="429">
        <v>2.7275239999999998</v>
      </c>
      <c r="F18764" s="429">
        <v>7.716118999999992</v>
      </c>
    </row>
    <row r="18765" spans="1:6" x14ac:dyDescent="0.3">
      <c r="A18765" s="336">
        <v>60491</v>
      </c>
      <c r="B18765" s="2" t="s">
        <v>293</v>
      </c>
      <c r="C18765" s="429">
        <v>6.5200290000000001</v>
      </c>
      <c r="D18765" s="429">
        <v>3.706429</v>
      </c>
      <c r="E18765" s="429">
        <v>2.8136000000000001</v>
      </c>
      <c r="F18765" s="429">
        <v>7.8488480000000038</v>
      </c>
    </row>
    <row r="18766" spans="1:6" x14ac:dyDescent="0.3">
      <c r="A18766" s="336">
        <v>60501</v>
      </c>
      <c r="B18766" s="2" t="s">
        <v>293</v>
      </c>
      <c r="C18766" s="429">
        <v>6.4807800000000002</v>
      </c>
      <c r="D18766" s="429">
        <v>3.6170529999999999</v>
      </c>
      <c r="E18766" s="429">
        <v>2.8637270000000004</v>
      </c>
      <c r="F18766" s="429">
        <v>7.6187339999999963</v>
      </c>
    </row>
    <row r="18767" spans="1:6" x14ac:dyDescent="0.3">
      <c r="A18767" s="336">
        <v>60502</v>
      </c>
      <c r="B18767" s="2" t="s">
        <v>293</v>
      </c>
      <c r="C18767" s="429">
        <v>6.4809029999999996</v>
      </c>
      <c r="D18767" s="429">
        <v>3.8606449999999999</v>
      </c>
      <c r="E18767" s="429">
        <v>2.6202579999999998</v>
      </c>
      <c r="F18767" s="429">
        <v>7.3357840000000039</v>
      </c>
    </row>
    <row r="18768" spans="1:6" x14ac:dyDescent="0.3">
      <c r="A18768" s="336">
        <v>60503</v>
      </c>
      <c r="B18768" s="2" t="s">
        <v>293</v>
      </c>
      <c r="C18768" s="429">
        <v>6.4982730000000002</v>
      </c>
      <c r="D18768" s="429">
        <v>3.8544200000000002</v>
      </c>
      <c r="E18768" s="429">
        <v>2.643853</v>
      </c>
      <c r="F18768" s="429">
        <v>7.5714249999999979</v>
      </c>
    </row>
    <row r="18769" spans="1:6" x14ac:dyDescent="0.3">
      <c r="A18769" s="336">
        <v>60504</v>
      </c>
      <c r="B18769" s="2" t="s">
        <v>293</v>
      </c>
      <c r="C18769" s="429">
        <v>6.4866089999999996</v>
      </c>
      <c r="D18769" s="429">
        <v>3.8528500000000001</v>
      </c>
      <c r="E18769" s="429">
        <v>2.6337589999999995</v>
      </c>
      <c r="F18769" s="429">
        <v>7.413969999999992</v>
      </c>
    </row>
    <row r="18770" spans="1:6" x14ac:dyDescent="0.3">
      <c r="A18770" s="336">
        <v>60505</v>
      </c>
      <c r="B18770" s="2" t="s">
        <v>293</v>
      </c>
      <c r="C18770" s="429">
        <v>6.4896890000000003</v>
      </c>
      <c r="D18770" s="429">
        <v>3.877548</v>
      </c>
      <c r="E18770" s="429">
        <v>2.6121410000000003</v>
      </c>
      <c r="F18770" s="429">
        <v>7.4378659999999925</v>
      </c>
    </row>
    <row r="18771" spans="1:6" x14ac:dyDescent="0.3">
      <c r="A18771" s="336">
        <v>60506</v>
      </c>
      <c r="B18771" s="2" t="s">
        <v>295</v>
      </c>
      <c r="C18771" s="429">
        <v>6.3783529999999997</v>
      </c>
      <c r="D18771" s="429">
        <v>3.7653180000000002</v>
      </c>
      <c r="E18771" s="429">
        <v>2.6130349999999996</v>
      </c>
      <c r="F18771" s="429">
        <v>7.5655619999999928</v>
      </c>
    </row>
    <row r="18772" spans="1:6" x14ac:dyDescent="0.3">
      <c r="A18772" s="336">
        <v>60510</v>
      </c>
      <c r="B18772" s="2" t="s">
        <v>293</v>
      </c>
      <c r="C18772" s="429">
        <v>6.4810040000000004</v>
      </c>
      <c r="D18772" s="429">
        <v>3.882981</v>
      </c>
      <c r="E18772" s="429">
        <v>2.5980230000000004</v>
      </c>
      <c r="F18772" s="429">
        <v>7.2800479999999865</v>
      </c>
    </row>
    <row r="18773" spans="1:6" x14ac:dyDescent="0.3">
      <c r="A18773" s="336">
        <v>60511</v>
      </c>
      <c r="B18773" s="2" t="s">
        <v>295</v>
      </c>
      <c r="C18773" s="429">
        <v>6.3726719999999997</v>
      </c>
      <c r="D18773" s="429">
        <v>3.6760999999999999</v>
      </c>
      <c r="E18773" s="429">
        <v>2.6965719999999997</v>
      </c>
      <c r="F18773" s="429">
        <v>8.0167080000000084</v>
      </c>
    </row>
    <row r="18774" spans="1:6" x14ac:dyDescent="0.3">
      <c r="A18774" s="336">
        <v>60512</v>
      </c>
      <c r="B18774" s="2" t="s">
        <v>295</v>
      </c>
      <c r="C18774" s="429">
        <v>6.3986010000000002</v>
      </c>
      <c r="D18774" s="429">
        <v>3.730083</v>
      </c>
      <c r="E18774" s="429">
        <v>2.6685180000000002</v>
      </c>
      <c r="F18774" s="429">
        <v>7.9389360000000053</v>
      </c>
    </row>
    <row r="18775" spans="1:6" x14ac:dyDescent="0.3">
      <c r="A18775" s="336">
        <v>60513</v>
      </c>
      <c r="B18775" s="2" t="s">
        <v>293</v>
      </c>
      <c r="C18775" s="429">
        <v>6.4728349999999999</v>
      </c>
      <c r="D18775" s="429">
        <v>3.606932</v>
      </c>
      <c r="E18775" s="429">
        <v>2.8659029999999999</v>
      </c>
      <c r="F18775" s="429">
        <v>7.5388099999999909</v>
      </c>
    </row>
    <row r="18776" spans="1:6" x14ac:dyDescent="0.3">
      <c r="A18776" s="336">
        <v>60514</v>
      </c>
      <c r="B18776" s="2" t="s">
        <v>293</v>
      </c>
      <c r="C18776" s="429">
        <v>6.4704379999999997</v>
      </c>
      <c r="D18776" s="429">
        <v>3.6624560000000002</v>
      </c>
      <c r="E18776" s="429">
        <v>2.8079819999999995</v>
      </c>
      <c r="F18776" s="429">
        <v>7.3911079999999956</v>
      </c>
    </row>
    <row r="18777" spans="1:6" x14ac:dyDescent="0.3">
      <c r="A18777" s="336">
        <v>60515</v>
      </c>
      <c r="B18777" s="2" t="s">
        <v>293</v>
      </c>
      <c r="C18777" s="429">
        <v>6.4693310000000004</v>
      </c>
      <c r="D18777" s="429">
        <v>3.6992319999999999</v>
      </c>
      <c r="E18777" s="429">
        <v>2.7700990000000005</v>
      </c>
      <c r="F18777" s="429">
        <v>7.3116370000000046</v>
      </c>
    </row>
    <row r="18778" spans="1:6" x14ac:dyDescent="0.3">
      <c r="A18778" s="336">
        <v>60516</v>
      </c>
      <c r="B18778" s="2" t="s">
        <v>293</v>
      </c>
      <c r="C18778" s="429">
        <v>6.4753670000000003</v>
      </c>
      <c r="D18778" s="429">
        <v>3.7070400000000001</v>
      </c>
      <c r="E18778" s="429">
        <v>2.7683270000000002</v>
      </c>
      <c r="F18778" s="429">
        <v>7.4119669999999971</v>
      </c>
    </row>
    <row r="18779" spans="1:6" x14ac:dyDescent="0.3">
      <c r="A18779" s="336">
        <v>60517</v>
      </c>
      <c r="B18779" s="2" t="s">
        <v>293</v>
      </c>
      <c r="C18779" s="429">
        <v>6.4802150000000003</v>
      </c>
      <c r="D18779" s="429">
        <v>3.7266170000000001</v>
      </c>
      <c r="E18779" s="429">
        <v>2.7535980000000002</v>
      </c>
      <c r="F18779" s="429">
        <v>7.4474849999999932</v>
      </c>
    </row>
    <row r="18780" spans="1:6" x14ac:dyDescent="0.3">
      <c r="A18780" s="336">
        <v>60518</v>
      </c>
      <c r="B18780" s="2" t="s">
        <v>295</v>
      </c>
      <c r="C18780" s="429">
        <v>6.3504659999999999</v>
      </c>
      <c r="D18780" s="429">
        <v>3.4281769999999998</v>
      </c>
      <c r="E18780" s="429">
        <v>2.9222890000000001</v>
      </c>
      <c r="F18780" s="429">
        <v>9.6041510000000017</v>
      </c>
    </row>
    <row r="18781" spans="1:6" x14ac:dyDescent="0.3">
      <c r="A18781" s="336">
        <v>60520</v>
      </c>
      <c r="B18781" s="2" t="s">
        <v>295</v>
      </c>
      <c r="C18781" s="429">
        <v>6.3346119999999999</v>
      </c>
      <c r="D18781" s="429">
        <v>3.6276959999999998</v>
      </c>
      <c r="E18781" s="429">
        <v>2.7069160000000001</v>
      </c>
      <c r="F18781" s="429">
        <v>8.1249850000000059</v>
      </c>
    </row>
    <row r="18782" spans="1:6" x14ac:dyDescent="0.3">
      <c r="A18782" s="336">
        <v>60521</v>
      </c>
      <c r="B18782" s="2" t="s">
        <v>293</v>
      </c>
      <c r="C18782" s="429">
        <v>6.470351</v>
      </c>
      <c r="D18782" s="429">
        <v>3.6441170000000001</v>
      </c>
      <c r="E18782" s="429">
        <v>2.8262339999999999</v>
      </c>
      <c r="F18782" s="429">
        <v>7.4159130000000033</v>
      </c>
    </row>
    <row r="18783" spans="1:6" x14ac:dyDescent="0.3">
      <c r="A18783" s="336">
        <v>60523</v>
      </c>
      <c r="B18783" s="2" t="s">
        <v>293</v>
      </c>
      <c r="C18783" s="429">
        <v>6.4673569999999998</v>
      </c>
      <c r="D18783" s="429">
        <v>3.6399339999999998</v>
      </c>
      <c r="E18783" s="429">
        <v>2.827423</v>
      </c>
      <c r="F18783" s="429">
        <v>7.3526329999999902</v>
      </c>
    </row>
    <row r="18784" spans="1:6" x14ac:dyDescent="0.3">
      <c r="A18784" s="336">
        <v>60525</v>
      </c>
      <c r="B18784" s="2" t="s">
        <v>293</v>
      </c>
      <c r="C18784" s="429">
        <v>6.4759580000000003</v>
      </c>
      <c r="D18784" s="429">
        <v>3.6307640000000001</v>
      </c>
      <c r="E18784" s="429">
        <v>2.8451940000000002</v>
      </c>
      <c r="F18784" s="429">
        <v>7.5311480000000017</v>
      </c>
    </row>
    <row r="18785" spans="1:6" x14ac:dyDescent="0.3">
      <c r="A18785" s="336">
        <v>60526</v>
      </c>
      <c r="B18785" s="2" t="s">
        <v>293</v>
      </c>
      <c r="C18785" s="429">
        <v>6.4704170000000003</v>
      </c>
      <c r="D18785" s="429">
        <v>3.6095000000000002</v>
      </c>
      <c r="E18785" s="429">
        <v>2.8609170000000002</v>
      </c>
      <c r="F18785" s="429">
        <v>7.4799430000000058</v>
      </c>
    </row>
    <row r="18786" spans="1:6" x14ac:dyDescent="0.3">
      <c r="A18786" s="336">
        <v>60527</v>
      </c>
      <c r="B18786" s="2" t="s">
        <v>293</v>
      </c>
      <c r="C18786" s="429">
        <v>6.477163</v>
      </c>
      <c r="D18786" s="429">
        <v>3.6698149999999998</v>
      </c>
      <c r="E18786" s="429">
        <v>2.8073480000000002</v>
      </c>
      <c r="F18786" s="429">
        <v>7.4870259999999931</v>
      </c>
    </row>
    <row r="18787" spans="1:6" x14ac:dyDescent="0.3">
      <c r="A18787" s="336">
        <v>60530</v>
      </c>
      <c r="B18787" s="2" t="s">
        <v>295</v>
      </c>
      <c r="C18787" s="429">
        <v>6.3037010000000002</v>
      </c>
      <c r="D18787" s="429">
        <v>3.5393379999999999</v>
      </c>
      <c r="E18787" s="429">
        <v>2.7643630000000003</v>
      </c>
      <c r="F18787" s="429">
        <v>8.0535679999999914</v>
      </c>
    </row>
    <row r="18788" spans="1:6" x14ac:dyDescent="0.3">
      <c r="A18788" s="336">
        <v>60531</v>
      </c>
      <c r="B18788" s="2" t="s">
        <v>295</v>
      </c>
      <c r="C18788" s="429">
        <v>6.3485430000000003</v>
      </c>
      <c r="D18788" s="429">
        <v>3.4937529999999999</v>
      </c>
      <c r="E18788" s="429">
        <v>2.8547900000000004</v>
      </c>
      <c r="F18788" s="429">
        <v>9.3502800000000015</v>
      </c>
    </row>
    <row r="18789" spans="1:6" x14ac:dyDescent="0.3">
      <c r="A18789" s="336">
        <v>60532</v>
      </c>
      <c r="B18789" s="2" t="s">
        <v>293</v>
      </c>
      <c r="C18789" s="429">
        <v>6.4721089999999997</v>
      </c>
      <c r="D18789" s="429">
        <v>3.742928</v>
      </c>
      <c r="E18789" s="429">
        <v>2.7291809999999996</v>
      </c>
      <c r="F18789" s="429">
        <v>7.3035379999999961</v>
      </c>
    </row>
    <row r="18790" spans="1:6" x14ac:dyDescent="0.3">
      <c r="A18790" s="336">
        <v>60534</v>
      </c>
      <c r="B18790" s="2" t="s">
        <v>293</v>
      </c>
      <c r="C18790" s="429">
        <v>6.4760039999999996</v>
      </c>
      <c r="D18790" s="429">
        <v>3.6056279999999998</v>
      </c>
      <c r="E18790" s="429">
        <v>2.8703759999999998</v>
      </c>
      <c r="F18790" s="429">
        <v>7.5948289999999901</v>
      </c>
    </row>
    <row r="18791" spans="1:6" x14ac:dyDescent="0.3">
      <c r="A18791" s="336">
        <v>60537</v>
      </c>
      <c r="B18791" s="2" t="s">
        <v>293</v>
      </c>
      <c r="C18791" s="429">
        <v>6.59903</v>
      </c>
      <c r="D18791" s="429">
        <v>3.7668080000000002</v>
      </c>
      <c r="E18791" s="429">
        <v>2.8322219999999998</v>
      </c>
      <c r="F18791" s="429">
        <v>9.2150709999999982</v>
      </c>
    </row>
    <row r="18792" spans="1:6" x14ac:dyDescent="0.3">
      <c r="A18792" s="336">
        <v>60538</v>
      </c>
      <c r="B18792" s="2" t="s">
        <v>295</v>
      </c>
      <c r="C18792" s="429">
        <v>6.3902450000000002</v>
      </c>
      <c r="D18792" s="429">
        <v>3.7642820000000001</v>
      </c>
      <c r="E18792" s="429">
        <v>2.625963</v>
      </c>
      <c r="F18792" s="429">
        <v>7.7115530000000092</v>
      </c>
    </row>
    <row r="18793" spans="1:6" x14ac:dyDescent="0.3">
      <c r="A18793" s="336">
        <v>60539</v>
      </c>
      <c r="B18793" s="2" t="s">
        <v>293</v>
      </c>
      <c r="C18793" s="429">
        <v>6.4849550000000002</v>
      </c>
      <c r="D18793" s="429">
        <v>3.8901750000000002</v>
      </c>
      <c r="E18793" s="429">
        <v>2.5947800000000001</v>
      </c>
      <c r="F18793" s="429">
        <v>7.3309890000000024</v>
      </c>
    </row>
    <row r="18794" spans="1:6" x14ac:dyDescent="0.3">
      <c r="A18794" s="336">
        <v>60540</v>
      </c>
      <c r="B18794" s="2" t="s">
        <v>293</v>
      </c>
      <c r="C18794" s="429">
        <v>6.4785130000000004</v>
      </c>
      <c r="D18794" s="429">
        <v>3.7913139999999999</v>
      </c>
      <c r="E18794" s="429">
        <v>2.6871990000000006</v>
      </c>
      <c r="F18794" s="429">
        <v>7.3624710000000064</v>
      </c>
    </row>
    <row r="18795" spans="1:6" x14ac:dyDescent="0.3">
      <c r="A18795" s="336">
        <v>60541</v>
      </c>
      <c r="B18795" s="2" t="s">
        <v>293</v>
      </c>
      <c r="C18795" s="429">
        <v>6.6025489999999998</v>
      </c>
      <c r="D18795" s="429">
        <v>3.7573189999999999</v>
      </c>
      <c r="E18795" s="429">
        <v>2.8452299999999999</v>
      </c>
      <c r="F18795" s="429">
        <v>9.186388000000008</v>
      </c>
    </row>
    <row r="18796" spans="1:6" x14ac:dyDescent="0.3">
      <c r="A18796" s="336">
        <v>60542</v>
      </c>
      <c r="B18796" s="2" t="s">
        <v>293</v>
      </c>
      <c r="C18796" s="429">
        <v>6.4888209999999997</v>
      </c>
      <c r="D18796" s="429">
        <v>3.8954909999999998</v>
      </c>
      <c r="E18796" s="429">
        <v>2.5933299999999999</v>
      </c>
      <c r="F18796" s="429">
        <v>7.3796490000000006</v>
      </c>
    </row>
    <row r="18797" spans="1:6" x14ac:dyDescent="0.3">
      <c r="A18797" s="336">
        <v>60543</v>
      </c>
      <c r="B18797" s="2" t="s">
        <v>293</v>
      </c>
      <c r="C18797" s="429">
        <v>6.5259200000000002</v>
      </c>
      <c r="D18797" s="429">
        <v>3.8485360000000002</v>
      </c>
      <c r="E18797" s="429">
        <v>2.677384</v>
      </c>
      <c r="F18797" s="429">
        <v>7.9372639999999919</v>
      </c>
    </row>
    <row r="18798" spans="1:6" x14ac:dyDescent="0.3">
      <c r="A18798" s="336">
        <v>60544</v>
      </c>
      <c r="B18798" s="2" t="s">
        <v>293</v>
      </c>
      <c r="C18798" s="429">
        <v>6.5331979999999996</v>
      </c>
      <c r="D18798" s="429">
        <v>3.793282</v>
      </c>
      <c r="E18798" s="429">
        <v>2.7399159999999996</v>
      </c>
      <c r="F18798" s="429">
        <v>8.0797820000000087</v>
      </c>
    </row>
    <row r="18799" spans="1:6" x14ac:dyDescent="0.3">
      <c r="A18799" s="336">
        <v>60545</v>
      </c>
      <c r="B18799" s="2" t="s">
        <v>295</v>
      </c>
      <c r="C18799" s="429">
        <v>6.3997929999999998</v>
      </c>
      <c r="D18799" s="429">
        <v>3.6585570000000001</v>
      </c>
      <c r="E18799" s="429">
        <v>2.7412359999999998</v>
      </c>
      <c r="F18799" s="429">
        <v>8.4063429999999961</v>
      </c>
    </row>
    <row r="18800" spans="1:6" x14ac:dyDescent="0.3">
      <c r="A18800" s="336">
        <v>60546</v>
      </c>
      <c r="B18800" s="2" t="s">
        <v>293</v>
      </c>
      <c r="C18800" s="429">
        <v>6.4729219999999996</v>
      </c>
      <c r="D18800" s="429">
        <v>3.5959289999999999</v>
      </c>
      <c r="E18800" s="429">
        <v>2.8769929999999997</v>
      </c>
      <c r="F18800" s="429">
        <v>7.5867249999999942</v>
      </c>
    </row>
    <row r="18801" spans="1:6" x14ac:dyDescent="0.3">
      <c r="A18801" s="336">
        <v>60548</v>
      </c>
      <c r="B18801" s="2" t="s">
        <v>295</v>
      </c>
      <c r="C18801" s="429">
        <v>6.3837539999999997</v>
      </c>
      <c r="D18801" s="429">
        <v>3.5856889999999999</v>
      </c>
      <c r="E18801" s="429">
        <v>2.7980649999999998</v>
      </c>
      <c r="F18801" s="429">
        <v>8.8944180000000053</v>
      </c>
    </row>
    <row r="18802" spans="1:6" x14ac:dyDescent="0.3">
      <c r="A18802" s="336">
        <v>60549</v>
      </c>
      <c r="B18802" s="2" t="s">
        <v>293</v>
      </c>
      <c r="C18802" s="429">
        <v>6.6555359999999997</v>
      </c>
      <c r="D18802" s="429">
        <v>3.670766</v>
      </c>
      <c r="E18802" s="429">
        <v>2.9847699999999997</v>
      </c>
      <c r="F18802" s="429">
        <v>10.149568000000009</v>
      </c>
    </row>
    <row r="18803" spans="1:6" x14ac:dyDescent="0.3">
      <c r="A18803" s="336">
        <v>60550</v>
      </c>
      <c r="B18803" s="2" t="s">
        <v>295</v>
      </c>
      <c r="C18803" s="429">
        <v>6.3046430000000004</v>
      </c>
      <c r="D18803" s="429">
        <v>3.5481690000000001</v>
      </c>
      <c r="E18803" s="429">
        <v>2.7564740000000003</v>
      </c>
      <c r="F18803" s="429">
        <v>8.1932580000000037</v>
      </c>
    </row>
    <row r="18804" spans="1:6" x14ac:dyDescent="0.3">
      <c r="A18804" s="336">
        <v>60551</v>
      </c>
      <c r="B18804" s="2" t="s">
        <v>293</v>
      </c>
      <c r="C18804" s="429">
        <v>6.629931</v>
      </c>
      <c r="D18804" s="429">
        <v>3.7165979999999998</v>
      </c>
      <c r="E18804" s="429">
        <v>2.9133330000000002</v>
      </c>
      <c r="F18804" s="429">
        <v>9.7162320000000086</v>
      </c>
    </row>
    <row r="18805" spans="1:6" x14ac:dyDescent="0.3">
      <c r="A18805" s="336">
        <v>60552</v>
      </c>
      <c r="B18805" s="2" t="s">
        <v>295</v>
      </c>
      <c r="C18805" s="429">
        <v>6.3531740000000001</v>
      </c>
      <c r="D18805" s="429">
        <v>3.5592929999999998</v>
      </c>
      <c r="E18805" s="429">
        <v>2.7938810000000003</v>
      </c>
      <c r="F18805" s="429">
        <v>8.8927670000000028</v>
      </c>
    </row>
    <row r="18806" spans="1:6" x14ac:dyDescent="0.3">
      <c r="A18806" s="336">
        <v>60553</v>
      </c>
      <c r="B18806" s="2" t="s">
        <v>295</v>
      </c>
      <c r="C18806" s="429">
        <v>6.3078570000000003</v>
      </c>
      <c r="D18806" s="429">
        <v>3.5330509999999999</v>
      </c>
      <c r="E18806" s="429">
        <v>2.7748060000000003</v>
      </c>
      <c r="F18806" s="429">
        <v>7.9521420000000056</v>
      </c>
    </row>
    <row r="18807" spans="1:6" x14ac:dyDescent="0.3">
      <c r="A18807" s="336">
        <v>60554</v>
      </c>
      <c r="B18807" s="2" t="s">
        <v>295</v>
      </c>
      <c r="C18807" s="429">
        <v>6.3704780000000003</v>
      </c>
      <c r="D18807" s="429">
        <v>3.7294689999999999</v>
      </c>
      <c r="E18807" s="429">
        <v>2.6410090000000004</v>
      </c>
      <c r="F18807" s="429">
        <v>7.678760000000004</v>
      </c>
    </row>
    <row r="18808" spans="1:6" x14ac:dyDescent="0.3">
      <c r="A18808" s="336">
        <v>60555</v>
      </c>
      <c r="B18808" s="2" t="s">
        <v>293</v>
      </c>
      <c r="C18808" s="429">
        <v>6.4730569999999998</v>
      </c>
      <c r="D18808" s="429">
        <v>3.821043</v>
      </c>
      <c r="E18808" s="429">
        <v>2.6520139999999999</v>
      </c>
      <c r="F18808" s="429">
        <v>7.2665959999999856</v>
      </c>
    </row>
    <row r="18809" spans="1:6" x14ac:dyDescent="0.3">
      <c r="A18809" s="336">
        <v>60556</v>
      </c>
      <c r="B18809" s="2" t="s">
        <v>295</v>
      </c>
      <c r="C18809" s="429">
        <v>6.3085199999999997</v>
      </c>
      <c r="D18809" s="429">
        <v>3.5707909999999998</v>
      </c>
      <c r="E18809" s="429">
        <v>2.7377289999999999</v>
      </c>
      <c r="F18809" s="429">
        <v>8.3222870000000171</v>
      </c>
    </row>
    <row r="18810" spans="1:6" x14ac:dyDescent="0.3">
      <c r="A18810" s="336">
        <v>60558</v>
      </c>
      <c r="B18810" s="2" t="s">
        <v>293</v>
      </c>
      <c r="C18810" s="429">
        <v>6.470739</v>
      </c>
      <c r="D18810" s="429">
        <v>3.627243</v>
      </c>
      <c r="E18810" s="429">
        <v>2.843496</v>
      </c>
      <c r="F18810" s="429">
        <v>7.4454289999999972</v>
      </c>
    </row>
    <row r="18811" spans="1:6" x14ac:dyDescent="0.3">
      <c r="A18811" s="336">
        <v>60559</v>
      </c>
      <c r="B18811" s="2" t="s">
        <v>293</v>
      </c>
      <c r="C18811" s="429">
        <v>6.4707429999999997</v>
      </c>
      <c r="D18811" s="429">
        <v>3.6732100000000001</v>
      </c>
      <c r="E18811" s="429">
        <v>2.7975329999999996</v>
      </c>
      <c r="F18811" s="429">
        <v>7.3803029999999978</v>
      </c>
    </row>
    <row r="18812" spans="1:6" x14ac:dyDescent="0.3">
      <c r="A18812" s="336">
        <v>60560</v>
      </c>
      <c r="B18812" s="2" t="s">
        <v>293</v>
      </c>
      <c r="C18812" s="429">
        <v>6.5611990000000002</v>
      </c>
      <c r="D18812" s="429">
        <v>3.8267139999999999</v>
      </c>
      <c r="E18812" s="429">
        <v>2.7344850000000003</v>
      </c>
      <c r="F18812" s="429">
        <v>8.4422329999999945</v>
      </c>
    </row>
    <row r="18813" spans="1:6" x14ac:dyDescent="0.3">
      <c r="A18813" s="336">
        <v>60561</v>
      </c>
      <c r="B18813" s="2" t="s">
        <v>293</v>
      </c>
      <c r="C18813" s="429">
        <v>6.4769759999999996</v>
      </c>
      <c r="D18813" s="429">
        <v>3.6939690000000001</v>
      </c>
      <c r="E18813" s="429">
        <v>2.7830069999999996</v>
      </c>
      <c r="F18813" s="429">
        <v>7.4592409999999987</v>
      </c>
    </row>
    <row r="18814" spans="1:6" x14ac:dyDescent="0.3">
      <c r="A18814" s="336">
        <v>60563</v>
      </c>
      <c r="B18814" s="2" t="s">
        <v>293</v>
      </c>
      <c r="C18814" s="429">
        <v>6.4755880000000001</v>
      </c>
      <c r="D18814" s="429">
        <v>3.8048479999999998</v>
      </c>
      <c r="E18814" s="429">
        <v>2.6707400000000003</v>
      </c>
      <c r="F18814" s="429">
        <v>7.3065410000000028</v>
      </c>
    </row>
    <row r="18815" spans="1:6" x14ac:dyDescent="0.3">
      <c r="A18815" s="336">
        <v>60564</v>
      </c>
      <c r="B18815" s="2" t="s">
        <v>293</v>
      </c>
      <c r="C18815" s="429">
        <v>6.4969099999999997</v>
      </c>
      <c r="D18815" s="429">
        <v>3.8189150000000001</v>
      </c>
      <c r="E18815" s="429">
        <v>2.6779949999999997</v>
      </c>
      <c r="F18815" s="429">
        <v>7.5790900000000079</v>
      </c>
    </row>
    <row r="18816" spans="1:6" x14ac:dyDescent="0.3">
      <c r="A18816" s="336">
        <v>60565</v>
      </c>
      <c r="B18816" s="2" t="s">
        <v>293</v>
      </c>
      <c r="C18816" s="429">
        <v>6.4860490000000004</v>
      </c>
      <c r="D18816" s="429">
        <v>3.7747549999999999</v>
      </c>
      <c r="E18816" s="429">
        <v>2.7112940000000005</v>
      </c>
      <c r="F18816" s="429">
        <v>7.4755350000000007</v>
      </c>
    </row>
    <row r="18817" spans="1:6" x14ac:dyDescent="0.3">
      <c r="A18817" s="336">
        <v>60585</v>
      </c>
      <c r="B18817" s="2" t="s">
        <v>293</v>
      </c>
      <c r="C18817" s="429">
        <v>6.5144169999999999</v>
      </c>
      <c r="D18817" s="429">
        <v>3.8120799999999999</v>
      </c>
      <c r="E18817" s="429">
        <v>2.702337</v>
      </c>
      <c r="F18817" s="429">
        <v>7.8186719999999923</v>
      </c>
    </row>
    <row r="18818" spans="1:6" x14ac:dyDescent="0.3">
      <c r="A18818" s="336">
        <v>60586</v>
      </c>
      <c r="B18818" s="2" t="s">
        <v>293</v>
      </c>
      <c r="C18818" s="429">
        <v>6.5482969999999998</v>
      </c>
      <c r="D18818" s="429">
        <v>3.7822249999999999</v>
      </c>
      <c r="E18818" s="429">
        <v>2.7660719999999999</v>
      </c>
      <c r="F18818" s="429">
        <v>8.2997679999999932</v>
      </c>
    </row>
    <row r="18819" spans="1:6" x14ac:dyDescent="0.3">
      <c r="A18819" s="336">
        <v>60601</v>
      </c>
      <c r="B18819" s="2" t="s">
        <v>293</v>
      </c>
      <c r="C18819" s="429">
        <v>6.3974080000000004</v>
      </c>
      <c r="D18819" s="429">
        <v>3.5351620000000001</v>
      </c>
      <c r="E18819" s="429">
        <v>2.8622460000000003</v>
      </c>
      <c r="F18819" s="429">
        <v>7.8094309999999965</v>
      </c>
    </row>
    <row r="18820" spans="1:6" x14ac:dyDescent="0.3">
      <c r="A18820" s="336">
        <v>60602</v>
      </c>
      <c r="B18820" s="2" t="s">
        <v>293</v>
      </c>
      <c r="C18820" s="429">
        <v>6.4072789999999999</v>
      </c>
      <c r="D18820" s="429">
        <v>3.540635</v>
      </c>
      <c r="E18820" s="429">
        <v>2.866644</v>
      </c>
      <c r="F18820" s="429">
        <v>7.8023229999999941</v>
      </c>
    </row>
    <row r="18821" spans="1:6" x14ac:dyDescent="0.3">
      <c r="A18821" s="336">
        <v>60603</v>
      </c>
      <c r="B18821" s="2" t="s">
        <v>293</v>
      </c>
      <c r="C18821" s="429">
        <v>6.4098319999999998</v>
      </c>
      <c r="D18821" s="429">
        <v>3.541703</v>
      </c>
      <c r="E18821" s="429">
        <v>2.8681289999999997</v>
      </c>
      <c r="F18821" s="429">
        <v>7.7992939999999962</v>
      </c>
    </row>
    <row r="18822" spans="1:6" x14ac:dyDescent="0.3">
      <c r="A18822" s="336">
        <v>60604</v>
      </c>
      <c r="B18822" s="2" t="s">
        <v>293</v>
      </c>
      <c r="C18822" s="429">
        <v>6.4066320000000001</v>
      </c>
      <c r="D18822" s="429">
        <v>3.5395660000000002</v>
      </c>
      <c r="E18822" s="429">
        <v>2.8670659999999999</v>
      </c>
      <c r="F18822" s="429">
        <v>7.8097930000000062</v>
      </c>
    </row>
    <row r="18823" spans="1:6" x14ac:dyDescent="0.3">
      <c r="A18823" s="336">
        <v>60605</v>
      </c>
      <c r="B18823" s="2" t="s">
        <v>293</v>
      </c>
      <c r="C18823" s="429">
        <v>6.4119999999999999</v>
      </c>
      <c r="D18823" s="429">
        <v>3.5456300000000001</v>
      </c>
      <c r="E18823" s="429">
        <v>2.8663699999999999</v>
      </c>
      <c r="F18823" s="429">
        <v>7.8070670000000035</v>
      </c>
    </row>
    <row r="18824" spans="1:6" x14ac:dyDescent="0.3">
      <c r="A18824" s="336">
        <v>60606</v>
      </c>
      <c r="B18824" s="2" t="s">
        <v>293</v>
      </c>
      <c r="C18824" s="429">
        <v>6.4098319999999998</v>
      </c>
      <c r="D18824" s="429">
        <v>3.541703</v>
      </c>
      <c r="E18824" s="429">
        <v>2.8681289999999997</v>
      </c>
      <c r="F18824" s="429">
        <v>7.7992939999999962</v>
      </c>
    </row>
    <row r="18825" spans="1:6" x14ac:dyDescent="0.3">
      <c r="A18825" s="336">
        <v>60607</v>
      </c>
      <c r="B18825" s="2" t="s">
        <v>293</v>
      </c>
      <c r="C18825" s="429">
        <v>6.4220670000000002</v>
      </c>
      <c r="D18825" s="429">
        <v>3.5479639999999999</v>
      </c>
      <c r="E18825" s="429">
        <v>2.8741030000000003</v>
      </c>
      <c r="F18825" s="429">
        <v>7.7871490000000065</v>
      </c>
    </row>
    <row r="18826" spans="1:6" x14ac:dyDescent="0.3">
      <c r="A18826" s="336">
        <v>60608</v>
      </c>
      <c r="B18826" s="2" t="s">
        <v>293</v>
      </c>
      <c r="C18826" s="429">
        <v>6.4430449999999997</v>
      </c>
      <c r="D18826" s="429">
        <v>3.5624530000000001</v>
      </c>
      <c r="E18826" s="429">
        <v>2.8805919999999996</v>
      </c>
      <c r="F18826" s="429">
        <v>7.7781100000000052</v>
      </c>
    </row>
    <row r="18827" spans="1:6" x14ac:dyDescent="0.3">
      <c r="A18827" s="336">
        <v>60609</v>
      </c>
      <c r="B18827" s="2" t="s">
        <v>293</v>
      </c>
      <c r="C18827" s="429">
        <v>6.4529189999999996</v>
      </c>
      <c r="D18827" s="429">
        <v>3.5738370000000002</v>
      </c>
      <c r="E18827" s="429">
        <v>2.8790819999999995</v>
      </c>
      <c r="F18827" s="429">
        <v>7.7889340000000047</v>
      </c>
    </row>
    <row r="18828" spans="1:6" x14ac:dyDescent="0.3">
      <c r="A18828" s="336">
        <v>60610</v>
      </c>
      <c r="B18828" s="2" t="s">
        <v>293</v>
      </c>
      <c r="C18828" s="429">
        <v>6.3979910000000002</v>
      </c>
      <c r="D18828" s="429">
        <v>3.5314549999999998</v>
      </c>
      <c r="E18828" s="429">
        <v>2.8665360000000004</v>
      </c>
      <c r="F18828" s="429">
        <v>7.7966680000000039</v>
      </c>
    </row>
    <row r="18829" spans="1:6" x14ac:dyDescent="0.3">
      <c r="A18829" s="336">
        <v>60611</v>
      </c>
      <c r="B18829" s="2" t="s">
        <v>293</v>
      </c>
      <c r="C18829" s="429">
        <v>6.3921570000000001</v>
      </c>
      <c r="D18829" s="429">
        <v>3.531177</v>
      </c>
      <c r="E18829" s="429">
        <v>2.8609800000000001</v>
      </c>
      <c r="F18829" s="429">
        <v>7.8095110000000147</v>
      </c>
    </row>
    <row r="18830" spans="1:6" x14ac:dyDescent="0.3">
      <c r="A18830" s="336">
        <v>60612</v>
      </c>
      <c r="B18830" s="2" t="s">
        <v>293</v>
      </c>
      <c r="C18830" s="429">
        <v>6.4377259999999996</v>
      </c>
      <c r="D18830" s="429">
        <v>3.5533399999999999</v>
      </c>
      <c r="E18830" s="429">
        <v>2.8843859999999997</v>
      </c>
      <c r="F18830" s="429">
        <v>7.7660139999999913</v>
      </c>
    </row>
    <row r="18831" spans="1:6" x14ac:dyDescent="0.3">
      <c r="A18831" s="336">
        <v>60613</v>
      </c>
      <c r="B18831" s="2" t="s">
        <v>293</v>
      </c>
      <c r="C18831" s="429">
        <v>6.3849099999999996</v>
      </c>
      <c r="D18831" s="429">
        <v>3.5275720000000002</v>
      </c>
      <c r="E18831" s="429">
        <v>2.8573379999999995</v>
      </c>
      <c r="F18831" s="429">
        <v>7.8055980000000034</v>
      </c>
    </row>
    <row r="18832" spans="1:6" x14ac:dyDescent="0.3">
      <c r="A18832" s="336">
        <v>60614</v>
      </c>
      <c r="B18832" s="2" t="s">
        <v>293</v>
      </c>
      <c r="C18832" s="429">
        <v>6.3976709999999999</v>
      </c>
      <c r="D18832" s="429">
        <v>3.5302319999999998</v>
      </c>
      <c r="E18832" s="429">
        <v>2.8674390000000001</v>
      </c>
      <c r="F18832" s="429">
        <v>7.7903159999999971</v>
      </c>
    </row>
    <row r="18833" spans="1:6" x14ac:dyDescent="0.3">
      <c r="A18833" s="336">
        <v>60615</v>
      </c>
      <c r="B18833" s="2" t="s">
        <v>293</v>
      </c>
      <c r="C18833" s="429">
        <v>6.443695</v>
      </c>
      <c r="D18833" s="429">
        <v>3.571151</v>
      </c>
      <c r="E18833" s="429">
        <v>2.872544</v>
      </c>
      <c r="F18833" s="429">
        <v>7.8155819999999991</v>
      </c>
    </row>
    <row r="18834" spans="1:6" x14ac:dyDescent="0.3">
      <c r="A18834" s="336">
        <v>60616</v>
      </c>
      <c r="B18834" s="2" t="s">
        <v>293</v>
      </c>
      <c r="C18834" s="429">
        <v>6.4272359999999997</v>
      </c>
      <c r="D18834" s="429">
        <v>3.5563009999999999</v>
      </c>
      <c r="E18834" s="429">
        <v>2.8709349999999998</v>
      </c>
      <c r="F18834" s="429">
        <v>7.8023880000000005</v>
      </c>
    </row>
    <row r="18835" spans="1:6" x14ac:dyDescent="0.3">
      <c r="A18835" s="336">
        <v>60617</v>
      </c>
      <c r="B18835" s="2" t="s">
        <v>293</v>
      </c>
      <c r="C18835" s="429">
        <v>6.4760270000000002</v>
      </c>
      <c r="D18835" s="429">
        <v>3.6141740000000002</v>
      </c>
      <c r="E18835" s="429">
        <v>2.861853</v>
      </c>
      <c r="F18835" s="429">
        <v>7.8027939999999916</v>
      </c>
    </row>
    <row r="18836" spans="1:6" x14ac:dyDescent="0.3">
      <c r="A18836" s="336">
        <v>60618</v>
      </c>
      <c r="B18836" s="2" t="s">
        <v>293</v>
      </c>
      <c r="C18836" s="429">
        <v>6.4128280000000002</v>
      </c>
      <c r="D18836" s="429">
        <v>3.541757</v>
      </c>
      <c r="E18836" s="429">
        <v>2.8710710000000002</v>
      </c>
      <c r="F18836" s="429">
        <v>7.7862759999999938</v>
      </c>
    </row>
    <row r="18837" spans="1:6" x14ac:dyDescent="0.3">
      <c r="A18837" s="336">
        <v>60619</v>
      </c>
      <c r="B18837" s="2" t="s">
        <v>293</v>
      </c>
      <c r="C18837" s="429">
        <v>6.4785519999999996</v>
      </c>
      <c r="D18837" s="429">
        <v>3.598293</v>
      </c>
      <c r="E18837" s="429">
        <v>2.8802589999999997</v>
      </c>
      <c r="F18837" s="429">
        <v>7.8169129999999996</v>
      </c>
    </row>
    <row r="18838" spans="1:6" x14ac:dyDescent="0.3">
      <c r="A18838" s="336">
        <v>60620</v>
      </c>
      <c r="B18838" s="2" t="s">
        <v>293</v>
      </c>
      <c r="C18838" s="429">
        <v>6.4851979999999996</v>
      </c>
      <c r="D18838" s="429">
        <v>3.60331</v>
      </c>
      <c r="E18838" s="429">
        <v>2.8818879999999996</v>
      </c>
      <c r="F18838" s="429">
        <v>7.7978400000000008</v>
      </c>
    </row>
    <row r="18839" spans="1:6" x14ac:dyDescent="0.3">
      <c r="A18839" s="336">
        <v>60621</v>
      </c>
      <c r="B18839" s="2" t="s">
        <v>293</v>
      </c>
      <c r="C18839" s="429">
        <v>6.4685329999999999</v>
      </c>
      <c r="D18839" s="429">
        <v>3.5879249999999998</v>
      </c>
      <c r="E18839" s="429">
        <v>2.8806080000000001</v>
      </c>
      <c r="F18839" s="429">
        <v>7.7979619999999983</v>
      </c>
    </row>
    <row r="18840" spans="1:6" x14ac:dyDescent="0.3">
      <c r="A18840" s="336">
        <v>60622</v>
      </c>
      <c r="B18840" s="2" t="s">
        <v>293</v>
      </c>
      <c r="C18840" s="429">
        <v>6.4272539999999996</v>
      </c>
      <c r="D18840" s="429">
        <v>3.5439029999999998</v>
      </c>
      <c r="E18840" s="429">
        <v>2.8833509999999998</v>
      </c>
      <c r="F18840" s="429">
        <v>7.7658360000000002</v>
      </c>
    </row>
    <row r="18841" spans="1:6" x14ac:dyDescent="0.3">
      <c r="A18841" s="336">
        <v>60623</v>
      </c>
      <c r="B18841" s="2" t="s">
        <v>293</v>
      </c>
      <c r="C18841" s="429">
        <v>6.4623879999999998</v>
      </c>
      <c r="D18841" s="429">
        <v>3.5708310000000001</v>
      </c>
      <c r="E18841" s="429">
        <v>2.8915569999999997</v>
      </c>
      <c r="F18841" s="429">
        <v>7.7514549999999929</v>
      </c>
    </row>
    <row r="18842" spans="1:6" x14ac:dyDescent="0.3">
      <c r="A18842" s="336">
        <v>60624</v>
      </c>
      <c r="B18842" s="2" t="s">
        <v>293</v>
      </c>
      <c r="C18842" s="429">
        <v>6.4560050000000002</v>
      </c>
      <c r="D18842" s="429">
        <v>3.5607880000000001</v>
      </c>
      <c r="E18842" s="429">
        <v>2.8952170000000002</v>
      </c>
      <c r="F18842" s="429">
        <v>7.7435520000000011</v>
      </c>
    </row>
    <row r="18843" spans="1:6" x14ac:dyDescent="0.3">
      <c r="A18843" s="336">
        <v>60625</v>
      </c>
      <c r="B18843" s="2" t="s">
        <v>293</v>
      </c>
      <c r="C18843" s="429">
        <v>6.3965769999999997</v>
      </c>
      <c r="D18843" s="429">
        <v>3.5405959999999999</v>
      </c>
      <c r="E18843" s="429">
        <v>2.8559809999999999</v>
      </c>
      <c r="F18843" s="429">
        <v>7.812786999999993</v>
      </c>
    </row>
    <row r="18844" spans="1:6" x14ac:dyDescent="0.3">
      <c r="A18844" s="336">
        <v>60626</v>
      </c>
      <c r="B18844" s="2" t="s">
        <v>293</v>
      </c>
      <c r="C18844" s="429">
        <v>6.3559029999999996</v>
      </c>
      <c r="D18844" s="429">
        <v>3.5235780000000001</v>
      </c>
      <c r="E18844" s="429">
        <v>2.8323249999999995</v>
      </c>
      <c r="F18844" s="429">
        <v>7.8418449999999922</v>
      </c>
    </row>
    <row r="18845" spans="1:6" x14ac:dyDescent="0.3">
      <c r="A18845" s="336">
        <v>60628</v>
      </c>
      <c r="B18845" s="2" t="s">
        <v>293</v>
      </c>
      <c r="C18845" s="429">
        <v>6.4958200000000001</v>
      </c>
      <c r="D18845" s="429">
        <v>3.620743</v>
      </c>
      <c r="E18845" s="429">
        <v>2.8750770000000001</v>
      </c>
      <c r="F18845" s="429">
        <v>7.8375829999999951</v>
      </c>
    </row>
    <row r="18846" spans="1:6" x14ac:dyDescent="0.3">
      <c r="A18846" s="336">
        <v>60629</v>
      </c>
      <c r="B18846" s="2" t="s">
        <v>293</v>
      </c>
      <c r="C18846" s="429">
        <v>6.4823709999999997</v>
      </c>
      <c r="D18846" s="429">
        <v>3.5957089999999998</v>
      </c>
      <c r="E18846" s="429">
        <v>2.8866619999999998</v>
      </c>
      <c r="F18846" s="429">
        <v>7.762722999999994</v>
      </c>
    </row>
    <row r="18847" spans="1:6" x14ac:dyDescent="0.3">
      <c r="A18847" s="336">
        <v>60630</v>
      </c>
      <c r="B18847" s="2" t="s">
        <v>293</v>
      </c>
      <c r="C18847" s="429">
        <v>6.4162049999999997</v>
      </c>
      <c r="D18847" s="429">
        <v>3.5565190000000002</v>
      </c>
      <c r="E18847" s="429">
        <v>2.8596859999999995</v>
      </c>
      <c r="F18847" s="429">
        <v>7.7710250000000087</v>
      </c>
    </row>
    <row r="18848" spans="1:6" x14ac:dyDescent="0.3">
      <c r="A18848" s="336">
        <v>60631</v>
      </c>
      <c r="B18848" s="2" t="s">
        <v>293</v>
      </c>
      <c r="C18848" s="429">
        <v>6.4015000000000004</v>
      </c>
      <c r="D18848" s="429">
        <v>3.5655109999999999</v>
      </c>
      <c r="E18848" s="429">
        <v>2.8359890000000005</v>
      </c>
      <c r="F18848" s="429">
        <v>7.6610539999999929</v>
      </c>
    </row>
    <row r="18849" spans="1:6" x14ac:dyDescent="0.3">
      <c r="A18849" s="336">
        <v>60632</v>
      </c>
      <c r="B18849" s="2" t="s">
        <v>293</v>
      </c>
      <c r="C18849" s="429">
        <v>6.4710390000000002</v>
      </c>
      <c r="D18849" s="429">
        <v>3.5826790000000002</v>
      </c>
      <c r="E18849" s="429">
        <v>2.88836</v>
      </c>
      <c r="F18849" s="429">
        <v>7.7593800000000002</v>
      </c>
    </row>
    <row r="18850" spans="1:6" x14ac:dyDescent="0.3">
      <c r="A18850" s="336">
        <v>60633</v>
      </c>
      <c r="B18850" s="2" t="s">
        <v>293</v>
      </c>
      <c r="C18850" s="429">
        <v>6.4923080000000004</v>
      </c>
      <c r="D18850" s="429">
        <v>3.6381480000000002</v>
      </c>
      <c r="E18850" s="429">
        <v>2.8541600000000003</v>
      </c>
      <c r="F18850" s="429">
        <v>7.8314119999999932</v>
      </c>
    </row>
    <row r="18851" spans="1:6" x14ac:dyDescent="0.3">
      <c r="A18851" s="336">
        <v>60634</v>
      </c>
      <c r="B18851" s="2" t="s">
        <v>293</v>
      </c>
      <c r="C18851" s="429">
        <v>6.4388569999999996</v>
      </c>
      <c r="D18851" s="429">
        <v>3.563558</v>
      </c>
      <c r="E18851" s="429">
        <v>2.8752989999999996</v>
      </c>
      <c r="F18851" s="429">
        <v>7.6265579999999886</v>
      </c>
    </row>
    <row r="18852" spans="1:6" x14ac:dyDescent="0.3">
      <c r="A18852" s="336">
        <v>60636</v>
      </c>
      <c r="B18852" s="2" t="s">
        <v>293</v>
      </c>
      <c r="C18852" s="429">
        <v>6.4729539999999997</v>
      </c>
      <c r="D18852" s="429">
        <v>3.5901969999999999</v>
      </c>
      <c r="E18852" s="429">
        <v>2.8827569999999998</v>
      </c>
      <c r="F18852" s="429">
        <v>7.7834800000000044</v>
      </c>
    </row>
    <row r="18853" spans="1:6" x14ac:dyDescent="0.3">
      <c r="A18853" s="336">
        <v>60637</v>
      </c>
      <c r="B18853" s="2" t="s">
        <v>293</v>
      </c>
      <c r="C18853" s="429">
        <v>6.457306</v>
      </c>
      <c r="D18853" s="429">
        <v>3.5810940000000002</v>
      </c>
      <c r="E18853" s="429">
        <v>2.8762119999999998</v>
      </c>
      <c r="F18853" s="429">
        <v>7.8146430000000109</v>
      </c>
    </row>
    <row r="18854" spans="1:6" x14ac:dyDescent="0.3">
      <c r="A18854" s="336">
        <v>60638</v>
      </c>
      <c r="B18854" s="2" t="s">
        <v>293</v>
      </c>
      <c r="C18854" s="429">
        <v>6.484928</v>
      </c>
      <c r="D18854" s="429">
        <v>3.6030479999999998</v>
      </c>
      <c r="E18854" s="429">
        <v>2.8818800000000002</v>
      </c>
      <c r="F18854" s="429">
        <v>7.7051930000000084</v>
      </c>
    </row>
    <row r="18855" spans="1:6" x14ac:dyDescent="0.3">
      <c r="A18855" s="336">
        <v>60639</v>
      </c>
      <c r="B18855" s="2" t="s">
        <v>293</v>
      </c>
      <c r="C18855" s="429">
        <v>6.4542390000000003</v>
      </c>
      <c r="D18855" s="429">
        <v>3.5563959999999999</v>
      </c>
      <c r="E18855" s="429">
        <v>2.8978430000000004</v>
      </c>
      <c r="F18855" s="429">
        <v>7.7069609999999997</v>
      </c>
    </row>
    <row r="18856" spans="1:6" x14ac:dyDescent="0.3">
      <c r="A18856" s="336">
        <v>60640</v>
      </c>
      <c r="B18856" s="2" t="s">
        <v>293</v>
      </c>
      <c r="C18856" s="429">
        <v>6.3746559999999999</v>
      </c>
      <c r="D18856" s="429">
        <v>3.5251670000000002</v>
      </c>
      <c r="E18856" s="429">
        <v>2.8494889999999997</v>
      </c>
      <c r="F18856" s="429">
        <v>7.8157870000000074</v>
      </c>
    </row>
    <row r="18857" spans="1:6" x14ac:dyDescent="0.3">
      <c r="A18857" s="336">
        <v>60641</v>
      </c>
      <c r="B18857" s="2" t="s">
        <v>293</v>
      </c>
      <c r="C18857" s="429">
        <v>6.4347630000000002</v>
      </c>
      <c r="D18857" s="429">
        <v>3.5545399999999998</v>
      </c>
      <c r="E18857" s="429">
        <v>2.8802230000000004</v>
      </c>
      <c r="F18857" s="429">
        <v>7.7607540000000057</v>
      </c>
    </row>
    <row r="18858" spans="1:6" x14ac:dyDescent="0.3">
      <c r="A18858" s="336">
        <v>60642</v>
      </c>
      <c r="B18858" s="2" t="s">
        <v>293</v>
      </c>
      <c r="C18858" s="429">
        <v>6.4132939999999996</v>
      </c>
      <c r="D18858" s="429">
        <v>3.5391439999999998</v>
      </c>
      <c r="E18858" s="429">
        <v>2.8741499999999998</v>
      </c>
      <c r="F18858" s="429">
        <v>7.782396999999996</v>
      </c>
    </row>
    <row r="18859" spans="1:6" x14ac:dyDescent="0.3">
      <c r="A18859" s="336">
        <v>60643</v>
      </c>
      <c r="B18859" s="2" t="s">
        <v>293</v>
      </c>
      <c r="C18859" s="429">
        <v>6.4967230000000002</v>
      </c>
      <c r="D18859" s="429">
        <v>3.620215</v>
      </c>
      <c r="E18859" s="429">
        <v>2.8765080000000003</v>
      </c>
      <c r="F18859" s="429">
        <v>7.8135759999999976</v>
      </c>
    </row>
    <row r="18860" spans="1:6" x14ac:dyDescent="0.3">
      <c r="A18860" s="336">
        <v>60644</v>
      </c>
      <c r="B18860" s="2" t="s">
        <v>293</v>
      </c>
      <c r="C18860" s="429">
        <v>6.4678979999999999</v>
      </c>
      <c r="D18860" s="429">
        <v>3.568578</v>
      </c>
      <c r="E18860" s="429">
        <v>2.8993199999999999</v>
      </c>
      <c r="F18860" s="429">
        <v>7.7024550000000005</v>
      </c>
    </row>
    <row r="18861" spans="1:6" x14ac:dyDescent="0.3">
      <c r="A18861" s="336">
        <v>60645</v>
      </c>
      <c r="B18861" s="2" t="s">
        <v>293</v>
      </c>
      <c r="C18861" s="429">
        <v>6.3666859999999996</v>
      </c>
      <c r="D18861" s="429">
        <v>3.5331920000000001</v>
      </c>
      <c r="E18861" s="429">
        <v>2.8334939999999995</v>
      </c>
      <c r="F18861" s="429">
        <v>7.8475800000000007</v>
      </c>
    </row>
    <row r="18862" spans="1:6" x14ac:dyDescent="0.3">
      <c r="A18862" s="336">
        <v>60646</v>
      </c>
      <c r="B18862" s="2" t="s">
        <v>293</v>
      </c>
      <c r="C18862" s="429">
        <v>6.3998949999999999</v>
      </c>
      <c r="D18862" s="429">
        <v>3.5563899999999999</v>
      </c>
      <c r="E18862" s="429">
        <v>2.8435049999999999</v>
      </c>
      <c r="F18862" s="429">
        <v>7.8042310000000086</v>
      </c>
    </row>
    <row r="18863" spans="1:6" x14ac:dyDescent="0.3">
      <c r="A18863" s="336">
        <v>60647</v>
      </c>
      <c r="B18863" s="2" t="s">
        <v>293</v>
      </c>
      <c r="C18863" s="429">
        <v>6.4294630000000002</v>
      </c>
      <c r="D18863" s="429">
        <v>3.5440079999999998</v>
      </c>
      <c r="E18863" s="429">
        <v>2.8854550000000003</v>
      </c>
      <c r="F18863" s="429">
        <v>7.7604730000000046</v>
      </c>
    </row>
    <row r="18864" spans="1:6" x14ac:dyDescent="0.3">
      <c r="A18864" s="336">
        <v>60649</v>
      </c>
      <c r="B18864" s="2" t="s">
        <v>293</v>
      </c>
      <c r="C18864" s="429">
        <v>6.4600169999999997</v>
      </c>
      <c r="D18864" s="429">
        <v>3.5881129999999999</v>
      </c>
      <c r="E18864" s="429">
        <v>2.8719039999999998</v>
      </c>
      <c r="F18864" s="429">
        <v>7.8041419999999988</v>
      </c>
    </row>
    <row r="18865" spans="1:6" x14ac:dyDescent="0.3">
      <c r="A18865" s="336">
        <v>60651</v>
      </c>
      <c r="B18865" s="2" t="s">
        <v>293</v>
      </c>
      <c r="C18865" s="429">
        <v>6.4577540000000004</v>
      </c>
      <c r="D18865" s="429">
        <v>3.557404</v>
      </c>
      <c r="E18865" s="429">
        <v>2.9003500000000004</v>
      </c>
      <c r="F18865" s="429">
        <v>7.7185829999999953</v>
      </c>
    </row>
    <row r="18866" spans="1:6" x14ac:dyDescent="0.3">
      <c r="A18866" s="336">
        <v>60652</v>
      </c>
      <c r="B18866" s="2" t="s">
        <v>293</v>
      </c>
      <c r="C18866" s="429">
        <v>6.4902090000000001</v>
      </c>
      <c r="D18866" s="429">
        <v>3.6056270000000001</v>
      </c>
      <c r="E18866" s="429">
        <v>2.884582</v>
      </c>
      <c r="F18866" s="429">
        <v>7.7684509999999989</v>
      </c>
    </row>
    <row r="18867" spans="1:6" x14ac:dyDescent="0.3">
      <c r="A18867" s="336">
        <v>60653</v>
      </c>
      <c r="B18867" s="2" t="s">
        <v>293</v>
      </c>
      <c r="C18867" s="429">
        <v>6.4360140000000001</v>
      </c>
      <c r="D18867" s="429">
        <v>3.564756</v>
      </c>
      <c r="E18867" s="429">
        <v>2.8712580000000001</v>
      </c>
      <c r="F18867" s="429">
        <v>7.8123700000000014</v>
      </c>
    </row>
    <row r="18868" spans="1:6" x14ac:dyDescent="0.3">
      <c r="A18868" s="336">
        <v>60654</v>
      </c>
      <c r="B18868" s="2" t="s">
        <v>293</v>
      </c>
      <c r="C18868" s="429">
        <v>6.4062200000000002</v>
      </c>
      <c r="D18868" s="429">
        <v>3.5381330000000002</v>
      </c>
      <c r="E18868" s="429">
        <v>2.8680870000000001</v>
      </c>
      <c r="F18868" s="429">
        <v>7.7970929999999896</v>
      </c>
    </row>
    <row r="18869" spans="1:6" x14ac:dyDescent="0.3">
      <c r="A18869" s="336">
        <v>60655</v>
      </c>
      <c r="B18869" s="2" t="s">
        <v>293</v>
      </c>
      <c r="C18869" s="429">
        <v>6.5007729999999997</v>
      </c>
      <c r="D18869" s="429">
        <v>3.6248360000000002</v>
      </c>
      <c r="E18869" s="429">
        <v>2.8759369999999995</v>
      </c>
      <c r="F18869" s="429">
        <v>7.7977919999999941</v>
      </c>
    </row>
    <row r="18870" spans="1:6" x14ac:dyDescent="0.3">
      <c r="A18870" s="336">
        <v>60656</v>
      </c>
      <c r="B18870" s="2" t="s">
        <v>293</v>
      </c>
      <c r="C18870" s="429">
        <v>6.4190500000000004</v>
      </c>
      <c r="D18870" s="429">
        <v>3.567218</v>
      </c>
      <c r="E18870" s="429">
        <v>2.8518320000000004</v>
      </c>
      <c r="F18870" s="429">
        <v>7.6003320000000087</v>
      </c>
    </row>
    <row r="18871" spans="1:6" x14ac:dyDescent="0.3">
      <c r="A18871" s="336">
        <v>60657</v>
      </c>
      <c r="B18871" s="2" t="s">
        <v>293</v>
      </c>
      <c r="C18871" s="429">
        <v>6.3920339999999998</v>
      </c>
      <c r="D18871" s="429">
        <v>3.5293909999999999</v>
      </c>
      <c r="E18871" s="429">
        <v>2.8626429999999998</v>
      </c>
      <c r="F18871" s="429">
        <v>7.7962750000000014</v>
      </c>
    </row>
    <row r="18872" spans="1:6" x14ac:dyDescent="0.3">
      <c r="A18872" s="336">
        <v>60659</v>
      </c>
      <c r="B18872" s="2" t="s">
        <v>293</v>
      </c>
      <c r="C18872" s="429">
        <v>6.3840899999999996</v>
      </c>
      <c r="D18872" s="429">
        <v>3.5391710000000001</v>
      </c>
      <c r="E18872" s="429">
        <v>2.8449189999999995</v>
      </c>
      <c r="F18872" s="429">
        <v>7.8329529999999963</v>
      </c>
    </row>
    <row r="18873" spans="1:6" x14ac:dyDescent="0.3">
      <c r="A18873" s="336">
        <v>60660</v>
      </c>
      <c r="B18873" s="2" t="s">
        <v>293</v>
      </c>
      <c r="C18873" s="429">
        <v>6.3662850000000004</v>
      </c>
      <c r="D18873" s="429">
        <v>3.5252119999999998</v>
      </c>
      <c r="E18873" s="429">
        <v>2.8410730000000006</v>
      </c>
      <c r="F18873" s="429">
        <v>7.8267079999999964</v>
      </c>
    </row>
    <row r="18874" spans="1:6" x14ac:dyDescent="0.3">
      <c r="A18874" s="336">
        <v>60661</v>
      </c>
      <c r="B18874" s="2" t="s">
        <v>293</v>
      </c>
      <c r="C18874" s="429">
        <v>6.4149380000000003</v>
      </c>
      <c r="D18874" s="429">
        <v>3.5424359999999999</v>
      </c>
      <c r="E18874" s="429">
        <v>2.8725020000000003</v>
      </c>
      <c r="F18874" s="429">
        <v>7.7972929999999963</v>
      </c>
    </row>
    <row r="18875" spans="1:6" x14ac:dyDescent="0.3">
      <c r="A18875" s="336">
        <v>60666</v>
      </c>
      <c r="B18875" s="2" t="s">
        <v>293</v>
      </c>
      <c r="C18875" s="429">
        <v>6.4141459999999997</v>
      </c>
      <c r="D18875" s="429">
        <v>3.5794250000000001</v>
      </c>
      <c r="E18875" s="429">
        <v>2.8347209999999996</v>
      </c>
      <c r="F18875" s="429">
        <v>7.4100119999999947</v>
      </c>
    </row>
    <row r="18876" spans="1:6" x14ac:dyDescent="0.3">
      <c r="A18876" s="336">
        <v>60706</v>
      </c>
      <c r="B18876" s="2" t="s">
        <v>293</v>
      </c>
      <c r="C18876" s="429">
        <v>6.425605</v>
      </c>
      <c r="D18876" s="429">
        <v>3.5653700000000002</v>
      </c>
      <c r="E18876" s="429">
        <v>2.8602349999999999</v>
      </c>
      <c r="F18876" s="429">
        <v>7.6198259999999962</v>
      </c>
    </row>
    <row r="18877" spans="1:6" x14ac:dyDescent="0.3">
      <c r="A18877" s="336">
        <v>60707</v>
      </c>
      <c r="B18877" s="2" t="s">
        <v>293</v>
      </c>
      <c r="C18877" s="429">
        <v>6.4564649999999997</v>
      </c>
      <c r="D18877" s="429">
        <v>3.5642040000000001</v>
      </c>
      <c r="E18877" s="429">
        <v>2.8922609999999995</v>
      </c>
      <c r="F18877" s="429">
        <v>7.5901080000000007</v>
      </c>
    </row>
    <row r="18878" spans="1:6" x14ac:dyDescent="0.3">
      <c r="A18878" s="336">
        <v>60712</v>
      </c>
      <c r="B18878" s="2" t="s">
        <v>293</v>
      </c>
      <c r="C18878" s="429">
        <v>6.3853520000000001</v>
      </c>
      <c r="D18878" s="429">
        <v>3.5493540000000001</v>
      </c>
      <c r="E18878" s="429">
        <v>2.835998</v>
      </c>
      <c r="F18878" s="429">
        <v>7.8538040000000038</v>
      </c>
    </row>
    <row r="18879" spans="1:6" x14ac:dyDescent="0.3">
      <c r="A18879" s="336">
        <v>60714</v>
      </c>
      <c r="B18879" s="2" t="s">
        <v>293</v>
      </c>
      <c r="C18879" s="429">
        <v>6.3754039999999996</v>
      </c>
      <c r="D18879" s="429">
        <v>3.5649600000000001</v>
      </c>
      <c r="E18879" s="429">
        <v>2.8104439999999995</v>
      </c>
      <c r="F18879" s="429">
        <v>7.7154960000000017</v>
      </c>
    </row>
    <row r="18880" spans="1:6" x14ac:dyDescent="0.3">
      <c r="A18880" s="336">
        <v>60803</v>
      </c>
      <c r="B18880" s="2" t="s">
        <v>293</v>
      </c>
      <c r="C18880" s="429">
        <v>6.506621</v>
      </c>
      <c r="D18880" s="429">
        <v>3.6359460000000001</v>
      </c>
      <c r="E18880" s="429">
        <v>2.8706749999999999</v>
      </c>
      <c r="F18880" s="429">
        <v>7.7914320000000004</v>
      </c>
    </row>
    <row r="18881" spans="1:6" x14ac:dyDescent="0.3">
      <c r="A18881" s="336">
        <v>60804</v>
      </c>
      <c r="B18881" s="2" t="s">
        <v>293</v>
      </c>
      <c r="C18881" s="429">
        <v>6.4747370000000002</v>
      </c>
      <c r="D18881" s="429">
        <v>3.5804849999999999</v>
      </c>
      <c r="E18881" s="429">
        <v>2.8942520000000003</v>
      </c>
      <c r="F18881" s="429">
        <v>7.711305000000003</v>
      </c>
    </row>
    <row r="18882" spans="1:6" x14ac:dyDescent="0.3">
      <c r="A18882" s="336">
        <v>60805</v>
      </c>
      <c r="B18882" s="2" t="s">
        <v>293</v>
      </c>
      <c r="C18882" s="429">
        <v>6.4945839999999997</v>
      </c>
      <c r="D18882" s="429">
        <v>3.6139730000000001</v>
      </c>
      <c r="E18882" s="429">
        <v>2.8806109999999996</v>
      </c>
      <c r="F18882" s="429">
        <v>7.7849889999999959</v>
      </c>
    </row>
    <row r="18883" spans="1:6" x14ac:dyDescent="0.3">
      <c r="A18883" s="336">
        <v>60827</v>
      </c>
      <c r="B18883" s="2" t="s">
        <v>293</v>
      </c>
      <c r="C18883" s="429">
        <v>6.5086139999999997</v>
      </c>
      <c r="D18883" s="429">
        <v>3.6390440000000002</v>
      </c>
      <c r="E18883" s="429">
        <v>2.8695699999999995</v>
      </c>
      <c r="F18883" s="429">
        <v>7.8554749999999984</v>
      </c>
    </row>
    <row r="18884" spans="1:6" x14ac:dyDescent="0.3">
      <c r="A18884" s="336">
        <v>60901</v>
      </c>
      <c r="B18884" s="2" t="s">
        <v>293</v>
      </c>
      <c r="C18884" s="429">
        <v>6.6506069999999999</v>
      </c>
      <c r="D18884" s="429">
        <v>3.6187559999999999</v>
      </c>
      <c r="E18884" s="429">
        <v>3.0318510000000001</v>
      </c>
      <c r="F18884" s="429">
        <v>9.1742169999999987</v>
      </c>
    </row>
    <row r="18885" spans="1:6" x14ac:dyDescent="0.3">
      <c r="A18885" s="336">
        <v>60911</v>
      </c>
      <c r="B18885" s="2" t="s">
        <v>293</v>
      </c>
      <c r="C18885" s="429">
        <v>6.6883090000000003</v>
      </c>
      <c r="D18885" s="429">
        <v>3.554424</v>
      </c>
      <c r="E18885" s="429">
        <v>3.1338850000000003</v>
      </c>
      <c r="F18885" s="429">
        <v>9.6835240000000091</v>
      </c>
    </row>
    <row r="18886" spans="1:6" x14ac:dyDescent="0.3">
      <c r="A18886" s="336">
        <v>60912</v>
      </c>
      <c r="B18886" s="2" t="s">
        <v>293</v>
      </c>
      <c r="C18886" s="429">
        <v>6.6204960000000002</v>
      </c>
      <c r="D18886" s="429">
        <v>3.6022980000000002</v>
      </c>
      <c r="E18886" s="429">
        <v>3.0181979999999999</v>
      </c>
      <c r="F18886" s="429">
        <v>8.5577729999999974</v>
      </c>
    </row>
    <row r="18887" spans="1:6" x14ac:dyDescent="0.3">
      <c r="A18887" s="336">
        <v>60913</v>
      </c>
      <c r="B18887" s="2" t="s">
        <v>293</v>
      </c>
      <c r="C18887" s="429">
        <v>6.6731850000000001</v>
      </c>
      <c r="D18887" s="429">
        <v>3.6247669999999999</v>
      </c>
      <c r="E18887" s="429">
        <v>3.0484180000000003</v>
      </c>
      <c r="F18887" s="429">
        <v>9.4930570000000003</v>
      </c>
    </row>
    <row r="18888" spans="1:6" x14ac:dyDescent="0.3">
      <c r="A18888" s="336">
        <v>60914</v>
      </c>
      <c r="B18888" s="2" t="s">
        <v>293</v>
      </c>
      <c r="C18888" s="429">
        <v>6.6351079999999998</v>
      </c>
      <c r="D18888" s="429">
        <v>3.6442679999999998</v>
      </c>
      <c r="E18888" s="429">
        <v>2.9908399999999999</v>
      </c>
      <c r="F18888" s="429">
        <v>8.8564060000000069</v>
      </c>
    </row>
    <row r="18889" spans="1:6" x14ac:dyDescent="0.3">
      <c r="A18889" s="336">
        <v>60915</v>
      </c>
      <c r="B18889" s="2" t="s">
        <v>293</v>
      </c>
      <c r="C18889" s="429">
        <v>6.6379710000000003</v>
      </c>
      <c r="D18889" s="429">
        <v>3.6328230000000001</v>
      </c>
      <c r="E18889" s="429">
        <v>3.0051480000000002</v>
      </c>
      <c r="F18889" s="429">
        <v>8.9545870000000036</v>
      </c>
    </row>
    <row r="18890" spans="1:6" x14ac:dyDescent="0.3">
      <c r="A18890" s="336">
        <v>60917</v>
      </c>
      <c r="B18890" s="2" t="s">
        <v>293</v>
      </c>
      <c r="C18890" s="429">
        <v>6.702699</v>
      </c>
      <c r="D18890" s="429">
        <v>3.596543</v>
      </c>
      <c r="E18890" s="429">
        <v>3.1061559999999999</v>
      </c>
      <c r="F18890" s="429">
        <v>9.9302260000000011</v>
      </c>
    </row>
    <row r="18891" spans="1:6" x14ac:dyDescent="0.3">
      <c r="A18891" s="336">
        <v>60918</v>
      </c>
      <c r="B18891" s="2" t="s">
        <v>293</v>
      </c>
      <c r="C18891" s="429">
        <v>6.6758430000000004</v>
      </c>
      <c r="D18891" s="429">
        <v>3.5532059999999999</v>
      </c>
      <c r="E18891" s="429">
        <v>3.1226370000000006</v>
      </c>
      <c r="F18891" s="429">
        <v>9.7935730000000021</v>
      </c>
    </row>
    <row r="18892" spans="1:6" x14ac:dyDescent="0.3">
      <c r="A18892" s="336">
        <v>60919</v>
      </c>
      <c r="B18892" s="2" t="s">
        <v>293</v>
      </c>
      <c r="C18892" s="429">
        <v>6.7035140000000002</v>
      </c>
      <c r="D18892" s="429">
        <v>3.5806809999999998</v>
      </c>
      <c r="E18892" s="429">
        <v>3.1228330000000004</v>
      </c>
      <c r="F18892" s="429">
        <v>10.026107</v>
      </c>
    </row>
    <row r="18893" spans="1:6" x14ac:dyDescent="0.3">
      <c r="A18893" s="336">
        <v>60921</v>
      </c>
      <c r="B18893" s="2" t="s">
        <v>293</v>
      </c>
      <c r="C18893" s="429">
        <v>6.7081949999999999</v>
      </c>
      <c r="D18893" s="429">
        <v>3.5541649999999998</v>
      </c>
      <c r="E18893" s="429">
        <v>3.1540300000000001</v>
      </c>
      <c r="F18893" s="429">
        <v>10.128607000000002</v>
      </c>
    </row>
    <row r="18894" spans="1:6" x14ac:dyDescent="0.3">
      <c r="A18894" s="336">
        <v>60922</v>
      </c>
      <c r="B18894" s="2" t="s">
        <v>293</v>
      </c>
      <c r="C18894" s="429">
        <v>6.6717240000000002</v>
      </c>
      <c r="D18894" s="429">
        <v>3.5873729999999999</v>
      </c>
      <c r="E18894" s="429">
        <v>3.0843510000000003</v>
      </c>
      <c r="F18894" s="429">
        <v>9.4241649999999915</v>
      </c>
    </row>
    <row r="18895" spans="1:6" x14ac:dyDescent="0.3">
      <c r="A18895" s="336">
        <v>60924</v>
      </c>
      <c r="B18895" s="2" t="s">
        <v>293</v>
      </c>
      <c r="C18895" s="429">
        <v>6.6689639999999999</v>
      </c>
      <c r="D18895" s="429">
        <v>3.4980790000000002</v>
      </c>
      <c r="E18895" s="429">
        <v>3.1708849999999997</v>
      </c>
      <c r="F18895" s="429">
        <v>9.468192000000009</v>
      </c>
    </row>
    <row r="18896" spans="1:6" x14ac:dyDescent="0.3">
      <c r="A18896" s="336">
        <v>60927</v>
      </c>
      <c r="B18896" s="2" t="s">
        <v>293</v>
      </c>
      <c r="C18896" s="429">
        <v>6.6875460000000002</v>
      </c>
      <c r="D18896" s="429">
        <v>3.5718139999999998</v>
      </c>
      <c r="E18896" s="429">
        <v>3.1157320000000004</v>
      </c>
      <c r="F18896" s="429">
        <v>9.6256589999999989</v>
      </c>
    </row>
    <row r="18897" spans="1:6" x14ac:dyDescent="0.3">
      <c r="A18897" s="336">
        <v>60928</v>
      </c>
      <c r="B18897" s="2" t="s">
        <v>293</v>
      </c>
      <c r="C18897" s="429">
        <v>6.6512830000000003</v>
      </c>
      <c r="D18897" s="429">
        <v>3.5071859999999999</v>
      </c>
      <c r="E18897" s="429">
        <v>3.1440970000000004</v>
      </c>
      <c r="F18897" s="429">
        <v>9.4818040000000039</v>
      </c>
    </row>
    <row r="18898" spans="1:6" x14ac:dyDescent="0.3">
      <c r="A18898" s="336">
        <v>60929</v>
      </c>
      <c r="B18898" s="2" t="s">
        <v>293</v>
      </c>
      <c r="C18898" s="429">
        <v>6.70512</v>
      </c>
      <c r="D18898" s="429">
        <v>3.5570240000000002</v>
      </c>
      <c r="E18898" s="429">
        <v>3.1480959999999998</v>
      </c>
      <c r="F18898" s="429">
        <v>10.176849000000001</v>
      </c>
    </row>
    <row r="18899" spans="1:6" x14ac:dyDescent="0.3">
      <c r="A18899" s="336">
        <v>60930</v>
      </c>
      <c r="B18899" s="2" t="s">
        <v>293</v>
      </c>
      <c r="C18899" s="429">
        <v>6.6949370000000004</v>
      </c>
      <c r="D18899" s="429">
        <v>3.5496020000000001</v>
      </c>
      <c r="E18899" s="429">
        <v>3.1453350000000002</v>
      </c>
      <c r="F18899" s="429">
        <v>9.8099279999999993</v>
      </c>
    </row>
    <row r="18900" spans="1:6" x14ac:dyDescent="0.3">
      <c r="A18900" s="336">
        <v>60931</v>
      </c>
      <c r="B18900" s="2" t="s">
        <v>293</v>
      </c>
      <c r="C18900" s="429">
        <v>6.6110170000000004</v>
      </c>
      <c r="D18900" s="429">
        <v>3.5669689999999998</v>
      </c>
      <c r="E18900" s="429">
        <v>3.0440480000000005</v>
      </c>
      <c r="F18900" s="429">
        <v>8.5472760000000036</v>
      </c>
    </row>
    <row r="18901" spans="1:6" x14ac:dyDescent="0.3">
      <c r="A18901" s="336">
        <v>60934</v>
      </c>
      <c r="B18901" s="2" t="s">
        <v>293</v>
      </c>
      <c r="C18901" s="429">
        <v>6.6972659999999999</v>
      </c>
      <c r="D18901" s="429">
        <v>3.5676510000000001</v>
      </c>
      <c r="E18901" s="429">
        <v>3.1296149999999998</v>
      </c>
      <c r="F18901" s="429">
        <v>10.193854999999996</v>
      </c>
    </row>
    <row r="18902" spans="1:6" x14ac:dyDescent="0.3">
      <c r="A18902" s="336">
        <v>60935</v>
      </c>
      <c r="B18902" s="2" t="s">
        <v>293</v>
      </c>
      <c r="C18902" s="429">
        <v>6.6799770000000001</v>
      </c>
      <c r="D18902" s="429">
        <v>3.6287029999999998</v>
      </c>
      <c r="E18902" s="429">
        <v>3.0512740000000003</v>
      </c>
      <c r="F18902" s="429">
        <v>9.7049090000000042</v>
      </c>
    </row>
    <row r="18903" spans="1:6" x14ac:dyDescent="0.3">
      <c r="A18903" s="336">
        <v>60936</v>
      </c>
      <c r="B18903" s="2" t="s">
        <v>293</v>
      </c>
      <c r="C18903" s="429">
        <v>6.6611979999999997</v>
      </c>
      <c r="D18903" s="429">
        <v>3.5872660000000001</v>
      </c>
      <c r="E18903" s="429">
        <v>3.0739319999999997</v>
      </c>
      <c r="F18903" s="429">
        <v>9.7354230000000115</v>
      </c>
    </row>
    <row r="18904" spans="1:6" x14ac:dyDescent="0.3">
      <c r="A18904" s="336">
        <v>60938</v>
      </c>
      <c r="B18904" s="2" t="s">
        <v>293</v>
      </c>
      <c r="C18904" s="429">
        <v>6.6832549999999999</v>
      </c>
      <c r="D18904" s="429">
        <v>3.533077</v>
      </c>
      <c r="E18904" s="429">
        <v>3.1501779999999999</v>
      </c>
      <c r="F18904" s="429">
        <v>9.7687489999999997</v>
      </c>
    </row>
    <row r="18905" spans="1:6" x14ac:dyDescent="0.3">
      <c r="A18905" s="336">
        <v>60940</v>
      </c>
      <c r="B18905" s="2" t="s">
        <v>293</v>
      </c>
      <c r="C18905" s="429">
        <v>6.6014869999999997</v>
      </c>
      <c r="D18905" s="429">
        <v>3.6913459999999998</v>
      </c>
      <c r="E18905" s="429">
        <v>2.9101409999999999</v>
      </c>
      <c r="F18905" s="429">
        <v>8.2097750000000005</v>
      </c>
    </row>
    <row r="18906" spans="1:6" x14ac:dyDescent="0.3">
      <c r="A18906" s="336">
        <v>60941</v>
      </c>
      <c r="B18906" s="2" t="s">
        <v>293</v>
      </c>
      <c r="C18906" s="429">
        <v>6.6907629999999996</v>
      </c>
      <c r="D18906" s="429">
        <v>3.5989279999999999</v>
      </c>
      <c r="E18906" s="429">
        <v>3.0918349999999997</v>
      </c>
      <c r="F18906" s="429">
        <v>9.7257600000000011</v>
      </c>
    </row>
    <row r="18907" spans="1:6" x14ac:dyDescent="0.3">
      <c r="A18907" s="336">
        <v>60942</v>
      </c>
      <c r="B18907" s="2" t="s">
        <v>293</v>
      </c>
      <c r="C18907" s="429">
        <v>6.6508919999999998</v>
      </c>
      <c r="D18907" s="429">
        <v>3.4571320000000001</v>
      </c>
      <c r="E18907" s="429">
        <v>3.1937599999999997</v>
      </c>
      <c r="F18907" s="429">
        <v>8.5256230000000102</v>
      </c>
    </row>
    <row r="18908" spans="1:6" x14ac:dyDescent="0.3">
      <c r="A18908" s="336">
        <v>60946</v>
      </c>
      <c r="B18908" s="2" t="s">
        <v>293</v>
      </c>
      <c r="C18908" s="429">
        <v>6.7037550000000001</v>
      </c>
      <c r="D18908" s="429">
        <v>3.5689739999999999</v>
      </c>
      <c r="E18908" s="429">
        <v>3.1347810000000003</v>
      </c>
      <c r="F18908" s="429">
        <v>10.008317999999999</v>
      </c>
    </row>
    <row r="18909" spans="1:6" x14ac:dyDescent="0.3">
      <c r="A18909" s="336">
        <v>60948</v>
      </c>
      <c r="B18909" s="2" t="s">
        <v>293</v>
      </c>
      <c r="C18909" s="429">
        <v>6.6631159999999996</v>
      </c>
      <c r="D18909" s="429">
        <v>3.5893700000000002</v>
      </c>
      <c r="E18909" s="429">
        <v>3.0737459999999994</v>
      </c>
      <c r="F18909" s="429">
        <v>9.7862519999999975</v>
      </c>
    </row>
    <row r="18910" spans="1:6" x14ac:dyDescent="0.3">
      <c r="A18910" s="336">
        <v>60949</v>
      </c>
      <c r="B18910" s="2" t="s">
        <v>293</v>
      </c>
      <c r="C18910" s="429">
        <v>6.6552689999999997</v>
      </c>
      <c r="D18910" s="429">
        <v>3.6430790000000002</v>
      </c>
      <c r="E18910" s="429">
        <v>3.0121899999999995</v>
      </c>
      <c r="F18910" s="429">
        <v>9.657547000000001</v>
      </c>
    </row>
    <row r="18911" spans="1:6" x14ac:dyDescent="0.3">
      <c r="A18911" s="336">
        <v>60950</v>
      </c>
      <c r="B18911" s="2" t="s">
        <v>293</v>
      </c>
      <c r="C18911" s="429">
        <v>6.6275329999999997</v>
      </c>
      <c r="D18911" s="429">
        <v>3.6614779999999998</v>
      </c>
      <c r="E18911" s="429">
        <v>2.9660549999999999</v>
      </c>
      <c r="F18911" s="429">
        <v>8.7155549999999948</v>
      </c>
    </row>
    <row r="18912" spans="1:6" x14ac:dyDescent="0.3">
      <c r="A18912" s="336">
        <v>60951</v>
      </c>
      <c r="B18912" s="2" t="s">
        <v>293</v>
      </c>
      <c r="C18912" s="429">
        <v>6.6754879999999996</v>
      </c>
      <c r="D18912" s="429">
        <v>3.5589680000000001</v>
      </c>
      <c r="E18912" s="429">
        <v>3.1165199999999995</v>
      </c>
      <c r="F18912" s="429">
        <v>9.1203259999999986</v>
      </c>
    </row>
    <row r="18913" spans="1:6" x14ac:dyDescent="0.3">
      <c r="A18913" s="336">
        <v>60952</v>
      </c>
      <c r="B18913" s="2" t="s">
        <v>293</v>
      </c>
      <c r="C18913" s="429">
        <v>6.6570369999999999</v>
      </c>
      <c r="D18913" s="429">
        <v>3.5878230000000002</v>
      </c>
      <c r="E18913" s="429">
        <v>3.0692139999999997</v>
      </c>
      <c r="F18913" s="429">
        <v>9.845907000000004</v>
      </c>
    </row>
    <row r="18914" spans="1:6" x14ac:dyDescent="0.3">
      <c r="A18914" s="336">
        <v>60953</v>
      </c>
      <c r="B18914" s="2" t="s">
        <v>293</v>
      </c>
      <c r="C18914" s="429">
        <v>6.6459349999999997</v>
      </c>
      <c r="D18914" s="429">
        <v>3.4501569999999999</v>
      </c>
      <c r="E18914" s="429">
        <v>3.1957779999999998</v>
      </c>
      <c r="F18914" s="429">
        <v>8.8882499999999993</v>
      </c>
    </row>
    <row r="18915" spans="1:6" x14ac:dyDescent="0.3">
      <c r="A18915" s="336">
        <v>60954</v>
      </c>
      <c r="B18915" s="2" t="s">
        <v>293</v>
      </c>
      <c r="C18915" s="429">
        <v>6.6232559999999996</v>
      </c>
      <c r="D18915" s="429">
        <v>3.660577</v>
      </c>
      <c r="E18915" s="429">
        <v>2.9626789999999996</v>
      </c>
      <c r="F18915" s="429">
        <v>8.4466389999999905</v>
      </c>
    </row>
    <row r="18916" spans="1:6" x14ac:dyDescent="0.3">
      <c r="A18916" s="336">
        <v>60955</v>
      </c>
      <c r="B18916" s="2" t="s">
        <v>293</v>
      </c>
      <c r="C18916" s="429">
        <v>6.6839769999999996</v>
      </c>
      <c r="D18916" s="429">
        <v>3.527847</v>
      </c>
      <c r="E18916" s="429">
        <v>3.1561299999999997</v>
      </c>
      <c r="F18916" s="429">
        <v>9.7737400000000036</v>
      </c>
    </row>
    <row r="18917" spans="1:6" x14ac:dyDescent="0.3">
      <c r="A18917" s="336">
        <v>60957</v>
      </c>
      <c r="B18917" s="2" t="s">
        <v>293</v>
      </c>
      <c r="C18917" s="429">
        <v>6.6547720000000004</v>
      </c>
      <c r="D18917" s="429">
        <v>3.6215410000000001</v>
      </c>
      <c r="E18917" s="429">
        <v>3.0332310000000002</v>
      </c>
      <c r="F18917" s="429">
        <v>9.7702010000000143</v>
      </c>
    </row>
    <row r="18918" spans="1:6" x14ac:dyDescent="0.3">
      <c r="A18918" s="336">
        <v>60959</v>
      </c>
      <c r="B18918" s="2" t="s">
        <v>293</v>
      </c>
      <c r="C18918" s="429">
        <v>6.7200009999999999</v>
      </c>
      <c r="D18918" s="429">
        <v>3.5582029999999998</v>
      </c>
      <c r="E18918" s="429">
        <v>3.1617980000000001</v>
      </c>
      <c r="F18918" s="429">
        <v>10.085385000000006</v>
      </c>
    </row>
    <row r="18919" spans="1:6" x14ac:dyDescent="0.3">
      <c r="A18919" s="336">
        <v>60960</v>
      </c>
      <c r="B18919" s="2" t="s">
        <v>293</v>
      </c>
      <c r="C18919" s="429">
        <v>6.6615070000000003</v>
      </c>
      <c r="D18919" s="429">
        <v>3.5420250000000002</v>
      </c>
      <c r="E18919" s="429">
        <v>3.1194820000000001</v>
      </c>
      <c r="F18919" s="429">
        <v>9.2410440000000023</v>
      </c>
    </row>
    <row r="18920" spans="1:6" x14ac:dyDescent="0.3">
      <c r="A18920" s="336">
        <v>60961</v>
      </c>
      <c r="B18920" s="2" t="s">
        <v>293</v>
      </c>
      <c r="C18920" s="429">
        <v>6.7015070000000003</v>
      </c>
      <c r="D18920" s="429">
        <v>3.6044830000000001</v>
      </c>
      <c r="E18920" s="429">
        <v>3.0970240000000002</v>
      </c>
      <c r="F18920" s="429">
        <v>9.9919170000000008</v>
      </c>
    </row>
    <row r="18921" spans="1:6" x14ac:dyDescent="0.3">
      <c r="A18921" s="336">
        <v>60962</v>
      </c>
      <c r="B18921" s="2" t="s">
        <v>293</v>
      </c>
      <c r="C18921" s="429">
        <v>6.6866159999999999</v>
      </c>
      <c r="D18921" s="429">
        <v>3.5702479999999999</v>
      </c>
      <c r="E18921" s="429">
        <v>3.116368</v>
      </c>
      <c r="F18921" s="429">
        <v>9.9463860000000004</v>
      </c>
    </row>
    <row r="18922" spans="1:6" x14ac:dyDescent="0.3">
      <c r="A18922" s="336">
        <v>60963</v>
      </c>
      <c r="B18922" s="2" t="s">
        <v>293</v>
      </c>
      <c r="C18922" s="429">
        <v>6.6659439999999996</v>
      </c>
      <c r="D18922" s="429">
        <v>3.535596</v>
      </c>
      <c r="E18922" s="429">
        <v>3.1303479999999997</v>
      </c>
      <c r="F18922" s="429">
        <v>8.225311000000012</v>
      </c>
    </row>
    <row r="18923" spans="1:6" x14ac:dyDescent="0.3">
      <c r="A18923" s="336">
        <v>60964</v>
      </c>
      <c r="B18923" s="2" t="s">
        <v>293</v>
      </c>
      <c r="C18923" s="429">
        <v>6.6430309999999997</v>
      </c>
      <c r="D18923" s="429">
        <v>3.613772</v>
      </c>
      <c r="E18923" s="429">
        <v>3.0292589999999997</v>
      </c>
      <c r="F18923" s="429">
        <v>8.7916659999999922</v>
      </c>
    </row>
    <row r="18924" spans="1:6" x14ac:dyDescent="0.3">
      <c r="A18924" s="336">
        <v>60966</v>
      </c>
      <c r="B18924" s="2" t="s">
        <v>293</v>
      </c>
      <c r="C18924" s="429">
        <v>6.6170949999999999</v>
      </c>
      <c r="D18924" s="429">
        <v>3.509325</v>
      </c>
      <c r="E18924" s="429">
        <v>3.1077699999999999</v>
      </c>
      <c r="F18924" s="429">
        <v>8.524912999999998</v>
      </c>
    </row>
    <row r="18925" spans="1:6" x14ac:dyDescent="0.3">
      <c r="A18925" s="336">
        <v>60968</v>
      </c>
      <c r="B18925" s="2" t="s">
        <v>293</v>
      </c>
      <c r="C18925" s="429">
        <v>6.6994590000000001</v>
      </c>
      <c r="D18925" s="429">
        <v>3.5576270000000001</v>
      </c>
      <c r="E18925" s="429">
        <v>3.141832</v>
      </c>
      <c r="F18925" s="429">
        <v>9.9281209999999938</v>
      </c>
    </row>
    <row r="18926" spans="1:6" x14ac:dyDescent="0.3">
      <c r="A18926" s="336">
        <v>60970</v>
      </c>
      <c r="B18926" s="2" t="s">
        <v>293</v>
      </c>
      <c r="C18926" s="429">
        <v>6.6467939999999999</v>
      </c>
      <c r="D18926" s="429">
        <v>3.5076100000000001</v>
      </c>
      <c r="E18926" s="429">
        <v>3.1391839999999998</v>
      </c>
      <c r="F18926" s="429">
        <v>9.1261649999999932</v>
      </c>
    </row>
    <row r="18927" spans="1:6" x14ac:dyDescent="0.3">
      <c r="A18927" s="336">
        <v>60973</v>
      </c>
      <c r="B18927" s="2" t="s">
        <v>293</v>
      </c>
      <c r="C18927" s="429">
        <v>6.6567679999999996</v>
      </c>
      <c r="D18927" s="429">
        <v>3.4297780000000002</v>
      </c>
      <c r="E18927" s="429">
        <v>3.2269899999999994</v>
      </c>
      <c r="F18927" s="429">
        <v>8.7876450000000048</v>
      </c>
    </row>
    <row r="18928" spans="1:6" x14ac:dyDescent="0.3">
      <c r="A18928" s="336">
        <v>61001</v>
      </c>
      <c r="B18928" s="2" t="s">
        <v>295</v>
      </c>
      <c r="C18928" s="429">
        <v>6.0650139999999997</v>
      </c>
      <c r="D18928" s="429">
        <v>3.7803599999999999</v>
      </c>
      <c r="E18928" s="429">
        <v>2.2846539999999997</v>
      </c>
      <c r="F18928" s="429">
        <v>6.4704720000000044</v>
      </c>
    </row>
    <row r="18929" spans="1:6" x14ac:dyDescent="0.3">
      <c r="A18929" s="336">
        <v>61006</v>
      </c>
      <c r="B18929" s="2" t="s">
        <v>295</v>
      </c>
      <c r="C18929" s="429">
        <v>6.2946869999999997</v>
      </c>
      <c r="D18929" s="429">
        <v>3.4929559999999999</v>
      </c>
      <c r="E18929" s="429">
        <v>2.8017309999999997</v>
      </c>
      <c r="F18929" s="429">
        <v>7.8477029999999957</v>
      </c>
    </row>
    <row r="18930" spans="1:6" x14ac:dyDescent="0.3">
      <c r="A18930" s="336">
        <v>61007</v>
      </c>
      <c r="B18930" s="2" t="s">
        <v>295</v>
      </c>
      <c r="C18930" s="429">
        <v>6.1578670000000004</v>
      </c>
      <c r="D18930" s="429">
        <v>3.6845050000000001</v>
      </c>
      <c r="E18930" s="429">
        <v>2.4733620000000003</v>
      </c>
      <c r="F18930" s="429">
        <v>5.9770610000000062</v>
      </c>
    </row>
    <row r="18931" spans="1:6" x14ac:dyDescent="0.3">
      <c r="A18931" s="336">
        <v>61008</v>
      </c>
      <c r="B18931" s="2" t="s">
        <v>295</v>
      </c>
      <c r="C18931" s="429">
        <v>6.2448620000000004</v>
      </c>
      <c r="D18931" s="429">
        <v>3.685613</v>
      </c>
      <c r="E18931" s="429">
        <v>2.5592490000000003</v>
      </c>
      <c r="F18931" s="429">
        <v>6.9394690000000026</v>
      </c>
    </row>
    <row r="18932" spans="1:6" x14ac:dyDescent="0.3">
      <c r="A18932" s="336">
        <v>61010</v>
      </c>
      <c r="B18932" s="2" t="s">
        <v>295</v>
      </c>
      <c r="C18932" s="429">
        <v>6.2234980000000002</v>
      </c>
      <c r="D18932" s="429">
        <v>3.6504310000000002</v>
      </c>
      <c r="E18932" s="429">
        <v>2.573067</v>
      </c>
      <c r="F18932" s="429">
        <v>6.6858199999999997</v>
      </c>
    </row>
    <row r="18933" spans="1:6" x14ac:dyDescent="0.3">
      <c r="A18933" s="336">
        <v>61011</v>
      </c>
      <c r="B18933" s="2" t="s">
        <v>295</v>
      </c>
      <c r="C18933" s="429">
        <v>6.19156</v>
      </c>
      <c r="D18933" s="429">
        <v>3.7189570000000001</v>
      </c>
      <c r="E18933" s="429">
        <v>2.4726029999999999</v>
      </c>
      <c r="F18933" s="429">
        <v>6.6665449999999922</v>
      </c>
    </row>
    <row r="18934" spans="1:6" x14ac:dyDescent="0.3">
      <c r="A18934" s="336">
        <v>61012</v>
      </c>
      <c r="B18934" s="2" t="s">
        <v>295</v>
      </c>
      <c r="C18934" s="429">
        <v>6.2018339999999998</v>
      </c>
      <c r="D18934" s="429">
        <v>3.6730149999999999</v>
      </c>
      <c r="E18934" s="429">
        <v>2.5288189999999999</v>
      </c>
      <c r="F18934" s="429">
        <v>6.9261889999999973</v>
      </c>
    </row>
    <row r="18935" spans="1:6" x14ac:dyDescent="0.3">
      <c r="A18935" s="336">
        <v>61014</v>
      </c>
      <c r="B18935" s="2" t="s">
        <v>295</v>
      </c>
      <c r="C18935" s="429">
        <v>6.1715819999999999</v>
      </c>
      <c r="D18935" s="429">
        <v>3.6461060000000001</v>
      </c>
      <c r="E18935" s="429">
        <v>2.5254759999999998</v>
      </c>
      <c r="F18935" s="429">
        <v>5.9107889999999941</v>
      </c>
    </row>
    <row r="18936" spans="1:6" x14ac:dyDescent="0.3">
      <c r="A18936" s="336">
        <v>61015</v>
      </c>
      <c r="B18936" s="2" t="s">
        <v>295</v>
      </c>
      <c r="C18936" s="429">
        <v>6.2647110000000001</v>
      </c>
      <c r="D18936" s="429">
        <v>3.575081</v>
      </c>
      <c r="E18936" s="429">
        <v>2.6896300000000002</v>
      </c>
      <c r="F18936" s="429">
        <v>7.2367579999999911</v>
      </c>
    </row>
    <row r="18937" spans="1:6" x14ac:dyDescent="0.3">
      <c r="A18937" s="336">
        <v>61016</v>
      </c>
      <c r="B18937" s="2" t="s">
        <v>295</v>
      </c>
      <c r="C18937" s="429">
        <v>6.2514010000000004</v>
      </c>
      <c r="D18937" s="429">
        <v>3.7068829999999999</v>
      </c>
      <c r="E18937" s="429">
        <v>2.5445180000000005</v>
      </c>
      <c r="F18937" s="429">
        <v>6.7905800000000021</v>
      </c>
    </row>
    <row r="18938" spans="1:6" x14ac:dyDescent="0.3">
      <c r="A18938" s="336">
        <v>61018</v>
      </c>
      <c r="B18938" s="2" t="s">
        <v>295</v>
      </c>
      <c r="C18938" s="429">
        <v>6.112406</v>
      </c>
      <c r="D18938" s="429">
        <v>3.7683770000000001</v>
      </c>
      <c r="E18938" s="429">
        <v>2.3440289999999999</v>
      </c>
      <c r="F18938" s="429">
        <v>6.0384239999999991</v>
      </c>
    </row>
    <row r="18939" spans="1:6" x14ac:dyDescent="0.3">
      <c r="A18939" s="336">
        <v>61019</v>
      </c>
      <c r="B18939" s="2" t="s">
        <v>295</v>
      </c>
      <c r="C18939" s="429">
        <v>6.131939</v>
      </c>
      <c r="D18939" s="429">
        <v>3.7511770000000002</v>
      </c>
      <c r="E18939" s="429">
        <v>2.3807619999999998</v>
      </c>
      <c r="F18939" s="429">
        <v>6.2607269999999993</v>
      </c>
    </row>
    <row r="18940" spans="1:6" x14ac:dyDescent="0.3">
      <c r="A18940" s="336">
        <v>61020</v>
      </c>
      <c r="B18940" s="2" t="s">
        <v>295</v>
      </c>
      <c r="C18940" s="429">
        <v>6.2370960000000002</v>
      </c>
      <c r="D18940" s="429">
        <v>3.6849829999999999</v>
      </c>
      <c r="E18940" s="429">
        <v>2.5521130000000003</v>
      </c>
      <c r="F18940" s="429">
        <v>6.777862000000006</v>
      </c>
    </row>
    <row r="18941" spans="1:6" x14ac:dyDescent="0.3">
      <c r="A18941" s="336">
        <v>61021</v>
      </c>
      <c r="B18941" s="2" t="s">
        <v>295</v>
      </c>
      <c r="C18941" s="429">
        <v>6.2702499999999999</v>
      </c>
      <c r="D18941" s="429">
        <v>3.3983680000000001</v>
      </c>
      <c r="E18941" s="429">
        <v>2.8718819999999998</v>
      </c>
      <c r="F18941" s="429">
        <v>7.8490310000000036</v>
      </c>
    </row>
    <row r="18942" spans="1:6" x14ac:dyDescent="0.3">
      <c r="A18942" s="336">
        <v>61024</v>
      </c>
      <c r="B18942" s="2" t="s">
        <v>295</v>
      </c>
      <c r="C18942" s="429">
        <v>6.1600200000000003</v>
      </c>
      <c r="D18942" s="429">
        <v>3.7364540000000002</v>
      </c>
      <c r="E18942" s="429">
        <v>2.4235660000000001</v>
      </c>
      <c r="F18942" s="429">
        <v>6.4945229999999974</v>
      </c>
    </row>
    <row r="18943" spans="1:6" x14ac:dyDescent="0.3">
      <c r="A18943" s="336">
        <v>61025</v>
      </c>
      <c r="B18943" s="2" t="s">
        <v>295</v>
      </c>
      <c r="C18943" s="429">
        <v>6.157813</v>
      </c>
      <c r="D18943" s="429">
        <v>3.6352259999999998</v>
      </c>
      <c r="E18943" s="429">
        <v>2.5225870000000001</v>
      </c>
      <c r="F18943" s="429">
        <v>6.5198440000000062</v>
      </c>
    </row>
    <row r="18944" spans="1:6" x14ac:dyDescent="0.3">
      <c r="A18944" s="336">
        <v>61028</v>
      </c>
      <c r="B18944" s="2" t="s">
        <v>295</v>
      </c>
      <c r="C18944" s="429">
        <v>6.1474650000000004</v>
      </c>
      <c r="D18944" s="429">
        <v>3.733495</v>
      </c>
      <c r="E18944" s="429">
        <v>2.4139700000000004</v>
      </c>
      <c r="F18944" s="429">
        <v>6.4878600000000013</v>
      </c>
    </row>
    <row r="18945" spans="1:6" x14ac:dyDescent="0.3">
      <c r="A18945" s="336">
        <v>61030</v>
      </c>
      <c r="B18945" s="2" t="s">
        <v>295</v>
      </c>
      <c r="C18945" s="429">
        <v>6.1667100000000001</v>
      </c>
      <c r="D18945" s="429">
        <v>3.6393499999999999</v>
      </c>
      <c r="E18945" s="429">
        <v>2.5273600000000003</v>
      </c>
      <c r="F18945" s="429">
        <v>6.0645060000000015</v>
      </c>
    </row>
    <row r="18946" spans="1:6" x14ac:dyDescent="0.3">
      <c r="A18946" s="336">
        <v>61031</v>
      </c>
      <c r="B18946" s="2" t="s">
        <v>295</v>
      </c>
      <c r="C18946" s="429">
        <v>6.2822259999999996</v>
      </c>
      <c r="D18946" s="429">
        <v>3.4399329999999999</v>
      </c>
      <c r="E18946" s="429">
        <v>2.8422929999999997</v>
      </c>
      <c r="F18946" s="429">
        <v>7.9565300000000008</v>
      </c>
    </row>
    <row r="18947" spans="1:6" x14ac:dyDescent="0.3">
      <c r="A18947" s="336">
        <v>61032</v>
      </c>
      <c r="B18947" s="2" t="s">
        <v>295</v>
      </c>
      <c r="C18947" s="429">
        <v>6.1306330000000004</v>
      </c>
      <c r="D18947" s="429">
        <v>3.7486000000000002</v>
      </c>
      <c r="E18947" s="429">
        <v>2.3820330000000003</v>
      </c>
      <c r="F18947" s="429">
        <v>5.9298969999999969</v>
      </c>
    </row>
    <row r="18948" spans="1:6" x14ac:dyDescent="0.3">
      <c r="A18948" s="336">
        <v>61036</v>
      </c>
      <c r="B18948" s="2" t="s">
        <v>295</v>
      </c>
      <c r="C18948" s="429">
        <v>6.1495899999999999</v>
      </c>
      <c r="D18948" s="429">
        <v>3.6602399999999999</v>
      </c>
      <c r="E18948" s="429">
        <v>2.48935</v>
      </c>
      <c r="F18948" s="429">
        <v>6.7796010000000031</v>
      </c>
    </row>
    <row r="18949" spans="1:6" x14ac:dyDescent="0.3">
      <c r="A18949" s="336">
        <v>61038</v>
      </c>
      <c r="B18949" s="2" t="s">
        <v>295</v>
      </c>
      <c r="C18949" s="429">
        <v>6.2377089999999997</v>
      </c>
      <c r="D18949" s="429">
        <v>3.655529</v>
      </c>
      <c r="E18949" s="429">
        <v>2.5821799999999997</v>
      </c>
      <c r="F18949" s="429">
        <v>7.1210149999999928</v>
      </c>
    </row>
    <row r="18950" spans="1:6" x14ac:dyDescent="0.3">
      <c r="A18950" s="336">
        <v>61039</v>
      </c>
      <c r="B18950" s="2" t="s">
        <v>295</v>
      </c>
      <c r="C18950" s="429">
        <v>6.1818590000000002</v>
      </c>
      <c r="D18950" s="429">
        <v>3.6690710000000002</v>
      </c>
      <c r="E18950" s="429">
        <v>2.512788</v>
      </c>
      <c r="F18950" s="429">
        <v>6.2505629999999961</v>
      </c>
    </row>
    <row r="18951" spans="1:6" x14ac:dyDescent="0.3">
      <c r="A18951" s="336">
        <v>61041</v>
      </c>
      <c r="B18951" s="2" t="s">
        <v>295</v>
      </c>
      <c r="C18951" s="429">
        <v>6.2006699999999997</v>
      </c>
      <c r="D18951" s="429">
        <v>3.6503190000000001</v>
      </c>
      <c r="E18951" s="429">
        <v>2.5503509999999996</v>
      </c>
      <c r="F18951" s="429">
        <v>7.002760999999996</v>
      </c>
    </row>
    <row r="18952" spans="1:6" x14ac:dyDescent="0.3">
      <c r="A18952" s="336">
        <v>61042</v>
      </c>
      <c r="B18952" s="2" t="s">
        <v>295</v>
      </c>
      <c r="C18952" s="429">
        <v>6.3053359999999996</v>
      </c>
      <c r="D18952" s="429">
        <v>3.3985720000000001</v>
      </c>
      <c r="E18952" s="429">
        <v>2.9067639999999995</v>
      </c>
      <c r="F18952" s="429">
        <v>8.1749329999999958</v>
      </c>
    </row>
    <row r="18953" spans="1:6" x14ac:dyDescent="0.3">
      <c r="A18953" s="336">
        <v>61044</v>
      </c>
      <c r="B18953" s="2" t="s">
        <v>295</v>
      </c>
      <c r="C18953" s="429">
        <v>6.0549590000000002</v>
      </c>
      <c r="D18953" s="429">
        <v>3.825472</v>
      </c>
      <c r="E18953" s="429">
        <v>2.2294870000000002</v>
      </c>
      <c r="F18953" s="429">
        <v>5.606533000000006</v>
      </c>
    </row>
    <row r="18954" spans="1:6" x14ac:dyDescent="0.3">
      <c r="A18954" s="336">
        <v>61046</v>
      </c>
      <c r="B18954" s="2" t="s">
        <v>295</v>
      </c>
      <c r="C18954" s="429">
        <v>6.1241149999999998</v>
      </c>
      <c r="D18954" s="429">
        <v>3.7399680000000002</v>
      </c>
      <c r="E18954" s="429">
        <v>2.3841469999999996</v>
      </c>
      <c r="F18954" s="429">
        <v>5.5361230000000106</v>
      </c>
    </row>
    <row r="18955" spans="1:6" x14ac:dyDescent="0.3">
      <c r="A18955" s="336">
        <v>61047</v>
      </c>
      <c r="B18955" s="2" t="s">
        <v>295</v>
      </c>
      <c r="C18955" s="429">
        <v>6.2020160000000004</v>
      </c>
      <c r="D18955" s="429">
        <v>3.6378840000000001</v>
      </c>
      <c r="E18955" s="429">
        <v>2.5641320000000003</v>
      </c>
      <c r="F18955" s="429">
        <v>6.4889940000000124</v>
      </c>
    </row>
    <row r="18956" spans="1:6" x14ac:dyDescent="0.3">
      <c r="A18956" s="336">
        <v>61048</v>
      </c>
      <c r="B18956" s="2" t="s">
        <v>295</v>
      </c>
      <c r="C18956" s="429">
        <v>6.0611660000000001</v>
      </c>
      <c r="D18956" s="429">
        <v>3.8120349999999998</v>
      </c>
      <c r="E18956" s="429">
        <v>2.2491310000000002</v>
      </c>
      <c r="F18956" s="429">
        <v>5.8449670000000005</v>
      </c>
    </row>
    <row r="18957" spans="1:6" x14ac:dyDescent="0.3">
      <c r="A18957" s="336">
        <v>61049</v>
      </c>
      <c r="B18957" s="2" t="s">
        <v>295</v>
      </c>
      <c r="C18957" s="429">
        <v>6.2622470000000003</v>
      </c>
      <c r="D18957" s="429">
        <v>3.6528740000000002</v>
      </c>
      <c r="E18957" s="429">
        <v>2.6093730000000002</v>
      </c>
      <c r="F18957" s="429">
        <v>7.0573720000000044</v>
      </c>
    </row>
    <row r="18958" spans="1:6" x14ac:dyDescent="0.3">
      <c r="A18958" s="336">
        <v>61050</v>
      </c>
      <c r="B18958" s="2" t="s">
        <v>295</v>
      </c>
      <c r="C18958" s="429">
        <v>6.1036130000000002</v>
      </c>
      <c r="D18958" s="429">
        <v>3.8000970000000001</v>
      </c>
      <c r="E18958" s="429">
        <v>2.3035160000000001</v>
      </c>
      <c r="F18958" s="429">
        <v>6.0867309999999897</v>
      </c>
    </row>
    <row r="18959" spans="1:6" x14ac:dyDescent="0.3">
      <c r="A18959" s="336">
        <v>61051</v>
      </c>
      <c r="B18959" s="2" t="s">
        <v>295</v>
      </c>
      <c r="C18959" s="429">
        <v>6.1773170000000004</v>
      </c>
      <c r="D18959" s="429">
        <v>3.593451</v>
      </c>
      <c r="E18959" s="429">
        <v>2.5838660000000004</v>
      </c>
      <c r="F18959" s="429">
        <v>6.175690000000003</v>
      </c>
    </row>
    <row r="18960" spans="1:6" x14ac:dyDescent="0.3">
      <c r="A18960" s="336">
        <v>61052</v>
      </c>
      <c r="B18960" s="2" t="s">
        <v>295</v>
      </c>
      <c r="C18960" s="429">
        <v>6.2510909999999997</v>
      </c>
      <c r="D18960" s="429">
        <v>3.6867239999999999</v>
      </c>
      <c r="E18960" s="429">
        <v>2.5643669999999998</v>
      </c>
      <c r="F18960" s="429">
        <v>6.8757759999999983</v>
      </c>
    </row>
    <row r="18961" spans="1:6" x14ac:dyDescent="0.3">
      <c r="A18961" s="336">
        <v>61053</v>
      </c>
      <c r="B18961" s="2" t="s">
        <v>295</v>
      </c>
      <c r="C18961" s="429">
        <v>6.1438819999999996</v>
      </c>
      <c r="D18961" s="429">
        <v>3.7821340000000001</v>
      </c>
      <c r="E18961" s="429">
        <v>2.3617479999999995</v>
      </c>
      <c r="F18961" s="429">
        <v>5.7000829999999922</v>
      </c>
    </row>
    <row r="18962" spans="1:6" x14ac:dyDescent="0.3">
      <c r="A18962" s="336">
        <v>61054</v>
      </c>
      <c r="B18962" s="2" t="s">
        <v>295</v>
      </c>
      <c r="C18962" s="429">
        <v>6.2118710000000004</v>
      </c>
      <c r="D18962" s="429">
        <v>3.5656720000000002</v>
      </c>
      <c r="E18962" s="429">
        <v>2.6461990000000002</v>
      </c>
      <c r="F18962" s="429">
        <v>6.6812589999999972</v>
      </c>
    </row>
    <row r="18963" spans="1:6" x14ac:dyDescent="0.3">
      <c r="A18963" s="336">
        <v>61060</v>
      </c>
      <c r="B18963" s="2" t="s">
        <v>295</v>
      </c>
      <c r="C18963" s="429">
        <v>6.0999169999999996</v>
      </c>
      <c r="D18963" s="429">
        <v>3.7910629999999998</v>
      </c>
      <c r="E18963" s="429">
        <v>2.3088539999999997</v>
      </c>
      <c r="F18963" s="429">
        <v>6.106543999999996</v>
      </c>
    </row>
    <row r="18964" spans="1:6" x14ac:dyDescent="0.3">
      <c r="A18964" s="336">
        <v>61061</v>
      </c>
      <c r="B18964" s="2" t="s">
        <v>295</v>
      </c>
      <c r="C18964" s="429">
        <v>6.2482980000000001</v>
      </c>
      <c r="D18964" s="429">
        <v>3.5219369999999999</v>
      </c>
      <c r="E18964" s="429">
        <v>2.7263610000000003</v>
      </c>
      <c r="F18964" s="429">
        <v>7.2253909999999983</v>
      </c>
    </row>
    <row r="18965" spans="1:6" x14ac:dyDescent="0.3">
      <c r="A18965" s="336">
        <v>61062</v>
      </c>
      <c r="B18965" s="2" t="s">
        <v>295</v>
      </c>
      <c r="C18965" s="429">
        <v>6.0959620000000001</v>
      </c>
      <c r="D18965" s="429">
        <v>3.8041839999999998</v>
      </c>
      <c r="E18965" s="429">
        <v>2.2917780000000003</v>
      </c>
      <c r="F18965" s="429">
        <v>5.5303589999999971</v>
      </c>
    </row>
    <row r="18966" spans="1:6" x14ac:dyDescent="0.3">
      <c r="A18966" s="336">
        <v>61063</v>
      </c>
      <c r="B18966" s="2" t="s">
        <v>295</v>
      </c>
      <c r="C18966" s="429">
        <v>6.1737700000000002</v>
      </c>
      <c r="D18966" s="429">
        <v>3.7168190000000001</v>
      </c>
      <c r="E18966" s="429">
        <v>2.4569510000000001</v>
      </c>
      <c r="F18966" s="429">
        <v>6.3492180000000076</v>
      </c>
    </row>
    <row r="18967" spans="1:6" x14ac:dyDescent="0.3">
      <c r="A18967" s="336">
        <v>61064</v>
      </c>
      <c r="B18967" s="2" t="s">
        <v>295</v>
      </c>
      <c r="C18967" s="429">
        <v>6.2077450000000001</v>
      </c>
      <c r="D18967" s="429">
        <v>3.517007</v>
      </c>
      <c r="E18967" s="429">
        <v>2.6907380000000001</v>
      </c>
      <c r="F18967" s="429">
        <v>6.7191880000000026</v>
      </c>
    </row>
    <row r="18968" spans="1:6" x14ac:dyDescent="0.3">
      <c r="A18968" s="336">
        <v>61065</v>
      </c>
      <c r="B18968" s="2" t="s">
        <v>295</v>
      </c>
      <c r="C18968" s="429">
        <v>6.1972649999999998</v>
      </c>
      <c r="D18968" s="429">
        <v>3.6941069999999998</v>
      </c>
      <c r="E18968" s="429">
        <v>2.503158</v>
      </c>
      <c r="F18968" s="429">
        <v>6.8101560000000099</v>
      </c>
    </row>
    <row r="18969" spans="1:6" x14ac:dyDescent="0.3">
      <c r="A18969" s="336">
        <v>61067</v>
      </c>
      <c r="B18969" s="2" t="s">
        <v>295</v>
      </c>
      <c r="C18969" s="429">
        <v>6.1562099999999997</v>
      </c>
      <c r="D18969" s="429">
        <v>3.7169569999999998</v>
      </c>
      <c r="E18969" s="429">
        <v>2.4392529999999999</v>
      </c>
      <c r="F18969" s="429">
        <v>6.1446790000000036</v>
      </c>
    </row>
    <row r="18970" spans="1:6" x14ac:dyDescent="0.3">
      <c r="A18970" s="336">
        <v>61068</v>
      </c>
      <c r="B18970" s="2" t="s">
        <v>295</v>
      </c>
      <c r="C18970" s="429">
        <v>6.284745</v>
      </c>
      <c r="D18970" s="429">
        <v>3.5882879999999999</v>
      </c>
      <c r="E18970" s="429">
        <v>2.6964570000000001</v>
      </c>
      <c r="F18970" s="429">
        <v>7.3968029999999914</v>
      </c>
    </row>
    <row r="18971" spans="1:6" x14ac:dyDescent="0.3">
      <c r="A18971" s="336">
        <v>61070</v>
      </c>
      <c r="B18971" s="2" t="s">
        <v>295</v>
      </c>
      <c r="C18971" s="429">
        <v>6.1250099999999996</v>
      </c>
      <c r="D18971" s="429">
        <v>3.756046</v>
      </c>
      <c r="E18971" s="429">
        <v>2.3689639999999996</v>
      </c>
      <c r="F18971" s="429">
        <v>6.1444000000000081</v>
      </c>
    </row>
    <row r="18972" spans="1:6" x14ac:dyDescent="0.3">
      <c r="A18972" s="336">
        <v>61071</v>
      </c>
      <c r="B18972" s="2" t="s">
        <v>295</v>
      </c>
      <c r="C18972" s="429">
        <v>6.2958749999999997</v>
      </c>
      <c r="D18972" s="429">
        <v>3.4208050000000001</v>
      </c>
      <c r="E18972" s="429">
        <v>2.8750699999999996</v>
      </c>
      <c r="F18972" s="429">
        <v>7.7272529999999975</v>
      </c>
    </row>
    <row r="18973" spans="1:6" x14ac:dyDescent="0.3">
      <c r="A18973" s="336">
        <v>61072</v>
      </c>
      <c r="B18973" s="2" t="s">
        <v>295</v>
      </c>
      <c r="C18973" s="429">
        <v>6.1793519999999997</v>
      </c>
      <c r="D18973" s="429">
        <v>3.730944</v>
      </c>
      <c r="E18973" s="429">
        <v>2.4484079999999997</v>
      </c>
      <c r="F18973" s="429">
        <v>6.6807919999999896</v>
      </c>
    </row>
    <row r="18974" spans="1:6" x14ac:dyDescent="0.3">
      <c r="A18974" s="336">
        <v>61073</v>
      </c>
      <c r="B18974" s="2" t="s">
        <v>295</v>
      </c>
      <c r="C18974" s="429">
        <v>6.1831300000000002</v>
      </c>
      <c r="D18974" s="429">
        <v>3.727922</v>
      </c>
      <c r="E18974" s="429">
        <v>2.4552080000000003</v>
      </c>
      <c r="F18974" s="429">
        <v>6.6773669999999896</v>
      </c>
    </row>
    <row r="18975" spans="1:6" x14ac:dyDescent="0.3">
      <c r="A18975" s="336">
        <v>61074</v>
      </c>
      <c r="B18975" s="2" t="s">
        <v>295</v>
      </c>
      <c r="C18975" s="429">
        <v>6.2125769999999996</v>
      </c>
      <c r="D18975" s="429">
        <v>3.6959140000000001</v>
      </c>
      <c r="E18975" s="429">
        <v>2.5166629999999994</v>
      </c>
      <c r="F18975" s="429">
        <v>6.6938000000000031</v>
      </c>
    </row>
    <row r="18976" spans="1:6" x14ac:dyDescent="0.3">
      <c r="A18976" s="336">
        <v>61075</v>
      </c>
      <c r="B18976" s="2" t="s">
        <v>295</v>
      </c>
      <c r="C18976" s="429">
        <v>6.0854039999999996</v>
      </c>
      <c r="D18976" s="429">
        <v>3.7379289999999998</v>
      </c>
      <c r="E18976" s="429">
        <v>2.3474749999999998</v>
      </c>
      <c r="F18976" s="429">
        <v>6.5788109999999946</v>
      </c>
    </row>
    <row r="18977" spans="1:6" x14ac:dyDescent="0.3">
      <c r="A18977" s="336">
        <v>61078</v>
      </c>
      <c r="B18977" s="2" t="s">
        <v>295</v>
      </c>
      <c r="C18977" s="429">
        <v>6.1258280000000003</v>
      </c>
      <c r="D18977" s="429">
        <v>3.732999</v>
      </c>
      <c r="E18977" s="429">
        <v>2.3928290000000003</v>
      </c>
      <c r="F18977" s="429">
        <v>5.6447769999999977</v>
      </c>
    </row>
    <row r="18978" spans="1:6" x14ac:dyDescent="0.3">
      <c r="A18978" s="336">
        <v>61080</v>
      </c>
      <c r="B18978" s="2" t="s">
        <v>295</v>
      </c>
      <c r="C18978" s="429">
        <v>6.1740940000000002</v>
      </c>
      <c r="D18978" s="429">
        <v>3.7268110000000001</v>
      </c>
      <c r="E18978" s="429">
        <v>2.4472830000000001</v>
      </c>
      <c r="F18978" s="429">
        <v>6.6968859999999886</v>
      </c>
    </row>
    <row r="18979" spans="1:6" x14ac:dyDescent="0.3">
      <c r="A18979" s="336">
        <v>61081</v>
      </c>
      <c r="B18979" s="2" t="s">
        <v>295</v>
      </c>
      <c r="C18979" s="429">
        <v>6.2458499999999999</v>
      </c>
      <c r="D18979" s="429">
        <v>3.4704700000000002</v>
      </c>
      <c r="E18979" s="429">
        <v>2.7753799999999997</v>
      </c>
      <c r="F18979" s="429">
        <v>7.0363120000000094</v>
      </c>
    </row>
    <row r="18980" spans="1:6" x14ac:dyDescent="0.3">
      <c r="A18980" s="336">
        <v>61084</v>
      </c>
      <c r="B18980" s="2" t="s">
        <v>295</v>
      </c>
      <c r="C18980" s="429">
        <v>6.2325590000000002</v>
      </c>
      <c r="D18980" s="429">
        <v>3.6647249999999998</v>
      </c>
      <c r="E18980" s="429">
        <v>2.5678340000000004</v>
      </c>
      <c r="F18980" s="429">
        <v>6.7467790000000036</v>
      </c>
    </row>
    <row r="18981" spans="1:6" x14ac:dyDescent="0.3">
      <c r="A18981" s="336">
        <v>61085</v>
      </c>
      <c r="B18981" s="2" t="s">
        <v>295</v>
      </c>
      <c r="C18981" s="429">
        <v>6.0800609999999997</v>
      </c>
      <c r="D18981" s="429">
        <v>3.8008120000000001</v>
      </c>
      <c r="E18981" s="429">
        <v>2.2792489999999996</v>
      </c>
      <c r="F18981" s="429">
        <v>5.9973899999999993</v>
      </c>
    </row>
    <row r="18982" spans="1:6" x14ac:dyDescent="0.3">
      <c r="A18982" s="336">
        <v>61087</v>
      </c>
      <c r="B18982" s="2" t="s">
        <v>295</v>
      </c>
      <c r="C18982" s="429">
        <v>6.0479479999999999</v>
      </c>
      <c r="D18982" s="429">
        <v>3.8110949999999999</v>
      </c>
      <c r="E18982" s="429">
        <v>2.236853</v>
      </c>
      <c r="F18982" s="429">
        <v>6.3107699999999909</v>
      </c>
    </row>
    <row r="18983" spans="1:6" x14ac:dyDescent="0.3">
      <c r="A18983" s="336">
        <v>61088</v>
      </c>
      <c r="B18983" s="2" t="s">
        <v>295</v>
      </c>
      <c r="C18983" s="429">
        <v>6.192107</v>
      </c>
      <c r="D18983" s="429">
        <v>3.717943</v>
      </c>
      <c r="E18983" s="429">
        <v>2.474164</v>
      </c>
      <c r="F18983" s="429">
        <v>6.4745960000000018</v>
      </c>
    </row>
    <row r="18984" spans="1:6" x14ac:dyDescent="0.3">
      <c r="A18984" s="336">
        <v>61089</v>
      </c>
      <c r="B18984" s="2" t="s">
        <v>295</v>
      </c>
      <c r="C18984" s="429">
        <v>6.0712419999999998</v>
      </c>
      <c r="D18984" s="429">
        <v>3.8140939999999999</v>
      </c>
      <c r="E18984" s="429">
        <v>2.2571479999999999</v>
      </c>
      <c r="F18984" s="429">
        <v>6.1506659999999975</v>
      </c>
    </row>
    <row r="18985" spans="1:6" x14ac:dyDescent="0.3">
      <c r="A18985" s="336">
        <v>61101</v>
      </c>
      <c r="B18985" s="2" t="s">
        <v>295</v>
      </c>
      <c r="C18985" s="429">
        <v>6.1973950000000002</v>
      </c>
      <c r="D18985" s="429">
        <v>3.7384650000000001</v>
      </c>
      <c r="E18985" s="429">
        <v>2.4589300000000001</v>
      </c>
      <c r="F18985" s="429">
        <v>6.5758279999999871</v>
      </c>
    </row>
    <row r="18986" spans="1:6" x14ac:dyDescent="0.3">
      <c r="A18986" s="336">
        <v>61102</v>
      </c>
      <c r="B18986" s="2" t="s">
        <v>295</v>
      </c>
      <c r="C18986" s="429">
        <v>6.2110810000000001</v>
      </c>
      <c r="D18986" s="429">
        <v>3.729644</v>
      </c>
      <c r="E18986" s="429">
        <v>2.4814370000000001</v>
      </c>
      <c r="F18986" s="429">
        <v>6.5108730000000037</v>
      </c>
    </row>
    <row r="18987" spans="1:6" x14ac:dyDescent="0.3">
      <c r="A18987" s="336">
        <v>61103</v>
      </c>
      <c r="B18987" s="2" t="s">
        <v>295</v>
      </c>
      <c r="C18987" s="429">
        <v>6.2034840000000004</v>
      </c>
      <c r="D18987" s="429">
        <v>3.742699</v>
      </c>
      <c r="E18987" s="429">
        <v>2.4607850000000004</v>
      </c>
      <c r="F18987" s="429">
        <v>6.6214200000000005</v>
      </c>
    </row>
    <row r="18988" spans="1:6" x14ac:dyDescent="0.3">
      <c r="A18988" s="336">
        <v>61104</v>
      </c>
      <c r="B18988" s="2" t="s">
        <v>295</v>
      </c>
      <c r="C18988" s="429">
        <v>6.2190640000000004</v>
      </c>
      <c r="D18988" s="429">
        <v>3.7550599999999998</v>
      </c>
      <c r="E18988" s="429">
        <v>2.4640040000000005</v>
      </c>
      <c r="F18988" s="429">
        <v>6.487086000000005</v>
      </c>
    </row>
    <row r="18989" spans="1:6" x14ac:dyDescent="0.3">
      <c r="A18989" s="336">
        <v>61107</v>
      </c>
      <c r="B18989" s="2" t="s">
        <v>295</v>
      </c>
      <c r="C18989" s="429">
        <v>6.2246160000000001</v>
      </c>
      <c r="D18989" s="429">
        <v>3.7359580000000001</v>
      </c>
      <c r="E18989" s="429">
        <v>2.488658</v>
      </c>
      <c r="F18989" s="429">
        <v>6.6132969999999958</v>
      </c>
    </row>
    <row r="18990" spans="1:6" x14ac:dyDescent="0.3">
      <c r="A18990" s="336">
        <v>61108</v>
      </c>
      <c r="B18990" s="2" t="s">
        <v>295</v>
      </c>
      <c r="C18990" s="429">
        <v>6.2337069999999999</v>
      </c>
      <c r="D18990" s="429">
        <v>3.7356470000000002</v>
      </c>
      <c r="E18990" s="429">
        <v>2.4980599999999997</v>
      </c>
      <c r="F18990" s="429">
        <v>6.6108109999999982</v>
      </c>
    </row>
    <row r="18991" spans="1:6" x14ac:dyDescent="0.3">
      <c r="A18991" s="336">
        <v>61109</v>
      </c>
      <c r="B18991" s="2" t="s">
        <v>295</v>
      </c>
      <c r="C18991" s="429">
        <v>6.2308940000000002</v>
      </c>
      <c r="D18991" s="429">
        <v>3.724977</v>
      </c>
      <c r="E18991" s="429">
        <v>2.5059170000000002</v>
      </c>
      <c r="F18991" s="429">
        <v>6.6265940000000043</v>
      </c>
    </row>
    <row r="18992" spans="1:6" x14ac:dyDescent="0.3">
      <c r="A18992" s="336">
        <v>61111</v>
      </c>
      <c r="B18992" s="2" t="s">
        <v>295</v>
      </c>
      <c r="C18992" s="429">
        <v>6.210502</v>
      </c>
      <c r="D18992" s="429">
        <v>3.7342780000000002</v>
      </c>
      <c r="E18992" s="429">
        <v>2.4762239999999998</v>
      </c>
      <c r="F18992" s="429">
        <v>6.6331939999999925</v>
      </c>
    </row>
    <row r="18993" spans="1:6" x14ac:dyDescent="0.3">
      <c r="A18993" s="336">
        <v>61112</v>
      </c>
      <c r="B18993" s="2" t="s">
        <v>295</v>
      </c>
      <c r="C18993" s="429">
        <v>6.2420030000000004</v>
      </c>
      <c r="D18993" s="429">
        <v>3.7273209999999999</v>
      </c>
      <c r="E18993" s="429">
        <v>2.5146820000000005</v>
      </c>
      <c r="F18993" s="429">
        <v>6.6608310000000017</v>
      </c>
    </row>
    <row r="18994" spans="1:6" x14ac:dyDescent="0.3">
      <c r="A18994" s="336">
        <v>61114</v>
      </c>
      <c r="B18994" s="2" t="s">
        <v>295</v>
      </c>
      <c r="C18994" s="429">
        <v>6.218248</v>
      </c>
      <c r="D18994" s="429">
        <v>3.731331</v>
      </c>
      <c r="E18994" s="429">
        <v>2.486917</v>
      </c>
      <c r="F18994" s="429">
        <v>6.6393870000000064</v>
      </c>
    </row>
    <row r="18995" spans="1:6" x14ac:dyDescent="0.3">
      <c r="A18995" s="336">
        <v>61115</v>
      </c>
      <c r="B18995" s="2" t="s">
        <v>295</v>
      </c>
      <c r="C18995" s="429">
        <v>6.1997030000000004</v>
      </c>
      <c r="D18995" s="429">
        <v>3.7343570000000001</v>
      </c>
      <c r="E18995" s="429">
        <v>2.4653460000000003</v>
      </c>
      <c r="F18995" s="429">
        <v>6.6541720000000026</v>
      </c>
    </row>
    <row r="18996" spans="1:6" x14ac:dyDescent="0.3">
      <c r="A18996" s="336">
        <v>61201</v>
      </c>
      <c r="B18996" s="2" t="s">
        <v>293</v>
      </c>
      <c r="C18996" s="429">
        <v>6.6582619999999997</v>
      </c>
      <c r="D18996" s="429">
        <v>3.845761</v>
      </c>
      <c r="E18996" s="429">
        <v>2.8125009999999997</v>
      </c>
      <c r="F18996" s="429">
        <v>9.6860950000000017</v>
      </c>
    </row>
    <row r="18997" spans="1:6" x14ac:dyDescent="0.3">
      <c r="A18997" s="336">
        <v>61230</v>
      </c>
      <c r="B18997" s="2" t="s">
        <v>295</v>
      </c>
      <c r="C18997" s="429">
        <v>6.3897719999999998</v>
      </c>
      <c r="D18997" s="429">
        <v>3.6120369999999999</v>
      </c>
      <c r="E18997" s="429">
        <v>2.7777349999999998</v>
      </c>
      <c r="F18997" s="429">
        <v>9.0617630000000027</v>
      </c>
    </row>
    <row r="18998" spans="1:6" x14ac:dyDescent="0.3">
      <c r="A18998" s="336">
        <v>61231</v>
      </c>
      <c r="B18998" s="2" t="s">
        <v>293</v>
      </c>
      <c r="C18998" s="429">
        <v>6.6111529999999998</v>
      </c>
      <c r="D18998" s="429">
        <v>3.9193180000000001</v>
      </c>
      <c r="E18998" s="429">
        <v>2.6918349999999998</v>
      </c>
      <c r="F18998" s="429">
        <v>10.207052000000004</v>
      </c>
    </row>
    <row r="18999" spans="1:6" x14ac:dyDescent="0.3">
      <c r="A18999" s="336">
        <v>61232</v>
      </c>
      <c r="B18999" s="2" t="s">
        <v>293</v>
      </c>
      <c r="C18999" s="429">
        <v>6.5996050000000004</v>
      </c>
      <c r="D18999" s="429">
        <v>3.8703660000000002</v>
      </c>
      <c r="E18999" s="429">
        <v>2.7292390000000002</v>
      </c>
      <c r="F18999" s="429">
        <v>10.654002000000006</v>
      </c>
    </row>
    <row r="19000" spans="1:6" x14ac:dyDescent="0.3">
      <c r="A19000" s="336">
        <v>61234</v>
      </c>
      <c r="B19000" s="2" t="s">
        <v>295</v>
      </c>
      <c r="C19000" s="429">
        <v>6.3683040000000002</v>
      </c>
      <c r="D19000" s="429">
        <v>3.6037029999999999</v>
      </c>
      <c r="E19000" s="429">
        <v>2.7646010000000003</v>
      </c>
      <c r="F19000" s="429">
        <v>8.123151</v>
      </c>
    </row>
    <row r="19001" spans="1:6" x14ac:dyDescent="0.3">
      <c r="A19001" s="336">
        <v>61235</v>
      </c>
      <c r="B19001" s="2" t="s">
        <v>293</v>
      </c>
      <c r="C19001" s="429">
        <v>6.6089589999999996</v>
      </c>
      <c r="D19001" s="429">
        <v>3.901796</v>
      </c>
      <c r="E19001" s="429">
        <v>2.7071629999999995</v>
      </c>
      <c r="F19001" s="429">
        <v>8.0341880000000003</v>
      </c>
    </row>
    <row r="19002" spans="1:6" x14ac:dyDescent="0.3">
      <c r="A19002" s="336">
        <v>61238</v>
      </c>
      <c r="B19002" s="2" t="s">
        <v>293</v>
      </c>
      <c r="C19002" s="429">
        <v>6.6019839999999999</v>
      </c>
      <c r="D19002" s="429">
        <v>3.9332760000000002</v>
      </c>
      <c r="E19002" s="429">
        <v>2.6687079999999996</v>
      </c>
      <c r="F19002" s="429">
        <v>7.8150669999999991</v>
      </c>
    </row>
    <row r="19003" spans="1:6" x14ac:dyDescent="0.3">
      <c r="A19003" s="336">
        <v>61240</v>
      </c>
      <c r="B19003" s="2" t="s">
        <v>293</v>
      </c>
      <c r="C19003" s="429">
        <v>6.618824</v>
      </c>
      <c r="D19003" s="429">
        <v>3.9250219999999998</v>
      </c>
      <c r="E19003" s="429">
        <v>2.6938020000000003</v>
      </c>
      <c r="F19003" s="429">
        <v>8.2410900000000069</v>
      </c>
    </row>
    <row r="19004" spans="1:6" x14ac:dyDescent="0.3">
      <c r="A19004" s="336">
        <v>61241</v>
      </c>
      <c r="B19004" s="2" t="s">
        <v>293</v>
      </c>
      <c r="C19004" s="429">
        <v>6.6187750000000003</v>
      </c>
      <c r="D19004" s="429">
        <v>3.9245199999999998</v>
      </c>
      <c r="E19004" s="429">
        <v>2.6942550000000005</v>
      </c>
      <c r="F19004" s="429">
        <v>8.3328049999999934</v>
      </c>
    </row>
    <row r="19005" spans="1:6" x14ac:dyDescent="0.3">
      <c r="A19005" s="336">
        <v>61242</v>
      </c>
      <c r="B19005" s="2" t="s">
        <v>293</v>
      </c>
      <c r="C19005" s="429">
        <v>6.6310279999999997</v>
      </c>
      <c r="D19005" s="429">
        <v>3.8802120000000002</v>
      </c>
      <c r="E19005" s="429">
        <v>2.7508159999999995</v>
      </c>
      <c r="F19005" s="429">
        <v>9.356190999999999</v>
      </c>
    </row>
    <row r="19006" spans="1:6" x14ac:dyDescent="0.3">
      <c r="A19006" s="336">
        <v>61243</v>
      </c>
      <c r="B19006" s="2" t="s">
        <v>295</v>
      </c>
      <c r="C19006" s="429">
        <v>6.3212590000000004</v>
      </c>
      <c r="D19006" s="429">
        <v>3.452026</v>
      </c>
      <c r="E19006" s="429">
        <v>2.8692330000000004</v>
      </c>
      <c r="F19006" s="429">
        <v>8.0227040000000045</v>
      </c>
    </row>
    <row r="19007" spans="1:6" x14ac:dyDescent="0.3">
      <c r="A19007" s="336">
        <v>61244</v>
      </c>
      <c r="B19007" s="2" t="s">
        <v>293</v>
      </c>
      <c r="C19007" s="429">
        <v>6.6239840000000001</v>
      </c>
      <c r="D19007" s="429">
        <v>3.9078179999999998</v>
      </c>
      <c r="E19007" s="429">
        <v>2.7161660000000003</v>
      </c>
      <c r="F19007" s="429">
        <v>8.6722199999999958</v>
      </c>
    </row>
    <row r="19008" spans="1:6" x14ac:dyDescent="0.3">
      <c r="A19008" s="336">
        <v>61250</v>
      </c>
      <c r="B19008" s="2" t="s">
        <v>295</v>
      </c>
      <c r="C19008" s="429">
        <v>6.3579049999999997</v>
      </c>
      <c r="D19008" s="429">
        <v>3.594525</v>
      </c>
      <c r="E19008" s="429">
        <v>2.7633799999999997</v>
      </c>
      <c r="F19008" s="429">
        <v>8.2813289999999995</v>
      </c>
    </row>
    <row r="19009" spans="1:6" x14ac:dyDescent="0.3">
      <c r="A19009" s="336">
        <v>61251</v>
      </c>
      <c r="B19009" s="2" t="s">
        <v>295</v>
      </c>
      <c r="C19009" s="429">
        <v>6.3293160000000004</v>
      </c>
      <c r="D19009" s="429">
        <v>3.5348660000000001</v>
      </c>
      <c r="E19009" s="429">
        <v>2.7944500000000003</v>
      </c>
      <c r="F19009" s="429">
        <v>8.0398780000000016</v>
      </c>
    </row>
    <row r="19010" spans="1:6" x14ac:dyDescent="0.3">
      <c r="A19010" s="336">
        <v>61252</v>
      </c>
      <c r="B19010" s="2" t="s">
        <v>295</v>
      </c>
      <c r="C19010" s="429">
        <v>6.3009570000000004</v>
      </c>
      <c r="D19010" s="429">
        <v>3.5711499999999998</v>
      </c>
      <c r="E19010" s="429">
        <v>2.7298070000000005</v>
      </c>
      <c r="F19010" s="429">
        <v>7.865793999999994</v>
      </c>
    </row>
    <row r="19011" spans="1:6" x14ac:dyDescent="0.3">
      <c r="A19011" s="336">
        <v>61254</v>
      </c>
      <c r="B19011" s="2" t="s">
        <v>293</v>
      </c>
      <c r="C19011" s="429">
        <v>6.6095350000000002</v>
      </c>
      <c r="D19011" s="429">
        <v>3.9164780000000001</v>
      </c>
      <c r="E19011" s="429">
        <v>2.693057</v>
      </c>
      <c r="F19011" s="429">
        <v>8.1515289999999965</v>
      </c>
    </row>
    <row r="19012" spans="1:6" x14ac:dyDescent="0.3">
      <c r="A19012" s="336">
        <v>61256</v>
      </c>
      <c r="B19012" s="2" t="s">
        <v>293</v>
      </c>
      <c r="C19012" s="429">
        <v>6.6260770000000004</v>
      </c>
      <c r="D19012" s="429">
        <v>3.8975810000000002</v>
      </c>
      <c r="E19012" s="429">
        <v>2.7284960000000003</v>
      </c>
      <c r="F19012" s="429">
        <v>8.9173499999999919</v>
      </c>
    </row>
    <row r="19013" spans="1:6" x14ac:dyDescent="0.3">
      <c r="A19013" s="336">
        <v>61257</v>
      </c>
      <c r="B19013" s="2" t="s">
        <v>293</v>
      </c>
      <c r="C19013" s="429">
        <v>6.6260300000000001</v>
      </c>
      <c r="D19013" s="429">
        <v>3.8993090000000001</v>
      </c>
      <c r="E19013" s="429">
        <v>2.726721</v>
      </c>
      <c r="F19013" s="429">
        <v>8.6788099999999986</v>
      </c>
    </row>
    <row r="19014" spans="1:6" x14ac:dyDescent="0.3">
      <c r="A19014" s="336">
        <v>61259</v>
      </c>
      <c r="B19014" s="2" t="s">
        <v>293</v>
      </c>
      <c r="C19014" s="429">
        <v>6.616816</v>
      </c>
      <c r="D19014" s="429">
        <v>3.8599160000000001</v>
      </c>
      <c r="E19014" s="429">
        <v>2.7568999999999999</v>
      </c>
      <c r="F19014" s="429">
        <v>11.52618099999999</v>
      </c>
    </row>
    <row r="19015" spans="1:6" x14ac:dyDescent="0.3">
      <c r="A19015" s="336">
        <v>61260</v>
      </c>
      <c r="B19015" s="2" t="s">
        <v>293</v>
      </c>
      <c r="C19015" s="429">
        <v>6.6089589999999996</v>
      </c>
      <c r="D19015" s="429">
        <v>3.8818320000000002</v>
      </c>
      <c r="E19015" s="429">
        <v>2.7271269999999994</v>
      </c>
      <c r="F19015" s="429">
        <v>11.210501000000001</v>
      </c>
    </row>
    <row r="19016" spans="1:6" x14ac:dyDescent="0.3">
      <c r="A19016" s="336">
        <v>61261</v>
      </c>
      <c r="B19016" s="2" t="s">
        <v>295</v>
      </c>
      <c r="C19016" s="429">
        <v>6.2949330000000003</v>
      </c>
      <c r="D19016" s="429">
        <v>3.465414</v>
      </c>
      <c r="E19016" s="429">
        <v>2.8295190000000003</v>
      </c>
      <c r="F19016" s="429">
        <v>7.4102209999999999</v>
      </c>
    </row>
    <row r="19017" spans="1:6" x14ac:dyDescent="0.3">
      <c r="A19017" s="336">
        <v>61262</v>
      </c>
      <c r="B19017" s="2" t="s">
        <v>293</v>
      </c>
      <c r="C19017" s="429">
        <v>6.6106179999999997</v>
      </c>
      <c r="D19017" s="429">
        <v>3.9349150000000002</v>
      </c>
      <c r="E19017" s="429">
        <v>2.6757029999999995</v>
      </c>
      <c r="F19017" s="429">
        <v>7.9407719999999955</v>
      </c>
    </row>
    <row r="19018" spans="1:6" x14ac:dyDescent="0.3">
      <c r="A19018" s="336">
        <v>61263</v>
      </c>
      <c r="B19018" s="2" t="s">
        <v>293</v>
      </c>
      <c r="C19018" s="429">
        <v>6.6451070000000003</v>
      </c>
      <c r="D19018" s="429">
        <v>3.947994</v>
      </c>
      <c r="E19018" s="429">
        <v>2.6971130000000003</v>
      </c>
      <c r="F19018" s="429">
        <v>9.1933069999999972</v>
      </c>
    </row>
    <row r="19019" spans="1:6" x14ac:dyDescent="0.3">
      <c r="A19019" s="336">
        <v>61264</v>
      </c>
      <c r="B19019" s="2" t="s">
        <v>293</v>
      </c>
      <c r="C19019" s="429">
        <v>6.6400779999999999</v>
      </c>
      <c r="D19019" s="429">
        <v>3.8854030000000002</v>
      </c>
      <c r="E19019" s="429">
        <v>2.7546749999999998</v>
      </c>
      <c r="F19019" s="429">
        <v>9.2891429999999957</v>
      </c>
    </row>
    <row r="19020" spans="1:6" x14ac:dyDescent="0.3">
      <c r="A19020" s="336">
        <v>61265</v>
      </c>
      <c r="B19020" s="2" t="s">
        <v>293</v>
      </c>
      <c r="C19020" s="429">
        <v>6.6393019999999998</v>
      </c>
      <c r="D19020" s="429">
        <v>3.8830969999999998</v>
      </c>
      <c r="E19020" s="429">
        <v>2.756205</v>
      </c>
      <c r="F19020" s="429">
        <v>9.014008000000004</v>
      </c>
    </row>
    <row r="19021" spans="1:6" x14ac:dyDescent="0.3">
      <c r="A19021" s="336">
        <v>61270</v>
      </c>
      <c r="B19021" s="2" t="s">
        <v>295</v>
      </c>
      <c r="C19021" s="429">
        <v>6.2574120000000004</v>
      </c>
      <c r="D19021" s="429">
        <v>3.529528</v>
      </c>
      <c r="E19021" s="429">
        <v>2.7278840000000004</v>
      </c>
      <c r="F19021" s="429">
        <v>7.0177290000000028</v>
      </c>
    </row>
    <row r="19022" spans="1:6" x14ac:dyDescent="0.3">
      <c r="A19022" s="336">
        <v>61272</v>
      </c>
      <c r="B19022" s="2" t="s">
        <v>293</v>
      </c>
      <c r="C19022" s="429">
        <v>6.6264279999999998</v>
      </c>
      <c r="D19022" s="429">
        <v>3.8395769999999998</v>
      </c>
      <c r="E19022" s="429">
        <v>2.786851</v>
      </c>
      <c r="F19022" s="429">
        <v>11.712312999999995</v>
      </c>
    </row>
    <row r="19023" spans="1:6" x14ac:dyDescent="0.3">
      <c r="A19023" s="336">
        <v>61273</v>
      </c>
      <c r="B19023" s="2" t="s">
        <v>293</v>
      </c>
      <c r="C19023" s="429">
        <v>6.6112070000000003</v>
      </c>
      <c r="D19023" s="429">
        <v>3.9399320000000002</v>
      </c>
      <c r="E19023" s="429">
        <v>2.6712750000000001</v>
      </c>
      <c r="F19023" s="429">
        <v>7.9687769999999887</v>
      </c>
    </row>
    <row r="19024" spans="1:6" x14ac:dyDescent="0.3">
      <c r="A19024" s="336">
        <v>61274</v>
      </c>
      <c r="B19024" s="2" t="s">
        <v>293</v>
      </c>
      <c r="C19024" s="429">
        <v>6.6105660000000004</v>
      </c>
      <c r="D19024" s="429">
        <v>3.9392610000000001</v>
      </c>
      <c r="E19024" s="429">
        <v>2.6713050000000003</v>
      </c>
      <c r="F19024" s="429">
        <v>7.9509670000000057</v>
      </c>
    </row>
    <row r="19025" spans="1:6" x14ac:dyDescent="0.3">
      <c r="A19025" s="336">
        <v>61275</v>
      </c>
      <c r="B19025" s="2" t="s">
        <v>293</v>
      </c>
      <c r="C19025" s="429">
        <v>6.630757</v>
      </c>
      <c r="D19025" s="429">
        <v>3.895696</v>
      </c>
      <c r="E19025" s="429">
        <v>2.735061</v>
      </c>
      <c r="F19025" s="429">
        <v>8.9318740000000005</v>
      </c>
    </row>
    <row r="19026" spans="1:6" x14ac:dyDescent="0.3">
      <c r="A19026" s="336">
        <v>61277</v>
      </c>
      <c r="B19026" s="2" t="s">
        <v>295</v>
      </c>
      <c r="C19026" s="429">
        <v>6.3364130000000003</v>
      </c>
      <c r="D19026" s="429">
        <v>3.5337450000000001</v>
      </c>
      <c r="E19026" s="429">
        <v>2.8026680000000002</v>
      </c>
      <c r="F19026" s="429">
        <v>7.8907929999999951</v>
      </c>
    </row>
    <row r="19027" spans="1:6" x14ac:dyDescent="0.3">
      <c r="A19027" s="336">
        <v>61279</v>
      </c>
      <c r="B19027" s="2" t="s">
        <v>293</v>
      </c>
      <c r="C19027" s="429">
        <v>6.6058589999999997</v>
      </c>
      <c r="D19027" s="429">
        <v>3.9204300000000001</v>
      </c>
      <c r="E19027" s="429">
        <v>2.6854289999999996</v>
      </c>
      <c r="F19027" s="429">
        <v>10.366797999999999</v>
      </c>
    </row>
    <row r="19028" spans="1:6" x14ac:dyDescent="0.3">
      <c r="A19028" s="336">
        <v>61281</v>
      </c>
      <c r="B19028" s="2" t="s">
        <v>293</v>
      </c>
      <c r="C19028" s="429">
        <v>6.6351779999999998</v>
      </c>
      <c r="D19028" s="429">
        <v>3.9321540000000001</v>
      </c>
      <c r="E19028" s="429">
        <v>2.7030239999999996</v>
      </c>
      <c r="F19028" s="429">
        <v>8.6189479999999961</v>
      </c>
    </row>
    <row r="19029" spans="1:6" x14ac:dyDescent="0.3">
      <c r="A19029" s="336">
        <v>61282</v>
      </c>
      <c r="B19029" s="2" t="s">
        <v>293</v>
      </c>
      <c r="C19029" s="429">
        <v>6.6193359999999997</v>
      </c>
      <c r="D19029" s="429">
        <v>3.9153020000000001</v>
      </c>
      <c r="E19029" s="429">
        <v>2.7040339999999996</v>
      </c>
      <c r="F19029" s="429">
        <v>8.5293290000000042</v>
      </c>
    </row>
    <row r="19030" spans="1:6" x14ac:dyDescent="0.3">
      <c r="A19030" s="336">
        <v>61283</v>
      </c>
      <c r="B19030" s="2" t="s">
        <v>295</v>
      </c>
      <c r="C19030" s="429">
        <v>6.3324199999999999</v>
      </c>
      <c r="D19030" s="429">
        <v>3.4873120000000002</v>
      </c>
      <c r="E19030" s="429">
        <v>2.8451079999999997</v>
      </c>
      <c r="F19030" s="429">
        <v>7.9294170000000008</v>
      </c>
    </row>
    <row r="19031" spans="1:6" x14ac:dyDescent="0.3">
      <c r="A19031" s="336">
        <v>61284</v>
      </c>
      <c r="B19031" s="2" t="s">
        <v>293</v>
      </c>
      <c r="C19031" s="429">
        <v>6.5994489999999999</v>
      </c>
      <c r="D19031" s="429">
        <v>3.8857590000000002</v>
      </c>
      <c r="E19031" s="429">
        <v>2.7136899999999997</v>
      </c>
      <c r="F19031" s="429">
        <v>10.658609999999999</v>
      </c>
    </row>
    <row r="19032" spans="1:6" x14ac:dyDescent="0.3">
      <c r="A19032" s="336">
        <v>61285</v>
      </c>
      <c r="B19032" s="2" t="s">
        <v>295</v>
      </c>
      <c r="C19032" s="429">
        <v>6.2217140000000004</v>
      </c>
      <c r="D19032" s="429">
        <v>3.6438790000000001</v>
      </c>
      <c r="E19032" s="429">
        <v>2.5778350000000003</v>
      </c>
      <c r="F19032" s="429">
        <v>6.6638300000000044</v>
      </c>
    </row>
    <row r="19033" spans="1:6" x14ac:dyDescent="0.3">
      <c r="A19033" s="336">
        <v>61301</v>
      </c>
      <c r="B19033" s="2" t="s">
        <v>293</v>
      </c>
      <c r="C19033" s="429">
        <v>6.687951</v>
      </c>
      <c r="D19033" s="429">
        <v>3.575294</v>
      </c>
      <c r="E19033" s="429">
        <v>3.112657</v>
      </c>
      <c r="F19033" s="429">
        <v>10.395986000000001</v>
      </c>
    </row>
    <row r="19034" spans="1:6" x14ac:dyDescent="0.3">
      <c r="A19034" s="336">
        <v>61310</v>
      </c>
      <c r="B19034" s="2" t="s">
        <v>295</v>
      </c>
      <c r="C19034" s="429">
        <v>6.2954819999999998</v>
      </c>
      <c r="D19034" s="429">
        <v>3.4057490000000001</v>
      </c>
      <c r="E19034" s="429">
        <v>2.8897329999999997</v>
      </c>
      <c r="F19034" s="429">
        <v>8.3353900000000039</v>
      </c>
    </row>
    <row r="19035" spans="1:6" x14ac:dyDescent="0.3">
      <c r="A19035" s="336">
        <v>61311</v>
      </c>
      <c r="B19035" s="2" t="s">
        <v>293</v>
      </c>
      <c r="C19035" s="429">
        <v>6.735017</v>
      </c>
      <c r="D19035" s="429">
        <v>3.4204180000000002</v>
      </c>
      <c r="E19035" s="429">
        <v>3.3145989999999999</v>
      </c>
      <c r="F19035" s="429">
        <v>10.259912999999997</v>
      </c>
    </row>
    <row r="19036" spans="1:6" x14ac:dyDescent="0.3">
      <c r="A19036" s="336">
        <v>61312</v>
      </c>
      <c r="B19036" s="2" t="s">
        <v>293</v>
      </c>
      <c r="C19036" s="429">
        <v>6.6528460000000003</v>
      </c>
      <c r="D19036" s="429">
        <v>3.6636649999999999</v>
      </c>
      <c r="E19036" s="429">
        <v>2.9891810000000003</v>
      </c>
      <c r="F19036" s="429">
        <v>9.5876270000000048</v>
      </c>
    </row>
    <row r="19037" spans="1:6" x14ac:dyDescent="0.3">
      <c r="A19037" s="336">
        <v>61313</v>
      </c>
      <c r="B19037" s="2" t="s">
        <v>293</v>
      </c>
      <c r="C19037" s="429">
        <v>6.7158550000000004</v>
      </c>
      <c r="D19037" s="429">
        <v>3.5201799999999999</v>
      </c>
      <c r="E19037" s="429">
        <v>3.1956750000000005</v>
      </c>
      <c r="F19037" s="429">
        <v>10.536325000000005</v>
      </c>
    </row>
    <row r="19038" spans="1:6" x14ac:dyDescent="0.3">
      <c r="A19038" s="336">
        <v>61314</v>
      </c>
      <c r="B19038" s="2" t="s">
        <v>293</v>
      </c>
      <c r="C19038" s="429">
        <v>6.632898</v>
      </c>
      <c r="D19038" s="429">
        <v>3.7199450000000001</v>
      </c>
      <c r="E19038" s="429">
        <v>2.9129529999999999</v>
      </c>
      <c r="F19038" s="429">
        <v>8.3346890000000045</v>
      </c>
    </row>
    <row r="19039" spans="1:6" x14ac:dyDescent="0.3">
      <c r="A19039" s="336">
        <v>61318</v>
      </c>
      <c r="B19039" s="2" t="s">
        <v>295</v>
      </c>
      <c r="C19039" s="429">
        <v>6.3272820000000003</v>
      </c>
      <c r="D19039" s="429">
        <v>3.4636809999999998</v>
      </c>
      <c r="E19039" s="429">
        <v>2.8636010000000005</v>
      </c>
      <c r="F19039" s="429">
        <v>8.5681499999999957</v>
      </c>
    </row>
    <row r="19040" spans="1:6" x14ac:dyDescent="0.3">
      <c r="A19040" s="336">
        <v>61319</v>
      </c>
      <c r="B19040" s="2" t="s">
        <v>293</v>
      </c>
      <c r="C19040" s="429">
        <v>6.7292589999999999</v>
      </c>
      <c r="D19040" s="429">
        <v>3.4624190000000001</v>
      </c>
      <c r="E19040" s="429">
        <v>3.2668399999999997</v>
      </c>
      <c r="F19040" s="429">
        <v>10.541211999999998</v>
      </c>
    </row>
    <row r="19041" spans="1:6" x14ac:dyDescent="0.3">
      <c r="A19041" s="336">
        <v>61320</v>
      </c>
      <c r="B19041" s="2" t="s">
        <v>293</v>
      </c>
      <c r="C19041" s="429">
        <v>6.6815749999999996</v>
      </c>
      <c r="D19041" s="429">
        <v>3.6081750000000001</v>
      </c>
      <c r="E19041" s="429">
        <v>3.0733999999999995</v>
      </c>
      <c r="F19041" s="429">
        <v>9.830366999999999</v>
      </c>
    </row>
    <row r="19042" spans="1:6" x14ac:dyDescent="0.3">
      <c r="A19042" s="336">
        <v>61321</v>
      </c>
      <c r="B19042" s="2" t="s">
        <v>293</v>
      </c>
      <c r="C19042" s="429">
        <v>6.7134340000000003</v>
      </c>
      <c r="D19042" s="429">
        <v>3.3549449999999998</v>
      </c>
      <c r="E19042" s="429">
        <v>3.3584890000000005</v>
      </c>
      <c r="F19042" s="429">
        <v>9.6777420000000021</v>
      </c>
    </row>
    <row r="19043" spans="1:6" x14ac:dyDescent="0.3">
      <c r="A19043" s="336">
        <v>61325</v>
      </c>
      <c r="B19043" s="2" t="s">
        <v>293</v>
      </c>
      <c r="C19043" s="429">
        <v>6.7171000000000003</v>
      </c>
      <c r="D19043" s="429">
        <v>3.5249160000000002</v>
      </c>
      <c r="E19043" s="429">
        <v>3.1921840000000001</v>
      </c>
      <c r="F19043" s="429">
        <v>10.669150999999999</v>
      </c>
    </row>
    <row r="19044" spans="1:6" x14ac:dyDescent="0.3">
      <c r="A19044" s="336">
        <v>61326</v>
      </c>
      <c r="B19044" s="2" t="s">
        <v>293</v>
      </c>
      <c r="C19044" s="429">
        <v>6.7261749999999996</v>
      </c>
      <c r="D19044" s="429">
        <v>3.526993</v>
      </c>
      <c r="E19044" s="429">
        <v>3.1991819999999995</v>
      </c>
      <c r="F19044" s="429">
        <v>9.9826250000000059</v>
      </c>
    </row>
    <row r="19045" spans="1:6" x14ac:dyDescent="0.3">
      <c r="A19045" s="336">
        <v>61327</v>
      </c>
      <c r="B19045" s="2" t="s">
        <v>293</v>
      </c>
      <c r="C19045" s="429">
        <v>6.7270180000000002</v>
      </c>
      <c r="D19045" s="429">
        <v>3.5226479999999998</v>
      </c>
      <c r="E19045" s="429">
        <v>3.2043700000000004</v>
      </c>
      <c r="F19045" s="429">
        <v>9.7617579999999933</v>
      </c>
    </row>
    <row r="19046" spans="1:6" x14ac:dyDescent="0.3">
      <c r="A19046" s="336">
        <v>61329</v>
      </c>
      <c r="B19046" s="2" t="s">
        <v>293</v>
      </c>
      <c r="C19046" s="429">
        <v>6.6824479999999999</v>
      </c>
      <c r="D19046" s="429">
        <v>3.6045759999999998</v>
      </c>
      <c r="E19046" s="429">
        <v>3.0778720000000002</v>
      </c>
      <c r="F19046" s="429">
        <v>9.8832909999999892</v>
      </c>
    </row>
    <row r="19047" spans="1:6" x14ac:dyDescent="0.3">
      <c r="A19047" s="336">
        <v>61330</v>
      </c>
      <c r="B19047" s="2" t="s">
        <v>295</v>
      </c>
      <c r="C19047" s="429">
        <v>6.3249890000000004</v>
      </c>
      <c r="D19047" s="429">
        <v>3.422361</v>
      </c>
      <c r="E19047" s="429">
        <v>2.9026280000000004</v>
      </c>
      <c r="F19047" s="429">
        <v>8.8999110000000066</v>
      </c>
    </row>
    <row r="19048" spans="1:6" x14ac:dyDescent="0.3">
      <c r="A19048" s="336">
        <v>61333</v>
      </c>
      <c r="B19048" s="2" t="s">
        <v>293</v>
      </c>
      <c r="C19048" s="429">
        <v>6.7313270000000003</v>
      </c>
      <c r="D19048" s="429">
        <v>3.3943850000000002</v>
      </c>
      <c r="E19048" s="429">
        <v>3.3369420000000001</v>
      </c>
      <c r="F19048" s="429">
        <v>10.094727000000013</v>
      </c>
    </row>
    <row r="19049" spans="1:6" x14ac:dyDescent="0.3">
      <c r="A19049" s="336">
        <v>61334</v>
      </c>
      <c r="B19049" s="2" t="s">
        <v>293</v>
      </c>
      <c r="C19049" s="429">
        <v>6.7423149999999996</v>
      </c>
      <c r="D19049" s="429">
        <v>3.4389829999999999</v>
      </c>
      <c r="E19049" s="429">
        <v>3.3033319999999997</v>
      </c>
      <c r="F19049" s="429">
        <v>10.008337999999998</v>
      </c>
    </row>
    <row r="19050" spans="1:6" x14ac:dyDescent="0.3">
      <c r="A19050" s="336">
        <v>61335</v>
      </c>
      <c r="B19050" s="2" t="s">
        <v>293</v>
      </c>
      <c r="C19050" s="429">
        <v>6.7394439999999998</v>
      </c>
      <c r="D19050" s="429">
        <v>3.4718140000000002</v>
      </c>
      <c r="E19050" s="429">
        <v>3.2676299999999996</v>
      </c>
      <c r="F19050" s="429">
        <v>9.8735879999999945</v>
      </c>
    </row>
    <row r="19051" spans="1:6" x14ac:dyDescent="0.3">
      <c r="A19051" s="336">
        <v>61336</v>
      </c>
      <c r="B19051" s="2" t="s">
        <v>293</v>
      </c>
      <c r="C19051" s="429">
        <v>6.742362</v>
      </c>
      <c r="D19051" s="429">
        <v>3.4515410000000002</v>
      </c>
      <c r="E19051" s="429">
        <v>3.2908209999999998</v>
      </c>
      <c r="F19051" s="429">
        <v>9.7292110000000029</v>
      </c>
    </row>
    <row r="19052" spans="1:6" x14ac:dyDescent="0.3">
      <c r="A19052" s="336">
        <v>61337</v>
      </c>
      <c r="B19052" s="2" t="s">
        <v>293</v>
      </c>
      <c r="C19052" s="429">
        <v>6.6385290000000001</v>
      </c>
      <c r="D19052" s="429">
        <v>3.703678</v>
      </c>
      <c r="E19052" s="429">
        <v>2.9348510000000001</v>
      </c>
      <c r="F19052" s="429">
        <v>9.1481939999999966</v>
      </c>
    </row>
    <row r="19053" spans="1:6" x14ac:dyDescent="0.3">
      <c r="A19053" s="336">
        <v>61341</v>
      </c>
      <c r="B19053" s="2" t="s">
        <v>293</v>
      </c>
      <c r="C19053" s="429">
        <v>6.6849400000000001</v>
      </c>
      <c r="D19053" s="429">
        <v>3.6022859999999999</v>
      </c>
      <c r="E19053" s="429">
        <v>3.0826540000000002</v>
      </c>
      <c r="F19053" s="429">
        <v>10.460029999999993</v>
      </c>
    </row>
    <row r="19054" spans="1:6" x14ac:dyDescent="0.3">
      <c r="A19054" s="336">
        <v>61342</v>
      </c>
      <c r="B19054" s="2" t="s">
        <v>295</v>
      </c>
      <c r="C19054" s="429">
        <v>6.3513070000000003</v>
      </c>
      <c r="D19054" s="429">
        <v>3.3948399999999999</v>
      </c>
      <c r="E19054" s="429">
        <v>2.9564670000000004</v>
      </c>
      <c r="F19054" s="429">
        <v>9.6071670000000005</v>
      </c>
    </row>
    <row r="19055" spans="1:6" x14ac:dyDescent="0.3">
      <c r="A19055" s="336">
        <v>61344</v>
      </c>
      <c r="B19055" s="2" t="s">
        <v>293</v>
      </c>
      <c r="C19055" s="429">
        <v>6.6137629999999996</v>
      </c>
      <c r="D19055" s="429">
        <v>3.8212120000000001</v>
      </c>
      <c r="E19055" s="429">
        <v>2.7925509999999996</v>
      </c>
      <c r="F19055" s="429">
        <v>8.1625120000000067</v>
      </c>
    </row>
    <row r="19056" spans="1:6" x14ac:dyDescent="0.3">
      <c r="A19056" s="336">
        <v>61345</v>
      </c>
      <c r="B19056" s="2" t="s">
        <v>293</v>
      </c>
      <c r="C19056" s="429">
        <v>6.6144780000000001</v>
      </c>
      <c r="D19056" s="429">
        <v>3.7816930000000002</v>
      </c>
      <c r="E19056" s="429">
        <v>2.8327849999999999</v>
      </c>
      <c r="F19056" s="429">
        <v>8.1125319999999945</v>
      </c>
    </row>
    <row r="19057" spans="1:6" x14ac:dyDescent="0.3">
      <c r="A19057" s="336">
        <v>61346</v>
      </c>
      <c r="B19057" s="2" t="s">
        <v>295</v>
      </c>
      <c r="C19057" s="429">
        <v>6.3475849999999996</v>
      </c>
      <c r="D19057" s="429">
        <v>3.5009079999999999</v>
      </c>
      <c r="E19057" s="429">
        <v>2.8466769999999997</v>
      </c>
      <c r="F19057" s="429">
        <v>8.1382120000000029</v>
      </c>
    </row>
    <row r="19058" spans="1:6" x14ac:dyDescent="0.3">
      <c r="A19058" s="336">
        <v>61348</v>
      </c>
      <c r="B19058" s="2" t="s">
        <v>293</v>
      </c>
      <c r="C19058" s="429">
        <v>6.7251700000000003</v>
      </c>
      <c r="D19058" s="429">
        <v>3.50806</v>
      </c>
      <c r="E19058" s="429">
        <v>3.2171100000000004</v>
      </c>
      <c r="F19058" s="429">
        <v>10.540922999999996</v>
      </c>
    </row>
    <row r="19059" spans="1:6" x14ac:dyDescent="0.3">
      <c r="A19059" s="336">
        <v>61349</v>
      </c>
      <c r="B19059" s="2" t="s">
        <v>295</v>
      </c>
      <c r="C19059" s="429">
        <v>6.3301749999999997</v>
      </c>
      <c r="D19059" s="429">
        <v>3.4428019999999999</v>
      </c>
      <c r="E19059" s="429">
        <v>2.8873729999999997</v>
      </c>
      <c r="F19059" s="429">
        <v>8.5203199999999981</v>
      </c>
    </row>
    <row r="19060" spans="1:6" x14ac:dyDescent="0.3">
      <c r="A19060" s="336">
        <v>61350</v>
      </c>
      <c r="B19060" s="2" t="s">
        <v>293</v>
      </c>
      <c r="C19060" s="429">
        <v>6.6988779999999997</v>
      </c>
      <c r="D19060" s="429">
        <v>3.5611600000000001</v>
      </c>
      <c r="E19060" s="429">
        <v>3.1377179999999996</v>
      </c>
      <c r="F19060" s="429">
        <v>10.813570000000006</v>
      </c>
    </row>
    <row r="19061" spans="1:6" x14ac:dyDescent="0.3">
      <c r="A19061" s="336">
        <v>61353</v>
      </c>
      <c r="B19061" s="2" t="s">
        <v>295</v>
      </c>
      <c r="C19061" s="429">
        <v>6.327464</v>
      </c>
      <c r="D19061" s="429">
        <v>3.4725799999999998</v>
      </c>
      <c r="E19061" s="429">
        <v>2.8548840000000002</v>
      </c>
      <c r="F19061" s="429">
        <v>8.7184530000000002</v>
      </c>
    </row>
    <row r="19062" spans="1:6" x14ac:dyDescent="0.3">
      <c r="A19062" s="336">
        <v>61354</v>
      </c>
      <c r="B19062" s="2" t="s">
        <v>293</v>
      </c>
      <c r="C19062" s="429">
        <v>6.7070090000000002</v>
      </c>
      <c r="D19062" s="429">
        <v>3.5494840000000001</v>
      </c>
      <c r="E19062" s="429">
        <v>3.1575250000000001</v>
      </c>
      <c r="F19062" s="429">
        <v>10.198923000000008</v>
      </c>
    </row>
    <row r="19063" spans="1:6" x14ac:dyDescent="0.3">
      <c r="A19063" s="336">
        <v>61356</v>
      </c>
      <c r="B19063" s="2" t="s">
        <v>293</v>
      </c>
      <c r="C19063" s="429">
        <v>6.6633339999999999</v>
      </c>
      <c r="D19063" s="429">
        <v>3.6603020000000002</v>
      </c>
      <c r="E19063" s="429">
        <v>3.0030319999999997</v>
      </c>
      <c r="F19063" s="429">
        <v>9.1206659999999999</v>
      </c>
    </row>
    <row r="19064" spans="1:6" x14ac:dyDescent="0.3">
      <c r="A19064" s="336">
        <v>61358</v>
      </c>
      <c r="B19064" s="2" t="s">
        <v>293</v>
      </c>
      <c r="C19064" s="429">
        <v>6.702248</v>
      </c>
      <c r="D19064" s="429">
        <v>3.3440379999999998</v>
      </c>
      <c r="E19064" s="429">
        <v>3.3582100000000001</v>
      </c>
      <c r="F19064" s="429">
        <v>9.4492800000000017</v>
      </c>
    </row>
    <row r="19065" spans="1:6" x14ac:dyDescent="0.3">
      <c r="A19065" s="336">
        <v>61360</v>
      </c>
      <c r="B19065" s="2" t="s">
        <v>293</v>
      </c>
      <c r="C19065" s="429">
        <v>6.6724079999999999</v>
      </c>
      <c r="D19065" s="429">
        <v>3.6270989999999999</v>
      </c>
      <c r="E19065" s="429">
        <v>3.045309</v>
      </c>
      <c r="F19065" s="429">
        <v>10.198126999999996</v>
      </c>
    </row>
    <row r="19066" spans="1:6" x14ac:dyDescent="0.3">
      <c r="A19066" s="336">
        <v>61361</v>
      </c>
      <c r="B19066" s="2" t="s">
        <v>293</v>
      </c>
      <c r="C19066" s="429">
        <v>6.6169570000000002</v>
      </c>
      <c r="D19066" s="429">
        <v>3.7855859999999999</v>
      </c>
      <c r="E19066" s="429">
        <v>2.8313710000000003</v>
      </c>
      <c r="F19066" s="429">
        <v>8.24652600000001</v>
      </c>
    </row>
    <row r="19067" spans="1:6" x14ac:dyDescent="0.3">
      <c r="A19067" s="336">
        <v>61362</v>
      </c>
      <c r="B19067" s="2" t="s">
        <v>293</v>
      </c>
      <c r="C19067" s="429">
        <v>6.6984130000000004</v>
      </c>
      <c r="D19067" s="429">
        <v>3.5792380000000001</v>
      </c>
      <c r="E19067" s="429">
        <v>3.1191750000000003</v>
      </c>
      <c r="F19067" s="429">
        <v>9.8828340000000097</v>
      </c>
    </row>
    <row r="19068" spans="1:6" x14ac:dyDescent="0.3">
      <c r="A19068" s="336">
        <v>61364</v>
      </c>
      <c r="B19068" s="2" t="s">
        <v>293</v>
      </c>
      <c r="C19068" s="429">
        <v>6.7308719999999997</v>
      </c>
      <c r="D19068" s="429">
        <v>3.469967</v>
      </c>
      <c r="E19068" s="429">
        <v>3.2609049999999997</v>
      </c>
      <c r="F19068" s="429">
        <v>10.459111</v>
      </c>
    </row>
    <row r="19069" spans="1:6" x14ac:dyDescent="0.3">
      <c r="A19069" s="336">
        <v>61367</v>
      </c>
      <c r="B19069" s="2" t="s">
        <v>295</v>
      </c>
      <c r="C19069" s="429">
        <v>6.3040779999999996</v>
      </c>
      <c r="D19069" s="429">
        <v>3.4201100000000002</v>
      </c>
      <c r="E19069" s="429">
        <v>2.8839679999999994</v>
      </c>
      <c r="F19069" s="429">
        <v>8.6210899999999988</v>
      </c>
    </row>
    <row r="19070" spans="1:6" x14ac:dyDescent="0.3">
      <c r="A19070" s="336">
        <v>61368</v>
      </c>
      <c r="B19070" s="2" t="s">
        <v>293</v>
      </c>
      <c r="C19070" s="429">
        <v>6.6756859999999998</v>
      </c>
      <c r="D19070" s="429">
        <v>3.6335670000000002</v>
      </c>
      <c r="E19070" s="429">
        <v>3.0421189999999996</v>
      </c>
      <c r="F19070" s="429">
        <v>8.947295000000004</v>
      </c>
    </row>
    <row r="19071" spans="1:6" x14ac:dyDescent="0.3">
      <c r="A19071" s="336">
        <v>61369</v>
      </c>
      <c r="B19071" s="2" t="s">
        <v>293</v>
      </c>
      <c r="C19071" s="429">
        <v>6.6875220000000004</v>
      </c>
      <c r="D19071" s="429">
        <v>3.356627</v>
      </c>
      <c r="E19071" s="429">
        <v>3.3308950000000004</v>
      </c>
      <c r="F19071" s="429">
        <v>9.2795529999999928</v>
      </c>
    </row>
    <row r="19072" spans="1:6" x14ac:dyDescent="0.3">
      <c r="A19072" s="336">
        <v>61370</v>
      </c>
      <c r="B19072" s="2" t="s">
        <v>293</v>
      </c>
      <c r="C19072" s="429">
        <v>6.736637</v>
      </c>
      <c r="D19072" s="429">
        <v>3.4732340000000002</v>
      </c>
      <c r="E19072" s="429">
        <v>3.2634029999999998</v>
      </c>
      <c r="F19072" s="429">
        <v>10.366125999999984</v>
      </c>
    </row>
    <row r="19073" spans="1:6" x14ac:dyDescent="0.3">
      <c r="A19073" s="336">
        <v>61373</v>
      </c>
      <c r="B19073" s="2" t="s">
        <v>293</v>
      </c>
      <c r="C19073" s="429">
        <v>6.6935630000000002</v>
      </c>
      <c r="D19073" s="429">
        <v>3.559634</v>
      </c>
      <c r="E19073" s="429">
        <v>3.1339290000000002</v>
      </c>
      <c r="F19073" s="429">
        <v>10.742394999999998</v>
      </c>
    </row>
    <row r="19074" spans="1:6" x14ac:dyDescent="0.3">
      <c r="A19074" s="336">
        <v>61375</v>
      </c>
      <c r="B19074" s="2" t="s">
        <v>293</v>
      </c>
      <c r="C19074" s="429">
        <v>6.7175310000000001</v>
      </c>
      <c r="D19074" s="429">
        <v>3.41228</v>
      </c>
      <c r="E19074" s="429">
        <v>3.3052510000000002</v>
      </c>
      <c r="F19074" s="429">
        <v>9.5014129999999994</v>
      </c>
    </row>
    <row r="19075" spans="1:6" x14ac:dyDescent="0.3">
      <c r="A19075" s="336">
        <v>61376</v>
      </c>
      <c r="B19075" s="2" t="s">
        <v>295</v>
      </c>
      <c r="C19075" s="429">
        <v>6.3287630000000004</v>
      </c>
      <c r="D19075" s="429">
        <v>3.465967</v>
      </c>
      <c r="E19075" s="429">
        <v>2.8627960000000003</v>
      </c>
      <c r="F19075" s="429">
        <v>8.2889750000000006</v>
      </c>
    </row>
    <row r="19076" spans="1:6" x14ac:dyDescent="0.3">
      <c r="A19076" s="336">
        <v>61377</v>
      </c>
      <c r="B19076" s="2" t="s">
        <v>293</v>
      </c>
      <c r="C19076" s="429">
        <v>6.7356220000000002</v>
      </c>
      <c r="D19076" s="429">
        <v>3.39175</v>
      </c>
      <c r="E19076" s="429">
        <v>3.3438720000000002</v>
      </c>
      <c r="F19076" s="429">
        <v>9.7722009999999919</v>
      </c>
    </row>
    <row r="19077" spans="1:6" x14ac:dyDescent="0.3">
      <c r="A19077" s="336">
        <v>61378</v>
      </c>
      <c r="B19077" s="2" t="s">
        <v>295</v>
      </c>
      <c r="C19077" s="429">
        <v>6.3132429999999999</v>
      </c>
      <c r="D19077" s="429">
        <v>3.4492319999999999</v>
      </c>
      <c r="E19077" s="429">
        <v>2.8640110000000001</v>
      </c>
      <c r="F19077" s="429">
        <v>8.4246900000000053</v>
      </c>
    </row>
    <row r="19078" spans="1:6" x14ac:dyDescent="0.3">
      <c r="A19078" s="336">
        <v>61379</v>
      </c>
      <c r="B19078" s="2" t="s">
        <v>293</v>
      </c>
      <c r="C19078" s="429">
        <v>6.6394229999999999</v>
      </c>
      <c r="D19078" s="429">
        <v>3.732631</v>
      </c>
      <c r="E19078" s="429">
        <v>2.9067919999999998</v>
      </c>
      <c r="F19078" s="429">
        <v>8.5006920000000008</v>
      </c>
    </row>
    <row r="19079" spans="1:6" x14ac:dyDescent="0.3">
      <c r="A19079" s="336">
        <v>61401</v>
      </c>
      <c r="B19079" s="2" t="s">
        <v>293</v>
      </c>
      <c r="C19079" s="429">
        <v>6.5803580000000004</v>
      </c>
      <c r="D19079" s="429">
        <v>3.791048</v>
      </c>
      <c r="E19079" s="429">
        <v>2.7893100000000004</v>
      </c>
      <c r="F19079" s="429">
        <v>8.3390839999999997</v>
      </c>
    </row>
    <row r="19080" spans="1:6" x14ac:dyDescent="0.3">
      <c r="A19080" s="336">
        <v>61410</v>
      </c>
      <c r="B19080" s="2" t="s">
        <v>293</v>
      </c>
      <c r="C19080" s="429">
        <v>6.6054139999999997</v>
      </c>
      <c r="D19080" s="429">
        <v>3.7417560000000001</v>
      </c>
      <c r="E19080" s="429">
        <v>2.8636579999999996</v>
      </c>
      <c r="F19080" s="429">
        <v>8.5023979999999995</v>
      </c>
    </row>
    <row r="19081" spans="1:6" x14ac:dyDescent="0.3">
      <c r="A19081" s="336">
        <v>61411</v>
      </c>
      <c r="B19081" s="2" t="s">
        <v>293</v>
      </c>
      <c r="C19081" s="429">
        <v>6.6243559999999997</v>
      </c>
      <c r="D19081" s="429">
        <v>3.706299</v>
      </c>
      <c r="E19081" s="429">
        <v>2.9180569999999997</v>
      </c>
      <c r="F19081" s="429">
        <v>8.1670480000000012</v>
      </c>
    </row>
    <row r="19082" spans="1:6" x14ac:dyDescent="0.3">
      <c r="A19082" s="336">
        <v>61412</v>
      </c>
      <c r="B19082" s="2" t="s">
        <v>293</v>
      </c>
      <c r="C19082" s="429">
        <v>6.6004139999999998</v>
      </c>
      <c r="D19082" s="429">
        <v>3.8409529999999998</v>
      </c>
      <c r="E19082" s="429">
        <v>2.7594609999999999</v>
      </c>
      <c r="F19082" s="429">
        <v>9.2571539999999928</v>
      </c>
    </row>
    <row r="19083" spans="1:6" x14ac:dyDescent="0.3">
      <c r="A19083" s="336">
        <v>61413</v>
      </c>
      <c r="B19083" s="2" t="s">
        <v>293</v>
      </c>
      <c r="C19083" s="429">
        <v>6.5962509999999996</v>
      </c>
      <c r="D19083" s="429">
        <v>3.9079120000000001</v>
      </c>
      <c r="E19083" s="429">
        <v>2.6883389999999996</v>
      </c>
      <c r="F19083" s="429">
        <v>8.0489170000000101</v>
      </c>
    </row>
    <row r="19084" spans="1:6" x14ac:dyDescent="0.3">
      <c r="A19084" s="336">
        <v>61414</v>
      </c>
      <c r="B19084" s="2" t="s">
        <v>293</v>
      </c>
      <c r="C19084" s="429">
        <v>6.558541</v>
      </c>
      <c r="D19084" s="429">
        <v>3.858571</v>
      </c>
      <c r="E19084" s="429">
        <v>2.69997</v>
      </c>
      <c r="F19084" s="429">
        <v>7.7421559999999943</v>
      </c>
    </row>
    <row r="19085" spans="1:6" x14ac:dyDescent="0.3">
      <c r="A19085" s="336">
        <v>61415</v>
      </c>
      <c r="B19085" s="2" t="s">
        <v>293</v>
      </c>
      <c r="C19085" s="429">
        <v>6.6143929999999997</v>
      </c>
      <c r="D19085" s="429">
        <v>3.7222110000000002</v>
      </c>
      <c r="E19085" s="429">
        <v>2.8921819999999996</v>
      </c>
      <c r="F19085" s="429">
        <v>8.4556459999999873</v>
      </c>
    </row>
    <row r="19086" spans="1:6" x14ac:dyDescent="0.3">
      <c r="A19086" s="336">
        <v>61417</v>
      </c>
      <c r="B19086" s="2" t="s">
        <v>293</v>
      </c>
      <c r="C19086" s="429">
        <v>6.6026220000000002</v>
      </c>
      <c r="D19086" s="429">
        <v>3.750537</v>
      </c>
      <c r="E19086" s="429">
        <v>2.8520850000000002</v>
      </c>
      <c r="F19086" s="429">
        <v>8.6854430000000065</v>
      </c>
    </row>
    <row r="19087" spans="1:6" x14ac:dyDescent="0.3">
      <c r="A19087" s="336">
        <v>61418</v>
      </c>
      <c r="B19087" s="2" t="s">
        <v>293</v>
      </c>
      <c r="C19087" s="429">
        <v>6.5863360000000002</v>
      </c>
      <c r="D19087" s="429">
        <v>3.819887</v>
      </c>
      <c r="E19087" s="429">
        <v>2.7664490000000002</v>
      </c>
      <c r="F19087" s="429">
        <v>10.045838000000003</v>
      </c>
    </row>
    <row r="19088" spans="1:6" x14ac:dyDescent="0.3">
      <c r="A19088" s="336">
        <v>61420</v>
      </c>
      <c r="B19088" s="2" t="s">
        <v>295</v>
      </c>
      <c r="C19088" s="429">
        <v>6.5671580000000001</v>
      </c>
      <c r="D19088" s="429">
        <v>3.8024429999999998</v>
      </c>
      <c r="E19088" s="429">
        <v>2.7647150000000003</v>
      </c>
      <c r="F19088" s="429">
        <v>8.6455930000000052</v>
      </c>
    </row>
    <row r="19089" spans="1:6" x14ac:dyDescent="0.3">
      <c r="A19089" s="336">
        <v>61421</v>
      </c>
      <c r="B19089" s="2" t="s">
        <v>293</v>
      </c>
      <c r="C19089" s="429">
        <v>6.6146719999999997</v>
      </c>
      <c r="D19089" s="429">
        <v>3.6418210000000002</v>
      </c>
      <c r="E19089" s="429">
        <v>2.9728509999999995</v>
      </c>
      <c r="F19089" s="429">
        <v>8.462159999999983</v>
      </c>
    </row>
    <row r="19090" spans="1:6" x14ac:dyDescent="0.3">
      <c r="A19090" s="336">
        <v>61422</v>
      </c>
      <c r="B19090" s="2" t="s">
        <v>293</v>
      </c>
      <c r="C19090" s="429">
        <v>6.6192780000000004</v>
      </c>
      <c r="D19090" s="429">
        <v>3.744021</v>
      </c>
      <c r="E19090" s="429">
        <v>2.8752570000000004</v>
      </c>
      <c r="F19090" s="429">
        <v>8.3432300000000055</v>
      </c>
    </row>
    <row r="19091" spans="1:6" x14ac:dyDescent="0.3">
      <c r="A19091" s="336">
        <v>61423</v>
      </c>
      <c r="B19091" s="2" t="s">
        <v>293</v>
      </c>
      <c r="C19091" s="429">
        <v>6.5934080000000002</v>
      </c>
      <c r="D19091" s="429">
        <v>3.7554720000000001</v>
      </c>
      <c r="E19091" s="429">
        <v>2.837936</v>
      </c>
      <c r="F19091" s="429">
        <v>8.6647500000000122</v>
      </c>
    </row>
    <row r="19092" spans="1:6" x14ac:dyDescent="0.3">
      <c r="A19092" s="336">
        <v>61425</v>
      </c>
      <c r="B19092" s="2" t="s">
        <v>295</v>
      </c>
      <c r="C19092" s="429">
        <v>6.5206010000000001</v>
      </c>
      <c r="D19092" s="429">
        <v>3.584854</v>
      </c>
      <c r="E19092" s="429">
        <v>2.9357470000000001</v>
      </c>
      <c r="F19092" s="429">
        <v>10.910641999999999</v>
      </c>
    </row>
    <row r="19093" spans="1:6" x14ac:dyDescent="0.3">
      <c r="A19093" s="336">
        <v>61427</v>
      </c>
      <c r="B19093" s="2" t="s">
        <v>293</v>
      </c>
      <c r="C19093" s="429">
        <v>6.6353090000000003</v>
      </c>
      <c r="D19093" s="429">
        <v>3.6374230000000001</v>
      </c>
      <c r="E19093" s="429">
        <v>2.9978860000000003</v>
      </c>
      <c r="F19093" s="429">
        <v>8.5486200000000068</v>
      </c>
    </row>
    <row r="19094" spans="1:6" x14ac:dyDescent="0.3">
      <c r="A19094" s="336">
        <v>61428</v>
      </c>
      <c r="B19094" s="2" t="s">
        <v>293</v>
      </c>
      <c r="C19094" s="429">
        <v>6.5819989999999997</v>
      </c>
      <c r="D19094" s="429">
        <v>3.7595550000000002</v>
      </c>
      <c r="E19094" s="429">
        <v>2.8224439999999995</v>
      </c>
      <c r="F19094" s="429">
        <v>8.0734479999999991</v>
      </c>
    </row>
    <row r="19095" spans="1:6" x14ac:dyDescent="0.3">
      <c r="A19095" s="336">
        <v>61430</v>
      </c>
      <c r="B19095" s="2" t="s">
        <v>293</v>
      </c>
      <c r="C19095" s="429">
        <v>6.5806089999999999</v>
      </c>
      <c r="D19095" s="429">
        <v>3.7866550000000001</v>
      </c>
      <c r="E19095" s="429">
        <v>2.7939539999999998</v>
      </c>
      <c r="F19095" s="429">
        <v>8.1818140000000028</v>
      </c>
    </row>
    <row r="19096" spans="1:6" x14ac:dyDescent="0.3">
      <c r="A19096" s="336">
        <v>61431</v>
      </c>
      <c r="B19096" s="2" t="s">
        <v>293</v>
      </c>
      <c r="C19096" s="429">
        <v>6.6120700000000001</v>
      </c>
      <c r="D19096" s="429">
        <v>3.678674</v>
      </c>
      <c r="E19096" s="429">
        <v>2.9333960000000001</v>
      </c>
      <c r="F19096" s="429">
        <v>8.4342479999999966</v>
      </c>
    </row>
    <row r="19097" spans="1:6" x14ac:dyDescent="0.3">
      <c r="A19097" s="336">
        <v>61432</v>
      </c>
      <c r="B19097" s="2" t="s">
        <v>293</v>
      </c>
      <c r="C19097" s="429">
        <v>6.6108029999999998</v>
      </c>
      <c r="D19097" s="429">
        <v>3.6618080000000002</v>
      </c>
      <c r="E19097" s="429">
        <v>2.9489949999999996</v>
      </c>
      <c r="F19097" s="429">
        <v>8.438847999999993</v>
      </c>
    </row>
    <row r="19098" spans="1:6" x14ac:dyDescent="0.3">
      <c r="A19098" s="336">
        <v>61433</v>
      </c>
      <c r="B19098" s="2" t="s">
        <v>293</v>
      </c>
      <c r="C19098" s="429">
        <v>6.610392</v>
      </c>
      <c r="D19098" s="429">
        <v>3.662623</v>
      </c>
      <c r="E19098" s="429">
        <v>2.9477690000000001</v>
      </c>
      <c r="F19098" s="429">
        <v>8.4414530000000028</v>
      </c>
    </row>
    <row r="19099" spans="1:6" x14ac:dyDescent="0.3">
      <c r="A19099" s="336">
        <v>61434</v>
      </c>
      <c r="B19099" s="2" t="s">
        <v>293</v>
      </c>
      <c r="C19099" s="429">
        <v>6.5761750000000001</v>
      </c>
      <c r="D19099" s="429">
        <v>3.8665790000000002</v>
      </c>
      <c r="E19099" s="429">
        <v>2.7095959999999999</v>
      </c>
      <c r="F19099" s="429">
        <v>7.7864500000000163</v>
      </c>
    </row>
    <row r="19100" spans="1:6" x14ac:dyDescent="0.3">
      <c r="A19100" s="336">
        <v>61435</v>
      </c>
      <c r="B19100" s="2" t="s">
        <v>293</v>
      </c>
      <c r="C19100" s="429">
        <v>6.598293</v>
      </c>
      <c r="D19100" s="429">
        <v>3.797879</v>
      </c>
      <c r="E19100" s="429">
        <v>2.800414</v>
      </c>
      <c r="F19100" s="429">
        <v>9.1437649999999806</v>
      </c>
    </row>
    <row r="19101" spans="1:6" x14ac:dyDescent="0.3">
      <c r="A19101" s="336">
        <v>61436</v>
      </c>
      <c r="B19101" s="2" t="s">
        <v>293</v>
      </c>
      <c r="C19101" s="429">
        <v>6.5978389999999996</v>
      </c>
      <c r="D19101" s="429">
        <v>3.7369340000000002</v>
      </c>
      <c r="E19101" s="429">
        <v>2.8609049999999994</v>
      </c>
      <c r="F19101" s="429">
        <v>8.2592430000000121</v>
      </c>
    </row>
    <row r="19102" spans="1:6" x14ac:dyDescent="0.3">
      <c r="A19102" s="336">
        <v>61437</v>
      </c>
      <c r="B19102" s="2" t="s">
        <v>295</v>
      </c>
      <c r="C19102" s="429">
        <v>6.520683</v>
      </c>
      <c r="D19102" s="429">
        <v>3.653864</v>
      </c>
      <c r="E19102" s="429">
        <v>2.866819</v>
      </c>
      <c r="F19102" s="429">
        <v>10.76905399999999</v>
      </c>
    </row>
    <row r="19103" spans="1:6" x14ac:dyDescent="0.3">
      <c r="A19103" s="336">
        <v>61438</v>
      </c>
      <c r="B19103" s="2" t="s">
        <v>293</v>
      </c>
      <c r="C19103" s="429">
        <v>6.613003</v>
      </c>
      <c r="D19103" s="429">
        <v>3.7871769999999998</v>
      </c>
      <c r="E19103" s="429">
        <v>2.8258260000000002</v>
      </c>
      <c r="F19103" s="429">
        <v>8.4114730000000009</v>
      </c>
    </row>
    <row r="19104" spans="1:6" x14ac:dyDescent="0.3">
      <c r="A19104" s="336">
        <v>61440</v>
      </c>
      <c r="B19104" s="2" t="s">
        <v>293</v>
      </c>
      <c r="C19104" s="429">
        <v>6.6248449999999997</v>
      </c>
      <c r="D19104" s="429">
        <v>3.7033900000000002</v>
      </c>
      <c r="E19104" s="429">
        <v>2.9214549999999995</v>
      </c>
      <c r="F19104" s="429">
        <v>8.2433140000000051</v>
      </c>
    </row>
    <row r="19105" spans="1:6" x14ac:dyDescent="0.3">
      <c r="A19105" s="336">
        <v>61441</v>
      </c>
      <c r="B19105" s="2" t="s">
        <v>293</v>
      </c>
      <c r="C19105" s="429">
        <v>6.652164</v>
      </c>
      <c r="D19105" s="429">
        <v>3.6374430000000002</v>
      </c>
      <c r="E19105" s="429">
        <v>3.0147209999999998</v>
      </c>
      <c r="F19105" s="429">
        <v>8.4563980000000001</v>
      </c>
    </row>
    <row r="19106" spans="1:6" x14ac:dyDescent="0.3">
      <c r="A19106" s="336">
        <v>61442</v>
      </c>
      <c r="B19106" s="2" t="s">
        <v>295</v>
      </c>
      <c r="C19106" s="429">
        <v>6.5336090000000002</v>
      </c>
      <c r="D19106" s="429">
        <v>3.751385</v>
      </c>
      <c r="E19106" s="429">
        <v>2.7822240000000003</v>
      </c>
      <c r="F19106" s="429">
        <v>11.386867000000002</v>
      </c>
    </row>
    <row r="19107" spans="1:6" x14ac:dyDescent="0.3">
      <c r="A19107" s="336">
        <v>61443</v>
      </c>
      <c r="B19107" s="2" t="s">
        <v>293</v>
      </c>
      <c r="C19107" s="429">
        <v>6.6048749999999998</v>
      </c>
      <c r="D19107" s="429">
        <v>3.8620380000000001</v>
      </c>
      <c r="E19107" s="429">
        <v>2.7428369999999997</v>
      </c>
      <c r="F19107" s="429">
        <v>7.9423239999999993</v>
      </c>
    </row>
    <row r="19108" spans="1:6" x14ac:dyDescent="0.3">
      <c r="A19108" s="336">
        <v>61447</v>
      </c>
      <c r="B19108" s="2" t="s">
        <v>293</v>
      </c>
      <c r="C19108" s="429">
        <v>6.5925729999999998</v>
      </c>
      <c r="D19108" s="429">
        <v>3.7965810000000002</v>
      </c>
      <c r="E19108" s="429">
        <v>2.7959919999999996</v>
      </c>
      <c r="F19108" s="429">
        <v>9.5025480000000044</v>
      </c>
    </row>
    <row r="19109" spans="1:6" x14ac:dyDescent="0.3">
      <c r="A19109" s="336">
        <v>61448</v>
      </c>
      <c r="B19109" s="2" t="s">
        <v>293</v>
      </c>
      <c r="C19109" s="429">
        <v>6.5863759999999996</v>
      </c>
      <c r="D19109" s="429">
        <v>3.774483</v>
      </c>
      <c r="E19109" s="429">
        <v>2.8118929999999995</v>
      </c>
      <c r="F19109" s="429">
        <v>8.1414609999999925</v>
      </c>
    </row>
    <row r="19110" spans="1:6" x14ac:dyDescent="0.3">
      <c r="A19110" s="336">
        <v>61449</v>
      </c>
      <c r="B19110" s="2" t="s">
        <v>293</v>
      </c>
      <c r="C19110" s="429">
        <v>6.5608060000000004</v>
      </c>
      <c r="D19110" s="429">
        <v>3.7827350000000002</v>
      </c>
      <c r="E19110" s="429">
        <v>2.7780710000000002</v>
      </c>
      <c r="F19110" s="429">
        <v>7.9479530000000054</v>
      </c>
    </row>
    <row r="19111" spans="1:6" x14ac:dyDescent="0.3">
      <c r="A19111" s="336">
        <v>61450</v>
      </c>
      <c r="B19111" s="2" t="s">
        <v>295</v>
      </c>
      <c r="C19111" s="429">
        <v>6.5960720000000004</v>
      </c>
      <c r="D19111" s="429">
        <v>3.7734640000000002</v>
      </c>
      <c r="E19111" s="429">
        <v>2.8226080000000002</v>
      </c>
      <c r="F19111" s="429">
        <v>9.2280469999999966</v>
      </c>
    </row>
    <row r="19112" spans="1:6" x14ac:dyDescent="0.3">
      <c r="A19112" s="336">
        <v>61451</v>
      </c>
      <c r="B19112" s="2" t="s">
        <v>293</v>
      </c>
      <c r="C19112" s="429">
        <v>6.5849029999999997</v>
      </c>
      <c r="D19112" s="429">
        <v>3.688345</v>
      </c>
      <c r="E19112" s="429">
        <v>2.8965579999999997</v>
      </c>
      <c r="F19112" s="429">
        <v>8.3162900000000022</v>
      </c>
    </row>
    <row r="19113" spans="1:6" x14ac:dyDescent="0.3">
      <c r="A19113" s="336">
        <v>61452</v>
      </c>
      <c r="B19113" s="2" t="s">
        <v>293</v>
      </c>
      <c r="C19113" s="429">
        <v>6.6316850000000001</v>
      </c>
      <c r="D19113" s="429">
        <v>3.6709170000000002</v>
      </c>
      <c r="E19113" s="429">
        <v>2.9607679999999998</v>
      </c>
      <c r="F19113" s="429">
        <v>8.2609890000000021</v>
      </c>
    </row>
    <row r="19114" spans="1:6" x14ac:dyDescent="0.3">
      <c r="A19114" s="336">
        <v>61453</v>
      </c>
      <c r="B19114" s="2" t="s">
        <v>293</v>
      </c>
      <c r="C19114" s="429">
        <v>6.6090239999999998</v>
      </c>
      <c r="D19114" s="429">
        <v>3.822867</v>
      </c>
      <c r="E19114" s="429">
        <v>2.7861569999999998</v>
      </c>
      <c r="F19114" s="429">
        <v>10.117491999999999</v>
      </c>
    </row>
    <row r="19115" spans="1:6" x14ac:dyDescent="0.3">
      <c r="A19115" s="336">
        <v>61454</v>
      </c>
      <c r="B19115" s="2" t="s">
        <v>295</v>
      </c>
      <c r="C19115" s="429">
        <v>6.5498789999999998</v>
      </c>
      <c r="D19115" s="429">
        <v>3.6821290000000002</v>
      </c>
      <c r="E19115" s="429">
        <v>2.8677499999999996</v>
      </c>
      <c r="F19115" s="429">
        <v>10.004568000000006</v>
      </c>
    </row>
    <row r="19116" spans="1:6" x14ac:dyDescent="0.3">
      <c r="A19116" s="336">
        <v>61455</v>
      </c>
      <c r="B19116" s="2" t="s">
        <v>293</v>
      </c>
      <c r="C19116" s="429">
        <v>6.6169380000000002</v>
      </c>
      <c r="D19116" s="429">
        <v>3.7541310000000001</v>
      </c>
      <c r="E19116" s="429">
        <v>2.8628070000000001</v>
      </c>
      <c r="F19116" s="429">
        <v>8.3049620000000033</v>
      </c>
    </row>
    <row r="19117" spans="1:6" x14ac:dyDescent="0.3">
      <c r="A19117" s="336">
        <v>61458</v>
      </c>
      <c r="B19117" s="2" t="s">
        <v>293</v>
      </c>
      <c r="C19117" s="429">
        <v>6.6084709999999998</v>
      </c>
      <c r="D19117" s="429">
        <v>3.701079</v>
      </c>
      <c r="E19117" s="429">
        <v>2.9073919999999998</v>
      </c>
      <c r="F19117" s="429">
        <v>8.4079460000000097</v>
      </c>
    </row>
    <row r="19118" spans="1:6" x14ac:dyDescent="0.3">
      <c r="A19118" s="336">
        <v>61459</v>
      </c>
      <c r="B19118" s="2" t="s">
        <v>293</v>
      </c>
      <c r="C19118" s="429">
        <v>6.6244550000000002</v>
      </c>
      <c r="D19118" s="429">
        <v>3.7016629999999999</v>
      </c>
      <c r="E19118" s="429">
        <v>2.9227920000000003</v>
      </c>
      <c r="F19118" s="429">
        <v>8.2625579999999985</v>
      </c>
    </row>
    <row r="19119" spans="1:6" x14ac:dyDescent="0.3">
      <c r="A19119" s="336">
        <v>61460</v>
      </c>
      <c r="B19119" s="2" t="s">
        <v>295</v>
      </c>
      <c r="C19119" s="429">
        <v>6.5086190000000004</v>
      </c>
      <c r="D19119" s="429">
        <v>3.7586729999999999</v>
      </c>
      <c r="E19119" s="429">
        <v>2.7499460000000004</v>
      </c>
      <c r="F19119" s="429">
        <v>9.568320000000007</v>
      </c>
    </row>
    <row r="19120" spans="1:6" x14ac:dyDescent="0.3">
      <c r="A19120" s="336">
        <v>61462</v>
      </c>
      <c r="B19120" s="2" t="s">
        <v>293</v>
      </c>
      <c r="C19120" s="429">
        <v>6.5990450000000003</v>
      </c>
      <c r="D19120" s="429">
        <v>3.7742849999999999</v>
      </c>
      <c r="E19120" s="429">
        <v>2.8247600000000004</v>
      </c>
      <c r="F19120" s="429">
        <v>9.3004919999999984</v>
      </c>
    </row>
    <row r="19121" spans="1:6" x14ac:dyDescent="0.3">
      <c r="A19121" s="336">
        <v>61465</v>
      </c>
      <c r="B19121" s="2" t="s">
        <v>293</v>
      </c>
      <c r="C19121" s="429">
        <v>6.6138019999999997</v>
      </c>
      <c r="D19121" s="429">
        <v>3.9133</v>
      </c>
      <c r="E19121" s="429">
        <v>2.7005019999999997</v>
      </c>
      <c r="F19121" s="429">
        <v>8.4783499999999989</v>
      </c>
    </row>
    <row r="19122" spans="1:6" x14ac:dyDescent="0.3">
      <c r="A19122" s="336">
        <v>61466</v>
      </c>
      <c r="B19122" s="2" t="s">
        <v>293</v>
      </c>
      <c r="C19122" s="429">
        <v>6.59152</v>
      </c>
      <c r="D19122" s="429">
        <v>3.8653300000000002</v>
      </c>
      <c r="E19122" s="429">
        <v>2.7261899999999999</v>
      </c>
      <c r="F19122" s="429">
        <v>8.6115490000000037</v>
      </c>
    </row>
    <row r="19123" spans="1:6" x14ac:dyDescent="0.3">
      <c r="A19123" s="336">
        <v>61467</v>
      </c>
      <c r="B19123" s="2" t="s">
        <v>293</v>
      </c>
      <c r="C19123" s="429">
        <v>6.5516189999999996</v>
      </c>
      <c r="D19123" s="429">
        <v>3.8523689999999999</v>
      </c>
      <c r="E19123" s="429">
        <v>2.6992499999999997</v>
      </c>
      <c r="F19123" s="429">
        <v>7.8832219999999964</v>
      </c>
    </row>
    <row r="19124" spans="1:6" x14ac:dyDescent="0.3">
      <c r="A19124" s="336">
        <v>61469</v>
      </c>
      <c r="B19124" s="2" t="s">
        <v>293</v>
      </c>
      <c r="C19124" s="429">
        <v>6.5940799999999999</v>
      </c>
      <c r="D19124" s="429">
        <v>3.812748</v>
      </c>
      <c r="E19124" s="429">
        <v>2.7813319999999999</v>
      </c>
      <c r="F19124" s="429">
        <v>10.678816000000001</v>
      </c>
    </row>
    <row r="19125" spans="1:6" x14ac:dyDescent="0.3">
      <c r="A19125" s="336">
        <v>61470</v>
      </c>
      <c r="B19125" s="2" t="s">
        <v>293</v>
      </c>
      <c r="C19125" s="429">
        <v>6.6170080000000002</v>
      </c>
      <c r="D19125" s="429">
        <v>3.7410589999999999</v>
      </c>
      <c r="E19125" s="429">
        <v>2.8759490000000003</v>
      </c>
      <c r="F19125" s="429">
        <v>8.4138269999999906</v>
      </c>
    </row>
    <row r="19126" spans="1:6" x14ac:dyDescent="0.3">
      <c r="A19126" s="336">
        <v>61471</v>
      </c>
      <c r="B19126" s="2" t="s">
        <v>295</v>
      </c>
      <c r="C19126" s="429">
        <v>6.5243630000000001</v>
      </c>
      <c r="D19126" s="429">
        <v>3.775747</v>
      </c>
      <c r="E19126" s="429">
        <v>2.7486160000000002</v>
      </c>
      <c r="F19126" s="429">
        <v>9.0902190000000047</v>
      </c>
    </row>
    <row r="19127" spans="1:6" x14ac:dyDescent="0.3">
      <c r="A19127" s="336">
        <v>61472</v>
      </c>
      <c r="B19127" s="2" t="s">
        <v>293</v>
      </c>
      <c r="C19127" s="429">
        <v>6.57517</v>
      </c>
      <c r="D19127" s="429">
        <v>3.8685529999999999</v>
      </c>
      <c r="E19127" s="429">
        <v>2.7066170000000001</v>
      </c>
      <c r="F19127" s="429">
        <v>8.1531739999999928</v>
      </c>
    </row>
    <row r="19128" spans="1:6" x14ac:dyDescent="0.3">
      <c r="A19128" s="336">
        <v>61473</v>
      </c>
      <c r="B19128" s="2" t="s">
        <v>293</v>
      </c>
      <c r="C19128" s="429">
        <v>6.5974079999999997</v>
      </c>
      <c r="D19128" s="429">
        <v>3.787741</v>
      </c>
      <c r="E19128" s="429">
        <v>2.8096669999999997</v>
      </c>
      <c r="F19128" s="429">
        <v>8.7211819999999989</v>
      </c>
    </row>
    <row r="19129" spans="1:6" x14ac:dyDescent="0.3">
      <c r="A19129" s="336">
        <v>61474</v>
      </c>
      <c r="B19129" s="2" t="s">
        <v>293</v>
      </c>
      <c r="C19129" s="429">
        <v>6.6152340000000001</v>
      </c>
      <c r="D19129" s="429">
        <v>3.726267</v>
      </c>
      <c r="E19129" s="429">
        <v>2.8889670000000001</v>
      </c>
      <c r="F19129" s="429">
        <v>8.5222830000000087</v>
      </c>
    </row>
    <row r="19130" spans="1:6" x14ac:dyDescent="0.3">
      <c r="A19130" s="336">
        <v>61475</v>
      </c>
      <c r="B19130" s="2" t="s">
        <v>293</v>
      </c>
      <c r="C19130" s="429">
        <v>6.6044109999999998</v>
      </c>
      <c r="D19130" s="429">
        <v>3.8324549999999999</v>
      </c>
      <c r="E19130" s="429">
        <v>2.7719559999999999</v>
      </c>
      <c r="F19130" s="429">
        <v>8.4358930000000001</v>
      </c>
    </row>
    <row r="19131" spans="1:6" x14ac:dyDescent="0.3">
      <c r="A19131" s="336">
        <v>61476</v>
      </c>
      <c r="B19131" s="2" t="s">
        <v>293</v>
      </c>
      <c r="C19131" s="429">
        <v>6.6093270000000004</v>
      </c>
      <c r="D19131" s="429">
        <v>3.8360799999999999</v>
      </c>
      <c r="E19131" s="429">
        <v>2.7732470000000005</v>
      </c>
      <c r="F19131" s="429">
        <v>10.90765</v>
      </c>
    </row>
    <row r="19132" spans="1:6" x14ac:dyDescent="0.3">
      <c r="A19132" s="336">
        <v>61477</v>
      </c>
      <c r="B19132" s="2" t="s">
        <v>293</v>
      </c>
      <c r="C19132" s="429">
        <v>6.6294690000000003</v>
      </c>
      <c r="D19132" s="429">
        <v>3.6729609999999999</v>
      </c>
      <c r="E19132" s="429">
        <v>2.9565080000000004</v>
      </c>
      <c r="F19132" s="429">
        <v>8.3765460000000047</v>
      </c>
    </row>
    <row r="19133" spans="1:6" x14ac:dyDescent="0.3">
      <c r="A19133" s="336">
        <v>61478</v>
      </c>
      <c r="B19133" s="2" t="s">
        <v>293</v>
      </c>
      <c r="C19133" s="429">
        <v>6.5836389999999998</v>
      </c>
      <c r="D19133" s="429">
        <v>3.8152910000000002</v>
      </c>
      <c r="E19133" s="429">
        <v>2.7683479999999996</v>
      </c>
      <c r="F19133" s="429">
        <v>9.1174020000000127</v>
      </c>
    </row>
    <row r="19134" spans="1:6" x14ac:dyDescent="0.3">
      <c r="A19134" s="336">
        <v>61479</v>
      </c>
      <c r="B19134" s="2" t="s">
        <v>293</v>
      </c>
      <c r="C19134" s="429">
        <v>6.589836</v>
      </c>
      <c r="D19134" s="429">
        <v>3.631529</v>
      </c>
      <c r="E19134" s="429">
        <v>2.958307</v>
      </c>
      <c r="F19134" s="429">
        <v>8.4482100000000031</v>
      </c>
    </row>
    <row r="19135" spans="1:6" x14ac:dyDescent="0.3">
      <c r="A19135" s="336">
        <v>61480</v>
      </c>
      <c r="B19135" s="2" t="s">
        <v>295</v>
      </c>
      <c r="C19135" s="429">
        <v>6.51884</v>
      </c>
      <c r="D19135" s="429">
        <v>3.6658300000000001</v>
      </c>
      <c r="E19135" s="429">
        <v>2.8530099999999998</v>
      </c>
      <c r="F19135" s="429">
        <v>10.242418000000001</v>
      </c>
    </row>
    <row r="19136" spans="1:6" x14ac:dyDescent="0.3">
      <c r="A19136" s="336">
        <v>61482</v>
      </c>
      <c r="B19136" s="2" t="s">
        <v>293</v>
      </c>
      <c r="C19136" s="429">
        <v>6.6364080000000003</v>
      </c>
      <c r="D19136" s="429">
        <v>3.6805349999999999</v>
      </c>
      <c r="E19136" s="429">
        <v>2.9558730000000004</v>
      </c>
      <c r="F19136" s="429">
        <v>8.1839950000000101</v>
      </c>
    </row>
    <row r="19137" spans="1:6" x14ac:dyDescent="0.3">
      <c r="A19137" s="336">
        <v>61483</v>
      </c>
      <c r="B19137" s="2" t="s">
        <v>293</v>
      </c>
      <c r="C19137" s="429">
        <v>6.5822479999999999</v>
      </c>
      <c r="D19137" s="429">
        <v>3.7341329999999999</v>
      </c>
      <c r="E19137" s="429">
        <v>2.848115</v>
      </c>
      <c r="F19137" s="429">
        <v>8.1461460000000017</v>
      </c>
    </row>
    <row r="19138" spans="1:6" x14ac:dyDescent="0.3">
      <c r="A19138" s="336">
        <v>61484</v>
      </c>
      <c r="B19138" s="2" t="s">
        <v>293</v>
      </c>
      <c r="C19138" s="429">
        <v>6.6426509999999999</v>
      </c>
      <c r="D19138" s="429">
        <v>3.6660550000000001</v>
      </c>
      <c r="E19138" s="429">
        <v>2.9765959999999998</v>
      </c>
      <c r="F19138" s="429">
        <v>8.1781679999999994</v>
      </c>
    </row>
    <row r="19139" spans="1:6" x14ac:dyDescent="0.3">
      <c r="A19139" s="336">
        <v>61485</v>
      </c>
      <c r="B19139" s="2" t="s">
        <v>293</v>
      </c>
      <c r="C19139" s="429">
        <v>6.5664660000000001</v>
      </c>
      <c r="D19139" s="429">
        <v>3.784052</v>
      </c>
      <c r="E19139" s="429">
        <v>2.7824140000000002</v>
      </c>
      <c r="F19139" s="429">
        <v>7.9204780000000028</v>
      </c>
    </row>
    <row r="19140" spans="1:6" x14ac:dyDescent="0.3">
      <c r="A19140" s="336">
        <v>61486</v>
      </c>
      <c r="B19140" s="2" t="s">
        <v>293</v>
      </c>
      <c r="C19140" s="429">
        <v>6.630128</v>
      </c>
      <c r="D19140" s="429">
        <v>3.9195980000000001</v>
      </c>
      <c r="E19140" s="429">
        <v>2.7105299999999999</v>
      </c>
      <c r="F19140" s="429">
        <v>9.0958019999999919</v>
      </c>
    </row>
    <row r="19141" spans="1:6" x14ac:dyDescent="0.3">
      <c r="A19141" s="336">
        <v>61488</v>
      </c>
      <c r="B19141" s="2" t="s">
        <v>293</v>
      </c>
      <c r="C19141" s="429">
        <v>6.5608120000000003</v>
      </c>
      <c r="D19141" s="429">
        <v>3.8319190000000001</v>
      </c>
      <c r="E19141" s="429">
        <v>2.7288930000000002</v>
      </c>
      <c r="F19141" s="429">
        <v>8.0588139999999981</v>
      </c>
    </row>
    <row r="19142" spans="1:6" x14ac:dyDescent="0.3">
      <c r="A19142" s="336">
        <v>61489</v>
      </c>
      <c r="B19142" s="2" t="s">
        <v>293</v>
      </c>
      <c r="C19142" s="429">
        <v>6.5852649999999997</v>
      </c>
      <c r="D19142" s="429">
        <v>3.7189890000000001</v>
      </c>
      <c r="E19142" s="429">
        <v>2.8662759999999996</v>
      </c>
      <c r="F19142" s="429">
        <v>8.1922280000000072</v>
      </c>
    </row>
    <row r="19143" spans="1:6" x14ac:dyDescent="0.3">
      <c r="A19143" s="336">
        <v>61490</v>
      </c>
      <c r="B19143" s="2" t="s">
        <v>293</v>
      </c>
      <c r="C19143" s="429">
        <v>6.5872000000000002</v>
      </c>
      <c r="D19143" s="429">
        <v>3.9076840000000002</v>
      </c>
      <c r="E19143" s="429">
        <v>2.679516</v>
      </c>
      <c r="F19143" s="429">
        <v>7.8366389999999839</v>
      </c>
    </row>
    <row r="19144" spans="1:6" x14ac:dyDescent="0.3">
      <c r="A19144" s="336">
        <v>61491</v>
      </c>
      <c r="B19144" s="2" t="s">
        <v>293</v>
      </c>
      <c r="C19144" s="429">
        <v>6.5889829999999998</v>
      </c>
      <c r="D19144" s="429">
        <v>3.6757140000000001</v>
      </c>
      <c r="E19144" s="429">
        <v>2.9132689999999997</v>
      </c>
      <c r="F19144" s="429">
        <v>8.309981999999998</v>
      </c>
    </row>
    <row r="19145" spans="1:6" x14ac:dyDescent="0.3">
      <c r="A19145" s="336">
        <v>61501</v>
      </c>
      <c r="B19145" s="2" t="s">
        <v>293</v>
      </c>
      <c r="C19145" s="429">
        <v>6.656968</v>
      </c>
      <c r="D19145" s="429">
        <v>3.624123</v>
      </c>
      <c r="E19145" s="429">
        <v>3.032845</v>
      </c>
      <c r="F19145" s="429">
        <v>8.4833619999999996</v>
      </c>
    </row>
    <row r="19146" spans="1:6" x14ac:dyDescent="0.3">
      <c r="A19146" s="336">
        <v>61516</v>
      </c>
      <c r="B19146" s="2" t="s">
        <v>293</v>
      </c>
      <c r="C19146" s="429">
        <v>6.662058</v>
      </c>
      <c r="D19146" s="429">
        <v>3.3223929999999999</v>
      </c>
      <c r="E19146" s="429">
        <v>3.3396650000000001</v>
      </c>
      <c r="F19146" s="429">
        <v>8.9990900000000025</v>
      </c>
    </row>
    <row r="19147" spans="1:6" x14ac:dyDescent="0.3">
      <c r="A19147" s="336">
        <v>61517</v>
      </c>
      <c r="B19147" s="2" t="s">
        <v>293</v>
      </c>
      <c r="C19147" s="429">
        <v>6.6061170000000002</v>
      </c>
      <c r="D19147" s="429">
        <v>3.6002969999999999</v>
      </c>
      <c r="E19147" s="429">
        <v>3.0058200000000004</v>
      </c>
      <c r="F19147" s="429">
        <v>8.6780509999999964</v>
      </c>
    </row>
    <row r="19148" spans="1:6" x14ac:dyDescent="0.3">
      <c r="A19148" s="336">
        <v>61519</v>
      </c>
      <c r="B19148" s="2" t="s">
        <v>293</v>
      </c>
      <c r="C19148" s="429">
        <v>6.6549550000000002</v>
      </c>
      <c r="D19148" s="429">
        <v>3.5871170000000001</v>
      </c>
      <c r="E19148" s="429">
        <v>3.0678380000000001</v>
      </c>
      <c r="F19148" s="429">
        <v>8.8636150000000029</v>
      </c>
    </row>
    <row r="19149" spans="1:6" x14ac:dyDescent="0.3">
      <c r="A19149" s="336">
        <v>61520</v>
      </c>
      <c r="B19149" s="2" t="s">
        <v>293</v>
      </c>
      <c r="C19149" s="429">
        <v>6.6343189999999996</v>
      </c>
      <c r="D19149" s="429">
        <v>3.591027</v>
      </c>
      <c r="E19149" s="429">
        <v>3.0432919999999997</v>
      </c>
      <c r="F19149" s="429">
        <v>8.8116699999999994</v>
      </c>
    </row>
    <row r="19150" spans="1:6" x14ac:dyDescent="0.3">
      <c r="A19150" s="336">
        <v>61523</v>
      </c>
      <c r="B19150" s="2" t="s">
        <v>293</v>
      </c>
      <c r="C19150" s="429">
        <v>6.635891</v>
      </c>
      <c r="D19150" s="429">
        <v>3.4752450000000001</v>
      </c>
      <c r="E19150" s="429">
        <v>3.1606459999999998</v>
      </c>
      <c r="F19150" s="429">
        <v>9.1447250000000011</v>
      </c>
    </row>
    <row r="19151" spans="1:6" x14ac:dyDescent="0.3">
      <c r="A19151" s="336">
        <v>61524</v>
      </c>
      <c r="B19151" s="2" t="s">
        <v>293</v>
      </c>
      <c r="C19151" s="429">
        <v>6.6575769999999999</v>
      </c>
      <c r="D19151" s="429">
        <v>3.571008</v>
      </c>
      <c r="E19151" s="429">
        <v>3.0865689999999999</v>
      </c>
      <c r="F19151" s="429">
        <v>8.9966269999999966</v>
      </c>
    </row>
    <row r="19152" spans="1:6" x14ac:dyDescent="0.3">
      <c r="A19152" s="336">
        <v>61525</v>
      </c>
      <c r="B19152" s="2" t="s">
        <v>293</v>
      </c>
      <c r="C19152" s="429">
        <v>6.6215760000000001</v>
      </c>
      <c r="D19152" s="429">
        <v>3.5172590000000001</v>
      </c>
      <c r="E19152" s="429">
        <v>3.104317</v>
      </c>
      <c r="F19152" s="429">
        <v>8.9569630000000018</v>
      </c>
    </row>
    <row r="19153" spans="1:6" x14ac:dyDescent="0.3">
      <c r="A19153" s="336">
        <v>61526</v>
      </c>
      <c r="B19153" s="2" t="s">
        <v>293</v>
      </c>
      <c r="C19153" s="429">
        <v>6.6119029999999999</v>
      </c>
      <c r="D19153" s="429">
        <v>3.5301870000000002</v>
      </c>
      <c r="E19153" s="429">
        <v>3.0817159999999997</v>
      </c>
      <c r="F19153" s="429">
        <v>8.8513260000000074</v>
      </c>
    </row>
    <row r="19154" spans="1:6" x14ac:dyDescent="0.3">
      <c r="A19154" s="336">
        <v>61528</v>
      </c>
      <c r="B19154" s="2" t="s">
        <v>293</v>
      </c>
      <c r="C19154" s="429">
        <v>6.6281660000000002</v>
      </c>
      <c r="D19154" s="429">
        <v>3.5179239999999998</v>
      </c>
      <c r="E19154" s="429">
        <v>3.1102420000000004</v>
      </c>
      <c r="F19154" s="429">
        <v>8.9912910000000039</v>
      </c>
    </row>
    <row r="19155" spans="1:6" x14ac:dyDescent="0.3">
      <c r="A19155" s="336">
        <v>61529</v>
      </c>
      <c r="B19155" s="2" t="s">
        <v>293</v>
      </c>
      <c r="C19155" s="429">
        <v>6.6063400000000003</v>
      </c>
      <c r="D19155" s="429">
        <v>3.6214620000000002</v>
      </c>
      <c r="E19155" s="429">
        <v>2.9848780000000001</v>
      </c>
      <c r="F19155" s="429">
        <v>8.6357199999999992</v>
      </c>
    </row>
    <row r="19156" spans="1:6" x14ac:dyDescent="0.3">
      <c r="A19156" s="336">
        <v>61530</v>
      </c>
      <c r="B19156" s="2" t="s">
        <v>293</v>
      </c>
      <c r="C19156" s="429">
        <v>6.6539190000000001</v>
      </c>
      <c r="D19156" s="429">
        <v>3.382307</v>
      </c>
      <c r="E19156" s="429">
        <v>3.2716120000000002</v>
      </c>
      <c r="F19156" s="429">
        <v>8.8585930000000062</v>
      </c>
    </row>
    <row r="19157" spans="1:6" x14ac:dyDescent="0.3">
      <c r="A19157" s="336">
        <v>61531</v>
      </c>
      <c r="B19157" s="2" t="s">
        <v>293</v>
      </c>
      <c r="C19157" s="429">
        <v>6.6130230000000001</v>
      </c>
      <c r="D19157" s="429">
        <v>3.62351</v>
      </c>
      <c r="E19157" s="429">
        <v>2.9895130000000001</v>
      </c>
      <c r="F19157" s="429">
        <v>8.5881819999999962</v>
      </c>
    </row>
    <row r="19158" spans="1:6" x14ac:dyDescent="0.3">
      <c r="A19158" s="336">
        <v>61532</v>
      </c>
      <c r="B19158" s="2" t="s">
        <v>293</v>
      </c>
      <c r="C19158" s="429">
        <v>6.7082930000000003</v>
      </c>
      <c r="D19158" s="429">
        <v>3.4827569999999999</v>
      </c>
      <c r="E19158" s="429">
        <v>3.2255360000000004</v>
      </c>
      <c r="F19158" s="429">
        <v>9.6759300000000081</v>
      </c>
    </row>
    <row r="19159" spans="1:6" x14ac:dyDescent="0.3">
      <c r="A19159" s="336">
        <v>61533</v>
      </c>
      <c r="B19159" s="2" t="s">
        <v>293</v>
      </c>
      <c r="C19159" s="429">
        <v>6.6480759999999997</v>
      </c>
      <c r="D19159" s="429">
        <v>3.5296479999999999</v>
      </c>
      <c r="E19159" s="429">
        <v>3.1184279999999998</v>
      </c>
      <c r="F19159" s="429">
        <v>9.2379799999999932</v>
      </c>
    </row>
    <row r="19160" spans="1:6" x14ac:dyDescent="0.3">
      <c r="A19160" s="336">
        <v>61534</v>
      </c>
      <c r="B19160" s="2" t="s">
        <v>293</v>
      </c>
      <c r="C19160" s="429">
        <v>6.7089800000000004</v>
      </c>
      <c r="D19160" s="429">
        <v>3.4772430000000001</v>
      </c>
      <c r="E19160" s="429">
        <v>3.2317370000000003</v>
      </c>
      <c r="F19160" s="429">
        <v>9.602170000000001</v>
      </c>
    </row>
    <row r="19161" spans="1:6" x14ac:dyDescent="0.3">
      <c r="A19161" s="336">
        <v>61535</v>
      </c>
      <c r="B19161" s="2" t="s">
        <v>293</v>
      </c>
      <c r="C19161" s="429">
        <v>6.6687390000000004</v>
      </c>
      <c r="D19161" s="429">
        <v>3.443228</v>
      </c>
      <c r="E19161" s="429">
        <v>3.2255110000000005</v>
      </c>
      <c r="F19161" s="429">
        <v>9.2983819999999895</v>
      </c>
    </row>
    <row r="19162" spans="1:6" x14ac:dyDescent="0.3">
      <c r="A19162" s="336">
        <v>61536</v>
      </c>
      <c r="B19162" s="2" t="s">
        <v>293</v>
      </c>
      <c r="C19162" s="429">
        <v>6.63835</v>
      </c>
      <c r="D19162" s="429">
        <v>3.5277609999999999</v>
      </c>
      <c r="E19162" s="429">
        <v>3.110589</v>
      </c>
      <c r="F19162" s="429">
        <v>9.0955820000000074</v>
      </c>
    </row>
    <row r="19163" spans="1:6" x14ac:dyDescent="0.3">
      <c r="A19163" s="336">
        <v>61537</v>
      </c>
      <c r="B19163" s="2" t="s">
        <v>293</v>
      </c>
      <c r="C19163" s="429">
        <v>6.7081619999999997</v>
      </c>
      <c r="D19163" s="429">
        <v>3.5181269999999998</v>
      </c>
      <c r="E19163" s="429">
        <v>3.190035</v>
      </c>
      <c r="F19163" s="429">
        <v>9.3344409999999947</v>
      </c>
    </row>
    <row r="19164" spans="1:6" x14ac:dyDescent="0.3">
      <c r="A19164" s="336">
        <v>61540</v>
      </c>
      <c r="B19164" s="2" t="s">
        <v>293</v>
      </c>
      <c r="C19164" s="429">
        <v>6.712745</v>
      </c>
      <c r="D19164" s="429">
        <v>3.4440940000000002</v>
      </c>
      <c r="E19164" s="429">
        <v>3.2686509999999998</v>
      </c>
      <c r="F19164" s="429">
        <v>9.5300289999999919</v>
      </c>
    </row>
    <row r="19165" spans="1:6" x14ac:dyDescent="0.3">
      <c r="A19165" s="336">
        <v>61542</v>
      </c>
      <c r="B19165" s="2" t="s">
        <v>293</v>
      </c>
      <c r="C19165" s="429">
        <v>6.6678249999999997</v>
      </c>
      <c r="D19165" s="429">
        <v>3.5962589999999999</v>
      </c>
      <c r="E19165" s="429">
        <v>3.0715659999999998</v>
      </c>
      <c r="F19165" s="429">
        <v>8.8582600000000014</v>
      </c>
    </row>
    <row r="19166" spans="1:6" x14ac:dyDescent="0.3">
      <c r="A19166" s="336">
        <v>61543</v>
      </c>
      <c r="B19166" s="2" t="s">
        <v>293</v>
      </c>
      <c r="C19166" s="429">
        <v>6.6830509999999999</v>
      </c>
      <c r="D19166" s="429">
        <v>3.5505689999999999</v>
      </c>
      <c r="E19166" s="429">
        <v>3.132482</v>
      </c>
      <c r="F19166" s="429">
        <v>9.225400999999998</v>
      </c>
    </row>
    <row r="19167" spans="1:6" x14ac:dyDescent="0.3">
      <c r="A19167" s="336">
        <v>61544</v>
      </c>
      <c r="B19167" s="2" t="s">
        <v>293</v>
      </c>
      <c r="C19167" s="429">
        <v>6.6116900000000003</v>
      </c>
      <c r="D19167" s="429">
        <v>3.689711</v>
      </c>
      <c r="E19167" s="429">
        <v>2.9219790000000003</v>
      </c>
      <c r="F19167" s="429">
        <v>8.4634489999999971</v>
      </c>
    </row>
    <row r="19168" spans="1:6" x14ac:dyDescent="0.3">
      <c r="A19168" s="336">
        <v>61545</v>
      </c>
      <c r="B19168" s="2" t="s">
        <v>293</v>
      </c>
      <c r="C19168" s="429">
        <v>6.648028</v>
      </c>
      <c r="D19168" s="429">
        <v>3.403073</v>
      </c>
      <c r="E19168" s="429">
        <v>3.244955</v>
      </c>
      <c r="F19168" s="429">
        <v>9.2407990000000026</v>
      </c>
    </row>
    <row r="19169" spans="1:6" x14ac:dyDescent="0.3">
      <c r="A19169" s="336">
        <v>61546</v>
      </c>
      <c r="B19169" s="2" t="s">
        <v>293</v>
      </c>
      <c r="C19169" s="429">
        <v>6.690404</v>
      </c>
      <c r="D19169" s="429">
        <v>3.4943689999999998</v>
      </c>
      <c r="E19169" s="429">
        <v>3.1960350000000002</v>
      </c>
      <c r="F19169" s="429">
        <v>9.5400759999999991</v>
      </c>
    </row>
    <row r="19170" spans="1:6" x14ac:dyDescent="0.3">
      <c r="A19170" s="336">
        <v>61547</v>
      </c>
      <c r="B19170" s="2" t="s">
        <v>293</v>
      </c>
      <c r="C19170" s="429">
        <v>6.6657460000000004</v>
      </c>
      <c r="D19170" s="429">
        <v>3.4934569999999998</v>
      </c>
      <c r="E19170" s="429">
        <v>3.1722890000000006</v>
      </c>
      <c r="F19170" s="429">
        <v>9.3920399999999944</v>
      </c>
    </row>
    <row r="19171" spans="1:6" x14ac:dyDescent="0.3">
      <c r="A19171" s="336">
        <v>61548</v>
      </c>
      <c r="B19171" s="2" t="s">
        <v>293</v>
      </c>
      <c r="C19171" s="429">
        <v>6.6432770000000003</v>
      </c>
      <c r="D19171" s="429">
        <v>3.412941</v>
      </c>
      <c r="E19171" s="429">
        <v>3.2303360000000003</v>
      </c>
      <c r="F19171" s="429">
        <v>9.1389279999999999</v>
      </c>
    </row>
    <row r="19172" spans="1:6" x14ac:dyDescent="0.3">
      <c r="A19172" s="336">
        <v>61550</v>
      </c>
      <c r="B19172" s="2" t="s">
        <v>293</v>
      </c>
      <c r="C19172" s="429">
        <v>6.6716819999999997</v>
      </c>
      <c r="D19172" s="429">
        <v>3.4355609999999999</v>
      </c>
      <c r="E19172" s="429">
        <v>3.2361209999999998</v>
      </c>
      <c r="F19172" s="429">
        <v>9.0809060000000059</v>
      </c>
    </row>
    <row r="19173" spans="1:6" x14ac:dyDescent="0.3">
      <c r="A19173" s="336">
        <v>61552</v>
      </c>
      <c r="B19173" s="2" t="s">
        <v>293</v>
      </c>
      <c r="C19173" s="429">
        <v>6.6430429999999996</v>
      </c>
      <c r="D19173" s="429">
        <v>3.4557000000000002</v>
      </c>
      <c r="E19173" s="429">
        <v>3.1873429999999994</v>
      </c>
      <c r="F19173" s="429">
        <v>9.2492370000000079</v>
      </c>
    </row>
    <row r="19174" spans="1:6" x14ac:dyDescent="0.3">
      <c r="A19174" s="336">
        <v>61554</v>
      </c>
      <c r="B19174" s="2" t="s">
        <v>293</v>
      </c>
      <c r="C19174" s="429">
        <v>6.6763310000000002</v>
      </c>
      <c r="D19174" s="429">
        <v>3.4615480000000001</v>
      </c>
      <c r="E19174" s="429">
        <v>3.2147830000000002</v>
      </c>
      <c r="F19174" s="429">
        <v>9.4580420000000132</v>
      </c>
    </row>
    <row r="19175" spans="1:6" x14ac:dyDescent="0.3">
      <c r="A19175" s="336">
        <v>61559</v>
      </c>
      <c r="B19175" s="2" t="s">
        <v>293</v>
      </c>
      <c r="C19175" s="429">
        <v>6.5951500000000003</v>
      </c>
      <c r="D19175" s="429">
        <v>3.6033870000000001</v>
      </c>
      <c r="E19175" s="429">
        <v>2.9917630000000002</v>
      </c>
      <c r="F19175" s="429">
        <v>8.5785820000000044</v>
      </c>
    </row>
    <row r="19176" spans="1:6" x14ac:dyDescent="0.3">
      <c r="A19176" s="336">
        <v>61560</v>
      </c>
      <c r="B19176" s="2" t="s">
        <v>293</v>
      </c>
      <c r="C19176" s="429">
        <v>6.7089020000000001</v>
      </c>
      <c r="D19176" s="429">
        <v>3.5481790000000002</v>
      </c>
      <c r="E19176" s="429">
        <v>3.1607229999999999</v>
      </c>
      <c r="F19176" s="429">
        <v>9.407511999999997</v>
      </c>
    </row>
    <row r="19177" spans="1:6" x14ac:dyDescent="0.3">
      <c r="A19177" s="336">
        <v>61561</v>
      </c>
      <c r="B19177" s="2" t="s">
        <v>293</v>
      </c>
      <c r="C19177" s="429">
        <v>6.6533319999999998</v>
      </c>
      <c r="D19177" s="429">
        <v>3.3563230000000002</v>
      </c>
      <c r="E19177" s="429">
        <v>3.2970089999999996</v>
      </c>
      <c r="F19177" s="429">
        <v>8.920969999999997</v>
      </c>
    </row>
    <row r="19178" spans="1:6" x14ac:dyDescent="0.3">
      <c r="A19178" s="336">
        <v>61563</v>
      </c>
      <c r="B19178" s="2" t="s">
        <v>293</v>
      </c>
      <c r="C19178" s="429">
        <v>6.636323</v>
      </c>
      <c r="D19178" s="429">
        <v>3.609229</v>
      </c>
      <c r="E19178" s="429">
        <v>3.027094</v>
      </c>
      <c r="F19178" s="429">
        <v>8.6414879999999954</v>
      </c>
    </row>
    <row r="19179" spans="1:6" x14ac:dyDescent="0.3">
      <c r="A19179" s="336">
        <v>61565</v>
      </c>
      <c r="B19179" s="2" t="s">
        <v>293</v>
      </c>
      <c r="C19179" s="429">
        <v>6.6431490000000002</v>
      </c>
      <c r="D19179" s="429">
        <v>3.5197430000000001</v>
      </c>
      <c r="E19179" s="429">
        <v>3.1234060000000001</v>
      </c>
      <c r="F19179" s="429">
        <v>9.0023919999999933</v>
      </c>
    </row>
    <row r="19180" spans="1:6" x14ac:dyDescent="0.3">
      <c r="A19180" s="336">
        <v>61567</v>
      </c>
      <c r="B19180" s="2" t="s">
        <v>293</v>
      </c>
      <c r="C19180" s="429">
        <v>6.6957129999999996</v>
      </c>
      <c r="D19180" s="429">
        <v>3.5145629999999999</v>
      </c>
      <c r="E19180" s="429">
        <v>3.1811499999999997</v>
      </c>
      <c r="F19180" s="429">
        <v>9.4860370000000103</v>
      </c>
    </row>
    <row r="19181" spans="1:6" x14ac:dyDescent="0.3">
      <c r="A19181" s="336">
        <v>61568</v>
      </c>
      <c r="B19181" s="2" t="s">
        <v>293</v>
      </c>
      <c r="C19181" s="429">
        <v>6.6929569999999998</v>
      </c>
      <c r="D19181" s="429">
        <v>3.4639180000000001</v>
      </c>
      <c r="E19181" s="429">
        <v>3.2290389999999998</v>
      </c>
      <c r="F19181" s="429">
        <v>9.252404999999996</v>
      </c>
    </row>
    <row r="19182" spans="1:6" x14ac:dyDescent="0.3">
      <c r="A19182" s="336">
        <v>61569</v>
      </c>
      <c r="B19182" s="2" t="s">
        <v>293</v>
      </c>
      <c r="C19182" s="429">
        <v>6.6197540000000004</v>
      </c>
      <c r="D19182" s="429">
        <v>3.5746310000000001</v>
      </c>
      <c r="E19182" s="429">
        <v>3.0451230000000002</v>
      </c>
      <c r="F19182" s="429">
        <v>8.9093899999999948</v>
      </c>
    </row>
    <row r="19183" spans="1:6" x14ac:dyDescent="0.3">
      <c r="A19183" s="336">
        <v>61570</v>
      </c>
      <c r="B19183" s="2" t="s">
        <v>293</v>
      </c>
      <c r="C19183" s="429">
        <v>6.6569430000000001</v>
      </c>
      <c r="D19183" s="429">
        <v>3.3812479999999998</v>
      </c>
      <c r="E19183" s="429">
        <v>3.2756950000000002</v>
      </c>
      <c r="F19183" s="429">
        <v>9.1916569999999922</v>
      </c>
    </row>
    <row r="19184" spans="1:6" x14ac:dyDescent="0.3">
      <c r="A19184" s="336">
        <v>61571</v>
      </c>
      <c r="B19184" s="2" t="s">
        <v>293</v>
      </c>
      <c r="C19184" s="429">
        <v>6.6506379999999998</v>
      </c>
      <c r="D19184" s="429">
        <v>3.4174129999999998</v>
      </c>
      <c r="E19184" s="429">
        <v>3.233225</v>
      </c>
      <c r="F19184" s="429">
        <v>9.0478580000000051</v>
      </c>
    </row>
    <row r="19185" spans="1:6" x14ac:dyDescent="0.3">
      <c r="A19185" s="336">
        <v>61572</v>
      </c>
      <c r="B19185" s="2" t="s">
        <v>293</v>
      </c>
      <c r="C19185" s="429">
        <v>6.6050019999999998</v>
      </c>
      <c r="D19185" s="429">
        <v>3.6653370000000001</v>
      </c>
      <c r="E19185" s="429">
        <v>2.9396649999999998</v>
      </c>
      <c r="F19185" s="429">
        <v>8.4250690000000006</v>
      </c>
    </row>
    <row r="19186" spans="1:6" x14ac:dyDescent="0.3">
      <c r="A19186" s="336">
        <v>61602</v>
      </c>
      <c r="B19186" s="2" t="s">
        <v>293</v>
      </c>
      <c r="C19186" s="429">
        <v>6.6578039999999996</v>
      </c>
      <c r="D19186" s="429">
        <v>3.4466230000000002</v>
      </c>
      <c r="E19186" s="429">
        <v>3.2111809999999994</v>
      </c>
      <c r="F19186" s="429">
        <v>9.4001339999999942</v>
      </c>
    </row>
    <row r="19187" spans="1:6" x14ac:dyDescent="0.3">
      <c r="A19187" s="336">
        <v>61603</v>
      </c>
      <c r="B19187" s="2" t="s">
        <v>293</v>
      </c>
      <c r="C19187" s="429">
        <v>6.6575119999999997</v>
      </c>
      <c r="D19187" s="429">
        <v>3.433951</v>
      </c>
      <c r="E19187" s="429">
        <v>3.2235609999999997</v>
      </c>
      <c r="F19187" s="429">
        <v>9.4067430000000058</v>
      </c>
    </row>
    <row r="19188" spans="1:6" x14ac:dyDescent="0.3">
      <c r="A19188" s="336">
        <v>61604</v>
      </c>
      <c r="B19188" s="2" t="s">
        <v>293</v>
      </c>
      <c r="C19188" s="429">
        <v>6.6510030000000002</v>
      </c>
      <c r="D19188" s="429">
        <v>3.469573</v>
      </c>
      <c r="E19188" s="429">
        <v>3.1814300000000002</v>
      </c>
      <c r="F19188" s="429">
        <v>9.289867000000001</v>
      </c>
    </row>
    <row r="19189" spans="1:6" x14ac:dyDescent="0.3">
      <c r="A19189" s="336">
        <v>61605</v>
      </c>
      <c r="B19189" s="2" t="s">
        <v>293</v>
      </c>
      <c r="C19189" s="429">
        <v>6.6563169999999996</v>
      </c>
      <c r="D19189" s="429">
        <v>3.4580540000000002</v>
      </c>
      <c r="E19189" s="429">
        <v>3.1982629999999994</v>
      </c>
      <c r="F19189" s="429">
        <v>9.3623899999999978</v>
      </c>
    </row>
    <row r="19190" spans="1:6" x14ac:dyDescent="0.3">
      <c r="A19190" s="336">
        <v>61606</v>
      </c>
      <c r="B19190" s="2" t="s">
        <v>293</v>
      </c>
      <c r="C19190" s="429">
        <v>6.6556439999999997</v>
      </c>
      <c r="D19190" s="429">
        <v>3.4497969999999998</v>
      </c>
      <c r="E19190" s="429">
        <v>3.2058469999999999</v>
      </c>
      <c r="F19190" s="429">
        <v>9.3734540000000095</v>
      </c>
    </row>
    <row r="19191" spans="1:6" x14ac:dyDescent="0.3">
      <c r="A19191" s="336">
        <v>61607</v>
      </c>
      <c r="B19191" s="2" t="s">
        <v>293</v>
      </c>
      <c r="C19191" s="429">
        <v>6.6608070000000001</v>
      </c>
      <c r="D19191" s="429">
        <v>3.475311</v>
      </c>
      <c r="E19191" s="429">
        <v>3.1854960000000001</v>
      </c>
      <c r="F19191" s="429">
        <v>9.3706320000000076</v>
      </c>
    </row>
    <row r="19192" spans="1:6" x14ac:dyDescent="0.3">
      <c r="A19192" s="336">
        <v>61610</v>
      </c>
      <c r="B19192" s="2" t="s">
        <v>293</v>
      </c>
      <c r="C19192" s="429">
        <v>6.6598639999999998</v>
      </c>
      <c r="D19192" s="429">
        <v>3.445551</v>
      </c>
      <c r="E19192" s="429">
        <v>3.2143129999999998</v>
      </c>
      <c r="F19192" s="429">
        <v>9.4174840000000088</v>
      </c>
    </row>
    <row r="19193" spans="1:6" x14ac:dyDescent="0.3">
      <c r="A19193" s="336">
        <v>61611</v>
      </c>
      <c r="B19193" s="2" t="s">
        <v>293</v>
      </c>
      <c r="C19193" s="429">
        <v>6.6543060000000001</v>
      </c>
      <c r="D19193" s="429">
        <v>3.43485</v>
      </c>
      <c r="E19193" s="429">
        <v>3.2194560000000001</v>
      </c>
      <c r="F19193" s="429">
        <v>9.3004389999999901</v>
      </c>
    </row>
    <row r="19194" spans="1:6" x14ac:dyDescent="0.3">
      <c r="A19194" s="336">
        <v>61614</v>
      </c>
      <c r="B19194" s="2" t="s">
        <v>293</v>
      </c>
      <c r="C19194" s="429">
        <v>6.6508370000000001</v>
      </c>
      <c r="D19194" s="429">
        <v>3.447937</v>
      </c>
      <c r="E19194" s="429">
        <v>3.2029000000000001</v>
      </c>
      <c r="F19194" s="429">
        <v>9.3313790000000054</v>
      </c>
    </row>
    <row r="19195" spans="1:6" x14ac:dyDescent="0.3">
      <c r="A19195" s="336">
        <v>61615</v>
      </c>
      <c r="B19195" s="2" t="s">
        <v>293</v>
      </c>
      <c r="C19195" s="429">
        <v>6.642042</v>
      </c>
      <c r="D19195" s="429">
        <v>3.4741200000000001</v>
      </c>
      <c r="E19195" s="429">
        <v>3.1679219999999999</v>
      </c>
      <c r="F19195" s="429">
        <v>9.2053020000000032</v>
      </c>
    </row>
    <row r="19196" spans="1:6" x14ac:dyDescent="0.3">
      <c r="A19196" s="336">
        <v>61616</v>
      </c>
      <c r="B19196" s="2" t="s">
        <v>293</v>
      </c>
      <c r="C19196" s="429">
        <v>6.6559330000000001</v>
      </c>
      <c r="D19196" s="429">
        <v>3.4311660000000002</v>
      </c>
      <c r="E19196" s="429">
        <v>3.2247669999999999</v>
      </c>
      <c r="F19196" s="429">
        <v>9.4011479999999992</v>
      </c>
    </row>
    <row r="19197" spans="1:6" x14ac:dyDescent="0.3">
      <c r="A19197" s="336">
        <v>61625</v>
      </c>
      <c r="B19197" s="2" t="s">
        <v>293</v>
      </c>
      <c r="C19197" s="429">
        <v>6.6557219999999999</v>
      </c>
      <c r="D19197" s="429">
        <v>3.4491670000000001</v>
      </c>
      <c r="E19197" s="429">
        <v>3.2065549999999998</v>
      </c>
      <c r="F19197" s="429">
        <v>9.3754909999999896</v>
      </c>
    </row>
    <row r="19198" spans="1:6" x14ac:dyDescent="0.3">
      <c r="A19198" s="336">
        <v>61635</v>
      </c>
      <c r="B19198" s="2" t="s">
        <v>293</v>
      </c>
      <c r="C19198" s="429">
        <v>6.6544670000000004</v>
      </c>
      <c r="D19198" s="429">
        <v>3.428455</v>
      </c>
      <c r="E19198" s="429">
        <v>3.2260120000000003</v>
      </c>
      <c r="F19198" s="429">
        <v>9.2759360000000086</v>
      </c>
    </row>
    <row r="19199" spans="1:6" x14ac:dyDescent="0.3">
      <c r="A19199" s="336">
        <v>61701</v>
      </c>
      <c r="B19199" s="2" t="s">
        <v>293</v>
      </c>
      <c r="C19199" s="429">
        <v>6.7055360000000004</v>
      </c>
      <c r="D19199" s="429">
        <v>3.4439030000000002</v>
      </c>
      <c r="E19199" s="429">
        <v>3.2616330000000002</v>
      </c>
      <c r="F19199" s="429">
        <v>8.9279130000000038</v>
      </c>
    </row>
    <row r="19200" spans="1:6" x14ac:dyDescent="0.3">
      <c r="A19200" s="336">
        <v>61704</v>
      </c>
      <c r="B19200" s="2" t="s">
        <v>293</v>
      </c>
      <c r="C19200" s="429">
        <v>6.7062229999999996</v>
      </c>
      <c r="D19200" s="429">
        <v>3.4490720000000001</v>
      </c>
      <c r="E19200" s="429">
        <v>3.2571509999999995</v>
      </c>
      <c r="F19200" s="429">
        <v>8.9634900000000002</v>
      </c>
    </row>
    <row r="19201" spans="1:6" x14ac:dyDescent="0.3">
      <c r="A19201" s="336">
        <v>61705</v>
      </c>
      <c r="B19201" s="2" t="s">
        <v>293</v>
      </c>
      <c r="C19201" s="429">
        <v>6.7076580000000003</v>
      </c>
      <c r="D19201" s="429">
        <v>3.4502419999999998</v>
      </c>
      <c r="E19201" s="429">
        <v>3.2574160000000005</v>
      </c>
      <c r="F19201" s="429">
        <v>8.9286249999999967</v>
      </c>
    </row>
    <row r="19202" spans="1:6" x14ac:dyDescent="0.3">
      <c r="A19202" s="336">
        <v>61720</v>
      </c>
      <c r="B19202" s="2" t="s">
        <v>293</v>
      </c>
      <c r="C19202" s="429">
        <v>6.6715460000000002</v>
      </c>
      <c r="D19202" s="429">
        <v>3.5279370000000001</v>
      </c>
      <c r="E19202" s="429">
        <v>3.1436090000000001</v>
      </c>
      <c r="F19202" s="429">
        <v>9.6315860000000058</v>
      </c>
    </row>
    <row r="19203" spans="1:6" x14ac:dyDescent="0.3">
      <c r="A19203" s="336">
        <v>61721</v>
      </c>
      <c r="B19203" s="2" t="s">
        <v>293</v>
      </c>
      <c r="C19203" s="429">
        <v>6.7456480000000001</v>
      </c>
      <c r="D19203" s="429">
        <v>3.5047600000000001</v>
      </c>
      <c r="E19203" s="429">
        <v>3.240888</v>
      </c>
      <c r="F19203" s="429">
        <v>9.0460879999999975</v>
      </c>
    </row>
    <row r="19204" spans="1:6" x14ac:dyDescent="0.3">
      <c r="A19204" s="336">
        <v>61722</v>
      </c>
      <c r="B19204" s="2" t="s">
        <v>293</v>
      </c>
      <c r="C19204" s="429">
        <v>6.6881599999999999</v>
      </c>
      <c r="D19204" s="429">
        <v>3.5135890000000001</v>
      </c>
      <c r="E19204" s="429">
        <v>3.1745709999999998</v>
      </c>
      <c r="F19204" s="429">
        <v>9.2028780000000125</v>
      </c>
    </row>
    <row r="19205" spans="1:6" x14ac:dyDescent="0.3">
      <c r="A19205" s="336">
        <v>61723</v>
      </c>
      <c r="B19205" s="2" t="s">
        <v>293</v>
      </c>
      <c r="C19205" s="429">
        <v>6.774743</v>
      </c>
      <c r="D19205" s="429">
        <v>3.5322439999999999</v>
      </c>
      <c r="E19205" s="429">
        <v>3.242499</v>
      </c>
      <c r="F19205" s="429">
        <v>8.9377390000000005</v>
      </c>
    </row>
    <row r="19206" spans="1:6" x14ac:dyDescent="0.3">
      <c r="A19206" s="336">
        <v>61724</v>
      </c>
      <c r="B19206" s="2" t="s">
        <v>293</v>
      </c>
      <c r="C19206" s="429">
        <v>6.684482</v>
      </c>
      <c r="D19206" s="429">
        <v>3.5461480000000001</v>
      </c>
      <c r="E19206" s="429">
        <v>3.138334</v>
      </c>
      <c r="F19206" s="429">
        <v>9.2428620000000024</v>
      </c>
    </row>
    <row r="19207" spans="1:6" x14ac:dyDescent="0.3">
      <c r="A19207" s="336">
        <v>61725</v>
      </c>
      <c r="B19207" s="2" t="s">
        <v>293</v>
      </c>
      <c r="C19207" s="429">
        <v>6.6746290000000004</v>
      </c>
      <c r="D19207" s="429">
        <v>3.3899849999999998</v>
      </c>
      <c r="E19207" s="429">
        <v>3.2846440000000006</v>
      </c>
      <c r="F19207" s="429">
        <v>8.8486789999999971</v>
      </c>
    </row>
    <row r="19208" spans="1:6" x14ac:dyDescent="0.3">
      <c r="A19208" s="336">
        <v>61726</v>
      </c>
      <c r="B19208" s="2" t="s">
        <v>293</v>
      </c>
      <c r="C19208" s="429">
        <v>6.6860390000000001</v>
      </c>
      <c r="D19208" s="429">
        <v>3.4340389999999998</v>
      </c>
      <c r="E19208" s="429">
        <v>3.2520000000000002</v>
      </c>
      <c r="F19208" s="429">
        <v>10.008310999999999</v>
      </c>
    </row>
    <row r="19209" spans="1:6" x14ac:dyDescent="0.3">
      <c r="A19209" s="336">
        <v>61727</v>
      </c>
      <c r="B19209" s="2" t="s">
        <v>293</v>
      </c>
      <c r="C19209" s="429">
        <v>6.762143</v>
      </c>
      <c r="D19209" s="429">
        <v>3.497236</v>
      </c>
      <c r="E19209" s="429">
        <v>3.264907</v>
      </c>
      <c r="F19209" s="429">
        <v>9.145776000000005</v>
      </c>
    </row>
    <row r="19210" spans="1:6" x14ac:dyDescent="0.3">
      <c r="A19210" s="336">
        <v>61728</v>
      </c>
      <c r="B19210" s="2" t="s">
        <v>293</v>
      </c>
      <c r="C19210" s="429">
        <v>6.6812019999999999</v>
      </c>
      <c r="D19210" s="429">
        <v>3.4838979999999999</v>
      </c>
      <c r="E19210" s="429">
        <v>3.1973039999999999</v>
      </c>
      <c r="F19210" s="429">
        <v>9.6683729999999954</v>
      </c>
    </row>
    <row r="19211" spans="1:6" x14ac:dyDescent="0.3">
      <c r="A19211" s="336">
        <v>61729</v>
      </c>
      <c r="B19211" s="2" t="s">
        <v>293</v>
      </c>
      <c r="C19211" s="429">
        <v>6.667999</v>
      </c>
      <c r="D19211" s="429">
        <v>3.3966729999999998</v>
      </c>
      <c r="E19211" s="429">
        <v>3.2713260000000002</v>
      </c>
      <c r="F19211" s="429">
        <v>8.8414140000000003</v>
      </c>
    </row>
    <row r="19212" spans="1:6" x14ac:dyDescent="0.3">
      <c r="A19212" s="336">
        <v>61730</v>
      </c>
      <c r="B19212" s="2" t="s">
        <v>293</v>
      </c>
      <c r="C19212" s="429">
        <v>6.6726999999999999</v>
      </c>
      <c r="D19212" s="429">
        <v>3.4609260000000002</v>
      </c>
      <c r="E19212" s="429">
        <v>3.2117739999999997</v>
      </c>
      <c r="F19212" s="429">
        <v>9.3028789999999972</v>
      </c>
    </row>
    <row r="19213" spans="1:6" x14ac:dyDescent="0.3">
      <c r="A19213" s="336">
        <v>61731</v>
      </c>
      <c r="B19213" s="2" t="s">
        <v>293</v>
      </c>
      <c r="C19213" s="429">
        <v>6.6745159999999997</v>
      </c>
      <c r="D19213" s="429">
        <v>3.5160689999999999</v>
      </c>
      <c r="E19213" s="429">
        <v>3.1584469999999998</v>
      </c>
      <c r="F19213" s="429">
        <v>9.8160159999999976</v>
      </c>
    </row>
    <row r="19214" spans="1:6" x14ac:dyDescent="0.3">
      <c r="A19214" s="336">
        <v>61732</v>
      </c>
      <c r="B19214" s="2" t="s">
        <v>293</v>
      </c>
      <c r="C19214" s="429">
        <v>6.6909179999999999</v>
      </c>
      <c r="D19214" s="429">
        <v>3.4294790000000002</v>
      </c>
      <c r="E19214" s="429">
        <v>3.2614389999999998</v>
      </c>
      <c r="F19214" s="429">
        <v>8.875698000000007</v>
      </c>
    </row>
    <row r="19215" spans="1:6" x14ac:dyDescent="0.3">
      <c r="A19215" s="336">
        <v>61733</v>
      </c>
      <c r="B19215" s="2" t="s">
        <v>293</v>
      </c>
      <c r="C19215" s="429">
        <v>6.6666790000000002</v>
      </c>
      <c r="D19215" s="429">
        <v>3.4160919999999999</v>
      </c>
      <c r="E19215" s="429">
        <v>3.2505870000000003</v>
      </c>
      <c r="F19215" s="429">
        <v>8.9144840000000087</v>
      </c>
    </row>
    <row r="19216" spans="1:6" x14ac:dyDescent="0.3">
      <c r="A19216" s="336">
        <v>61734</v>
      </c>
      <c r="B19216" s="2" t="s">
        <v>293</v>
      </c>
      <c r="C19216" s="429">
        <v>6.7250649999999998</v>
      </c>
      <c r="D19216" s="429">
        <v>3.4941200000000001</v>
      </c>
      <c r="E19216" s="429">
        <v>3.2309449999999997</v>
      </c>
      <c r="F19216" s="429">
        <v>9.383381</v>
      </c>
    </row>
    <row r="19217" spans="1:6" x14ac:dyDescent="0.3">
      <c r="A19217" s="336">
        <v>61735</v>
      </c>
      <c r="B19217" s="2" t="s">
        <v>293</v>
      </c>
      <c r="C19217" s="429">
        <v>6.7308890000000003</v>
      </c>
      <c r="D19217" s="429">
        <v>3.503107</v>
      </c>
      <c r="E19217" s="429">
        <v>3.2277820000000004</v>
      </c>
      <c r="F19217" s="429">
        <v>9.1701499999999996</v>
      </c>
    </row>
    <row r="19218" spans="1:6" x14ac:dyDescent="0.3">
      <c r="A19218" s="336">
        <v>61736</v>
      </c>
      <c r="B19218" s="2" t="s">
        <v>293</v>
      </c>
      <c r="C19218" s="429">
        <v>6.7170339999999999</v>
      </c>
      <c r="D19218" s="429">
        <v>3.4814069999999999</v>
      </c>
      <c r="E19218" s="429">
        <v>3.235627</v>
      </c>
      <c r="F19218" s="429">
        <v>8.9985879999999909</v>
      </c>
    </row>
    <row r="19219" spans="1:6" x14ac:dyDescent="0.3">
      <c r="A19219" s="336">
        <v>61737</v>
      </c>
      <c r="B19219" s="2" t="s">
        <v>293</v>
      </c>
      <c r="C19219" s="429">
        <v>6.6859039999999998</v>
      </c>
      <c r="D19219" s="429">
        <v>3.48495</v>
      </c>
      <c r="E19219" s="429">
        <v>3.2009539999999999</v>
      </c>
      <c r="F19219" s="429">
        <v>9.1387719999999959</v>
      </c>
    </row>
    <row r="19220" spans="1:6" x14ac:dyDescent="0.3">
      <c r="A19220" s="336">
        <v>61738</v>
      </c>
      <c r="B19220" s="2" t="s">
        <v>293</v>
      </c>
      <c r="C19220" s="429">
        <v>6.6770820000000004</v>
      </c>
      <c r="D19220" s="429">
        <v>3.3458220000000001</v>
      </c>
      <c r="E19220" s="429">
        <v>3.3312600000000003</v>
      </c>
      <c r="F19220" s="429">
        <v>9.1107390000000024</v>
      </c>
    </row>
    <row r="19221" spans="1:6" x14ac:dyDescent="0.3">
      <c r="A19221" s="336">
        <v>61739</v>
      </c>
      <c r="B19221" s="2" t="s">
        <v>293</v>
      </c>
      <c r="C19221" s="429">
        <v>6.7213450000000003</v>
      </c>
      <c r="D19221" s="429">
        <v>3.4949750000000002</v>
      </c>
      <c r="E19221" s="429">
        <v>3.2263700000000002</v>
      </c>
      <c r="F19221" s="429">
        <v>10.248888999999998</v>
      </c>
    </row>
    <row r="19222" spans="1:6" x14ac:dyDescent="0.3">
      <c r="A19222" s="336">
        <v>61740</v>
      </c>
      <c r="B19222" s="2" t="s">
        <v>293</v>
      </c>
      <c r="C19222" s="429">
        <v>6.7158449999999998</v>
      </c>
      <c r="D19222" s="429">
        <v>3.378587</v>
      </c>
      <c r="E19222" s="429">
        <v>3.3372579999999998</v>
      </c>
      <c r="F19222" s="429">
        <v>9.907190000000007</v>
      </c>
    </row>
    <row r="19223" spans="1:6" x14ac:dyDescent="0.3">
      <c r="A19223" s="336">
        <v>61741</v>
      </c>
      <c r="B19223" s="2" t="s">
        <v>293</v>
      </c>
      <c r="C19223" s="429">
        <v>6.7158680000000004</v>
      </c>
      <c r="D19223" s="429">
        <v>3.527434</v>
      </c>
      <c r="E19223" s="429">
        <v>3.1884340000000004</v>
      </c>
      <c r="F19223" s="429">
        <v>10.265780000000003</v>
      </c>
    </row>
    <row r="19224" spans="1:6" x14ac:dyDescent="0.3">
      <c r="A19224" s="336">
        <v>61742</v>
      </c>
      <c r="B19224" s="2" t="s">
        <v>293</v>
      </c>
      <c r="C19224" s="429">
        <v>6.6667750000000003</v>
      </c>
      <c r="D19224" s="429">
        <v>3.409764</v>
      </c>
      <c r="E19224" s="429">
        <v>3.2570110000000003</v>
      </c>
      <c r="F19224" s="429">
        <v>8.8588710000000006</v>
      </c>
    </row>
    <row r="19225" spans="1:6" x14ac:dyDescent="0.3">
      <c r="A19225" s="336">
        <v>61743</v>
      </c>
      <c r="B19225" s="2" t="s">
        <v>293</v>
      </c>
      <c r="C19225" s="429">
        <v>6.7149289999999997</v>
      </c>
      <c r="D19225" s="429">
        <v>3.4154870000000002</v>
      </c>
      <c r="E19225" s="429">
        <v>3.2994419999999995</v>
      </c>
      <c r="F19225" s="429">
        <v>10.256440999999988</v>
      </c>
    </row>
    <row r="19226" spans="1:6" x14ac:dyDescent="0.3">
      <c r="A19226" s="336">
        <v>61744</v>
      </c>
      <c r="B19226" s="2" t="s">
        <v>293</v>
      </c>
      <c r="C19226" s="429">
        <v>6.6755649999999997</v>
      </c>
      <c r="D19226" s="429">
        <v>3.3763830000000001</v>
      </c>
      <c r="E19226" s="429">
        <v>3.2991819999999996</v>
      </c>
      <c r="F19226" s="429">
        <v>9.4013190000000009</v>
      </c>
    </row>
    <row r="19227" spans="1:6" x14ac:dyDescent="0.3">
      <c r="A19227" s="336">
        <v>61745</v>
      </c>
      <c r="B19227" s="2" t="s">
        <v>293</v>
      </c>
      <c r="C19227" s="429">
        <v>6.7384849999999998</v>
      </c>
      <c r="D19227" s="429">
        <v>3.4803630000000001</v>
      </c>
      <c r="E19227" s="429">
        <v>3.2581219999999997</v>
      </c>
      <c r="F19227" s="429">
        <v>8.9502390000000105</v>
      </c>
    </row>
    <row r="19228" spans="1:6" x14ac:dyDescent="0.3">
      <c r="A19228" s="336">
        <v>61747</v>
      </c>
      <c r="B19228" s="2" t="s">
        <v>293</v>
      </c>
      <c r="C19228" s="429">
        <v>6.7098250000000004</v>
      </c>
      <c r="D19228" s="429">
        <v>3.4861339999999998</v>
      </c>
      <c r="E19228" s="429">
        <v>3.2236910000000005</v>
      </c>
      <c r="F19228" s="429">
        <v>9.1658580000000001</v>
      </c>
    </row>
    <row r="19229" spans="1:6" x14ac:dyDescent="0.3">
      <c r="A19229" s="336">
        <v>61748</v>
      </c>
      <c r="B19229" s="2" t="s">
        <v>293</v>
      </c>
      <c r="C19229" s="429">
        <v>6.6743759999999996</v>
      </c>
      <c r="D19229" s="429">
        <v>3.395915</v>
      </c>
      <c r="E19229" s="429">
        <v>3.2784609999999996</v>
      </c>
      <c r="F19229" s="429">
        <v>8.9946480000000122</v>
      </c>
    </row>
    <row r="19230" spans="1:6" x14ac:dyDescent="0.3">
      <c r="A19230" s="336">
        <v>61749</v>
      </c>
      <c r="B19230" s="2" t="s">
        <v>293</v>
      </c>
      <c r="C19230" s="429">
        <v>6.7916759999999998</v>
      </c>
      <c r="D19230" s="429">
        <v>3.5024229999999998</v>
      </c>
      <c r="E19230" s="429">
        <v>3.289253</v>
      </c>
      <c r="F19230" s="429">
        <v>9.2099460000000022</v>
      </c>
    </row>
    <row r="19231" spans="1:6" x14ac:dyDescent="0.3">
      <c r="A19231" s="336">
        <v>61752</v>
      </c>
      <c r="B19231" s="2" t="s">
        <v>293</v>
      </c>
      <c r="C19231" s="429">
        <v>6.7124079999999999</v>
      </c>
      <c r="D19231" s="429">
        <v>3.4969579999999998</v>
      </c>
      <c r="E19231" s="429">
        <v>3.2154500000000001</v>
      </c>
      <c r="F19231" s="429">
        <v>9.0754099999999909</v>
      </c>
    </row>
    <row r="19232" spans="1:6" x14ac:dyDescent="0.3">
      <c r="A19232" s="336">
        <v>61753</v>
      </c>
      <c r="B19232" s="2" t="s">
        <v>293</v>
      </c>
      <c r="C19232" s="429">
        <v>6.6660630000000003</v>
      </c>
      <c r="D19232" s="429">
        <v>3.4298150000000001</v>
      </c>
      <c r="E19232" s="429">
        <v>3.2362480000000002</v>
      </c>
      <c r="F19232" s="429">
        <v>9.4291140000000055</v>
      </c>
    </row>
    <row r="19233" spans="1:6" x14ac:dyDescent="0.3">
      <c r="A19233" s="336">
        <v>61754</v>
      </c>
      <c r="B19233" s="2" t="s">
        <v>293</v>
      </c>
      <c r="C19233" s="429">
        <v>6.7549840000000003</v>
      </c>
      <c r="D19233" s="429">
        <v>3.4952220000000001</v>
      </c>
      <c r="E19233" s="429">
        <v>3.2597620000000003</v>
      </c>
      <c r="F19233" s="429">
        <v>8.9297819999999959</v>
      </c>
    </row>
    <row r="19234" spans="1:6" x14ac:dyDescent="0.3">
      <c r="A19234" s="336">
        <v>61755</v>
      </c>
      <c r="B19234" s="2" t="s">
        <v>293</v>
      </c>
      <c r="C19234" s="429">
        <v>6.6922249999999996</v>
      </c>
      <c r="D19234" s="429">
        <v>3.4464359999999998</v>
      </c>
      <c r="E19234" s="429">
        <v>3.2457889999999998</v>
      </c>
      <c r="F19234" s="429">
        <v>8.9843449999999976</v>
      </c>
    </row>
    <row r="19235" spans="1:6" x14ac:dyDescent="0.3">
      <c r="A19235" s="336">
        <v>61756</v>
      </c>
      <c r="B19235" s="2" t="s">
        <v>293</v>
      </c>
      <c r="C19235" s="429">
        <v>6.7778010000000002</v>
      </c>
      <c r="D19235" s="429">
        <v>3.4849999999999999</v>
      </c>
      <c r="E19235" s="429">
        <v>3.2928010000000003</v>
      </c>
      <c r="F19235" s="429">
        <v>9.3675939999999969</v>
      </c>
    </row>
    <row r="19236" spans="1:6" x14ac:dyDescent="0.3">
      <c r="A19236" s="336">
        <v>61759</v>
      </c>
      <c r="B19236" s="2" t="s">
        <v>293</v>
      </c>
      <c r="C19236" s="429">
        <v>6.7219439999999997</v>
      </c>
      <c r="D19236" s="429">
        <v>3.4754489999999998</v>
      </c>
      <c r="E19236" s="429">
        <v>3.2464949999999999</v>
      </c>
      <c r="F19236" s="429">
        <v>9.0510739999999998</v>
      </c>
    </row>
    <row r="19237" spans="1:6" x14ac:dyDescent="0.3">
      <c r="A19237" s="336">
        <v>61760</v>
      </c>
      <c r="B19237" s="2" t="s">
        <v>293</v>
      </c>
      <c r="C19237" s="429">
        <v>6.6787429999999999</v>
      </c>
      <c r="D19237" s="429">
        <v>3.3217379999999999</v>
      </c>
      <c r="E19237" s="429">
        <v>3.357005</v>
      </c>
      <c r="F19237" s="429">
        <v>9.236023000000003</v>
      </c>
    </row>
    <row r="19238" spans="1:6" x14ac:dyDescent="0.3">
      <c r="A19238" s="336">
        <v>61761</v>
      </c>
      <c r="B19238" s="2" t="s">
        <v>293</v>
      </c>
      <c r="C19238" s="429">
        <v>6.6877339999999998</v>
      </c>
      <c r="D19238" s="429">
        <v>3.430831</v>
      </c>
      <c r="E19238" s="429">
        <v>3.2569029999999999</v>
      </c>
      <c r="F19238" s="429">
        <v>8.9873689999999939</v>
      </c>
    </row>
    <row r="19239" spans="1:6" x14ac:dyDescent="0.3">
      <c r="A19239" s="336">
        <v>61764</v>
      </c>
      <c r="B19239" s="2" t="s">
        <v>293</v>
      </c>
      <c r="C19239" s="429">
        <v>6.7135889999999998</v>
      </c>
      <c r="D19239" s="429">
        <v>3.4727950000000001</v>
      </c>
      <c r="E19239" s="429">
        <v>3.2407939999999997</v>
      </c>
      <c r="F19239" s="429">
        <v>10.501056000000005</v>
      </c>
    </row>
    <row r="19240" spans="1:6" x14ac:dyDescent="0.3">
      <c r="A19240" s="336">
        <v>61769</v>
      </c>
      <c r="B19240" s="2" t="s">
        <v>293</v>
      </c>
      <c r="C19240" s="429">
        <v>6.6947859999999997</v>
      </c>
      <c r="D19240" s="429">
        <v>3.5361690000000001</v>
      </c>
      <c r="E19240" s="429">
        <v>3.1586169999999996</v>
      </c>
      <c r="F19240" s="429">
        <v>10.335642000000004</v>
      </c>
    </row>
    <row r="19241" spans="1:6" x14ac:dyDescent="0.3">
      <c r="A19241" s="336">
        <v>61770</v>
      </c>
      <c r="B19241" s="2" t="s">
        <v>293</v>
      </c>
      <c r="C19241" s="429">
        <v>6.6781420000000002</v>
      </c>
      <c r="D19241" s="429">
        <v>3.542081</v>
      </c>
      <c r="E19241" s="429">
        <v>3.1360610000000002</v>
      </c>
      <c r="F19241" s="429">
        <v>9.3951309999999992</v>
      </c>
    </row>
    <row r="19242" spans="1:6" x14ac:dyDescent="0.3">
      <c r="A19242" s="336">
        <v>61771</v>
      </c>
      <c r="B19242" s="2" t="s">
        <v>293</v>
      </c>
      <c r="C19242" s="429">
        <v>6.6696720000000003</v>
      </c>
      <c r="D19242" s="429">
        <v>3.353192</v>
      </c>
      <c r="E19242" s="429">
        <v>3.3164800000000003</v>
      </c>
      <c r="F19242" s="429">
        <v>8.9046300000000045</v>
      </c>
    </row>
    <row r="19243" spans="1:6" x14ac:dyDescent="0.3">
      <c r="A19243" s="336">
        <v>61772</v>
      </c>
      <c r="B19243" s="2" t="s">
        <v>293</v>
      </c>
      <c r="C19243" s="429">
        <v>6.7353959999999997</v>
      </c>
      <c r="D19243" s="429">
        <v>3.4695049999999998</v>
      </c>
      <c r="E19243" s="429">
        <v>3.2658909999999999</v>
      </c>
      <c r="F19243" s="429">
        <v>8.921122000000004</v>
      </c>
    </row>
    <row r="19244" spans="1:6" x14ac:dyDescent="0.3">
      <c r="A19244" s="336">
        <v>61773</v>
      </c>
      <c r="B19244" s="2" t="s">
        <v>293</v>
      </c>
      <c r="C19244" s="429">
        <v>6.6595040000000001</v>
      </c>
      <c r="D19244" s="429">
        <v>3.5565479999999998</v>
      </c>
      <c r="E19244" s="429">
        <v>3.1029560000000003</v>
      </c>
      <c r="F19244" s="429">
        <v>9.7921049999999923</v>
      </c>
    </row>
    <row r="19245" spans="1:6" x14ac:dyDescent="0.3">
      <c r="A19245" s="336">
        <v>61774</v>
      </c>
      <c r="B19245" s="2" t="s">
        <v>293</v>
      </c>
      <c r="C19245" s="429">
        <v>6.7332010000000002</v>
      </c>
      <c r="D19245" s="429">
        <v>3.4679790000000001</v>
      </c>
      <c r="E19245" s="429">
        <v>3.2652220000000001</v>
      </c>
      <c r="F19245" s="429">
        <v>8.967337999999998</v>
      </c>
    </row>
    <row r="19246" spans="1:6" x14ac:dyDescent="0.3">
      <c r="A19246" s="336">
        <v>61775</v>
      </c>
      <c r="B19246" s="2" t="s">
        <v>293</v>
      </c>
      <c r="C19246" s="429">
        <v>6.6831060000000004</v>
      </c>
      <c r="D19246" s="429">
        <v>3.5418020000000001</v>
      </c>
      <c r="E19246" s="429">
        <v>3.1413040000000003</v>
      </c>
      <c r="F19246" s="429">
        <v>9.9831339999999997</v>
      </c>
    </row>
    <row r="19247" spans="1:6" x14ac:dyDescent="0.3">
      <c r="A19247" s="336">
        <v>61776</v>
      </c>
      <c r="B19247" s="2" t="s">
        <v>293</v>
      </c>
      <c r="C19247" s="429">
        <v>6.6738059999999999</v>
      </c>
      <c r="D19247" s="429">
        <v>3.423451</v>
      </c>
      <c r="E19247" s="429">
        <v>3.2503549999999999</v>
      </c>
      <c r="F19247" s="429">
        <v>9.1347129999999979</v>
      </c>
    </row>
    <row r="19248" spans="1:6" x14ac:dyDescent="0.3">
      <c r="A19248" s="336">
        <v>61777</v>
      </c>
      <c r="B19248" s="2" t="s">
        <v>293</v>
      </c>
      <c r="C19248" s="429">
        <v>6.7544170000000001</v>
      </c>
      <c r="D19248" s="429">
        <v>3.4955949999999998</v>
      </c>
      <c r="E19248" s="429">
        <v>3.2588220000000003</v>
      </c>
      <c r="F19248" s="429">
        <v>8.9955390000000008</v>
      </c>
    </row>
    <row r="19249" spans="1:6" x14ac:dyDescent="0.3">
      <c r="A19249" s="336">
        <v>61778</v>
      </c>
      <c r="B19249" s="2" t="s">
        <v>293</v>
      </c>
      <c r="C19249" s="429">
        <v>6.7694190000000001</v>
      </c>
      <c r="D19249" s="429">
        <v>3.503145</v>
      </c>
      <c r="E19249" s="429">
        <v>3.2662740000000001</v>
      </c>
      <c r="F19249" s="429">
        <v>8.9467730000000003</v>
      </c>
    </row>
    <row r="19250" spans="1:6" x14ac:dyDescent="0.3">
      <c r="A19250" s="336">
        <v>61790</v>
      </c>
      <c r="B19250" s="2" t="s">
        <v>293</v>
      </c>
      <c r="C19250" s="429">
        <v>6.6926290000000002</v>
      </c>
      <c r="D19250" s="429">
        <v>3.4281350000000002</v>
      </c>
      <c r="E19250" s="429">
        <v>3.264494</v>
      </c>
      <c r="F19250" s="429">
        <v>8.9180139999999994</v>
      </c>
    </row>
    <row r="19251" spans="1:6" x14ac:dyDescent="0.3">
      <c r="A19251" s="336">
        <v>61801</v>
      </c>
      <c r="B19251" s="2" t="s">
        <v>293</v>
      </c>
      <c r="C19251" s="429">
        <v>6.6826610000000004</v>
      </c>
      <c r="D19251" s="429">
        <v>3.611564</v>
      </c>
      <c r="E19251" s="429">
        <v>3.0710970000000004</v>
      </c>
      <c r="F19251" s="429">
        <v>7.9780609999999967</v>
      </c>
    </row>
    <row r="19252" spans="1:6" x14ac:dyDescent="0.3">
      <c r="A19252" s="336">
        <v>61802</v>
      </c>
      <c r="B19252" s="2" t="s">
        <v>293</v>
      </c>
      <c r="C19252" s="429">
        <v>6.6809560000000001</v>
      </c>
      <c r="D19252" s="429">
        <v>3.6334430000000002</v>
      </c>
      <c r="E19252" s="429">
        <v>3.0475129999999999</v>
      </c>
      <c r="F19252" s="429">
        <v>8.2868689999999958</v>
      </c>
    </row>
    <row r="19253" spans="1:6" x14ac:dyDescent="0.3">
      <c r="A19253" s="336">
        <v>61810</v>
      </c>
      <c r="B19253" s="2" t="s">
        <v>293</v>
      </c>
      <c r="C19253" s="429">
        <v>6.7087450000000004</v>
      </c>
      <c r="D19253" s="429">
        <v>3.5957430000000001</v>
      </c>
      <c r="E19253" s="429">
        <v>3.1130020000000003</v>
      </c>
      <c r="F19253" s="429">
        <v>7.2384799999999956</v>
      </c>
    </row>
    <row r="19254" spans="1:6" x14ac:dyDescent="0.3">
      <c r="A19254" s="336">
        <v>61811</v>
      </c>
      <c r="B19254" s="2" t="s">
        <v>293</v>
      </c>
      <c r="C19254" s="429">
        <v>6.6631720000000003</v>
      </c>
      <c r="D19254" s="429">
        <v>3.602309</v>
      </c>
      <c r="E19254" s="429">
        <v>3.0608630000000003</v>
      </c>
      <c r="F19254" s="429">
        <v>7.6795919999999995</v>
      </c>
    </row>
    <row r="19255" spans="1:6" x14ac:dyDescent="0.3">
      <c r="A19255" s="336">
        <v>61812</v>
      </c>
      <c r="B19255" s="2" t="s">
        <v>293</v>
      </c>
      <c r="C19255" s="429">
        <v>6.6843139999999996</v>
      </c>
      <c r="D19255" s="429">
        <v>3.6542659999999998</v>
      </c>
      <c r="E19255" s="429">
        <v>3.0300479999999999</v>
      </c>
      <c r="F19255" s="429">
        <v>8.4342380000000077</v>
      </c>
    </row>
    <row r="19256" spans="1:6" x14ac:dyDescent="0.3">
      <c r="A19256" s="336">
        <v>61813</v>
      </c>
      <c r="B19256" s="2" t="s">
        <v>293</v>
      </c>
      <c r="C19256" s="429">
        <v>6.7340850000000003</v>
      </c>
      <c r="D19256" s="429">
        <v>3.511943</v>
      </c>
      <c r="E19256" s="429">
        <v>3.2221420000000003</v>
      </c>
      <c r="F19256" s="429">
        <v>8.9250690000000077</v>
      </c>
    </row>
    <row r="19257" spans="1:6" x14ac:dyDescent="0.3">
      <c r="A19257" s="336">
        <v>61814</v>
      </c>
      <c r="B19257" s="2" t="s">
        <v>293</v>
      </c>
      <c r="C19257" s="429">
        <v>6.6667189999999996</v>
      </c>
      <c r="D19257" s="429">
        <v>3.6568160000000001</v>
      </c>
      <c r="E19257" s="429">
        <v>3.0099029999999996</v>
      </c>
      <c r="F19257" s="429">
        <v>7.2660199999999975</v>
      </c>
    </row>
    <row r="19258" spans="1:6" x14ac:dyDescent="0.3">
      <c r="A19258" s="336">
        <v>61816</v>
      </c>
      <c r="B19258" s="2" t="s">
        <v>293</v>
      </c>
      <c r="C19258" s="429">
        <v>6.6962229999999998</v>
      </c>
      <c r="D19258" s="429">
        <v>3.5869559999999998</v>
      </c>
      <c r="E19258" s="429">
        <v>3.109267</v>
      </c>
      <c r="F19258" s="429">
        <v>7.4042300000000054</v>
      </c>
    </row>
    <row r="19259" spans="1:6" x14ac:dyDescent="0.3">
      <c r="A19259" s="336">
        <v>61817</v>
      </c>
      <c r="B19259" s="2" t="s">
        <v>293</v>
      </c>
      <c r="C19259" s="429">
        <v>6.72044</v>
      </c>
      <c r="D19259" s="429">
        <v>3.693381</v>
      </c>
      <c r="E19259" s="429">
        <v>3.0270589999999999</v>
      </c>
      <c r="F19259" s="429">
        <v>7.0758620000000079</v>
      </c>
    </row>
    <row r="19260" spans="1:6" x14ac:dyDescent="0.3">
      <c r="A19260" s="336">
        <v>61818</v>
      </c>
      <c r="B19260" s="2" t="s">
        <v>293</v>
      </c>
      <c r="C19260" s="429">
        <v>6.7478730000000002</v>
      </c>
      <c r="D19260" s="429">
        <v>3.4931079999999999</v>
      </c>
      <c r="E19260" s="429">
        <v>3.2547650000000004</v>
      </c>
      <c r="F19260" s="429">
        <v>9.2330830000000006</v>
      </c>
    </row>
    <row r="19261" spans="1:6" x14ac:dyDescent="0.3">
      <c r="A19261" s="336">
        <v>61820</v>
      </c>
      <c r="B19261" s="2" t="s">
        <v>293</v>
      </c>
      <c r="C19261" s="429">
        <v>6.6822419999999996</v>
      </c>
      <c r="D19261" s="429">
        <v>3.6043240000000001</v>
      </c>
      <c r="E19261" s="429">
        <v>3.0779179999999995</v>
      </c>
      <c r="F19261" s="429">
        <v>7.9694609999999955</v>
      </c>
    </row>
    <row r="19262" spans="1:6" x14ac:dyDescent="0.3">
      <c r="A19262" s="336">
        <v>61821</v>
      </c>
      <c r="B19262" s="2" t="s">
        <v>293</v>
      </c>
      <c r="C19262" s="429">
        <v>6.6857490000000004</v>
      </c>
      <c r="D19262" s="429">
        <v>3.5960489999999998</v>
      </c>
      <c r="E19262" s="429">
        <v>3.0897000000000006</v>
      </c>
      <c r="F19262" s="429">
        <v>8.092176000000002</v>
      </c>
    </row>
    <row r="19263" spans="1:6" x14ac:dyDescent="0.3">
      <c r="A19263" s="336">
        <v>61822</v>
      </c>
      <c r="B19263" s="2" t="s">
        <v>293</v>
      </c>
      <c r="C19263" s="429">
        <v>6.6879949999999999</v>
      </c>
      <c r="D19263" s="429">
        <v>3.5940829999999999</v>
      </c>
      <c r="E19263" s="429">
        <v>3.093912</v>
      </c>
      <c r="F19263" s="429">
        <v>8.5060089999999988</v>
      </c>
    </row>
    <row r="19264" spans="1:6" x14ac:dyDescent="0.3">
      <c r="A19264" s="336">
        <v>61830</v>
      </c>
      <c r="B19264" s="2" t="s">
        <v>293</v>
      </c>
      <c r="C19264" s="429">
        <v>6.7365519999999997</v>
      </c>
      <c r="D19264" s="429">
        <v>3.4986329999999999</v>
      </c>
      <c r="E19264" s="429">
        <v>3.2379189999999998</v>
      </c>
      <c r="F19264" s="429">
        <v>9.2133350000000007</v>
      </c>
    </row>
    <row r="19265" spans="1:6" x14ac:dyDescent="0.3">
      <c r="A19265" s="336">
        <v>61831</v>
      </c>
      <c r="B19265" s="2" t="s">
        <v>293</v>
      </c>
      <c r="C19265" s="429">
        <v>6.7004630000000001</v>
      </c>
      <c r="D19265" s="429">
        <v>3.6606100000000001</v>
      </c>
      <c r="E19265" s="429">
        <v>3.0398529999999999</v>
      </c>
      <c r="F19265" s="429">
        <v>8.108787999999997</v>
      </c>
    </row>
    <row r="19266" spans="1:6" x14ac:dyDescent="0.3">
      <c r="A19266" s="336">
        <v>61832</v>
      </c>
      <c r="B19266" s="2" t="s">
        <v>293</v>
      </c>
      <c r="C19266" s="429">
        <v>6.6930449999999997</v>
      </c>
      <c r="D19266" s="429">
        <v>3.6914090000000002</v>
      </c>
      <c r="E19266" s="429">
        <v>3.0016359999999995</v>
      </c>
      <c r="F19266" s="429">
        <v>7.0822770000000119</v>
      </c>
    </row>
    <row r="19267" spans="1:6" x14ac:dyDescent="0.3">
      <c r="A19267" s="336">
        <v>61833</v>
      </c>
      <c r="B19267" s="2" t="s">
        <v>293</v>
      </c>
      <c r="C19267" s="429">
        <v>6.7027530000000004</v>
      </c>
      <c r="D19267" s="429">
        <v>3.705174</v>
      </c>
      <c r="E19267" s="429">
        <v>2.9975790000000004</v>
      </c>
      <c r="F19267" s="429">
        <v>6.9840910000000136</v>
      </c>
    </row>
    <row r="19268" spans="1:6" x14ac:dyDescent="0.3">
      <c r="A19268" s="336">
        <v>61834</v>
      </c>
      <c r="B19268" s="2" t="s">
        <v>293</v>
      </c>
      <c r="C19268" s="429">
        <v>6.6918920000000002</v>
      </c>
      <c r="D19268" s="429">
        <v>3.6758449999999998</v>
      </c>
      <c r="E19268" s="429">
        <v>3.0160470000000004</v>
      </c>
      <c r="F19268" s="429">
        <v>7.2440310000000068</v>
      </c>
    </row>
    <row r="19269" spans="1:6" x14ac:dyDescent="0.3">
      <c r="A19269" s="336">
        <v>61839</v>
      </c>
      <c r="B19269" s="2" t="s">
        <v>293</v>
      </c>
      <c r="C19269" s="429">
        <v>6.7200509999999998</v>
      </c>
      <c r="D19269" s="429">
        <v>3.5153430000000001</v>
      </c>
      <c r="E19269" s="429">
        <v>3.2047079999999997</v>
      </c>
      <c r="F19269" s="429">
        <v>9.1385509999999996</v>
      </c>
    </row>
    <row r="19270" spans="1:6" x14ac:dyDescent="0.3">
      <c r="A19270" s="336">
        <v>61840</v>
      </c>
      <c r="B19270" s="2" t="s">
        <v>293</v>
      </c>
      <c r="C19270" s="429">
        <v>6.6650039999999997</v>
      </c>
      <c r="D19270" s="429">
        <v>3.6236290000000002</v>
      </c>
      <c r="E19270" s="429">
        <v>3.0413749999999995</v>
      </c>
      <c r="F19270" s="429">
        <v>9.3986950000000036</v>
      </c>
    </row>
    <row r="19271" spans="1:6" x14ac:dyDescent="0.3">
      <c r="A19271" s="336">
        <v>61841</v>
      </c>
      <c r="B19271" s="2" t="s">
        <v>293</v>
      </c>
      <c r="C19271" s="429">
        <v>6.7203239999999997</v>
      </c>
      <c r="D19271" s="429">
        <v>3.6609099999999999</v>
      </c>
      <c r="E19271" s="429">
        <v>3.0594139999999999</v>
      </c>
      <c r="F19271" s="429">
        <v>7.3708719999999985</v>
      </c>
    </row>
    <row r="19272" spans="1:6" x14ac:dyDescent="0.3">
      <c r="A19272" s="336">
        <v>61842</v>
      </c>
      <c r="B19272" s="2" t="s">
        <v>293</v>
      </c>
      <c r="C19272" s="429">
        <v>6.7230509999999999</v>
      </c>
      <c r="D19272" s="429">
        <v>3.5083030000000002</v>
      </c>
      <c r="E19272" s="429">
        <v>3.2147479999999997</v>
      </c>
      <c r="F19272" s="429">
        <v>9.1261099999999971</v>
      </c>
    </row>
    <row r="19273" spans="1:6" x14ac:dyDescent="0.3">
      <c r="A19273" s="336">
        <v>61843</v>
      </c>
      <c r="B19273" s="2" t="s">
        <v>293</v>
      </c>
      <c r="C19273" s="429">
        <v>6.6693189999999998</v>
      </c>
      <c r="D19273" s="429">
        <v>3.5952519999999999</v>
      </c>
      <c r="E19273" s="429">
        <v>3.0740669999999999</v>
      </c>
      <c r="F19273" s="429">
        <v>9.3867919999999998</v>
      </c>
    </row>
    <row r="19274" spans="1:6" x14ac:dyDescent="0.3">
      <c r="A19274" s="336">
        <v>61844</v>
      </c>
      <c r="B19274" s="2" t="s">
        <v>293</v>
      </c>
      <c r="C19274" s="429">
        <v>6.7079170000000001</v>
      </c>
      <c r="D19274" s="429">
        <v>3.6706530000000002</v>
      </c>
      <c r="E19274" s="429">
        <v>3.037264</v>
      </c>
      <c r="F19274" s="429">
        <v>7.9426579999999944</v>
      </c>
    </row>
    <row r="19275" spans="1:6" x14ac:dyDescent="0.3">
      <c r="A19275" s="336">
        <v>61845</v>
      </c>
      <c r="B19275" s="2" t="s">
        <v>293</v>
      </c>
      <c r="C19275" s="429">
        <v>6.6719059999999999</v>
      </c>
      <c r="D19275" s="429">
        <v>3.5801859999999999</v>
      </c>
      <c r="E19275" s="429">
        <v>3.09172</v>
      </c>
      <c r="F19275" s="429">
        <v>9.4850279999999998</v>
      </c>
    </row>
    <row r="19276" spans="1:6" x14ac:dyDescent="0.3">
      <c r="A19276" s="336">
        <v>61846</v>
      </c>
      <c r="B19276" s="2" t="s">
        <v>293</v>
      </c>
      <c r="C19276" s="429">
        <v>6.7018880000000003</v>
      </c>
      <c r="D19276" s="429">
        <v>3.6476950000000001</v>
      </c>
      <c r="E19276" s="429">
        <v>3.0541930000000002</v>
      </c>
      <c r="F19276" s="429">
        <v>6.5941299999999927</v>
      </c>
    </row>
    <row r="19277" spans="1:6" x14ac:dyDescent="0.3">
      <c r="A19277" s="336">
        <v>61847</v>
      </c>
      <c r="B19277" s="2" t="s">
        <v>293</v>
      </c>
      <c r="C19277" s="429">
        <v>6.6653960000000003</v>
      </c>
      <c r="D19277" s="429">
        <v>3.6532559999999998</v>
      </c>
      <c r="E19277" s="429">
        <v>3.0121400000000005</v>
      </c>
      <c r="F19277" s="429">
        <v>9.2512039999999942</v>
      </c>
    </row>
    <row r="19278" spans="1:6" x14ac:dyDescent="0.3">
      <c r="A19278" s="336">
        <v>61849</v>
      </c>
      <c r="B19278" s="2" t="s">
        <v>293</v>
      </c>
      <c r="C19278" s="429">
        <v>6.703303</v>
      </c>
      <c r="D19278" s="429">
        <v>3.6268379999999998</v>
      </c>
      <c r="E19278" s="429">
        <v>3.0764650000000002</v>
      </c>
      <c r="F19278" s="429">
        <v>7.6185979999999986</v>
      </c>
    </row>
    <row r="19279" spans="1:6" x14ac:dyDescent="0.3">
      <c r="A19279" s="336">
        <v>61850</v>
      </c>
      <c r="B19279" s="2" t="s">
        <v>293</v>
      </c>
      <c r="C19279" s="429">
        <v>6.7198190000000002</v>
      </c>
      <c r="D19279" s="429">
        <v>3.62351</v>
      </c>
      <c r="E19279" s="429">
        <v>3.0963090000000002</v>
      </c>
      <c r="F19279" s="429">
        <v>6.7860589999999945</v>
      </c>
    </row>
    <row r="19280" spans="1:6" x14ac:dyDescent="0.3">
      <c r="A19280" s="336">
        <v>61851</v>
      </c>
      <c r="B19280" s="2" t="s">
        <v>293</v>
      </c>
      <c r="C19280" s="429">
        <v>6.7238389999999999</v>
      </c>
      <c r="D19280" s="429">
        <v>3.5326170000000001</v>
      </c>
      <c r="E19280" s="429">
        <v>3.1912219999999998</v>
      </c>
      <c r="F19280" s="429">
        <v>8.656203000000005</v>
      </c>
    </row>
    <row r="19281" spans="1:6" x14ac:dyDescent="0.3">
      <c r="A19281" s="336">
        <v>61852</v>
      </c>
      <c r="B19281" s="2" t="s">
        <v>293</v>
      </c>
      <c r="C19281" s="429">
        <v>6.687824</v>
      </c>
      <c r="D19281" s="429">
        <v>3.57003</v>
      </c>
      <c r="E19281" s="429">
        <v>3.117794</v>
      </c>
      <c r="F19281" s="429">
        <v>7.5324050000000042</v>
      </c>
    </row>
    <row r="19282" spans="1:6" x14ac:dyDescent="0.3">
      <c r="A19282" s="336">
        <v>61853</v>
      </c>
      <c r="B19282" s="2" t="s">
        <v>293</v>
      </c>
      <c r="C19282" s="429">
        <v>6.6795920000000004</v>
      </c>
      <c r="D19282" s="429">
        <v>3.5804719999999999</v>
      </c>
      <c r="E19282" s="429">
        <v>3.0991200000000005</v>
      </c>
      <c r="F19282" s="429">
        <v>9.0818050000000028</v>
      </c>
    </row>
    <row r="19283" spans="1:6" x14ac:dyDescent="0.3">
      <c r="A19283" s="336">
        <v>61854</v>
      </c>
      <c r="B19283" s="2" t="s">
        <v>293</v>
      </c>
      <c r="C19283" s="429">
        <v>6.6981489999999999</v>
      </c>
      <c r="D19283" s="429">
        <v>3.5412059999999999</v>
      </c>
      <c r="E19283" s="429">
        <v>3.1569430000000001</v>
      </c>
      <c r="F19283" s="429">
        <v>9.1098679999999916</v>
      </c>
    </row>
    <row r="19284" spans="1:6" x14ac:dyDescent="0.3">
      <c r="A19284" s="336">
        <v>61855</v>
      </c>
      <c r="B19284" s="2" t="s">
        <v>293</v>
      </c>
      <c r="C19284" s="429">
        <v>6.7405309999999998</v>
      </c>
      <c r="D19284" s="429">
        <v>3.5005609999999998</v>
      </c>
      <c r="E19284" s="429">
        <v>3.23997</v>
      </c>
      <c r="F19284" s="429">
        <v>9.1283679999999947</v>
      </c>
    </row>
    <row r="19285" spans="1:6" x14ac:dyDescent="0.3">
      <c r="A19285" s="336">
        <v>61856</v>
      </c>
      <c r="B19285" s="2" t="s">
        <v>293</v>
      </c>
      <c r="C19285" s="429">
        <v>6.7251899999999996</v>
      </c>
      <c r="D19285" s="429">
        <v>3.519355</v>
      </c>
      <c r="E19285" s="429">
        <v>3.2058349999999995</v>
      </c>
      <c r="F19285" s="429">
        <v>9.007930999999985</v>
      </c>
    </row>
    <row r="19286" spans="1:6" x14ac:dyDescent="0.3">
      <c r="A19286" s="336">
        <v>61858</v>
      </c>
      <c r="B19286" s="2" t="s">
        <v>293</v>
      </c>
      <c r="C19286" s="429">
        <v>6.720173</v>
      </c>
      <c r="D19286" s="429">
        <v>3.6958500000000001</v>
      </c>
      <c r="E19286" s="429">
        <v>3.0243229999999999</v>
      </c>
      <c r="F19286" s="429">
        <v>7.569379000000005</v>
      </c>
    </row>
    <row r="19287" spans="1:6" x14ac:dyDescent="0.3">
      <c r="A19287" s="336">
        <v>61859</v>
      </c>
      <c r="B19287" s="2" t="s">
        <v>293</v>
      </c>
      <c r="C19287" s="429">
        <v>6.694318</v>
      </c>
      <c r="D19287" s="429">
        <v>3.6606800000000002</v>
      </c>
      <c r="E19287" s="429">
        <v>3.0336379999999998</v>
      </c>
      <c r="F19287" s="429">
        <v>8.2417650000000009</v>
      </c>
    </row>
    <row r="19288" spans="1:6" x14ac:dyDescent="0.3">
      <c r="A19288" s="336">
        <v>61862</v>
      </c>
      <c r="B19288" s="2" t="s">
        <v>293</v>
      </c>
      <c r="C19288" s="429">
        <v>6.6679979999999999</v>
      </c>
      <c r="D19288" s="429">
        <v>3.6377989999999998</v>
      </c>
      <c r="E19288" s="429">
        <v>3.0301990000000001</v>
      </c>
      <c r="F19288" s="429">
        <v>8.9857489999999984</v>
      </c>
    </row>
    <row r="19289" spans="1:6" x14ac:dyDescent="0.3">
      <c r="A19289" s="336">
        <v>61863</v>
      </c>
      <c r="B19289" s="2" t="s">
        <v>293</v>
      </c>
      <c r="C19289" s="429">
        <v>6.7079009999999997</v>
      </c>
      <c r="D19289" s="429">
        <v>3.54393</v>
      </c>
      <c r="E19289" s="429">
        <v>3.1639709999999996</v>
      </c>
      <c r="F19289" s="429">
        <v>8.0453389999999985</v>
      </c>
    </row>
    <row r="19290" spans="1:6" x14ac:dyDescent="0.3">
      <c r="A19290" s="336">
        <v>61864</v>
      </c>
      <c r="B19290" s="2" t="s">
        <v>293</v>
      </c>
      <c r="C19290" s="429">
        <v>6.6890409999999996</v>
      </c>
      <c r="D19290" s="429">
        <v>3.5835370000000002</v>
      </c>
      <c r="E19290" s="429">
        <v>3.1055039999999994</v>
      </c>
      <c r="F19290" s="429">
        <v>7.7245659999999958</v>
      </c>
    </row>
    <row r="19291" spans="1:6" x14ac:dyDescent="0.3">
      <c r="A19291" s="336">
        <v>61865</v>
      </c>
      <c r="B19291" s="2" t="s">
        <v>293</v>
      </c>
      <c r="C19291" s="429">
        <v>6.6818049999999998</v>
      </c>
      <c r="D19291" s="429">
        <v>3.6030000000000002</v>
      </c>
      <c r="E19291" s="429">
        <v>3.0788049999999996</v>
      </c>
      <c r="F19291" s="429">
        <v>8.5630299999999977</v>
      </c>
    </row>
    <row r="19292" spans="1:6" x14ac:dyDescent="0.3">
      <c r="A19292" s="336">
        <v>61866</v>
      </c>
      <c r="B19292" s="2" t="s">
        <v>293</v>
      </c>
      <c r="C19292" s="429">
        <v>6.6628210000000001</v>
      </c>
      <c r="D19292" s="429">
        <v>3.655138</v>
      </c>
      <c r="E19292" s="429">
        <v>3.0076830000000001</v>
      </c>
      <c r="F19292" s="429">
        <v>9.4579790000000017</v>
      </c>
    </row>
    <row r="19293" spans="1:6" x14ac:dyDescent="0.3">
      <c r="A19293" s="336">
        <v>61870</v>
      </c>
      <c r="B19293" s="2" t="s">
        <v>293</v>
      </c>
      <c r="C19293" s="429">
        <v>6.7070309999999997</v>
      </c>
      <c r="D19293" s="429">
        <v>3.6062449999999999</v>
      </c>
      <c r="E19293" s="429">
        <v>3.1007859999999998</v>
      </c>
      <c r="F19293" s="429">
        <v>6.448246999999995</v>
      </c>
    </row>
    <row r="19294" spans="1:6" x14ac:dyDescent="0.3">
      <c r="A19294" s="336">
        <v>61872</v>
      </c>
      <c r="B19294" s="2" t="s">
        <v>293</v>
      </c>
      <c r="C19294" s="429">
        <v>6.7180059999999999</v>
      </c>
      <c r="D19294" s="429">
        <v>3.5405419999999999</v>
      </c>
      <c r="E19294" s="429">
        <v>3.1774640000000001</v>
      </c>
      <c r="F19294" s="429">
        <v>8.3949889999999954</v>
      </c>
    </row>
    <row r="19295" spans="1:6" x14ac:dyDescent="0.3">
      <c r="A19295" s="336">
        <v>61873</v>
      </c>
      <c r="B19295" s="2" t="s">
        <v>293</v>
      </c>
      <c r="C19295" s="429">
        <v>6.6872030000000002</v>
      </c>
      <c r="D19295" s="429">
        <v>3.654763</v>
      </c>
      <c r="E19295" s="429">
        <v>3.0324400000000002</v>
      </c>
      <c r="F19295" s="429">
        <v>8.3018059999999991</v>
      </c>
    </row>
    <row r="19296" spans="1:6" x14ac:dyDescent="0.3">
      <c r="A19296" s="336">
        <v>61874</v>
      </c>
      <c r="B19296" s="2" t="s">
        <v>293</v>
      </c>
      <c r="C19296" s="429">
        <v>6.6890910000000003</v>
      </c>
      <c r="D19296" s="429">
        <v>3.5867870000000002</v>
      </c>
      <c r="E19296" s="429">
        <v>3.1023040000000002</v>
      </c>
      <c r="F19296" s="429">
        <v>7.7504690000000096</v>
      </c>
    </row>
    <row r="19297" spans="1:6" x14ac:dyDescent="0.3">
      <c r="A19297" s="336">
        <v>61875</v>
      </c>
      <c r="B19297" s="2" t="s">
        <v>293</v>
      </c>
      <c r="C19297" s="429">
        <v>6.7058080000000002</v>
      </c>
      <c r="D19297" s="429">
        <v>3.5569009999999999</v>
      </c>
      <c r="E19297" s="429">
        <v>3.1489070000000003</v>
      </c>
      <c r="F19297" s="429">
        <v>8.7515539999999916</v>
      </c>
    </row>
    <row r="19298" spans="1:6" x14ac:dyDescent="0.3">
      <c r="A19298" s="336">
        <v>61876</v>
      </c>
      <c r="B19298" s="2" t="s">
        <v>293</v>
      </c>
      <c r="C19298" s="429">
        <v>6.7158189999999998</v>
      </c>
      <c r="D19298" s="429">
        <v>3.6027800000000001</v>
      </c>
      <c r="E19298" s="429">
        <v>3.1130389999999997</v>
      </c>
      <c r="F19298" s="429">
        <v>6.9957629999999966</v>
      </c>
    </row>
    <row r="19299" spans="1:6" x14ac:dyDescent="0.3">
      <c r="A19299" s="336">
        <v>61877</v>
      </c>
      <c r="B19299" s="2" t="s">
        <v>293</v>
      </c>
      <c r="C19299" s="429">
        <v>6.6863919999999997</v>
      </c>
      <c r="D19299" s="429">
        <v>3.6056590000000002</v>
      </c>
      <c r="E19299" s="429">
        <v>3.0807329999999995</v>
      </c>
      <c r="F19299" s="429">
        <v>7.7228929999999991</v>
      </c>
    </row>
    <row r="19300" spans="1:6" x14ac:dyDescent="0.3">
      <c r="A19300" s="336">
        <v>61878</v>
      </c>
      <c r="B19300" s="2" t="s">
        <v>293</v>
      </c>
      <c r="C19300" s="429">
        <v>6.6703999999999999</v>
      </c>
      <c r="D19300" s="429">
        <v>3.6625570000000001</v>
      </c>
      <c r="E19300" s="429">
        <v>3.0078429999999998</v>
      </c>
      <c r="F19300" s="429">
        <v>9.1602509999999882</v>
      </c>
    </row>
    <row r="19301" spans="1:6" x14ac:dyDescent="0.3">
      <c r="A19301" s="336">
        <v>61880</v>
      </c>
      <c r="B19301" s="2" t="s">
        <v>293</v>
      </c>
      <c r="C19301" s="429">
        <v>6.6987649999999999</v>
      </c>
      <c r="D19301" s="429">
        <v>3.5671529999999998</v>
      </c>
      <c r="E19301" s="429">
        <v>3.1316120000000001</v>
      </c>
      <c r="F19301" s="429">
        <v>7.893581999999995</v>
      </c>
    </row>
    <row r="19302" spans="1:6" x14ac:dyDescent="0.3">
      <c r="A19302" s="336">
        <v>61882</v>
      </c>
      <c r="B19302" s="2" t="s">
        <v>293</v>
      </c>
      <c r="C19302" s="429">
        <v>6.7322670000000002</v>
      </c>
      <c r="D19302" s="429">
        <v>3.50129</v>
      </c>
      <c r="E19302" s="429">
        <v>3.2309770000000002</v>
      </c>
      <c r="F19302" s="429">
        <v>9.1955840000000038</v>
      </c>
    </row>
    <row r="19303" spans="1:6" x14ac:dyDescent="0.3">
      <c r="A19303" s="336">
        <v>61883</v>
      </c>
      <c r="B19303" s="2" t="s">
        <v>293</v>
      </c>
      <c r="C19303" s="429">
        <v>6.7045599999999999</v>
      </c>
      <c r="D19303" s="429">
        <v>3.6853600000000002</v>
      </c>
      <c r="E19303" s="429">
        <v>3.0191999999999997</v>
      </c>
      <c r="F19303" s="429">
        <v>6.8088170000000048</v>
      </c>
    </row>
    <row r="19304" spans="1:6" x14ac:dyDescent="0.3">
      <c r="A19304" s="336">
        <v>61884</v>
      </c>
      <c r="B19304" s="2" t="s">
        <v>293</v>
      </c>
      <c r="C19304" s="429">
        <v>6.7119840000000002</v>
      </c>
      <c r="D19304" s="429">
        <v>3.5428410000000001</v>
      </c>
      <c r="E19304" s="429">
        <v>3.169143</v>
      </c>
      <c r="F19304" s="429">
        <v>8.8668250000000057</v>
      </c>
    </row>
    <row r="19305" spans="1:6" x14ac:dyDescent="0.3">
      <c r="A19305" s="336">
        <v>61910</v>
      </c>
      <c r="B19305" s="2" t="s">
        <v>293</v>
      </c>
      <c r="C19305" s="429">
        <v>6.69991</v>
      </c>
      <c r="D19305" s="429">
        <v>3.476985</v>
      </c>
      <c r="E19305" s="429">
        <v>3.222925</v>
      </c>
      <c r="F19305" s="429">
        <v>8.4550459999999958</v>
      </c>
    </row>
    <row r="19306" spans="1:6" x14ac:dyDescent="0.3">
      <c r="A19306" s="336">
        <v>61911</v>
      </c>
      <c r="B19306" s="2" t="s">
        <v>293</v>
      </c>
      <c r="C19306" s="429">
        <v>6.7230410000000003</v>
      </c>
      <c r="D19306" s="429">
        <v>3.4833750000000001</v>
      </c>
      <c r="E19306" s="429">
        <v>3.2396660000000002</v>
      </c>
      <c r="F19306" s="429">
        <v>9.0051399999999973</v>
      </c>
    </row>
    <row r="19307" spans="1:6" x14ac:dyDescent="0.3">
      <c r="A19307" s="336">
        <v>61912</v>
      </c>
      <c r="B19307" s="2" t="s">
        <v>293</v>
      </c>
      <c r="C19307" s="429">
        <v>6.7060880000000003</v>
      </c>
      <c r="D19307" s="429">
        <v>3.4224679999999998</v>
      </c>
      <c r="E19307" s="429">
        <v>3.2836200000000004</v>
      </c>
      <c r="F19307" s="429">
        <v>7.3983179999999962</v>
      </c>
    </row>
    <row r="19308" spans="1:6" x14ac:dyDescent="0.3">
      <c r="A19308" s="336">
        <v>61913</v>
      </c>
      <c r="B19308" s="2" t="s">
        <v>293</v>
      </c>
      <c r="C19308" s="429">
        <v>6.7238309999999997</v>
      </c>
      <c r="D19308" s="429">
        <v>3.5080809999999998</v>
      </c>
      <c r="E19308" s="429">
        <v>3.2157499999999999</v>
      </c>
      <c r="F19308" s="429">
        <v>8.7975210000000033</v>
      </c>
    </row>
    <row r="19309" spans="1:6" x14ac:dyDescent="0.3">
      <c r="A19309" s="336">
        <v>61914</v>
      </c>
      <c r="B19309" s="2" t="s">
        <v>293</v>
      </c>
      <c r="C19309" s="429">
        <v>6.769609</v>
      </c>
      <c r="D19309" s="429">
        <v>3.4800409999999999</v>
      </c>
      <c r="E19309" s="429">
        <v>3.289568</v>
      </c>
      <c r="F19309" s="429">
        <v>9.4411449999999846</v>
      </c>
    </row>
    <row r="19310" spans="1:6" x14ac:dyDescent="0.3">
      <c r="A19310" s="336">
        <v>61917</v>
      </c>
      <c r="B19310" s="2" t="s">
        <v>293</v>
      </c>
      <c r="C19310" s="429">
        <v>6.722302</v>
      </c>
      <c r="D19310" s="429">
        <v>3.4834640000000001</v>
      </c>
      <c r="E19310" s="429">
        <v>3.2388379999999999</v>
      </c>
      <c r="F19310" s="429">
        <v>6.9729799999999997</v>
      </c>
    </row>
    <row r="19311" spans="1:6" x14ac:dyDescent="0.3">
      <c r="A19311" s="336">
        <v>61919</v>
      </c>
      <c r="B19311" s="2" t="s">
        <v>293</v>
      </c>
      <c r="C19311" s="429">
        <v>6.7071750000000003</v>
      </c>
      <c r="D19311" s="429">
        <v>3.514297</v>
      </c>
      <c r="E19311" s="429">
        <v>3.1928780000000003</v>
      </c>
      <c r="F19311" s="429">
        <v>7.7648679999999928</v>
      </c>
    </row>
    <row r="19312" spans="1:6" x14ac:dyDescent="0.3">
      <c r="A19312" s="336">
        <v>61920</v>
      </c>
      <c r="B19312" s="2" t="s">
        <v>293</v>
      </c>
      <c r="C19312" s="429">
        <v>6.6934670000000001</v>
      </c>
      <c r="D19312" s="429">
        <v>3.415743</v>
      </c>
      <c r="E19312" s="429">
        <v>3.2777240000000001</v>
      </c>
      <c r="F19312" s="429">
        <v>7.9699510000000018</v>
      </c>
    </row>
    <row r="19313" spans="1:6" x14ac:dyDescent="0.3">
      <c r="A19313" s="336">
        <v>61924</v>
      </c>
      <c r="B19313" s="2" t="s">
        <v>293</v>
      </c>
      <c r="C19313" s="429">
        <v>6.7419729999999998</v>
      </c>
      <c r="D19313" s="429">
        <v>3.5268640000000002</v>
      </c>
      <c r="E19313" s="429">
        <v>3.2151089999999996</v>
      </c>
      <c r="F19313" s="429">
        <v>6.4726699999999937</v>
      </c>
    </row>
    <row r="19314" spans="1:6" x14ac:dyDescent="0.3">
      <c r="A19314" s="336">
        <v>61925</v>
      </c>
      <c r="B19314" s="2" t="s">
        <v>293</v>
      </c>
      <c r="C19314" s="429">
        <v>6.7656539999999996</v>
      </c>
      <c r="D19314" s="429">
        <v>3.4792960000000002</v>
      </c>
      <c r="E19314" s="429">
        <v>3.2863579999999994</v>
      </c>
      <c r="F19314" s="429">
        <v>9.3291299999999993</v>
      </c>
    </row>
    <row r="19315" spans="1:6" x14ac:dyDescent="0.3">
      <c r="A19315" s="336">
        <v>61928</v>
      </c>
      <c r="B19315" s="2" t="s">
        <v>293</v>
      </c>
      <c r="C19315" s="429">
        <v>6.7430380000000003</v>
      </c>
      <c r="D19315" s="429">
        <v>3.4191660000000001</v>
      </c>
      <c r="E19315" s="429">
        <v>3.3238720000000002</v>
      </c>
      <c r="F19315" s="429">
        <v>9.4553599999999989</v>
      </c>
    </row>
    <row r="19316" spans="1:6" x14ac:dyDescent="0.3">
      <c r="A19316" s="336">
        <v>61929</v>
      </c>
      <c r="B19316" s="2" t="s">
        <v>293</v>
      </c>
      <c r="C19316" s="429">
        <v>6.7439970000000002</v>
      </c>
      <c r="D19316" s="429">
        <v>3.497382</v>
      </c>
      <c r="E19316" s="429">
        <v>3.2466150000000003</v>
      </c>
      <c r="F19316" s="429">
        <v>9.1023929999999993</v>
      </c>
    </row>
    <row r="19317" spans="1:6" x14ac:dyDescent="0.3">
      <c r="A19317" s="336">
        <v>61930</v>
      </c>
      <c r="B19317" s="2" t="s">
        <v>293</v>
      </c>
      <c r="C19317" s="429">
        <v>6.7087190000000003</v>
      </c>
      <c r="D19317" s="429">
        <v>3.4780869999999999</v>
      </c>
      <c r="E19317" s="429">
        <v>3.2306320000000004</v>
      </c>
      <c r="F19317" s="429">
        <v>7.8261910000000015</v>
      </c>
    </row>
    <row r="19318" spans="1:6" x14ac:dyDescent="0.3">
      <c r="A19318" s="336">
        <v>61931</v>
      </c>
      <c r="B19318" s="2" t="s">
        <v>293</v>
      </c>
      <c r="C19318" s="429">
        <v>6.7050900000000002</v>
      </c>
      <c r="D19318" s="429">
        <v>3.4548450000000002</v>
      </c>
      <c r="E19318" s="429">
        <v>3.2502450000000001</v>
      </c>
      <c r="F19318" s="429">
        <v>8.6934530000000052</v>
      </c>
    </row>
    <row r="19319" spans="1:6" x14ac:dyDescent="0.3">
      <c r="A19319" s="336">
        <v>61932</v>
      </c>
      <c r="B19319" s="2" t="s">
        <v>293</v>
      </c>
      <c r="C19319" s="429">
        <v>6.7216430000000003</v>
      </c>
      <c r="D19319" s="429">
        <v>3.535819</v>
      </c>
      <c r="E19319" s="429">
        <v>3.1858240000000002</v>
      </c>
      <c r="F19319" s="429">
        <v>7.0359280000000126</v>
      </c>
    </row>
    <row r="19320" spans="1:6" x14ac:dyDescent="0.3">
      <c r="A19320" s="336">
        <v>61933</v>
      </c>
      <c r="B19320" s="2" t="s">
        <v>293</v>
      </c>
      <c r="C19320" s="429">
        <v>6.7177530000000001</v>
      </c>
      <c r="D19320" s="429">
        <v>3.4312330000000002</v>
      </c>
      <c r="E19320" s="429">
        <v>3.2865199999999999</v>
      </c>
      <c r="F19320" s="429">
        <v>6.8100580000000051</v>
      </c>
    </row>
    <row r="19321" spans="1:6" x14ac:dyDescent="0.3">
      <c r="A19321" s="336">
        <v>61937</v>
      </c>
      <c r="B19321" s="2" t="s">
        <v>293</v>
      </c>
      <c r="C19321" s="429">
        <v>6.7542780000000002</v>
      </c>
      <c r="D19321" s="429">
        <v>3.4875850000000002</v>
      </c>
      <c r="E19321" s="429">
        <v>3.2666930000000001</v>
      </c>
      <c r="F19321" s="429">
        <v>9.2765520000000024</v>
      </c>
    </row>
    <row r="19322" spans="1:6" x14ac:dyDescent="0.3">
      <c r="A19322" s="336">
        <v>61938</v>
      </c>
      <c r="B19322" s="2" t="s">
        <v>293</v>
      </c>
      <c r="C19322" s="429">
        <v>6.7100960000000001</v>
      </c>
      <c r="D19322" s="429">
        <v>3.418555</v>
      </c>
      <c r="E19322" s="429">
        <v>3.2915410000000001</v>
      </c>
      <c r="F19322" s="429">
        <v>8.8332359999999994</v>
      </c>
    </row>
    <row r="19323" spans="1:6" x14ac:dyDescent="0.3">
      <c r="A19323" s="336">
        <v>61940</v>
      </c>
      <c r="B19323" s="2" t="s">
        <v>293</v>
      </c>
      <c r="C19323" s="429">
        <v>6.7386520000000001</v>
      </c>
      <c r="D19323" s="429">
        <v>3.5275449999999999</v>
      </c>
      <c r="E19323" s="429">
        <v>3.2111070000000002</v>
      </c>
      <c r="F19323" s="429">
        <v>6.7514930000000106</v>
      </c>
    </row>
    <row r="19324" spans="1:6" x14ac:dyDescent="0.3">
      <c r="A19324" s="336">
        <v>61942</v>
      </c>
      <c r="B19324" s="2" t="s">
        <v>293</v>
      </c>
      <c r="C19324" s="429">
        <v>6.7100669999999996</v>
      </c>
      <c r="D19324" s="429">
        <v>3.530332</v>
      </c>
      <c r="E19324" s="429">
        <v>3.1797349999999995</v>
      </c>
      <c r="F19324" s="429">
        <v>7.3831490000000031</v>
      </c>
    </row>
    <row r="19325" spans="1:6" x14ac:dyDescent="0.3">
      <c r="A19325" s="336">
        <v>61943</v>
      </c>
      <c r="B19325" s="2" t="s">
        <v>293</v>
      </c>
      <c r="C19325" s="429">
        <v>6.7143839999999999</v>
      </c>
      <c r="D19325" s="429">
        <v>3.4663789999999999</v>
      </c>
      <c r="E19325" s="429">
        <v>3.248005</v>
      </c>
      <c r="F19325" s="429">
        <v>7.3704429999999945</v>
      </c>
    </row>
    <row r="19326" spans="1:6" x14ac:dyDescent="0.3">
      <c r="A19326" s="336">
        <v>61944</v>
      </c>
      <c r="B19326" s="2" t="s">
        <v>293</v>
      </c>
      <c r="C19326" s="429">
        <v>6.7541890000000002</v>
      </c>
      <c r="D19326" s="429">
        <v>3.449497</v>
      </c>
      <c r="E19326" s="429">
        <v>3.3046920000000002</v>
      </c>
      <c r="F19326" s="429">
        <v>6.3151209999999907</v>
      </c>
    </row>
    <row r="19327" spans="1:6" x14ac:dyDescent="0.3">
      <c r="A19327" s="336">
        <v>61951</v>
      </c>
      <c r="B19327" s="2" t="s">
        <v>293</v>
      </c>
      <c r="C19327" s="429">
        <v>6.7477390000000002</v>
      </c>
      <c r="D19327" s="429">
        <v>3.4669840000000001</v>
      </c>
      <c r="E19327" s="429">
        <v>3.2807550000000001</v>
      </c>
      <c r="F19327" s="429">
        <v>9.425175000000003</v>
      </c>
    </row>
    <row r="19328" spans="1:6" x14ac:dyDescent="0.3">
      <c r="A19328" s="336">
        <v>61953</v>
      </c>
      <c r="B19328" s="2" t="s">
        <v>293</v>
      </c>
      <c r="C19328" s="429">
        <v>6.7033459999999998</v>
      </c>
      <c r="D19328" s="429">
        <v>3.5118450000000001</v>
      </c>
      <c r="E19328" s="429">
        <v>3.1915009999999997</v>
      </c>
      <c r="F19328" s="429">
        <v>8.2856729999999956</v>
      </c>
    </row>
    <row r="19329" spans="1:6" x14ac:dyDescent="0.3">
      <c r="A19329" s="336">
        <v>61956</v>
      </c>
      <c r="B19329" s="2" t="s">
        <v>293</v>
      </c>
      <c r="C19329" s="429">
        <v>6.6971129999999999</v>
      </c>
      <c r="D19329" s="429">
        <v>3.5431859999999999</v>
      </c>
      <c r="E19329" s="429">
        <v>3.1539269999999999</v>
      </c>
      <c r="F19329" s="429">
        <v>7.7253399999999885</v>
      </c>
    </row>
    <row r="19330" spans="1:6" x14ac:dyDescent="0.3">
      <c r="A19330" s="336">
        <v>61957</v>
      </c>
      <c r="B19330" s="2" t="s">
        <v>293</v>
      </c>
      <c r="C19330" s="429">
        <v>6.754556</v>
      </c>
      <c r="D19330" s="429">
        <v>3.4031850000000001</v>
      </c>
      <c r="E19330" s="429">
        <v>3.3513709999999999</v>
      </c>
      <c r="F19330" s="429">
        <v>9.6248230000000063</v>
      </c>
    </row>
    <row r="19331" spans="1:6" x14ac:dyDescent="0.3">
      <c r="A19331" s="336">
        <v>62001</v>
      </c>
      <c r="B19331" s="2" t="s">
        <v>295</v>
      </c>
      <c r="C19331" s="429">
        <v>6.9340950000000001</v>
      </c>
      <c r="D19331" s="429">
        <v>3.26925</v>
      </c>
      <c r="E19331" s="429">
        <v>3.6648450000000001</v>
      </c>
      <c r="F19331" s="429">
        <v>12.159364000000004</v>
      </c>
    </row>
    <row r="19332" spans="1:6" x14ac:dyDescent="0.3">
      <c r="A19332" s="336">
        <v>62002</v>
      </c>
      <c r="B19332" s="2" t="s">
        <v>295</v>
      </c>
      <c r="C19332" s="429">
        <v>6.973948</v>
      </c>
      <c r="D19332" s="429">
        <v>3.2570999999999999</v>
      </c>
      <c r="E19332" s="429">
        <v>3.7168480000000002</v>
      </c>
      <c r="F19332" s="429">
        <v>13.439793000000002</v>
      </c>
    </row>
    <row r="19333" spans="1:6" x14ac:dyDescent="0.3">
      <c r="A19333" s="336">
        <v>62006</v>
      </c>
      <c r="B19333" s="2" t="s">
        <v>295</v>
      </c>
      <c r="C19333" s="429">
        <v>6.9326509999999999</v>
      </c>
      <c r="D19333" s="429">
        <v>3.2203020000000002</v>
      </c>
      <c r="E19333" s="429">
        <v>3.7123489999999997</v>
      </c>
      <c r="F19333" s="429">
        <v>13.089572000000004</v>
      </c>
    </row>
    <row r="19334" spans="1:6" x14ac:dyDescent="0.3">
      <c r="A19334" s="336">
        <v>62009</v>
      </c>
      <c r="B19334" s="2" t="s">
        <v>295</v>
      </c>
      <c r="C19334" s="429">
        <v>6.9059790000000003</v>
      </c>
      <c r="D19334" s="429">
        <v>3.3555969999999999</v>
      </c>
      <c r="E19334" s="429">
        <v>3.5503820000000004</v>
      </c>
      <c r="F19334" s="429">
        <v>11.446928000000014</v>
      </c>
    </row>
    <row r="19335" spans="1:6" x14ac:dyDescent="0.3">
      <c r="A19335" s="336">
        <v>62010</v>
      </c>
      <c r="B19335" s="2" t="s">
        <v>295</v>
      </c>
      <c r="C19335" s="429">
        <v>6.9623410000000003</v>
      </c>
      <c r="D19335" s="429">
        <v>3.2611940000000001</v>
      </c>
      <c r="E19335" s="429">
        <v>3.7011470000000002</v>
      </c>
      <c r="F19335" s="429">
        <v>13.278735999999988</v>
      </c>
    </row>
    <row r="19336" spans="1:6" x14ac:dyDescent="0.3">
      <c r="A19336" s="336">
        <v>62011</v>
      </c>
      <c r="B19336" s="2" t="s">
        <v>293</v>
      </c>
      <c r="C19336" s="429">
        <v>6.8110290000000004</v>
      </c>
      <c r="D19336" s="429">
        <v>3.4039250000000001</v>
      </c>
      <c r="E19336" s="429">
        <v>3.4071040000000004</v>
      </c>
      <c r="F19336" s="429">
        <v>10.420537999999986</v>
      </c>
    </row>
    <row r="19337" spans="1:6" x14ac:dyDescent="0.3">
      <c r="A19337" s="336">
        <v>62012</v>
      </c>
      <c r="B19337" s="2" t="s">
        <v>295</v>
      </c>
      <c r="C19337" s="429">
        <v>6.9405000000000001</v>
      </c>
      <c r="D19337" s="429">
        <v>3.2692700000000001</v>
      </c>
      <c r="E19337" s="429">
        <v>3.67123</v>
      </c>
      <c r="F19337" s="429">
        <v>13.002581999999997</v>
      </c>
    </row>
    <row r="19338" spans="1:6" x14ac:dyDescent="0.3">
      <c r="A19338" s="336">
        <v>62013</v>
      </c>
      <c r="B19338" s="2" t="s">
        <v>295</v>
      </c>
      <c r="C19338" s="429">
        <v>6.9725580000000003</v>
      </c>
      <c r="D19338" s="429">
        <v>3.204704</v>
      </c>
      <c r="E19338" s="429">
        <v>3.7678540000000003</v>
      </c>
      <c r="F19338" s="429">
        <v>13.56215499999999</v>
      </c>
    </row>
    <row r="19339" spans="1:6" x14ac:dyDescent="0.3">
      <c r="A19339" s="336">
        <v>62014</v>
      </c>
      <c r="B19339" s="2" t="s">
        <v>295</v>
      </c>
      <c r="C19339" s="429">
        <v>6.9229029999999998</v>
      </c>
      <c r="D19339" s="429">
        <v>3.3118729999999998</v>
      </c>
      <c r="E19339" s="429">
        <v>3.61103</v>
      </c>
      <c r="F19339" s="429">
        <v>12.286763000000008</v>
      </c>
    </row>
    <row r="19340" spans="1:6" x14ac:dyDescent="0.3">
      <c r="A19340" s="336">
        <v>62015</v>
      </c>
      <c r="B19340" s="2" t="s">
        <v>295</v>
      </c>
      <c r="C19340" s="429">
        <v>6.8238320000000003</v>
      </c>
      <c r="D19340" s="429">
        <v>3.4407139999999998</v>
      </c>
      <c r="E19340" s="429">
        <v>3.3831180000000005</v>
      </c>
      <c r="F19340" s="429">
        <v>10.321024999999999</v>
      </c>
    </row>
    <row r="19341" spans="1:6" x14ac:dyDescent="0.3">
      <c r="A19341" s="336">
        <v>62016</v>
      </c>
      <c r="B19341" s="2" t="s">
        <v>295</v>
      </c>
      <c r="C19341" s="429">
        <v>6.8333510000000004</v>
      </c>
      <c r="D19341" s="429">
        <v>3.2361909999999998</v>
      </c>
      <c r="E19341" s="429">
        <v>3.5971600000000006</v>
      </c>
      <c r="F19341" s="429">
        <v>12.694171000000001</v>
      </c>
    </row>
    <row r="19342" spans="1:6" x14ac:dyDescent="0.3">
      <c r="A19342" s="336">
        <v>62017</v>
      </c>
      <c r="B19342" s="2" t="s">
        <v>293</v>
      </c>
      <c r="C19342" s="429">
        <v>6.8482479999999999</v>
      </c>
      <c r="D19342" s="429">
        <v>3.4342609999999998</v>
      </c>
      <c r="E19342" s="429">
        <v>3.4139870000000001</v>
      </c>
      <c r="F19342" s="429">
        <v>10.601037000000005</v>
      </c>
    </row>
    <row r="19343" spans="1:6" x14ac:dyDescent="0.3">
      <c r="A19343" s="336">
        <v>62018</v>
      </c>
      <c r="B19343" s="2" t="s">
        <v>295</v>
      </c>
      <c r="C19343" s="429">
        <v>6.9739420000000001</v>
      </c>
      <c r="D19343" s="429">
        <v>3.2546729999999999</v>
      </c>
      <c r="E19343" s="429">
        <v>3.7192690000000002</v>
      </c>
      <c r="F19343" s="429">
        <v>13.486171999999989</v>
      </c>
    </row>
    <row r="19344" spans="1:6" x14ac:dyDescent="0.3">
      <c r="A19344" s="336">
        <v>62019</v>
      </c>
      <c r="B19344" s="2" t="s">
        <v>295</v>
      </c>
      <c r="C19344" s="429">
        <v>6.8762949999999998</v>
      </c>
      <c r="D19344" s="429">
        <v>3.3485710000000002</v>
      </c>
      <c r="E19344" s="429">
        <v>3.5277239999999996</v>
      </c>
      <c r="F19344" s="429">
        <v>10.901079000000003</v>
      </c>
    </row>
    <row r="19345" spans="1:6" x14ac:dyDescent="0.3">
      <c r="A19345" s="336">
        <v>62021</v>
      </c>
      <c r="B19345" s="2" t="s">
        <v>295</v>
      </c>
      <c r="C19345" s="429">
        <v>6.9382659999999996</v>
      </c>
      <c r="D19345" s="429">
        <v>3.2863389999999999</v>
      </c>
      <c r="E19345" s="429">
        <v>3.6519269999999997</v>
      </c>
      <c r="F19345" s="429">
        <v>12.725372000000007</v>
      </c>
    </row>
    <row r="19346" spans="1:6" x14ac:dyDescent="0.3">
      <c r="A19346" s="336">
        <v>62022</v>
      </c>
      <c r="B19346" s="2" t="s">
        <v>295</v>
      </c>
      <c r="C19346" s="429">
        <v>6.9582990000000002</v>
      </c>
      <c r="D19346" s="429">
        <v>3.2312829999999999</v>
      </c>
      <c r="E19346" s="429">
        <v>3.7270160000000003</v>
      </c>
      <c r="F19346" s="429">
        <v>13.464648000000004</v>
      </c>
    </row>
    <row r="19347" spans="1:6" x14ac:dyDescent="0.3">
      <c r="A19347" s="336">
        <v>62024</v>
      </c>
      <c r="B19347" s="2" t="s">
        <v>295</v>
      </c>
      <c r="C19347" s="429">
        <v>6.990348</v>
      </c>
      <c r="D19347" s="429">
        <v>3.250499</v>
      </c>
      <c r="E19347" s="429">
        <v>3.739849</v>
      </c>
      <c r="F19347" s="429">
        <v>13.642100999999997</v>
      </c>
    </row>
    <row r="19348" spans="1:6" x14ac:dyDescent="0.3">
      <c r="A19348" s="336">
        <v>62025</v>
      </c>
      <c r="B19348" s="2" t="s">
        <v>295</v>
      </c>
      <c r="C19348" s="429">
        <v>6.9485539999999997</v>
      </c>
      <c r="D19348" s="429">
        <v>3.2495419999999999</v>
      </c>
      <c r="E19348" s="429">
        <v>3.6990119999999997</v>
      </c>
      <c r="F19348" s="429">
        <v>13.07732</v>
      </c>
    </row>
    <row r="19349" spans="1:6" x14ac:dyDescent="0.3">
      <c r="A19349" s="336">
        <v>62026</v>
      </c>
      <c r="B19349" s="2" t="s">
        <v>295</v>
      </c>
      <c r="C19349" s="429">
        <v>6.9693449999999997</v>
      </c>
      <c r="D19349" s="429">
        <v>3.2412019999999999</v>
      </c>
      <c r="E19349" s="429">
        <v>3.7281429999999998</v>
      </c>
      <c r="F19349" s="429">
        <v>13.472850000000001</v>
      </c>
    </row>
    <row r="19350" spans="1:6" x14ac:dyDescent="0.3">
      <c r="A19350" s="336">
        <v>62027</v>
      </c>
      <c r="B19350" s="2" t="s">
        <v>295</v>
      </c>
      <c r="C19350" s="429">
        <v>6.8635859999999997</v>
      </c>
      <c r="D19350" s="429">
        <v>3.2567499999999998</v>
      </c>
      <c r="E19350" s="429">
        <v>3.6068359999999999</v>
      </c>
      <c r="F19350" s="429">
        <v>12.680670999999997</v>
      </c>
    </row>
    <row r="19351" spans="1:6" x14ac:dyDescent="0.3">
      <c r="A19351" s="336">
        <v>62028</v>
      </c>
      <c r="B19351" s="2" t="s">
        <v>295</v>
      </c>
      <c r="C19351" s="429">
        <v>6.9879530000000001</v>
      </c>
      <c r="D19351" s="429">
        <v>3.2288139999999999</v>
      </c>
      <c r="E19351" s="429">
        <v>3.7591390000000002</v>
      </c>
      <c r="F19351" s="429">
        <v>13.752103000000005</v>
      </c>
    </row>
    <row r="19352" spans="1:6" x14ac:dyDescent="0.3">
      <c r="A19352" s="336">
        <v>62030</v>
      </c>
      <c r="B19352" s="2" t="s">
        <v>295</v>
      </c>
      <c r="C19352" s="429">
        <v>6.9085710000000002</v>
      </c>
      <c r="D19352" s="429">
        <v>3.2795700000000001</v>
      </c>
      <c r="E19352" s="429">
        <v>3.6290010000000001</v>
      </c>
      <c r="F19352" s="429">
        <v>12.711129000000014</v>
      </c>
    </row>
    <row r="19353" spans="1:6" x14ac:dyDescent="0.3">
      <c r="A19353" s="336">
        <v>62031</v>
      </c>
      <c r="B19353" s="2" t="s">
        <v>295</v>
      </c>
      <c r="C19353" s="429">
        <v>6.9257210000000002</v>
      </c>
      <c r="D19353" s="429">
        <v>3.2217600000000002</v>
      </c>
      <c r="E19353" s="429">
        <v>3.7039610000000001</v>
      </c>
      <c r="F19353" s="429">
        <v>13.189391999999998</v>
      </c>
    </row>
    <row r="19354" spans="1:6" x14ac:dyDescent="0.3">
      <c r="A19354" s="336">
        <v>62032</v>
      </c>
      <c r="B19354" s="2" t="s">
        <v>293</v>
      </c>
      <c r="C19354" s="429">
        <v>6.8317269999999999</v>
      </c>
      <c r="D19354" s="429">
        <v>3.4193959999999999</v>
      </c>
      <c r="E19354" s="429">
        <v>3.412331</v>
      </c>
      <c r="F19354" s="429">
        <v>10.53371400000001</v>
      </c>
    </row>
    <row r="19355" spans="1:6" x14ac:dyDescent="0.3">
      <c r="A19355" s="336">
        <v>62033</v>
      </c>
      <c r="B19355" s="2" t="s">
        <v>295</v>
      </c>
      <c r="C19355" s="429">
        <v>6.9028489999999998</v>
      </c>
      <c r="D19355" s="429">
        <v>3.3678650000000001</v>
      </c>
      <c r="E19355" s="429">
        <v>3.5349839999999997</v>
      </c>
      <c r="F19355" s="429">
        <v>11.544891999999997</v>
      </c>
    </row>
    <row r="19356" spans="1:6" x14ac:dyDescent="0.3">
      <c r="A19356" s="336">
        <v>62034</v>
      </c>
      <c r="B19356" s="2" t="s">
        <v>295</v>
      </c>
      <c r="C19356" s="429">
        <v>6.9514899999999997</v>
      </c>
      <c r="D19356" s="429">
        <v>3.233568</v>
      </c>
      <c r="E19356" s="429">
        <v>3.7179219999999997</v>
      </c>
      <c r="F19356" s="429">
        <v>13.342747999999993</v>
      </c>
    </row>
    <row r="19357" spans="1:6" x14ac:dyDescent="0.3">
      <c r="A19357" s="336">
        <v>62035</v>
      </c>
      <c r="B19357" s="2" t="s">
        <v>295</v>
      </c>
      <c r="C19357" s="429">
        <v>6.979247</v>
      </c>
      <c r="D19357" s="429">
        <v>3.2435969999999998</v>
      </c>
      <c r="E19357" s="429">
        <v>3.7356500000000001</v>
      </c>
      <c r="F19357" s="429">
        <v>13.588964999999995</v>
      </c>
    </row>
    <row r="19358" spans="1:6" x14ac:dyDescent="0.3">
      <c r="A19358" s="336">
        <v>62036</v>
      </c>
      <c r="B19358" s="2" t="s">
        <v>295</v>
      </c>
      <c r="C19358" s="429">
        <v>6.9962010000000001</v>
      </c>
      <c r="D19358" s="429">
        <v>3.2011409999999998</v>
      </c>
      <c r="E19358" s="429">
        <v>3.7950600000000003</v>
      </c>
      <c r="F19358" s="429">
        <v>13.784199999999998</v>
      </c>
    </row>
    <row r="19359" spans="1:6" x14ac:dyDescent="0.3">
      <c r="A19359" s="336">
        <v>62037</v>
      </c>
      <c r="B19359" s="2" t="s">
        <v>295</v>
      </c>
      <c r="C19359" s="429">
        <v>6.9630530000000004</v>
      </c>
      <c r="D19359" s="429">
        <v>3.2175919999999998</v>
      </c>
      <c r="E19359" s="429">
        <v>3.7454610000000006</v>
      </c>
      <c r="F19359" s="429">
        <v>13.559784999999998</v>
      </c>
    </row>
    <row r="19360" spans="1:6" x14ac:dyDescent="0.3">
      <c r="A19360" s="336">
        <v>62040</v>
      </c>
      <c r="B19360" s="2" t="s">
        <v>295</v>
      </c>
      <c r="C19360" s="429">
        <v>7.0367819999999996</v>
      </c>
      <c r="D19360" s="429">
        <v>3.2483070000000001</v>
      </c>
      <c r="E19360" s="429">
        <v>3.7884749999999996</v>
      </c>
      <c r="F19360" s="429">
        <v>14.014068999999999</v>
      </c>
    </row>
    <row r="19361" spans="1:6" x14ac:dyDescent="0.3">
      <c r="A19361" s="336">
        <v>62044</v>
      </c>
      <c r="B19361" s="2" t="s">
        <v>295</v>
      </c>
      <c r="C19361" s="429">
        <v>6.8057129999999999</v>
      </c>
      <c r="D19361" s="429">
        <v>3.313704</v>
      </c>
      <c r="E19361" s="429">
        <v>3.4920089999999999</v>
      </c>
      <c r="F19361" s="429">
        <v>12.010376000000001</v>
      </c>
    </row>
    <row r="19362" spans="1:6" x14ac:dyDescent="0.3">
      <c r="A19362" s="336">
        <v>62045</v>
      </c>
      <c r="B19362" s="2" t="s">
        <v>295</v>
      </c>
      <c r="C19362" s="429">
        <v>6.8992469999999999</v>
      </c>
      <c r="D19362" s="429">
        <v>3.2533599999999998</v>
      </c>
      <c r="E19362" s="429">
        <v>3.6458870000000001</v>
      </c>
      <c r="F19362" s="429">
        <v>12.738782</v>
      </c>
    </row>
    <row r="19363" spans="1:6" x14ac:dyDescent="0.3">
      <c r="A19363" s="336">
        <v>62047</v>
      </c>
      <c r="B19363" s="2" t="s">
        <v>295</v>
      </c>
      <c r="C19363" s="429">
        <v>6.9279099999999998</v>
      </c>
      <c r="D19363" s="429">
        <v>3.2229760000000001</v>
      </c>
      <c r="E19363" s="429">
        <v>3.7049339999999997</v>
      </c>
      <c r="F19363" s="429">
        <v>13.101284</v>
      </c>
    </row>
    <row r="19364" spans="1:6" x14ac:dyDescent="0.3">
      <c r="A19364" s="336">
        <v>62048</v>
      </c>
      <c r="B19364" s="2" t="s">
        <v>295</v>
      </c>
      <c r="C19364" s="429">
        <v>7.0022029999999997</v>
      </c>
      <c r="D19364" s="429">
        <v>3.247509</v>
      </c>
      <c r="E19364" s="429">
        <v>3.7546939999999998</v>
      </c>
      <c r="F19364" s="429">
        <v>13.789919999999995</v>
      </c>
    </row>
    <row r="19365" spans="1:6" x14ac:dyDescent="0.3">
      <c r="A19365" s="336">
        <v>62049</v>
      </c>
      <c r="B19365" s="2" t="s">
        <v>295</v>
      </c>
      <c r="C19365" s="429">
        <v>6.8443310000000004</v>
      </c>
      <c r="D19365" s="429">
        <v>3.4229759999999998</v>
      </c>
      <c r="E19365" s="429">
        <v>3.4213550000000006</v>
      </c>
      <c r="F19365" s="429">
        <v>10.440839000000018</v>
      </c>
    </row>
    <row r="19366" spans="1:6" x14ac:dyDescent="0.3">
      <c r="A19366" s="336">
        <v>62050</v>
      </c>
      <c r="B19366" s="2" t="s">
        <v>295</v>
      </c>
      <c r="C19366" s="429">
        <v>6.7891500000000002</v>
      </c>
      <c r="D19366" s="429">
        <v>3.3548819999999999</v>
      </c>
      <c r="E19366" s="429">
        <v>3.4342680000000003</v>
      </c>
      <c r="F19366" s="429">
        <v>11.904356000000007</v>
      </c>
    </row>
    <row r="19367" spans="1:6" x14ac:dyDescent="0.3">
      <c r="A19367" s="336">
        <v>62051</v>
      </c>
      <c r="B19367" s="2" t="s">
        <v>293</v>
      </c>
      <c r="C19367" s="429">
        <v>6.8228790000000004</v>
      </c>
      <c r="D19367" s="429">
        <v>3.4805820000000001</v>
      </c>
      <c r="E19367" s="429">
        <v>3.3422970000000003</v>
      </c>
      <c r="F19367" s="429">
        <v>10.079727000000005</v>
      </c>
    </row>
    <row r="19368" spans="1:6" x14ac:dyDescent="0.3">
      <c r="A19368" s="336">
        <v>62052</v>
      </c>
      <c r="B19368" s="2" t="s">
        <v>295</v>
      </c>
      <c r="C19368" s="429">
        <v>6.9174720000000001</v>
      </c>
      <c r="D19368" s="429">
        <v>3.2377410000000002</v>
      </c>
      <c r="E19368" s="429">
        <v>3.6797309999999999</v>
      </c>
      <c r="F19368" s="429">
        <v>13.105784</v>
      </c>
    </row>
    <row r="19369" spans="1:6" x14ac:dyDescent="0.3">
      <c r="A19369" s="336">
        <v>62053</v>
      </c>
      <c r="B19369" s="2" t="s">
        <v>295</v>
      </c>
      <c r="C19369" s="429">
        <v>6.8628330000000002</v>
      </c>
      <c r="D19369" s="429">
        <v>3.2957540000000001</v>
      </c>
      <c r="E19369" s="429">
        <v>3.5670790000000001</v>
      </c>
      <c r="F19369" s="429">
        <v>12.385750999999999</v>
      </c>
    </row>
    <row r="19370" spans="1:6" x14ac:dyDescent="0.3">
      <c r="A19370" s="336">
        <v>62054</v>
      </c>
      <c r="B19370" s="2" t="s">
        <v>295</v>
      </c>
      <c r="C19370" s="429">
        <v>6.8736940000000004</v>
      </c>
      <c r="D19370" s="429">
        <v>3.2304719999999998</v>
      </c>
      <c r="E19370" s="429">
        <v>3.6432220000000006</v>
      </c>
      <c r="F19370" s="429">
        <v>12.921638000000005</v>
      </c>
    </row>
    <row r="19371" spans="1:6" x14ac:dyDescent="0.3">
      <c r="A19371" s="336">
        <v>62056</v>
      </c>
      <c r="B19371" s="2" t="s">
        <v>295</v>
      </c>
      <c r="C19371" s="429">
        <v>6.879702</v>
      </c>
      <c r="D19371" s="429">
        <v>3.4021129999999999</v>
      </c>
      <c r="E19371" s="429">
        <v>3.477589</v>
      </c>
      <c r="F19371" s="429">
        <v>10.846600999999993</v>
      </c>
    </row>
    <row r="19372" spans="1:6" x14ac:dyDescent="0.3">
      <c r="A19372" s="336">
        <v>62060</v>
      </c>
      <c r="B19372" s="2" t="s">
        <v>295</v>
      </c>
      <c r="C19372" s="429">
        <v>7.0634690000000004</v>
      </c>
      <c r="D19372" s="429">
        <v>3.2604790000000001</v>
      </c>
      <c r="E19372" s="429">
        <v>3.8029900000000003</v>
      </c>
      <c r="F19372" s="429">
        <v>14.082211000000001</v>
      </c>
    </row>
    <row r="19373" spans="1:6" x14ac:dyDescent="0.3">
      <c r="A19373" s="336">
        <v>62061</v>
      </c>
      <c r="B19373" s="2" t="s">
        <v>295</v>
      </c>
      <c r="C19373" s="429">
        <v>6.938205</v>
      </c>
      <c r="D19373" s="429">
        <v>3.2424590000000002</v>
      </c>
      <c r="E19373" s="429">
        <v>3.6957459999999998</v>
      </c>
      <c r="F19373" s="429">
        <v>12.561972000000004</v>
      </c>
    </row>
    <row r="19374" spans="1:6" x14ac:dyDescent="0.3">
      <c r="A19374" s="336">
        <v>62062</v>
      </c>
      <c r="B19374" s="2" t="s">
        <v>295</v>
      </c>
      <c r="C19374" s="429">
        <v>6.9545849999999998</v>
      </c>
      <c r="D19374" s="429">
        <v>3.2313079999999998</v>
      </c>
      <c r="E19374" s="429">
        <v>3.7232769999999999</v>
      </c>
      <c r="F19374" s="429">
        <v>13.368948000000003</v>
      </c>
    </row>
    <row r="19375" spans="1:6" x14ac:dyDescent="0.3">
      <c r="A19375" s="336">
        <v>62063</v>
      </c>
      <c r="B19375" s="2" t="s">
        <v>295</v>
      </c>
      <c r="C19375" s="429">
        <v>6.8846129999999999</v>
      </c>
      <c r="D19375" s="429">
        <v>3.2851149999999998</v>
      </c>
      <c r="E19375" s="429">
        <v>3.5994980000000001</v>
      </c>
      <c r="F19375" s="429">
        <v>12.566230999999995</v>
      </c>
    </row>
    <row r="19376" spans="1:6" x14ac:dyDescent="0.3">
      <c r="A19376" s="336">
        <v>62065</v>
      </c>
      <c r="B19376" s="2" t="s">
        <v>295</v>
      </c>
      <c r="C19376" s="429">
        <v>6.8947909999999997</v>
      </c>
      <c r="D19376" s="429">
        <v>3.2497989999999999</v>
      </c>
      <c r="E19376" s="429">
        <v>3.6449919999999998</v>
      </c>
      <c r="F19376" s="429">
        <v>12.788370999999994</v>
      </c>
    </row>
    <row r="19377" spans="1:6" x14ac:dyDescent="0.3">
      <c r="A19377" s="336">
        <v>62067</v>
      </c>
      <c r="B19377" s="2" t="s">
        <v>295</v>
      </c>
      <c r="C19377" s="429">
        <v>6.9520239999999998</v>
      </c>
      <c r="D19377" s="429">
        <v>3.267703</v>
      </c>
      <c r="E19377" s="429">
        <v>3.6843209999999997</v>
      </c>
      <c r="F19377" s="429">
        <v>13.061033000000002</v>
      </c>
    </row>
    <row r="19378" spans="1:6" x14ac:dyDescent="0.3">
      <c r="A19378" s="336">
        <v>62069</v>
      </c>
      <c r="B19378" s="2" t="s">
        <v>295</v>
      </c>
      <c r="C19378" s="429">
        <v>6.9054419999999999</v>
      </c>
      <c r="D19378" s="429">
        <v>3.3592650000000002</v>
      </c>
      <c r="E19378" s="429">
        <v>3.5461769999999997</v>
      </c>
      <c r="F19378" s="429">
        <v>11.289300999999995</v>
      </c>
    </row>
    <row r="19379" spans="1:6" x14ac:dyDescent="0.3">
      <c r="A19379" s="336">
        <v>62070</v>
      </c>
      <c r="B19379" s="2" t="s">
        <v>295</v>
      </c>
      <c r="C19379" s="429">
        <v>6.8758840000000001</v>
      </c>
      <c r="D19379" s="429">
        <v>3.2927550000000001</v>
      </c>
      <c r="E19379" s="429">
        <v>3.583129</v>
      </c>
      <c r="F19379" s="429">
        <v>12.390127</v>
      </c>
    </row>
    <row r="19380" spans="1:6" x14ac:dyDescent="0.3">
      <c r="A19380" s="336">
        <v>62074</v>
      </c>
      <c r="B19380" s="2" t="s">
        <v>295</v>
      </c>
      <c r="C19380" s="429">
        <v>6.922345</v>
      </c>
      <c r="D19380" s="429">
        <v>3.3004319999999998</v>
      </c>
      <c r="E19380" s="429">
        <v>3.6219130000000002</v>
      </c>
      <c r="F19380" s="429">
        <v>11.674545999999999</v>
      </c>
    </row>
    <row r="19381" spans="1:6" x14ac:dyDescent="0.3">
      <c r="A19381" s="336">
        <v>62075</v>
      </c>
      <c r="B19381" s="2" t="s">
        <v>293</v>
      </c>
      <c r="C19381" s="429">
        <v>6.8042759999999998</v>
      </c>
      <c r="D19381" s="429">
        <v>3.4866779999999999</v>
      </c>
      <c r="E19381" s="429">
        <v>3.3175979999999998</v>
      </c>
      <c r="F19381" s="429">
        <v>9.87977699999999</v>
      </c>
    </row>
    <row r="19382" spans="1:6" x14ac:dyDescent="0.3">
      <c r="A19382" s="336">
        <v>62079</v>
      </c>
      <c r="B19382" s="2" t="s">
        <v>295</v>
      </c>
      <c r="C19382" s="429">
        <v>6.9136139999999999</v>
      </c>
      <c r="D19382" s="429">
        <v>3.2866840000000002</v>
      </c>
      <c r="E19382" s="429">
        <v>3.6269299999999998</v>
      </c>
      <c r="F19382" s="429">
        <v>12.664931999999993</v>
      </c>
    </row>
    <row r="19383" spans="1:6" x14ac:dyDescent="0.3">
      <c r="A19383" s="336">
        <v>62080</v>
      </c>
      <c r="B19383" s="2" t="s">
        <v>293</v>
      </c>
      <c r="C19383" s="429">
        <v>6.8009170000000001</v>
      </c>
      <c r="D19383" s="429">
        <v>3.3541509999999999</v>
      </c>
      <c r="E19383" s="429">
        <v>3.4467660000000002</v>
      </c>
      <c r="F19383" s="429">
        <v>10.571825000000004</v>
      </c>
    </row>
    <row r="19384" spans="1:6" x14ac:dyDescent="0.3">
      <c r="A19384" s="336">
        <v>62081</v>
      </c>
      <c r="B19384" s="2" t="s">
        <v>295</v>
      </c>
      <c r="C19384" s="429">
        <v>6.8435360000000003</v>
      </c>
      <c r="D19384" s="429">
        <v>3.2611020000000002</v>
      </c>
      <c r="E19384" s="429">
        <v>3.5824340000000001</v>
      </c>
      <c r="F19384" s="429">
        <v>12.576035000000005</v>
      </c>
    </row>
    <row r="19385" spans="1:6" x14ac:dyDescent="0.3">
      <c r="A19385" s="336">
        <v>62082</v>
      </c>
      <c r="B19385" s="2" t="s">
        <v>295</v>
      </c>
      <c r="C19385" s="429">
        <v>6.7260460000000002</v>
      </c>
      <c r="D19385" s="429">
        <v>3.3719169999999998</v>
      </c>
      <c r="E19385" s="429">
        <v>3.3541290000000004</v>
      </c>
      <c r="F19385" s="429">
        <v>11.472525999999988</v>
      </c>
    </row>
    <row r="19386" spans="1:6" x14ac:dyDescent="0.3">
      <c r="A19386" s="336">
        <v>62083</v>
      </c>
      <c r="B19386" s="2" t="s">
        <v>293</v>
      </c>
      <c r="C19386" s="429">
        <v>6.7834979999999998</v>
      </c>
      <c r="D19386" s="429">
        <v>3.5228229999999998</v>
      </c>
      <c r="E19386" s="429">
        <v>3.260675</v>
      </c>
      <c r="F19386" s="429">
        <v>9.55066699999999</v>
      </c>
    </row>
    <row r="19387" spans="1:6" x14ac:dyDescent="0.3">
      <c r="A19387" s="336">
        <v>62084</v>
      </c>
      <c r="B19387" s="2" t="s">
        <v>295</v>
      </c>
      <c r="C19387" s="429">
        <v>6.9862149999999996</v>
      </c>
      <c r="D19387" s="429">
        <v>3.2494540000000001</v>
      </c>
      <c r="E19387" s="429">
        <v>3.7367609999999996</v>
      </c>
      <c r="F19387" s="429">
        <v>13.621923000000002</v>
      </c>
    </row>
    <row r="19388" spans="1:6" x14ac:dyDescent="0.3">
      <c r="A19388" s="336">
        <v>62086</v>
      </c>
      <c r="B19388" s="2" t="s">
        <v>295</v>
      </c>
      <c r="C19388" s="429">
        <v>6.9121870000000003</v>
      </c>
      <c r="D19388" s="429">
        <v>3.3138049999999999</v>
      </c>
      <c r="E19388" s="429">
        <v>3.5983820000000004</v>
      </c>
      <c r="F19388" s="429">
        <v>11.271219000000002</v>
      </c>
    </row>
    <row r="19389" spans="1:6" x14ac:dyDescent="0.3">
      <c r="A19389" s="336">
        <v>62087</v>
      </c>
      <c r="B19389" s="2" t="s">
        <v>295</v>
      </c>
      <c r="C19389" s="429">
        <v>6.9904320000000002</v>
      </c>
      <c r="D19389" s="429">
        <v>3.246775</v>
      </c>
      <c r="E19389" s="429">
        <v>3.7436570000000002</v>
      </c>
      <c r="F19389" s="429">
        <v>13.677465999999995</v>
      </c>
    </row>
    <row r="19390" spans="1:6" x14ac:dyDescent="0.3">
      <c r="A19390" s="336">
        <v>62088</v>
      </c>
      <c r="B19390" s="2" t="s">
        <v>295</v>
      </c>
      <c r="C19390" s="429">
        <v>6.9189410000000002</v>
      </c>
      <c r="D19390" s="429">
        <v>3.3199519999999998</v>
      </c>
      <c r="E19390" s="429">
        <v>3.5989890000000004</v>
      </c>
      <c r="F19390" s="429">
        <v>11.814994000000006</v>
      </c>
    </row>
    <row r="19391" spans="1:6" x14ac:dyDescent="0.3">
      <c r="A19391" s="336">
        <v>62090</v>
      </c>
      <c r="B19391" s="2" t="s">
        <v>295</v>
      </c>
      <c r="C19391" s="429">
        <v>7.0753519999999996</v>
      </c>
      <c r="D19391" s="429">
        <v>3.2637269999999998</v>
      </c>
      <c r="E19391" s="429">
        <v>3.8116249999999998</v>
      </c>
      <c r="F19391" s="429">
        <v>14.113375000000005</v>
      </c>
    </row>
    <row r="19392" spans="1:6" x14ac:dyDescent="0.3">
      <c r="A19392" s="336">
        <v>62091</v>
      </c>
      <c r="B19392" s="2" t="s">
        <v>295</v>
      </c>
      <c r="C19392" s="429">
        <v>6.9073500000000001</v>
      </c>
      <c r="D19392" s="429">
        <v>3.3546659999999999</v>
      </c>
      <c r="E19392" s="429">
        <v>3.5526840000000002</v>
      </c>
      <c r="F19392" s="429">
        <v>11.02867000000002</v>
      </c>
    </row>
    <row r="19393" spans="1:6" x14ac:dyDescent="0.3">
      <c r="A19393" s="336">
        <v>62092</v>
      </c>
      <c r="B19393" s="2" t="s">
        <v>295</v>
      </c>
      <c r="C19393" s="429">
        <v>6.8008850000000001</v>
      </c>
      <c r="D19393" s="429">
        <v>3.282759</v>
      </c>
      <c r="E19393" s="429">
        <v>3.5181260000000001</v>
      </c>
      <c r="F19393" s="429">
        <v>12.285970999999996</v>
      </c>
    </row>
    <row r="19394" spans="1:6" x14ac:dyDescent="0.3">
      <c r="A19394" s="336">
        <v>62094</v>
      </c>
      <c r="B19394" s="2" t="s">
        <v>293</v>
      </c>
      <c r="C19394" s="429">
        <v>6.8156970000000001</v>
      </c>
      <c r="D19394" s="429">
        <v>3.4802059999999999</v>
      </c>
      <c r="E19394" s="429">
        <v>3.3354910000000002</v>
      </c>
      <c r="F19394" s="429">
        <v>10.000456000000007</v>
      </c>
    </row>
    <row r="19395" spans="1:6" x14ac:dyDescent="0.3">
      <c r="A19395" s="336">
        <v>62095</v>
      </c>
      <c r="B19395" s="2" t="s">
        <v>295</v>
      </c>
      <c r="C19395" s="429">
        <v>6.9876199999999997</v>
      </c>
      <c r="D19395" s="429">
        <v>3.2505500000000001</v>
      </c>
      <c r="E19395" s="429">
        <v>3.7370699999999997</v>
      </c>
      <c r="F19395" s="429">
        <v>13.626500999999998</v>
      </c>
    </row>
    <row r="19396" spans="1:6" x14ac:dyDescent="0.3">
      <c r="A19396" s="336">
        <v>62097</v>
      </c>
      <c r="B19396" s="2" t="s">
        <v>295</v>
      </c>
      <c r="C19396" s="429">
        <v>6.9339849999999998</v>
      </c>
      <c r="D19396" s="429">
        <v>3.2823220000000002</v>
      </c>
      <c r="E19396" s="429">
        <v>3.6516629999999997</v>
      </c>
      <c r="F19396" s="429">
        <v>12.459258999999989</v>
      </c>
    </row>
    <row r="19397" spans="1:6" x14ac:dyDescent="0.3">
      <c r="A19397" s="336">
        <v>62201</v>
      </c>
      <c r="B19397" s="2" t="s">
        <v>295</v>
      </c>
      <c r="C19397" s="429">
        <v>7.0468190000000002</v>
      </c>
      <c r="D19397" s="429">
        <v>3.2637049999999999</v>
      </c>
      <c r="E19397" s="429">
        <v>3.7831140000000003</v>
      </c>
      <c r="F19397" s="429">
        <v>13.986428000000011</v>
      </c>
    </row>
    <row r="19398" spans="1:6" x14ac:dyDescent="0.3">
      <c r="A19398" s="336">
        <v>62203</v>
      </c>
      <c r="B19398" s="2" t="s">
        <v>295</v>
      </c>
      <c r="C19398" s="429">
        <v>6.9987199999999996</v>
      </c>
      <c r="D19398" s="429">
        <v>3.2613080000000001</v>
      </c>
      <c r="E19398" s="429">
        <v>3.7374119999999995</v>
      </c>
      <c r="F19398" s="429">
        <v>13.74917099999999</v>
      </c>
    </row>
    <row r="19399" spans="1:6" x14ac:dyDescent="0.3">
      <c r="A19399" s="336">
        <v>62204</v>
      </c>
      <c r="B19399" s="2" t="s">
        <v>295</v>
      </c>
      <c r="C19399" s="429">
        <v>7.0166459999999997</v>
      </c>
      <c r="D19399" s="429">
        <v>3.2607520000000001</v>
      </c>
      <c r="E19399" s="429">
        <v>3.7558939999999996</v>
      </c>
      <c r="F19399" s="429">
        <v>13.870366000000004</v>
      </c>
    </row>
    <row r="19400" spans="1:6" x14ac:dyDescent="0.3">
      <c r="A19400" s="336">
        <v>62205</v>
      </c>
      <c r="B19400" s="2" t="s">
        <v>295</v>
      </c>
      <c r="C19400" s="429">
        <v>7.027317</v>
      </c>
      <c r="D19400" s="429">
        <v>3.267757</v>
      </c>
      <c r="E19400" s="429">
        <v>3.75956</v>
      </c>
      <c r="F19400" s="429">
        <v>13.876834000000009</v>
      </c>
    </row>
    <row r="19401" spans="1:6" x14ac:dyDescent="0.3">
      <c r="A19401" s="336">
        <v>62206</v>
      </c>
      <c r="B19401" s="2" t="s">
        <v>295</v>
      </c>
      <c r="C19401" s="429">
        <v>7.0615550000000002</v>
      </c>
      <c r="D19401" s="429">
        <v>3.2816040000000002</v>
      </c>
      <c r="E19401" s="429">
        <v>3.7799510000000001</v>
      </c>
      <c r="F19401" s="429">
        <v>13.905711000000004</v>
      </c>
    </row>
    <row r="19402" spans="1:6" x14ac:dyDescent="0.3">
      <c r="A19402" s="336">
        <v>62207</v>
      </c>
      <c r="B19402" s="2" t="s">
        <v>295</v>
      </c>
      <c r="C19402" s="429">
        <v>7.0341760000000004</v>
      </c>
      <c r="D19402" s="429">
        <v>3.2732220000000001</v>
      </c>
      <c r="E19402" s="429">
        <v>3.7609540000000004</v>
      </c>
      <c r="F19402" s="429">
        <v>13.857557</v>
      </c>
    </row>
    <row r="19403" spans="1:6" x14ac:dyDescent="0.3">
      <c r="A19403" s="336">
        <v>62208</v>
      </c>
      <c r="B19403" s="2" t="s">
        <v>295</v>
      </c>
      <c r="C19403" s="429">
        <v>6.9760920000000004</v>
      </c>
      <c r="D19403" s="429">
        <v>3.2417120000000001</v>
      </c>
      <c r="E19403" s="429">
        <v>3.7343800000000003</v>
      </c>
      <c r="F19403" s="429">
        <v>13.468506000000005</v>
      </c>
    </row>
    <row r="19404" spans="1:6" x14ac:dyDescent="0.3">
      <c r="A19404" s="336">
        <v>62214</v>
      </c>
      <c r="B19404" s="2" t="s">
        <v>293</v>
      </c>
      <c r="C19404" s="429">
        <v>6.896585</v>
      </c>
      <c r="D19404" s="429">
        <v>3.2592270000000001</v>
      </c>
      <c r="E19404" s="429">
        <v>3.6373579999999999</v>
      </c>
      <c r="F19404" s="429">
        <v>11.188539999999989</v>
      </c>
    </row>
    <row r="19405" spans="1:6" x14ac:dyDescent="0.3">
      <c r="A19405" s="336">
        <v>62215</v>
      </c>
      <c r="B19405" s="2" t="s">
        <v>293</v>
      </c>
      <c r="C19405" s="429">
        <v>6.8803020000000004</v>
      </c>
      <c r="D19405" s="429">
        <v>3.2928649999999999</v>
      </c>
      <c r="E19405" s="429">
        <v>3.5874370000000004</v>
      </c>
      <c r="F19405" s="429">
        <v>11.691178999999998</v>
      </c>
    </row>
    <row r="19406" spans="1:6" x14ac:dyDescent="0.3">
      <c r="A19406" s="336">
        <v>62217</v>
      </c>
      <c r="B19406" s="2" t="s">
        <v>293</v>
      </c>
      <c r="C19406" s="429">
        <v>6.9140579999999998</v>
      </c>
      <c r="D19406" s="429">
        <v>3.2164079999999999</v>
      </c>
      <c r="E19406" s="429">
        <v>3.6976499999999999</v>
      </c>
      <c r="F19406" s="429">
        <v>10.885598999999992</v>
      </c>
    </row>
    <row r="19407" spans="1:6" x14ac:dyDescent="0.3">
      <c r="A19407" s="336">
        <v>62218</v>
      </c>
      <c r="B19407" s="2" t="s">
        <v>293</v>
      </c>
      <c r="C19407" s="429">
        <v>6.878457</v>
      </c>
      <c r="D19407" s="429">
        <v>3.2786080000000002</v>
      </c>
      <c r="E19407" s="429">
        <v>3.5998489999999999</v>
      </c>
      <c r="F19407" s="429">
        <v>11.270402000000004</v>
      </c>
    </row>
    <row r="19408" spans="1:6" x14ac:dyDescent="0.3">
      <c r="A19408" s="336">
        <v>62220</v>
      </c>
      <c r="B19408" s="2" t="s">
        <v>295</v>
      </c>
      <c r="C19408" s="429">
        <v>6.9834459999999998</v>
      </c>
      <c r="D19408" s="429">
        <v>3.2917670000000001</v>
      </c>
      <c r="E19408" s="429">
        <v>3.6916789999999997</v>
      </c>
      <c r="F19408" s="429">
        <v>12.880761</v>
      </c>
    </row>
    <row r="19409" spans="1:6" x14ac:dyDescent="0.3">
      <c r="A19409" s="336">
        <v>62221</v>
      </c>
      <c r="B19409" s="2" t="s">
        <v>295</v>
      </c>
      <c r="C19409" s="429">
        <v>6.9702659999999996</v>
      </c>
      <c r="D19409" s="429">
        <v>3.262683</v>
      </c>
      <c r="E19409" s="429">
        <v>3.7075829999999996</v>
      </c>
      <c r="F19409" s="429">
        <v>12.880002999999988</v>
      </c>
    </row>
    <row r="19410" spans="1:6" x14ac:dyDescent="0.3">
      <c r="A19410" s="336">
        <v>62223</v>
      </c>
      <c r="B19410" s="2" t="s">
        <v>295</v>
      </c>
      <c r="C19410" s="429">
        <v>6.9890299999999996</v>
      </c>
      <c r="D19410" s="429">
        <v>3.275995</v>
      </c>
      <c r="E19410" s="429">
        <v>3.7130349999999996</v>
      </c>
      <c r="F19410" s="429">
        <v>13.396552999999997</v>
      </c>
    </row>
    <row r="19411" spans="1:6" x14ac:dyDescent="0.3">
      <c r="A19411" s="336">
        <v>62225</v>
      </c>
      <c r="B19411" s="2" t="s">
        <v>295</v>
      </c>
      <c r="C19411" s="429">
        <v>6.9584970000000004</v>
      </c>
      <c r="D19411" s="429">
        <v>3.2516660000000002</v>
      </c>
      <c r="E19411" s="429">
        <v>3.7068310000000002</v>
      </c>
      <c r="F19411" s="429">
        <v>12.815313000000003</v>
      </c>
    </row>
    <row r="19412" spans="1:6" x14ac:dyDescent="0.3">
      <c r="A19412" s="336">
        <v>62226</v>
      </c>
      <c r="B19412" s="2" t="s">
        <v>295</v>
      </c>
      <c r="C19412" s="429">
        <v>6.9782120000000001</v>
      </c>
      <c r="D19412" s="429">
        <v>3.2631760000000001</v>
      </c>
      <c r="E19412" s="429">
        <v>3.715036</v>
      </c>
      <c r="F19412" s="429">
        <v>13.210755999999996</v>
      </c>
    </row>
    <row r="19413" spans="1:6" x14ac:dyDescent="0.3">
      <c r="A19413" s="336">
        <v>62230</v>
      </c>
      <c r="B19413" s="2" t="s">
        <v>295</v>
      </c>
      <c r="C19413" s="429">
        <v>6.9169130000000001</v>
      </c>
      <c r="D19413" s="429">
        <v>3.3066119999999999</v>
      </c>
      <c r="E19413" s="429">
        <v>3.6103010000000002</v>
      </c>
      <c r="F19413" s="429">
        <v>11.744196000000002</v>
      </c>
    </row>
    <row r="19414" spans="1:6" x14ac:dyDescent="0.3">
      <c r="A19414" s="336">
        <v>62231</v>
      </c>
      <c r="B19414" s="2" t="s">
        <v>293</v>
      </c>
      <c r="C19414" s="429">
        <v>6.86252</v>
      </c>
      <c r="D19414" s="429">
        <v>3.271363</v>
      </c>
      <c r="E19414" s="429">
        <v>3.5911569999999999</v>
      </c>
      <c r="F19414" s="429">
        <v>11.123816999999995</v>
      </c>
    </row>
    <row r="19415" spans="1:6" x14ac:dyDescent="0.3">
      <c r="A19415" s="336">
        <v>62232</v>
      </c>
      <c r="B19415" s="2" t="s">
        <v>295</v>
      </c>
      <c r="C19415" s="429">
        <v>6.9777050000000003</v>
      </c>
      <c r="D19415" s="429">
        <v>3.24091</v>
      </c>
      <c r="E19415" s="429">
        <v>3.7367950000000003</v>
      </c>
      <c r="F19415" s="429">
        <v>13.524358999999997</v>
      </c>
    </row>
    <row r="19416" spans="1:6" x14ac:dyDescent="0.3">
      <c r="A19416" s="336">
        <v>62233</v>
      </c>
      <c r="B19416" s="2" t="s">
        <v>293</v>
      </c>
      <c r="C19416" s="429">
        <v>6.8547039999999999</v>
      </c>
      <c r="D19416" s="429">
        <v>3.2079819999999999</v>
      </c>
      <c r="E19416" s="429">
        <v>3.646722</v>
      </c>
      <c r="F19416" s="429">
        <v>9.1663940000000039</v>
      </c>
    </row>
    <row r="19417" spans="1:6" x14ac:dyDescent="0.3">
      <c r="A19417" s="336">
        <v>62234</v>
      </c>
      <c r="B19417" s="2" t="s">
        <v>295</v>
      </c>
      <c r="C19417" s="429">
        <v>6.9649989999999997</v>
      </c>
      <c r="D19417" s="429">
        <v>3.2332719999999999</v>
      </c>
      <c r="E19417" s="429">
        <v>3.7317269999999998</v>
      </c>
      <c r="F19417" s="429">
        <v>13.425832</v>
      </c>
    </row>
    <row r="19418" spans="1:6" x14ac:dyDescent="0.3">
      <c r="A19418" s="336">
        <v>62236</v>
      </c>
      <c r="B19418" s="2" t="s">
        <v>295</v>
      </c>
      <c r="C19418" s="429">
        <v>7.0289429999999999</v>
      </c>
      <c r="D19418" s="429">
        <v>3.3041580000000002</v>
      </c>
      <c r="E19418" s="429">
        <v>3.7247849999999998</v>
      </c>
      <c r="F19418" s="429">
        <v>13.219041000000004</v>
      </c>
    </row>
    <row r="19419" spans="1:6" x14ac:dyDescent="0.3">
      <c r="A19419" s="336">
        <v>62237</v>
      </c>
      <c r="B19419" s="2" t="s">
        <v>293</v>
      </c>
      <c r="C19419" s="429">
        <v>6.9102439999999996</v>
      </c>
      <c r="D19419" s="429">
        <v>3.2231550000000002</v>
      </c>
      <c r="E19419" s="429">
        <v>3.6870889999999994</v>
      </c>
      <c r="F19419" s="429">
        <v>9.9858469999999997</v>
      </c>
    </row>
    <row r="19420" spans="1:6" x14ac:dyDescent="0.3">
      <c r="A19420" s="336">
        <v>62238</v>
      </c>
      <c r="B19420" s="2" t="s">
        <v>293</v>
      </c>
      <c r="C19420" s="429">
        <v>6.8945980000000002</v>
      </c>
      <c r="D19420" s="429">
        <v>3.2210160000000001</v>
      </c>
      <c r="E19420" s="429">
        <v>3.6735820000000001</v>
      </c>
      <c r="F19420" s="429">
        <v>9.1329889999999949</v>
      </c>
    </row>
    <row r="19421" spans="1:6" x14ac:dyDescent="0.3">
      <c r="A19421" s="336">
        <v>62239</v>
      </c>
      <c r="B19421" s="2" t="s">
        <v>295</v>
      </c>
      <c r="C19421" s="429">
        <v>7.0566430000000002</v>
      </c>
      <c r="D19421" s="429">
        <v>3.2905099999999998</v>
      </c>
      <c r="E19421" s="429">
        <v>3.7661330000000004</v>
      </c>
      <c r="F19421" s="429">
        <v>13.716380000000001</v>
      </c>
    </row>
    <row r="19422" spans="1:6" x14ac:dyDescent="0.3">
      <c r="A19422" s="336">
        <v>62240</v>
      </c>
      <c r="B19422" s="2" t="s">
        <v>295</v>
      </c>
      <c r="C19422" s="429">
        <v>7.0735590000000004</v>
      </c>
      <c r="D19422" s="429">
        <v>3.2934600000000001</v>
      </c>
      <c r="E19422" s="429">
        <v>3.7800990000000003</v>
      </c>
      <c r="F19422" s="429">
        <v>13.768351000000003</v>
      </c>
    </row>
    <row r="19423" spans="1:6" x14ac:dyDescent="0.3">
      <c r="A19423" s="336">
        <v>62241</v>
      </c>
      <c r="B19423" s="2" t="s">
        <v>293</v>
      </c>
      <c r="C19423" s="429">
        <v>6.8802539999999999</v>
      </c>
      <c r="D19423" s="429">
        <v>3.2202039999999998</v>
      </c>
      <c r="E19423" s="429">
        <v>3.66005</v>
      </c>
      <c r="F19423" s="429">
        <v>9.9001620000000017</v>
      </c>
    </row>
    <row r="19424" spans="1:6" x14ac:dyDescent="0.3">
      <c r="A19424" s="336">
        <v>62242</v>
      </c>
      <c r="B19424" s="2" t="s">
        <v>293</v>
      </c>
      <c r="C19424" s="429">
        <v>6.8937369999999998</v>
      </c>
      <c r="D19424" s="429">
        <v>3.2323</v>
      </c>
      <c r="E19424" s="429">
        <v>3.6614369999999998</v>
      </c>
      <c r="F19424" s="429">
        <v>10.523949999999999</v>
      </c>
    </row>
    <row r="19425" spans="1:6" x14ac:dyDescent="0.3">
      <c r="A19425" s="336">
        <v>62243</v>
      </c>
      <c r="B19425" s="2" t="s">
        <v>295</v>
      </c>
      <c r="C19425" s="429">
        <v>6.9917530000000001</v>
      </c>
      <c r="D19425" s="429">
        <v>3.3261970000000001</v>
      </c>
      <c r="E19425" s="429">
        <v>3.665556</v>
      </c>
      <c r="F19425" s="429">
        <v>12.518471000000012</v>
      </c>
    </row>
    <row r="19426" spans="1:6" x14ac:dyDescent="0.3">
      <c r="A19426" s="336">
        <v>62244</v>
      </c>
      <c r="B19426" s="2" t="s">
        <v>295</v>
      </c>
      <c r="C19426" s="429">
        <v>7.0347929999999996</v>
      </c>
      <c r="D19426" s="429">
        <v>3.358336</v>
      </c>
      <c r="E19426" s="429">
        <v>3.6764569999999996</v>
      </c>
      <c r="F19426" s="429">
        <v>11.283910999999996</v>
      </c>
    </row>
    <row r="19427" spans="1:6" x14ac:dyDescent="0.3">
      <c r="A19427" s="336">
        <v>62245</v>
      </c>
      <c r="B19427" s="2" t="s">
        <v>295</v>
      </c>
      <c r="C19427" s="429">
        <v>6.922688</v>
      </c>
      <c r="D19427" s="429">
        <v>3.3248579999999999</v>
      </c>
      <c r="E19427" s="429">
        <v>3.5978300000000001</v>
      </c>
      <c r="F19427" s="429">
        <v>11.798523000000003</v>
      </c>
    </row>
    <row r="19428" spans="1:6" x14ac:dyDescent="0.3">
      <c r="A19428" s="336">
        <v>62246</v>
      </c>
      <c r="B19428" s="2" t="s">
        <v>295</v>
      </c>
      <c r="C19428" s="429">
        <v>6.8934490000000004</v>
      </c>
      <c r="D19428" s="429">
        <v>3.2877519999999998</v>
      </c>
      <c r="E19428" s="429">
        <v>3.6056970000000006</v>
      </c>
      <c r="F19428" s="429">
        <v>11.463723999999999</v>
      </c>
    </row>
    <row r="19429" spans="1:6" x14ac:dyDescent="0.3">
      <c r="A19429" s="336">
        <v>62248</v>
      </c>
      <c r="B19429" s="2" t="s">
        <v>295</v>
      </c>
      <c r="C19429" s="429">
        <v>7.0144599999999997</v>
      </c>
      <c r="D19429" s="429">
        <v>3.3832939999999998</v>
      </c>
      <c r="E19429" s="429">
        <v>3.6311659999999999</v>
      </c>
      <c r="F19429" s="429">
        <v>11.979123000000001</v>
      </c>
    </row>
    <row r="19430" spans="1:6" x14ac:dyDescent="0.3">
      <c r="A19430" s="336">
        <v>62249</v>
      </c>
      <c r="B19430" s="2" t="s">
        <v>295</v>
      </c>
      <c r="C19430" s="429">
        <v>6.935765</v>
      </c>
      <c r="D19430" s="429">
        <v>3.252799</v>
      </c>
      <c r="E19430" s="429">
        <v>3.682966</v>
      </c>
      <c r="F19430" s="429">
        <v>12.197480000000013</v>
      </c>
    </row>
    <row r="19431" spans="1:6" x14ac:dyDescent="0.3">
      <c r="A19431" s="336">
        <v>62253</v>
      </c>
      <c r="B19431" s="2" t="s">
        <v>293</v>
      </c>
      <c r="C19431" s="429">
        <v>6.8666840000000002</v>
      </c>
      <c r="D19431" s="429">
        <v>3.2942140000000002</v>
      </c>
      <c r="E19431" s="429">
        <v>3.57247</v>
      </c>
      <c r="F19431" s="429">
        <v>11.488485999999995</v>
      </c>
    </row>
    <row r="19432" spans="1:6" x14ac:dyDescent="0.3">
      <c r="A19432" s="336">
        <v>62254</v>
      </c>
      <c r="B19432" s="2" t="s">
        <v>295</v>
      </c>
      <c r="C19432" s="429">
        <v>6.9420479999999998</v>
      </c>
      <c r="D19432" s="429">
        <v>3.2288030000000001</v>
      </c>
      <c r="E19432" s="429">
        <v>3.7132449999999997</v>
      </c>
      <c r="F19432" s="429">
        <v>12.838023999999997</v>
      </c>
    </row>
    <row r="19433" spans="1:6" x14ac:dyDescent="0.3">
      <c r="A19433" s="336">
        <v>62255</v>
      </c>
      <c r="B19433" s="2" t="s">
        <v>293</v>
      </c>
      <c r="C19433" s="429">
        <v>6.9068659999999999</v>
      </c>
      <c r="D19433" s="429">
        <v>3.2480169999999999</v>
      </c>
      <c r="E19433" s="429">
        <v>3.658849</v>
      </c>
      <c r="F19433" s="429">
        <v>11.519043000000003</v>
      </c>
    </row>
    <row r="19434" spans="1:6" x14ac:dyDescent="0.3">
      <c r="A19434" s="336">
        <v>62257</v>
      </c>
      <c r="B19434" s="2" t="s">
        <v>293</v>
      </c>
      <c r="C19434" s="429">
        <v>6.9075449999999998</v>
      </c>
      <c r="D19434" s="429">
        <v>3.236621</v>
      </c>
      <c r="E19434" s="429">
        <v>3.6709239999999999</v>
      </c>
      <c r="F19434" s="429">
        <v>11.201414</v>
      </c>
    </row>
    <row r="19435" spans="1:6" x14ac:dyDescent="0.3">
      <c r="A19435" s="336">
        <v>62258</v>
      </c>
      <c r="B19435" s="2" t="s">
        <v>295</v>
      </c>
      <c r="C19435" s="429">
        <v>6.9694630000000002</v>
      </c>
      <c r="D19435" s="429">
        <v>3.325469</v>
      </c>
      <c r="E19435" s="429">
        <v>3.6439940000000002</v>
      </c>
      <c r="F19435" s="429">
        <v>12.316718000000002</v>
      </c>
    </row>
    <row r="19436" spans="1:6" x14ac:dyDescent="0.3">
      <c r="A19436" s="336">
        <v>62260</v>
      </c>
      <c r="B19436" s="2" t="s">
        <v>295</v>
      </c>
      <c r="C19436" s="429">
        <v>6.9983230000000001</v>
      </c>
      <c r="D19436" s="429">
        <v>3.3078050000000001</v>
      </c>
      <c r="E19436" s="429">
        <v>3.690518</v>
      </c>
      <c r="F19436" s="429">
        <v>13.026598</v>
      </c>
    </row>
    <row r="19437" spans="1:6" x14ac:dyDescent="0.3">
      <c r="A19437" s="336">
        <v>62261</v>
      </c>
      <c r="B19437" s="2" t="s">
        <v>293</v>
      </c>
      <c r="C19437" s="429">
        <v>6.8449460000000002</v>
      </c>
      <c r="D19437" s="429">
        <v>3.2511019999999999</v>
      </c>
      <c r="E19437" s="429">
        <v>3.5938440000000003</v>
      </c>
      <c r="F19437" s="429">
        <v>9.9820180000000036</v>
      </c>
    </row>
    <row r="19438" spans="1:6" x14ac:dyDescent="0.3">
      <c r="A19438" s="336">
        <v>62262</v>
      </c>
      <c r="B19438" s="2" t="s">
        <v>293</v>
      </c>
      <c r="C19438" s="429">
        <v>6.8405709999999997</v>
      </c>
      <c r="D19438" s="429">
        <v>3.323197</v>
      </c>
      <c r="E19438" s="429">
        <v>3.5173739999999998</v>
      </c>
      <c r="F19438" s="429">
        <v>11.338758999999996</v>
      </c>
    </row>
    <row r="19439" spans="1:6" x14ac:dyDescent="0.3">
      <c r="A19439" s="336">
        <v>62263</v>
      </c>
      <c r="B19439" s="2" t="s">
        <v>293</v>
      </c>
      <c r="C19439" s="429">
        <v>6.8760709999999996</v>
      </c>
      <c r="D19439" s="429">
        <v>3.2460779999999998</v>
      </c>
      <c r="E19439" s="429">
        <v>3.6299929999999998</v>
      </c>
      <c r="F19439" s="429">
        <v>9.9991649999999979</v>
      </c>
    </row>
    <row r="19440" spans="1:6" x14ac:dyDescent="0.3">
      <c r="A19440" s="336">
        <v>62264</v>
      </c>
      <c r="B19440" s="2" t="s">
        <v>293</v>
      </c>
      <c r="C19440" s="429">
        <v>6.9107310000000002</v>
      </c>
      <c r="D19440" s="429">
        <v>3.270626</v>
      </c>
      <c r="E19440" s="429">
        <v>3.6401050000000001</v>
      </c>
      <c r="F19440" s="429">
        <v>11.958793999999997</v>
      </c>
    </row>
    <row r="19441" spans="1:6" x14ac:dyDescent="0.3">
      <c r="A19441" s="336">
        <v>62265</v>
      </c>
      <c r="B19441" s="2" t="s">
        <v>295</v>
      </c>
      <c r="C19441" s="429">
        <v>6.9453550000000002</v>
      </c>
      <c r="D19441" s="429">
        <v>3.333437</v>
      </c>
      <c r="E19441" s="429">
        <v>3.6119180000000002</v>
      </c>
      <c r="F19441" s="429">
        <v>12.009540000000001</v>
      </c>
    </row>
    <row r="19442" spans="1:6" x14ac:dyDescent="0.3">
      <c r="A19442" s="336">
        <v>62268</v>
      </c>
      <c r="B19442" s="2" t="s">
        <v>293</v>
      </c>
      <c r="C19442" s="429">
        <v>6.8976730000000002</v>
      </c>
      <c r="D19442" s="429">
        <v>3.2410540000000001</v>
      </c>
      <c r="E19442" s="429">
        <v>3.6566190000000001</v>
      </c>
      <c r="F19442" s="429">
        <v>10.185385999999994</v>
      </c>
    </row>
    <row r="19443" spans="1:6" x14ac:dyDescent="0.3">
      <c r="A19443" s="336">
        <v>62269</v>
      </c>
      <c r="B19443" s="2" t="s">
        <v>295</v>
      </c>
      <c r="C19443" s="429">
        <v>6.9521730000000002</v>
      </c>
      <c r="D19443" s="429">
        <v>3.2221760000000002</v>
      </c>
      <c r="E19443" s="429">
        <v>3.729997</v>
      </c>
      <c r="F19443" s="429">
        <v>13.121189000000008</v>
      </c>
    </row>
    <row r="19444" spans="1:6" x14ac:dyDescent="0.3">
      <c r="A19444" s="336">
        <v>62271</v>
      </c>
      <c r="B19444" s="2" t="s">
        <v>293</v>
      </c>
      <c r="C19444" s="429">
        <v>6.8847579999999997</v>
      </c>
      <c r="D19444" s="429">
        <v>3.2664979999999999</v>
      </c>
      <c r="E19444" s="429">
        <v>3.6182599999999998</v>
      </c>
      <c r="F19444" s="429">
        <v>11.130434999999999</v>
      </c>
    </row>
    <row r="19445" spans="1:6" x14ac:dyDescent="0.3">
      <c r="A19445" s="336">
        <v>62272</v>
      </c>
      <c r="B19445" s="2" t="s">
        <v>293</v>
      </c>
      <c r="C19445" s="429">
        <v>6.8640249999999998</v>
      </c>
      <c r="D19445" s="429">
        <v>3.2126800000000002</v>
      </c>
      <c r="E19445" s="429">
        <v>3.6513449999999996</v>
      </c>
      <c r="F19445" s="429">
        <v>9.0050759999999883</v>
      </c>
    </row>
    <row r="19446" spans="1:6" x14ac:dyDescent="0.3">
      <c r="A19446" s="336">
        <v>62274</v>
      </c>
      <c r="B19446" s="2" t="s">
        <v>293</v>
      </c>
      <c r="C19446" s="429">
        <v>6.8760079999999997</v>
      </c>
      <c r="D19446" s="429">
        <v>3.2553450000000002</v>
      </c>
      <c r="E19446" s="429">
        <v>3.6206629999999995</v>
      </c>
      <c r="F19446" s="429">
        <v>8.8408560000000094</v>
      </c>
    </row>
    <row r="19447" spans="1:6" x14ac:dyDescent="0.3">
      <c r="A19447" s="336">
        <v>62275</v>
      </c>
      <c r="B19447" s="2" t="s">
        <v>295</v>
      </c>
      <c r="C19447" s="429">
        <v>6.920445</v>
      </c>
      <c r="D19447" s="429">
        <v>3.268548</v>
      </c>
      <c r="E19447" s="429">
        <v>3.6518969999999999</v>
      </c>
      <c r="F19447" s="429">
        <v>11.755750000000013</v>
      </c>
    </row>
    <row r="19448" spans="1:6" x14ac:dyDescent="0.3">
      <c r="A19448" s="336">
        <v>62277</v>
      </c>
      <c r="B19448" s="2" t="s">
        <v>295</v>
      </c>
      <c r="C19448" s="429">
        <v>7.0152229999999998</v>
      </c>
      <c r="D19448" s="429">
        <v>3.4125200000000002</v>
      </c>
      <c r="E19448" s="429">
        <v>3.6027029999999995</v>
      </c>
      <c r="F19448" s="429">
        <v>10.539233000000003</v>
      </c>
    </row>
    <row r="19449" spans="1:6" x14ac:dyDescent="0.3">
      <c r="A19449" s="336">
        <v>62278</v>
      </c>
      <c r="B19449" s="2" t="s">
        <v>293</v>
      </c>
      <c r="C19449" s="429">
        <v>6.8984740000000002</v>
      </c>
      <c r="D19449" s="429">
        <v>3.2664089999999999</v>
      </c>
      <c r="E19449" s="429">
        <v>3.6320650000000003</v>
      </c>
      <c r="F19449" s="429">
        <v>11.326717000000002</v>
      </c>
    </row>
    <row r="19450" spans="1:6" x14ac:dyDescent="0.3">
      <c r="A19450" s="336">
        <v>62280</v>
      </c>
      <c r="B19450" s="2" t="s">
        <v>293</v>
      </c>
      <c r="C19450" s="429">
        <v>6.8172259999999998</v>
      </c>
      <c r="D19450" s="429">
        <v>3.2378300000000002</v>
      </c>
      <c r="E19450" s="429">
        <v>3.5793959999999996</v>
      </c>
      <c r="F19450" s="429">
        <v>8.2220299999999966</v>
      </c>
    </row>
    <row r="19451" spans="1:6" x14ac:dyDescent="0.3">
      <c r="A19451" s="336">
        <v>62281</v>
      </c>
      <c r="B19451" s="2" t="s">
        <v>295</v>
      </c>
      <c r="C19451" s="429">
        <v>6.9389099999999999</v>
      </c>
      <c r="D19451" s="429">
        <v>3.2315960000000001</v>
      </c>
      <c r="E19451" s="429">
        <v>3.7073139999999998</v>
      </c>
      <c r="F19451" s="429">
        <v>12.702459999999995</v>
      </c>
    </row>
    <row r="19452" spans="1:6" x14ac:dyDescent="0.3">
      <c r="A19452" s="336">
        <v>62284</v>
      </c>
      <c r="B19452" s="2" t="s">
        <v>295</v>
      </c>
      <c r="C19452" s="429">
        <v>6.8471760000000002</v>
      </c>
      <c r="D19452" s="429">
        <v>3.3261989999999999</v>
      </c>
      <c r="E19452" s="429">
        <v>3.5209770000000002</v>
      </c>
      <c r="F19452" s="429">
        <v>11.53933</v>
      </c>
    </row>
    <row r="19453" spans="1:6" x14ac:dyDescent="0.3">
      <c r="A19453" s="336">
        <v>62285</v>
      </c>
      <c r="B19453" s="2" t="s">
        <v>295</v>
      </c>
      <c r="C19453" s="429">
        <v>6.9953810000000001</v>
      </c>
      <c r="D19453" s="429">
        <v>3.335591</v>
      </c>
      <c r="E19453" s="429">
        <v>3.6597900000000001</v>
      </c>
      <c r="F19453" s="429">
        <v>12.488273</v>
      </c>
    </row>
    <row r="19454" spans="1:6" x14ac:dyDescent="0.3">
      <c r="A19454" s="336">
        <v>62286</v>
      </c>
      <c r="B19454" s="2" t="s">
        <v>293</v>
      </c>
      <c r="C19454" s="429">
        <v>6.9107019999999997</v>
      </c>
      <c r="D19454" s="429">
        <v>3.187627</v>
      </c>
      <c r="E19454" s="429">
        <v>3.7230749999999997</v>
      </c>
      <c r="F19454" s="429">
        <v>10.138749000000004</v>
      </c>
    </row>
    <row r="19455" spans="1:6" x14ac:dyDescent="0.3">
      <c r="A19455" s="336">
        <v>62288</v>
      </c>
      <c r="B19455" s="2" t="s">
        <v>293</v>
      </c>
      <c r="C19455" s="429">
        <v>6.8691120000000003</v>
      </c>
      <c r="D19455" s="429">
        <v>3.1986319999999999</v>
      </c>
      <c r="E19455" s="429">
        <v>3.6704800000000004</v>
      </c>
      <c r="F19455" s="429">
        <v>9.2182029999999955</v>
      </c>
    </row>
    <row r="19456" spans="1:6" x14ac:dyDescent="0.3">
      <c r="A19456" s="336">
        <v>62293</v>
      </c>
      <c r="B19456" s="2" t="s">
        <v>295</v>
      </c>
      <c r="C19456" s="429">
        <v>6.932912</v>
      </c>
      <c r="D19456" s="429">
        <v>3.2631670000000002</v>
      </c>
      <c r="E19456" s="429">
        <v>3.6697449999999998</v>
      </c>
      <c r="F19456" s="429">
        <v>12.310066999999997</v>
      </c>
    </row>
    <row r="19457" spans="1:6" x14ac:dyDescent="0.3">
      <c r="A19457" s="336">
        <v>62294</v>
      </c>
      <c r="B19457" s="2" t="s">
        <v>295</v>
      </c>
      <c r="C19457" s="429">
        <v>6.9334030000000002</v>
      </c>
      <c r="D19457" s="429">
        <v>3.2261880000000001</v>
      </c>
      <c r="E19457" s="429">
        <v>3.7072150000000001</v>
      </c>
      <c r="F19457" s="429">
        <v>12.995445000000004</v>
      </c>
    </row>
    <row r="19458" spans="1:6" x14ac:dyDescent="0.3">
      <c r="A19458" s="336">
        <v>62295</v>
      </c>
      <c r="B19458" s="2" t="s">
        <v>295</v>
      </c>
      <c r="C19458" s="429">
        <v>7.0403330000000004</v>
      </c>
      <c r="D19458" s="429">
        <v>3.307636</v>
      </c>
      <c r="E19458" s="429">
        <v>3.7326970000000004</v>
      </c>
      <c r="F19458" s="429">
        <v>12.137745000000002</v>
      </c>
    </row>
    <row r="19459" spans="1:6" x14ac:dyDescent="0.3">
      <c r="A19459" s="336">
        <v>62297</v>
      </c>
      <c r="B19459" s="2" t="s">
        <v>293</v>
      </c>
      <c r="C19459" s="429">
        <v>6.8986590000000003</v>
      </c>
      <c r="D19459" s="429">
        <v>3.190315</v>
      </c>
      <c r="E19459" s="429">
        <v>3.7083440000000003</v>
      </c>
      <c r="F19459" s="429">
        <v>9.9936959999999999</v>
      </c>
    </row>
    <row r="19460" spans="1:6" x14ac:dyDescent="0.3">
      <c r="A19460" s="336">
        <v>62298</v>
      </c>
      <c r="B19460" s="2" t="s">
        <v>295</v>
      </c>
      <c r="C19460" s="429">
        <v>7.0223129999999996</v>
      </c>
      <c r="D19460" s="429">
        <v>3.3431519999999999</v>
      </c>
      <c r="E19460" s="429">
        <v>3.6791609999999997</v>
      </c>
      <c r="F19460" s="429">
        <v>12.15988500000001</v>
      </c>
    </row>
    <row r="19461" spans="1:6" x14ac:dyDescent="0.3">
      <c r="A19461" s="336">
        <v>62301</v>
      </c>
      <c r="B19461" s="2" t="s">
        <v>293</v>
      </c>
      <c r="C19461" s="429">
        <v>6.6452280000000004</v>
      </c>
      <c r="D19461" s="429">
        <v>3.35792</v>
      </c>
      <c r="E19461" s="429">
        <v>3.2873080000000003</v>
      </c>
      <c r="F19461" s="429">
        <v>10.735022999999998</v>
      </c>
    </row>
    <row r="19462" spans="1:6" x14ac:dyDescent="0.3">
      <c r="A19462" s="336">
        <v>62305</v>
      </c>
      <c r="B19462" s="2" t="s">
        <v>293</v>
      </c>
      <c r="C19462" s="429">
        <v>6.6304410000000003</v>
      </c>
      <c r="D19462" s="429">
        <v>3.3838780000000002</v>
      </c>
      <c r="E19462" s="429">
        <v>3.2465630000000001</v>
      </c>
      <c r="F19462" s="429">
        <v>10.571033</v>
      </c>
    </row>
    <row r="19463" spans="1:6" x14ac:dyDescent="0.3">
      <c r="A19463" s="336">
        <v>62311</v>
      </c>
      <c r="B19463" s="2" t="s">
        <v>293</v>
      </c>
      <c r="C19463" s="429">
        <v>6.6472899999999999</v>
      </c>
      <c r="D19463" s="429">
        <v>3.63503</v>
      </c>
      <c r="E19463" s="429">
        <v>3.0122599999999999</v>
      </c>
      <c r="F19463" s="429">
        <v>9.2315259999999952</v>
      </c>
    </row>
    <row r="19464" spans="1:6" x14ac:dyDescent="0.3">
      <c r="A19464" s="336">
        <v>62312</v>
      </c>
      <c r="B19464" s="2" t="s">
        <v>293</v>
      </c>
      <c r="C19464" s="429">
        <v>6.55002</v>
      </c>
      <c r="D19464" s="429">
        <v>3.300862</v>
      </c>
      <c r="E19464" s="429">
        <v>3.249158</v>
      </c>
      <c r="F19464" s="429">
        <v>10.420909000000002</v>
      </c>
    </row>
    <row r="19465" spans="1:6" x14ac:dyDescent="0.3">
      <c r="A19465" s="336">
        <v>62313</v>
      </c>
      <c r="B19465" s="2" t="s">
        <v>293</v>
      </c>
      <c r="C19465" s="429">
        <v>6.6506679999999996</v>
      </c>
      <c r="D19465" s="429">
        <v>3.5363579999999999</v>
      </c>
      <c r="E19465" s="429">
        <v>3.1143099999999997</v>
      </c>
      <c r="F19465" s="429">
        <v>10.409849999999992</v>
      </c>
    </row>
    <row r="19466" spans="1:6" x14ac:dyDescent="0.3">
      <c r="A19466" s="336">
        <v>62314</v>
      </c>
      <c r="B19466" s="2" t="s">
        <v>293</v>
      </c>
      <c r="C19466" s="429">
        <v>6.5422739999999999</v>
      </c>
      <c r="D19466" s="429">
        <v>3.3452999999999999</v>
      </c>
      <c r="E19466" s="429">
        <v>3.196974</v>
      </c>
      <c r="F19466" s="429">
        <v>10.049863000000002</v>
      </c>
    </row>
    <row r="19467" spans="1:6" x14ac:dyDescent="0.3">
      <c r="A19467" s="336">
        <v>62316</v>
      </c>
      <c r="B19467" s="2" t="s">
        <v>293</v>
      </c>
      <c r="C19467" s="429">
        <v>6.6514759999999997</v>
      </c>
      <c r="D19467" s="429">
        <v>3.6006239999999998</v>
      </c>
      <c r="E19467" s="429">
        <v>3.0508519999999999</v>
      </c>
      <c r="F19467" s="429">
        <v>9.6564849999999964</v>
      </c>
    </row>
    <row r="19468" spans="1:6" x14ac:dyDescent="0.3">
      <c r="A19468" s="336">
        <v>62319</v>
      </c>
      <c r="B19468" s="2" t="s">
        <v>293</v>
      </c>
      <c r="C19468" s="429">
        <v>6.6397940000000002</v>
      </c>
      <c r="D19468" s="429">
        <v>3.6171829999999998</v>
      </c>
      <c r="E19468" s="429">
        <v>3.0226110000000004</v>
      </c>
      <c r="F19468" s="429">
        <v>8.7207250000000016</v>
      </c>
    </row>
    <row r="19469" spans="1:6" x14ac:dyDescent="0.3">
      <c r="A19469" s="336">
        <v>62320</v>
      </c>
      <c r="B19469" s="2" t="s">
        <v>293</v>
      </c>
      <c r="C19469" s="429">
        <v>6.5956469999999996</v>
      </c>
      <c r="D19469" s="429">
        <v>3.4939369999999998</v>
      </c>
      <c r="E19469" s="429">
        <v>3.1017099999999997</v>
      </c>
      <c r="F19469" s="429">
        <v>9.8776539999999997</v>
      </c>
    </row>
    <row r="19470" spans="1:6" x14ac:dyDescent="0.3">
      <c r="A19470" s="336">
        <v>62321</v>
      </c>
      <c r="B19470" s="2" t="s">
        <v>293</v>
      </c>
      <c r="C19470" s="429">
        <v>6.6546599999999998</v>
      </c>
      <c r="D19470" s="429">
        <v>3.6608839999999998</v>
      </c>
      <c r="E19470" s="429">
        <v>2.993776</v>
      </c>
      <c r="F19470" s="429">
        <v>9.931560999999995</v>
      </c>
    </row>
    <row r="19471" spans="1:6" x14ac:dyDescent="0.3">
      <c r="A19471" s="336">
        <v>62323</v>
      </c>
      <c r="B19471" s="2" t="s">
        <v>293</v>
      </c>
      <c r="C19471" s="429">
        <v>6.6352099999999998</v>
      </c>
      <c r="D19471" s="429">
        <v>3.40673</v>
      </c>
      <c r="E19471" s="429">
        <v>3.2284799999999998</v>
      </c>
      <c r="F19471" s="429">
        <v>9.9667640000000048</v>
      </c>
    </row>
    <row r="19472" spans="1:6" x14ac:dyDescent="0.3">
      <c r="A19472" s="336">
        <v>62324</v>
      </c>
      <c r="B19472" s="2" t="s">
        <v>293</v>
      </c>
      <c r="C19472" s="429">
        <v>6.592784</v>
      </c>
      <c r="D19472" s="429">
        <v>3.468334</v>
      </c>
      <c r="E19472" s="429">
        <v>3.1244499999999999</v>
      </c>
      <c r="F19472" s="429">
        <v>9.6619990000000016</v>
      </c>
    </row>
    <row r="19473" spans="1:6" x14ac:dyDescent="0.3">
      <c r="A19473" s="336">
        <v>62325</v>
      </c>
      <c r="B19473" s="2" t="s">
        <v>293</v>
      </c>
      <c r="C19473" s="429">
        <v>6.6076569999999997</v>
      </c>
      <c r="D19473" s="429">
        <v>3.4762940000000002</v>
      </c>
      <c r="E19473" s="429">
        <v>3.1313629999999995</v>
      </c>
      <c r="F19473" s="429">
        <v>10.133364</v>
      </c>
    </row>
    <row r="19474" spans="1:6" x14ac:dyDescent="0.3">
      <c r="A19474" s="336">
        <v>62326</v>
      </c>
      <c r="B19474" s="2" t="s">
        <v>293</v>
      </c>
      <c r="C19474" s="429">
        <v>6.6245010000000004</v>
      </c>
      <c r="D19474" s="429">
        <v>3.7806660000000001</v>
      </c>
      <c r="E19474" s="429">
        <v>2.8438350000000003</v>
      </c>
      <c r="F19474" s="429">
        <v>8.5517820000000029</v>
      </c>
    </row>
    <row r="19475" spans="1:6" x14ac:dyDescent="0.3">
      <c r="A19475" s="336">
        <v>62330</v>
      </c>
      <c r="B19475" s="2" t="s">
        <v>295</v>
      </c>
      <c r="C19475" s="429">
        <v>6.6371669999999998</v>
      </c>
      <c r="D19475" s="429">
        <v>3.7482790000000001</v>
      </c>
      <c r="E19475" s="429">
        <v>2.8888879999999997</v>
      </c>
      <c r="F19475" s="429">
        <v>10.190986000000002</v>
      </c>
    </row>
    <row r="19476" spans="1:6" x14ac:dyDescent="0.3">
      <c r="A19476" s="336">
        <v>62334</v>
      </c>
      <c r="B19476" s="2" t="s">
        <v>293</v>
      </c>
      <c r="C19476" s="429">
        <v>6.6787890000000001</v>
      </c>
      <c r="D19476" s="429">
        <v>3.5253230000000002</v>
      </c>
      <c r="E19476" s="429">
        <v>3.1534659999999999</v>
      </c>
      <c r="F19476" s="429">
        <v>10.683619000000007</v>
      </c>
    </row>
    <row r="19477" spans="1:6" x14ac:dyDescent="0.3">
      <c r="A19477" s="336">
        <v>62338</v>
      </c>
      <c r="B19477" s="2" t="s">
        <v>293</v>
      </c>
      <c r="C19477" s="429">
        <v>6.6165520000000004</v>
      </c>
      <c r="D19477" s="429">
        <v>3.433694</v>
      </c>
      <c r="E19477" s="429">
        <v>3.1828580000000004</v>
      </c>
      <c r="F19477" s="429">
        <v>10.363298999999991</v>
      </c>
    </row>
    <row r="19478" spans="1:6" x14ac:dyDescent="0.3">
      <c r="A19478" s="336">
        <v>62339</v>
      </c>
      <c r="B19478" s="2" t="s">
        <v>293</v>
      </c>
      <c r="C19478" s="429">
        <v>6.6290500000000003</v>
      </c>
      <c r="D19478" s="429">
        <v>3.5610889999999999</v>
      </c>
      <c r="E19478" s="429">
        <v>3.0679610000000004</v>
      </c>
      <c r="F19478" s="429">
        <v>9.6102969999999956</v>
      </c>
    </row>
    <row r="19479" spans="1:6" x14ac:dyDescent="0.3">
      <c r="A19479" s="336">
        <v>62340</v>
      </c>
      <c r="B19479" s="2" t="s">
        <v>293</v>
      </c>
      <c r="C19479" s="429">
        <v>6.5660610000000004</v>
      </c>
      <c r="D19479" s="429">
        <v>3.3123589999999998</v>
      </c>
      <c r="E19479" s="429">
        <v>3.2537020000000005</v>
      </c>
      <c r="F19479" s="429">
        <v>10.389198000000007</v>
      </c>
    </row>
    <row r="19480" spans="1:6" x14ac:dyDescent="0.3">
      <c r="A19480" s="336">
        <v>62341</v>
      </c>
      <c r="B19480" s="2" t="s">
        <v>293</v>
      </c>
      <c r="C19480" s="429">
        <v>6.6733750000000001</v>
      </c>
      <c r="D19480" s="429">
        <v>3.4768849999999998</v>
      </c>
      <c r="E19480" s="429">
        <v>3.1964900000000003</v>
      </c>
      <c r="F19480" s="429">
        <v>11.035638999999996</v>
      </c>
    </row>
    <row r="19481" spans="1:6" x14ac:dyDescent="0.3">
      <c r="A19481" s="336">
        <v>62343</v>
      </c>
      <c r="B19481" s="2" t="s">
        <v>293</v>
      </c>
      <c r="C19481" s="429">
        <v>6.6049749999999996</v>
      </c>
      <c r="D19481" s="429">
        <v>3.3259759999999998</v>
      </c>
      <c r="E19481" s="429">
        <v>3.2789989999999998</v>
      </c>
      <c r="F19481" s="429">
        <v>10.194837</v>
      </c>
    </row>
    <row r="19482" spans="1:6" x14ac:dyDescent="0.3">
      <c r="A19482" s="336">
        <v>62344</v>
      </c>
      <c r="B19482" s="2" t="s">
        <v>293</v>
      </c>
      <c r="C19482" s="429">
        <v>6.6469699999999996</v>
      </c>
      <c r="D19482" s="429">
        <v>3.605693</v>
      </c>
      <c r="E19482" s="429">
        <v>3.0412769999999996</v>
      </c>
      <c r="F19482" s="429">
        <v>9.040493000000005</v>
      </c>
    </row>
    <row r="19483" spans="1:6" x14ac:dyDescent="0.3">
      <c r="A19483" s="336">
        <v>62345</v>
      </c>
      <c r="B19483" s="2" t="s">
        <v>293</v>
      </c>
      <c r="C19483" s="429">
        <v>6.5805239999999996</v>
      </c>
      <c r="D19483" s="429">
        <v>3.299744</v>
      </c>
      <c r="E19483" s="429">
        <v>3.2807799999999996</v>
      </c>
      <c r="F19483" s="429">
        <v>10.468636999999994</v>
      </c>
    </row>
    <row r="19484" spans="1:6" x14ac:dyDescent="0.3">
      <c r="A19484" s="336">
        <v>62346</v>
      </c>
      <c r="B19484" s="2" t="s">
        <v>293</v>
      </c>
      <c r="C19484" s="429">
        <v>6.6399229999999996</v>
      </c>
      <c r="D19484" s="429">
        <v>3.58725</v>
      </c>
      <c r="E19484" s="429">
        <v>3.0526729999999995</v>
      </c>
      <c r="F19484" s="429">
        <v>9.4219900000000081</v>
      </c>
    </row>
    <row r="19485" spans="1:6" x14ac:dyDescent="0.3">
      <c r="A19485" s="336">
        <v>62347</v>
      </c>
      <c r="B19485" s="2" t="s">
        <v>293</v>
      </c>
      <c r="C19485" s="429">
        <v>6.5770559999999998</v>
      </c>
      <c r="D19485" s="429">
        <v>3.4046400000000001</v>
      </c>
      <c r="E19485" s="429">
        <v>3.1724159999999997</v>
      </c>
      <c r="F19485" s="429">
        <v>10.092885000000003</v>
      </c>
    </row>
    <row r="19486" spans="1:6" x14ac:dyDescent="0.3">
      <c r="A19486" s="336">
        <v>62348</v>
      </c>
      <c r="B19486" s="2" t="s">
        <v>293</v>
      </c>
      <c r="C19486" s="429">
        <v>6.6566999999999998</v>
      </c>
      <c r="D19486" s="429">
        <v>3.3281209999999999</v>
      </c>
      <c r="E19486" s="429">
        <v>3.328579</v>
      </c>
      <c r="F19486" s="429">
        <v>11.571521999999987</v>
      </c>
    </row>
    <row r="19487" spans="1:6" x14ac:dyDescent="0.3">
      <c r="A19487" s="336">
        <v>62349</v>
      </c>
      <c r="B19487" s="2" t="s">
        <v>293</v>
      </c>
      <c r="C19487" s="429">
        <v>6.6243100000000004</v>
      </c>
      <c r="D19487" s="429">
        <v>3.4917340000000001</v>
      </c>
      <c r="E19487" s="429">
        <v>3.1325760000000002</v>
      </c>
      <c r="F19487" s="429">
        <v>10.287542999999999</v>
      </c>
    </row>
    <row r="19488" spans="1:6" x14ac:dyDescent="0.3">
      <c r="A19488" s="336">
        <v>62351</v>
      </c>
      <c r="B19488" s="2" t="s">
        <v>293</v>
      </c>
      <c r="C19488" s="429">
        <v>6.6311390000000001</v>
      </c>
      <c r="D19488" s="429">
        <v>3.4344980000000001</v>
      </c>
      <c r="E19488" s="429">
        <v>3.1966410000000001</v>
      </c>
      <c r="F19488" s="429">
        <v>10.624834999999997</v>
      </c>
    </row>
    <row r="19489" spans="1:6" x14ac:dyDescent="0.3">
      <c r="A19489" s="336">
        <v>62352</v>
      </c>
      <c r="B19489" s="2" t="s">
        <v>293</v>
      </c>
      <c r="C19489" s="429">
        <v>6.6121590000000001</v>
      </c>
      <c r="D19489" s="429">
        <v>3.23977</v>
      </c>
      <c r="E19489" s="429">
        <v>3.3723890000000001</v>
      </c>
      <c r="F19489" s="429">
        <v>11.431026999999993</v>
      </c>
    </row>
    <row r="19490" spans="1:6" x14ac:dyDescent="0.3">
      <c r="A19490" s="336">
        <v>62353</v>
      </c>
      <c r="B19490" s="2" t="s">
        <v>293</v>
      </c>
      <c r="C19490" s="429">
        <v>6.639475</v>
      </c>
      <c r="D19490" s="429">
        <v>3.5313940000000001</v>
      </c>
      <c r="E19490" s="429">
        <v>3.1080809999999999</v>
      </c>
      <c r="F19490" s="429">
        <v>9.0363889999999998</v>
      </c>
    </row>
    <row r="19491" spans="1:6" x14ac:dyDescent="0.3">
      <c r="A19491" s="336">
        <v>62354</v>
      </c>
      <c r="B19491" s="2" t="s">
        <v>293</v>
      </c>
      <c r="C19491" s="429">
        <v>6.6682430000000004</v>
      </c>
      <c r="D19491" s="429">
        <v>3.506653</v>
      </c>
      <c r="E19491" s="429">
        <v>3.1615900000000003</v>
      </c>
      <c r="F19491" s="429">
        <v>11.165354000000008</v>
      </c>
    </row>
    <row r="19492" spans="1:6" x14ac:dyDescent="0.3">
      <c r="A19492" s="336">
        <v>62355</v>
      </c>
      <c r="B19492" s="2" t="s">
        <v>295</v>
      </c>
      <c r="C19492" s="429">
        <v>6.8389959999999999</v>
      </c>
      <c r="D19492" s="429">
        <v>3.3654350000000002</v>
      </c>
      <c r="E19492" s="429">
        <v>3.4735609999999997</v>
      </c>
      <c r="F19492" s="429">
        <v>11.817056000000001</v>
      </c>
    </row>
    <row r="19493" spans="1:6" x14ac:dyDescent="0.3">
      <c r="A19493" s="336">
        <v>62356</v>
      </c>
      <c r="B19493" s="2" t="s">
        <v>293</v>
      </c>
      <c r="C19493" s="429">
        <v>6.5578209999999997</v>
      </c>
      <c r="D19493" s="429">
        <v>3.2676729999999998</v>
      </c>
      <c r="E19493" s="429">
        <v>3.2901479999999999</v>
      </c>
      <c r="F19493" s="429">
        <v>10.694720999999994</v>
      </c>
    </row>
    <row r="19494" spans="1:6" x14ac:dyDescent="0.3">
      <c r="A19494" s="336">
        <v>62357</v>
      </c>
      <c r="B19494" s="2" t="s">
        <v>293</v>
      </c>
      <c r="C19494" s="429">
        <v>6.5287629999999996</v>
      </c>
      <c r="D19494" s="429">
        <v>3.2881170000000002</v>
      </c>
      <c r="E19494" s="429">
        <v>3.2406459999999995</v>
      </c>
      <c r="F19494" s="429">
        <v>10.377524000000008</v>
      </c>
    </row>
    <row r="19495" spans="1:6" x14ac:dyDescent="0.3">
      <c r="A19495" s="336">
        <v>62358</v>
      </c>
      <c r="B19495" s="2" t="s">
        <v>293</v>
      </c>
      <c r="C19495" s="429">
        <v>6.6463570000000001</v>
      </c>
      <c r="D19495" s="429">
        <v>3.6129159999999998</v>
      </c>
      <c r="E19495" s="429">
        <v>3.0334410000000003</v>
      </c>
      <c r="F19495" s="429">
        <v>10.914033000000003</v>
      </c>
    </row>
    <row r="19496" spans="1:6" x14ac:dyDescent="0.3">
      <c r="A19496" s="336">
        <v>62359</v>
      </c>
      <c r="B19496" s="2" t="s">
        <v>293</v>
      </c>
      <c r="C19496" s="429">
        <v>6.6185790000000004</v>
      </c>
      <c r="D19496" s="429">
        <v>3.4531179999999999</v>
      </c>
      <c r="E19496" s="429">
        <v>3.1654610000000005</v>
      </c>
      <c r="F19496" s="429">
        <v>10.324441999999998</v>
      </c>
    </row>
    <row r="19497" spans="1:6" x14ac:dyDescent="0.3">
      <c r="A19497" s="336">
        <v>62360</v>
      </c>
      <c r="B19497" s="2" t="s">
        <v>293</v>
      </c>
      <c r="C19497" s="429">
        <v>6.6153709999999997</v>
      </c>
      <c r="D19497" s="429">
        <v>3.3620380000000001</v>
      </c>
      <c r="E19497" s="429">
        <v>3.2533329999999996</v>
      </c>
      <c r="F19497" s="429">
        <v>10.195734999999999</v>
      </c>
    </row>
    <row r="19498" spans="1:6" x14ac:dyDescent="0.3">
      <c r="A19498" s="336">
        <v>62361</v>
      </c>
      <c r="B19498" s="2" t="s">
        <v>295</v>
      </c>
      <c r="C19498" s="429">
        <v>6.8244749999999996</v>
      </c>
      <c r="D19498" s="429">
        <v>3.358635</v>
      </c>
      <c r="E19498" s="429">
        <v>3.4658399999999996</v>
      </c>
      <c r="F19498" s="429">
        <v>11.903614000000005</v>
      </c>
    </row>
    <row r="19499" spans="1:6" x14ac:dyDescent="0.3">
      <c r="A19499" s="336">
        <v>62362</v>
      </c>
      <c r="B19499" s="2" t="s">
        <v>293</v>
      </c>
      <c r="C19499" s="429">
        <v>6.5746890000000002</v>
      </c>
      <c r="D19499" s="429">
        <v>3.363693</v>
      </c>
      <c r="E19499" s="429">
        <v>3.2109960000000002</v>
      </c>
      <c r="F19499" s="429">
        <v>9.971857</v>
      </c>
    </row>
    <row r="19500" spans="1:6" x14ac:dyDescent="0.3">
      <c r="A19500" s="336">
        <v>62363</v>
      </c>
      <c r="B19500" s="2" t="s">
        <v>293</v>
      </c>
      <c r="C19500" s="429">
        <v>6.5474699999999997</v>
      </c>
      <c r="D19500" s="429">
        <v>3.2405200000000001</v>
      </c>
      <c r="E19500" s="429">
        <v>3.3069499999999996</v>
      </c>
      <c r="F19500" s="429">
        <v>10.914458999999994</v>
      </c>
    </row>
    <row r="19501" spans="1:6" x14ac:dyDescent="0.3">
      <c r="A19501" s="336">
        <v>62365</v>
      </c>
      <c r="B19501" s="2" t="s">
        <v>293</v>
      </c>
      <c r="C19501" s="429">
        <v>6.5883609999999999</v>
      </c>
      <c r="D19501" s="429">
        <v>3.3665690000000001</v>
      </c>
      <c r="E19501" s="429">
        <v>3.2217919999999998</v>
      </c>
      <c r="F19501" s="429">
        <v>10.188830999999993</v>
      </c>
    </row>
    <row r="19502" spans="1:6" x14ac:dyDescent="0.3">
      <c r="A19502" s="336">
        <v>62366</v>
      </c>
      <c r="B19502" s="2" t="s">
        <v>295</v>
      </c>
      <c r="C19502" s="429">
        <v>6.8274460000000001</v>
      </c>
      <c r="D19502" s="429">
        <v>3.4218989999999998</v>
      </c>
      <c r="E19502" s="429">
        <v>3.4055470000000003</v>
      </c>
      <c r="F19502" s="429">
        <v>11.567188999999999</v>
      </c>
    </row>
    <row r="19503" spans="1:6" x14ac:dyDescent="0.3">
      <c r="A19503" s="336">
        <v>62367</v>
      </c>
      <c r="B19503" s="2" t="s">
        <v>293</v>
      </c>
      <c r="C19503" s="429">
        <v>6.6425640000000001</v>
      </c>
      <c r="D19503" s="429">
        <v>3.6873420000000001</v>
      </c>
      <c r="E19503" s="429">
        <v>2.955222</v>
      </c>
      <c r="F19503" s="429">
        <v>8.8649089999999902</v>
      </c>
    </row>
    <row r="19504" spans="1:6" x14ac:dyDescent="0.3">
      <c r="A19504" s="336">
        <v>62370</v>
      </c>
      <c r="B19504" s="2" t="s">
        <v>293</v>
      </c>
      <c r="C19504" s="429">
        <v>6.547504</v>
      </c>
      <c r="D19504" s="429">
        <v>3.2230180000000002</v>
      </c>
      <c r="E19504" s="429">
        <v>3.3244859999999998</v>
      </c>
      <c r="F19504" s="429">
        <v>11.061438999999993</v>
      </c>
    </row>
    <row r="19505" spans="1:6" x14ac:dyDescent="0.3">
      <c r="A19505" s="336">
        <v>62373</v>
      </c>
      <c r="B19505" s="2" t="s">
        <v>293</v>
      </c>
      <c r="C19505" s="429">
        <v>6.6468999999999996</v>
      </c>
      <c r="D19505" s="429">
        <v>3.383775</v>
      </c>
      <c r="E19505" s="429">
        <v>3.2631249999999996</v>
      </c>
      <c r="F19505" s="429">
        <v>11.232838999999998</v>
      </c>
    </row>
    <row r="19506" spans="1:6" x14ac:dyDescent="0.3">
      <c r="A19506" s="336">
        <v>62374</v>
      </c>
      <c r="B19506" s="2" t="s">
        <v>293</v>
      </c>
      <c r="C19506" s="429">
        <v>6.6363880000000002</v>
      </c>
      <c r="D19506" s="429">
        <v>3.770346</v>
      </c>
      <c r="E19506" s="429">
        <v>2.8660420000000002</v>
      </c>
      <c r="F19506" s="429">
        <v>8.8550949999999986</v>
      </c>
    </row>
    <row r="19507" spans="1:6" x14ac:dyDescent="0.3">
      <c r="A19507" s="336">
        <v>62375</v>
      </c>
      <c r="B19507" s="2" t="s">
        <v>293</v>
      </c>
      <c r="C19507" s="429">
        <v>6.6248339999999999</v>
      </c>
      <c r="D19507" s="429">
        <v>3.5187970000000002</v>
      </c>
      <c r="E19507" s="429">
        <v>3.1060369999999997</v>
      </c>
      <c r="F19507" s="429">
        <v>9.3184250000000048</v>
      </c>
    </row>
    <row r="19508" spans="1:6" x14ac:dyDescent="0.3">
      <c r="A19508" s="336">
        <v>62376</v>
      </c>
      <c r="B19508" s="2" t="s">
        <v>293</v>
      </c>
      <c r="C19508" s="429">
        <v>6.6511199999999997</v>
      </c>
      <c r="D19508" s="429">
        <v>3.3530700000000002</v>
      </c>
      <c r="E19508" s="429">
        <v>3.2980499999999995</v>
      </c>
      <c r="F19508" s="429">
        <v>11.269753000000001</v>
      </c>
    </row>
    <row r="19509" spans="1:6" x14ac:dyDescent="0.3">
      <c r="A19509" s="336">
        <v>62378</v>
      </c>
      <c r="B19509" s="2" t="s">
        <v>293</v>
      </c>
      <c r="C19509" s="429">
        <v>6.6311330000000002</v>
      </c>
      <c r="D19509" s="429">
        <v>3.4544220000000001</v>
      </c>
      <c r="E19509" s="429">
        <v>3.1767110000000001</v>
      </c>
      <c r="F19509" s="429">
        <v>9.5059479999999965</v>
      </c>
    </row>
    <row r="19510" spans="1:6" x14ac:dyDescent="0.3">
      <c r="A19510" s="336">
        <v>62379</v>
      </c>
      <c r="B19510" s="2" t="s">
        <v>293</v>
      </c>
      <c r="C19510" s="429">
        <v>6.6573510000000002</v>
      </c>
      <c r="D19510" s="429">
        <v>3.3880150000000002</v>
      </c>
      <c r="E19510" s="429">
        <v>3.269336</v>
      </c>
      <c r="F19510" s="429">
        <v>11.331310000000009</v>
      </c>
    </row>
    <row r="19511" spans="1:6" x14ac:dyDescent="0.3">
      <c r="A19511" s="336">
        <v>62380</v>
      </c>
      <c r="B19511" s="2" t="s">
        <v>293</v>
      </c>
      <c r="C19511" s="429">
        <v>6.6320819999999996</v>
      </c>
      <c r="D19511" s="429">
        <v>3.4855450000000001</v>
      </c>
      <c r="E19511" s="429">
        <v>3.1465369999999995</v>
      </c>
      <c r="F19511" s="429">
        <v>10.502974000000009</v>
      </c>
    </row>
    <row r="19512" spans="1:6" x14ac:dyDescent="0.3">
      <c r="A19512" s="336">
        <v>62401</v>
      </c>
      <c r="B19512" s="2" t="s">
        <v>293</v>
      </c>
      <c r="C19512" s="429">
        <v>6.7553869999999998</v>
      </c>
      <c r="D19512" s="429">
        <v>3.3087749999999998</v>
      </c>
      <c r="E19512" s="429">
        <v>3.446612</v>
      </c>
      <c r="F19512" s="429">
        <v>9.3077399999999955</v>
      </c>
    </row>
    <row r="19513" spans="1:6" x14ac:dyDescent="0.3">
      <c r="A19513" s="336">
        <v>62410</v>
      </c>
      <c r="B19513" s="2" t="s">
        <v>293</v>
      </c>
      <c r="C19513" s="429">
        <v>6.7389999999999999</v>
      </c>
      <c r="D19513" s="429">
        <v>3.5236239999999999</v>
      </c>
      <c r="E19513" s="429">
        <v>3.215376</v>
      </c>
      <c r="F19513" s="429">
        <v>4.7510830000000013</v>
      </c>
    </row>
    <row r="19514" spans="1:6" x14ac:dyDescent="0.3">
      <c r="A19514" s="336">
        <v>62411</v>
      </c>
      <c r="B19514" s="2" t="s">
        <v>293</v>
      </c>
      <c r="C19514" s="429">
        <v>6.7619429999999996</v>
      </c>
      <c r="D19514" s="429">
        <v>3.3041680000000002</v>
      </c>
      <c r="E19514" s="429">
        <v>3.4577749999999994</v>
      </c>
      <c r="F19514" s="429">
        <v>9.7087360000000018</v>
      </c>
    </row>
    <row r="19515" spans="1:6" x14ac:dyDescent="0.3">
      <c r="A19515" s="336">
        <v>62413</v>
      </c>
      <c r="B19515" s="2" t="s">
        <v>293</v>
      </c>
      <c r="C19515" s="429">
        <v>6.7746700000000004</v>
      </c>
      <c r="D19515" s="429">
        <v>3.3583310000000002</v>
      </c>
      <c r="E19515" s="429">
        <v>3.4163390000000002</v>
      </c>
      <c r="F19515" s="429">
        <v>6.8437470000000005</v>
      </c>
    </row>
    <row r="19516" spans="1:6" x14ac:dyDescent="0.3">
      <c r="A19516" s="336">
        <v>62414</v>
      </c>
      <c r="B19516" s="2" t="s">
        <v>293</v>
      </c>
      <c r="C19516" s="429">
        <v>6.7802490000000004</v>
      </c>
      <c r="D19516" s="429">
        <v>3.338625</v>
      </c>
      <c r="E19516" s="429">
        <v>3.4416240000000005</v>
      </c>
      <c r="F19516" s="429">
        <v>9.9192420000000041</v>
      </c>
    </row>
    <row r="19517" spans="1:6" x14ac:dyDescent="0.3">
      <c r="A19517" s="336">
        <v>62417</v>
      </c>
      <c r="B19517" s="2" t="s">
        <v>293</v>
      </c>
      <c r="C19517" s="429">
        <v>6.7285240000000002</v>
      </c>
      <c r="D19517" s="429">
        <v>3.4342229999999998</v>
      </c>
      <c r="E19517" s="429">
        <v>3.2943010000000004</v>
      </c>
      <c r="F19517" s="429">
        <v>5.7179160000000024</v>
      </c>
    </row>
    <row r="19518" spans="1:6" x14ac:dyDescent="0.3">
      <c r="A19518" s="336">
        <v>62418</v>
      </c>
      <c r="B19518" s="2" t="s">
        <v>293</v>
      </c>
      <c r="C19518" s="429">
        <v>6.7918500000000002</v>
      </c>
      <c r="D19518" s="429">
        <v>3.2722250000000002</v>
      </c>
      <c r="E19518" s="429">
        <v>3.519625</v>
      </c>
      <c r="F19518" s="429">
        <v>10.416315999999995</v>
      </c>
    </row>
    <row r="19519" spans="1:6" x14ac:dyDescent="0.3">
      <c r="A19519" s="336">
        <v>62419</v>
      </c>
      <c r="B19519" s="2" t="s">
        <v>293</v>
      </c>
      <c r="C19519" s="429">
        <v>6.7418069999999997</v>
      </c>
      <c r="D19519" s="429">
        <v>3.4011619999999998</v>
      </c>
      <c r="E19519" s="429">
        <v>3.3406449999999999</v>
      </c>
      <c r="F19519" s="429">
        <v>6.0277500000000046</v>
      </c>
    </row>
    <row r="19520" spans="1:6" x14ac:dyDescent="0.3">
      <c r="A19520" s="336">
        <v>62420</v>
      </c>
      <c r="B19520" s="2" t="s">
        <v>293</v>
      </c>
      <c r="C19520" s="429">
        <v>6.7311370000000004</v>
      </c>
      <c r="D19520" s="429">
        <v>3.3658890000000001</v>
      </c>
      <c r="E19520" s="429">
        <v>3.3652480000000002</v>
      </c>
      <c r="F19520" s="429">
        <v>7.3640309999999971</v>
      </c>
    </row>
    <row r="19521" spans="1:6" x14ac:dyDescent="0.3">
      <c r="A19521" s="336">
        <v>62421</v>
      </c>
      <c r="B19521" s="2" t="s">
        <v>293</v>
      </c>
      <c r="C19521" s="429">
        <v>6.7490670000000001</v>
      </c>
      <c r="D19521" s="429">
        <v>3.406561</v>
      </c>
      <c r="E19521" s="429">
        <v>3.3425060000000002</v>
      </c>
      <c r="F19521" s="429">
        <v>6.2228749999999948</v>
      </c>
    </row>
    <row r="19522" spans="1:6" x14ac:dyDescent="0.3">
      <c r="A19522" s="336">
        <v>62422</v>
      </c>
      <c r="B19522" s="2" t="s">
        <v>293</v>
      </c>
      <c r="C19522" s="429">
        <v>6.7796349999999999</v>
      </c>
      <c r="D19522" s="429">
        <v>3.3711009999999999</v>
      </c>
      <c r="E19522" s="429">
        <v>3.408534</v>
      </c>
      <c r="F19522" s="429">
        <v>9.8678439999999981</v>
      </c>
    </row>
    <row r="19523" spans="1:6" x14ac:dyDescent="0.3">
      <c r="A19523" s="336">
        <v>62423</v>
      </c>
      <c r="B19523" s="2" t="s">
        <v>293</v>
      </c>
      <c r="C19523" s="429">
        <v>6.7719240000000003</v>
      </c>
      <c r="D19523" s="429">
        <v>3.4266390000000002</v>
      </c>
      <c r="E19523" s="429">
        <v>3.3452850000000001</v>
      </c>
      <c r="F19523" s="429">
        <v>6.5213039999999864</v>
      </c>
    </row>
    <row r="19524" spans="1:6" x14ac:dyDescent="0.3">
      <c r="A19524" s="336">
        <v>62424</v>
      </c>
      <c r="B19524" s="2" t="s">
        <v>293</v>
      </c>
      <c r="C19524" s="429">
        <v>6.7782600000000004</v>
      </c>
      <c r="D19524" s="429">
        <v>3.2991169999999999</v>
      </c>
      <c r="E19524" s="429">
        <v>3.4791430000000005</v>
      </c>
      <c r="F19524" s="429">
        <v>8.5911299999999997</v>
      </c>
    </row>
    <row r="19525" spans="1:6" x14ac:dyDescent="0.3">
      <c r="A19525" s="336">
        <v>62425</v>
      </c>
      <c r="B19525" s="2" t="s">
        <v>293</v>
      </c>
      <c r="C19525" s="429">
        <v>6.7993959999999998</v>
      </c>
      <c r="D19525" s="429">
        <v>3.3659819999999998</v>
      </c>
      <c r="E19525" s="429">
        <v>3.433414</v>
      </c>
      <c r="F19525" s="429">
        <v>7.080163000000006</v>
      </c>
    </row>
    <row r="19526" spans="1:6" x14ac:dyDescent="0.3">
      <c r="A19526" s="336">
        <v>62426</v>
      </c>
      <c r="B19526" s="2" t="s">
        <v>293</v>
      </c>
      <c r="C19526" s="429">
        <v>6.7877679999999998</v>
      </c>
      <c r="D19526" s="429">
        <v>3.2518280000000002</v>
      </c>
      <c r="E19526" s="429">
        <v>3.5359399999999996</v>
      </c>
      <c r="F19526" s="429">
        <v>9.2443350000000137</v>
      </c>
    </row>
    <row r="19527" spans="1:6" x14ac:dyDescent="0.3">
      <c r="A19527" s="336">
        <v>62427</v>
      </c>
      <c r="B19527" s="2" t="s">
        <v>293</v>
      </c>
      <c r="C19527" s="429">
        <v>6.7201969999999998</v>
      </c>
      <c r="D19527" s="429">
        <v>3.4185729999999999</v>
      </c>
      <c r="E19527" s="429">
        <v>3.3016239999999999</v>
      </c>
      <c r="F19527" s="429">
        <v>5.6621079999999964</v>
      </c>
    </row>
    <row r="19528" spans="1:6" x14ac:dyDescent="0.3">
      <c r="A19528" s="336">
        <v>62428</v>
      </c>
      <c r="B19528" s="2" t="s">
        <v>293</v>
      </c>
      <c r="C19528" s="429">
        <v>6.7247979999999998</v>
      </c>
      <c r="D19528" s="429">
        <v>3.3542930000000002</v>
      </c>
      <c r="E19528" s="429">
        <v>3.3705049999999996</v>
      </c>
      <c r="F19528" s="429">
        <v>7.8590979999999888</v>
      </c>
    </row>
    <row r="19529" spans="1:6" x14ac:dyDescent="0.3">
      <c r="A19529" s="336">
        <v>62431</v>
      </c>
      <c r="B19529" s="2" t="s">
        <v>293</v>
      </c>
      <c r="C19529" s="429">
        <v>6.7726259999999998</v>
      </c>
      <c r="D19529" s="429">
        <v>3.399737</v>
      </c>
      <c r="E19529" s="429">
        <v>3.3728889999999998</v>
      </c>
      <c r="F19529" s="429">
        <v>9.7807759999999959</v>
      </c>
    </row>
    <row r="19530" spans="1:6" x14ac:dyDescent="0.3">
      <c r="A19530" s="336">
        <v>62432</v>
      </c>
      <c r="B19530" s="2" t="s">
        <v>293</v>
      </c>
      <c r="C19530" s="429">
        <v>6.758502</v>
      </c>
      <c r="D19530" s="429">
        <v>3.3444389999999999</v>
      </c>
      <c r="E19530" s="429">
        <v>3.4140630000000001</v>
      </c>
      <c r="F19530" s="429">
        <v>7.8045549999999935</v>
      </c>
    </row>
    <row r="19531" spans="1:6" x14ac:dyDescent="0.3">
      <c r="A19531" s="336">
        <v>62433</v>
      </c>
      <c r="B19531" s="2" t="s">
        <v>293</v>
      </c>
      <c r="C19531" s="429">
        <v>6.7779920000000002</v>
      </c>
      <c r="D19531" s="429">
        <v>3.3625880000000001</v>
      </c>
      <c r="E19531" s="429">
        <v>3.4154040000000001</v>
      </c>
      <c r="F19531" s="429">
        <v>6.5141860000000023</v>
      </c>
    </row>
    <row r="19532" spans="1:6" x14ac:dyDescent="0.3">
      <c r="A19532" s="336">
        <v>62434</v>
      </c>
      <c r="B19532" s="2" t="s">
        <v>293</v>
      </c>
      <c r="C19532" s="429">
        <v>6.7991089999999996</v>
      </c>
      <c r="D19532" s="429">
        <v>3.3025699999999998</v>
      </c>
      <c r="E19532" s="429">
        <v>3.4965389999999998</v>
      </c>
      <c r="F19532" s="429">
        <v>7.8874870000000001</v>
      </c>
    </row>
    <row r="19533" spans="1:6" x14ac:dyDescent="0.3">
      <c r="A19533" s="336">
        <v>62436</v>
      </c>
      <c r="B19533" s="2" t="s">
        <v>293</v>
      </c>
      <c r="C19533" s="429">
        <v>6.7478009999999999</v>
      </c>
      <c r="D19533" s="429">
        <v>3.3378709999999998</v>
      </c>
      <c r="E19533" s="429">
        <v>3.4099300000000001</v>
      </c>
      <c r="F19533" s="429">
        <v>8.2537989999999937</v>
      </c>
    </row>
    <row r="19534" spans="1:6" x14ac:dyDescent="0.3">
      <c r="A19534" s="336">
        <v>62438</v>
      </c>
      <c r="B19534" s="2" t="s">
        <v>293</v>
      </c>
      <c r="C19534" s="429">
        <v>6.7661920000000002</v>
      </c>
      <c r="D19534" s="429">
        <v>3.4058130000000002</v>
      </c>
      <c r="E19534" s="429">
        <v>3.360379</v>
      </c>
      <c r="F19534" s="429">
        <v>9.6825200000000038</v>
      </c>
    </row>
    <row r="19535" spans="1:6" x14ac:dyDescent="0.3">
      <c r="A19535" s="336">
        <v>62439</v>
      </c>
      <c r="B19535" s="2" t="s">
        <v>293</v>
      </c>
      <c r="C19535" s="429">
        <v>6.7178649999999998</v>
      </c>
      <c r="D19535" s="429">
        <v>3.4890500000000002</v>
      </c>
      <c r="E19535" s="429">
        <v>3.2288149999999995</v>
      </c>
      <c r="F19535" s="429">
        <v>5.1254869999999997</v>
      </c>
    </row>
    <row r="19536" spans="1:6" x14ac:dyDescent="0.3">
      <c r="A19536" s="336">
        <v>62440</v>
      </c>
      <c r="B19536" s="2" t="s">
        <v>293</v>
      </c>
      <c r="C19536" s="429">
        <v>6.6928929999999998</v>
      </c>
      <c r="D19536" s="429">
        <v>3.3788230000000001</v>
      </c>
      <c r="E19536" s="429">
        <v>3.3140699999999996</v>
      </c>
      <c r="F19536" s="429">
        <v>8.3852029999999971</v>
      </c>
    </row>
    <row r="19537" spans="1:6" x14ac:dyDescent="0.3">
      <c r="A19537" s="336">
        <v>62441</v>
      </c>
      <c r="B19537" s="2" t="s">
        <v>293</v>
      </c>
      <c r="C19537" s="429">
        <v>6.7613190000000003</v>
      </c>
      <c r="D19537" s="429">
        <v>3.4025750000000001</v>
      </c>
      <c r="E19537" s="429">
        <v>3.3587440000000002</v>
      </c>
      <c r="F19537" s="429">
        <v>6.577407000000008</v>
      </c>
    </row>
    <row r="19538" spans="1:6" x14ac:dyDescent="0.3">
      <c r="A19538" s="336">
        <v>62442</v>
      </c>
      <c r="B19538" s="2" t="s">
        <v>293</v>
      </c>
      <c r="C19538" s="429">
        <v>6.749752</v>
      </c>
      <c r="D19538" s="429">
        <v>3.3776790000000001</v>
      </c>
      <c r="E19538" s="429">
        <v>3.3720729999999999</v>
      </c>
      <c r="F19538" s="429">
        <v>6.8940590000000057</v>
      </c>
    </row>
    <row r="19539" spans="1:6" x14ac:dyDescent="0.3">
      <c r="A19539" s="336">
        <v>62443</v>
      </c>
      <c r="B19539" s="2" t="s">
        <v>293</v>
      </c>
      <c r="C19539" s="429">
        <v>6.7789799999999998</v>
      </c>
      <c r="D19539" s="429">
        <v>3.2702659999999999</v>
      </c>
      <c r="E19539" s="429">
        <v>3.5087139999999999</v>
      </c>
      <c r="F19539" s="429">
        <v>9.3173619999999957</v>
      </c>
    </row>
    <row r="19540" spans="1:6" x14ac:dyDescent="0.3">
      <c r="A19540" s="336">
        <v>62445</v>
      </c>
      <c r="B19540" s="2" t="s">
        <v>293</v>
      </c>
      <c r="C19540" s="429">
        <v>6.745654</v>
      </c>
      <c r="D19540" s="429">
        <v>3.3322159999999998</v>
      </c>
      <c r="E19540" s="429">
        <v>3.4134380000000002</v>
      </c>
      <c r="F19540" s="429">
        <v>8.5352310000000031</v>
      </c>
    </row>
    <row r="19541" spans="1:6" x14ac:dyDescent="0.3">
      <c r="A19541" s="336">
        <v>62446</v>
      </c>
      <c r="B19541" s="2" t="s">
        <v>293</v>
      </c>
      <c r="C19541" s="429">
        <v>6.7802920000000002</v>
      </c>
      <c r="D19541" s="429">
        <v>3.3091680000000001</v>
      </c>
      <c r="E19541" s="429">
        <v>3.4711240000000001</v>
      </c>
      <c r="F19541" s="429">
        <v>6.9546979999999934</v>
      </c>
    </row>
    <row r="19542" spans="1:6" x14ac:dyDescent="0.3">
      <c r="A19542" s="336">
        <v>62447</v>
      </c>
      <c r="B19542" s="2" t="s">
        <v>293</v>
      </c>
      <c r="C19542" s="429">
        <v>6.7348840000000001</v>
      </c>
      <c r="D19542" s="429">
        <v>3.3623889999999999</v>
      </c>
      <c r="E19542" s="429">
        <v>3.3724950000000002</v>
      </c>
      <c r="F19542" s="429">
        <v>9.1376450000000062</v>
      </c>
    </row>
    <row r="19543" spans="1:6" x14ac:dyDescent="0.3">
      <c r="A19543" s="336">
        <v>62448</v>
      </c>
      <c r="B19543" s="2" t="s">
        <v>293</v>
      </c>
      <c r="C19543" s="429">
        <v>6.7810560000000004</v>
      </c>
      <c r="D19543" s="429">
        <v>3.3398810000000001</v>
      </c>
      <c r="E19543" s="429">
        <v>3.4411750000000003</v>
      </c>
      <c r="F19543" s="429">
        <v>7.633219000000004</v>
      </c>
    </row>
    <row r="19544" spans="1:6" x14ac:dyDescent="0.3">
      <c r="A19544" s="336">
        <v>62449</v>
      </c>
      <c r="B19544" s="2" t="s">
        <v>293</v>
      </c>
      <c r="C19544" s="429">
        <v>6.7941450000000003</v>
      </c>
      <c r="D19544" s="429">
        <v>3.3672040000000001</v>
      </c>
      <c r="E19544" s="429">
        <v>3.4269410000000002</v>
      </c>
      <c r="F19544" s="429">
        <v>6.8395399999999924</v>
      </c>
    </row>
    <row r="19545" spans="1:6" x14ac:dyDescent="0.3">
      <c r="A19545" s="336">
        <v>62450</v>
      </c>
      <c r="B19545" s="2" t="s">
        <v>293</v>
      </c>
      <c r="C19545" s="429">
        <v>6.7867170000000003</v>
      </c>
      <c r="D19545" s="429">
        <v>3.3726560000000001</v>
      </c>
      <c r="E19545" s="429">
        <v>3.4140610000000002</v>
      </c>
      <c r="F19545" s="429">
        <v>6.7095089999999971</v>
      </c>
    </row>
    <row r="19546" spans="1:6" x14ac:dyDescent="0.3">
      <c r="A19546" s="336">
        <v>62451</v>
      </c>
      <c r="B19546" s="2" t="s">
        <v>293</v>
      </c>
      <c r="C19546" s="429">
        <v>6.7459040000000003</v>
      </c>
      <c r="D19546" s="429">
        <v>3.385497</v>
      </c>
      <c r="E19546" s="429">
        <v>3.3604070000000004</v>
      </c>
      <c r="F19546" s="429">
        <v>6.0010709999999889</v>
      </c>
    </row>
    <row r="19547" spans="1:6" x14ac:dyDescent="0.3">
      <c r="A19547" s="336">
        <v>62452</v>
      </c>
      <c r="B19547" s="2" t="s">
        <v>293</v>
      </c>
      <c r="C19547" s="429">
        <v>6.7384599999999999</v>
      </c>
      <c r="D19547" s="429">
        <v>3.382673</v>
      </c>
      <c r="E19547" s="429">
        <v>3.3557869999999999</v>
      </c>
      <c r="F19547" s="429">
        <v>6.0982120000000037</v>
      </c>
    </row>
    <row r="19548" spans="1:6" x14ac:dyDescent="0.3">
      <c r="A19548" s="336">
        <v>62454</v>
      </c>
      <c r="B19548" s="2" t="s">
        <v>293</v>
      </c>
      <c r="C19548" s="429">
        <v>6.7628700000000004</v>
      </c>
      <c r="D19548" s="429">
        <v>3.3724129999999999</v>
      </c>
      <c r="E19548" s="429">
        <v>3.3904570000000005</v>
      </c>
      <c r="F19548" s="429">
        <v>6.3289769999999947</v>
      </c>
    </row>
    <row r="19549" spans="1:6" x14ac:dyDescent="0.3">
      <c r="A19549" s="336">
        <v>62458</v>
      </c>
      <c r="B19549" s="2" t="s">
        <v>293</v>
      </c>
      <c r="C19549" s="429">
        <v>6.783131</v>
      </c>
      <c r="D19549" s="429">
        <v>3.289863</v>
      </c>
      <c r="E19549" s="429">
        <v>3.493268</v>
      </c>
      <c r="F19549" s="429">
        <v>10.065308000000009</v>
      </c>
    </row>
    <row r="19550" spans="1:6" x14ac:dyDescent="0.3">
      <c r="A19550" s="336">
        <v>62460</v>
      </c>
      <c r="B19550" s="2" t="s">
        <v>293</v>
      </c>
      <c r="C19550" s="429">
        <v>6.72553</v>
      </c>
      <c r="D19550" s="429">
        <v>3.5123549999999999</v>
      </c>
      <c r="E19550" s="429">
        <v>3.2131750000000001</v>
      </c>
      <c r="F19550" s="429">
        <v>4.9366630000000029</v>
      </c>
    </row>
    <row r="19551" spans="1:6" x14ac:dyDescent="0.3">
      <c r="A19551" s="336">
        <v>62461</v>
      </c>
      <c r="B19551" s="2" t="s">
        <v>293</v>
      </c>
      <c r="C19551" s="429">
        <v>6.7617440000000002</v>
      </c>
      <c r="D19551" s="429">
        <v>3.330584</v>
      </c>
      <c r="E19551" s="429">
        <v>3.4311600000000002</v>
      </c>
      <c r="F19551" s="429">
        <v>9.6098520000000036</v>
      </c>
    </row>
    <row r="19552" spans="1:6" x14ac:dyDescent="0.3">
      <c r="A19552" s="336">
        <v>62462</v>
      </c>
      <c r="B19552" s="2" t="s">
        <v>293</v>
      </c>
      <c r="C19552" s="429">
        <v>6.7423400000000004</v>
      </c>
      <c r="D19552" s="429">
        <v>3.339699</v>
      </c>
      <c r="E19552" s="429">
        <v>3.4026410000000005</v>
      </c>
      <c r="F19552" s="429">
        <v>9.1291379999999904</v>
      </c>
    </row>
    <row r="19553" spans="1:6" x14ac:dyDescent="0.3">
      <c r="A19553" s="336">
        <v>62463</v>
      </c>
      <c r="B19553" s="2" t="s">
        <v>293</v>
      </c>
      <c r="C19553" s="429">
        <v>6.763674</v>
      </c>
      <c r="D19553" s="429">
        <v>3.3556439999999998</v>
      </c>
      <c r="E19553" s="429">
        <v>3.4080300000000001</v>
      </c>
      <c r="F19553" s="429">
        <v>9.6623930000000087</v>
      </c>
    </row>
    <row r="19554" spans="1:6" x14ac:dyDescent="0.3">
      <c r="A19554" s="336">
        <v>62465</v>
      </c>
      <c r="B19554" s="2" t="s">
        <v>293</v>
      </c>
      <c r="C19554" s="429">
        <v>6.762562</v>
      </c>
      <c r="D19554" s="429">
        <v>3.3916949999999999</v>
      </c>
      <c r="E19554" s="429">
        <v>3.3708670000000001</v>
      </c>
      <c r="F19554" s="429">
        <v>9.7785890000000038</v>
      </c>
    </row>
    <row r="19555" spans="1:6" x14ac:dyDescent="0.3">
      <c r="A19555" s="336">
        <v>62466</v>
      </c>
      <c r="B19555" s="2" t="s">
        <v>293</v>
      </c>
      <c r="C19555" s="429">
        <v>6.7366570000000001</v>
      </c>
      <c r="D19555" s="429">
        <v>3.4317859999999998</v>
      </c>
      <c r="E19555" s="429">
        <v>3.3048710000000003</v>
      </c>
      <c r="F19555" s="429">
        <v>5.7837380000000067</v>
      </c>
    </row>
    <row r="19556" spans="1:6" x14ac:dyDescent="0.3">
      <c r="A19556" s="336">
        <v>62467</v>
      </c>
      <c r="B19556" s="2" t="s">
        <v>293</v>
      </c>
      <c r="C19556" s="429">
        <v>6.7466910000000002</v>
      </c>
      <c r="D19556" s="429">
        <v>3.320497</v>
      </c>
      <c r="E19556" s="429">
        <v>3.4261940000000002</v>
      </c>
      <c r="F19556" s="429">
        <v>8.9045279999999991</v>
      </c>
    </row>
    <row r="19557" spans="1:6" x14ac:dyDescent="0.3">
      <c r="A19557" s="336">
        <v>62468</v>
      </c>
      <c r="B19557" s="2" t="s">
        <v>293</v>
      </c>
      <c r="C19557" s="429">
        <v>6.718547</v>
      </c>
      <c r="D19557" s="429">
        <v>3.3515999999999999</v>
      </c>
      <c r="E19557" s="429">
        <v>3.3669470000000001</v>
      </c>
      <c r="F19557" s="429">
        <v>8.4282339999999962</v>
      </c>
    </row>
    <row r="19558" spans="1:6" x14ac:dyDescent="0.3">
      <c r="A19558" s="336">
        <v>62469</v>
      </c>
      <c r="B19558" s="2" t="s">
        <v>293</v>
      </c>
      <c r="C19558" s="429">
        <v>6.7080130000000002</v>
      </c>
      <c r="D19558" s="429">
        <v>3.37887</v>
      </c>
      <c r="E19558" s="429">
        <v>3.3291430000000002</v>
      </c>
      <c r="F19558" s="429">
        <v>8.6870430000000027</v>
      </c>
    </row>
    <row r="19559" spans="1:6" x14ac:dyDescent="0.3">
      <c r="A19559" s="336">
        <v>62471</v>
      </c>
      <c r="B19559" s="2" t="s">
        <v>293</v>
      </c>
      <c r="C19559" s="429">
        <v>6.8254929999999998</v>
      </c>
      <c r="D19559" s="429">
        <v>3.2532770000000002</v>
      </c>
      <c r="E19559" s="429">
        <v>3.5722159999999996</v>
      </c>
      <c r="F19559" s="429">
        <v>11.113592000000004</v>
      </c>
    </row>
    <row r="19560" spans="1:6" x14ac:dyDescent="0.3">
      <c r="A19560" s="336">
        <v>62473</v>
      </c>
      <c r="B19560" s="2" t="s">
        <v>293</v>
      </c>
      <c r="C19560" s="429">
        <v>6.7670320000000004</v>
      </c>
      <c r="D19560" s="429">
        <v>3.2852079999999999</v>
      </c>
      <c r="E19560" s="429">
        <v>3.4818240000000005</v>
      </c>
      <c r="F19560" s="429">
        <v>9.3474909999999909</v>
      </c>
    </row>
    <row r="19561" spans="1:6" x14ac:dyDescent="0.3">
      <c r="A19561" s="336">
        <v>62474</v>
      </c>
      <c r="B19561" s="2" t="s">
        <v>293</v>
      </c>
      <c r="C19561" s="429">
        <v>6.7083360000000001</v>
      </c>
      <c r="D19561" s="429">
        <v>3.3961869999999998</v>
      </c>
      <c r="E19561" s="429">
        <v>3.3121490000000002</v>
      </c>
      <c r="F19561" s="429">
        <v>7.2296210000000087</v>
      </c>
    </row>
    <row r="19562" spans="1:6" x14ac:dyDescent="0.3">
      <c r="A19562" s="336">
        <v>62475</v>
      </c>
      <c r="B19562" s="2" t="s">
        <v>293</v>
      </c>
      <c r="C19562" s="429">
        <v>6.7979200000000004</v>
      </c>
      <c r="D19562" s="429">
        <v>3.3710010000000001</v>
      </c>
      <c r="E19562" s="429">
        <v>3.4269190000000003</v>
      </c>
      <c r="F19562" s="429">
        <v>7.0308470000000014</v>
      </c>
    </row>
    <row r="19563" spans="1:6" x14ac:dyDescent="0.3">
      <c r="A19563" s="336">
        <v>62476</v>
      </c>
      <c r="B19563" s="2" t="s">
        <v>293</v>
      </c>
      <c r="C19563" s="429">
        <v>6.7458239999999998</v>
      </c>
      <c r="D19563" s="429">
        <v>3.372331</v>
      </c>
      <c r="E19563" s="429">
        <v>3.3734929999999999</v>
      </c>
      <c r="F19563" s="429">
        <v>6.1612140000000224</v>
      </c>
    </row>
    <row r="19564" spans="1:6" x14ac:dyDescent="0.3">
      <c r="A19564" s="336">
        <v>62477</v>
      </c>
      <c r="B19564" s="2" t="s">
        <v>293</v>
      </c>
      <c r="C19564" s="429">
        <v>6.7737759999999998</v>
      </c>
      <c r="D19564" s="429">
        <v>3.378161</v>
      </c>
      <c r="E19564" s="429">
        <v>3.3956149999999998</v>
      </c>
      <c r="F19564" s="429">
        <v>6.7180469999999985</v>
      </c>
    </row>
    <row r="19565" spans="1:6" x14ac:dyDescent="0.3">
      <c r="A19565" s="336">
        <v>62478</v>
      </c>
      <c r="B19565" s="2" t="s">
        <v>293</v>
      </c>
      <c r="C19565" s="429">
        <v>6.7724960000000003</v>
      </c>
      <c r="D19565" s="429">
        <v>3.3636219999999999</v>
      </c>
      <c r="E19565" s="429">
        <v>3.4088740000000004</v>
      </c>
      <c r="F19565" s="429">
        <v>6.6715010000000063</v>
      </c>
    </row>
    <row r="19566" spans="1:6" x14ac:dyDescent="0.3">
      <c r="A19566" s="336">
        <v>62479</v>
      </c>
      <c r="B19566" s="2" t="s">
        <v>293</v>
      </c>
      <c r="C19566" s="429">
        <v>6.7709250000000001</v>
      </c>
      <c r="D19566" s="429">
        <v>3.3220719999999999</v>
      </c>
      <c r="E19566" s="429">
        <v>3.4488530000000002</v>
      </c>
      <c r="F19566" s="429">
        <v>8.2547229999999914</v>
      </c>
    </row>
    <row r="19567" spans="1:6" x14ac:dyDescent="0.3">
      <c r="A19567" s="336">
        <v>62480</v>
      </c>
      <c r="B19567" s="2" t="s">
        <v>293</v>
      </c>
      <c r="C19567" s="429">
        <v>6.7931140000000001</v>
      </c>
      <c r="D19567" s="429">
        <v>3.3616709999999999</v>
      </c>
      <c r="E19567" s="429">
        <v>3.4314430000000002</v>
      </c>
      <c r="F19567" s="429">
        <v>7.1172889999999995</v>
      </c>
    </row>
    <row r="19568" spans="1:6" x14ac:dyDescent="0.3">
      <c r="A19568" s="336">
        <v>62481</v>
      </c>
      <c r="B19568" s="2" t="s">
        <v>293</v>
      </c>
      <c r="C19568" s="429">
        <v>6.7685409999999999</v>
      </c>
      <c r="D19568" s="429">
        <v>3.3525469999999999</v>
      </c>
      <c r="E19568" s="429">
        <v>3.415994</v>
      </c>
      <c r="F19568" s="429">
        <v>7.3605900000000091</v>
      </c>
    </row>
    <row r="19569" spans="1:6" x14ac:dyDescent="0.3">
      <c r="A19569" s="336">
        <v>62501</v>
      </c>
      <c r="B19569" s="2" t="s">
        <v>293</v>
      </c>
      <c r="C19569" s="429">
        <v>6.7545279999999996</v>
      </c>
      <c r="D19569" s="429">
        <v>3.4879880000000001</v>
      </c>
      <c r="E19569" s="429">
        <v>3.2665399999999996</v>
      </c>
      <c r="F19569" s="429">
        <v>9.3075449999999904</v>
      </c>
    </row>
    <row r="19570" spans="1:6" x14ac:dyDescent="0.3">
      <c r="A19570" s="336">
        <v>62510</v>
      </c>
      <c r="B19570" s="2" t="s">
        <v>293</v>
      </c>
      <c r="C19570" s="429">
        <v>6.7664439999999999</v>
      </c>
      <c r="D19570" s="429">
        <v>3.514256</v>
      </c>
      <c r="E19570" s="429">
        <v>3.2521879999999999</v>
      </c>
      <c r="F19570" s="429">
        <v>9.354329000000007</v>
      </c>
    </row>
    <row r="19571" spans="1:6" x14ac:dyDescent="0.3">
      <c r="A19571" s="336">
        <v>62512</v>
      </c>
      <c r="B19571" s="2" t="s">
        <v>293</v>
      </c>
      <c r="C19571" s="429">
        <v>6.7990560000000002</v>
      </c>
      <c r="D19571" s="429">
        <v>3.524772</v>
      </c>
      <c r="E19571" s="429">
        <v>3.2742840000000002</v>
      </c>
      <c r="F19571" s="429">
        <v>9.0121579999999923</v>
      </c>
    </row>
    <row r="19572" spans="1:6" x14ac:dyDescent="0.3">
      <c r="A19572" s="336">
        <v>62513</v>
      </c>
      <c r="B19572" s="2" t="s">
        <v>293</v>
      </c>
      <c r="C19572" s="429">
        <v>6.8044390000000003</v>
      </c>
      <c r="D19572" s="429">
        <v>3.4507379999999999</v>
      </c>
      <c r="E19572" s="429">
        <v>3.3537010000000005</v>
      </c>
      <c r="F19572" s="429">
        <v>9.6056919999999977</v>
      </c>
    </row>
    <row r="19573" spans="1:6" x14ac:dyDescent="0.3">
      <c r="A19573" s="336">
        <v>62514</v>
      </c>
      <c r="B19573" s="2" t="s">
        <v>293</v>
      </c>
      <c r="C19573" s="429">
        <v>6.7885609999999996</v>
      </c>
      <c r="D19573" s="429">
        <v>3.4547409999999998</v>
      </c>
      <c r="E19573" s="429">
        <v>3.3338199999999998</v>
      </c>
      <c r="F19573" s="429">
        <v>9.4554829999999939</v>
      </c>
    </row>
    <row r="19574" spans="1:6" x14ac:dyDescent="0.3">
      <c r="A19574" s="336">
        <v>62515</v>
      </c>
      <c r="B19574" s="2" t="s">
        <v>293</v>
      </c>
      <c r="C19574" s="429">
        <v>6.822419</v>
      </c>
      <c r="D19574" s="429">
        <v>3.395575</v>
      </c>
      <c r="E19574" s="429">
        <v>3.426844</v>
      </c>
      <c r="F19574" s="429">
        <v>10.044160000000005</v>
      </c>
    </row>
    <row r="19575" spans="1:6" x14ac:dyDescent="0.3">
      <c r="A19575" s="336">
        <v>62517</v>
      </c>
      <c r="B19575" s="2" t="s">
        <v>293</v>
      </c>
      <c r="C19575" s="429">
        <v>6.8398919999999999</v>
      </c>
      <c r="D19575" s="429">
        <v>3.3746719999999999</v>
      </c>
      <c r="E19575" s="429">
        <v>3.46522</v>
      </c>
      <c r="F19575" s="429">
        <v>10.535449</v>
      </c>
    </row>
    <row r="19576" spans="1:6" x14ac:dyDescent="0.3">
      <c r="A19576" s="336">
        <v>62518</v>
      </c>
      <c r="B19576" s="2" t="s">
        <v>293</v>
      </c>
      <c r="C19576" s="429">
        <v>6.8104509999999996</v>
      </c>
      <c r="D19576" s="429">
        <v>3.5101990000000001</v>
      </c>
      <c r="E19576" s="429">
        <v>3.3002519999999995</v>
      </c>
      <c r="F19576" s="429">
        <v>9.1771839999999898</v>
      </c>
    </row>
    <row r="19577" spans="1:6" x14ac:dyDescent="0.3">
      <c r="A19577" s="336">
        <v>62520</v>
      </c>
      <c r="B19577" s="2" t="s">
        <v>293</v>
      </c>
      <c r="C19577" s="429">
        <v>6.823671</v>
      </c>
      <c r="D19577" s="429">
        <v>3.3317739999999998</v>
      </c>
      <c r="E19577" s="429">
        <v>3.4918970000000003</v>
      </c>
      <c r="F19577" s="429">
        <v>10.537637000000004</v>
      </c>
    </row>
    <row r="19578" spans="1:6" x14ac:dyDescent="0.3">
      <c r="A19578" s="336">
        <v>62521</v>
      </c>
      <c r="B19578" s="2" t="s">
        <v>293</v>
      </c>
      <c r="C19578" s="429">
        <v>6.7744669999999996</v>
      </c>
      <c r="D19578" s="429">
        <v>3.4688430000000001</v>
      </c>
      <c r="E19578" s="429">
        <v>3.3056239999999995</v>
      </c>
      <c r="F19578" s="429">
        <v>9.3811240000000069</v>
      </c>
    </row>
    <row r="19579" spans="1:6" x14ac:dyDescent="0.3">
      <c r="A19579" s="336">
        <v>62522</v>
      </c>
      <c r="B19579" s="2" t="s">
        <v>293</v>
      </c>
      <c r="C19579" s="429">
        <v>6.7975969999999997</v>
      </c>
      <c r="D19579" s="429">
        <v>3.4584329999999999</v>
      </c>
      <c r="E19579" s="429">
        <v>3.3391639999999998</v>
      </c>
      <c r="F19579" s="429">
        <v>9.5251329999999967</v>
      </c>
    </row>
    <row r="19580" spans="1:6" x14ac:dyDescent="0.3">
      <c r="A19580" s="336">
        <v>62523</v>
      </c>
      <c r="B19580" s="2" t="s">
        <v>293</v>
      </c>
      <c r="C19580" s="429">
        <v>6.7798759999999998</v>
      </c>
      <c r="D19580" s="429">
        <v>3.4685389999999998</v>
      </c>
      <c r="E19580" s="429">
        <v>3.311337</v>
      </c>
      <c r="F19580" s="429">
        <v>9.4338929999999976</v>
      </c>
    </row>
    <row r="19581" spans="1:6" x14ac:dyDescent="0.3">
      <c r="A19581" s="336">
        <v>62526</v>
      </c>
      <c r="B19581" s="2" t="s">
        <v>293</v>
      </c>
      <c r="C19581" s="429">
        <v>6.7869650000000004</v>
      </c>
      <c r="D19581" s="429">
        <v>3.4705140000000001</v>
      </c>
      <c r="E19581" s="429">
        <v>3.3164510000000003</v>
      </c>
      <c r="F19581" s="429">
        <v>9.5008300000000006</v>
      </c>
    </row>
    <row r="19582" spans="1:6" x14ac:dyDescent="0.3">
      <c r="A19582" s="336">
        <v>62530</v>
      </c>
      <c r="B19582" s="2" t="s">
        <v>293</v>
      </c>
      <c r="C19582" s="429">
        <v>6.8074979999999998</v>
      </c>
      <c r="D19582" s="429">
        <v>3.2771859999999999</v>
      </c>
      <c r="E19582" s="429">
        <v>3.5303119999999999</v>
      </c>
      <c r="F19582" s="429">
        <v>11.259032999999988</v>
      </c>
    </row>
    <row r="19583" spans="1:6" x14ac:dyDescent="0.3">
      <c r="A19583" s="336">
        <v>62531</v>
      </c>
      <c r="B19583" s="2" t="s">
        <v>293</v>
      </c>
      <c r="C19583" s="429">
        <v>6.8293879999999998</v>
      </c>
      <c r="D19583" s="429">
        <v>3.384433</v>
      </c>
      <c r="E19583" s="429">
        <v>3.4449549999999998</v>
      </c>
      <c r="F19583" s="429">
        <v>10.308191999999998</v>
      </c>
    </row>
    <row r="19584" spans="1:6" x14ac:dyDescent="0.3">
      <c r="A19584" s="336">
        <v>62533</v>
      </c>
      <c r="B19584" s="2" t="s">
        <v>293</v>
      </c>
      <c r="C19584" s="429">
        <v>6.8274999999999997</v>
      </c>
      <c r="D19584" s="429">
        <v>3.3474170000000001</v>
      </c>
      <c r="E19584" s="429">
        <v>3.4800829999999996</v>
      </c>
      <c r="F19584" s="429">
        <v>10.908279999999998</v>
      </c>
    </row>
    <row r="19585" spans="1:6" x14ac:dyDescent="0.3">
      <c r="A19585" s="336">
        <v>62534</v>
      </c>
      <c r="B19585" s="2" t="s">
        <v>293</v>
      </c>
      <c r="C19585" s="429">
        <v>6.7661829999999998</v>
      </c>
      <c r="D19585" s="429">
        <v>3.453252</v>
      </c>
      <c r="E19585" s="429">
        <v>3.3129309999999998</v>
      </c>
      <c r="F19585" s="429">
        <v>9.6438539999999904</v>
      </c>
    </row>
    <row r="19586" spans="1:6" x14ac:dyDescent="0.3">
      <c r="A19586" s="336">
        <v>62535</v>
      </c>
      <c r="B19586" s="2" t="s">
        <v>293</v>
      </c>
      <c r="C19586" s="429">
        <v>6.7874439999999998</v>
      </c>
      <c r="D19586" s="429">
        <v>3.473182</v>
      </c>
      <c r="E19586" s="429">
        <v>3.3142619999999998</v>
      </c>
      <c r="F19586" s="429">
        <v>9.519244999999998</v>
      </c>
    </row>
    <row r="19587" spans="1:6" x14ac:dyDescent="0.3">
      <c r="A19587" s="336">
        <v>62536</v>
      </c>
      <c r="B19587" s="2" t="s">
        <v>293</v>
      </c>
      <c r="C19587" s="429">
        <v>6.8054519999999998</v>
      </c>
      <c r="D19587" s="429">
        <v>3.2385190000000001</v>
      </c>
      <c r="E19587" s="429">
        <v>3.5669329999999997</v>
      </c>
      <c r="F19587" s="429">
        <v>11.453821999999995</v>
      </c>
    </row>
    <row r="19588" spans="1:6" x14ac:dyDescent="0.3">
      <c r="A19588" s="336">
        <v>62538</v>
      </c>
      <c r="B19588" s="2" t="s">
        <v>293</v>
      </c>
      <c r="C19588" s="429">
        <v>6.8307909999999996</v>
      </c>
      <c r="D19588" s="429">
        <v>3.4258950000000001</v>
      </c>
      <c r="E19588" s="429">
        <v>3.4048959999999995</v>
      </c>
      <c r="F19588" s="429">
        <v>10.451781000000004</v>
      </c>
    </row>
    <row r="19589" spans="1:6" x14ac:dyDescent="0.3">
      <c r="A19589" s="336">
        <v>62539</v>
      </c>
      <c r="B19589" s="2" t="s">
        <v>293</v>
      </c>
      <c r="C19589" s="429">
        <v>6.8270739999999996</v>
      </c>
      <c r="D19589" s="429">
        <v>3.4430329999999998</v>
      </c>
      <c r="E19589" s="429">
        <v>3.3840409999999999</v>
      </c>
      <c r="F19589" s="429">
        <v>9.7042119999999983</v>
      </c>
    </row>
    <row r="19590" spans="1:6" x14ac:dyDescent="0.3">
      <c r="A19590" s="336">
        <v>62543</v>
      </c>
      <c r="B19590" s="2" t="s">
        <v>293</v>
      </c>
      <c r="C19590" s="429">
        <v>6.8144429999999998</v>
      </c>
      <c r="D19590" s="429">
        <v>3.4756550000000002</v>
      </c>
      <c r="E19590" s="429">
        <v>3.3387879999999996</v>
      </c>
      <c r="F19590" s="429">
        <v>9.4819270000000131</v>
      </c>
    </row>
    <row r="19591" spans="1:6" x14ac:dyDescent="0.3">
      <c r="A19591" s="336">
        <v>62544</v>
      </c>
      <c r="B19591" s="2" t="s">
        <v>293</v>
      </c>
      <c r="C19591" s="429">
        <v>6.7779210000000001</v>
      </c>
      <c r="D19591" s="429">
        <v>3.4675199999999999</v>
      </c>
      <c r="E19591" s="429">
        <v>3.3104010000000001</v>
      </c>
      <c r="F19591" s="429">
        <v>9.3634739999999965</v>
      </c>
    </row>
    <row r="19592" spans="1:6" x14ac:dyDescent="0.3">
      <c r="A19592" s="336">
        <v>62545</v>
      </c>
      <c r="B19592" s="2" t="s">
        <v>293</v>
      </c>
      <c r="C19592" s="429">
        <v>6.8279829999999997</v>
      </c>
      <c r="D19592" s="429">
        <v>3.3532570000000002</v>
      </c>
      <c r="E19592" s="429">
        <v>3.4747259999999995</v>
      </c>
      <c r="F19592" s="429">
        <v>10.402473999999998</v>
      </c>
    </row>
    <row r="19593" spans="1:6" x14ac:dyDescent="0.3">
      <c r="A19593" s="336">
        <v>62546</v>
      </c>
      <c r="B19593" s="2" t="s">
        <v>293</v>
      </c>
      <c r="C19593" s="429">
        <v>6.8217059999999998</v>
      </c>
      <c r="D19593" s="429">
        <v>3.4305669999999999</v>
      </c>
      <c r="E19593" s="429">
        <v>3.3911389999999999</v>
      </c>
      <c r="F19593" s="429">
        <v>10.358851000000008</v>
      </c>
    </row>
    <row r="19594" spans="1:6" x14ac:dyDescent="0.3">
      <c r="A19594" s="336">
        <v>62547</v>
      </c>
      <c r="B19594" s="2" t="s">
        <v>293</v>
      </c>
      <c r="C19594" s="429">
        <v>6.8273010000000003</v>
      </c>
      <c r="D19594" s="429">
        <v>3.4272130000000001</v>
      </c>
      <c r="E19594" s="429">
        <v>3.4000880000000002</v>
      </c>
      <c r="F19594" s="429">
        <v>9.8166170000000079</v>
      </c>
    </row>
    <row r="19595" spans="1:6" x14ac:dyDescent="0.3">
      <c r="A19595" s="336">
        <v>62548</v>
      </c>
      <c r="B19595" s="2" t="s">
        <v>293</v>
      </c>
      <c r="C19595" s="429">
        <v>6.8184649999999998</v>
      </c>
      <c r="D19595" s="429">
        <v>3.4762499999999998</v>
      </c>
      <c r="E19595" s="429">
        <v>3.3422149999999999</v>
      </c>
      <c r="F19595" s="429">
        <v>9.4438379999999995</v>
      </c>
    </row>
    <row r="19596" spans="1:6" x14ac:dyDescent="0.3">
      <c r="A19596" s="336">
        <v>62549</v>
      </c>
      <c r="B19596" s="2" t="s">
        <v>293</v>
      </c>
      <c r="C19596" s="429">
        <v>6.7656739999999997</v>
      </c>
      <c r="D19596" s="429">
        <v>3.4735559999999999</v>
      </c>
      <c r="E19596" s="429">
        <v>3.2921179999999999</v>
      </c>
      <c r="F19596" s="429">
        <v>9.3018540000000058</v>
      </c>
    </row>
    <row r="19597" spans="1:6" x14ac:dyDescent="0.3">
      <c r="A19597" s="336">
        <v>62550</v>
      </c>
      <c r="B19597" s="2" t="s">
        <v>293</v>
      </c>
      <c r="C19597" s="429">
        <v>6.7758029999999998</v>
      </c>
      <c r="D19597" s="429">
        <v>3.4903770000000001</v>
      </c>
      <c r="E19597" s="429">
        <v>3.2854259999999997</v>
      </c>
      <c r="F19597" s="429">
        <v>9.392788000000003</v>
      </c>
    </row>
    <row r="19598" spans="1:6" x14ac:dyDescent="0.3">
      <c r="A19598" s="336">
        <v>62551</v>
      </c>
      <c r="B19598" s="2" t="s">
        <v>293</v>
      </c>
      <c r="C19598" s="429">
        <v>6.8184120000000004</v>
      </c>
      <c r="D19598" s="429">
        <v>3.4548899999999998</v>
      </c>
      <c r="E19598" s="429">
        <v>3.3635220000000006</v>
      </c>
      <c r="F19598" s="429">
        <v>9.6148679999999942</v>
      </c>
    </row>
    <row r="19599" spans="1:6" x14ac:dyDescent="0.3">
      <c r="A19599" s="336">
        <v>62553</v>
      </c>
      <c r="B19599" s="2" t="s">
        <v>293</v>
      </c>
      <c r="C19599" s="429">
        <v>6.7662680000000002</v>
      </c>
      <c r="D19599" s="429">
        <v>3.4586739999999998</v>
      </c>
      <c r="E19599" s="429">
        <v>3.3075940000000004</v>
      </c>
      <c r="F19599" s="429">
        <v>9.6514630000000068</v>
      </c>
    </row>
    <row r="19600" spans="1:6" x14ac:dyDescent="0.3">
      <c r="A19600" s="336">
        <v>62554</v>
      </c>
      <c r="B19600" s="2" t="s">
        <v>293</v>
      </c>
      <c r="C19600" s="429">
        <v>6.7644539999999997</v>
      </c>
      <c r="D19600" s="429">
        <v>3.4830359999999998</v>
      </c>
      <c r="E19600" s="429">
        <v>3.2814179999999999</v>
      </c>
      <c r="F19600" s="429">
        <v>9.3853910000000056</v>
      </c>
    </row>
    <row r="19601" spans="1:6" x14ac:dyDescent="0.3">
      <c r="A19601" s="336">
        <v>62555</v>
      </c>
      <c r="B19601" s="2" t="s">
        <v>293</v>
      </c>
      <c r="C19601" s="429">
        <v>6.7867379999999997</v>
      </c>
      <c r="D19601" s="429">
        <v>3.5171109999999999</v>
      </c>
      <c r="E19601" s="429">
        <v>3.2696269999999998</v>
      </c>
      <c r="F19601" s="429">
        <v>9.6132029999999986</v>
      </c>
    </row>
    <row r="19602" spans="1:6" x14ac:dyDescent="0.3">
      <c r="A19602" s="336">
        <v>62556</v>
      </c>
      <c r="B19602" s="2" t="s">
        <v>293</v>
      </c>
      <c r="C19602" s="429">
        <v>6.8171109999999997</v>
      </c>
      <c r="D19602" s="429">
        <v>3.4485579999999998</v>
      </c>
      <c r="E19602" s="429">
        <v>3.3685529999999999</v>
      </c>
      <c r="F19602" s="429">
        <v>10.187520999999997</v>
      </c>
    </row>
    <row r="19603" spans="1:6" x14ac:dyDescent="0.3">
      <c r="A19603" s="336">
        <v>62557</v>
      </c>
      <c r="B19603" s="2" t="s">
        <v>293</v>
      </c>
      <c r="C19603" s="429">
        <v>6.769037</v>
      </c>
      <c r="D19603" s="429">
        <v>3.539037</v>
      </c>
      <c r="E19603" s="429">
        <v>3.23</v>
      </c>
      <c r="F19603" s="429">
        <v>9.3388740000000041</v>
      </c>
    </row>
    <row r="19604" spans="1:6" x14ac:dyDescent="0.3">
      <c r="A19604" s="336">
        <v>62558</v>
      </c>
      <c r="B19604" s="2" t="s">
        <v>293</v>
      </c>
      <c r="C19604" s="429">
        <v>6.824757</v>
      </c>
      <c r="D19604" s="429">
        <v>3.307347</v>
      </c>
      <c r="E19604" s="429">
        <v>3.5174099999999999</v>
      </c>
      <c r="F19604" s="429">
        <v>11.017785000000003</v>
      </c>
    </row>
    <row r="19605" spans="1:6" x14ac:dyDescent="0.3">
      <c r="A19605" s="336">
        <v>62560</v>
      </c>
      <c r="B19605" s="2" t="s">
        <v>293</v>
      </c>
      <c r="C19605" s="429">
        <v>6.8340290000000001</v>
      </c>
      <c r="D19605" s="429">
        <v>3.4215680000000002</v>
      </c>
      <c r="E19605" s="429">
        <v>3.412461</v>
      </c>
      <c r="F19605" s="429">
        <v>10.528069000000009</v>
      </c>
    </row>
    <row r="19606" spans="1:6" x14ac:dyDescent="0.3">
      <c r="A19606" s="336">
        <v>62561</v>
      </c>
      <c r="B19606" s="2" t="s">
        <v>293</v>
      </c>
      <c r="C19606" s="429">
        <v>6.8239679999999998</v>
      </c>
      <c r="D19606" s="429">
        <v>3.2944490000000002</v>
      </c>
      <c r="E19606" s="429">
        <v>3.5295189999999996</v>
      </c>
      <c r="F19606" s="429">
        <v>10.823288000000005</v>
      </c>
    </row>
    <row r="19607" spans="1:6" x14ac:dyDescent="0.3">
      <c r="A19607" s="336">
        <v>62563</v>
      </c>
      <c r="B19607" s="2" t="s">
        <v>293</v>
      </c>
      <c r="C19607" s="429">
        <v>6.8317360000000003</v>
      </c>
      <c r="D19607" s="429">
        <v>3.2731159999999999</v>
      </c>
      <c r="E19607" s="429">
        <v>3.5586200000000003</v>
      </c>
      <c r="F19607" s="429">
        <v>11.065349000000005</v>
      </c>
    </row>
    <row r="19608" spans="1:6" x14ac:dyDescent="0.3">
      <c r="A19608" s="336">
        <v>62565</v>
      </c>
      <c r="B19608" s="2" t="s">
        <v>293</v>
      </c>
      <c r="C19608" s="429">
        <v>6.7600720000000001</v>
      </c>
      <c r="D19608" s="429">
        <v>3.4298109999999999</v>
      </c>
      <c r="E19608" s="429">
        <v>3.3302610000000001</v>
      </c>
      <c r="F19608" s="429">
        <v>9.6420349999999999</v>
      </c>
    </row>
    <row r="19609" spans="1:6" x14ac:dyDescent="0.3">
      <c r="A19609" s="336">
        <v>62567</v>
      </c>
      <c r="B19609" s="2" t="s">
        <v>293</v>
      </c>
      <c r="C19609" s="429">
        <v>6.8021500000000001</v>
      </c>
      <c r="D19609" s="429">
        <v>3.4644360000000001</v>
      </c>
      <c r="E19609" s="429">
        <v>3.3377140000000001</v>
      </c>
      <c r="F19609" s="429">
        <v>9.7083510000000004</v>
      </c>
    </row>
    <row r="19610" spans="1:6" x14ac:dyDescent="0.3">
      <c r="A19610" s="336">
        <v>62568</v>
      </c>
      <c r="B19610" s="2" t="s">
        <v>293</v>
      </c>
      <c r="C19610" s="429">
        <v>6.8089750000000002</v>
      </c>
      <c r="D19610" s="429">
        <v>3.4523779999999999</v>
      </c>
      <c r="E19610" s="429">
        <v>3.3565970000000003</v>
      </c>
      <c r="F19610" s="429">
        <v>9.9986649999999955</v>
      </c>
    </row>
    <row r="19611" spans="1:6" x14ac:dyDescent="0.3">
      <c r="A19611" s="336">
        <v>62571</v>
      </c>
      <c r="B19611" s="2" t="s">
        <v>293</v>
      </c>
      <c r="C19611" s="429">
        <v>6.7569359999999996</v>
      </c>
      <c r="D19611" s="429">
        <v>3.4658829999999998</v>
      </c>
      <c r="E19611" s="429">
        <v>3.2910529999999998</v>
      </c>
      <c r="F19611" s="429">
        <v>9.4677900000000008</v>
      </c>
    </row>
    <row r="19612" spans="1:6" x14ac:dyDescent="0.3">
      <c r="A19612" s="336">
        <v>62572</v>
      </c>
      <c r="B19612" s="2" t="s">
        <v>293</v>
      </c>
      <c r="C19612" s="429">
        <v>6.8312850000000003</v>
      </c>
      <c r="D19612" s="429">
        <v>3.3693240000000002</v>
      </c>
      <c r="E19612" s="429">
        <v>3.4619610000000001</v>
      </c>
      <c r="F19612" s="429">
        <v>10.825147999999999</v>
      </c>
    </row>
    <row r="19613" spans="1:6" x14ac:dyDescent="0.3">
      <c r="A19613" s="336">
        <v>62573</v>
      </c>
      <c r="B19613" s="2" t="s">
        <v>293</v>
      </c>
      <c r="C19613" s="429">
        <v>6.8021289999999999</v>
      </c>
      <c r="D19613" s="429">
        <v>3.4774440000000002</v>
      </c>
      <c r="E19613" s="429">
        <v>3.3246849999999997</v>
      </c>
      <c r="F19613" s="429">
        <v>9.4774030000000025</v>
      </c>
    </row>
    <row r="19614" spans="1:6" x14ac:dyDescent="0.3">
      <c r="A19614" s="336">
        <v>62601</v>
      </c>
      <c r="B19614" s="2" t="s">
        <v>293</v>
      </c>
      <c r="C19614" s="429">
        <v>6.6779140000000003</v>
      </c>
      <c r="D19614" s="429">
        <v>3.4855480000000001</v>
      </c>
      <c r="E19614" s="429">
        <v>3.1923660000000003</v>
      </c>
      <c r="F19614" s="429">
        <v>10.140098999999992</v>
      </c>
    </row>
    <row r="19615" spans="1:6" x14ac:dyDescent="0.3">
      <c r="A19615" s="336">
        <v>62611</v>
      </c>
      <c r="B19615" s="2" t="s">
        <v>293</v>
      </c>
      <c r="C19615" s="429">
        <v>6.6479470000000003</v>
      </c>
      <c r="D19615" s="429">
        <v>3.5636809999999999</v>
      </c>
      <c r="E19615" s="429">
        <v>3.0842660000000004</v>
      </c>
      <c r="F19615" s="429">
        <v>9.2017309999999881</v>
      </c>
    </row>
    <row r="19616" spans="1:6" x14ac:dyDescent="0.3">
      <c r="A19616" s="336">
        <v>62612</v>
      </c>
      <c r="B19616" s="2" t="s">
        <v>293</v>
      </c>
      <c r="C19616" s="429">
        <v>6.6678139999999999</v>
      </c>
      <c r="D19616" s="429">
        <v>3.5089290000000002</v>
      </c>
      <c r="E19616" s="429">
        <v>3.1588849999999997</v>
      </c>
      <c r="F19616" s="429">
        <v>9.7912219999999976</v>
      </c>
    </row>
    <row r="19617" spans="1:6" x14ac:dyDescent="0.3">
      <c r="A19617" s="336">
        <v>62613</v>
      </c>
      <c r="B19617" s="2" t="s">
        <v>293</v>
      </c>
      <c r="C19617" s="429">
        <v>6.7781570000000002</v>
      </c>
      <c r="D19617" s="429">
        <v>3.3028490000000001</v>
      </c>
      <c r="E19617" s="429">
        <v>3.4753080000000001</v>
      </c>
      <c r="F19617" s="429">
        <v>10.839723999999997</v>
      </c>
    </row>
    <row r="19618" spans="1:6" x14ac:dyDescent="0.3">
      <c r="A19618" s="336">
        <v>62615</v>
      </c>
      <c r="B19618" s="2" t="s">
        <v>293</v>
      </c>
      <c r="C19618" s="429">
        <v>6.791112</v>
      </c>
      <c r="D19618" s="429">
        <v>3.2577020000000001</v>
      </c>
      <c r="E19618" s="429">
        <v>3.5334099999999999</v>
      </c>
      <c r="F19618" s="429">
        <v>11.396968000000001</v>
      </c>
    </row>
    <row r="19619" spans="1:6" x14ac:dyDescent="0.3">
      <c r="A19619" s="336">
        <v>62617</v>
      </c>
      <c r="B19619" s="2" t="s">
        <v>293</v>
      </c>
      <c r="C19619" s="429">
        <v>6.6892779999999998</v>
      </c>
      <c r="D19619" s="429">
        <v>3.5588090000000001</v>
      </c>
      <c r="E19619" s="429">
        <v>3.1304689999999997</v>
      </c>
      <c r="F19619" s="429">
        <v>9.2571739999999991</v>
      </c>
    </row>
    <row r="19620" spans="1:6" x14ac:dyDescent="0.3">
      <c r="A19620" s="336">
        <v>62618</v>
      </c>
      <c r="B19620" s="2" t="s">
        <v>293</v>
      </c>
      <c r="C19620" s="429">
        <v>6.6626050000000001</v>
      </c>
      <c r="D19620" s="429">
        <v>3.5760689999999999</v>
      </c>
      <c r="E19620" s="429">
        <v>3.0865360000000002</v>
      </c>
      <c r="F19620" s="429">
        <v>8.9201659999999947</v>
      </c>
    </row>
    <row r="19621" spans="1:6" x14ac:dyDescent="0.3">
      <c r="A19621" s="336">
        <v>62621</v>
      </c>
      <c r="B19621" s="2" t="s">
        <v>293</v>
      </c>
      <c r="C19621" s="429">
        <v>6.6482559999999999</v>
      </c>
      <c r="D19621" s="429">
        <v>3.4176139999999999</v>
      </c>
      <c r="E19621" s="429">
        <v>3.230642</v>
      </c>
      <c r="F19621" s="429">
        <v>10.257939999999991</v>
      </c>
    </row>
    <row r="19622" spans="1:6" x14ac:dyDescent="0.3">
      <c r="A19622" s="336">
        <v>62624</v>
      </c>
      <c r="B19622" s="2" t="s">
        <v>293</v>
      </c>
      <c r="C19622" s="429">
        <v>6.6620559999999998</v>
      </c>
      <c r="D19622" s="429">
        <v>3.6152470000000001</v>
      </c>
      <c r="E19622" s="429">
        <v>3.0468089999999997</v>
      </c>
      <c r="F19622" s="429">
        <v>8.559509999999996</v>
      </c>
    </row>
    <row r="19623" spans="1:6" x14ac:dyDescent="0.3">
      <c r="A19623" s="336">
        <v>62625</v>
      </c>
      <c r="B19623" s="2" t="s">
        <v>293</v>
      </c>
      <c r="C19623" s="429">
        <v>6.7807969999999997</v>
      </c>
      <c r="D19623" s="429">
        <v>3.2342300000000002</v>
      </c>
      <c r="E19623" s="429">
        <v>3.5465669999999996</v>
      </c>
      <c r="F19623" s="429">
        <v>11.303957999999994</v>
      </c>
    </row>
    <row r="19624" spans="1:6" x14ac:dyDescent="0.3">
      <c r="A19624" s="336">
        <v>62626</v>
      </c>
      <c r="B19624" s="2" t="s">
        <v>293</v>
      </c>
      <c r="C19624" s="429">
        <v>6.8206639999999998</v>
      </c>
      <c r="D19624" s="429">
        <v>3.3124150000000001</v>
      </c>
      <c r="E19624" s="429">
        <v>3.5082489999999997</v>
      </c>
      <c r="F19624" s="429">
        <v>11.418026999999995</v>
      </c>
    </row>
    <row r="19625" spans="1:6" x14ac:dyDescent="0.3">
      <c r="A19625" s="336">
        <v>62627</v>
      </c>
      <c r="B19625" s="2" t="s">
        <v>293</v>
      </c>
      <c r="C19625" s="429">
        <v>6.6920989999999998</v>
      </c>
      <c r="D19625" s="429">
        <v>3.5397080000000001</v>
      </c>
      <c r="E19625" s="429">
        <v>3.1523909999999997</v>
      </c>
      <c r="F19625" s="429">
        <v>9.4794220000000067</v>
      </c>
    </row>
    <row r="19626" spans="1:6" x14ac:dyDescent="0.3">
      <c r="A19626" s="336">
        <v>62628</v>
      </c>
      <c r="B19626" s="2" t="s">
        <v>293</v>
      </c>
      <c r="C19626" s="429">
        <v>6.6336810000000002</v>
      </c>
      <c r="D19626" s="429">
        <v>3.52759</v>
      </c>
      <c r="E19626" s="429">
        <v>3.1060910000000002</v>
      </c>
      <c r="F19626" s="429">
        <v>9.5911590000000047</v>
      </c>
    </row>
    <row r="19627" spans="1:6" x14ac:dyDescent="0.3">
      <c r="A19627" s="336">
        <v>62629</v>
      </c>
      <c r="B19627" s="2" t="s">
        <v>293</v>
      </c>
      <c r="C19627" s="429">
        <v>6.7906940000000002</v>
      </c>
      <c r="D19627" s="429">
        <v>3.2051590000000001</v>
      </c>
      <c r="E19627" s="429">
        <v>3.5855350000000001</v>
      </c>
      <c r="F19627" s="429">
        <v>11.666412000000001</v>
      </c>
    </row>
    <row r="19628" spans="1:6" x14ac:dyDescent="0.3">
      <c r="A19628" s="336">
        <v>62630</v>
      </c>
      <c r="B19628" s="2" t="s">
        <v>295</v>
      </c>
      <c r="C19628" s="429">
        <v>6.8592079999999997</v>
      </c>
      <c r="D19628" s="429">
        <v>3.328541</v>
      </c>
      <c r="E19628" s="429">
        <v>3.5306669999999998</v>
      </c>
      <c r="F19628" s="429">
        <v>12.100697999999994</v>
      </c>
    </row>
    <row r="19629" spans="1:6" x14ac:dyDescent="0.3">
      <c r="A19629" s="336">
        <v>62631</v>
      </c>
      <c r="B19629" s="2" t="s">
        <v>293</v>
      </c>
      <c r="C19629" s="429">
        <v>6.636063</v>
      </c>
      <c r="D19629" s="429">
        <v>3.5594579999999998</v>
      </c>
      <c r="E19629" s="429">
        <v>3.0766050000000003</v>
      </c>
      <c r="F19629" s="429">
        <v>9.3860019999999977</v>
      </c>
    </row>
    <row r="19630" spans="1:6" x14ac:dyDescent="0.3">
      <c r="A19630" s="336">
        <v>62633</v>
      </c>
      <c r="B19630" s="2" t="s">
        <v>293</v>
      </c>
      <c r="C19630" s="429">
        <v>6.7112449999999999</v>
      </c>
      <c r="D19630" s="429">
        <v>3.4697490000000002</v>
      </c>
      <c r="E19630" s="429">
        <v>3.2414959999999997</v>
      </c>
      <c r="F19630" s="429">
        <v>9.7994299999999939</v>
      </c>
    </row>
    <row r="19631" spans="1:6" x14ac:dyDescent="0.3">
      <c r="A19631" s="336">
        <v>62634</v>
      </c>
      <c r="B19631" s="2" t="s">
        <v>293</v>
      </c>
      <c r="C19631" s="429">
        <v>6.8077810000000003</v>
      </c>
      <c r="D19631" s="429">
        <v>3.4446750000000002</v>
      </c>
      <c r="E19631" s="429">
        <v>3.3631060000000002</v>
      </c>
      <c r="F19631" s="429">
        <v>9.740487999999992</v>
      </c>
    </row>
    <row r="19632" spans="1:6" x14ac:dyDescent="0.3">
      <c r="A19632" s="336">
        <v>62635</v>
      </c>
      <c r="B19632" s="2" t="s">
        <v>293</v>
      </c>
      <c r="C19632" s="429">
        <v>6.7496409999999996</v>
      </c>
      <c r="D19632" s="429">
        <v>3.51214</v>
      </c>
      <c r="E19632" s="429">
        <v>3.2375009999999995</v>
      </c>
      <c r="F19632" s="429">
        <v>9.4006350000000083</v>
      </c>
    </row>
    <row r="19633" spans="1:6" x14ac:dyDescent="0.3">
      <c r="A19633" s="336">
        <v>62638</v>
      </c>
      <c r="B19633" s="2" t="s">
        <v>293</v>
      </c>
      <c r="C19633" s="429">
        <v>6.6896880000000003</v>
      </c>
      <c r="D19633" s="429">
        <v>3.4548130000000001</v>
      </c>
      <c r="E19633" s="429">
        <v>3.2348750000000002</v>
      </c>
      <c r="F19633" s="429">
        <v>10.397438000000008</v>
      </c>
    </row>
    <row r="19634" spans="1:6" x14ac:dyDescent="0.3">
      <c r="A19634" s="336">
        <v>62639</v>
      </c>
      <c r="B19634" s="2" t="s">
        <v>293</v>
      </c>
      <c r="C19634" s="429">
        <v>6.655608</v>
      </c>
      <c r="D19634" s="429">
        <v>3.5965600000000002</v>
      </c>
      <c r="E19634" s="429">
        <v>3.0590479999999998</v>
      </c>
      <c r="F19634" s="429">
        <v>8.5142529999999965</v>
      </c>
    </row>
    <row r="19635" spans="1:6" x14ac:dyDescent="0.3">
      <c r="A19635" s="336">
        <v>62640</v>
      </c>
      <c r="B19635" s="2" t="s">
        <v>293</v>
      </c>
      <c r="C19635" s="429">
        <v>6.8138399999999999</v>
      </c>
      <c r="D19635" s="429">
        <v>3.3212640000000002</v>
      </c>
      <c r="E19635" s="429">
        <v>3.4925759999999997</v>
      </c>
      <c r="F19635" s="429">
        <v>11.125686000000002</v>
      </c>
    </row>
    <row r="19636" spans="1:6" x14ac:dyDescent="0.3">
      <c r="A19636" s="336">
        <v>62642</v>
      </c>
      <c r="B19636" s="2" t="s">
        <v>293</v>
      </c>
      <c r="C19636" s="429">
        <v>6.7620149999999999</v>
      </c>
      <c r="D19636" s="429">
        <v>3.3837600000000001</v>
      </c>
      <c r="E19636" s="429">
        <v>3.3782549999999998</v>
      </c>
      <c r="F19636" s="429">
        <v>10.313694000000005</v>
      </c>
    </row>
    <row r="19637" spans="1:6" x14ac:dyDescent="0.3">
      <c r="A19637" s="336">
        <v>62643</v>
      </c>
      <c r="B19637" s="2" t="s">
        <v>293</v>
      </c>
      <c r="C19637" s="429">
        <v>6.7730069999999998</v>
      </c>
      <c r="D19637" s="429">
        <v>3.5337869999999998</v>
      </c>
      <c r="E19637" s="429">
        <v>3.23922</v>
      </c>
      <c r="F19637" s="429">
        <v>9.3000099999999932</v>
      </c>
    </row>
    <row r="19638" spans="1:6" x14ac:dyDescent="0.3">
      <c r="A19638" s="336">
        <v>62644</v>
      </c>
      <c r="B19638" s="2" t="s">
        <v>293</v>
      </c>
      <c r="C19638" s="429">
        <v>6.6882770000000002</v>
      </c>
      <c r="D19638" s="429">
        <v>3.5448940000000002</v>
      </c>
      <c r="E19638" s="429">
        <v>3.143383</v>
      </c>
      <c r="F19638" s="429">
        <v>9.2992699999999999</v>
      </c>
    </row>
    <row r="19639" spans="1:6" x14ac:dyDescent="0.3">
      <c r="A19639" s="336">
        <v>62649</v>
      </c>
      <c r="B19639" s="2" t="s">
        <v>295</v>
      </c>
      <c r="C19639" s="429">
        <v>6.8172810000000004</v>
      </c>
      <c r="D19639" s="429">
        <v>3.3597610000000002</v>
      </c>
      <c r="E19639" s="429">
        <v>3.4575200000000001</v>
      </c>
      <c r="F19639" s="429">
        <v>11.66478</v>
      </c>
    </row>
    <row r="19640" spans="1:6" x14ac:dyDescent="0.3">
      <c r="A19640" s="336">
        <v>62650</v>
      </c>
      <c r="B19640" s="2" t="s">
        <v>293</v>
      </c>
      <c r="C19640" s="429">
        <v>6.6391460000000002</v>
      </c>
      <c r="D19640" s="429">
        <v>3.5614520000000001</v>
      </c>
      <c r="E19640" s="429">
        <v>3.0776940000000002</v>
      </c>
      <c r="F19640" s="429">
        <v>9.6634770000000003</v>
      </c>
    </row>
    <row r="19641" spans="1:6" x14ac:dyDescent="0.3">
      <c r="A19641" s="336">
        <v>62655</v>
      </c>
      <c r="B19641" s="2" t="s">
        <v>293</v>
      </c>
      <c r="C19641" s="429">
        <v>6.7100999999999997</v>
      </c>
      <c r="D19641" s="429">
        <v>3.4949189999999999</v>
      </c>
      <c r="E19641" s="429">
        <v>3.2151809999999998</v>
      </c>
      <c r="F19641" s="429">
        <v>9.7332740000000015</v>
      </c>
    </row>
    <row r="19642" spans="1:6" x14ac:dyDescent="0.3">
      <c r="A19642" s="336">
        <v>62656</v>
      </c>
      <c r="B19642" s="2" t="s">
        <v>293</v>
      </c>
      <c r="C19642" s="429">
        <v>6.7985959999999999</v>
      </c>
      <c r="D19642" s="429">
        <v>3.5318429999999998</v>
      </c>
      <c r="E19642" s="429">
        <v>3.266753</v>
      </c>
      <c r="F19642" s="429">
        <v>9.1258939999999953</v>
      </c>
    </row>
    <row r="19643" spans="1:6" x14ac:dyDescent="0.3">
      <c r="A19643" s="336">
        <v>62661</v>
      </c>
      <c r="B19643" s="2" t="s">
        <v>293</v>
      </c>
      <c r="C19643" s="429">
        <v>6.7667419999999998</v>
      </c>
      <c r="D19643" s="429">
        <v>3.2860019999999999</v>
      </c>
      <c r="E19643" s="429">
        <v>3.4807399999999999</v>
      </c>
      <c r="F19643" s="429">
        <v>11.286008999999993</v>
      </c>
    </row>
    <row r="19644" spans="1:6" x14ac:dyDescent="0.3">
      <c r="A19644" s="336">
        <v>62664</v>
      </c>
      <c r="B19644" s="2" t="s">
        <v>293</v>
      </c>
      <c r="C19644" s="429">
        <v>6.7361870000000001</v>
      </c>
      <c r="D19644" s="429">
        <v>3.4433470000000002</v>
      </c>
      <c r="E19644" s="429">
        <v>3.29284</v>
      </c>
      <c r="F19644" s="429">
        <v>9.9541019999999989</v>
      </c>
    </row>
    <row r="19645" spans="1:6" x14ac:dyDescent="0.3">
      <c r="A19645" s="336">
        <v>62665</v>
      </c>
      <c r="B19645" s="2" t="s">
        <v>293</v>
      </c>
      <c r="C19645" s="429">
        <v>6.658131</v>
      </c>
      <c r="D19645" s="429">
        <v>3.4513090000000002</v>
      </c>
      <c r="E19645" s="429">
        <v>3.2068219999999998</v>
      </c>
      <c r="F19645" s="429">
        <v>9.8748790000000071</v>
      </c>
    </row>
    <row r="19646" spans="1:6" x14ac:dyDescent="0.3">
      <c r="A19646" s="336">
        <v>62666</v>
      </c>
      <c r="B19646" s="2" t="s">
        <v>293</v>
      </c>
      <c r="C19646" s="429">
        <v>6.7923270000000002</v>
      </c>
      <c r="D19646" s="429">
        <v>3.4337179999999998</v>
      </c>
      <c r="E19646" s="429">
        <v>3.3586090000000004</v>
      </c>
      <c r="F19646" s="429">
        <v>9.9267690000000073</v>
      </c>
    </row>
    <row r="19647" spans="1:6" x14ac:dyDescent="0.3">
      <c r="A19647" s="336">
        <v>62667</v>
      </c>
      <c r="B19647" s="2" t="s">
        <v>293</v>
      </c>
      <c r="C19647" s="429">
        <v>6.7557039999999997</v>
      </c>
      <c r="D19647" s="429">
        <v>3.3604729999999998</v>
      </c>
      <c r="E19647" s="429">
        <v>3.3952309999999999</v>
      </c>
      <c r="F19647" s="429">
        <v>11.019333000000003</v>
      </c>
    </row>
    <row r="19648" spans="1:6" x14ac:dyDescent="0.3">
      <c r="A19648" s="336">
        <v>62668</v>
      </c>
      <c r="B19648" s="2" t="s">
        <v>293</v>
      </c>
      <c r="C19648" s="429">
        <v>6.6617059999999997</v>
      </c>
      <c r="D19648" s="429">
        <v>3.446069</v>
      </c>
      <c r="E19648" s="429">
        <v>3.2156369999999996</v>
      </c>
      <c r="F19648" s="429">
        <v>10.584671000000007</v>
      </c>
    </row>
    <row r="19649" spans="1:6" x14ac:dyDescent="0.3">
      <c r="A19649" s="336">
        <v>62670</v>
      </c>
      <c r="B19649" s="2" t="s">
        <v>293</v>
      </c>
      <c r="C19649" s="429">
        <v>6.7487899999999996</v>
      </c>
      <c r="D19649" s="429">
        <v>3.2988559999999998</v>
      </c>
      <c r="E19649" s="429">
        <v>3.4499339999999998</v>
      </c>
      <c r="F19649" s="429">
        <v>11.169581999999998</v>
      </c>
    </row>
    <row r="19650" spans="1:6" x14ac:dyDescent="0.3">
      <c r="A19650" s="336">
        <v>62671</v>
      </c>
      <c r="B19650" s="2" t="s">
        <v>293</v>
      </c>
      <c r="C19650" s="429">
        <v>6.7703749999999996</v>
      </c>
      <c r="D19650" s="429">
        <v>3.4684119999999998</v>
      </c>
      <c r="E19650" s="429">
        <v>3.3019629999999998</v>
      </c>
      <c r="F19650" s="429">
        <v>9.7547339999999849</v>
      </c>
    </row>
    <row r="19651" spans="1:6" x14ac:dyDescent="0.3">
      <c r="A19651" s="336">
        <v>62672</v>
      </c>
      <c r="B19651" s="2" t="s">
        <v>293</v>
      </c>
      <c r="C19651" s="429">
        <v>6.8261520000000004</v>
      </c>
      <c r="D19651" s="429">
        <v>3.346743</v>
      </c>
      <c r="E19651" s="429">
        <v>3.4794090000000004</v>
      </c>
      <c r="F19651" s="429">
        <v>10.988107999999997</v>
      </c>
    </row>
    <row r="19652" spans="1:6" x14ac:dyDescent="0.3">
      <c r="A19652" s="336">
        <v>62673</v>
      </c>
      <c r="B19652" s="2" t="s">
        <v>293</v>
      </c>
      <c r="C19652" s="429">
        <v>6.719462</v>
      </c>
      <c r="D19652" s="429">
        <v>3.4664299999999999</v>
      </c>
      <c r="E19652" s="429">
        <v>3.2530320000000001</v>
      </c>
      <c r="F19652" s="429">
        <v>9.9601000000000042</v>
      </c>
    </row>
    <row r="19653" spans="1:6" x14ac:dyDescent="0.3">
      <c r="A19653" s="336">
        <v>62674</v>
      </c>
      <c r="B19653" s="2" t="s">
        <v>293</v>
      </c>
      <c r="C19653" s="429">
        <v>6.7726540000000002</v>
      </c>
      <c r="D19653" s="429">
        <v>3.3352279999999999</v>
      </c>
      <c r="E19653" s="429">
        <v>3.4374260000000003</v>
      </c>
      <c r="F19653" s="429">
        <v>11.263444999999997</v>
      </c>
    </row>
    <row r="19654" spans="1:6" x14ac:dyDescent="0.3">
      <c r="A19654" s="336">
        <v>62675</v>
      </c>
      <c r="B19654" s="2" t="s">
        <v>293</v>
      </c>
      <c r="C19654" s="429">
        <v>6.7321929999999996</v>
      </c>
      <c r="D19654" s="429">
        <v>3.3899159999999999</v>
      </c>
      <c r="E19654" s="429">
        <v>3.3422769999999997</v>
      </c>
      <c r="F19654" s="429">
        <v>10.379717999999997</v>
      </c>
    </row>
    <row r="19655" spans="1:6" x14ac:dyDescent="0.3">
      <c r="A19655" s="336">
        <v>62677</v>
      </c>
      <c r="B19655" s="2" t="s">
        <v>293</v>
      </c>
      <c r="C19655" s="429">
        <v>6.737063</v>
      </c>
      <c r="D19655" s="429">
        <v>3.3197000000000001</v>
      </c>
      <c r="E19655" s="429">
        <v>3.4173629999999999</v>
      </c>
      <c r="F19655" s="429">
        <v>10.924913000000004</v>
      </c>
    </row>
    <row r="19656" spans="1:6" x14ac:dyDescent="0.3">
      <c r="A19656" s="336">
        <v>62681</v>
      </c>
      <c r="B19656" s="2" t="s">
        <v>293</v>
      </c>
      <c r="C19656" s="429">
        <v>6.6404209999999999</v>
      </c>
      <c r="D19656" s="429">
        <v>3.6269849999999999</v>
      </c>
      <c r="E19656" s="429">
        <v>3.013436</v>
      </c>
      <c r="F19656" s="429">
        <v>8.319113999999999</v>
      </c>
    </row>
    <row r="19657" spans="1:6" x14ac:dyDescent="0.3">
      <c r="A19657" s="336">
        <v>62682</v>
      </c>
      <c r="B19657" s="2" t="s">
        <v>293</v>
      </c>
      <c r="C19657" s="429">
        <v>6.7300339999999998</v>
      </c>
      <c r="D19657" s="429">
        <v>3.4760089999999999</v>
      </c>
      <c r="E19657" s="429">
        <v>3.2540249999999999</v>
      </c>
      <c r="F19657" s="429">
        <v>9.7299250000000086</v>
      </c>
    </row>
    <row r="19658" spans="1:6" x14ac:dyDescent="0.3">
      <c r="A19658" s="336">
        <v>62683</v>
      </c>
      <c r="B19658" s="2" t="s">
        <v>293</v>
      </c>
      <c r="C19658" s="429">
        <v>6.7078629999999997</v>
      </c>
      <c r="D19658" s="429">
        <v>3.3932389999999999</v>
      </c>
      <c r="E19658" s="429">
        <v>3.3146239999999998</v>
      </c>
      <c r="F19658" s="429">
        <v>10.952928999999997</v>
      </c>
    </row>
    <row r="19659" spans="1:6" x14ac:dyDescent="0.3">
      <c r="A19659" s="336">
        <v>62684</v>
      </c>
      <c r="B19659" s="2" t="s">
        <v>293</v>
      </c>
      <c r="C19659" s="429">
        <v>6.812913</v>
      </c>
      <c r="D19659" s="429">
        <v>3.2700999999999998</v>
      </c>
      <c r="E19659" s="429">
        <v>3.5428130000000002</v>
      </c>
      <c r="F19659" s="429">
        <v>11.032747000000001</v>
      </c>
    </row>
    <row r="19660" spans="1:6" x14ac:dyDescent="0.3">
      <c r="A19660" s="336">
        <v>62685</v>
      </c>
      <c r="B19660" s="2" t="s">
        <v>295</v>
      </c>
      <c r="C19660" s="429">
        <v>6.9035580000000003</v>
      </c>
      <c r="D19660" s="429">
        <v>3.3330600000000001</v>
      </c>
      <c r="E19660" s="429">
        <v>3.5704980000000002</v>
      </c>
      <c r="F19660" s="429">
        <v>12.129102000000003</v>
      </c>
    </row>
    <row r="19661" spans="1:6" x14ac:dyDescent="0.3">
      <c r="A19661" s="336">
        <v>62688</v>
      </c>
      <c r="B19661" s="2" t="s">
        <v>293</v>
      </c>
      <c r="C19661" s="429">
        <v>6.7252239999999999</v>
      </c>
      <c r="D19661" s="429">
        <v>3.3662679999999998</v>
      </c>
      <c r="E19661" s="429">
        <v>3.3589560000000001</v>
      </c>
      <c r="F19661" s="429">
        <v>10.569565000000004</v>
      </c>
    </row>
    <row r="19662" spans="1:6" x14ac:dyDescent="0.3">
      <c r="A19662" s="336">
        <v>62690</v>
      </c>
      <c r="B19662" s="2" t="s">
        <v>293</v>
      </c>
      <c r="C19662" s="429">
        <v>6.7999049999999999</v>
      </c>
      <c r="D19662" s="429">
        <v>3.3038379999999998</v>
      </c>
      <c r="E19662" s="429">
        <v>3.496067</v>
      </c>
      <c r="F19662" s="429">
        <v>11.192795000000004</v>
      </c>
    </row>
    <row r="19663" spans="1:6" x14ac:dyDescent="0.3">
      <c r="A19663" s="336">
        <v>62691</v>
      </c>
      <c r="B19663" s="2" t="s">
        <v>293</v>
      </c>
      <c r="C19663" s="429">
        <v>6.65022</v>
      </c>
      <c r="D19663" s="429">
        <v>3.5742799999999999</v>
      </c>
      <c r="E19663" s="429">
        <v>3.0759400000000001</v>
      </c>
      <c r="F19663" s="429">
        <v>9.23578100000001</v>
      </c>
    </row>
    <row r="19664" spans="1:6" x14ac:dyDescent="0.3">
      <c r="A19664" s="336">
        <v>62692</v>
      </c>
      <c r="B19664" s="2" t="s">
        <v>293</v>
      </c>
      <c r="C19664" s="429">
        <v>6.7514430000000001</v>
      </c>
      <c r="D19664" s="429">
        <v>3.3566539999999998</v>
      </c>
      <c r="E19664" s="429">
        <v>3.3947890000000003</v>
      </c>
      <c r="F19664" s="429">
        <v>10.957734000000002</v>
      </c>
    </row>
    <row r="19665" spans="1:6" x14ac:dyDescent="0.3">
      <c r="A19665" s="336">
        <v>62693</v>
      </c>
      <c r="B19665" s="2" t="s">
        <v>293</v>
      </c>
      <c r="C19665" s="429">
        <v>6.8129299999999997</v>
      </c>
      <c r="D19665" s="429">
        <v>3.3539530000000002</v>
      </c>
      <c r="E19665" s="429">
        <v>3.4589769999999995</v>
      </c>
      <c r="F19665" s="429">
        <v>10.392260999999998</v>
      </c>
    </row>
    <row r="19666" spans="1:6" x14ac:dyDescent="0.3">
      <c r="A19666" s="336">
        <v>62694</v>
      </c>
      <c r="B19666" s="2" t="s">
        <v>293</v>
      </c>
      <c r="C19666" s="429">
        <v>6.6426509999999999</v>
      </c>
      <c r="D19666" s="429">
        <v>3.3698419999999998</v>
      </c>
      <c r="E19666" s="429">
        <v>3.2728090000000001</v>
      </c>
      <c r="F19666" s="429">
        <v>10.868745999999994</v>
      </c>
    </row>
    <row r="19667" spans="1:6" x14ac:dyDescent="0.3">
      <c r="A19667" s="336">
        <v>62701</v>
      </c>
      <c r="B19667" s="2" t="s">
        <v>293</v>
      </c>
      <c r="C19667" s="429">
        <v>6.8099930000000004</v>
      </c>
      <c r="D19667" s="429">
        <v>3.1924429999999999</v>
      </c>
      <c r="E19667" s="429">
        <v>3.6175500000000005</v>
      </c>
      <c r="F19667" s="429">
        <v>11.617391000000005</v>
      </c>
    </row>
    <row r="19668" spans="1:6" x14ac:dyDescent="0.3">
      <c r="A19668" s="336">
        <v>62702</v>
      </c>
      <c r="B19668" s="2" t="s">
        <v>293</v>
      </c>
      <c r="C19668" s="429">
        <v>6.8093269999999997</v>
      </c>
      <c r="D19668" s="429">
        <v>3.2052960000000001</v>
      </c>
      <c r="E19668" s="429">
        <v>3.6040309999999995</v>
      </c>
      <c r="F19668" s="429">
        <v>11.51760500000001</v>
      </c>
    </row>
    <row r="19669" spans="1:6" x14ac:dyDescent="0.3">
      <c r="A19669" s="336">
        <v>62703</v>
      </c>
      <c r="B19669" s="2" t="s">
        <v>293</v>
      </c>
      <c r="C19669" s="429">
        <v>6.8189900000000003</v>
      </c>
      <c r="D19669" s="429">
        <v>3.1866919999999999</v>
      </c>
      <c r="E19669" s="429">
        <v>3.6322980000000005</v>
      </c>
      <c r="F19669" s="429">
        <v>11.665750999999993</v>
      </c>
    </row>
    <row r="19670" spans="1:6" x14ac:dyDescent="0.3">
      <c r="A19670" s="336">
        <v>62704</v>
      </c>
      <c r="B19670" s="2" t="s">
        <v>293</v>
      </c>
      <c r="C19670" s="429">
        <v>6.8002050000000001</v>
      </c>
      <c r="D19670" s="429">
        <v>3.1708270000000001</v>
      </c>
      <c r="E19670" s="429">
        <v>3.629378</v>
      </c>
      <c r="F19670" s="429">
        <v>11.786197000000001</v>
      </c>
    </row>
    <row r="19671" spans="1:6" x14ac:dyDescent="0.3">
      <c r="A19671" s="336">
        <v>62707</v>
      </c>
      <c r="B19671" s="2" t="s">
        <v>293</v>
      </c>
      <c r="C19671" s="429">
        <v>6.8030879999999998</v>
      </c>
      <c r="D19671" s="429">
        <v>3.221975</v>
      </c>
      <c r="E19671" s="429">
        <v>3.5811129999999998</v>
      </c>
      <c r="F19671" s="429">
        <v>11.390878999999998</v>
      </c>
    </row>
    <row r="19672" spans="1:6" x14ac:dyDescent="0.3">
      <c r="A19672" s="336">
        <v>62711</v>
      </c>
      <c r="B19672" s="2" t="s">
        <v>293</v>
      </c>
      <c r="C19672" s="429">
        <v>6.7894449999999997</v>
      </c>
      <c r="D19672" s="429">
        <v>3.1732930000000001</v>
      </c>
      <c r="E19672" s="429">
        <v>3.6161519999999996</v>
      </c>
      <c r="F19672" s="429">
        <v>11.803408999999995</v>
      </c>
    </row>
    <row r="19673" spans="1:6" x14ac:dyDescent="0.3">
      <c r="A19673" s="336">
        <v>62712</v>
      </c>
      <c r="B19673" s="2" t="s">
        <v>293</v>
      </c>
      <c r="C19673" s="429">
        <v>6.8274670000000004</v>
      </c>
      <c r="D19673" s="429">
        <v>3.2137869999999999</v>
      </c>
      <c r="E19673" s="429">
        <v>3.6136800000000004</v>
      </c>
      <c r="F19673" s="429">
        <v>11.486041999999998</v>
      </c>
    </row>
    <row r="19674" spans="1:6" x14ac:dyDescent="0.3">
      <c r="A19674" s="336">
        <v>62801</v>
      </c>
      <c r="B19674" s="2" t="s">
        <v>293</v>
      </c>
      <c r="C19674" s="429">
        <v>6.8288330000000004</v>
      </c>
      <c r="D19674" s="429">
        <v>3.204288</v>
      </c>
      <c r="E19674" s="429">
        <v>3.6245450000000003</v>
      </c>
      <c r="F19674" s="429">
        <v>9.7648950000000028</v>
      </c>
    </row>
    <row r="19675" spans="1:6" x14ac:dyDescent="0.3">
      <c r="A19675" s="336">
        <v>62803</v>
      </c>
      <c r="B19675" s="2" t="s">
        <v>293</v>
      </c>
      <c r="C19675" s="429">
        <v>6.8532590000000004</v>
      </c>
      <c r="D19675" s="429">
        <v>3.2361529999999998</v>
      </c>
      <c r="E19675" s="429">
        <v>3.6171060000000006</v>
      </c>
      <c r="F19675" s="429">
        <v>10.130759000000012</v>
      </c>
    </row>
    <row r="19676" spans="1:6" x14ac:dyDescent="0.3">
      <c r="A19676" s="336">
        <v>62806</v>
      </c>
      <c r="B19676" s="2" t="s">
        <v>293</v>
      </c>
      <c r="C19676" s="429">
        <v>6.7650769999999998</v>
      </c>
      <c r="D19676" s="429">
        <v>3.3593060000000001</v>
      </c>
      <c r="E19676" s="429">
        <v>3.4057709999999997</v>
      </c>
      <c r="F19676" s="429">
        <v>6.2237170000000077</v>
      </c>
    </row>
    <row r="19677" spans="1:6" x14ac:dyDescent="0.3">
      <c r="A19677" s="336">
        <v>62807</v>
      </c>
      <c r="B19677" s="2" t="s">
        <v>293</v>
      </c>
      <c r="C19677" s="429">
        <v>6.7866309999999999</v>
      </c>
      <c r="D19677" s="429">
        <v>3.2042329999999999</v>
      </c>
      <c r="E19677" s="429">
        <v>3.582398</v>
      </c>
      <c r="F19677" s="429">
        <v>9.8547149999999988</v>
      </c>
    </row>
    <row r="19678" spans="1:6" x14ac:dyDescent="0.3">
      <c r="A19678" s="336">
        <v>62808</v>
      </c>
      <c r="B19678" s="2" t="s">
        <v>293</v>
      </c>
      <c r="C19678" s="429">
        <v>6.8421789999999998</v>
      </c>
      <c r="D19678" s="429">
        <v>3.219166</v>
      </c>
      <c r="E19678" s="429">
        <v>3.6230129999999998</v>
      </c>
      <c r="F19678" s="429">
        <v>8.9375510000000062</v>
      </c>
    </row>
    <row r="19679" spans="1:6" x14ac:dyDescent="0.3">
      <c r="A19679" s="336">
        <v>62809</v>
      </c>
      <c r="B19679" s="2" t="s">
        <v>293</v>
      </c>
      <c r="C19679" s="429">
        <v>6.7782429999999998</v>
      </c>
      <c r="D19679" s="429">
        <v>3.248497</v>
      </c>
      <c r="E19679" s="429">
        <v>3.5297459999999998</v>
      </c>
      <c r="F19679" s="429">
        <v>7.3442300000000031</v>
      </c>
    </row>
    <row r="19680" spans="1:6" x14ac:dyDescent="0.3">
      <c r="A19680" s="336">
        <v>62810</v>
      </c>
      <c r="B19680" s="2" t="s">
        <v>293</v>
      </c>
      <c r="C19680" s="429">
        <v>6.8326659999999997</v>
      </c>
      <c r="D19680" s="429">
        <v>3.178966</v>
      </c>
      <c r="E19680" s="429">
        <v>3.6536999999999997</v>
      </c>
      <c r="F19680" s="429">
        <v>7.5826810000000009</v>
      </c>
    </row>
    <row r="19681" spans="1:6" x14ac:dyDescent="0.3">
      <c r="A19681" s="336">
        <v>62812</v>
      </c>
      <c r="B19681" s="2" t="s">
        <v>293</v>
      </c>
      <c r="C19681" s="429">
        <v>6.8556819999999998</v>
      </c>
      <c r="D19681" s="429">
        <v>3.280389</v>
      </c>
      <c r="E19681" s="429">
        <v>3.5752929999999998</v>
      </c>
      <c r="F19681" s="429">
        <v>7.5094259999999977</v>
      </c>
    </row>
    <row r="19682" spans="1:6" x14ac:dyDescent="0.3">
      <c r="A19682" s="336">
        <v>62814</v>
      </c>
      <c r="B19682" s="2" t="s">
        <v>293</v>
      </c>
      <c r="C19682" s="429">
        <v>6.8134920000000001</v>
      </c>
      <c r="D19682" s="429">
        <v>3.131256</v>
      </c>
      <c r="E19682" s="429">
        <v>3.6822360000000001</v>
      </c>
      <c r="F19682" s="429">
        <v>7.9840889999999973</v>
      </c>
    </row>
    <row r="19683" spans="1:6" x14ac:dyDescent="0.3">
      <c r="A19683" s="336">
        <v>62815</v>
      </c>
      <c r="B19683" s="2" t="s">
        <v>293</v>
      </c>
      <c r="C19683" s="429">
        <v>6.7522659999999997</v>
      </c>
      <c r="D19683" s="429">
        <v>3.3915820000000001</v>
      </c>
      <c r="E19683" s="429">
        <v>3.3606839999999996</v>
      </c>
      <c r="F19683" s="429">
        <v>5.9518059999999906</v>
      </c>
    </row>
    <row r="19684" spans="1:6" x14ac:dyDescent="0.3">
      <c r="A19684" s="336">
        <v>62816</v>
      </c>
      <c r="B19684" s="2" t="s">
        <v>293</v>
      </c>
      <c r="C19684" s="429">
        <v>6.8559979999999996</v>
      </c>
      <c r="D19684" s="429">
        <v>3.1859039999999998</v>
      </c>
      <c r="E19684" s="429">
        <v>3.6700939999999997</v>
      </c>
      <c r="F19684" s="429">
        <v>7.8256129999999899</v>
      </c>
    </row>
    <row r="19685" spans="1:6" x14ac:dyDescent="0.3">
      <c r="A19685" s="336">
        <v>62817</v>
      </c>
      <c r="B19685" s="2" t="s">
        <v>293</v>
      </c>
      <c r="C19685" s="429">
        <v>6.8267769999999999</v>
      </c>
      <c r="D19685" s="429">
        <v>3.3867799999999999</v>
      </c>
      <c r="E19685" s="429">
        <v>3.439997</v>
      </c>
      <c r="F19685" s="429">
        <v>6.8797120000000049</v>
      </c>
    </row>
    <row r="19686" spans="1:6" x14ac:dyDescent="0.3">
      <c r="A19686" s="336">
        <v>62818</v>
      </c>
      <c r="B19686" s="2" t="s">
        <v>293</v>
      </c>
      <c r="C19686" s="429">
        <v>6.7618450000000001</v>
      </c>
      <c r="D19686" s="429">
        <v>3.3963899999999998</v>
      </c>
      <c r="E19686" s="429">
        <v>3.3654550000000003</v>
      </c>
      <c r="F19686" s="429">
        <v>5.8780599999999978</v>
      </c>
    </row>
    <row r="19687" spans="1:6" x14ac:dyDescent="0.3">
      <c r="A19687" s="336">
        <v>62819</v>
      </c>
      <c r="B19687" s="2" t="s">
        <v>293</v>
      </c>
      <c r="C19687" s="429">
        <v>6.8599899999999998</v>
      </c>
      <c r="D19687" s="429">
        <v>3.3036089999999998</v>
      </c>
      <c r="E19687" s="429">
        <v>3.556381</v>
      </c>
      <c r="F19687" s="429">
        <v>7.5081980000000073</v>
      </c>
    </row>
    <row r="19688" spans="1:6" x14ac:dyDescent="0.3">
      <c r="A19688" s="336">
        <v>62820</v>
      </c>
      <c r="B19688" s="2" t="s">
        <v>293</v>
      </c>
      <c r="C19688" s="429">
        <v>6.7829420000000002</v>
      </c>
      <c r="D19688" s="429">
        <v>3.3205469999999999</v>
      </c>
      <c r="E19688" s="429">
        <v>3.4623950000000003</v>
      </c>
      <c r="F19688" s="429">
        <v>6.673889999999993</v>
      </c>
    </row>
    <row r="19689" spans="1:6" x14ac:dyDescent="0.3">
      <c r="A19689" s="336">
        <v>62821</v>
      </c>
      <c r="B19689" s="2" t="s">
        <v>293</v>
      </c>
      <c r="C19689" s="429">
        <v>6.8109539999999997</v>
      </c>
      <c r="D19689" s="429">
        <v>3.3821880000000002</v>
      </c>
      <c r="E19689" s="429">
        <v>3.4287659999999995</v>
      </c>
      <c r="F19689" s="429">
        <v>6.2009770000000088</v>
      </c>
    </row>
    <row r="19690" spans="1:6" x14ac:dyDescent="0.3">
      <c r="A19690" s="336">
        <v>62822</v>
      </c>
      <c r="B19690" s="2" t="s">
        <v>293</v>
      </c>
      <c r="C19690" s="429">
        <v>6.863391</v>
      </c>
      <c r="D19690" s="429">
        <v>3.3056770000000002</v>
      </c>
      <c r="E19690" s="429">
        <v>3.5577139999999998</v>
      </c>
      <c r="F19690" s="429">
        <v>7.5685569999999913</v>
      </c>
    </row>
    <row r="19691" spans="1:6" x14ac:dyDescent="0.3">
      <c r="A19691" s="336">
        <v>62823</v>
      </c>
      <c r="B19691" s="2" t="s">
        <v>293</v>
      </c>
      <c r="C19691" s="429">
        <v>6.8068090000000003</v>
      </c>
      <c r="D19691" s="429">
        <v>3.254286</v>
      </c>
      <c r="E19691" s="429">
        <v>3.5525230000000003</v>
      </c>
      <c r="F19691" s="429">
        <v>7.5568759999999884</v>
      </c>
    </row>
    <row r="19692" spans="1:6" x14ac:dyDescent="0.3">
      <c r="A19692" s="336">
        <v>62824</v>
      </c>
      <c r="B19692" s="2" t="s">
        <v>293</v>
      </c>
      <c r="C19692" s="429">
        <v>6.8091600000000003</v>
      </c>
      <c r="D19692" s="429">
        <v>3.2717130000000001</v>
      </c>
      <c r="E19692" s="429">
        <v>3.5374470000000002</v>
      </c>
      <c r="F19692" s="429">
        <v>7.7919920000000005</v>
      </c>
    </row>
    <row r="19693" spans="1:6" x14ac:dyDescent="0.3">
      <c r="A19693" s="336">
        <v>62827</v>
      </c>
      <c r="B19693" s="2" t="s">
        <v>293</v>
      </c>
      <c r="C19693" s="429">
        <v>6.794365</v>
      </c>
      <c r="D19693" s="429">
        <v>3.380182</v>
      </c>
      <c r="E19693" s="429">
        <v>3.414183</v>
      </c>
      <c r="F19693" s="429">
        <v>6.0105979999999875</v>
      </c>
    </row>
    <row r="19694" spans="1:6" x14ac:dyDescent="0.3">
      <c r="A19694" s="336">
        <v>62828</v>
      </c>
      <c r="B19694" s="2" t="s">
        <v>293</v>
      </c>
      <c r="C19694" s="429">
        <v>6.8132619999999999</v>
      </c>
      <c r="D19694" s="429">
        <v>3.2071550000000002</v>
      </c>
      <c r="E19694" s="429">
        <v>3.6061069999999997</v>
      </c>
      <c r="F19694" s="429">
        <v>7.5612789999999919</v>
      </c>
    </row>
    <row r="19695" spans="1:6" x14ac:dyDescent="0.3">
      <c r="A19695" s="336">
        <v>62829</v>
      </c>
      <c r="B19695" s="2" t="s">
        <v>293</v>
      </c>
      <c r="C19695" s="429">
        <v>6.8137699999999999</v>
      </c>
      <c r="D19695" s="429">
        <v>3.3320460000000001</v>
      </c>
      <c r="E19695" s="429">
        <v>3.4817239999999998</v>
      </c>
      <c r="F19695" s="429">
        <v>7.1301749999999942</v>
      </c>
    </row>
    <row r="19696" spans="1:6" x14ac:dyDescent="0.3">
      <c r="A19696" s="336">
        <v>62830</v>
      </c>
      <c r="B19696" s="2" t="s">
        <v>293</v>
      </c>
      <c r="C19696" s="429">
        <v>6.7977629999999998</v>
      </c>
      <c r="D19696" s="429">
        <v>3.1436869999999999</v>
      </c>
      <c r="E19696" s="429">
        <v>3.6540759999999999</v>
      </c>
      <c r="F19696" s="429">
        <v>8.5497859999999974</v>
      </c>
    </row>
    <row r="19697" spans="1:6" x14ac:dyDescent="0.3">
      <c r="A19697" s="336">
        <v>62831</v>
      </c>
      <c r="B19697" s="2" t="s">
        <v>293</v>
      </c>
      <c r="C19697" s="429">
        <v>6.8518119999999998</v>
      </c>
      <c r="D19697" s="429">
        <v>3.2365499999999998</v>
      </c>
      <c r="E19697" s="429">
        <v>3.615262</v>
      </c>
      <c r="F19697" s="429">
        <v>8.6927099999999982</v>
      </c>
    </row>
    <row r="19698" spans="1:6" x14ac:dyDescent="0.3">
      <c r="A19698" s="336">
        <v>62832</v>
      </c>
      <c r="B19698" s="2" t="s">
        <v>293</v>
      </c>
      <c r="C19698" s="429">
        <v>6.8646669999999999</v>
      </c>
      <c r="D19698" s="429">
        <v>3.2932030000000001</v>
      </c>
      <c r="E19698" s="429">
        <v>3.5714639999999997</v>
      </c>
      <c r="F19698" s="429">
        <v>8.1203799999999902</v>
      </c>
    </row>
    <row r="19699" spans="1:6" x14ac:dyDescent="0.3">
      <c r="A19699" s="336">
        <v>62833</v>
      </c>
      <c r="B19699" s="2" t="s">
        <v>293</v>
      </c>
      <c r="C19699" s="429">
        <v>6.7640219999999998</v>
      </c>
      <c r="D19699" s="429">
        <v>3.3408099999999998</v>
      </c>
      <c r="E19699" s="429">
        <v>3.4232119999999999</v>
      </c>
      <c r="F19699" s="429">
        <v>6.4149629999999931</v>
      </c>
    </row>
    <row r="19700" spans="1:6" x14ac:dyDescent="0.3">
      <c r="A19700" s="336">
        <v>62835</v>
      </c>
      <c r="B19700" s="2" t="s">
        <v>293</v>
      </c>
      <c r="C19700" s="429">
        <v>6.795147</v>
      </c>
      <c r="D19700" s="429">
        <v>3.3229929999999999</v>
      </c>
      <c r="E19700" s="429">
        <v>3.4721540000000002</v>
      </c>
      <c r="F19700" s="429">
        <v>6.8375229999999902</v>
      </c>
    </row>
    <row r="19701" spans="1:6" x14ac:dyDescent="0.3">
      <c r="A19701" s="336">
        <v>62836</v>
      </c>
      <c r="B19701" s="2" t="s">
        <v>293</v>
      </c>
      <c r="C19701" s="429">
        <v>6.8239429999999999</v>
      </c>
      <c r="D19701" s="429">
        <v>3.2312280000000002</v>
      </c>
      <c r="E19701" s="429">
        <v>3.5927149999999997</v>
      </c>
      <c r="F19701" s="429">
        <v>7.5050410000000056</v>
      </c>
    </row>
    <row r="19702" spans="1:6" x14ac:dyDescent="0.3">
      <c r="A19702" s="336">
        <v>62837</v>
      </c>
      <c r="B19702" s="2" t="s">
        <v>293</v>
      </c>
      <c r="C19702" s="429">
        <v>6.7862099999999996</v>
      </c>
      <c r="D19702" s="429">
        <v>3.259169</v>
      </c>
      <c r="E19702" s="429">
        <v>3.5270409999999996</v>
      </c>
      <c r="F19702" s="429">
        <v>7.2821549999999959</v>
      </c>
    </row>
    <row r="19703" spans="1:6" x14ac:dyDescent="0.3">
      <c r="A19703" s="336">
        <v>62838</v>
      </c>
      <c r="B19703" s="2" t="s">
        <v>293</v>
      </c>
      <c r="C19703" s="429">
        <v>6.7786970000000002</v>
      </c>
      <c r="D19703" s="429">
        <v>3.235789</v>
      </c>
      <c r="E19703" s="429">
        <v>3.5429080000000002</v>
      </c>
      <c r="F19703" s="429">
        <v>9.3442039999999977</v>
      </c>
    </row>
    <row r="19704" spans="1:6" x14ac:dyDescent="0.3">
      <c r="A19704" s="336">
        <v>62839</v>
      </c>
      <c r="B19704" s="2" t="s">
        <v>293</v>
      </c>
      <c r="C19704" s="429">
        <v>6.8019319999999999</v>
      </c>
      <c r="D19704" s="429">
        <v>3.229962</v>
      </c>
      <c r="E19704" s="429">
        <v>3.5719699999999999</v>
      </c>
      <c r="F19704" s="429">
        <v>8.2847170000000006</v>
      </c>
    </row>
    <row r="19705" spans="1:6" x14ac:dyDescent="0.3">
      <c r="A19705" s="336">
        <v>62842</v>
      </c>
      <c r="B19705" s="2" t="s">
        <v>293</v>
      </c>
      <c r="C19705" s="429">
        <v>6.8139810000000001</v>
      </c>
      <c r="D19705" s="429">
        <v>3.2306879999999998</v>
      </c>
      <c r="E19705" s="429">
        <v>3.5832930000000003</v>
      </c>
      <c r="F19705" s="429">
        <v>7.6338359999999952</v>
      </c>
    </row>
    <row r="19706" spans="1:6" x14ac:dyDescent="0.3">
      <c r="A19706" s="336">
        <v>62843</v>
      </c>
      <c r="B19706" s="2" t="s">
        <v>293</v>
      </c>
      <c r="C19706" s="429">
        <v>6.7665259999999998</v>
      </c>
      <c r="D19706" s="429">
        <v>3.314063</v>
      </c>
      <c r="E19706" s="429">
        <v>3.4524629999999998</v>
      </c>
      <c r="F19706" s="429">
        <v>6.7093750000000014</v>
      </c>
    </row>
    <row r="19707" spans="1:6" x14ac:dyDescent="0.3">
      <c r="A19707" s="336">
        <v>62844</v>
      </c>
      <c r="B19707" s="2" t="s">
        <v>293</v>
      </c>
      <c r="C19707" s="429">
        <v>6.7780300000000002</v>
      </c>
      <c r="D19707" s="429">
        <v>3.3783029999999998</v>
      </c>
      <c r="E19707" s="429">
        <v>3.3997270000000004</v>
      </c>
      <c r="F19707" s="429">
        <v>6.0099939999999989</v>
      </c>
    </row>
    <row r="19708" spans="1:6" x14ac:dyDescent="0.3">
      <c r="A19708" s="336">
        <v>62846</v>
      </c>
      <c r="B19708" s="2" t="s">
        <v>293</v>
      </c>
      <c r="C19708" s="429">
        <v>6.8598080000000001</v>
      </c>
      <c r="D19708" s="429">
        <v>3.198372</v>
      </c>
      <c r="E19708" s="429">
        <v>3.6614360000000001</v>
      </c>
      <c r="F19708" s="429">
        <v>7.7084460000000021</v>
      </c>
    </row>
    <row r="19709" spans="1:6" x14ac:dyDescent="0.3">
      <c r="A19709" s="336">
        <v>62849</v>
      </c>
      <c r="B19709" s="2" t="s">
        <v>293</v>
      </c>
      <c r="C19709" s="429">
        <v>6.7974199999999998</v>
      </c>
      <c r="D19709" s="429">
        <v>3.1644130000000001</v>
      </c>
      <c r="E19709" s="429">
        <v>3.6330069999999997</v>
      </c>
      <c r="F19709" s="429">
        <v>8.6985389999999967</v>
      </c>
    </row>
    <row r="19710" spans="1:6" x14ac:dyDescent="0.3">
      <c r="A19710" s="336">
        <v>62850</v>
      </c>
      <c r="B19710" s="2" t="s">
        <v>293</v>
      </c>
      <c r="C19710" s="429">
        <v>6.8073709999999998</v>
      </c>
      <c r="D19710" s="429">
        <v>3.1859790000000001</v>
      </c>
      <c r="E19710" s="429">
        <v>3.6213919999999997</v>
      </c>
      <c r="F19710" s="429">
        <v>8.1546859999999981</v>
      </c>
    </row>
    <row r="19711" spans="1:6" x14ac:dyDescent="0.3">
      <c r="A19711" s="336">
        <v>62851</v>
      </c>
      <c r="B19711" s="2" t="s">
        <v>293</v>
      </c>
      <c r="C19711" s="429">
        <v>6.8242019999999997</v>
      </c>
      <c r="D19711" s="429">
        <v>3.1577959999999998</v>
      </c>
      <c r="E19711" s="429">
        <v>3.6664059999999998</v>
      </c>
      <c r="F19711" s="429">
        <v>7.9296320000000122</v>
      </c>
    </row>
    <row r="19712" spans="1:6" x14ac:dyDescent="0.3">
      <c r="A19712" s="336">
        <v>62853</v>
      </c>
      <c r="B19712" s="2" t="s">
        <v>293</v>
      </c>
      <c r="C19712" s="429">
        <v>6.7945130000000002</v>
      </c>
      <c r="D19712" s="429">
        <v>3.1453009999999999</v>
      </c>
      <c r="E19712" s="429">
        <v>3.6492120000000003</v>
      </c>
      <c r="F19712" s="429">
        <v>8.7246290000000002</v>
      </c>
    </row>
    <row r="19713" spans="1:6" x14ac:dyDescent="0.3">
      <c r="A19713" s="336">
        <v>62854</v>
      </c>
      <c r="B19713" s="2" t="s">
        <v>293</v>
      </c>
      <c r="C19713" s="429">
        <v>6.7794280000000002</v>
      </c>
      <c r="D19713" s="429">
        <v>3.209524</v>
      </c>
      <c r="E19713" s="429">
        <v>3.5699040000000002</v>
      </c>
      <c r="F19713" s="429">
        <v>9.4166800000000066</v>
      </c>
    </row>
    <row r="19714" spans="1:6" x14ac:dyDescent="0.3">
      <c r="A19714" s="336">
        <v>62855</v>
      </c>
      <c r="B19714" s="2" t="s">
        <v>293</v>
      </c>
      <c r="C19714" s="429">
        <v>6.7437050000000003</v>
      </c>
      <c r="D19714" s="429">
        <v>3.432931</v>
      </c>
      <c r="E19714" s="429">
        <v>3.3107740000000003</v>
      </c>
      <c r="F19714" s="429">
        <v>5.58948800000001</v>
      </c>
    </row>
    <row r="19715" spans="1:6" x14ac:dyDescent="0.3">
      <c r="A19715" s="336">
        <v>62858</v>
      </c>
      <c r="B19715" s="2" t="s">
        <v>293</v>
      </c>
      <c r="C19715" s="429">
        <v>6.7972450000000002</v>
      </c>
      <c r="D19715" s="429">
        <v>3.258159</v>
      </c>
      <c r="E19715" s="429">
        <v>3.5390860000000002</v>
      </c>
      <c r="F19715" s="429">
        <v>8.6413489999999982</v>
      </c>
    </row>
    <row r="19716" spans="1:6" x14ac:dyDescent="0.3">
      <c r="A19716" s="336">
        <v>62859</v>
      </c>
      <c r="B19716" s="2" t="s">
        <v>293</v>
      </c>
      <c r="C19716" s="429">
        <v>6.7949200000000003</v>
      </c>
      <c r="D19716" s="429">
        <v>3.2631450000000002</v>
      </c>
      <c r="E19716" s="429">
        <v>3.5317750000000001</v>
      </c>
      <c r="F19716" s="429">
        <v>7.2685290000000009</v>
      </c>
    </row>
    <row r="19717" spans="1:6" x14ac:dyDescent="0.3">
      <c r="A19717" s="336">
        <v>62860</v>
      </c>
      <c r="B19717" s="2" t="s">
        <v>293</v>
      </c>
      <c r="C19717" s="429">
        <v>6.8091439999999999</v>
      </c>
      <c r="D19717" s="429">
        <v>3.2902200000000001</v>
      </c>
      <c r="E19717" s="429">
        <v>3.5189239999999997</v>
      </c>
      <c r="F19717" s="429">
        <v>7.2638000000000034</v>
      </c>
    </row>
    <row r="19718" spans="1:6" x14ac:dyDescent="0.3">
      <c r="A19718" s="336">
        <v>62862</v>
      </c>
      <c r="B19718" s="2" t="s">
        <v>293</v>
      </c>
      <c r="C19718" s="429">
        <v>6.778619</v>
      </c>
      <c r="D19718" s="429">
        <v>3.2916340000000002</v>
      </c>
      <c r="E19718" s="429">
        <v>3.4869849999999998</v>
      </c>
      <c r="F19718" s="429">
        <v>6.9818579999999955</v>
      </c>
    </row>
    <row r="19719" spans="1:6" x14ac:dyDescent="0.3">
      <c r="A19719" s="336">
        <v>62863</v>
      </c>
      <c r="B19719" s="2" t="s">
        <v>293</v>
      </c>
      <c r="C19719" s="429">
        <v>6.7567089999999999</v>
      </c>
      <c r="D19719" s="429">
        <v>3.4529269999999999</v>
      </c>
      <c r="E19719" s="429">
        <v>3.303782</v>
      </c>
      <c r="F19719" s="429">
        <v>5.3484839999999991</v>
      </c>
    </row>
    <row r="19720" spans="1:6" x14ac:dyDescent="0.3">
      <c r="A19720" s="336">
        <v>62864</v>
      </c>
      <c r="B19720" s="2" t="s">
        <v>293</v>
      </c>
      <c r="C19720" s="429">
        <v>6.8205689999999999</v>
      </c>
      <c r="D19720" s="429">
        <v>3.1376270000000002</v>
      </c>
      <c r="E19720" s="429">
        <v>3.6829419999999997</v>
      </c>
      <c r="F19720" s="429">
        <v>8.0306780000000089</v>
      </c>
    </row>
    <row r="19721" spans="1:6" x14ac:dyDescent="0.3">
      <c r="A19721" s="336">
        <v>62865</v>
      </c>
      <c r="B19721" s="2" t="s">
        <v>293</v>
      </c>
      <c r="C19721" s="429">
        <v>6.8645209999999999</v>
      </c>
      <c r="D19721" s="429">
        <v>3.3092299999999999</v>
      </c>
      <c r="E19721" s="429">
        <v>3.555291</v>
      </c>
      <c r="F19721" s="429">
        <v>7.6219529999999978</v>
      </c>
    </row>
    <row r="19722" spans="1:6" x14ac:dyDescent="0.3">
      <c r="A19722" s="336">
        <v>62866</v>
      </c>
      <c r="B19722" s="2" t="s">
        <v>293</v>
      </c>
      <c r="C19722" s="429">
        <v>6.849583</v>
      </c>
      <c r="D19722" s="429">
        <v>3.2253859999999999</v>
      </c>
      <c r="E19722" s="429">
        <v>3.6241970000000001</v>
      </c>
      <c r="F19722" s="429">
        <v>7.927275999999992</v>
      </c>
    </row>
    <row r="19723" spans="1:6" x14ac:dyDescent="0.3">
      <c r="A19723" s="336">
        <v>62867</v>
      </c>
      <c r="B19723" s="2" t="s">
        <v>293</v>
      </c>
      <c r="C19723" s="429">
        <v>6.8348639999999996</v>
      </c>
      <c r="D19723" s="429">
        <v>3.4456129999999998</v>
      </c>
      <c r="E19723" s="429">
        <v>3.3892509999999998</v>
      </c>
      <c r="F19723" s="429">
        <v>5.7107329999999976</v>
      </c>
    </row>
    <row r="19724" spans="1:6" x14ac:dyDescent="0.3">
      <c r="A19724" s="336">
        <v>62868</v>
      </c>
      <c r="B19724" s="2" t="s">
        <v>293</v>
      </c>
      <c r="C19724" s="429">
        <v>6.8066329999999997</v>
      </c>
      <c r="D19724" s="429">
        <v>3.317053</v>
      </c>
      <c r="E19724" s="429">
        <v>3.4895799999999997</v>
      </c>
      <c r="F19724" s="429">
        <v>7.3502589999999941</v>
      </c>
    </row>
    <row r="19725" spans="1:6" x14ac:dyDescent="0.3">
      <c r="A19725" s="336">
        <v>62869</v>
      </c>
      <c r="B19725" s="2" t="s">
        <v>293</v>
      </c>
      <c r="C19725" s="429">
        <v>6.8222659999999999</v>
      </c>
      <c r="D19725" s="429">
        <v>3.4174570000000002</v>
      </c>
      <c r="E19725" s="429">
        <v>3.4048089999999998</v>
      </c>
      <c r="F19725" s="429">
        <v>6.3629639999999839</v>
      </c>
    </row>
    <row r="19726" spans="1:6" x14ac:dyDescent="0.3">
      <c r="A19726" s="336">
        <v>62870</v>
      </c>
      <c r="B19726" s="2" t="s">
        <v>293</v>
      </c>
      <c r="C19726" s="429">
        <v>6.8157930000000002</v>
      </c>
      <c r="D19726" s="429">
        <v>3.1940409999999999</v>
      </c>
      <c r="E19726" s="429">
        <v>3.6217520000000003</v>
      </c>
      <c r="F19726" s="429">
        <v>9.9340060000000037</v>
      </c>
    </row>
    <row r="19727" spans="1:6" x14ac:dyDescent="0.3">
      <c r="A19727" s="336">
        <v>62871</v>
      </c>
      <c r="B19727" s="2" t="s">
        <v>293</v>
      </c>
      <c r="C19727" s="429">
        <v>6.838711</v>
      </c>
      <c r="D19727" s="429">
        <v>3.4775930000000002</v>
      </c>
      <c r="E19727" s="429">
        <v>3.3611179999999998</v>
      </c>
      <c r="F19727" s="429">
        <v>6.0380490000000009</v>
      </c>
    </row>
    <row r="19728" spans="1:6" x14ac:dyDescent="0.3">
      <c r="A19728" s="336">
        <v>62872</v>
      </c>
      <c r="B19728" s="2" t="s">
        <v>293</v>
      </c>
      <c r="C19728" s="429">
        <v>6.8388650000000002</v>
      </c>
      <c r="D19728" s="429">
        <v>3.1411920000000002</v>
      </c>
      <c r="E19728" s="429">
        <v>3.697673</v>
      </c>
      <c r="F19728" s="429">
        <v>7.7511280000000014</v>
      </c>
    </row>
    <row r="19729" spans="1:6" x14ac:dyDescent="0.3">
      <c r="A19729" s="336">
        <v>62875</v>
      </c>
      <c r="B19729" s="2" t="s">
        <v>293</v>
      </c>
      <c r="C19729" s="429">
        <v>6.8167499999999999</v>
      </c>
      <c r="D19729" s="429">
        <v>3.2177280000000001</v>
      </c>
      <c r="E19729" s="429">
        <v>3.5990219999999997</v>
      </c>
      <c r="F19729" s="429">
        <v>10.622203999999996</v>
      </c>
    </row>
    <row r="19730" spans="1:6" x14ac:dyDescent="0.3">
      <c r="A19730" s="336">
        <v>62877</v>
      </c>
      <c r="B19730" s="2" t="s">
        <v>293</v>
      </c>
      <c r="C19730" s="429">
        <v>6.8399760000000001</v>
      </c>
      <c r="D19730" s="429">
        <v>3.2145480000000002</v>
      </c>
      <c r="E19730" s="429">
        <v>3.6254279999999999</v>
      </c>
      <c r="F19730" s="429">
        <v>9.3608359999999919</v>
      </c>
    </row>
    <row r="19731" spans="1:6" x14ac:dyDescent="0.3">
      <c r="A19731" s="336">
        <v>62878</v>
      </c>
      <c r="B19731" s="2" t="s">
        <v>293</v>
      </c>
      <c r="C19731" s="429">
        <v>6.8102460000000002</v>
      </c>
      <c r="D19731" s="429">
        <v>3.2233610000000001</v>
      </c>
      <c r="E19731" s="429">
        <v>3.5868850000000001</v>
      </c>
      <c r="F19731" s="429">
        <v>7.9877290000000087</v>
      </c>
    </row>
    <row r="19732" spans="1:6" x14ac:dyDescent="0.3">
      <c r="A19732" s="336">
        <v>62880</v>
      </c>
      <c r="B19732" s="2" t="s">
        <v>293</v>
      </c>
      <c r="C19732" s="429">
        <v>6.7759510000000001</v>
      </c>
      <c r="D19732" s="429">
        <v>3.2331750000000001</v>
      </c>
      <c r="E19732" s="429">
        <v>3.5427759999999999</v>
      </c>
      <c r="F19732" s="429">
        <v>9.8656459999999981</v>
      </c>
    </row>
    <row r="19733" spans="1:6" x14ac:dyDescent="0.3">
      <c r="A19733" s="336">
        <v>62881</v>
      </c>
      <c r="B19733" s="2" t="s">
        <v>293</v>
      </c>
      <c r="C19733" s="429">
        <v>6.7982360000000002</v>
      </c>
      <c r="D19733" s="429">
        <v>3.1793360000000002</v>
      </c>
      <c r="E19733" s="429">
        <v>3.6189</v>
      </c>
      <c r="F19733" s="429">
        <v>9.399474000000005</v>
      </c>
    </row>
    <row r="19734" spans="1:6" x14ac:dyDescent="0.3">
      <c r="A19734" s="336">
        <v>62882</v>
      </c>
      <c r="B19734" s="2" t="s">
        <v>293</v>
      </c>
      <c r="C19734" s="429">
        <v>6.8264529999999999</v>
      </c>
      <c r="D19734" s="429">
        <v>3.2090160000000001</v>
      </c>
      <c r="E19734" s="429">
        <v>3.6174369999999998</v>
      </c>
      <c r="F19734" s="429">
        <v>10.232886000000001</v>
      </c>
    </row>
    <row r="19735" spans="1:6" x14ac:dyDescent="0.3">
      <c r="A19735" s="336">
        <v>62883</v>
      </c>
      <c r="B19735" s="2" t="s">
        <v>293</v>
      </c>
      <c r="C19735" s="429">
        <v>6.8351749999999996</v>
      </c>
      <c r="D19735" s="429">
        <v>3.239115</v>
      </c>
      <c r="E19735" s="429">
        <v>3.5960599999999996</v>
      </c>
      <c r="F19735" s="429">
        <v>8.127012999999998</v>
      </c>
    </row>
    <row r="19736" spans="1:6" x14ac:dyDescent="0.3">
      <c r="A19736" s="336">
        <v>62884</v>
      </c>
      <c r="B19736" s="2" t="s">
        <v>293</v>
      </c>
      <c r="C19736" s="429">
        <v>6.8508490000000002</v>
      </c>
      <c r="D19736" s="429">
        <v>3.2618550000000002</v>
      </c>
      <c r="E19736" s="429">
        <v>3.588994</v>
      </c>
      <c r="F19736" s="429">
        <v>7.8333439999999968</v>
      </c>
    </row>
    <row r="19737" spans="1:6" x14ac:dyDescent="0.3">
      <c r="A19737" s="336">
        <v>62885</v>
      </c>
      <c r="B19737" s="2" t="s">
        <v>293</v>
      </c>
      <c r="C19737" s="429">
        <v>6.822254</v>
      </c>
      <c r="D19737" s="429">
        <v>3.2334809999999998</v>
      </c>
      <c r="E19737" s="429">
        <v>3.5887730000000002</v>
      </c>
      <c r="F19737" s="429">
        <v>11.080913999999993</v>
      </c>
    </row>
    <row r="19738" spans="1:6" x14ac:dyDescent="0.3">
      <c r="A19738" s="336">
        <v>62886</v>
      </c>
      <c r="B19738" s="2" t="s">
        <v>293</v>
      </c>
      <c r="C19738" s="429">
        <v>6.8195550000000003</v>
      </c>
      <c r="D19738" s="429">
        <v>3.193854</v>
      </c>
      <c r="E19738" s="429">
        <v>3.6257010000000003</v>
      </c>
      <c r="F19738" s="429">
        <v>7.8529340000000047</v>
      </c>
    </row>
    <row r="19739" spans="1:6" x14ac:dyDescent="0.3">
      <c r="A19739" s="336">
        <v>62887</v>
      </c>
      <c r="B19739" s="2" t="s">
        <v>293</v>
      </c>
      <c r="C19739" s="429">
        <v>6.7803259999999996</v>
      </c>
      <c r="D19739" s="429">
        <v>3.2618260000000001</v>
      </c>
      <c r="E19739" s="429">
        <v>3.5184999999999995</v>
      </c>
      <c r="F19739" s="429">
        <v>7.2661669999999887</v>
      </c>
    </row>
    <row r="19740" spans="1:6" x14ac:dyDescent="0.3">
      <c r="A19740" s="336">
        <v>62888</v>
      </c>
      <c r="B19740" s="2" t="s">
        <v>293</v>
      </c>
      <c r="C19740" s="429">
        <v>6.8549040000000003</v>
      </c>
      <c r="D19740" s="429">
        <v>3.2654890000000001</v>
      </c>
      <c r="E19740" s="429">
        <v>3.5894150000000002</v>
      </c>
      <c r="F19740" s="429">
        <v>8.3880680000000112</v>
      </c>
    </row>
    <row r="19741" spans="1:6" x14ac:dyDescent="0.3">
      <c r="A19741" s="336">
        <v>62889</v>
      </c>
      <c r="B19741" s="2" t="s">
        <v>293</v>
      </c>
      <c r="C19741" s="429">
        <v>6.7914820000000002</v>
      </c>
      <c r="D19741" s="429">
        <v>3.1272899999999999</v>
      </c>
      <c r="E19741" s="429">
        <v>3.6641920000000003</v>
      </c>
      <c r="F19741" s="429">
        <v>8.2573059999999998</v>
      </c>
    </row>
    <row r="19742" spans="1:6" x14ac:dyDescent="0.3">
      <c r="A19742" s="336">
        <v>62890</v>
      </c>
      <c r="B19742" s="2" t="s">
        <v>293</v>
      </c>
      <c r="C19742" s="429">
        <v>6.8371820000000003</v>
      </c>
      <c r="D19742" s="429">
        <v>3.378593</v>
      </c>
      <c r="E19742" s="429">
        <v>3.4585890000000004</v>
      </c>
      <c r="F19742" s="429">
        <v>6.9036230000000032</v>
      </c>
    </row>
    <row r="19743" spans="1:6" x14ac:dyDescent="0.3">
      <c r="A19743" s="336">
        <v>62892</v>
      </c>
      <c r="B19743" s="2" t="s">
        <v>293</v>
      </c>
      <c r="C19743" s="429">
        <v>6.8166690000000001</v>
      </c>
      <c r="D19743" s="429">
        <v>3.225114</v>
      </c>
      <c r="E19743" s="429">
        <v>3.5915550000000001</v>
      </c>
      <c r="F19743" s="429">
        <v>10.831096999999993</v>
      </c>
    </row>
    <row r="19744" spans="1:6" x14ac:dyDescent="0.3">
      <c r="A19744" s="336">
        <v>62893</v>
      </c>
      <c r="B19744" s="2" t="s">
        <v>293</v>
      </c>
      <c r="C19744" s="429">
        <v>6.8143729999999998</v>
      </c>
      <c r="D19744" s="429">
        <v>3.1681590000000002</v>
      </c>
      <c r="E19744" s="429">
        <v>3.6462139999999996</v>
      </c>
      <c r="F19744" s="429">
        <v>8.9732939999999957</v>
      </c>
    </row>
    <row r="19745" spans="1:6" x14ac:dyDescent="0.3">
      <c r="A19745" s="336">
        <v>62894</v>
      </c>
      <c r="B19745" s="2" t="s">
        <v>293</v>
      </c>
      <c r="C19745" s="429">
        <v>6.829021</v>
      </c>
      <c r="D19745" s="429">
        <v>3.1949879999999999</v>
      </c>
      <c r="E19745" s="429">
        <v>3.6340330000000001</v>
      </c>
      <c r="F19745" s="429">
        <v>8.2202699999999993</v>
      </c>
    </row>
    <row r="19746" spans="1:6" x14ac:dyDescent="0.3">
      <c r="A19746" s="336">
        <v>62895</v>
      </c>
      <c r="B19746" s="2" t="s">
        <v>293</v>
      </c>
      <c r="C19746" s="429">
        <v>6.8233829999999998</v>
      </c>
      <c r="D19746" s="429">
        <v>3.1912820000000002</v>
      </c>
      <c r="E19746" s="429">
        <v>3.6321009999999996</v>
      </c>
      <c r="F19746" s="429">
        <v>7.7568309999999983</v>
      </c>
    </row>
    <row r="19747" spans="1:6" x14ac:dyDescent="0.3">
      <c r="A19747" s="336">
        <v>62896</v>
      </c>
      <c r="B19747" s="2" t="s">
        <v>293</v>
      </c>
      <c r="C19747" s="429">
        <v>6.8408259999999999</v>
      </c>
      <c r="D19747" s="429">
        <v>3.3476689999999998</v>
      </c>
      <c r="E19747" s="429">
        <v>3.4931570000000001</v>
      </c>
      <c r="F19747" s="429">
        <v>7.1301029999999983</v>
      </c>
    </row>
    <row r="19748" spans="1:6" x14ac:dyDescent="0.3">
      <c r="A19748" s="336">
        <v>62897</v>
      </c>
      <c r="B19748" s="2" t="s">
        <v>293</v>
      </c>
      <c r="C19748" s="429">
        <v>6.8772070000000003</v>
      </c>
      <c r="D19748" s="429">
        <v>3.2265250000000001</v>
      </c>
      <c r="E19748" s="429">
        <v>3.6506820000000002</v>
      </c>
      <c r="F19748" s="429">
        <v>7.6911770000000033</v>
      </c>
    </row>
    <row r="19749" spans="1:6" x14ac:dyDescent="0.3">
      <c r="A19749" s="336">
        <v>62898</v>
      </c>
      <c r="B19749" s="2" t="s">
        <v>293</v>
      </c>
      <c r="C19749" s="429">
        <v>6.8219029999999998</v>
      </c>
      <c r="D19749" s="429">
        <v>3.1789369999999999</v>
      </c>
      <c r="E19749" s="429">
        <v>3.6429659999999999</v>
      </c>
      <c r="F19749" s="429">
        <v>8.7159219999999991</v>
      </c>
    </row>
    <row r="19750" spans="1:6" x14ac:dyDescent="0.3">
      <c r="A19750" s="336">
        <v>62899</v>
      </c>
      <c r="B19750" s="2" t="s">
        <v>293</v>
      </c>
      <c r="C19750" s="429">
        <v>6.7935080000000001</v>
      </c>
      <c r="D19750" s="429">
        <v>3.207595</v>
      </c>
      <c r="E19750" s="429">
        <v>3.5859130000000001</v>
      </c>
      <c r="F19750" s="429">
        <v>8.6876569999999944</v>
      </c>
    </row>
    <row r="19751" spans="1:6" x14ac:dyDescent="0.3">
      <c r="A19751" s="336">
        <v>62901</v>
      </c>
      <c r="B19751" s="2" t="s">
        <v>295</v>
      </c>
      <c r="C19751" s="429">
        <v>6.8738479999999997</v>
      </c>
      <c r="D19751" s="429">
        <v>3.4168569999999998</v>
      </c>
      <c r="E19751" s="429">
        <v>3.4569909999999999</v>
      </c>
      <c r="F19751" s="429">
        <v>6.6903679999999923</v>
      </c>
    </row>
    <row r="19752" spans="1:6" x14ac:dyDescent="0.3">
      <c r="A19752" s="336">
        <v>62902</v>
      </c>
      <c r="B19752" s="2" t="s">
        <v>295</v>
      </c>
      <c r="C19752" s="429">
        <v>6.8705949999999998</v>
      </c>
      <c r="D19752" s="429">
        <v>3.4262540000000001</v>
      </c>
      <c r="E19752" s="429">
        <v>3.4443409999999997</v>
      </c>
      <c r="F19752" s="429">
        <v>6.0733960000000025</v>
      </c>
    </row>
    <row r="19753" spans="1:6" x14ac:dyDescent="0.3">
      <c r="A19753" s="336">
        <v>62903</v>
      </c>
      <c r="B19753" s="2" t="s">
        <v>295</v>
      </c>
      <c r="C19753" s="429">
        <v>6.8802859999999999</v>
      </c>
      <c r="D19753" s="429">
        <v>3.3806349999999998</v>
      </c>
      <c r="E19753" s="429">
        <v>3.4996510000000001</v>
      </c>
      <c r="F19753" s="429">
        <v>6.3174109999999999</v>
      </c>
    </row>
    <row r="19754" spans="1:6" x14ac:dyDescent="0.3">
      <c r="A19754" s="336">
        <v>62905</v>
      </c>
      <c r="B19754" s="2" t="s">
        <v>295</v>
      </c>
      <c r="C19754" s="429">
        <v>6.9073900000000004</v>
      </c>
      <c r="D19754" s="429">
        <v>3.3245469999999999</v>
      </c>
      <c r="E19754" s="429">
        <v>3.5828430000000004</v>
      </c>
      <c r="F19754" s="429">
        <v>6.0770039999999952</v>
      </c>
    </row>
    <row r="19755" spans="1:6" x14ac:dyDescent="0.3">
      <c r="A19755" s="336">
        <v>62906</v>
      </c>
      <c r="B19755" s="2" t="s">
        <v>295</v>
      </c>
      <c r="C19755" s="429">
        <v>6.8857249999999999</v>
      </c>
      <c r="D19755" s="429">
        <v>3.3200859999999999</v>
      </c>
      <c r="E19755" s="429">
        <v>3.565639</v>
      </c>
      <c r="F19755" s="429">
        <v>5.4242699999999999</v>
      </c>
    </row>
    <row r="19756" spans="1:6" x14ac:dyDescent="0.3">
      <c r="A19756" s="336">
        <v>62907</v>
      </c>
      <c r="B19756" s="2" t="s">
        <v>293</v>
      </c>
      <c r="C19756" s="429">
        <v>6.8326770000000003</v>
      </c>
      <c r="D19756" s="429">
        <v>3.2696740000000002</v>
      </c>
      <c r="E19756" s="429">
        <v>3.5630030000000001</v>
      </c>
      <c r="F19756" s="429">
        <v>8.0276009999999971</v>
      </c>
    </row>
    <row r="19757" spans="1:6" x14ac:dyDescent="0.3">
      <c r="A19757" s="336">
        <v>62908</v>
      </c>
      <c r="B19757" s="2" t="s">
        <v>295</v>
      </c>
      <c r="C19757" s="429">
        <v>6.9610310000000002</v>
      </c>
      <c r="D19757" s="429">
        <v>3.505306</v>
      </c>
      <c r="E19757" s="429">
        <v>3.4557250000000002</v>
      </c>
      <c r="F19757" s="429">
        <v>5.6546680000000151</v>
      </c>
    </row>
    <row r="19758" spans="1:6" x14ac:dyDescent="0.3">
      <c r="A19758" s="336">
        <v>62910</v>
      </c>
      <c r="B19758" s="2" t="s">
        <v>293</v>
      </c>
      <c r="C19758" s="429">
        <v>6.9264340000000004</v>
      </c>
      <c r="D19758" s="429">
        <v>3.4990839999999999</v>
      </c>
      <c r="E19758" s="429">
        <v>3.4273500000000006</v>
      </c>
      <c r="F19758" s="429">
        <v>4.6605489999999961</v>
      </c>
    </row>
    <row r="19759" spans="1:6" x14ac:dyDescent="0.3">
      <c r="A19759" s="336">
        <v>62912</v>
      </c>
      <c r="B19759" s="2" t="s">
        <v>295</v>
      </c>
      <c r="C19759" s="429">
        <v>6.9015839999999997</v>
      </c>
      <c r="D19759" s="429">
        <v>3.4252729999999998</v>
      </c>
      <c r="E19759" s="429">
        <v>3.4763109999999999</v>
      </c>
      <c r="F19759" s="429">
        <v>5.4636219999999938</v>
      </c>
    </row>
    <row r="19760" spans="1:6" x14ac:dyDescent="0.3">
      <c r="A19760" s="336">
        <v>62914</v>
      </c>
      <c r="B19760" s="2" t="s">
        <v>295</v>
      </c>
      <c r="C19760" s="429">
        <v>7.0552330000000003</v>
      </c>
      <c r="D19760" s="429">
        <v>3.3740230000000002</v>
      </c>
      <c r="E19760" s="429">
        <v>3.6812100000000001</v>
      </c>
      <c r="F19760" s="429">
        <v>6.7387709999999998</v>
      </c>
    </row>
    <row r="19761" spans="1:6" x14ac:dyDescent="0.3">
      <c r="A19761" s="336">
        <v>62916</v>
      </c>
      <c r="B19761" s="2" t="s">
        <v>293</v>
      </c>
      <c r="C19761" s="429">
        <v>6.8218569999999996</v>
      </c>
      <c r="D19761" s="429">
        <v>3.2377259999999999</v>
      </c>
      <c r="E19761" s="429">
        <v>3.5841309999999997</v>
      </c>
      <c r="F19761" s="429">
        <v>8.4486330000000081</v>
      </c>
    </row>
    <row r="19762" spans="1:6" x14ac:dyDescent="0.3">
      <c r="A19762" s="336">
        <v>62917</v>
      </c>
      <c r="B19762" s="2" t="s">
        <v>295</v>
      </c>
      <c r="C19762" s="429">
        <v>6.9135900000000001</v>
      </c>
      <c r="D19762" s="429">
        <v>3.5778029999999998</v>
      </c>
      <c r="E19762" s="429">
        <v>3.3357870000000003</v>
      </c>
      <c r="F19762" s="429">
        <v>5.8848760000000055</v>
      </c>
    </row>
    <row r="19763" spans="1:6" x14ac:dyDescent="0.3">
      <c r="A19763" s="336">
        <v>62918</v>
      </c>
      <c r="B19763" s="2" t="s">
        <v>293</v>
      </c>
      <c r="C19763" s="429">
        <v>6.8359100000000002</v>
      </c>
      <c r="D19763" s="429">
        <v>3.374816</v>
      </c>
      <c r="E19763" s="429">
        <v>3.4610940000000001</v>
      </c>
      <c r="F19763" s="429">
        <v>6.7819760000000002</v>
      </c>
    </row>
    <row r="19764" spans="1:6" x14ac:dyDescent="0.3">
      <c r="A19764" s="336">
        <v>62919</v>
      </c>
      <c r="B19764" s="2" t="s">
        <v>293</v>
      </c>
      <c r="C19764" s="429">
        <v>6.8457679999999996</v>
      </c>
      <c r="D19764" s="429">
        <v>3.5837050000000001</v>
      </c>
      <c r="E19764" s="429">
        <v>3.2620629999999995</v>
      </c>
      <c r="F19764" s="429">
        <v>4.5426599999999979</v>
      </c>
    </row>
    <row r="19765" spans="1:6" x14ac:dyDescent="0.3">
      <c r="A19765" s="336">
        <v>62920</v>
      </c>
      <c r="B19765" s="2" t="s">
        <v>295</v>
      </c>
      <c r="C19765" s="429">
        <v>6.8672760000000004</v>
      </c>
      <c r="D19765" s="429">
        <v>3.3439679999999998</v>
      </c>
      <c r="E19765" s="429">
        <v>3.5233080000000006</v>
      </c>
      <c r="F19765" s="429">
        <v>5.5640509999999992</v>
      </c>
    </row>
    <row r="19766" spans="1:6" x14ac:dyDescent="0.3">
      <c r="A19766" s="336">
        <v>62922</v>
      </c>
      <c r="B19766" s="2" t="s">
        <v>295</v>
      </c>
      <c r="C19766" s="429">
        <v>6.8956289999999996</v>
      </c>
      <c r="D19766" s="429">
        <v>3.533169</v>
      </c>
      <c r="E19766" s="429">
        <v>3.3624599999999996</v>
      </c>
      <c r="F19766" s="429">
        <v>5.6662150000000011</v>
      </c>
    </row>
    <row r="19767" spans="1:6" x14ac:dyDescent="0.3">
      <c r="A19767" s="336">
        <v>62923</v>
      </c>
      <c r="B19767" s="2" t="s">
        <v>295</v>
      </c>
      <c r="C19767" s="429">
        <v>6.9492690000000001</v>
      </c>
      <c r="D19767" s="429">
        <v>3.4161519999999999</v>
      </c>
      <c r="E19767" s="429">
        <v>3.5331170000000003</v>
      </c>
      <c r="F19767" s="429">
        <v>5.7468829999999969</v>
      </c>
    </row>
    <row r="19768" spans="1:6" x14ac:dyDescent="0.3">
      <c r="A19768" s="336">
        <v>62924</v>
      </c>
      <c r="B19768" s="2" t="s">
        <v>293</v>
      </c>
      <c r="C19768" s="429">
        <v>6.8383500000000002</v>
      </c>
      <c r="D19768" s="429">
        <v>3.3451300000000002</v>
      </c>
      <c r="E19768" s="429">
        <v>3.49322</v>
      </c>
      <c r="F19768" s="429">
        <v>7.2310069999999911</v>
      </c>
    </row>
    <row r="19769" spans="1:6" x14ac:dyDescent="0.3">
      <c r="A19769" s="336">
        <v>62926</v>
      </c>
      <c r="B19769" s="2" t="s">
        <v>295</v>
      </c>
      <c r="C19769" s="429">
        <v>6.9280229999999996</v>
      </c>
      <c r="D19769" s="429">
        <v>3.3477329999999998</v>
      </c>
      <c r="E19769" s="429">
        <v>3.5802899999999998</v>
      </c>
      <c r="F19769" s="429">
        <v>5.6338790000000074</v>
      </c>
    </row>
    <row r="19770" spans="1:6" x14ac:dyDescent="0.3">
      <c r="A19770" s="336">
        <v>62928</v>
      </c>
      <c r="B19770" s="2" t="s">
        <v>295</v>
      </c>
      <c r="C19770" s="429">
        <v>6.9201560000000004</v>
      </c>
      <c r="D19770" s="429">
        <v>3.624959</v>
      </c>
      <c r="E19770" s="429">
        <v>3.2951970000000004</v>
      </c>
      <c r="F19770" s="429">
        <v>4.9783320000000018</v>
      </c>
    </row>
    <row r="19771" spans="1:6" x14ac:dyDescent="0.3">
      <c r="A19771" s="336">
        <v>62930</v>
      </c>
      <c r="B19771" s="2" t="s">
        <v>295</v>
      </c>
      <c r="C19771" s="429">
        <v>6.8890710000000004</v>
      </c>
      <c r="D19771" s="429">
        <v>3.5129899999999998</v>
      </c>
      <c r="E19771" s="429">
        <v>3.3760810000000006</v>
      </c>
      <c r="F19771" s="429">
        <v>6.3700580000000073</v>
      </c>
    </row>
    <row r="19772" spans="1:6" x14ac:dyDescent="0.3">
      <c r="A19772" s="336">
        <v>62931</v>
      </c>
      <c r="B19772" s="2" t="s">
        <v>293</v>
      </c>
      <c r="C19772" s="429">
        <v>6.8570960000000003</v>
      </c>
      <c r="D19772" s="429">
        <v>3.593248</v>
      </c>
      <c r="E19772" s="429">
        <v>3.2638480000000003</v>
      </c>
      <c r="F19772" s="429">
        <v>4.5059340000000034</v>
      </c>
    </row>
    <row r="19773" spans="1:6" x14ac:dyDescent="0.3">
      <c r="A19773" s="336">
        <v>62932</v>
      </c>
      <c r="B19773" s="2" t="s">
        <v>293</v>
      </c>
      <c r="C19773" s="429">
        <v>6.8688060000000002</v>
      </c>
      <c r="D19773" s="429">
        <v>3.3222309999999999</v>
      </c>
      <c r="E19773" s="429">
        <v>3.5465750000000003</v>
      </c>
      <c r="F19773" s="429">
        <v>7.7579939999999965</v>
      </c>
    </row>
    <row r="19774" spans="1:6" x14ac:dyDescent="0.3">
      <c r="A19774" s="336">
        <v>62933</v>
      </c>
      <c r="B19774" s="2" t="s">
        <v>293</v>
      </c>
      <c r="C19774" s="429">
        <v>6.8364929999999999</v>
      </c>
      <c r="D19774" s="429">
        <v>3.3890470000000001</v>
      </c>
      <c r="E19774" s="429">
        <v>3.4474459999999998</v>
      </c>
      <c r="F19774" s="429">
        <v>6.6717459999999917</v>
      </c>
    </row>
    <row r="19775" spans="1:6" x14ac:dyDescent="0.3">
      <c r="A19775" s="336">
        <v>62934</v>
      </c>
      <c r="B19775" s="2" t="s">
        <v>295</v>
      </c>
      <c r="C19775" s="429">
        <v>6.8795809999999999</v>
      </c>
      <c r="D19775" s="429">
        <v>3.605518</v>
      </c>
      <c r="E19775" s="429">
        <v>3.2740629999999999</v>
      </c>
      <c r="F19775" s="429">
        <v>5.4043450000000064</v>
      </c>
    </row>
    <row r="19776" spans="1:6" x14ac:dyDescent="0.3">
      <c r="A19776" s="336">
        <v>62935</v>
      </c>
      <c r="B19776" s="2" t="s">
        <v>293</v>
      </c>
      <c r="C19776" s="429">
        <v>6.8596089999999998</v>
      </c>
      <c r="D19776" s="429">
        <v>3.452169</v>
      </c>
      <c r="E19776" s="429">
        <v>3.4074399999999998</v>
      </c>
      <c r="F19776" s="429">
        <v>6.7975779999999872</v>
      </c>
    </row>
    <row r="19777" spans="1:6" x14ac:dyDescent="0.3">
      <c r="A19777" s="336">
        <v>62938</v>
      </c>
      <c r="B19777" s="2" t="s">
        <v>293</v>
      </c>
      <c r="C19777" s="429">
        <v>6.9036039999999996</v>
      </c>
      <c r="D19777" s="429">
        <v>3.5582690000000001</v>
      </c>
      <c r="E19777" s="429">
        <v>3.3453349999999995</v>
      </c>
      <c r="F19777" s="429">
        <v>4.7849679999999992</v>
      </c>
    </row>
    <row r="19778" spans="1:6" x14ac:dyDescent="0.3">
      <c r="A19778" s="336">
        <v>62939</v>
      </c>
      <c r="B19778" s="2" t="s">
        <v>295</v>
      </c>
      <c r="C19778" s="429">
        <v>6.8810440000000002</v>
      </c>
      <c r="D19778" s="429">
        <v>3.4666109999999999</v>
      </c>
      <c r="E19778" s="429">
        <v>3.4144330000000003</v>
      </c>
      <c r="F19778" s="429">
        <v>5.4416579999999968</v>
      </c>
    </row>
    <row r="19779" spans="1:6" x14ac:dyDescent="0.3">
      <c r="A19779" s="336">
        <v>62940</v>
      </c>
      <c r="B19779" s="2" t="s">
        <v>295</v>
      </c>
      <c r="C19779" s="429">
        <v>6.9761470000000001</v>
      </c>
      <c r="D19779" s="429">
        <v>3.4232420000000001</v>
      </c>
      <c r="E19779" s="429">
        <v>3.552905</v>
      </c>
      <c r="F19779" s="429">
        <v>7.2999360000000095</v>
      </c>
    </row>
    <row r="19780" spans="1:6" x14ac:dyDescent="0.3">
      <c r="A19780" s="336">
        <v>62941</v>
      </c>
      <c r="B19780" s="2" t="s">
        <v>295</v>
      </c>
      <c r="C19780" s="429">
        <v>6.9862380000000002</v>
      </c>
      <c r="D19780" s="429">
        <v>3.4545840000000001</v>
      </c>
      <c r="E19780" s="429">
        <v>3.5316540000000001</v>
      </c>
      <c r="F19780" s="429">
        <v>5.973587000000002</v>
      </c>
    </row>
    <row r="19781" spans="1:6" x14ac:dyDescent="0.3">
      <c r="A19781" s="336">
        <v>62942</v>
      </c>
      <c r="B19781" s="2" t="s">
        <v>295</v>
      </c>
      <c r="C19781" s="429">
        <v>6.9612970000000001</v>
      </c>
      <c r="D19781" s="429">
        <v>3.37731</v>
      </c>
      <c r="E19781" s="429">
        <v>3.583987</v>
      </c>
      <c r="F19781" s="429">
        <v>6.9137870000000063</v>
      </c>
    </row>
    <row r="19782" spans="1:6" x14ac:dyDescent="0.3">
      <c r="A19782" s="336">
        <v>62943</v>
      </c>
      <c r="B19782" s="2" t="s">
        <v>293</v>
      </c>
      <c r="C19782" s="429">
        <v>6.9360480000000004</v>
      </c>
      <c r="D19782" s="429">
        <v>3.5238849999999999</v>
      </c>
      <c r="E19782" s="429">
        <v>3.4121630000000005</v>
      </c>
      <c r="F19782" s="429">
        <v>5.3968799999999959</v>
      </c>
    </row>
    <row r="19783" spans="1:6" x14ac:dyDescent="0.3">
      <c r="A19783" s="336">
        <v>62946</v>
      </c>
      <c r="B19783" s="2" t="s">
        <v>295</v>
      </c>
      <c r="C19783" s="429">
        <v>6.9175829999999996</v>
      </c>
      <c r="D19783" s="429">
        <v>3.581731</v>
      </c>
      <c r="E19783" s="429">
        <v>3.3358519999999996</v>
      </c>
      <c r="F19783" s="429">
        <v>6.0115050000000068</v>
      </c>
    </row>
    <row r="19784" spans="1:6" x14ac:dyDescent="0.3">
      <c r="A19784" s="336">
        <v>62947</v>
      </c>
      <c r="B19784" s="2" t="s">
        <v>295</v>
      </c>
      <c r="C19784" s="429">
        <v>6.9045199999999998</v>
      </c>
      <c r="D19784" s="429">
        <v>3.6560779999999999</v>
      </c>
      <c r="E19784" s="429">
        <v>3.2484419999999998</v>
      </c>
      <c r="F19784" s="429">
        <v>4.7352419999999924</v>
      </c>
    </row>
    <row r="19785" spans="1:6" x14ac:dyDescent="0.3">
      <c r="A19785" s="336">
        <v>62948</v>
      </c>
      <c r="B19785" s="2" t="s">
        <v>293</v>
      </c>
      <c r="C19785" s="429">
        <v>6.8454090000000001</v>
      </c>
      <c r="D19785" s="429">
        <v>3.3712879999999998</v>
      </c>
      <c r="E19785" s="429">
        <v>3.4741210000000002</v>
      </c>
      <c r="F19785" s="429">
        <v>6.890829999999994</v>
      </c>
    </row>
    <row r="19786" spans="1:6" x14ac:dyDescent="0.3">
      <c r="A19786" s="336">
        <v>62950</v>
      </c>
      <c r="B19786" s="2" t="s">
        <v>293</v>
      </c>
      <c r="C19786" s="429">
        <v>6.8138490000000003</v>
      </c>
      <c r="D19786" s="429">
        <v>3.267674</v>
      </c>
      <c r="E19786" s="429">
        <v>3.5461750000000003</v>
      </c>
      <c r="F19786" s="429">
        <v>7.6632540000000091</v>
      </c>
    </row>
    <row r="19787" spans="1:6" x14ac:dyDescent="0.3">
      <c r="A19787" s="336">
        <v>62951</v>
      </c>
      <c r="B19787" s="2" t="s">
        <v>293</v>
      </c>
      <c r="C19787" s="429">
        <v>6.8423990000000003</v>
      </c>
      <c r="D19787" s="429">
        <v>3.3837109999999999</v>
      </c>
      <c r="E19787" s="429">
        <v>3.4586880000000004</v>
      </c>
      <c r="F19787" s="429">
        <v>6.8183370000000068</v>
      </c>
    </row>
    <row r="19788" spans="1:6" x14ac:dyDescent="0.3">
      <c r="A19788" s="336">
        <v>62952</v>
      </c>
      <c r="B19788" s="2" t="s">
        <v>295</v>
      </c>
      <c r="C19788" s="429">
        <v>6.9355640000000003</v>
      </c>
      <c r="D19788" s="429">
        <v>3.2563089999999999</v>
      </c>
      <c r="E19788" s="429">
        <v>3.6792550000000004</v>
      </c>
      <c r="F19788" s="429">
        <v>5.9362289999999973</v>
      </c>
    </row>
    <row r="19789" spans="1:6" x14ac:dyDescent="0.3">
      <c r="A19789" s="336">
        <v>62953</v>
      </c>
      <c r="B19789" s="2" t="s">
        <v>293</v>
      </c>
      <c r="C19789" s="429">
        <v>6.9501210000000002</v>
      </c>
      <c r="D19789" s="429">
        <v>3.5018250000000002</v>
      </c>
      <c r="E19789" s="429">
        <v>3.448296</v>
      </c>
      <c r="F19789" s="429">
        <v>5.528648000000004</v>
      </c>
    </row>
    <row r="19790" spans="1:6" x14ac:dyDescent="0.3">
      <c r="A19790" s="336">
        <v>62954</v>
      </c>
      <c r="B19790" s="2" t="s">
        <v>293</v>
      </c>
      <c r="C19790" s="429">
        <v>6.8593120000000001</v>
      </c>
      <c r="D19790" s="429">
        <v>3.571828</v>
      </c>
      <c r="E19790" s="429">
        <v>3.2874840000000001</v>
      </c>
      <c r="F19790" s="429">
        <v>5.2687039999999925</v>
      </c>
    </row>
    <row r="19791" spans="1:6" x14ac:dyDescent="0.3">
      <c r="A19791" s="336">
        <v>62955</v>
      </c>
      <c r="B19791" s="2" t="s">
        <v>293</v>
      </c>
      <c r="C19791" s="429">
        <v>6.8692060000000001</v>
      </c>
      <c r="D19791" s="429">
        <v>3.6263869999999998</v>
      </c>
      <c r="E19791" s="429">
        <v>3.2428190000000003</v>
      </c>
      <c r="F19791" s="429">
        <v>4.5591719999999967</v>
      </c>
    </row>
    <row r="19792" spans="1:6" x14ac:dyDescent="0.3">
      <c r="A19792" s="336">
        <v>62956</v>
      </c>
      <c r="B19792" s="2" t="s">
        <v>295</v>
      </c>
      <c r="C19792" s="429">
        <v>6.9749910000000002</v>
      </c>
      <c r="D19792" s="429">
        <v>3.475142</v>
      </c>
      <c r="E19792" s="429">
        <v>3.4998490000000002</v>
      </c>
      <c r="F19792" s="429">
        <v>5.8434260000000009</v>
      </c>
    </row>
    <row r="19793" spans="1:6" x14ac:dyDescent="0.3">
      <c r="A19793" s="336">
        <v>62957</v>
      </c>
      <c r="B19793" s="2" t="s">
        <v>295</v>
      </c>
      <c r="C19793" s="429">
        <v>6.9751459999999996</v>
      </c>
      <c r="D19793" s="429">
        <v>3.240202</v>
      </c>
      <c r="E19793" s="429">
        <v>3.7349439999999996</v>
      </c>
      <c r="F19793" s="429">
        <v>6.4259249999999994</v>
      </c>
    </row>
    <row r="19794" spans="1:6" x14ac:dyDescent="0.3">
      <c r="A19794" s="336">
        <v>62958</v>
      </c>
      <c r="B19794" s="2" t="s">
        <v>295</v>
      </c>
      <c r="C19794" s="429">
        <v>6.8673789999999997</v>
      </c>
      <c r="D19794" s="429">
        <v>3.400004</v>
      </c>
      <c r="E19794" s="429">
        <v>3.4673749999999997</v>
      </c>
      <c r="F19794" s="429">
        <v>5.6691110000000009</v>
      </c>
    </row>
    <row r="19795" spans="1:6" x14ac:dyDescent="0.3">
      <c r="A19795" s="336">
        <v>62959</v>
      </c>
      <c r="B19795" s="2" t="s">
        <v>293</v>
      </c>
      <c r="C19795" s="429">
        <v>6.8449200000000001</v>
      </c>
      <c r="D19795" s="429">
        <v>3.4435030000000002</v>
      </c>
      <c r="E19795" s="429">
        <v>3.4014169999999999</v>
      </c>
      <c r="F19795" s="429">
        <v>6.2111870000000096</v>
      </c>
    </row>
    <row r="19796" spans="1:6" x14ac:dyDescent="0.3">
      <c r="A19796" s="336">
        <v>62960</v>
      </c>
      <c r="B19796" s="2" t="s">
        <v>293</v>
      </c>
      <c r="C19796" s="429">
        <v>6.9505619999999997</v>
      </c>
      <c r="D19796" s="429">
        <v>3.4903170000000001</v>
      </c>
      <c r="E19796" s="429">
        <v>3.4602449999999996</v>
      </c>
      <c r="F19796" s="429">
        <v>5.2950459999999993</v>
      </c>
    </row>
    <row r="19797" spans="1:6" x14ac:dyDescent="0.3">
      <c r="A19797" s="336">
        <v>62961</v>
      </c>
      <c r="B19797" s="2" t="s">
        <v>295</v>
      </c>
      <c r="C19797" s="429">
        <v>6.9253410000000004</v>
      </c>
      <c r="D19797" s="429">
        <v>3.2672870000000001</v>
      </c>
      <c r="E19797" s="429">
        <v>3.6580540000000004</v>
      </c>
      <c r="F19797" s="429">
        <v>5.7041690000000003</v>
      </c>
    </row>
    <row r="19798" spans="1:6" x14ac:dyDescent="0.3">
      <c r="A19798" s="336">
        <v>62962</v>
      </c>
      <c r="B19798" s="2" t="s">
        <v>295</v>
      </c>
      <c r="C19798" s="429">
        <v>7.0377739999999998</v>
      </c>
      <c r="D19798" s="429">
        <v>3.3161890000000001</v>
      </c>
      <c r="E19798" s="429">
        <v>3.7215849999999997</v>
      </c>
      <c r="F19798" s="429">
        <v>6.7991890000000055</v>
      </c>
    </row>
    <row r="19799" spans="1:6" x14ac:dyDescent="0.3">
      <c r="A19799" s="336">
        <v>62963</v>
      </c>
      <c r="B19799" s="2" t="s">
        <v>295</v>
      </c>
      <c r="C19799" s="429">
        <v>7.0489410000000001</v>
      </c>
      <c r="D19799" s="429">
        <v>3.4095840000000002</v>
      </c>
      <c r="E19799" s="429">
        <v>3.639357</v>
      </c>
      <c r="F19799" s="429">
        <v>6.5849440000000001</v>
      </c>
    </row>
    <row r="19800" spans="1:6" x14ac:dyDescent="0.3">
      <c r="A19800" s="336">
        <v>62964</v>
      </c>
      <c r="B19800" s="2" t="s">
        <v>295</v>
      </c>
      <c r="C19800" s="429">
        <v>7.0353479999999999</v>
      </c>
      <c r="D19800" s="429">
        <v>3.3698739999999998</v>
      </c>
      <c r="E19800" s="429">
        <v>3.6654740000000001</v>
      </c>
      <c r="F19800" s="429">
        <v>6.5542999999999978</v>
      </c>
    </row>
    <row r="19801" spans="1:6" x14ac:dyDescent="0.3">
      <c r="A19801" s="336">
        <v>62966</v>
      </c>
      <c r="B19801" s="2" t="s">
        <v>295</v>
      </c>
      <c r="C19801" s="429">
        <v>6.9373339999999999</v>
      </c>
      <c r="D19801" s="429">
        <v>3.428823</v>
      </c>
      <c r="E19801" s="429">
        <v>3.5085109999999999</v>
      </c>
      <c r="F19801" s="429">
        <v>7.229922000000002</v>
      </c>
    </row>
    <row r="19802" spans="1:6" x14ac:dyDescent="0.3">
      <c r="A19802" s="336">
        <v>62967</v>
      </c>
      <c r="B19802" s="2" t="s">
        <v>295</v>
      </c>
      <c r="C19802" s="429">
        <v>6.9108729999999996</v>
      </c>
      <c r="D19802" s="429">
        <v>3.5626720000000001</v>
      </c>
      <c r="E19802" s="429">
        <v>3.3482009999999995</v>
      </c>
      <c r="F19802" s="429">
        <v>5.3995030000000028</v>
      </c>
    </row>
    <row r="19803" spans="1:6" x14ac:dyDescent="0.3">
      <c r="A19803" s="336">
        <v>62970</v>
      </c>
      <c r="B19803" s="2" t="s">
        <v>295</v>
      </c>
      <c r="C19803" s="429">
        <v>6.9924489999999997</v>
      </c>
      <c r="D19803" s="429">
        <v>3.3983590000000001</v>
      </c>
      <c r="E19803" s="429">
        <v>3.5940899999999996</v>
      </c>
      <c r="F19803" s="429">
        <v>6.1467690000000061</v>
      </c>
    </row>
    <row r="19804" spans="1:6" x14ac:dyDescent="0.3">
      <c r="A19804" s="336">
        <v>62972</v>
      </c>
      <c r="B19804" s="2" t="s">
        <v>295</v>
      </c>
      <c r="C19804" s="429">
        <v>6.9018699999999997</v>
      </c>
      <c r="D19804" s="429">
        <v>3.5360079999999998</v>
      </c>
      <c r="E19804" s="429">
        <v>3.3658619999999999</v>
      </c>
      <c r="F19804" s="429">
        <v>5.390619000000008</v>
      </c>
    </row>
    <row r="19805" spans="1:6" x14ac:dyDescent="0.3">
      <c r="A19805" s="336">
        <v>62974</v>
      </c>
      <c r="B19805" s="2" t="s">
        <v>293</v>
      </c>
      <c r="C19805" s="429">
        <v>6.8479900000000002</v>
      </c>
      <c r="D19805" s="429">
        <v>3.442259</v>
      </c>
      <c r="E19805" s="429">
        <v>3.4057310000000003</v>
      </c>
      <c r="F19805" s="429">
        <v>6.4855790000000013</v>
      </c>
    </row>
    <row r="19806" spans="1:6" x14ac:dyDescent="0.3">
      <c r="A19806" s="336">
        <v>62975</v>
      </c>
      <c r="B19806" s="2" t="s">
        <v>295</v>
      </c>
      <c r="C19806" s="429">
        <v>6.9302429999999999</v>
      </c>
      <c r="D19806" s="429">
        <v>3.3607930000000001</v>
      </c>
      <c r="E19806" s="429">
        <v>3.5694499999999998</v>
      </c>
      <c r="F19806" s="429">
        <v>6.5519529999999975</v>
      </c>
    </row>
    <row r="19807" spans="1:6" x14ac:dyDescent="0.3">
      <c r="A19807" s="336">
        <v>62976</v>
      </c>
      <c r="B19807" s="2" t="s">
        <v>295</v>
      </c>
      <c r="C19807" s="429">
        <v>6.9944369999999996</v>
      </c>
      <c r="D19807" s="429">
        <v>3.335445</v>
      </c>
      <c r="E19807" s="429">
        <v>3.6589919999999996</v>
      </c>
      <c r="F19807" s="429">
        <v>6.2322140000000061</v>
      </c>
    </row>
    <row r="19808" spans="1:6" x14ac:dyDescent="0.3">
      <c r="A19808" s="336">
        <v>62977</v>
      </c>
      <c r="B19808" s="2" t="s">
        <v>293</v>
      </c>
      <c r="C19808" s="429">
        <v>6.867464</v>
      </c>
      <c r="D19808" s="429">
        <v>3.4802840000000002</v>
      </c>
      <c r="E19808" s="429">
        <v>3.3871799999999999</v>
      </c>
      <c r="F19808" s="429">
        <v>6.7695519999999902</v>
      </c>
    </row>
    <row r="19809" spans="1:6" x14ac:dyDescent="0.3">
      <c r="A19809" s="336">
        <v>62979</v>
      </c>
      <c r="B19809" s="2" t="s">
        <v>293</v>
      </c>
      <c r="C19809" s="429">
        <v>6.8541259999999999</v>
      </c>
      <c r="D19809" s="429">
        <v>3.519047</v>
      </c>
      <c r="E19809" s="429">
        <v>3.3350789999999999</v>
      </c>
      <c r="F19809" s="429">
        <v>5.7879090000000133</v>
      </c>
    </row>
    <row r="19810" spans="1:6" x14ac:dyDescent="0.3">
      <c r="A19810" s="336">
        <v>62982</v>
      </c>
      <c r="B19810" s="2" t="s">
        <v>293</v>
      </c>
      <c r="C19810" s="429">
        <v>6.8769080000000002</v>
      </c>
      <c r="D19810" s="429">
        <v>3.605337</v>
      </c>
      <c r="E19810" s="429">
        <v>3.2715710000000002</v>
      </c>
      <c r="F19810" s="429">
        <v>4.5328119999999927</v>
      </c>
    </row>
    <row r="19811" spans="1:6" x14ac:dyDescent="0.3">
      <c r="A19811" s="336">
        <v>62983</v>
      </c>
      <c r="B19811" s="2" t="s">
        <v>293</v>
      </c>
      <c r="C19811" s="429">
        <v>6.8695560000000002</v>
      </c>
      <c r="D19811" s="429">
        <v>3.3350580000000001</v>
      </c>
      <c r="E19811" s="429">
        <v>3.5344980000000001</v>
      </c>
      <c r="F19811" s="429">
        <v>7.3966489999999894</v>
      </c>
    </row>
    <row r="19812" spans="1:6" x14ac:dyDescent="0.3">
      <c r="A19812" s="336">
        <v>62984</v>
      </c>
      <c r="B19812" s="2" t="s">
        <v>293</v>
      </c>
      <c r="C19812" s="429">
        <v>6.8567369999999999</v>
      </c>
      <c r="D19812" s="429">
        <v>3.5218379999999998</v>
      </c>
      <c r="E19812" s="429">
        <v>3.3348990000000001</v>
      </c>
      <c r="F19812" s="429">
        <v>5.2448579999999865</v>
      </c>
    </row>
    <row r="19813" spans="1:6" x14ac:dyDescent="0.3">
      <c r="A19813" s="336">
        <v>62985</v>
      </c>
      <c r="B19813" s="2" t="s">
        <v>295</v>
      </c>
      <c r="C19813" s="429">
        <v>6.934768</v>
      </c>
      <c r="D19813" s="429">
        <v>3.5661309999999999</v>
      </c>
      <c r="E19813" s="429">
        <v>3.3686370000000001</v>
      </c>
      <c r="F19813" s="429">
        <v>5.3312549999999987</v>
      </c>
    </row>
    <row r="19814" spans="1:6" x14ac:dyDescent="0.3">
      <c r="A19814" s="336">
        <v>62987</v>
      </c>
      <c r="B19814" s="2" t="s">
        <v>295</v>
      </c>
      <c r="C19814" s="429">
        <v>6.9115209999999996</v>
      </c>
      <c r="D19814" s="429">
        <v>3.575307</v>
      </c>
      <c r="E19814" s="429">
        <v>3.3362139999999996</v>
      </c>
      <c r="F19814" s="429">
        <v>5.6428990000000141</v>
      </c>
    </row>
    <row r="19815" spans="1:6" x14ac:dyDescent="0.3">
      <c r="A19815" s="336">
        <v>62988</v>
      </c>
      <c r="B19815" s="2" t="s">
        <v>295</v>
      </c>
      <c r="C19815" s="429">
        <v>6.9757569999999998</v>
      </c>
      <c r="D19815" s="429">
        <v>3.2849349999999999</v>
      </c>
      <c r="E19815" s="429">
        <v>3.6908219999999998</v>
      </c>
      <c r="F19815" s="429">
        <v>6.2079729999999884</v>
      </c>
    </row>
    <row r="19816" spans="1:6" x14ac:dyDescent="0.3">
      <c r="A19816" s="336">
        <v>62990</v>
      </c>
      <c r="B19816" s="2" t="s">
        <v>295</v>
      </c>
      <c r="C19816" s="429">
        <v>6.9965029999999997</v>
      </c>
      <c r="D19816" s="429">
        <v>3.2657039999999999</v>
      </c>
      <c r="E19816" s="429">
        <v>3.7307989999999998</v>
      </c>
      <c r="F19816" s="429">
        <v>6.5911839999999984</v>
      </c>
    </row>
    <row r="19817" spans="1:6" x14ac:dyDescent="0.3">
      <c r="A19817" s="336">
        <v>62992</v>
      </c>
      <c r="B19817" s="2" t="s">
        <v>295</v>
      </c>
      <c r="C19817" s="429">
        <v>6.9682880000000003</v>
      </c>
      <c r="D19817" s="429">
        <v>3.3536679999999999</v>
      </c>
      <c r="E19817" s="429">
        <v>3.6146200000000004</v>
      </c>
      <c r="F19817" s="429">
        <v>5.9928049999999899</v>
      </c>
    </row>
    <row r="19818" spans="1:6" x14ac:dyDescent="0.3">
      <c r="A19818" s="336">
        <v>62994</v>
      </c>
      <c r="B19818" s="2" t="s">
        <v>293</v>
      </c>
      <c r="C19818" s="429">
        <v>6.868932</v>
      </c>
      <c r="D19818" s="429">
        <v>3.3007749999999998</v>
      </c>
      <c r="E19818" s="429">
        <v>3.5681570000000002</v>
      </c>
      <c r="F19818" s="429">
        <v>8.0102170000000044</v>
      </c>
    </row>
    <row r="19819" spans="1:6" x14ac:dyDescent="0.3">
      <c r="A19819" s="336">
        <v>62995</v>
      </c>
      <c r="B19819" s="2" t="s">
        <v>295</v>
      </c>
      <c r="C19819" s="429">
        <v>6.9262189999999997</v>
      </c>
      <c r="D19819" s="429">
        <v>3.4923470000000001</v>
      </c>
      <c r="E19819" s="429">
        <v>3.4338719999999996</v>
      </c>
      <c r="F19819" s="429">
        <v>5.4855659999999915</v>
      </c>
    </row>
    <row r="19820" spans="1:6" x14ac:dyDescent="0.3">
      <c r="A19820" s="336">
        <v>62996</v>
      </c>
      <c r="B19820" s="2" t="s">
        <v>295</v>
      </c>
      <c r="C19820" s="429">
        <v>7.0173569999999996</v>
      </c>
      <c r="D19820" s="429">
        <v>3.3842910000000002</v>
      </c>
      <c r="E19820" s="429">
        <v>3.6330659999999995</v>
      </c>
      <c r="F19820" s="429">
        <v>6.3544529999999995</v>
      </c>
    </row>
    <row r="19821" spans="1:6" x14ac:dyDescent="0.3">
      <c r="A19821" s="336">
        <v>62997</v>
      </c>
      <c r="B19821" s="2" t="s">
        <v>293</v>
      </c>
      <c r="C19821" s="429">
        <v>6.8632650000000002</v>
      </c>
      <c r="D19821" s="429">
        <v>3.2459370000000001</v>
      </c>
      <c r="E19821" s="429">
        <v>3.6173280000000001</v>
      </c>
      <c r="F19821" s="429">
        <v>8.6238789999999952</v>
      </c>
    </row>
    <row r="19822" spans="1:6" x14ac:dyDescent="0.3">
      <c r="A19822" s="336">
        <v>62998</v>
      </c>
      <c r="B19822" s="2" t="s">
        <v>295</v>
      </c>
      <c r="C19822" s="429">
        <v>6.9548170000000002</v>
      </c>
      <c r="D19822" s="429">
        <v>3.3109329999999999</v>
      </c>
      <c r="E19822" s="429">
        <v>3.6438840000000003</v>
      </c>
      <c r="F19822" s="429">
        <v>6.4836540000000085</v>
      </c>
    </row>
    <row r="19823" spans="1:6" x14ac:dyDescent="0.3">
      <c r="A19823" s="336">
        <v>62999</v>
      </c>
      <c r="B19823" s="2" t="s">
        <v>293</v>
      </c>
      <c r="C19823" s="429">
        <v>6.8666419999999997</v>
      </c>
      <c r="D19823" s="429">
        <v>3.3380580000000002</v>
      </c>
      <c r="E19823" s="429">
        <v>3.5285839999999995</v>
      </c>
      <c r="F19823" s="429">
        <v>7.3107109999999906</v>
      </c>
    </row>
    <row r="19824" spans="1:6" x14ac:dyDescent="0.3">
      <c r="A19824" s="336">
        <v>63005</v>
      </c>
      <c r="B19824" s="2" t="s">
        <v>295</v>
      </c>
      <c r="C19824" s="429">
        <v>7.029013</v>
      </c>
      <c r="D19824" s="429">
        <v>3.2044649999999999</v>
      </c>
      <c r="E19824" s="429">
        <v>3.8245480000000001</v>
      </c>
      <c r="F19824" s="429">
        <v>13.461559999999992</v>
      </c>
    </row>
    <row r="19825" spans="1:6" x14ac:dyDescent="0.3">
      <c r="A19825" s="336">
        <v>63010</v>
      </c>
      <c r="B19825" s="2" t="s">
        <v>295</v>
      </c>
      <c r="C19825" s="429">
        <v>7.0581120000000004</v>
      </c>
      <c r="D19825" s="429">
        <v>3.2722229999999999</v>
      </c>
      <c r="E19825" s="429">
        <v>3.7858890000000005</v>
      </c>
      <c r="F19825" s="429">
        <v>13.120018000000009</v>
      </c>
    </row>
    <row r="19826" spans="1:6" x14ac:dyDescent="0.3">
      <c r="A19826" s="336">
        <v>63011</v>
      </c>
      <c r="B19826" s="2" t="s">
        <v>295</v>
      </c>
      <c r="C19826" s="429">
        <v>7.069026</v>
      </c>
      <c r="D19826" s="429">
        <v>3.225241</v>
      </c>
      <c r="E19826" s="429">
        <v>3.843785</v>
      </c>
      <c r="F19826" s="429">
        <v>13.619923</v>
      </c>
    </row>
    <row r="19827" spans="1:6" x14ac:dyDescent="0.3">
      <c r="A19827" s="336">
        <v>63012</v>
      </c>
      <c r="B19827" s="2" t="s">
        <v>295</v>
      </c>
      <c r="C19827" s="429">
        <v>7.0422229999999999</v>
      </c>
      <c r="D19827" s="429">
        <v>3.2696109999999998</v>
      </c>
      <c r="E19827" s="429">
        <v>3.7726120000000001</v>
      </c>
      <c r="F19827" s="429">
        <v>12.492808999999994</v>
      </c>
    </row>
    <row r="19828" spans="1:6" x14ac:dyDescent="0.3">
      <c r="A19828" s="336">
        <v>63013</v>
      </c>
      <c r="B19828" s="2" t="s">
        <v>295</v>
      </c>
      <c r="C19828" s="429">
        <v>6.98177</v>
      </c>
      <c r="D19828" s="429">
        <v>3.1827939999999999</v>
      </c>
      <c r="E19828" s="429">
        <v>3.7989760000000001</v>
      </c>
      <c r="F19828" s="429">
        <v>12.55954599999999</v>
      </c>
    </row>
    <row r="19829" spans="1:6" x14ac:dyDescent="0.3">
      <c r="A19829" s="336">
        <v>63014</v>
      </c>
      <c r="B19829" s="2" t="s">
        <v>295</v>
      </c>
      <c r="C19829" s="429">
        <v>6.9548199999999998</v>
      </c>
      <c r="D19829" s="429">
        <v>3.2039230000000001</v>
      </c>
      <c r="E19829" s="429">
        <v>3.7508969999999997</v>
      </c>
      <c r="F19829" s="429">
        <v>12.612488000000006</v>
      </c>
    </row>
    <row r="19830" spans="1:6" x14ac:dyDescent="0.3">
      <c r="A19830" s="336">
        <v>63015</v>
      </c>
      <c r="B19830" s="2" t="s">
        <v>295</v>
      </c>
      <c r="C19830" s="429">
        <v>7.0156770000000002</v>
      </c>
      <c r="D19830" s="429">
        <v>3.2059340000000001</v>
      </c>
      <c r="E19830" s="429">
        <v>3.8097430000000001</v>
      </c>
      <c r="F19830" s="429">
        <v>12.789944000000006</v>
      </c>
    </row>
    <row r="19831" spans="1:6" x14ac:dyDescent="0.3">
      <c r="A19831" s="336">
        <v>63016</v>
      </c>
      <c r="B19831" s="2" t="s">
        <v>295</v>
      </c>
      <c r="C19831" s="429">
        <v>7.0167659999999996</v>
      </c>
      <c r="D19831" s="429">
        <v>3.226709</v>
      </c>
      <c r="E19831" s="429">
        <v>3.7900569999999996</v>
      </c>
      <c r="F19831" s="429">
        <v>12.606508999999996</v>
      </c>
    </row>
    <row r="19832" spans="1:6" x14ac:dyDescent="0.3">
      <c r="A19832" s="336">
        <v>63017</v>
      </c>
      <c r="B19832" s="2" t="s">
        <v>295</v>
      </c>
      <c r="C19832" s="429">
        <v>7.0775129999999997</v>
      </c>
      <c r="D19832" s="429">
        <v>3.2236799999999999</v>
      </c>
      <c r="E19832" s="429">
        <v>3.8538329999999998</v>
      </c>
      <c r="F19832" s="429">
        <v>13.804353999999989</v>
      </c>
    </row>
    <row r="19833" spans="1:6" x14ac:dyDescent="0.3">
      <c r="A19833" s="336">
        <v>63019</v>
      </c>
      <c r="B19833" s="2" t="s">
        <v>295</v>
      </c>
      <c r="C19833" s="429">
        <v>7.0414029999999999</v>
      </c>
      <c r="D19833" s="429">
        <v>3.2960950000000002</v>
      </c>
      <c r="E19833" s="429">
        <v>3.7453079999999996</v>
      </c>
      <c r="F19833" s="429">
        <v>11.781313999999995</v>
      </c>
    </row>
    <row r="19834" spans="1:6" x14ac:dyDescent="0.3">
      <c r="A19834" s="336">
        <v>63020</v>
      </c>
      <c r="B19834" s="2" t="s">
        <v>295</v>
      </c>
      <c r="C19834" s="429">
        <v>6.9952329999999998</v>
      </c>
      <c r="D19834" s="429">
        <v>3.2611569999999999</v>
      </c>
      <c r="E19834" s="429">
        <v>3.734076</v>
      </c>
      <c r="F19834" s="429">
        <v>11.045592999999997</v>
      </c>
    </row>
    <row r="19835" spans="1:6" x14ac:dyDescent="0.3">
      <c r="A19835" s="336">
        <v>63021</v>
      </c>
      <c r="B19835" s="2" t="s">
        <v>295</v>
      </c>
      <c r="C19835" s="429">
        <v>7.0700820000000002</v>
      </c>
      <c r="D19835" s="429">
        <v>3.2301489999999999</v>
      </c>
      <c r="E19835" s="429">
        <v>3.8399330000000003</v>
      </c>
      <c r="F19835" s="429">
        <v>13.535396999999996</v>
      </c>
    </row>
    <row r="19836" spans="1:6" x14ac:dyDescent="0.3">
      <c r="A19836" s="336">
        <v>63023</v>
      </c>
      <c r="B19836" s="2" t="s">
        <v>295</v>
      </c>
      <c r="C19836" s="429">
        <v>6.9905540000000004</v>
      </c>
      <c r="D19836" s="429">
        <v>3.222334</v>
      </c>
      <c r="E19836" s="429">
        <v>3.7682200000000003</v>
      </c>
      <c r="F19836" s="429">
        <v>12.204709999999992</v>
      </c>
    </row>
    <row r="19837" spans="1:6" x14ac:dyDescent="0.3">
      <c r="A19837" s="336">
        <v>63025</v>
      </c>
      <c r="B19837" s="2" t="s">
        <v>295</v>
      </c>
      <c r="C19837" s="429">
        <v>7.0370720000000002</v>
      </c>
      <c r="D19837" s="429">
        <v>3.2222439999999999</v>
      </c>
      <c r="E19837" s="429">
        <v>3.8148280000000003</v>
      </c>
      <c r="F19837" s="429">
        <v>13.138314999999999</v>
      </c>
    </row>
    <row r="19838" spans="1:6" x14ac:dyDescent="0.3">
      <c r="A19838" s="336">
        <v>63026</v>
      </c>
      <c r="B19838" s="2" t="s">
        <v>295</v>
      </c>
      <c r="C19838" s="429">
        <v>7.0891299999999999</v>
      </c>
      <c r="D19838" s="429">
        <v>3.2539009999999999</v>
      </c>
      <c r="E19838" s="429">
        <v>3.835229</v>
      </c>
      <c r="F19838" s="429">
        <v>13.418472000000008</v>
      </c>
    </row>
    <row r="19839" spans="1:6" x14ac:dyDescent="0.3">
      <c r="A19839" s="336">
        <v>63028</v>
      </c>
      <c r="B19839" s="2" t="s">
        <v>295</v>
      </c>
      <c r="C19839" s="429">
        <v>7.019253</v>
      </c>
      <c r="D19839" s="429">
        <v>3.301326</v>
      </c>
      <c r="E19839" s="429">
        <v>3.717927</v>
      </c>
      <c r="F19839" s="429">
        <v>11.074616999999996</v>
      </c>
    </row>
    <row r="19840" spans="1:6" x14ac:dyDescent="0.3">
      <c r="A19840" s="336">
        <v>63030</v>
      </c>
      <c r="B19840" s="2" t="s">
        <v>295</v>
      </c>
      <c r="C19840" s="429">
        <v>6.9671459999999996</v>
      </c>
      <c r="D19840" s="429">
        <v>3.2259090000000001</v>
      </c>
      <c r="E19840" s="429">
        <v>3.7412369999999995</v>
      </c>
      <c r="F19840" s="429">
        <v>11.623567000000001</v>
      </c>
    </row>
    <row r="19841" spans="1:6" x14ac:dyDescent="0.3">
      <c r="A19841" s="336">
        <v>63031</v>
      </c>
      <c r="B19841" s="2" t="s">
        <v>295</v>
      </c>
      <c r="C19841" s="429">
        <v>7.1027250000000004</v>
      </c>
      <c r="D19841" s="429">
        <v>3.237295</v>
      </c>
      <c r="E19841" s="429">
        <v>3.8654300000000004</v>
      </c>
      <c r="F19841" s="429">
        <v>14.279796999999995</v>
      </c>
    </row>
    <row r="19842" spans="1:6" x14ac:dyDescent="0.3">
      <c r="A19842" s="336">
        <v>63033</v>
      </c>
      <c r="B19842" s="2" t="s">
        <v>295</v>
      </c>
      <c r="C19842" s="429">
        <v>7.1031599999999999</v>
      </c>
      <c r="D19842" s="429">
        <v>3.2486259999999998</v>
      </c>
      <c r="E19842" s="429">
        <v>3.8545340000000001</v>
      </c>
      <c r="F19842" s="429">
        <v>14.251429999999999</v>
      </c>
    </row>
    <row r="19843" spans="1:6" x14ac:dyDescent="0.3">
      <c r="A19843" s="336">
        <v>63034</v>
      </c>
      <c r="B19843" s="2" t="s">
        <v>295</v>
      </c>
      <c r="C19843" s="429">
        <v>7.0628979999999997</v>
      </c>
      <c r="D19843" s="429">
        <v>3.2415180000000001</v>
      </c>
      <c r="E19843" s="429">
        <v>3.8213799999999996</v>
      </c>
      <c r="F19843" s="429">
        <v>14.114896999999999</v>
      </c>
    </row>
    <row r="19844" spans="1:6" x14ac:dyDescent="0.3">
      <c r="A19844" s="336">
        <v>63036</v>
      </c>
      <c r="B19844" s="2" t="s">
        <v>295</v>
      </c>
      <c r="C19844" s="429">
        <v>6.9750350000000001</v>
      </c>
      <c r="D19844" s="429">
        <v>3.322289</v>
      </c>
      <c r="E19844" s="429">
        <v>3.652746</v>
      </c>
      <c r="F19844" s="429">
        <v>9.5299679999999967</v>
      </c>
    </row>
    <row r="19845" spans="1:6" x14ac:dyDescent="0.3">
      <c r="A19845" s="336">
        <v>63037</v>
      </c>
      <c r="B19845" s="2" t="s">
        <v>295</v>
      </c>
      <c r="C19845" s="429">
        <v>6.970815</v>
      </c>
      <c r="D19845" s="429">
        <v>3.1805330000000001</v>
      </c>
      <c r="E19845" s="429">
        <v>3.7902819999999999</v>
      </c>
      <c r="F19845" s="429">
        <v>12.528887999999995</v>
      </c>
    </row>
    <row r="19846" spans="1:6" x14ac:dyDescent="0.3">
      <c r="A19846" s="336">
        <v>63038</v>
      </c>
      <c r="B19846" s="2" t="s">
        <v>295</v>
      </c>
      <c r="C19846" s="429">
        <v>7.0296070000000004</v>
      </c>
      <c r="D19846" s="429">
        <v>3.2062889999999999</v>
      </c>
      <c r="E19846" s="429">
        <v>3.8233180000000004</v>
      </c>
      <c r="F19846" s="429">
        <v>13.324705000000009</v>
      </c>
    </row>
    <row r="19847" spans="1:6" x14ac:dyDescent="0.3">
      <c r="A19847" s="336">
        <v>63039</v>
      </c>
      <c r="B19847" s="2" t="s">
        <v>295</v>
      </c>
      <c r="C19847" s="429">
        <v>7.0062870000000004</v>
      </c>
      <c r="D19847" s="429">
        <v>3.1903299999999999</v>
      </c>
      <c r="E19847" s="429">
        <v>3.8159570000000005</v>
      </c>
      <c r="F19847" s="429">
        <v>12.977922999999997</v>
      </c>
    </row>
    <row r="19848" spans="1:6" x14ac:dyDescent="0.3">
      <c r="A19848" s="336">
        <v>63040</v>
      </c>
      <c r="B19848" s="2" t="s">
        <v>295</v>
      </c>
      <c r="C19848" s="429">
        <v>7.0372180000000002</v>
      </c>
      <c r="D19848" s="429">
        <v>3.213041</v>
      </c>
      <c r="E19848" s="429">
        <v>3.8241770000000002</v>
      </c>
      <c r="F19848" s="429">
        <v>13.372616000000001</v>
      </c>
    </row>
    <row r="19849" spans="1:6" x14ac:dyDescent="0.3">
      <c r="A19849" s="336">
        <v>63041</v>
      </c>
      <c r="B19849" s="2" t="s">
        <v>295</v>
      </c>
      <c r="C19849" s="429">
        <v>6.9886470000000003</v>
      </c>
      <c r="D19849" s="429">
        <v>3.2138870000000002</v>
      </c>
      <c r="E19849" s="429">
        <v>3.7747600000000001</v>
      </c>
      <c r="F19849" s="429">
        <v>12.231615999999995</v>
      </c>
    </row>
    <row r="19850" spans="1:6" x14ac:dyDescent="0.3">
      <c r="A19850" s="336">
        <v>63042</v>
      </c>
      <c r="B19850" s="2" t="s">
        <v>295</v>
      </c>
      <c r="C19850" s="429">
        <v>7.1310099999999998</v>
      </c>
      <c r="D19850" s="429">
        <v>3.234829</v>
      </c>
      <c r="E19850" s="429">
        <v>3.8961809999999999</v>
      </c>
      <c r="F19850" s="429">
        <v>14.379799999999996</v>
      </c>
    </row>
    <row r="19851" spans="1:6" x14ac:dyDescent="0.3">
      <c r="A19851" s="336">
        <v>63043</v>
      </c>
      <c r="B19851" s="2" t="s">
        <v>295</v>
      </c>
      <c r="C19851" s="429">
        <v>7.1401729999999999</v>
      </c>
      <c r="D19851" s="429">
        <v>3.2306729999999999</v>
      </c>
      <c r="E19851" s="429">
        <v>3.9095</v>
      </c>
      <c r="F19851" s="429">
        <v>14.299627999999998</v>
      </c>
    </row>
    <row r="19852" spans="1:6" x14ac:dyDescent="0.3">
      <c r="A19852" s="336">
        <v>63044</v>
      </c>
      <c r="B19852" s="2" t="s">
        <v>295</v>
      </c>
      <c r="C19852" s="429">
        <v>7.1418869999999997</v>
      </c>
      <c r="D19852" s="429">
        <v>3.230766</v>
      </c>
      <c r="E19852" s="429">
        <v>3.9111209999999996</v>
      </c>
      <c r="F19852" s="429">
        <v>14.392381999999998</v>
      </c>
    </row>
    <row r="19853" spans="1:6" x14ac:dyDescent="0.3">
      <c r="A19853" s="336">
        <v>63045</v>
      </c>
      <c r="B19853" s="2" t="s">
        <v>295</v>
      </c>
      <c r="C19853" s="429">
        <v>7.1175470000000001</v>
      </c>
      <c r="D19853" s="429">
        <v>3.2242860000000002</v>
      </c>
      <c r="E19853" s="429">
        <v>3.8932609999999999</v>
      </c>
      <c r="F19853" s="429">
        <v>14.276410999999996</v>
      </c>
    </row>
    <row r="19854" spans="1:6" x14ac:dyDescent="0.3">
      <c r="A19854" s="336">
        <v>63048</v>
      </c>
      <c r="B19854" s="2" t="s">
        <v>295</v>
      </c>
      <c r="C19854" s="429">
        <v>7.0456060000000003</v>
      </c>
      <c r="D19854" s="429">
        <v>3.2888359999999999</v>
      </c>
      <c r="E19854" s="429">
        <v>3.7567700000000004</v>
      </c>
      <c r="F19854" s="429">
        <v>12.019339000000002</v>
      </c>
    </row>
    <row r="19855" spans="1:6" x14ac:dyDescent="0.3">
      <c r="A19855" s="336">
        <v>63049</v>
      </c>
      <c r="B19855" s="2" t="s">
        <v>295</v>
      </c>
      <c r="C19855" s="429">
        <v>7.0557699999999999</v>
      </c>
      <c r="D19855" s="429">
        <v>3.241171</v>
      </c>
      <c r="E19855" s="429">
        <v>3.8145989999999999</v>
      </c>
      <c r="F19855" s="429">
        <v>13.188324000000001</v>
      </c>
    </row>
    <row r="19856" spans="1:6" x14ac:dyDescent="0.3">
      <c r="A19856" s="336">
        <v>63050</v>
      </c>
      <c r="B19856" s="2" t="s">
        <v>295</v>
      </c>
      <c r="C19856" s="429">
        <v>7.0059990000000001</v>
      </c>
      <c r="D19856" s="429">
        <v>3.246715</v>
      </c>
      <c r="E19856" s="429">
        <v>3.7592840000000001</v>
      </c>
      <c r="F19856" s="429">
        <v>12.060451999999998</v>
      </c>
    </row>
    <row r="19857" spans="1:6" x14ac:dyDescent="0.3">
      <c r="A19857" s="336">
        <v>63051</v>
      </c>
      <c r="B19857" s="2" t="s">
        <v>295</v>
      </c>
      <c r="C19857" s="429">
        <v>7.0339260000000001</v>
      </c>
      <c r="D19857" s="429">
        <v>3.2389860000000001</v>
      </c>
      <c r="E19857" s="429">
        <v>3.79494</v>
      </c>
      <c r="F19857" s="429">
        <v>12.816274000000007</v>
      </c>
    </row>
    <row r="19858" spans="1:6" x14ac:dyDescent="0.3">
      <c r="A19858" s="336">
        <v>63052</v>
      </c>
      <c r="B19858" s="2" t="s">
        <v>295</v>
      </c>
      <c r="C19858" s="429">
        <v>7.0472210000000004</v>
      </c>
      <c r="D19858" s="429">
        <v>3.2677559999999999</v>
      </c>
      <c r="E19858" s="429">
        <v>3.7794650000000005</v>
      </c>
      <c r="F19858" s="429">
        <v>12.829386999999997</v>
      </c>
    </row>
    <row r="19859" spans="1:6" x14ac:dyDescent="0.3">
      <c r="A19859" s="336">
        <v>63055</v>
      </c>
      <c r="B19859" s="2" t="s">
        <v>295</v>
      </c>
      <c r="C19859" s="429">
        <v>7.0036339999999999</v>
      </c>
      <c r="D19859" s="429">
        <v>3.187916</v>
      </c>
      <c r="E19859" s="429">
        <v>3.8157179999999999</v>
      </c>
      <c r="F19859" s="429">
        <v>13.035955999999999</v>
      </c>
    </row>
    <row r="19860" spans="1:6" x14ac:dyDescent="0.3">
      <c r="A19860" s="336">
        <v>63056</v>
      </c>
      <c r="B19860" s="2" t="s">
        <v>295</v>
      </c>
      <c r="C19860" s="429">
        <v>6.9763070000000003</v>
      </c>
      <c r="D19860" s="429">
        <v>3.183354</v>
      </c>
      <c r="E19860" s="429">
        <v>3.7929530000000002</v>
      </c>
      <c r="F19860" s="429">
        <v>12.522962999999997</v>
      </c>
    </row>
    <row r="19861" spans="1:6" x14ac:dyDescent="0.3">
      <c r="A19861" s="336">
        <v>63060</v>
      </c>
      <c r="B19861" s="2" t="s">
        <v>295</v>
      </c>
      <c r="C19861" s="429">
        <v>6.9990160000000001</v>
      </c>
      <c r="D19861" s="429">
        <v>3.206979</v>
      </c>
      <c r="E19861" s="429">
        <v>3.7920370000000001</v>
      </c>
      <c r="F19861" s="429">
        <v>12.343755000000002</v>
      </c>
    </row>
    <row r="19862" spans="1:6" x14ac:dyDescent="0.3">
      <c r="A19862" s="336">
        <v>63061</v>
      </c>
      <c r="B19862" s="2" t="s">
        <v>295</v>
      </c>
      <c r="C19862" s="429">
        <v>6.9936220000000002</v>
      </c>
      <c r="D19862" s="429">
        <v>3.2111670000000001</v>
      </c>
      <c r="E19862" s="429">
        <v>3.7824550000000001</v>
      </c>
      <c r="F19862" s="429">
        <v>12.311434000000006</v>
      </c>
    </row>
    <row r="19863" spans="1:6" x14ac:dyDescent="0.3">
      <c r="A19863" s="336">
        <v>63068</v>
      </c>
      <c r="B19863" s="2" t="s">
        <v>295</v>
      </c>
      <c r="C19863" s="429">
        <v>6.967295</v>
      </c>
      <c r="D19863" s="429">
        <v>3.1862029999999999</v>
      </c>
      <c r="E19863" s="429">
        <v>3.7810920000000001</v>
      </c>
      <c r="F19863" s="429">
        <v>12.729216000000008</v>
      </c>
    </row>
    <row r="19864" spans="1:6" x14ac:dyDescent="0.3">
      <c r="A19864" s="336">
        <v>63069</v>
      </c>
      <c r="B19864" s="2" t="s">
        <v>295</v>
      </c>
      <c r="C19864" s="429">
        <v>7.0208120000000003</v>
      </c>
      <c r="D19864" s="429">
        <v>3.2022029999999999</v>
      </c>
      <c r="E19864" s="429">
        <v>3.8186090000000004</v>
      </c>
      <c r="F19864" s="429">
        <v>13.043568</v>
      </c>
    </row>
    <row r="19865" spans="1:6" x14ac:dyDescent="0.3">
      <c r="A19865" s="336">
        <v>63070</v>
      </c>
      <c r="B19865" s="2" t="s">
        <v>295</v>
      </c>
      <c r="C19865" s="429">
        <v>7.04244</v>
      </c>
      <c r="D19865" s="429">
        <v>3.2782610000000001</v>
      </c>
      <c r="E19865" s="429">
        <v>3.7641789999999999</v>
      </c>
      <c r="F19865" s="429">
        <v>12.203168999999995</v>
      </c>
    </row>
    <row r="19866" spans="1:6" x14ac:dyDescent="0.3">
      <c r="A19866" s="336">
        <v>63071</v>
      </c>
      <c r="B19866" s="2" t="s">
        <v>295</v>
      </c>
      <c r="C19866" s="429">
        <v>6.9701409999999999</v>
      </c>
      <c r="D19866" s="429">
        <v>3.217473</v>
      </c>
      <c r="E19866" s="429">
        <v>3.7526679999999999</v>
      </c>
      <c r="F19866" s="429">
        <v>11.731502000000006</v>
      </c>
    </row>
    <row r="19867" spans="1:6" x14ac:dyDescent="0.3">
      <c r="A19867" s="336">
        <v>63072</v>
      </c>
      <c r="B19867" s="2" t="s">
        <v>295</v>
      </c>
      <c r="C19867" s="429">
        <v>7.0075349999999998</v>
      </c>
      <c r="D19867" s="429">
        <v>3.2018239999999998</v>
      </c>
      <c r="E19867" s="429">
        <v>3.8057110000000001</v>
      </c>
      <c r="F19867" s="429">
        <v>12.694562000000005</v>
      </c>
    </row>
    <row r="19868" spans="1:6" x14ac:dyDescent="0.3">
      <c r="A19868" s="336">
        <v>63074</v>
      </c>
      <c r="B19868" s="2" t="s">
        <v>295</v>
      </c>
      <c r="C19868" s="429">
        <v>7.1641839999999997</v>
      </c>
      <c r="D19868" s="429">
        <v>3.241209</v>
      </c>
      <c r="E19868" s="429">
        <v>3.9229749999999997</v>
      </c>
      <c r="F19868" s="429">
        <v>14.421445999999989</v>
      </c>
    </row>
    <row r="19869" spans="1:6" x14ac:dyDescent="0.3">
      <c r="A19869" s="336">
        <v>63077</v>
      </c>
      <c r="B19869" s="2" t="s">
        <v>295</v>
      </c>
      <c r="C19869" s="429">
        <v>6.9997689999999997</v>
      </c>
      <c r="D19869" s="429">
        <v>3.1939540000000002</v>
      </c>
      <c r="E19869" s="429">
        <v>3.8058149999999995</v>
      </c>
      <c r="F19869" s="429">
        <v>12.526724999999999</v>
      </c>
    </row>
    <row r="19870" spans="1:6" x14ac:dyDescent="0.3">
      <c r="A19870" s="336">
        <v>63080</v>
      </c>
      <c r="B19870" s="2" t="s">
        <v>295</v>
      </c>
      <c r="C19870" s="429">
        <v>6.9891069999999997</v>
      </c>
      <c r="D19870" s="429">
        <v>3.1980870000000001</v>
      </c>
      <c r="E19870" s="429">
        <v>3.7910199999999996</v>
      </c>
      <c r="F19870" s="429">
        <v>12.192316000000005</v>
      </c>
    </row>
    <row r="19871" spans="1:6" x14ac:dyDescent="0.3">
      <c r="A19871" s="336">
        <v>63084</v>
      </c>
      <c r="B19871" s="2" t="s">
        <v>295</v>
      </c>
      <c r="C19871" s="429">
        <v>6.9940899999999999</v>
      </c>
      <c r="D19871" s="429">
        <v>3.1856779999999998</v>
      </c>
      <c r="E19871" s="429">
        <v>3.8084120000000001</v>
      </c>
      <c r="F19871" s="429">
        <v>12.715948999999988</v>
      </c>
    </row>
    <row r="19872" spans="1:6" x14ac:dyDescent="0.3">
      <c r="A19872" s="336">
        <v>63087</v>
      </c>
      <c r="B19872" s="2" t="s">
        <v>295</v>
      </c>
      <c r="C19872" s="429">
        <v>6.9802780000000002</v>
      </c>
      <c r="D19872" s="429">
        <v>3.2944239999999998</v>
      </c>
      <c r="E19872" s="429">
        <v>3.6858540000000004</v>
      </c>
      <c r="F19872" s="429">
        <v>9.9390530000000012</v>
      </c>
    </row>
    <row r="19873" spans="1:6" x14ac:dyDescent="0.3">
      <c r="A19873" s="336">
        <v>63088</v>
      </c>
      <c r="B19873" s="2" t="s">
        <v>295</v>
      </c>
      <c r="C19873" s="429">
        <v>7.0886560000000003</v>
      </c>
      <c r="D19873" s="429">
        <v>3.2408980000000001</v>
      </c>
      <c r="E19873" s="429">
        <v>3.8477580000000002</v>
      </c>
      <c r="F19873" s="429">
        <v>13.558756000000002</v>
      </c>
    </row>
    <row r="19874" spans="1:6" x14ac:dyDescent="0.3">
      <c r="A19874" s="336">
        <v>63089</v>
      </c>
      <c r="B19874" s="2" t="s">
        <v>295</v>
      </c>
      <c r="C19874" s="429">
        <v>7.0031970000000001</v>
      </c>
      <c r="D19874" s="429">
        <v>3.1889419999999999</v>
      </c>
      <c r="E19874" s="429">
        <v>3.8142550000000002</v>
      </c>
      <c r="F19874" s="429">
        <v>12.898049</v>
      </c>
    </row>
    <row r="19875" spans="1:6" x14ac:dyDescent="0.3">
      <c r="A19875" s="336">
        <v>63090</v>
      </c>
      <c r="B19875" s="2" t="s">
        <v>295</v>
      </c>
      <c r="C19875" s="429">
        <v>6.9787090000000003</v>
      </c>
      <c r="D19875" s="429">
        <v>3.1799770000000001</v>
      </c>
      <c r="E19875" s="429">
        <v>3.7987320000000002</v>
      </c>
      <c r="F19875" s="429">
        <v>12.852451999999992</v>
      </c>
    </row>
    <row r="19876" spans="1:6" x14ac:dyDescent="0.3">
      <c r="A19876" s="336">
        <v>63091</v>
      </c>
      <c r="B19876" s="2" t="s">
        <v>295</v>
      </c>
      <c r="C19876" s="429">
        <v>6.9742800000000003</v>
      </c>
      <c r="D19876" s="429">
        <v>3.178925</v>
      </c>
      <c r="E19876" s="429">
        <v>3.7953550000000003</v>
      </c>
      <c r="F19876" s="429">
        <v>12.439875999999991</v>
      </c>
    </row>
    <row r="19877" spans="1:6" x14ac:dyDescent="0.3">
      <c r="A19877" s="336">
        <v>63101</v>
      </c>
      <c r="B19877" s="2" t="s">
        <v>295</v>
      </c>
      <c r="C19877" s="429">
        <v>7.0898909999999997</v>
      </c>
      <c r="D19877" s="429">
        <v>3.272945</v>
      </c>
      <c r="E19877" s="429">
        <v>3.8169459999999997</v>
      </c>
      <c r="F19877" s="429">
        <v>14.129232999999999</v>
      </c>
    </row>
    <row r="19878" spans="1:6" x14ac:dyDescent="0.3">
      <c r="A19878" s="336">
        <v>63102</v>
      </c>
      <c r="B19878" s="2" t="s">
        <v>295</v>
      </c>
      <c r="C19878" s="429">
        <v>7.0894430000000002</v>
      </c>
      <c r="D19878" s="429">
        <v>3.2723599999999999</v>
      </c>
      <c r="E19878" s="429">
        <v>3.8170830000000002</v>
      </c>
      <c r="F19878" s="429">
        <v>14.128748999999999</v>
      </c>
    </row>
    <row r="19879" spans="1:6" x14ac:dyDescent="0.3">
      <c r="A19879" s="336">
        <v>63103</v>
      </c>
      <c r="B19879" s="2" t="s">
        <v>295</v>
      </c>
      <c r="C19879" s="429">
        <v>7.1117710000000001</v>
      </c>
      <c r="D19879" s="429">
        <v>3.277355</v>
      </c>
      <c r="E19879" s="429">
        <v>3.834416</v>
      </c>
      <c r="F19879" s="429">
        <v>14.199103999999998</v>
      </c>
    </row>
    <row r="19880" spans="1:6" x14ac:dyDescent="0.3">
      <c r="A19880" s="336">
        <v>63104</v>
      </c>
      <c r="B19880" s="2" t="s">
        <v>295</v>
      </c>
      <c r="C19880" s="429">
        <v>7.1107670000000001</v>
      </c>
      <c r="D19880" s="429">
        <v>3.2803110000000002</v>
      </c>
      <c r="E19880" s="429">
        <v>3.8304559999999999</v>
      </c>
      <c r="F19880" s="429">
        <v>14.181515000000005</v>
      </c>
    </row>
    <row r="19881" spans="1:6" x14ac:dyDescent="0.3">
      <c r="A19881" s="336">
        <v>63105</v>
      </c>
      <c r="B19881" s="2" t="s">
        <v>295</v>
      </c>
      <c r="C19881" s="429">
        <v>7.1497390000000003</v>
      </c>
      <c r="D19881" s="429">
        <v>3.2646419999999998</v>
      </c>
      <c r="E19881" s="429">
        <v>3.8850970000000005</v>
      </c>
      <c r="F19881" s="429">
        <v>14.238952000000005</v>
      </c>
    </row>
    <row r="19882" spans="1:6" x14ac:dyDescent="0.3">
      <c r="A19882" s="336">
        <v>63106</v>
      </c>
      <c r="B19882" s="2" t="s">
        <v>295</v>
      </c>
      <c r="C19882" s="429">
        <v>7.1060499999999998</v>
      </c>
      <c r="D19882" s="429">
        <v>3.2735989999999999</v>
      </c>
      <c r="E19882" s="429">
        <v>3.8324509999999998</v>
      </c>
      <c r="F19882" s="429">
        <v>14.192106000000003</v>
      </c>
    </row>
    <row r="19883" spans="1:6" x14ac:dyDescent="0.3">
      <c r="A19883" s="336">
        <v>63107</v>
      </c>
      <c r="B19883" s="2" t="s">
        <v>295</v>
      </c>
      <c r="C19883" s="429">
        <v>7.1099819999999996</v>
      </c>
      <c r="D19883" s="429">
        <v>3.2705220000000002</v>
      </c>
      <c r="E19883" s="429">
        <v>3.8394599999999994</v>
      </c>
      <c r="F19883" s="429">
        <v>14.222220999999998</v>
      </c>
    </row>
    <row r="19884" spans="1:6" x14ac:dyDescent="0.3">
      <c r="A19884" s="336">
        <v>63108</v>
      </c>
      <c r="B19884" s="2" t="s">
        <v>295</v>
      </c>
      <c r="C19884" s="429">
        <v>7.1360029999999997</v>
      </c>
      <c r="D19884" s="429">
        <v>3.276659</v>
      </c>
      <c r="E19884" s="429">
        <v>3.8593439999999997</v>
      </c>
      <c r="F19884" s="429">
        <v>14.283280000000005</v>
      </c>
    </row>
    <row r="19885" spans="1:6" x14ac:dyDescent="0.3">
      <c r="A19885" s="336">
        <v>63109</v>
      </c>
      <c r="B19885" s="2" t="s">
        <v>295</v>
      </c>
      <c r="C19885" s="429">
        <v>7.1422160000000003</v>
      </c>
      <c r="D19885" s="429">
        <v>3.2807650000000002</v>
      </c>
      <c r="E19885" s="429">
        <v>3.8614510000000002</v>
      </c>
      <c r="F19885" s="429">
        <v>14.16390100000001</v>
      </c>
    </row>
    <row r="19886" spans="1:6" x14ac:dyDescent="0.3">
      <c r="A19886" s="336">
        <v>63110</v>
      </c>
      <c r="B19886" s="2" t="s">
        <v>295</v>
      </c>
      <c r="C19886" s="429">
        <v>7.1392030000000002</v>
      </c>
      <c r="D19886" s="429">
        <v>3.278327</v>
      </c>
      <c r="E19886" s="429">
        <v>3.8608760000000002</v>
      </c>
      <c r="F19886" s="429">
        <v>14.262217</v>
      </c>
    </row>
    <row r="19887" spans="1:6" x14ac:dyDescent="0.3">
      <c r="A19887" s="336">
        <v>63111</v>
      </c>
      <c r="B19887" s="2" t="s">
        <v>295</v>
      </c>
      <c r="C19887" s="429">
        <v>7.1203969999999996</v>
      </c>
      <c r="D19887" s="429">
        <v>3.2903479999999998</v>
      </c>
      <c r="E19887" s="429">
        <v>3.8300489999999998</v>
      </c>
      <c r="F19887" s="429">
        <v>14.095813</v>
      </c>
    </row>
    <row r="19888" spans="1:6" x14ac:dyDescent="0.3">
      <c r="A19888" s="336">
        <v>63112</v>
      </c>
      <c r="B19888" s="2" t="s">
        <v>295</v>
      </c>
      <c r="C19888" s="429">
        <v>7.1426020000000001</v>
      </c>
      <c r="D19888" s="429">
        <v>3.2696019999999999</v>
      </c>
      <c r="E19888" s="429">
        <v>3.8730000000000002</v>
      </c>
      <c r="F19888" s="429">
        <v>14.287833999999997</v>
      </c>
    </row>
    <row r="19889" spans="1:6" x14ac:dyDescent="0.3">
      <c r="A19889" s="336">
        <v>63113</v>
      </c>
      <c r="B19889" s="2" t="s">
        <v>295</v>
      </c>
      <c r="C19889" s="429">
        <v>7.1331220000000002</v>
      </c>
      <c r="D19889" s="429">
        <v>3.274343</v>
      </c>
      <c r="E19889" s="429">
        <v>3.8587790000000002</v>
      </c>
      <c r="F19889" s="429">
        <v>14.286061000000004</v>
      </c>
    </row>
    <row r="19890" spans="1:6" x14ac:dyDescent="0.3">
      <c r="A19890" s="336">
        <v>63114</v>
      </c>
      <c r="B19890" s="2" t="s">
        <v>295</v>
      </c>
      <c r="C19890" s="429">
        <v>7.1574540000000004</v>
      </c>
      <c r="D19890" s="429">
        <v>3.24946</v>
      </c>
      <c r="E19890" s="429">
        <v>3.9079940000000004</v>
      </c>
      <c r="F19890" s="429">
        <v>14.350562000000011</v>
      </c>
    </row>
    <row r="19891" spans="1:6" x14ac:dyDescent="0.3">
      <c r="A19891" s="336">
        <v>63115</v>
      </c>
      <c r="B19891" s="2" t="s">
        <v>295</v>
      </c>
      <c r="C19891" s="429">
        <v>7.1289639999999999</v>
      </c>
      <c r="D19891" s="429">
        <v>3.2698200000000002</v>
      </c>
      <c r="E19891" s="429">
        <v>3.8591439999999997</v>
      </c>
      <c r="F19891" s="429">
        <v>14.298218999999996</v>
      </c>
    </row>
    <row r="19892" spans="1:6" x14ac:dyDescent="0.3">
      <c r="A19892" s="336">
        <v>63116</v>
      </c>
      <c r="B19892" s="2" t="s">
        <v>295</v>
      </c>
      <c r="C19892" s="429">
        <v>7.1350119999999997</v>
      </c>
      <c r="D19892" s="429">
        <v>3.2865419999999999</v>
      </c>
      <c r="E19892" s="429">
        <v>3.8484699999999998</v>
      </c>
      <c r="F19892" s="429">
        <v>14.192236000000001</v>
      </c>
    </row>
    <row r="19893" spans="1:6" x14ac:dyDescent="0.3">
      <c r="A19893" s="336">
        <v>63117</v>
      </c>
      <c r="B19893" s="2" t="s">
        <v>295</v>
      </c>
      <c r="C19893" s="429">
        <v>7.150061</v>
      </c>
      <c r="D19893" s="429">
        <v>3.2665299999999999</v>
      </c>
      <c r="E19893" s="429">
        <v>3.8835310000000001</v>
      </c>
      <c r="F19893" s="429">
        <v>14.207746000000007</v>
      </c>
    </row>
    <row r="19894" spans="1:6" x14ac:dyDescent="0.3">
      <c r="A19894" s="336">
        <v>63118</v>
      </c>
      <c r="B19894" s="2" t="s">
        <v>295</v>
      </c>
      <c r="C19894" s="429">
        <v>7.1193460000000002</v>
      </c>
      <c r="D19894" s="429">
        <v>3.2853979999999998</v>
      </c>
      <c r="E19894" s="429">
        <v>3.8339480000000004</v>
      </c>
      <c r="F19894" s="429">
        <v>14.196444000000007</v>
      </c>
    </row>
    <row r="19895" spans="1:6" x14ac:dyDescent="0.3">
      <c r="A19895" s="336">
        <v>63119</v>
      </c>
      <c r="B19895" s="2" t="s">
        <v>295</v>
      </c>
      <c r="C19895" s="429">
        <v>7.1503769999999998</v>
      </c>
      <c r="D19895" s="429">
        <v>3.2689849999999998</v>
      </c>
      <c r="E19895" s="429">
        <v>3.881392</v>
      </c>
      <c r="F19895" s="429">
        <v>14.087155000000003</v>
      </c>
    </row>
    <row r="19896" spans="1:6" x14ac:dyDescent="0.3">
      <c r="A19896" s="336">
        <v>63120</v>
      </c>
      <c r="B19896" s="2" t="s">
        <v>295</v>
      </c>
      <c r="C19896" s="429">
        <v>7.1382859999999999</v>
      </c>
      <c r="D19896" s="429">
        <v>3.2675559999999999</v>
      </c>
      <c r="E19896" s="429">
        <v>3.87073</v>
      </c>
      <c r="F19896" s="429">
        <v>14.324193000000001</v>
      </c>
    </row>
    <row r="19897" spans="1:6" x14ac:dyDescent="0.3">
      <c r="A19897" s="336">
        <v>63121</v>
      </c>
      <c r="B19897" s="2" t="s">
        <v>295</v>
      </c>
      <c r="C19897" s="429">
        <v>7.1459929999999998</v>
      </c>
      <c r="D19897" s="429">
        <v>3.258219</v>
      </c>
      <c r="E19897" s="429">
        <v>3.8877739999999998</v>
      </c>
      <c r="F19897" s="429">
        <v>14.349745000000006</v>
      </c>
    </row>
    <row r="19898" spans="1:6" x14ac:dyDescent="0.3">
      <c r="A19898" s="336">
        <v>63122</v>
      </c>
      <c r="B19898" s="2" t="s">
        <v>295</v>
      </c>
      <c r="C19898" s="429">
        <v>7.1454599999999999</v>
      </c>
      <c r="D19898" s="429">
        <v>3.2566190000000002</v>
      </c>
      <c r="E19898" s="429">
        <v>3.8888409999999998</v>
      </c>
      <c r="F19898" s="429">
        <v>13.923181</v>
      </c>
    </row>
    <row r="19899" spans="1:6" x14ac:dyDescent="0.3">
      <c r="A19899" s="336">
        <v>63123</v>
      </c>
      <c r="B19899" s="2" t="s">
        <v>295</v>
      </c>
      <c r="C19899" s="429">
        <v>7.126646</v>
      </c>
      <c r="D19899" s="429">
        <v>3.2772929999999998</v>
      </c>
      <c r="E19899" s="429">
        <v>3.8493530000000002</v>
      </c>
      <c r="F19899" s="429">
        <v>13.927901999999996</v>
      </c>
    </row>
    <row r="19900" spans="1:6" x14ac:dyDescent="0.3">
      <c r="A19900" s="336">
        <v>63124</v>
      </c>
      <c r="B19900" s="2" t="s">
        <v>295</v>
      </c>
      <c r="C19900" s="429">
        <v>7.1579810000000004</v>
      </c>
      <c r="D19900" s="429">
        <v>3.2562030000000002</v>
      </c>
      <c r="E19900" s="429">
        <v>3.9017780000000002</v>
      </c>
      <c r="F19900" s="429">
        <v>14.187611999999994</v>
      </c>
    </row>
    <row r="19901" spans="1:6" x14ac:dyDescent="0.3">
      <c r="A19901" s="336">
        <v>63125</v>
      </c>
      <c r="B19901" s="2" t="s">
        <v>295</v>
      </c>
      <c r="C19901" s="429">
        <v>7.101375</v>
      </c>
      <c r="D19901" s="429">
        <v>3.285927</v>
      </c>
      <c r="E19901" s="429">
        <v>3.815448</v>
      </c>
      <c r="F19901" s="429">
        <v>13.801089000000005</v>
      </c>
    </row>
    <row r="19902" spans="1:6" x14ac:dyDescent="0.3">
      <c r="A19902" s="336">
        <v>63126</v>
      </c>
      <c r="B19902" s="2" t="s">
        <v>295</v>
      </c>
      <c r="C19902" s="429">
        <v>7.1344560000000001</v>
      </c>
      <c r="D19902" s="429">
        <v>3.2674660000000002</v>
      </c>
      <c r="E19902" s="429">
        <v>3.8669899999999999</v>
      </c>
      <c r="F19902" s="429">
        <v>13.851005999999998</v>
      </c>
    </row>
    <row r="19903" spans="1:6" x14ac:dyDescent="0.3">
      <c r="A19903" s="336">
        <v>63127</v>
      </c>
      <c r="B19903" s="2" t="s">
        <v>295</v>
      </c>
      <c r="C19903" s="429">
        <v>7.126417</v>
      </c>
      <c r="D19903" s="429">
        <v>3.2613989999999999</v>
      </c>
      <c r="E19903" s="429">
        <v>3.8650180000000001</v>
      </c>
      <c r="F19903" s="429">
        <v>13.70186799999999</v>
      </c>
    </row>
    <row r="19904" spans="1:6" x14ac:dyDescent="0.3">
      <c r="A19904" s="336">
        <v>63128</v>
      </c>
      <c r="B19904" s="2" t="s">
        <v>295</v>
      </c>
      <c r="C19904" s="429">
        <v>7.0977639999999997</v>
      </c>
      <c r="D19904" s="429">
        <v>3.27047</v>
      </c>
      <c r="E19904" s="429">
        <v>3.8272939999999998</v>
      </c>
      <c r="F19904" s="429">
        <v>13.507796000000006</v>
      </c>
    </row>
    <row r="19905" spans="1:6" x14ac:dyDescent="0.3">
      <c r="A19905" s="336">
        <v>63129</v>
      </c>
      <c r="B19905" s="2" t="s">
        <v>295</v>
      </c>
      <c r="C19905" s="429">
        <v>7.0649740000000003</v>
      </c>
      <c r="D19905" s="429">
        <v>3.2845270000000002</v>
      </c>
      <c r="E19905" s="429">
        <v>3.7804470000000001</v>
      </c>
      <c r="F19905" s="429">
        <v>13.386097999999997</v>
      </c>
    </row>
    <row r="19906" spans="1:6" x14ac:dyDescent="0.3">
      <c r="A19906" s="336">
        <v>63130</v>
      </c>
      <c r="B19906" s="2" t="s">
        <v>295</v>
      </c>
      <c r="C19906" s="429">
        <v>7.1496709999999997</v>
      </c>
      <c r="D19906" s="429">
        <v>3.2617820000000002</v>
      </c>
      <c r="E19906" s="429">
        <v>3.8878889999999995</v>
      </c>
      <c r="F19906" s="429">
        <v>14.277287999999992</v>
      </c>
    </row>
    <row r="19907" spans="1:6" x14ac:dyDescent="0.3">
      <c r="A19907" s="336">
        <v>63131</v>
      </c>
      <c r="B19907" s="2" t="s">
        <v>295</v>
      </c>
      <c r="C19907" s="429">
        <v>7.1422040000000004</v>
      </c>
      <c r="D19907" s="429">
        <v>3.2471969999999999</v>
      </c>
      <c r="E19907" s="429">
        <v>3.8950070000000006</v>
      </c>
      <c r="F19907" s="429">
        <v>14.003508000000004</v>
      </c>
    </row>
    <row r="19908" spans="1:6" x14ac:dyDescent="0.3">
      <c r="A19908" s="336">
        <v>63132</v>
      </c>
      <c r="B19908" s="2" t="s">
        <v>295</v>
      </c>
      <c r="C19908" s="429">
        <v>7.15944</v>
      </c>
      <c r="D19908" s="429">
        <v>3.2508629999999998</v>
      </c>
      <c r="E19908" s="429">
        <v>3.9085770000000002</v>
      </c>
      <c r="F19908" s="429">
        <v>14.286214999999999</v>
      </c>
    </row>
    <row r="19909" spans="1:6" x14ac:dyDescent="0.3">
      <c r="A19909" s="336">
        <v>63133</v>
      </c>
      <c r="B19909" s="2" t="s">
        <v>295</v>
      </c>
      <c r="C19909" s="429">
        <v>7.1462640000000004</v>
      </c>
      <c r="D19909" s="429">
        <v>3.2626249999999999</v>
      </c>
      <c r="E19909" s="429">
        <v>3.8836390000000005</v>
      </c>
      <c r="F19909" s="429">
        <v>14.308194999999998</v>
      </c>
    </row>
    <row r="19910" spans="1:6" x14ac:dyDescent="0.3">
      <c r="A19910" s="336">
        <v>63134</v>
      </c>
      <c r="B19910" s="2" t="s">
        <v>295</v>
      </c>
      <c r="C19910" s="429">
        <v>7.1516989999999998</v>
      </c>
      <c r="D19910" s="429">
        <v>3.2468270000000001</v>
      </c>
      <c r="E19910" s="429">
        <v>3.9048719999999997</v>
      </c>
      <c r="F19910" s="429">
        <v>14.409890999999995</v>
      </c>
    </row>
    <row r="19911" spans="1:6" x14ac:dyDescent="0.3">
      <c r="A19911" s="336">
        <v>63135</v>
      </c>
      <c r="B19911" s="2" t="s">
        <v>295</v>
      </c>
      <c r="C19911" s="429">
        <v>7.1411439999999997</v>
      </c>
      <c r="D19911" s="429">
        <v>3.251754</v>
      </c>
      <c r="E19911" s="429">
        <v>3.8893899999999997</v>
      </c>
      <c r="F19911" s="429">
        <v>14.382362999999991</v>
      </c>
    </row>
    <row r="19912" spans="1:6" x14ac:dyDescent="0.3">
      <c r="A19912" s="336">
        <v>63136</v>
      </c>
      <c r="B19912" s="2" t="s">
        <v>295</v>
      </c>
      <c r="C19912" s="429">
        <v>7.1313500000000003</v>
      </c>
      <c r="D19912" s="429">
        <v>3.2580849999999999</v>
      </c>
      <c r="E19912" s="429">
        <v>3.8732650000000004</v>
      </c>
      <c r="F19912" s="429">
        <v>14.339959</v>
      </c>
    </row>
    <row r="19913" spans="1:6" x14ac:dyDescent="0.3">
      <c r="A19913" s="336">
        <v>63137</v>
      </c>
      <c r="B19913" s="2" t="s">
        <v>295</v>
      </c>
      <c r="C19913" s="429">
        <v>7.1101960000000002</v>
      </c>
      <c r="D19913" s="429">
        <v>3.2557200000000002</v>
      </c>
      <c r="E19913" s="429">
        <v>3.854476</v>
      </c>
      <c r="F19913" s="429">
        <v>14.283875999999999</v>
      </c>
    </row>
    <row r="19914" spans="1:6" x14ac:dyDescent="0.3">
      <c r="A19914" s="336">
        <v>63138</v>
      </c>
      <c r="B19914" s="2" t="s">
        <v>295</v>
      </c>
      <c r="C19914" s="429">
        <v>7.0629850000000003</v>
      </c>
      <c r="D19914" s="429">
        <v>3.2500659999999999</v>
      </c>
      <c r="E19914" s="429">
        <v>3.8129190000000004</v>
      </c>
      <c r="F19914" s="429">
        <v>14.085649000000004</v>
      </c>
    </row>
    <row r="19915" spans="1:6" x14ac:dyDescent="0.3">
      <c r="A19915" s="336">
        <v>63139</v>
      </c>
      <c r="B19915" s="2" t="s">
        <v>295</v>
      </c>
      <c r="C19915" s="429">
        <v>7.1440130000000002</v>
      </c>
      <c r="D19915" s="429">
        <v>3.2765610000000001</v>
      </c>
      <c r="E19915" s="429">
        <v>3.8674520000000001</v>
      </c>
      <c r="F19915" s="429">
        <v>14.218494999999997</v>
      </c>
    </row>
    <row r="19916" spans="1:6" x14ac:dyDescent="0.3">
      <c r="A19916" s="336">
        <v>63140</v>
      </c>
      <c r="B19916" s="2" t="s">
        <v>295</v>
      </c>
      <c r="C19916" s="429">
        <v>7.1511490000000002</v>
      </c>
      <c r="D19916" s="429">
        <v>3.2495690000000002</v>
      </c>
      <c r="E19916" s="429">
        <v>3.90158</v>
      </c>
      <c r="F19916" s="429">
        <v>14.406337000000001</v>
      </c>
    </row>
    <row r="19917" spans="1:6" x14ac:dyDescent="0.3">
      <c r="A19917" s="336">
        <v>63141</v>
      </c>
      <c r="B19917" s="2" t="s">
        <v>295</v>
      </c>
      <c r="C19917" s="429">
        <v>7.132225</v>
      </c>
      <c r="D19917" s="429">
        <v>3.2386720000000002</v>
      </c>
      <c r="E19917" s="429">
        <v>3.8935529999999998</v>
      </c>
      <c r="F19917" s="429">
        <v>14.065514999999998</v>
      </c>
    </row>
    <row r="19918" spans="1:6" x14ac:dyDescent="0.3">
      <c r="A19918" s="336">
        <v>63143</v>
      </c>
      <c r="B19918" s="2" t="s">
        <v>295</v>
      </c>
      <c r="C19918" s="429">
        <v>7.1482150000000004</v>
      </c>
      <c r="D19918" s="429">
        <v>3.2711049999999999</v>
      </c>
      <c r="E19918" s="429">
        <v>3.8771100000000005</v>
      </c>
      <c r="F19918" s="429">
        <v>14.184367000000009</v>
      </c>
    </row>
    <row r="19919" spans="1:6" x14ac:dyDescent="0.3">
      <c r="A19919" s="336">
        <v>63144</v>
      </c>
      <c r="B19919" s="2" t="s">
        <v>295</v>
      </c>
      <c r="C19919" s="429">
        <v>7.1523199999999996</v>
      </c>
      <c r="D19919" s="429">
        <v>3.2650199999999998</v>
      </c>
      <c r="E19919" s="429">
        <v>3.8872999999999998</v>
      </c>
      <c r="F19919" s="429">
        <v>14.170542000000005</v>
      </c>
    </row>
    <row r="19920" spans="1:6" x14ac:dyDescent="0.3">
      <c r="A19920" s="336">
        <v>63145</v>
      </c>
      <c r="B19920" s="2" t="s">
        <v>295</v>
      </c>
      <c r="C19920" s="429">
        <v>7.1570020000000003</v>
      </c>
      <c r="D19920" s="429">
        <v>3.2423479999999998</v>
      </c>
      <c r="E19920" s="429">
        <v>3.9146540000000005</v>
      </c>
      <c r="F19920" s="429">
        <v>14.444889999999994</v>
      </c>
    </row>
    <row r="19921" spans="1:6" x14ac:dyDescent="0.3">
      <c r="A19921" s="336">
        <v>63146</v>
      </c>
      <c r="B19921" s="2" t="s">
        <v>295</v>
      </c>
      <c r="C19921" s="429">
        <v>7.1257450000000002</v>
      </c>
      <c r="D19921" s="429">
        <v>3.2309380000000001</v>
      </c>
      <c r="E19921" s="429">
        <v>3.8948070000000001</v>
      </c>
      <c r="F19921" s="429">
        <v>14.157338999999993</v>
      </c>
    </row>
    <row r="19922" spans="1:6" x14ac:dyDescent="0.3">
      <c r="A19922" s="336">
        <v>63147</v>
      </c>
      <c r="B19922" s="2" t="s">
        <v>295</v>
      </c>
      <c r="C19922" s="429">
        <v>7.1129230000000003</v>
      </c>
      <c r="D19922" s="429">
        <v>3.2647919999999999</v>
      </c>
      <c r="E19922" s="429">
        <v>3.8481310000000004</v>
      </c>
      <c r="F19922" s="429">
        <v>14.257926000000005</v>
      </c>
    </row>
    <row r="19923" spans="1:6" x14ac:dyDescent="0.3">
      <c r="A19923" s="336">
        <v>63301</v>
      </c>
      <c r="B19923" s="2" t="s">
        <v>295</v>
      </c>
      <c r="C19923" s="429">
        <v>7.0457409999999996</v>
      </c>
      <c r="D19923" s="429">
        <v>3.216628</v>
      </c>
      <c r="E19923" s="429">
        <v>3.8291129999999995</v>
      </c>
      <c r="F19923" s="429">
        <v>14.050651000000002</v>
      </c>
    </row>
    <row r="19924" spans="1:6" x14ac:dyDescent="0.3">
      <c r="A19924" s="336">
        <v>63303</v>
      </c>
      <c r="B19924" s="2" t="s">
        <v>295</v>
      </c>
      <c r="C19924" s="429">
        <v>7.0668759999999997</v>
      </c>
      <c r="D19924" s="429">
        <v>3.2138200000000001</v>
      </c>
      <c r="E19924" s="429">
        <v>3.8530559999999996</v>
      </c>
      <c r="F19924" s="429">
        <v>13.969983000000006</v>
      </c>
    </row>
    <row r="19925" spans="1:6" x14ac:dyDescent="0.3">
      <c r="A19925" s="336">
        <v>63304</v>
      </c>
      <c r="B19925" s="2" t="s">
        <v>295</v>
      </c>
      <c r="C19925" s="429">
        <v>7.0235409999999998</v>
      </c>
      <c r="D19925" s="429">
        <v>3.199554</v>
      </c>
      <c r="E19925" s="429">
        <v>3.8239869999999998</v>
      </c>
      <c r="F19925" s="429">
        <v>13.592527000000004</v>
      </c>
    </row>
    <row r="19926" spans="1:6" x14ac:dyDescent="0.3">
      <c r="A19926" s="336">
        <v>63330</v>
      </c>
      <c r="B19926" s="2" t="s">
        <v>295</v>
      </c>
      <c r="C19926" s="429">
        <v>6.8827340000000001</v>
      </c>
      <c r="D19926" s="429">
        <v>3.2804419999999999</v>
      </c>
      <c r="E19926" s="429">
        <v>3.6022920000000003</v>
      </c>
      <c r="F19926" s="429">
        <v>12.420299999999997</v>
      </c>
    </row>
    <row r="19927" spans="1:6" x14ac:dyDescent="0.3">
      <c r="A19927" s="336">
        <v>63332</v>
      </c>
      <c r="B19927" s="2" t="s">
        <v>295</v>
      </c>
      <c r="C19927" s="429">
        <v>6.9836749999999999</v>
      </c>
      <c r="D19927" s="429">
        <v>3.1795149999999999</v>
      </c>
      <c r="E19927" s="429">
        <v>3.80416</v>
      </c>
      <c r="F19927" s="429">
        <v>12.993693</v>
      </c>
    </row>
    <row r="19928" spans="1:6" x14ac:dyDescent="0.3">
      <c r="A19928" s="336">
        <v>63333</v>
      </c>
      <c r="B19928" s="2" t="s">
        <v>295</v>
      </c>
      <c r="C19928" s="429">
        <v>6.9086720000000001</v>
      </c>
      <c r="D19928" s="429">
        <v>3.2916829999999999</v>
      </c>
      <c r="E19928" s="429">
        <v>3.6169890000000002</v>
      </c>
      <c r="F19928" s="429">
        <v>11.809567999999999</v>
      </c>
    </row>
    <row r="19929" spans="1:6" x14ac:dyDescent="0.3">
      <c r="A19929" s="336">
        <v>63334</v>
      </c>
      <c r="B19929" s="2" t="s">
        <v>295</v>
      </c>
      <c r="C19929" s="429">
        <v>6.8316340000000002</v>
      </c>
      <c r="D19929" s="429">
        <v>3.3108780000000002</v>
      </c>
      <c r="E19929" s="429">
        <v>3.520756</v>
      </c>
      <c r="F19929" s="429">
        <v>11.428867000000011</v>
      </c>
    </row>
    <row r="19930" spans="1:6" x14ac:dyDescent="0.3">
      <c r="A19930" s="336">
        <v>63336</v>
      </c>
      <c r="B19930" s="2" t="s">
        <v>295</v>
      </c>
      <c r="C19930" s="429">
        <v>6.8564670000000003</v>
      </c>
      <c r="D19930" s="429">
        <v>3.3229320000000002</v>
      </c>
      <c r="E19930" s="429">
        <v>3.5335350000000001</v>
      </c>
      <c r="F19930" s="429">
        <v>11.950992000000006</v>
      </c>
    </row>
    <row r="19931" spans="1:6" x14ac:dyDescent="0.3">
      <c r="A19931" s="336">
        <v>63339</v>
      </c>
      <c r="B19931" s="2" t="s">
        <v>295</v>
      </c>
      <c r="C19931" s="429">
        <v>6.8102840000000002</v>
      </c>
      <c r="D19931" s="429">
        <v>3.4697100000000001</v>
      </c>
      <c r="E19931" s="429">
        <v>3.3405740000000002</v>
      </c>
      <c r="F19931" s="429">
        <v>10.860191999999998</v>
      </c>
    </row>
    <row r="19932" spans="1:6" x14ac:dyDescent="0.3">
      <c r="A19932" s="336">
        <v>63341</v>
      </c>
      <c r="B19932" s="2" t="s">
        <v>295</v>
      </c>
      <c r="C19932" s="429">
        <v>6.993404</v>
      </c>
      <c r="D19932" s="429">
        <v>3.1855660000000001</v>
      </c>
      <c r="E19932" s="429">
        <v>3.8078379999999998</v>
      </c>
      <c r="F19932" s="429">
        <v>13.193073000000005</v>
      </c>
    </row>
    <row r="19933" spans="1:6" x14ac:dyDescent="0.3">
      <c r="A19933" s="336">
        <v>63343</v>
      </c>
      <c r="B19933" s="2" t="s">
        <v>295</v>
      </c>
      <c r="C19933" s="429">
        <v>6.8982409999999996</v>
      </c>
      <c r="D19933" s="429">
        <v>3.2433139999999998</v>
      </c>
      <c r="E19933" s="429">
        <v>3.6549269999999998</v>
      </c>
      <c r="F19933" s="429">
        <v>12.542006000000001</v>
      </c>
    </row>
    <row r="19934" spans="1:6" x14ac:dyDescent="0.3">
      <c r="A19934" s="336">
        <v>63344</v>
      </c>
      <c r="B19934" s="2" t="s">
        <v>295</v>
      </c>
      <c r="C19934" s="429">
        <v>6.8621670000000003</v>
      </c>
      <c r="D19934" s="429">
        <v>3.2570770000000002</v>
      </c>
      <c r="E19934" s="429">
        <v>3.6050900000000001</v>
      </c>
      <c r="F19934" s="429">
        <v>11.980470000000011</v>
      </c>
    </row>
    <row r="19935" spans="1:6" x14ac:dyDescent="0.3">
      <c r="A19935" s="336">
        <v>63345</v>
      </c>
      <c r="B19935" s="2" t="s">
        <v>295</v>
      </c>
      <c r="C19935" s="429">
        <v>6.828703</v>
      </c>
      <c r="D19935" s="429">
        <v>3.5986500000000001</v>
      </c>
      <c r="E19935" s="429">
        <v>3.2300529999999998</v>
      </c>
      <c r="F19935" s="429">
        <v>10.490972000000014</v>
      </c>
    </row>
    <row r="19936" spans="1:6" x14ac:dyDescent="0.3">
      <c r="A19936" s="336">
        <v>63347</v>
      </c>
      <c r="B19936" s="2" t="s">
        <v>295</v>
      </c>
      <c r="C19936" s="429">
        <v>6.928337</v>
      </c>
      <c r="D19936" s="429">
        <v>3.2151730000000001</v>
      </c>
      <c r="E19936" s="429">
        <v>3.7131639999999999</v>
      </c>
      <c r="F19936" s="429">
        <v>12.906049000000003</v>
      </c>
    </row>
    <row r="19937" spans="1:6" x14ac:dyDescent="0.3">
      <c r="A19937" s="336">
        <v>63348</v>
      </c>
      <c r="B19937" s="2" t="s">
        <v>295</v>
      </c>
      <c r="C19937" s="429">
        <v>6.949363</v>
      </c>
      <c r="D19937" s="429">
        <v>3.17875</v>
      </c>
      <c r="E19937" s="429">
        <v>3.770613</v>
      </c>
      <c r="F19937" s="429">
        <v>12.905981000000011</v>
      </c>
    </row>
    <row r="19938" spans="1:6" x14ac:dyDescent="0.3">
      <c r="A19938" s="336">
        <v>63349</v>
      </c>
      <c r="B19938" s="2" t="s">
        <v>295</v>
      </c>
      <c r="C19938" s="429">
        <v>6.9168000000000003</v>
      </c>
      <c r="D19938" s="429">
        <v>3.2232620000000001</v>
      </c>
      <c r="E19938" s="429">
        <v>3.6935380000000002</v>
      </c>
      <c r="F19938" s="429">
        <v>12.360049000000004</v>
      </c>
    </row>
    <row r="19939" spans="1:6" x14ac:dyDescent="0.3">
      <c r="A19939" s="336">
        <v>63350</v>
      </c>
      <c r="B19939" s="2" t="s">
        <v>295</v>
      </c>
      <c r="C19939" s="429">
        <v>6.9317970000000004</v>
      </c>
      <c r="D19939" s="429">
        <v>3.2802850000000001</v>
      </c>
      <c r="E19939" s="429">
        <v>3.6515120000000003</v>
      </c>
      <c r="F19939" s="429">
        <v>11.933107999999997</v>
      </c>
    </row>
    <row r="19940" spans="1:6" x14ac:dyDescent="0.3">
      <c r="A19940" s="336">
        <v>63351</v>
      </c>
      <c r="B19940" s="2" t="s">
        <v>295</v>
      </c>
      <c r="C19940" s="429">
        <v>6.9336380000000002</v>
      </c>
      <c r="D19940" s="429">
        <v>3.2544749999999998</v>
      </c>
      <c r="E19940" s="429">
        <v>3.6791630000000004</v>
      </c>
      <c r="F19940" s="429">
        <v>12.172092000000013</v>
      </c>
    </row>
    <row r="19941" spans="1:6" x14ac:dyDescent="0.3">
      <c r="A19941" s="336">
        <v>63352</v>
      </c>
      <c r="B19941" s="2" t="s">
        <v>295</v>
      </c>
      <c r="C19941" s="429">
        <v>6.8406510000000003</v>
      </c>
      <c r="D19941" s="429">
        <v>3.6343299999999998</v>
      </c>
      <c r="E19941" s="429">
        <v>3.2063210000000004</v>
      </c>
      <c r="F19941" s="429">
        <v>10.427408999999997</v>
      </c>
    </row>
    <row r="19942" spans="1:6" x14ac:dyDescent="0.3">
      <c r="A19942" s="336">
        <v>63353</v>
      </c>
      <c r="B19942" s="2" t="s">
        <v>295</v>
      </c>
      <c r="C19942" s="429">
        <v>6.8222829999999997</v>
      </c>
      <c r="D19942" s="429">
        <v>3.3932899999999999</v>
      </c>
      <c r="E19942" s="429">
        <v>3.4289929999999997</v>
      </c>
      <c r="F19942" s="429">
        <v>11.457471999999996</v>
      </c>
    </row>
    <row r="19943" spans="1:6" x14ac:dyDescent="0.3">
      <c r="A19943" s="336">
        <v>63357</v>
      </c>
      <c r="B19943" s="2" t="s">
        <v>295</v>
      </c>
      <c r="C19943" s="429">
        <v>6.9531369999999999</v>
      </c>
      <c r="D19943" s="429">
        <v>3.1816580000000001</v>
      </c>
      <c r="E19943" s="429">
        <v>3.7714789999999998</v>
      </c>
      <c r="F19943" s="429">
        <v>12.811469000000002</v>
      </c>
    </row>
    <row r="19944" spans="1:6" x14ac:dyDescent="0.3">
      <c r="A19944" s="336">
        <v>63359</v>
      </c>
      <c r="B19944" s="2" t="s">
        <v>295</v>
      </c>
      <c r="C19944" s="429">
        <v>6.8709189999999998</v>
      </c>
      <c r="D19944" s="429">
        <v>3.3569110000000002</v>
      </c>
      <c r="E19944" s="429">
        <v>3.5140079999999996</v>
      </c>
      <c r="F19944" s="429">
        <v>11.368936000000012</v>
      </c>
    </row>
    <row r="19945" spans="1:6" x14ac:dyDescent="0.3">
      <c r="A19945" s="336">
        <v>63361</v>
      </c>
      <c r="B19945" s="2" t="s">
        <v>295</v>
      </c>
      <c r="C19945" s="429">
        <v>6.923654</v>
      </c>
      <c r="D19945" s="429">
        <v>3.366158</v>
      </c>
      <c r="E19945" s="429">
        <v>3.557496</v>
      </c>
      <c r="F19945" s="429">
        <v>11.510560000000005</v>
      </c>
    </row>
    <row r="19946" spans="1:6" x14ac:dyDescent="0.3">
      <c r="A19946" s="336">
        <v>63362</v>
      </c>
      <c r="B19946" s="2" t="s">
        <v>295</v>
      </c>
      <c r="C19946" s="429">
        <v>6.9551270000000001</v>
      </c>
      <c r="D19946" s="429">
        <v>3.1886619999999999</v>
      </c>
      <c r="E19946" s="429">
        <v>3.7664650000000002</v>
      </c>
      <c r="F19946" s="429">
        <v>13.033822000000008</v>
      </c>
    </row>
    <row r="19947" spans="1:6" x14ac:dyDescent="0.3">
      <c r="A19947" s="336">
        <v>63363</v>
      </c>
      <c r="B19947" s="2" t="s">
        <v>295</v>
      </c>
      <c r="C19947" s="429">
        <v>6.9544569999999997</v>
      </c>
      <c r="D19947" s="429">
        <v>3.3023500000000001</v>
      </c>
      <c r="E19947" s="429">
        <v>3.6521069999999995</v>
      </c>
      <c r="F19947" s="429">
        <v>11.924195999999995</v>
      </c>
    </row>
    <row r="19948" spans="1:6" x14ac:dyDescent="0.3">
      <c r="A19948" s="336">
        <v>63366</v>
      </c>
      <c r="B19948" s="2" t="s">
        <v>295</v>
      </c>
      <c r="C19948" s="429">
        <v>6.9906569999999997</v>
      </c>
      <c r="D19948" s="429">
        <v>3.1914880000000001</v>
      </c>
      <c r="E19948" s="429">
        <v>3.7991689999999996</v>
      </c>
      <c r="F19948" s="429">
        <v>13.430567000000018</v>
      </c>
    </row>
    <row r="19949" spans="1:6" x14ac:dyDescent="0.3">
      <c r="A19949" s="336">
        <v>63367</v>
      </c>
      <c r="B19949" s="2" t="s">
        <v>295</v>
      </c>
      <c r="C19949" s="429">
        <v>6.9802299999999997</v>
      </c>
      <c r="D19949" s="429">
        <v>3.1836540000000002</v>
      </c>
      <c r="E19949" s="429">
        <v>3.7965759999999995</v>
      </c>
      <c r="F19949" s="429">
        <v>13.232800999999995</v>
      </c>
    </row>
    <row r="19950" spans="1:6" x14ac:dyDescent="0.3">
      <c r="A19950" s="336">
        <v>63368</v>
      </c>
      <c r="B19950" s="2" t="s">
        <v>295</v>
      </c>
      <c r="C19950" s="429">
        <v>6.9984080000000004</v>
      </c>
      <c r="D19950" s="429">
        <v>3.1881370000000002</v>
      </c>
      <c r="E19950" s="429">
        <v>3.8102710000000002</v>
      </c>
      <c r="F19950" s="429">
        <v>13.403732999999995</v>
      </c>
    </row>
    <row r="19951" spans="1:6" x14ac:dyDescent="0.3">
      <c r="A19951" s="336">
        <v>63369</v>
      </c>
      <c r="B19951" s="2" t="s">
        <v>295</v>
      </c>
      <c r="C19951" s="429">
        <v>6.9718910000000003</v>
      </c>
      <c r="D19951" s="429">
        <v>3.193978</v>
      </c>
      <c r="E19951" s="429">
        <v>3.7779130000000003</v>
      </c>
      <c r="F19951" s="429">
        <v>13.247760999999997</v>
      </c>
    </row>
    <row r="19952" spans="1:6" x14ac:dyDescent="0.3">
      <c r="A19952" s="336">
        <v>63370</v>
      </c>
      <c r="B19952" s="2" t="s">
        <v>295</v>
      </c>
      <c r="C19952" s="429">
        <v>6.8997729999999997</v>
      </c>
      <c r="D19952" s="429">
        <v>3.2714189999999999</v>
      </c>
      <c r="E19952" s="429">
        <v>3.6283539999999999</v>
      </c>
      <c r="F19952" s="429">
        <v>11.904311999999997</v>
      </c>
    </row>
    <row r="19953" spans="1:6" x14ac:dyDescent="0.3">
      <c r="A19953" s="336">
        <v>63373</v>
      </c>
      <c r="B19953" s="2" t="s">
        <v>295</v>
      </c>
      <c r="C19953" s="429">
        <v>7.0112430000000003</v>
      </c>
      <c r="D19953" s="429">
        <v>3.219846</v>
      </c>
      <c r="E19953" s="429">
        <v>3.7913970000000004</v>
      </c>
      <c r="F19953" s="429">
        <v>13.982969000000004</v>
      </c>
    </row>
    <row r="19954" spans="1:6" x14ac:dyDescent="0.3">
      <c r="A19954" s="336">
        <v>63376</v>
      </c>
      <c r="B19954" s="2" t="s">
        <v>295</v>
      </c>
      <c r="C19954" s="429">
        <v>7.0188610000000002</v>
      </c>
      <c r="D19954" s="429">
        <v>3.20011</v>
      </c>
      <c r="E19954" s="429">
        <v>3.8187510000000002</v>
      </c>
      <c r="F19954" s="429">
        <v>13.720669999999998</v>
      </c>
    </row>
    <row r="19955" spans="1:6" x14ac:dyDescent="0.3">
      <c r="A19955" s="336">
        <v>63377</v>
      </c>
      <c r="B19955" s="2" t="s">
        <v>295</v>
      </c>
      <c r="C19955" s="429">
        <v>6.8958089999999999</v>
      </c>
      <c r="D19955" s="429">
        <v>3.2397670000000001</v>
      </c>
      <c r="E19955" s="429">
        <v>3.6560419999999998</v>
      </c>
      <c r="F19955" s="429">
        <v>12.177114000000003</v>
      </c>
    </row>
    <row r="19956" spans="1:6" x14ac:dyDescent="0.3">
      <c r="A19956" s="336">
        <v>63379</v>
      </c>
      <c r="B19956" s="2" t="s">
        <v>295</v>
      </c>
      <c r="C19956" s="429">
        <v>6.9232810000000002</v>
      </c>
      <c r="D19956" s="429">
        <v>3.2043970000000002</v>
      </c>
      <c r="E19956" s="429">
        <v>3.7188840000000001</v>
      </c>
      <c r="F19956" s="429">
        <v>12.618464999999986</v>
      </c>
    </row>
    <row r="19957" spans="1:6" x14ac:dyDescent="0.3">
      <c r="A19957" s="336">
        <v>63381</v>
      </c>
      <c r="B19957" s="2" t="s">
        <v>295</v>
      </c>
      <c r="C19957" s="429">
        <v>6.9122180000000002</v>
      </c>
      <c r="D19957" s="429">
        <v>3.246286</v>
      </c>
      <c r="E19957" s="429">
        <v>3.6659320000000002</v>
      </c>
      <c r="F19957" s="429">
        <v>12.142073000000003</v>
      </c>
    </row>
    <row r="19958" spans="1:6" x14ac:dyDescent="0.3">
      <c r="A19958" s="336">
        <v>63382</v>
      </c>
      <c r="B19958" s="2" t="s">
        <v>295</v>
      </c>
      <c r="C19958" s="429">
        <v>6.8196009999999996</v>
      </c>
      <c r="D19958" s="429">
        <v>3.5515400000000001</v>
      </c>
      <c r="E19958" s="429">
        <v>3.2680609999999994</v>
      </c>
      <c r="F19958" s="429">
        <v>10.661693</v>
      </c>
    </row>
    <row r="19959" spans="1:6" x14ac:dyDescent="0.3">
      <c r="A19959" s="336">
        <v>63383</v>
      </c>
      <c r="B19959" s="2" t="s">
        <v>295</v>
      </c>
      <c r="C19959" s="429">
        <v>6.9286269999999996</v>
      </c>
      <c r="D19959" s="429">
        <v>3.214442</v>
      </c>
      <c r="E19959" s="429">
        <v>3.7141849999999996</v>
      </c>
      <c r="F19959" s="429">
        <v>12.473672000000001</v>
      </c>
    </row>
    <row r="19960" spans="1:6" x14ac:dyDescent="0.3">
      <c r="A19960" s="336">
        <v>63384</v>
      </c>
      <c r="B19960" s="2" t="s">
        <v>295</v>
      </c>
      <c r="C19960" s="429">
        <v>6.8635320000000002</v>
      </c>
      <c r="D19960" s="429">
        <v>3.4511180000000001</v>
      </c>
      <c r="E19960" s="429">
        <v>3.4124140000000001</v>
      </c>
      <c r="F19960" s="429">
        <v>11.033794</v>
      </c>
    </row>
    <row r="19961" spans="1:6" x14ac:dyDescent="0.3">
      <c r="A19961" s="336">
        <v>63385</v>
      </c>
      <c r="B19961" s="2" t="s">
        <v>295</v>
      </c>
      <c r="C19961" s="429">
        <v>6.9652599999999998</v>
      </c>
      <c r="D19961" s="429">
        <v>3.1811980000000002</v>
      </c>
      <c r="E19961" s="429">
        <v>3.7840619999999996</v>
      </c>
      <c r="F19961" s="429">
        <v>13.082850999999998</v>
      </c>
    </row>
    <row r="19962" spans="1:6" x14ac:dyDescent="0.3">
      <c r="A19962" s="336">
        <v>63386</v>
      </c>
      <c r="B19962" s="2" t="s">
        <v>295</v>
      </c>
      <c r="C19962" s="429">
        <v>7.0259400000000003</v>
      </c>
      <c r="D19962" s="429">
        <v>3.2439469999999999</v>
      </c>
      <c r="E19962" s="429">
        <v>3.7819930000000004</v>
      </c>
      <c r="F19962" s="429">
        <v>13.927333999999995</v>
      </c>
    </row>
    <row r="19963" spans="1:6" x14ac:dyDescent="0.3">
      <c r="A19963" s="336">
        <v>63388</v>
      </c>
      <c r="B19963" s="2" t="s">
        <v>295</v>
      </c>
      <c r="C19963" s="429">
        <v>6.911124</v>
      </c>
      <c r="D19963" s="429">
        <v>3.3758059999999999</v>
      </c>
      <c r="E19963" s="429">
        <v>3.5353180000000002</v>
      </c>
      <c r="F19963" s="429">
        <v>11.472340000000003</v>
      </c>
    </row>
    <row r="19964" spans="1:6" x14ac:dyDescent="0.3">
      <c r="A19964" s="336">
        <v>63389</v>
      </c>
      <c r="B19964" s="2" t="s">
        <v>295</v>
      </c>
      <c r="C19964" s="429">
        <v>6.9490999999999996</v>
      </c>
      <c r="D19964" s="429">
        <v>3.2036410000000002</v>
      </c>
      <c r="E19964" s="429">
        <v>3.7454589999999994</v>
      </c>
      <c r="F19964" s="429">
        <v>13.056144999999994</v>
      </c>
    </row>
    <row r="19965" spans="1:6" x14ac:dyDescent="0.3">
      <c r="A19965" s="336">
        <v>63390</v>
      </c>
      <c r="B19965" s="2" t="s">
        <v>295</v>
      </c>
      <c r="C19965" s="429">
        <v>6.93093</v>
      </c>
      <c r="D19965" s="429">
        <v>3.1818409999999999</v>
      </c>
      <c r="E19965" s="429">
        <v>3.7490890000000001</v>
      </c>
      <c r="F19965" s="429">
        <v>12.726635000000002</v>
      </c>
    </row>
    <row r="19966" spans="1:6" x14ac:dyDescent="0.3">
      <c r="A19966" s="336">
        <v>63401</v>
      </c>
      <c r="B19966" s="2" t="s">
        <v>293</v>
      </c>
      <c r="C19966" s="429">
        <v>6.6162330000000003</v>
      </c>
      <c r="D19966" s="429">
        <v>3.346641</v>
      </c>
      <c r="E19966" s="429">
        <v>3.2695920000000003</v>
      </c>
      <c r="F19966" s="429">
        <v>10.187361999999986</v>
      </c>
    </row>
    <row r="19967" spans="1:6" x14ac:dyDescent="0.3">
      <c r="A19967" s="336">
        <v>63430</v>
      </c>
      <c r="B19967" s="2" t="s">
        <v>293</v>
      </c>
      <c r="C19967" s="429">
        <v>6.6610529999999999</v>
      </c>
      <c r="D19967" s="429">
        <v>3.3104230000000001</v>
      </c>
      <c r="E19967" s="429">
        <v>3.3506299999999998</v>
      </c>
      <c r="F19967" s="429">
        <v>11.941207000000013</v>
      </c>
    </row>
    <row r="19968" spans="1:6" x14ac:dyDescent="0.3">
      <c r="A19968" s="336">
        <v>63431</v>
      </c>
      <c r="B19968" s="2" t="s">
        <v>295</v>
      </c>
      <c r="C19968" s="429">
        <v>6.8867669999999999</v>
      </c>
      <c r="D19968" s="429">
        <v>3.677327</v>
      </c>
      <c r="E19968" s="429">
        <v>3.2094399999999998</v>
      </c>
      <c r="F19968" s="429">
        <v>11.991824000000001</v>
      </c>
    </row>
    <row r="19969" spans="1:6" x14ac:dyDescent="0.3">
      <c r="A19969" s="336">
        <v>63432</v>
      </c>
      <c r="B19969" s="2" t="s">
        <v>293</v>
      </c>
      <c r="C19969" s="429">
        <v>6.6416430000000002</v>
      </c>
      <c r="D19969" s="429">
        <v>3.3959280000000001</v>
      </c>
      <c r="E19969" s="429">
        <v>3.2457150000000001</v>
      </c>
      <c r="F19969" s="429">
        <v>12.533959000000003</v>
      </c>
    </row>
    <row r="19970" spans="1:6" x14ac:dyDescent="0.3">
      <c r="A19970" s="336">
        <v>63433</v>
      </c>
      <c r="B19970" s="2" t="s">
        <v>293</v>
      </c>
      <c r="C19970" s="429">
        <v>6.5577189999999996</v>
      </c>
      <c r="D19970" s="429">
        <v>3.2519779999999998</v>
      </c>
      <c r="E19970" s="429">
        <v>3.3057409999999998</v>
      </c>
      <c r="F19970" s="429">
        <v>10.948595999999995</v>
      </c>
    </row>
    <row r="19971" spans="1:6" x14ac:dyDescent="0.3">
      <c r="A19971" s="336">
        <v>63434</v>
      </c>
      <c r="B19971" s="2" t="s">
        <v>293</v>
      </c>
      <c r="C19971" s="429">
        <v>6.6070169999999999</v>
      </c>
      <c r="D19971" s="429">
        <v>3.3877320000000002</v>
      </c>
      <c r="E19971" s="429">
        <v>3.2192849999999997</v>
      </c>
      <c r="F19971" s="429">
        <v>13.043539999999993</v>
      </c>
    </row>
    <row r="19972" spans="1:6" x14ac:dyDescent="0.3">
      <c r="A19972" s="336">
        <v>63435</v>
      </c>
      <c r="B19972" s="2" t="s">
        <v>293</v>
      </c>
      <c r="C19972" s="429">
        <v>6.6548559999999997</v>
      </c>
      <c r="D19972" s="429">
        <v>3.279811</v>
      </c>
      <c r="E19972" s="429">
        <v>3.3750449999999996</v>
      </c>
      <c r="F19972" s="429">
        <v>12.194115999999994</v>
      </c>
    </row>
    <row r="19973" spans="1:6" x14ac:dyDescent="0.3">
      <c r="A19973" s="336">
        <v>63436</v>
      </c>
      <c r="B19973" s="2" t="s">
        <v>295</v>
      </c>
      <c r="C19973" s="429">
        <v>6.8162909999999997</v>
      </c>
      <c r="D19973" s="429">
        <v>3.758842</v>
      </c>
      <c r="E19973" s="429">
        <v>3.0574489999999996</v>
      </c>
      <c r="F19973" s="429">
        <v>10.387445999999997</v>
      </c>
    </row>
    <row r="19974" spans="1:6" x14ac:dyDescent="0.3">
      <c r="A19974" s="336">
        <v>63437</v>
      </c>
      <c r="B19974" s="2" t="s">
        <v>295</v>
      </c>
      <c r="C19974" s="429">
        <v>6.8897180000000002</v>
      </c>
      <c r="D19974" s="429">
        <v>3.7112609999999999</v>
      </c>
      <c r="E19974" s="429">
        <v>3.1784570000000003</v>
      </c>
      <c r="F19974" s="429">
        <v>12.08069900000001</v>
      </c>
    </row>
    <row r="19975" spans="1:6" x14ac:dyDescent="0.3">
      <c r="A19975" s="336">
        <v>63438</v>
      </c>
      <c r="B19975" s="2" t="s">
        <v>293</v>
      </c>
      <c r="C19975" s="429">
        <v>6.6511889999999996</v>
      </c>
      <c r="D19975" s="429">
        <v>3.2786960000000001</v>
      </c>
      <c r="E19975" s="429">
        <v>3.3724929999999995</v>
      </c>
      <c r="F19975" s="429">
        <v>12.113207000000003</v>
      </c>
    </row>
    <row r="19976" spans="1:6" x14ac:dyDescent="0.3">
      <c r="A19976" s="336">
        <v>63439</v>
      </c>
      <c r="B19976" s="2" t="s">
        <v>293</v>
      </c>
      <c r="C19976" s="429">
        <v>6.5852170000000001</v>
      </c>
      <c r="D19976" s="429">
        <v>3.4055399999999998</v>
      </c>
      <c r="E19976" s="429">
        <v>3.1796770000000003</v>
      </c>
      <c r="F19976" s="429">
        <v>12.30518</v>
      </c>
    </row>
    <row r="19977" spans="1:6" x14ac:dyDescent="0.3">
      <c r="A19977" s="336">
        <v>63440</v>
      </c>
      <c r="B19977" s="2" t="s">
        <v>293</v>
      </c>
      <c r="C19977" s="429">
        <v>6.6468959999999999</v>
      </c>
      <c r="D19977" s="429">
        <v>3.2718929999999999</v>
      </c>
      <c r="E19977" s="429">
        <v>3.375003</v>
      </c>
      <c r="F19977" s="429">
        <v>12.459618000000006</v>
      </c>
    </row>
    <row r="19978" spans="1:6" x14ac:dyDescent="0.3">
      <c r="A19978" s="336">
        <v>63441</v>
      </c>
      <c r="B19978" s="2" t="s">
        <v>293</v>
      </c>
      <c r="C19978" s="429">
        <v>6.5493249999999996</v>
      </c>
      <c r="D19978" s="429">
        <v>3.3054060000000001</v>
      </c>
      <c r="E19978" s="429">
        <v>3.2439189999999996</v>
      </c>
      <c r="F19978" s="429">
        <v>10.701104999999998</v>
      </c>
    </row>
    <row r="19979" spans="1:6" x14ac:dyDescent="0.3">
      <c r="A19979" s="336">
        <v>63443</v>
      </c>
      <c r="B19979" s="2" t="s">
        <v>293</v>
      </c>
      <c r="C19979" s="429">
        <v>6.5490870000000001</v>
      </c>
      <c r="D19979" s="429">
        <v>3.5024099999999998</v>
      </c>
      <c r="E19979" s="429">
        <v>3.0466770000000003</v>
      </c>
      <c r="F19979" s="429">
        <v>11.753792999999988</v>
      </c>
    </row>
    <row r="19980" spans="1:6" x14ac:dyDescent="0.3">
      <c r="A19980" s="336">
        <v>63445</v>
      </c>
      <c r="B19980" s="2" t="s">
        <v>293</v>
      </c>
      <c r="C19980" s="429">
        <v>6.6455080000000004</v>
      </c>
      <c r="D19980" s="429">
        <v>3.3272119999999998</v>
      </c>
      <c r="E19980" s="429">
        <v>3.3182960000000006</v>
      </c>
      <c r="F19980" s="429">
        <v>12.239000000000011</v>
      </c>
    </row>
    <row r="19981" spans="1:6" x14ac:dyDescent="0.3">
      <c r="A19981" s="336">
        <v>63446</v>
      </c>
      <c r="B19981" s="2" t="s">
        <v>293</v>
      </c>
      <c r="C19981" s="429">
        <v>6.6373749999999996</v>
      </c>
      <c r="D19981" s="429">
        <v>3.3605719999999999</v>
      </c>
      <c r="E19981" s="429">
        <v>3.2768029999999997</v>
      </c>
      <c r="F19981" s="429">
        <v>13.266053000000003</v>
      </c>
    </row>
    <row r="19982" spans="1:6" x14ac:dyDescent="0.3">
      <c r="A19982" s="336">
        <v>63447</v>
      </c>
      <c r="B19982" s="2" t="s">
        <v>293</v>
      </c>
      <c r="C19982" s="429">
        <v>6.6470640000000003</v>
      </c>
      <c r="D19982" s="429">
        <v>3.2924229999999999</v>
      </c>
      <c r="E19982" s="429">
        <v>3.3546410000000004</v>
      </c>
      <c r="F19982" s="429">
        <v>13.13455500000001</v>
      </c>
    </row>
    <row r="19983" spans="1:6" x14ac:dyDescent="0.3">
      <c r="A19983" s="336">
        <v>63448</v>
      </c>
      <c r="B19983" s="2" t="s">
        <v>293</v>
      </c>
      <c r="C19983" s="429">
        <v>6.6571939999999996</v>
      </c>
      <c r="D19983" s="429">
        <v>3.2961740000000002</v>
      </c>
      <c r="E19983" s="429">
        <v>3.3610199999999995</v>
      </c>
      <c r="F19983" s="429">
        <v>11.695296999999989</v>
      </c>
    </row>
    <row r="19984" spans="1:6" x14ac:dyDescent="0.3">
      <c r="A19984" s="336">
        <v>63450</v>
      </c>
      <c r="B19984" s="2" t="s">
        <v>295</v>
      </c>
      <c r="C19984" s="429">
        <v>6.901637</v>
      </c>
      <c r="D19984" s="429">
        <v>3.7563140000000002</v>
      </c>
      <c r="E19984" s="429">
        <v>3.1453229999999999</v>
      </c>
      <c r="F19984" s="429">
        <v>12.024795999999995</v>
      </c>
    </row>
    <row r="19985" spans="1:6" x14ac:dyDescent="0.3">
      <c r="A19985" s="336">
        <v>63451</v>
      </c>
      <c r="B19985" s="2" t="s">
        <v>295</v>
      </c>
      <c r="C19985" s="429">
        <v>6.8770170000000004</v>
      </c>
      <c r="D19985" s="429">
        <v>3.683446</v>
      </c>
      <c r="E19985" s="429">
        <v>3.1935710000000004</v>
      </c>
      <c r="F19985" s="429">
        <v>12.739092000000003</v>
      </c>
    </row>
    <row r="19986" spans="1:6" x14ac:dyDescent="0.3">
      <c r="A19986" s="336">
        <v>63452</v>
      </c>
      <c r="B19986" s="2" t="s">
        <v>293</v>
      </c>
      <c r="C19986" s="429">
        <v>6.6468579999999999</v>
      </c>
      <c r="D19986" s="429">
        <v>3.263452</v>
      </c>
      <c r="E19986" s="429">
        <v>3.3834059999999999</v>
      </c>
      <c r="F19986" s="429">
        <v>12.910808999999997</v>
      </c>
    </row>
    <row r="19987" spans="1:6" x14ac:dyDescent="0.3">
      <c r="A19987" s="336">
        <v>63453</v>
      </c>
      <c r="B19987" s="2" t="s">
        <v>293</v>
      </c>
      <c r="C19987" s="429">
        <v>6.6491449999999999</v>
      </c>
      <c r="D19987" s="429">
        <v>3.3612829999999998</v>
      </c>
      <c r="E19987" s="429">
        <v>3.2878620000000001</v>
      </c>
      <c r="F19987" s="429">
        <v>12.320066000000004</v>
      </c>
    </row>
    <row r="19988" spans="1:6" x14ac:dyDescent="0.3">
      <c r="A19988" s="336">
        <v>63454</v>
      </c>
      <c r="B19988" s="2" t="s">
        <v>293</v>
      </c>
      <c r="C19988" s="429">
        <v>6.6511420000000001</v>
      </c>
      <c r="D19988" s="429">
        <v>3.3010190000000001</v>
      </c>
      <c r="E19988" s="429">
        <v>3.350123</v>
      </c>
      <c r="F19988" s="429">
        <v>11.69832199999999</v>
      </c>
    </row>
    <row r="19989" spans="1:6" x14ac:dyDescent="0.3">
      <c r="A19989" s="336">
        <v>63456</v>
      </c>
      <c r="B19989" s="2" t="s">
        <v>293</v>
      </c>
      <c r="C19989" s="429">
        <v>6.557931</v>
      </c>
      <c r="D19989" s="429">
        <v>3.4705819999999998</v>
      </c>
      <c r="E19989" s="429">
        <v>3.0873490000000001</v>
      </c>
      <c r="F19989" s="429">
        <v>11.037973000000001</v>
      </c>
    </row>
    <row r="19990" spans="1:6" x14ac:dyDescent="0.3">
      <c r="A19990" s="336">
        <v>63457</v>
      </c>
      <c r="B19990" s="2" t="s">
        <v>293</v>
      </c>
      <c r="C19990" s="429">
        <v>6.6500209999999997</v>
      </c>
      <c r="D19990" s="429">
        <v>3.259633</v>
      </c>
      <c r="E19990" s="429">
        <v>3.3903879999999997</v>
      </c>
      <c r="F19990" s="429">
        <v>12.420838000000003</v>
      </c>
    </row>
    <row r="19991" spans="1:6" x14ac:dyDescent="0.3">
      <c r="A19991" s="336">
        <v>63458</v>
      </c>
      <c r="B19991" s="2" t="s">
        <v>293</v>
      </c>
      <c r="C19991" s="429">
        <v>6.6141480000000001</v>
      </c>
      <c r="D19991" s="429">
        <v>3.3860600000000001</v>
      </c>
      <c r="E19991" s="429">
        <v>3.2280880000000001</v>
      </c>
      <c r="F19991" s="429">
        <v>13.200903999999998</v>
      </c>
    </row>
    <row r="19992" spans="1:6" x14ac:dyDescent="0.3">
      <c r="A19992" s="336">
        <v>63459</v>
      </c>
      <c r="B19992" s="2" t="s">
        <v>293</v>
      </c>
      <c r="C19992" s="429">
        <v>6.5727979999999997</v>
      </c>
      <c r="D19992" s="429">
        <v>3.3573930000000001</v>
      </c>
      <c r="E19992" s="429">
        <v>3.2154049999999996</v>
      </c>
      <c r="F19992" s="429">
        <v>10.262320999999993</v>
      </c>
    </row>
    <row r="19993" spans="1:6" x14ac:dyDescent="0.3">
      <c r="A19993" s="336">
        <v>63460</v>
      </c>
      <c r="B19993" s="2" t="s">
        <v>295</v>
      </c>
      <c r="C19993" s="429">
        <v>6.8658760000000001</v>
      </c>
      <c r="D19993" s="429">
        <v>3.632498</v>
      </c>
      <c r="E19993" s="429">
        <v>3.2333780000000001</v>
      </c>
      <c r="F19993" s="429">
        <v>13.006516000000005</v>
      </c>
    </row>
    <row r="19994" spans="1:6" x14ac:dyDescent="0.3">
      <c r="A19994" s="336">
        <v>63461</v>
      </c>
      <c r="B19994" s="2" t="s">
        <v>293</v>
      </c>
      <c r="C19994" s="429">
        <v>6.6341270000000003</v>
      </c>
      <c r="D19994" s="429">
        <v>3.346587</v>
      </c>
      <c r="E19994" s="429">
        <v>3.2875400000000004</v>
      </c>
      <c r="F19994" s="429">
        <v>10.865297000000005</v>
      </c>
    </row>
    <row r="19995" spans="1:6" x14ac:dyDescent="0.3">
      <c r="A19995" s="336">
        <v>63462</v>
      </c>
      <c r="B19995" s="2" t="s">
        <v>295</v>
      </c>
      <c r="C19995" s="429">
        <v>6.8316730000000003</v>
      </c>
      <c r="D19995" s="429">
        <v>3.7384240000000002</v>
      </c>
      <c r="E19995" s="429">
        <v>3.0932490000000001</v>
      </c>
      <c r="F19995" s="429">
        <v>10.431373000000008</v>
      </c>
    </row>
    <row r="19996" spans="1:6" x14ac:dyDescent="0.3">
      <c r="A19996" s="336">
        <v>63463</v>
      </c>
      <c r="B19996" s="2" t="s">
        <v>293</v>
      </c>
      <c r="C19996" s="429">
        <v>6.6123079999999996</v>
      </c>
      <c r="D19996" s="429">
        <v>3.3383959999999999</v>
      </c>
      <c r="E19996" s="429">
        <v>3.2739119999999997</v>
      </c>
      <c r="F19996" s="429">
        <v>12.126629000000001</v>
      </c>
    </row>
    <row r="19997" spans="1:6" x14ac:dyDescent="0.3">
      <c r="A19997" s="336">
        <v>63464</v>
      </c>
      <c r="B19997" s="2" t="s">
        <v>295</v>
      </c>
      <c r="C19997" s="429">
        <v>6.8838549999999996</v>
      </c>
      <c r="D19997" s="429">
        <v>3.7375609999999999</v>
      </c>
      <c r="E19997" s="429">
        <v>3.1462939999999997</v>
      </c>
      <c r="F19997" s="429">
        <v>13.088165000000004</v>
      </c>
    </row>
    <row r="19998" spans="1:6" x14ac:dyDescent="0.3">
      <c r="A19998" s="336">
        <v>63466</v>
      </c>
      <c r="B19998" s="2" t="s">
        <v>293</v>
      </c>
      <c r="C19998" s="429">
        <v>6.6537810000000004</v>
      </c>
      <c r="D19998" s="429">
        <v>3.2932429999999999</v>
      </c>
      <c r="E19998" s="429">
        <v>3.3605380000000005</v>
      </c>
      <c r="F19998" s="429">
        <v>12.268354000000002</v>
      </c>
    </row>
    <row r="19999" spans="1:6" x14ac:dyDescent="0.3">
      <c r="A19999" s="336">
        <v>63468</v>
      </c>
      <c r="B19999" s="2" t="s">
        <v>295</v>
      </c>
      <c r="C19999" s="429">
        <v>6.893904</v>
      </c>
      <c r="D19999" s="429">
        <v>3.806997</v>
      </c>
      <c r="E19999" s="429">
        <v>3.0869070000000001</v>
      </c>
      <c r="F19999" s="429">
        <v>11.964680000000001</v>
      </c>
    </row>
    <row r="20000" spans="1:6" x14ac:dyDescent="0.3">
      <c r="A20000" s="336">
        <v>63469</v>
      </c>
      <c r="B20000" s="2" t="s">
        <v>295</v>
      </c>
      <c r="C20000" s="429">
        <v>6.8903489999999996</v>
      </c>
      <c r="D20000" s="429">
        <v>3.791131</v>
      </c>
      <c r="E20000" s="429">
        <v>3.0992179999999996</v>
      </c>
      <c r="F20000" s="429">
        <v>12.581479999999999</v>
      </c>
    </row>
    <row r="20001" spans="1:6" x14ac:dyDescent="0.3">
      <c r="A20001" s="336">
        <v>63471</v>
      </c>
      <c r="B20001" s="2" t="s">
        <v>293</v>
      </c>
      <c r="C20001" s="429">
        <v>6.655392</v>
      </c>
      <c r="D20001" s="429">
        <v>3.3200560000000001</v>
      </c>
      <c r="E20001" s="429">
        <v>3.3353359999999999</v>
      </c>
      <c r="F20001" s="429">
        <v>11.123546000000005</v>
      </c>
    </row>
    <row r="20002" spans="1:6" x14ac:dyDescent="0.3">
      <c r="A20002" s="336">
        <v>63472</v>
      </c>
      <c r="B20002" s="2" t="s">
        <v>293</v>
      </c>
      <c r="C20002" s="429">
        <v>6.6591760000000004</v>
      </c>
      <c r="D20002" s="429">
        <v>3.3408069999999999</v>
      </c>
      <c r="E20002" s="429">
        <v>3.3183690000000006</v>
      </c>
      <c r="F20002" s="429">
        <v>11.924818999999999</v>
      </c>
    </row>
    <row r="20003" spans="1:6" x14ac:dyDescent="0.3">
      <c r="A20003" s="336">
        <v>63473</v>
      </c>
      <c r="B20003" s="2" t="s">
        <v>293</v>
      </c>
      <c r="C20003" s="429">
        <v>6.6477750000000002</v>
      </c>
      <c r="D20003" s="429">
        <v>3.2935249999999998</v>
      </c>
      <c r="E20003" s="429">
        <v>3.3542500000000004</v>
      </c>
      <c r="F20003" s="429">
        <v>12.934300999999998</v>
      </c>
    </row>
    <row r="20004" spans="1:6" x14ac:dyDescent="0.3">
      <c r="A20004" s="336">
        <v>63474</v>
      </c>
      <c r="B20004" s="2" t="s">
        <v>293</v>
      </c>
      <c r="C20004" s="429">
        <v>6.6493159999999998</v>
      </c>
      <c r="D20004" s="429">
        <v>3.3276659999999998</v>
      </c>
      <c r="E20004" s="429">
        <v>3.32165</v>
      </c>
      <c r="F20004" s="429">
        <v>12.750980000000009</v>
      </c>
    </row>
    <row r="20005" spans="1:6" x14ac:dyDescent="0.3">
      <c r="A20005" s="336">
        <v>63501</v>
      </c>
      <c r="B20005" s="2" t="s">
        <v>295</v>
      </c>
      <c r="C20005" s="429">
        <v>6.8535079999999997</v>
      </c>
      <c r="D20005" s="429">
        <v>3.5599569999999998</v>
      </c>
      <c r="E20005" s="429">
        <v>3.2935509999999999</v>
      </c>
      <c r="F20005" s="429">
        <v>12.913458999999996</v>
      </c>
    </row>
    <row r="20006" spans="1:6" x14ac:dyDescent="0.3">
      <c r="A20006" s="336">
        <v>63530</v>
      </c>
      <c r="B20006" s="2" t="s">
        <v>295</v>
      </c>
      <c r="C20006" s="429">
        <v>6.8641620000000003</v>
      </c>
      <c r="D20006" s="429">
        <v>3.5480489999999998</v>
      </c>
      <c r="E20006" s="429">
        <v>3.3161130000000005</v>
      </c>
      <c r="F20006" s="429">
        <v>12.512808999999997</v>
      </c>
    </row>
    <row r="20007" spans="1:6" x14ac:dyDescent="0.3">
      <c r="A20007" s="336">
        <v>63531</v>
      </c>
      <c r="B20007" s="2" t="s">
        <v>295</v>
      </c>
      <c r="C20007" s="429">
        <v>6.8412660000000001</v>
      </c>
      <c r="D20007" s="429">
        <v>3.6984910000000002</v>
      </c>
      <c r="E20007" s="429">
        <v>3.1427749999999999</v>
      </c>
      <c r="F20007" s="429">
        <v>13.121555000000001</v>
      </c>
    </row>
    <row r="20008" spans="1:6" x14ac:dyDescent="0.3">
      <c r="A20008" s="336">
        <v>63532</v>
      </c>
      <c r="B20008" s="2" t="s">
        <v>295</v>
      </c>
      <c r="C20008" s="429">
        <v>6.892868</v>
      </c>
      <c r="D20008" s="429">
        <v>3.5957050000000002</v>
      </c>
      <c r="E20008" s="429">
        <v>3.2971629999999998</v>
      </c>
      <c r="F20008" s="429">
        <v>11.978068000000007</v>
      </c>
    </row>
    <row r="20009" spans="1:6" x14ac:dyDescent="0.3">
      <c r="A20009" s="336">
        <v>63533</v>
      </c>
      <c r="B20009" s="2" t="s">
        <v>295</v>
      </c>
      <c r="C20009" s="429">
        <v>6.8168300000000004</v>
      </c>
      <c r="D20009" s="429">
        <v>3.565982</v>
      </c>
      <c r="E20009" s="429">
        <v>3.2508480000000004</v>
      </c>
      <c r="F20009" s="429">
        <v>13.031536999999997</v>
      </c>
    </row>
    <row r="20010" spans="1:6" x14ac:dyDescent="0.3">
      <c r="A20010" s="336">
        <v>63534</v>
      </c>
      <c r="B20010" s="2" t="s">
        <v>295</v>
      </c>
      <c r="C20010" s="429">
        <v>6.9390090000000004</v>
      </c>
      <c r="D20010" s="429">
        <v>3.6121120000000002</v>
      </c>
      <c r="E20010" s="429">
        <v>3.3268970000000002</v>
      </c>
      <c r="F20010" s="429">
        <v>11.937362999999998</v>
      </c>
    </row>
    <row r="20011" spans="1:6" x14ac:dyDescent="0.3">
      <c r="A20011" s="336">
        <v>63535</v>
      </c>
      <c r="B20011" s="2" t="s">
        <v>295</v>
      </c>
      <c r="C20011" s="429">
        <v>6.7633910000000004</v>
      </c>
      <c r="D20011" s="429">
        <v>3.8857810000000002</v>
      </c>
      <c r="E20011" s="429">
        <v>2.8776100000000002</v>
      </c>
      <c r="F20011" s="429">
        <v>12.372328</v>
      </c>
    </row>
    <row r="20012" spans="1:6" x14ac:dyDescent="0.3">
      <c r="A20012" s="336">
        <v>63536</v>
      </c>
      <c r="B20012" s="2" t="s">
        <v>295</v>
      </c>
      <c r="C20012" s="429">
        <v>6.799213</v>
      </c>
      <c r="D20012" s="429">
        <v>3.7860839999999998</v>
      </c>
      <c r="E20012" s="429">
        <v>3.0131290000000002</v>
      </c>
      <c r="F20012" s="429">
        <v>12.737298000000006</v>
      </c>
    </row>
    <row r="20013" spans="1:6" x14ac:dyDescent="0.3">
      <c r="A20013" s="336">
        <v>63537</v>
      </c>
      <c r="B20013" s="2" t="s">
        <v>293</v>
      </c>
      <c r="C20013" s="429">
        <v>6.6261729999999996</v>
      </c>
      <c r="D20013" s="429">
        <v>3.4250880000000001</v>
      </c>
      <c r="E20013" s="429">
        <v>3.2010849999999995</v>
      </c>
      <c r="F20013" s="429">
        <v>13.208955</v>
      </c>
    </row>
    <row r="20014" spans="1:6" x14ac:dyDescent="0.3">
      <c r="A20014" s="336">
        <v>63538</v>
      </c>
      <c r="B20014" s="2" t="s">
        <v>295</v>
      </c>
      <c r="C20014" s="429">
        <v>6.8899109999999997</v>
      </c>
      <c r="D20014" s="429">
        <v>3.5319370000000001</v>
      </c>
      <c r="E20014" s="429">
        <v>3.3579739999999996</v>
      </c>
      <c r="F20014" s="429">
        <v>12.539348</v>
      </c>
    </row>
    <row r="20015" spans="1:6" x14ac:dyDescent="0.3">
      <c r="A20015" s="336">
        <v>63539</v>
      </c>
      <c r="B20015" s="2" t="s">
        <v>295</v>
      </c>
      <c r="C20015" s="429">
        <v>6.9355330000000004</v>
      </c>
      <c r="D20015" s="429">
        <v>3.59151</v>
      </c>
      <c r="E20015" s="429">
        <v>3.3440230000000004</v>
      </c>
      <c r="F20015" s="429">
        <v>12.407603999999999</v>
      </c>
    </row>
    <row r="20016" spans="1:6" x14ac:dyDescent="0.3">
      <c r="A20016" s="336">
        <v>63540</v>
      </c>
      <c r="B20016" s="2" t="s">
        <v>295</v>
      </c>
      <c r="C20016" s="429">
        <v>6.8336319999999997</v>
      </c>
      <c r="D20016" s="429">
        <v>3.48874</v>
      </c>
      <c r="E20016" s="429">
        <v>3.3448919999999998</v>
      </c>
      <c r="F20016" s="429">
        <v>12.994276000000006</v>
      </c>
    </row>
    <row r="20017" spans="1:6" x14ac:dyDescent="0.3">
      <c r="A20017" s="336">
        <v>63541</v>
      </c>
      <c r="B20017" s="2" t="s">
        <v>295</v>
      </c>
      <c r="C20017" s="429">
        <v>6.7746979999999999</v>
      </c>
      <c r="D20017" s="429">
        <v>3.8346550000000001</v>
      </c>
      <c r="E20017" s="429">
        <v>2.9400429999999997</v>
      </c>
      <c r="F20017" s="429">
        <v>12.51648999999999</v>
      </c>
    </row>
    <row r="20018" spans="1:6" x14ac:dyDescent="0.3">
      <c r="A20018" s="336">
        <v>63543</v>
      </c>
      <c r="B20018" s="2" t="s">
        <v>293</v>
      </c>
      <c r="C20018" s="429">
        <v>6.6400889999999997</v>
      </c>
      <c r="D20018" s="429">
        <v>3.3764129999999999</v>
      </c>
      <c r="E20018" s="429">
        <v>3.2636759999999998</v>
      </c>
      <c r="F20018" s="429">
        <v>12.893212999999992</v>
      </c>
    </row>
    <row r="20019" spans="1:6" x14ac:dyDescent="0.3">
      <c r="A20019" s="336">
        <v>63544</v>
      </c>
      <c r="B20019" s="2" t="s">
        <v>295</v>
      </c>
      <c r="C20019" s="429">
        <v>6.855588</v>
      </c>
      <c r="D20019" s="429">
        <v>3.8939439999999998</v>
      </c>
      <c r="E20019" s="429">
        <v>2.9616440000000002</v>
      </c>
      <c r="F20019" s="429">
        <v>12.444303999999995</v>
      </c>
    </row>
    <row r="20020" spans="1:6" x14ac:dyDescent="0.3">
      <c r="A20020" s="336">
        <v>63545</v>
      </c>
      <c r="B20020" s="2" t="s">
        <v>295</v>
      </c>
      <c r="C20020" s="429">
        <v>6.8653760000000004</v>
      </c>
      <c r="D20020" s="429">
        <v>3.8941599999999998</v>
      </c>
      <c r="E20020" s="429">
        <v>2.9712160000000005</v>
      </c>
      <c r="F20020" s="429">
        <v>12.424159000000003</v>
      </c>
    </row>
    <row r="20021" spans="1:6" x14ac:dyDescent="0.3">
      <c r="A20021" s="336">
        <v>63546</v>
      </c>
      <c r="B20021" s="2" t="s">
        <v>295</v>
      </c>
      <c r="C20021" s="429">
        <v>6.8051810000000001</v>
      </c>
      <c r="D20021" s="429">
        <v>3.6776770000000001</v>
      </c>
      <c r="E20021" s="429">
        <v>3.1275040000000001</v>
      </c>
      <c r="F20021" s="429">
        <v>12.894831999999994</v>
      </c>
    </row>
    <row r="20022" spans="1:6" x14ac:dyDescent="0.3">
      <c r="A20022" s="336">
        <v>63547</v>
      </c>
      <c r="B20022" s="2" t="s">
        <v>295</v>
      </c>
      <c r="C20022" s="429">
        <v>6.8529900000000001</v>
      </c>
      <c r="D20022" s="429">
        <v>3.6585450000000002</v>
      </c>
      <c r="E20022" s="429">
        <v>3.194445</v>
      </c>
      <c r="F20022" s="429">
        <v>13.133407000000009</v>
      </c>
    </row>
    <row r="20023" spans="1:6" x14ac:dyDescent="0.3">
      <c r="A20023" s="336">
        <v>63548</v>
      </c>
      <c r="B20023" s="2" t="s">
        <v>295</v>
      </c>
      <c r="C20023" s="429">
        <v>6.7711129999999997</v>
      </c>
      <c r="D20023" s="429">
        <v>3.8293569999999999</v>
      </c>
      <c r="E20023" s="429">
        <v>2.9417559999999998</v>
      </c>
      <c r="F20023" s="429">
        <v>12.539234999999994</v>
      </c>
    </row>
    <row r="20024" spans="1:6" x14ac:dyDescent="0.3">
      <c r="A20024" s="336">
        <v>63549</v>
      </c>
      <c r="B20024" s="2" t="s">
        <v>295</v>
      </c>
      <c r="C20024" s="429">
        <v>6.8481199999999998</v>
      </c>
      <c r="D20024" s="429">
        <v>3.4948440000000001</v>
      </c>
      <c r="E20024" s="429">
        <v>3.3532759999999997</v>
      </c>
      <c r="F20024" s="429">
        <v>12.758144000000005</v>
      </c>
    </row>
    <row r="20025" spans="1:6" x14ac:dyDescent="0.3">
      <c r="A20025" s="336">
        <v>63551</v>
      </c>
      <c r="B20025" s="2" t="s">
        <v>295</v>
      </c>
      <c r="C20025" s="429">
        <v>6.7981189999999998</v>
      </c>
      <c r="D20025" s="429">
        <v>3.9174259999999999</v>
      </c>
      <c r="E20025" s="429">
        <v>2.8806929999999999</v>
      </c>
      <c r="F20025" s="429">
        <v>12.390336000000001</v>
      </c>
    </row>
    <row r="20026" spans="1:6" x14ac:dyDescent="0.3">
      <c r="A20026" s="336">
        <v>63552</v>
      </c>
      <c r="B20026" s="2" t="s">
        <v>295</v>
      </c>
      <c r="C20026" s="429">
        <v>6.8860140000000003</v>
      </c>
      <c r="D20026" s="429">
        <v>3.6274890000000002</v>
      </c>
      <c r="E20026" s="429">
        <v>3.2585250000000001</v>
      </c>
      <c r="F20026" s="429">
        <v>11.984158999999991</v>
      </c>
    </row>
    <row r="20027" spans="1:6" x14ac:dyDescent="0.3">
      <c r="A20027" s="336">
        <v>63555</v>
      </c>
      <c r="B20027" s="2" t="s">
        <v>293</v>
      </c>
      <c r="C20027" s="429">
        <v>6.631297</v>
      </c>
      <c r="D20027" s="429">
        <v>3.5009709999999998</v>
      </c>
      <c r="E20027" s="429">
        <v>3.1303260000000002</v>
      </c>
      <c r="F20027" s="429">
        <v>12.798595000000009</v>
      </c>
    </row>
    <row r="20028" spans="1:6" x14ac:dyDescent="0.3">
      <c r="A20028" s="336">
        <v>63556</v>
      </c>
      <c r="B20028" s="2" t="s">
        <v>295</v>
      </c>
      <c r="C20028" s="429">
        <v>6.8902219999999996</v>
      </c>
      <c r="D20028" s="429">
        <v>3.9112939999999998</v>
      </c>
      <c r="E20028" s="429">
        <v>2.9789279999999998</v>
      </c>
      <c r="F20028" s="429">
        <v>12.462533000000001</v>
      </c>
    </row>
    <row r="20029" spans="1:6" x14ac:dyDescent="0.3">
      <c r="A20029" s="336">
        <v>63557</v>
      </c>
      <c r="B20029" s="2" t="s">
        <v>295</v>
      </c>
      <c r="C20029" s="429">
        <v>6.9292999999999996</v>
      </c>
      <c r="D20029" s="429">
        <v>3.6670790000000002</v>
      </c>
      <c r="E20029" s="429">
        <v>3.2622209999999994</v>
      </c>
      <c r="F20029" s="429">
        <v>12.433567000000004</v>
      </c>
    </row>
    <row r="20030" spans="1:6" x14ac:dyDescent="0.3">
      <c r="A20030" s="336">
        <v>63558</v>
      </c>
      <c r="B20030" s="2" t="s">
        <v>295</v>
      </c>
      <c r="C20030" s="429">
        <v>6.9829290000000004</v>
      </c>
      <c r="D20030" s="429">
        <v>3.626979</v>
      </c>
      <c r="E20030" s="429">
        <v>3.3559500000000004</v>
      </c>
      <c r="F20030" s="429">
        <v>12.011138999999993</v>
      </c>
    </row>
    <row r="20031" spans="1:6" x14ac:dyDescent="0.3">
      <c r="A20031" s="336">
        <v>63559</v>
      </c>
      <c r="B20031" s="2" t="s">
        <v>295</v>
      </c>
      <c r="C20031" s="429">
        <v>6.8645990000000001</v>
      </c>
      <c r="D20031" s="429">
        <v>3.7528030000000001</v>
      </c>
      <c r="E20031" s="429">
        <v>3.111796</v>
      </c>
      <c r="F20031" s="429">
        <v>12.77056</v>
      </c>
    </row>
    <row r="20032" spans="1:6" x14ac:dyDescent="0.3">
      <c r="A20032" s="336">
        <v>63560</v>
      </c>
      <c r="B20032" s="2" t="s">
        <v>293</v>
      </c>
      <c r="C20032" s="429">
        <v>6.4946279999999996</v>
      </c>
      <c r="D20032" s="429">
        <v>3.612263</v>
      </c>
      <c r="E20032" s="429">
        <v>2.8823649999999996</v>
      </c>
      <c r="F20032" s="429">
        <v>12.28042700000001</v>
      </c>
    </row>
    <row r="20033" spans="1:6" x14ac:dyDescent="0.3">
      <c r="A20033" s="336">
        <v>63561</v>
      </c>
      <c r="B20033" s="2" t="s">
        <v>295</v>
      </c>
      <c r="C20033" s="429">
        <v>6.792675</v>
      </c>
      <c r="D20033" s="429">
        <v>3.7548590000000002</v>
      </c>
      <c r="E20033" s="429">
        <v>3.0378159999999998</v>
      </c>
      <c r="F20033" s="429">
        <v>12.738454999999998</v>
      </c>
    </row>
    <row r="20034" spans="1:6" x14ac:dyDescent="0.3">
      <c r="A20034" s="336">
        <v>63563</v>
      </c>
      <c r="B20034" s="2" t="s">
        <v>293</v>
      </c>
      <c r="C20034" s="429">
        <v>6.6294370000000002</v>
      </c>
      <c r="D20034" s="429">
        <v>3.4291390000000002</v>
      </c>
      <c r="E20034" s="429">
        <v>3.2002980000000001</v>
      </c>
      <c r="F20034" s="429">
        <v>13.026707999999996</v>
      </c>
    </row>
    <row r="20035" spans="1:6" x14ac:dyDescent="0.3">
      <c r="A20035" s="336">
        <v>63565</v>
      </c>
      <c r="B20035" s="2" t="s">
        <v>293</v>
      </c>
      <c r="C20035" s="429">
        <v>6.512715</v>
      </c>
      <c r="D20035" s="429">
        <v>3.6877339999999998</v>
      </c>
      <c r="E20035" s="429">
        <v>2.8249810000000002</v>
      </c>
      <c r="F20035" s="429">
        <v>12.155355000000007</v>
      </c>
    </row>
    <row r="20036" spans="1:6" x14ac:dyDescent="0.3">
      <c r="A20036" s="336">
        <v>63566</v>
      </c>
      <c r="B20036" s="2" t="s">
        <v>295</v>
      </c>
      <c r="C20036" s="429">
        <v>6.9089530000000003</v>
      </c>
      <c r="D20036" s="429">
        <v>3.7196820000000002</v>
      </c>
      <c r="E20036" s="429">
        <v>3.1892710000000002</v>
      </c>
      <c r="F20036" s="429">
        <v>12.496085999999995</v>
      </c>
    </row>
    <row r="20037" spans="1:6" x14ac:dyDescent="0.3">
      <c r="A20037" s="336">
        <v>63567</v>
      </c>
      <c r="B20037" s="2" t="s">
        <v>295</v>
      </c>
      <c r="C20037" s="429">
        <v>6.8391330000000004</v>
      </c>
      <c r="D20037" s="429">
        <v>3.884029</v>
      </c>
      <c r="E20037" s="429">
        <v>2.9551040000000004</v>
      </c>
      <c r="F20037" s="429">
        <v>12.550243999999996</v>
      </c>
    </row>
    <row r="20038" spans="1:6" x14ac:dyDescent="0.3">
      <c r="A20038" s="336">
        <v>63601</v>
      </c>
      <c r="B20038" s="2" t="s">
        <v>295</v>
      </c>
      <c r="C20038" s="429">
        <v>6.9210419999999999</v>
      </c>
      <c r="D20038" s="429">
        <v>3.2834089999999998</v>
      </c>
      <c r="E20038" s="429">
        <v>3.6376330000000001</v>
      </c>
      <c r="F20038" s="429">
        <v>9.3385169999999889</v>
      </c>
    </row>
    <row r="20039" spans="1:6" x14ac:dyDescent="0.3">
      <c r="A20039" s="336">
        <v>63620</v>
      </c>
      <c r="B20039" s="2" t="s">
        <v>293</v>
      </c>
      <c r="C20039" s="429">
        <v>6.6015959999999998</v>
      </c>
      <c r="D20039" s="429">
        <v>3.043161</v>
      </c>
      <c r="E20039" s="429">
        <v>3.5584349999999998</v>
      </c>
      <c r="F20039" s="429">
        <v>9.1971389999999928</v>
      </c>
    </row>
    <row r="20040" spans="1:6" x14ac:dyDescent="0.3">
      <c r="A20040" s="336">
        <v>63621</v>
      </c>
      <c r="B20040" s="2" t="s">
        <v>295</v>
      </c>
      <c r="C20040" s="429">
        <v>6.8637180000000004</v>
      </c>
      <c r="D20040" s="429">
        <v>3.3480639999999999</v>
      </c>
      <c r="E20040" s="429">
        <v>3.5156540000000005</v>
      </c>
      <c r="F20040" s="429">
        <v>9.4773199999999989</v>
      </c>
    </row>
    <row r="20041" spans="1:6" x14ac:dyDescent="0.3">
      <c r="A20041" s="336">
        <v>63622</v>
      </c>
      <c r="B20041" s="2" t="s">
        <v>295</v>
      </c>
      <c r="C20041" s="429">
        <v>6.907807</v>
      </c>
      <c r="D20041" s="429">
        <v>3.2552460000000001</v>
      </c>
      <c r="E20041" s="429">
        <v>3.6525609999999999</v>
      </c>
      <c r="F20041" s="429">
        <v>10.50585899999998</v>
      </c>
    </row>
    <row r="20042" spans="1:6" x14ac:dyDescent="0.3">
      <c r="A20042" s="336">
        <v>63623</v>
      </c>
      <c r="B20042" s="2" t="s">
        <v>295</v>
      </c>
      <c r="C20042" s="429">
        <v>6.8728049999999996</v>
      </c>
      <c r="D20042" s="429">
        <v>3.2764030000000002</v>
      </c>
      <c r="E20042" s="429">
        <v>3.5964019999999994</v>
      </c>
      <c r="F20042" s="429">
        <v>10.180949999999996</v>
      </c>
    </row>
    <row r="20043" spans="1:6" x14ac:dyDescent="0.3">
      <c r="A20043" s="336">
        <v>63624</v>
      </c>
      <c r="B20043" s="2" t="s">
        <v>295</v>
      </c>
      <c r="C20043" s="429">
        <v>6.8886089999999998</v>
      </c>
      <c r="D20043" s="429">
        <v>3.2768619999999999</v>
      </c>
      <c r="E20043" s="429">
        <v>3.6117469999999998</v>
      </c>
      <c r="F20043" s="429">
        <v>9.5850980000000092</v>
      </c>
    </row>
    <row r="20044" spans="1:6" x14ac:dyDescent="0.3">
      <c r="A20044" s="336">
        <v>63625</v>
      </c>
      <c r="B20044" s="2" t="s">
        <v>295</v>
      </c>
      <c r="C20044" s="429">
        <v>6.8662219999999996</v>
      </c>
      <c r="D20044" s="429">
        <v>3.3010449999999998</v>
      </c>
      <c r="E20044" s="429">
        <v>3.5651769999999998</v>
      </c>
      <c r="F20044" s="429">
        <v>9.9883309999999952</v>
      </c>
    </row>
    <row r="20045" spans="1:6" x14ac:dyDescent="0.3">
      <c r="A20045" s="336">
        <v>63626</v>
      </c>
      <c r="B20045" s="2" t="s">
        <v>295</v>
      </c>
      <c r="C20045" s="429">
        <v>6.9667599999999998</v>
      </c>
      <c r="D20045" s="429">
        <v>3.2356630000000002</v>
      </c>
      <c r="E20045" s="429">
        <v>3.7310969999999997</v>
      </c>
      <c r="F20045" s="429">
        <v>11.175106000000007</v>
      </c>
    </row>
    <row r="20046" spans="1:6" x14ac:dyDescent="0.3">
      <c r="A20046" s="336">
        <v>63627</v>
      </c>
      <c r="B20046" s="2" t="s">
        <v>295</v>
      </c>
      <c r="C20046" s="429">
        <v>7.0077809999999996</v>
      </c>
      <c r="D20046" s="429">
        <v>3.361329</v>
      </c>
      <c r="E20046" s="429">
        <v>3.6464519999999996</v>
      </c>
      <c r="F20046" s="429">
        <v>10.035517999999996</v>
      </c>
    </row>
    <row r="20047" spans="1:6" x14ac:dyDescent="0.3">
      <c r="A20047" s="336">
        <v>63628</v>
      </c>
      <c r="B20047" s="2" t="s">
        <v>295</v>
      </c>
      <c r="C20047" s="429">
        <v>6.9645469999999996</v>
      </c>
      <c r="D20047" s="429">
        <v>3.2871869999999999</v>
      </c>
      <c r="E20047" s="429">
        <v>3.6773599999999997</v>
      </c>
      <c r="F20047" s="429">
        <v>9.5985759999999942</v>
      </c>
    </row>
    <row r="20048" spans="1:6" x14ac:dyDescent="0.3">
      <c r="A20048" s="336">
        <v>63629</v>
      </c>
      <c r="B20048" s="2" t="s">
        <v>295</v>
      </c>
      <c r="C20048" s="429">
        <v>6.8375919999999999</v>
      </c>
      <c r="D20048" s="429">
        <v>3.305221</v>
      </c>
      <c r="E20048" s="429">
        <v>3.5323709999999999</v>
      </c>
      <c r="F20048" s="429">
        <v>9.8654900000000012</v>
      </c>
    </row>
    <row r="20049" spans="1:6" x14ac:dyDescent="0.3">
      <c r="A20049" s="336">
        <v>63630</v>
      </c>
      <c r="B20049" s="2" t="s">
        <v>295</v>
      </c>
      <c r="C20049" s="429">
        <v>6.9606940000000002</v>
      </c>
      <c r="D20049" s="429">
        <v>3.238232</v>
      </c>
      <c r="E20049" s="429">
        <v>3.7224620000000002</v>
      </c>
      <c r="F20049" s="429">
        <v>10.908374000000002</v>
      </c>
    </row>
    <row r="20050" spans="1:6" x14ac:dyDescent="0.3">
      <c r="A20050" s="336">
        <v>63631</v>
      </c>
      <c r="B20050" s="2" t="s">
        <v>295</v>
      </c>
      <c r="C20050" s="429">
        <v>6.89236</v>
      </c>
      <c r="D20050" s="429">
        <v>3.2597019999999999</v>
      </c>
      <c r="E20050" s="429">
        <v>3.6326580000000002</v>
      </c>
      <c r="F20050" s="429">
        <v>10.233151000000007</v>
      </c>
    </row>
    <row r="20051" spans="1:6" x14ac:dyDescent="0.3">
      <c r="A20051" s="336">
        <v>63633</v>
      </c>
      <c r="B20051" s="2" t="s">
        <v>295</v>
      </c>
      <c r="C20051" s="429">
        <v>6.8626959999999997</v>
      </c>
      <c r="D20051" s="429">
        <v>3.3201079999999998</v>
      </c>
      <c r="E20051" s="429">
        <v>3.5425879999999998</v>
      </c>
      <c r="F20051" s="429">
        <v>9.7493270000000081</v>
      </c>
    </row>
    <row r="20052" spans="1:6" x14ac:dyDescent="0.3">
      <c r="A20052" s="336">
        <v>63636</v>
      </c>
      <c r="B20052" s="2" t="s">
        <v>293</v>
      </c>
      <c r="C20052" s="429">
        <v>6.6690060000000004</v>
      </c>
      <c r="D20052" s="429">
        <v>3.041344</v>
      </c>
      <c r="E20052" s="429">
        <v>3.6276620000000004</v>
      </c>
      <c r="F20052" s="429">
        <v>8.8209600000000066</v>
      </c>
    </row>
    <row r="20053" spans="1:6" x14ac:dyDescent="0.3">
      <c r="A20053" s="336">
        <v>63637</v>
      </c>
      <c r="B20053" s="2" t="s">
        <v>295</v>
      </c>
      <c r="C20053" s="429">
        <v>6.8866040000000002</v>
      </c>
      <c r="D20053" s="429">
        <v>3.314263</v>
      </c>
      <c r="E20053" s="429">
        <v>3.5723410000000002</v>
      </c>
      <c r="F20053" s="429">
        <v>8.8834829999999982</v>
      </c>
    </row>
    <row r="20054" spans="1:6" x14ac:dyDescent="0.3">
      <c r="A20054" s="336">
        <v>63638</v>
      </c>
      <c r="B20054" s="2" t="s">
        <v>295</v>
      </c>
      <c r="C20054" s="429">
        <v>6.9168510000000003</v>
      </c>
      <c r="D20054" s="429">
        <v>3.35215</v>
      </c>
      <c r="E20054" s="429">
        <v>3.5647010000000003</v>
      </c>
      <c r="F20054" s="429">
        <v>9.1732870000000162</v>
      </c>
    </row>
    <row r="20055" spans="1:6" x14ac:dyDescent="0.3">
      <c r="A20055" s="336">
        <v>63640</v>
      </c>
      <c r="B20055" s="2" t="s">
        <v>295</v>
      </c>
      <c r="C20055" s="429">
        <v>6.9173879999999999</v>
      </c>
      <c r="D20055" s="429">
        <v>3.3758539999999999</v>
      </c>
      <c r="E20055" s="429">
        <v>3.541534</v>
      </c>
      <c r="F20055" s="429">
        <v>8.1789210000000026</v>
      </c>
    </row>
    <row r="20056" spans="1:6" x14ac:dyDescent="0.3">
      <c r="A20056" s="336">
        <v>63645</v>
      </c>
      <c r="B20056" s="2" t="s">
        <v>293</v>
      </c>
      <c r="C20056" s="429">
        <v>6.6707929999999998</v>
      </c>
      <c r="D20056" s="429">
        <v>3.1944210000000002</v>
      </c>
      <c r="E20056" s="429">
        <v>3.4763719999999996</v>
      </c>
      <c r="F20056" s="429">
        <v>8.0733730000000037</v>
      </c>
    </row>
    <row r="20057" spans="1:6" x14ac:dyDescent="0.3">
      <c r="A20057" s="336">
        <v>63648</v>
      </c>
      <c r="B20057" s="2" t="s">
        <v>295</v>
      </c>
      <c r="C20057" s="429">
        <v>6.9152950000000004</v>
      </c>
      <c r="D20057" s="429">
        <v>3.2578209999999999</v>
      </c>
      <c r="E20057" s="429">
        <v>3.6574740000000006</v>
      </c>
      <c r="F20057" s="429">
        <v>10.167338999999991</v>
      </c>
    </row>
    <row r="20058" spans="1:6" x14ac:dyDescent="0.3">
      <c r="A20058" s="336">
        <v>63650</v>
      </c>
      <c r="B20058" s="2" t="s">
        <v>295</v>
      </c>
      <c r="C20058" s="429">
        <v>6.841666</v>
      </c>
      <c r="D20058" s="429">
        <v>3.3091979999999999</v>
      </c>
      <c r="E20058" s="429">
        <v>3.5324680000000002</v>
      </c>
      <c r="F20058" s="429">
        <v>9.6173020000000093</v>
      </c>
    </row>
    <row r="20059" spans="1:6" x14ac:dyDescent="0.3">
      <c r="A20059" s="336">
        <v>63653</v>
      </c>
      <c r="B20059" s="2" t="s">
        <v>295</v>
      </c>
      <c r="C20059" s="429">
        <v>6.9439630000000001</v>
      </c>
      <c r="D20059" s="429">
        <v>3.2670720000000002</v>
      </c>
      <c r="E20059" s="429">
        <v>3.6768909999999999</v>
      </c>
      <c r="F20059" s="429">
        <v>9.7842539999999971</v>
      </c>
    </row>
    <row r="20060" spans="1:6" x14ac:dyDescent="0.3">
      <c r="A20060" s="336">
        <v>63654</v>
      </c>
      <c r="B20060" s="2" t="s">
        <v>295</v>
      </c>
      <c r="C20060" s="429">
        <v>6.879105</v>
      </c>
      <c r="D20060" s="429">
        <v>3.335718</v>
      </c>
      <c r="E20060" s="429">
        <v>3.5433870000000001</v>
      </c>
      <c r="F20060" s="429">
        <v>9.7516389999999973</v>
      </c>
    </row>
    <row r="20061" spans="1:6" x14ac:dyDescent="0.3">
      <c r="A20061" s="336">
        <v>63655</v>
      </c>
      <c r="B20061" s="2" t="s">
        <v>293</v>
      </c>
      <c r="C20061" s="429">
        <v>6.7159000000000004</v>
      </c>
      <c r="D20061" s="429">
        <v>3.2174160000000001</v>
      </c>
      <c r="E20061" s="429">
        <v>3.4984840000000004</v>
      </c>
      <c r="F20061" s="429">
        <v>7.3912150000000025</v>
      </c>
    </row>
    <row r="20062" spans="1:6" x14ac:dyDescent="0.3">
      <c r="A20062" s="336">
        <v>63656</v>
      </c>
      <c r="B20062" s="2" t="s">
        <v>295</v>
      </c>
      <c r="C20062" s="429">
        <v>6.8610360000000004</v>
      </c>
      <c r="D20062" s="429">
        <v>3.2790499999999998</v>
      </c>
      <c r="E20062" s="429">
        <v>3.5819860000000006</v>
      </c>
      <c r="F20062" s="429">
        <v>9.8565550000000002</v>
      </c>
    </row>
    <row r="20063" spans="1:6" x14ac:dyDescent="0.3">
      <c r="A20063" s="336">
        <v>63660</v>
      </c>
      <c r="B20063" s="2" t="s">
        <v>295</v>
      </c>
      <c r="C20063" s="429">
        <v>6.9566559999999997</v>
      </c>
      <c r="D20063" s="429">
        <v>3.2485270000000002</v>
      </c>
      <c r="E20063" s="429">
        <v>3.7081289999999996</v>
      </c>
      <c r="F20063" s="429">
        <v>10.389271000000008</v>
      </c>
    </row>
    <row r="20064" spans="1:6" x14ac:dyDescent="0.3">
      <c r="A20064" s="336">
        <v>63662</v>
      </c>
      <c r="B20064" s="2" t="s">
        <v>293</v>
      </c>
      <c r="C20064" s="429">
        <v>6.7332260000000002</v>
      </c>
      <c r="D20064" s="429">
        <v>3.2605680000000001</v>
      </c>
      <c r="E20064" s="429">
        <v>3.472658</v>
      </c>
      <c r="F20064" s="429">
        <v>7.1544409999999843</v>
      </c>
    </row>
    <row r="20065" spans="1:6" x14ac:dyDescent="0.3">
      <c r="A20065" s="336">
        <v>63664</v>
      </c>
      <c r="B20065" s="2" t="s">
        <v>295</v>
      </c>
      <c r="C20065" s="429">
        <v>6.9428380000000001</v>
      </c>
      <c r="D20065" s="429">
        <v>3.2423350000000002</v>
      </c>
      <c r="E20065" s="429">
        <v>3.7005029999999999</v>
      </c>
      <c r="F20065" s="429">
        <v>10.995183000000011</v>
      </c>
    </row>
    <row r="20066" spans="1:6" x14ac:dyDescent="0.3">
      <c r="A20066" s="336">
        <v>63665</v>
      </c>
      <c r="B20066" s="2" t="s">
        <v>295</v>
      </c>
      <c r="C20066" s="429">
        <v>6.9235740000000003</v>
      </c>
      <c r="D20066" s="429">
        <v>3.3537970000000001</v>
      </c>
      <c r="E20066" s="429">
        <v>3.5697770000000002</v>
      </c>
      <c r="F20066" s="429">
        <v>9.3957680000000039</v>
      </c>
    </row>
    <row r="20067" spans="1:6" x14ac:dyDescent="0.3">
      <c r="A20067" s="336">
        <v>63670</v>
      </c>
      <c r="B20067" s="2" t="s">
        <v>295</v>
      </c>
      <c r="C20067" s="429">
        <v>6.9696049999999996</v>
      </c>
      <c r="D20067" s="429">
        <v>3.4319220000000001</v>
      </c>
      <c r="E20067" s="429">
        <v>3.5376829999999995</v>
      </c>
      <c r="F20067" s="429">
        <v>8.8478170000000134</v>
      </c>
    </row>
    <row r="20068" spans="1:6" x14ac:dyDescent="0.3">
      <c r="A20068" s="336">
        <v>63673</v>
      </c>
      <c r="B20068" s="2" t="s">
        <v>293</v>
      </c>
      <c r="C20068" s="429">
        <v>6.8023110000000004</v>
      </c>
      <c r="D20068" s="429">
        <v>3.2639559999999999</v>
      </c>
      <c r="E20068" s="429">
        <v>3.5383550000000006</v>
      </c>
      <c r="F20068" s="429">
        <v>8.6777170000000012</v>
      </c>
    </row>
    <row r="20069" spans="1:6" x14ac:dyDescent="0.3">
      <c r="A20069" s="336">
        <v>63675</v>
      </c>
      <c r="B20069" s="2" t="s">
        <v>293</v>
      </c>
      <c r="C20069" s="429">
        <v>6.6161399999999997</v>
      </c>
      <c r="D20069" s="429">
        <v>3.0303089999999999</v>
      </c>
      <c r="E20069" s="429">
        <v>3.5858309999999998</v>
      </c>
      <c r="F20069" s="429">
        <v>9.1335789999999974</v>
      </c>
    </row>
    <row r="20070" spans="1:6" x14ac:dyDescent="0.3">
      <c r="A20070" s="336">
        <v>63701</v>
      </c>
      <c r="B20070" s="2" t="s">
        <v>295</v>
      </c>
      <c r="C20070" s="429">
        <v>6.9998379999999996</v>
      </c>
      <c r="D20070" s="429">
        <v>3.284198</v>
      </c>
      <c r="E20070" s="429">
        <v>3.7156399999999996</v>
      </c>
      <c r="F20070" s="429">
        <v>6.7319430000000082</v>
      </c>
    </row>
    <row r="20071" spans="1:6" x14ac:dyDescent="0.3">
      <c r="A20071" s="336">
        <v>63703</v>
      </c>
      <c r="B20071" s="2" t="s">
        <v>295</v>
      </c>
      <c r="C20071" s="429">
        <v>7.002777</v>
      </c>
      <c r="D20071" s="429">
        <v>3.232917</v>
      </c>
      <c r="E20071" s="429">
        <v>3.76986</v>
      </c>
      <c r="F20071" s="429">
        <v>6.7891830000000013</v>
      </c>
    </row>
    <row r="20072" spans="1:6" x14ac:dyDescent="0.3">
      <c r="A20072" s="336">
        <v>63730</v>
      </c>
      <c r="B20072" s="2" t="s">
        <v>293</v>
      </c>
      <c r="C20072" s="429">
        <v>6.8914239999999998</v>
      </c>
      <c r="D20072" s="429">
        <v>3.2473770000000002</v>
      </c>
      <c r="E20072" s="429">
        <v>3.6440469999999996</v>
      </c>
      <c r="F20072" s="429">
        <v>7.268889999999999</v>
      </c>
    </row>
    <row r="20073" spans="1:6" x14ac:dyDescent="0.3">
      <c r="A20073" s="336">
        <v>63732</v>
      </c>
      <c r="B20073" s="2" t="s">
        <v>295</v>
      </c>
      <c r="C20073" s="429">
        <v>6.9728289999999999</v>
      </c>
      <c r="D20073" s="429">
        <v>3.3898519999999999</v>
      </c>
      <c r="E20073" s="429">
        <v>3.5829770000000001</v>
      </c>
      <c r="F20073" s="429">
        <v>7.0419979999999995</v>
      </c>
    </row>
    <row r="20074" spans="1:6" x14ac:dyDescent="0.3">
      <c r="A20074" s="336">
        <v>63735</v>
      </c>
      <c r="B20074" s="2" t="s">
        <v>295</v>
      </c>
      <c r="C20074" s="429">
        <v>7.1074859999999997</v>
      </c>
      <c r="D20074" s="429">
        <v>3.3345419999999999</v>
      </c>
      <c r="E20074" s="429">
        <v>3.7729439999999999</v>
      </c>
      <c r="F20074" s="429">
        <v>7.3384509999999992</v>
      </c>
    </row>
    <row r="20075" spans="1:6" x14ac:dyDescent="0.3">
      <c r="A20075" s="336">
        <v>63736</v>
      </c>
      <c r="B20075" s="2" t="s">
        <v>295</v>
      </c>
      <c r="C20075" s="429">
        <v>7.0648739999999997</v>
      </c>
      <c r="D20075" s="429">
        <v>3.2710910000000002</v>
      </c>
      <c r="E20075" s="429">
        <v>3.7937829999999995</v>
      </c>
      <c r="F20075" s="429">
        <v>6.9567089999999894</v>
      </c>
    </row>
    <row r="20076" spans="1:6" x14ac:dyDescent="0.3">
      <c r="A20076" s="336">
        <v>63739</v>
      </c>
      <c r="B20076" s="2" t="s">
        <v>293</v>
      </c>
      <c r="C20076" s="429">
        <v>6.8176620000000003</v>
      </c>
      <c r="D20076" s="429">
        <v>3.2322470000000001</v>
      </c>
      <c r="E20076" s="429">
        <v>3.5854150000000002</v>
      </c>
      <c r="F20076" s="429">
        <v>6.9459449999999947</v>
      </c>
    </row>
    <row r="20077" spans="1:6" x14ac:dyDescent="0.3">
      <c r="A20077" s="336">
        <v>63740</v>
      </c>
      <c r="B20077" s="2" t="s">
        <v>295</v>
      </c>
      <c r="C20077" s="429">
        <v>7.0560619999999998</v>
      </c>
      <c r="D20077" s="429">
        <v>3.306956</v>
      </c>
      <c r="E20077" s="429">
        <v>3.7491059999999998</v>
      </c>
      <c r="F20077" s="429">
        <v>7.0384320000000002</v>
      </c>
    </row>
    <row r="20078" spans="1:6" x14ac:dyDescent="0.3">
      <c r="A20078" s="336">
        <v>63743</v>
      </c>
      <c r="B20078" s="2" t="s">
        <v>293</v>
      </c>
      <c r="C20078" s="429">
        <v>6.7867559999999996</v>
      </c>
      <c r="D20078" s="429">
        <v>3.252529</v>
      </c>
      <c r="E20078" s="429">
        <v>3.5342269999999996</v>
      </c>
      <c r="F20078" s="429">
        <v>7.1036040000000114</v>
      </c>
    </row>
    <row r="20079" spans="1:6" x14ac:dyDescent="0.3">
      <c r="A20079" s="336">
        <v>63744</v>
      </c>
      <c r="B20079" s="2" t="s">
        <v>293</v>
      </c>
      <c r="C20079" s="429">
        <v>6.8833789999999997</v>
      </c>
      <c r="D20079" s="429">
        <v>3.2337250000000002</v>
      </c>
      <c r="E20079" s="429">
        <v>3.6496539999999995</v>
      </c>
      <c r="F20079" s="429">
        <v>7.0988550000000075</v>
      </c>
    </row>
    <row r="20080" spans="1:6" x14ac:dyDescent="0.3">
      <c r="A20080" s="336">
        <v>63747</v>
      </c>
      <c r="B20080" s="2" t="s">
        <v>293</v>
      </c>
      <c r="C20080" s="429">
        <v>6.7878579999999999</v>
      </c>
      <c r="D20080" s="429">
        <v>3.255255</v>
      </c>
      <c r="E20080" s="429">
        <v>3.5326029999999999</v>
      </c>
      <c r="F20080" s="429">
        <v>7.1918219999999948</v>
      </c>
    </row>
    <row r="20081" spans="1:6" x14ac:dyDescent="0.3">
      <c r="A20081" s="336">
        <v>63748</v>
      </c>
      <c r="B20081" s="2" t="s">
        <v>293</v>
      </c>
      <c r="C20081" s="429">
        <v>6.8127579999999996</v>
      </c>
      <c r="D20081" s="429">
        <v>3.2631489999999999</v>
      </c>
      <c r="E20081" s="429">
        <v>3.5496089999999998</v>
      </c>
      <c r="F20081" s="429">
        <v>7.4998710000000131</v>
      </c>
    </row>
    <row r="20082" spans="1:6" x14ac:dyDescent="0.3">
      <c r="A20082" s="336">
        <v>63750</v>
      </c>
      <c r="B20082" s="2" t="s">
        <v>293</v>
      </c>
      <c r="C20082" s="429">
        <v>6.7966040000000003</v>
      </c>
      <c r="D20082" s="429">
        <v>3.1825610000000002</v>
      </c>
      <c r="E20082" s="429">
        <v>3.6140430000000001</v>
      </c>
      <c r="F20082" s="429">
        <v>7.4654630000000068</v>
      </c>
    </row>
    <row r="20083" spans="1:6" x14ac:dyDescent="0.3">
      <c r="A20083" s="336">
        <v>63751</v>
      </c>
      <c r="B20083" s="2" t="s">
        <v>293</v>
      </c>
      <c r="C20083" s="429">
        <v>6.7632830000000004</v>
      </c>
      <c r="D20083" s="429">
        <v>3.2083330000000001</v>
      </c>
      <c r="E20083" s="429">
        <v>3.5549500000000003</v>
      </c>
      <c r="F20083" s="429">
        <v>7.2502530000000078</v>
      </c>
    </row>
    <row r="20084" spans="1:6" x14ac:dyDescent="0.3">
      <c r="A20084" s="336">
        <v>63755</v>
      </c>
      <c r="B20084" s="2" t="s">
        <v>295</v>
      </c>
      <c r="C20084" s="429">
        <v>6.9827130000000004</v>
      </c>
      <c r="D20084" s="429">
        <v>3.364195</v>
      </c>
      <c r="E20084" s="429">
        <v>3.6185180000000003</v>
      </c>
      <c r="F20084" s="429">
        <v>6.8185980000000015</v>
      </c>
    </row>
    <row r="20085" spans="1:6" x14ac:dyDescent="0.3">
      <c r="A20085" s="336">
        <v>63760</v>
      </c>
      <c r="B20085" s="2" t="s">
        <v>293</v>
      </c>
      <c r="C20085" s="429">
        <v>6.8053379999999999</v>
      </c>
      <c r="D20085" s="429">
        <v>3.2341769999999999</v>
      </c>
      <c r="E20085" s="429">
        <v>3.571161</v>
      </c>
      <c r="F20085" s="429">
        <v>6.895826999999997</v>
      </c>
    </row>
    <row r="20086" spans="1:6" x14ac:dyDescent="0.3">
      <c r="A20086" s="336">
        <v>63763</v>
      </c>
      <c r="B20086" s="2" t="s">
        <v>293</v>
      </c>
      <c r="C20086" s="429">
        <v>6.8366819999999997</v>
      </c>
      <c r="D20086" s="429">
        <v>3.1871740000000002</v>
      </c>
      <c r="E20086" s="429">
        <v>3.6495079999999995</v>
      </c>
      <c r="F20086" s="429">
        <v>7.6108920000000211</v>
      </c>
    </row>
    <row r="20087" spans="1:6" x14ac:dyDescent="0.3">
      <c r="A20087" s="336">
        <v>63764</v>
      </c>
      <c r="B20087" s="2" t="s">
        <v>293</v>
      </c>
      <c r="C20087" s="429">
        <v>6.7865820000000001</v>
      </c>
      <c r="D20087" s="429">
        <v>3.2382819999999999</v>
      </c>
      <c r="E20087" s="429">
        <v>3.5483000000000002</v>
      </c>
      <c r="F20087" s="429">
        <v>6.9985220000000012</v>
      </c>
    </row>
    <row r="20088" spans="1:6" x14ac:dyDescent="0.3">
      <c r="A20088" s="336">
        <v>63766</v>
      </c>
      <c r="B20088" s="2" t="s">
        <v>293</v>
      </c>
      <c r="C20088" s="429">
        <v>6.7976109999999998</v>
      </c>
      <c r="D20088" s="429">
        <v>3.2434470000000002</v>
      </c>
      <c r="E20088" s="429">
        <v>3.5541639999999997</v>
      </c>
      <c r="F20088" s="429">
        <v>6.9895509999999987</v>
      </c>
    </row>
    <row r="20089" spans="1:6" x14ac:dyDescent="0.3">
      <c r="A20089" s="336">
        <v>63769</v>
      </c>
      <c r="B20089" s="2" t="s">
        <v>293</v>
      </c>
      <c r="C20089" s="429">
        <v>6.8120500000000002</v>
      </c>
      <c r="D20089" s="429">
        <v>3.2490600000000001</v>
      </c>
      <c r="E20089" s="429">
        <v>3.5629900000000001</v>
      </c>
      <c r="F20089" s="429">
        <v>7.1088499999999968</v>
      </c>
    </row>
    <row r="20090" spans="1:6" x14ac:dyDescent="0.3">
      <c r="A20090" s="336">
        <v>63770</v>
      </c>
      <c r="B20090" s="2" t="s">
        <v>293</v>
      </c>
      <c r="C20090" s="429">
        <v>6.8090169999999999</v>
      </c>
      <c r="D20090" s="429">
        <v>3.2570410000000001</v>
      </c>
      <c r="E20090" s="429">
        <v>3.5519759999999998</v>
      </c>
      <c r="F20090" s="429">
        <v>7.2290530000000004</v>
      </c>
    </row>
    <row r="20091" spans="1:6" x14ac:dyDescent="0.3">
      <c r="A20091" s="336">
        <v>63771</v>
      </c>
      <c r="B20091" s="2" t="s">
        <v>295</v>
      </c>
      <c r="C20091" s="429">
        <v>7.088247</v>
      </c>
      <c r="D20091" s="429">
        <v>3.3198279999999998</v>
      </c>
      <c r="E20091" s="429">
        <v>3.7684190000000002</v>
      </c>
      <c r="F20091" s="429">
        <v>7.1494959999999992</v>
      </c>
    </row>
    <row r="20092" spans="1:6" x14ac:dyDescent="0.3">
      <c r="A20092" s="336">
        <v>63775</v>
      </c>
      <c r="B20092" s="2" t="s">
        <v>293</v>
      </c>
      <c r="C20092" s="429">
        <v>6.7873330000000003</v>
      </c>
      <c r="D20092" s="429">
        <v>3.258251</v>
      </c>
      <c r="E20092" s="429">
        <v>3.5290820000000003</v>
      </c>
      <c r="F20092" s="429">
        <v>7.8774319999999989</v>
      </c>
    </row>
    <row r="20093" spans="1:6" x14ac:dyDescent="0.3">
      <c r="A20093" s="336">
        <v>63780</v>
      </c>
      <c r="B20093" s="2" t="s">
        <v>295</v>
      </c>
      <c r="C20093" s="429">
        <v>7.0268170000000003</v>
      </c>
      <c r="D20093" s="429">
        <v>3.2476310000000002</v>
      </c>
      <c r="E20093" s="429">
        <v>3.7791860000000002</v>
      </c>
      <c r="F20093" s="429">
        <v>6.8600659999999962</v>
      </c>
    </row>
    <row r="20094" spans="1:6" x14ac:dyDescent="0.3">
      <c r="A20094" s="336">
        <v>63781</v>
      </c>
      <c r="B20094" s="2" t="s">
        <v>293</v>
      </c>
      <c r="C20094" s="429">
        <v>6.7576340000000004</v>
      </c>
      <c r="D20094" s="429">
        <v>3.2655439999999998</v>
      </c>
      <c r="E20094" s="429">
        <v>3.4920900000000006</v>
      </c>
      <c r="F20094" s="429">
        <v>7.1414460000000091</v>
      </c>
    </row>
    <row r="20095" spans="1:6" x14ac:dyDescent="0.3">
      <c r="A20095" s="336">
        <v>63782</v>
      </c>
      <c r="B20095" s="2" t="s">
        <v>293</v>
      </c>
      <c r="C20095" s="429">
        <v>6.8637249999999996</v>
      </c>
      <c r="D20095" s="429">
        <v>3.2248999999999999</v>
      </c>
      <c r="E20095" s="429">
        <v>3.6388249999999998</v>
      </c>
      <c r="F20095" s="429">
        <v>7.3791859999999971</v>
      </c>
    </row>
    <row r="20096" spans="1:6" x14ac:dyDescent="0.3">
      <c r="A20096" s="336">
        <v>63783</v>
      </c>
      <c r="B20096" s="2" t="s">
        <v>293</v>
      </c>
      <c r="C20096" s="429">
        <v>6.8096839999999998</v>
      </c>
      <c r="D20096" s="429">
        <v>3.2580290000000001</v>
      </c>
      <c r="E20096" s="429">
        <v>3.5516549999999998</v>
      </c>
      <c r="F20096" s="429">
        <v>7.2925670000000125</v>
      </c>
    </row>
    <row r="20097" spans="1:6" x14ac:dyDescent="0.3">
      <c r="A20097" s="336">
        <v>63785</v>
      </c>
      <c r="B20097" s="2" t="s">
        <v>293</v>
      </c>
      <c r="C20097" s="429">
        <v>6.8447779999999998</v>
      </c>
      <c r="D20097" s="429">
        <v>3.2227769999999998</v>
      </c>
      <c r="E20097" s="429">
        <v>3.622001</v>
      </c>
      <c r="F20097" s="429">
        <v>6.9626349999999988</v>
      </c>
    </row>
    <row r="20098" spans="1:6" x14ac:dyDescent="0.3">
      <c r="A20098" s="336">
        <v>63787</v>
      </c>
      <c r="B20098" s="2" t="s">
        <v>293</v>
      </c>
      <c r="C20098" s="429">
        <v>6.822527</v>
      </c>
      <c r="D20098" s="429">
        <v>3.2107049999999999</v>
      </c>
      <c r="E20098" s="429">
        <v>3.6118220000000001</v>
      </c>
      <c r="F20098" s="429">
        <v>7.350564999999996</v>
      </c>
    </row>
    <row r="20099" spans="1:6" x14ac:dyDescent="0.3">
      <c r="A20099" s="336">
        <v>63801</v>
      </c>
      <c r="B20099" s="2" t="s">
        <v>295</v>
      </c>
      <c r="C20099" s="429">
        <v>7.1312160000000002</v>
      </c>
      <c r="D20099" s="429">
        <v>3.3044039999999999</v>
      </c>
      <c r="E20099" s="429">
        <v>3.8268120000000003</v>
      </c>
      <c r="F20099" s="429">
        <v>7.1972439999999906</v>
      </c>
    </row>
    <row r="20100" spans="1:6" x14ac:dyDescent="0.3">
      <c r="A20100" s="336">
        <v>63821</v>
      </c>
      <c r="B20100" s="2" t="s">
        <v>295</v>
      </c>
      <c r="C20100" s="429">
        <v>7.2844100000000003</v>
      </c>
      <c r="D20100" s="429">
        <v>3.150712</v>
      </c>
      <c r="E20100" s="429">
        <v>4.1336980000000008</v>
      </c>
      <c r="F20100" s="429">
        <v>9.5744029999999967</v>
      </c>
    </row>
    <row r="20101" spans="1:6" x14ac:dyDescent="0.3">
      <c r="A20101" s="336">
        <v>63822</v>
      </c>
      <c r="B20101" s="2" t="s">
        <v>295</v>
      </c>
      <c r="C20101" s="429">
        <v>7.1683300000000001</v>
      </c>
      <c r="D20101" s="429">
        <v>3.2416749999999999</v>
      </c>
      <c r="E20101" s="429">
        <v>3.9266550000000002</v>
      </c>
      <c r="F20101" s="429">
        <v>8.1058900000000023</v>
      </c>
    </row>
    <row r="20102" spans="1:6" x14ac:dyDescent="0.3">
      <c r="A20102" s="336">
        <v>63823</v>
      </c>
      <c r="B20102" s="2" t="s">
        <v>295</v>
      </c>
      <c r="C20102" s="429">
        <v>7.1169570000000002</v>
      </c>
      <c r="D20102" s="429">
        <v>3.3400289999999999</v>
      </c>
      <c r="E20102" s="429">
        <v>3.7769280000000003</v>
      </c>
      <c r="F20102" s="429">
        <v>6.9410039999999924</v>
      </c>
    </row>
    <row r="20103" spans="1:6" x14ac:dyDescent="0.3">
      <c r="A20103" s="336">
        <v>63825</v>
      </c>
      <c r="B20103" s="2" t="s">
        <v>295</v>
      </c>
      <c r="C20103" s="429">
        <v>7.1017390000000002</v>
      </c>
      <c r="D20103" s="429">
        <v>3.3603890000000001</v>
      </c>
      <c r="E20103" s="429">
        <v>3.7413500000000002</v>
      </c>
      <c r="F20103" s="429">
        <v>7.511064999999995</v>
      </c>
    </row>
    <row r="20104" spans="1:6" x14ac:dyDescent="0.3">
      <c r="A20104" s="336">
        <v>63827</v>
      </c>
      <c r="B20104" s="2" t="s">
        <v>295</v>
      </c>
      <c r="C20104" s="429">
        <v>7.2266859999999999</v>
      </c>
      <c r="D20104" s="429">
        <v>3.2497340000000001</v>
      </c>
      <c r="E20104" s="429">
        <v>3.9769519999999998</v>
      </c>
      <c r="F20104" s="429">
        <v>8.3862360000000038</v>
      </c>
    </row>
    <row r="20105" spans="1:6" x14ac:dyDescent="0.3">
      <c r="A20105" s="336">
        <v>63829</v>
      </c>
      <c r="B20105" s="2" t="s">
        <v>295</v>
      </c>
      <c r="C20105" s="429">
        <v>7.3040839999999996</v>
      </c>
      <c r="D20105" s="429">
        <v>3.1081020000000001</v>
      </c>
      <c r="E20105" s="429">
        <v>4.195981999999999</v>
      </c>
      <c r="F20105" s="429">
        <v>9.7025030000000001</v>
      </c>
    </row>
    <row r="20106" spans="1:6" x14ac:dyDescent="0.3">
      <c r="A20106" s="336">
        <v>63830</v>
      </c>
      <c r="B20106" s="2" t="s">
        <v>295</v>
      </c>
      <c r="C20106" s="429">
        <v>7.1636660000000001</v>
      </c>
      <c r="D20106" s="429">
        <v>3.3609789999999999</v>
      </c>
      <c r="E20106" s="429">
        <v>3.8026870000000002</v>
      </c>
      <c r="F20106" s="429">
        <v>7.4899629999999959</v>
      </c>
    </row>
    <row r="20107" spans="1:6" x14ac:dyDescent="0.3">
      <c r="A20107" s="336">
        <v>63833</v>
      </c>
      <c r="B20107" s="2" t="s">
        <v>295</v>
      </c>
      <c r="C20107" s="429">
        <v>7.1838879999999996</v>
      </c>
      <c r="D20107" s="429">
        <v>3.2760180000000001</v>
      </c>
      <c r="E20107" s="429">
        <v>3.9078699999999995</v>
      </c>
      <c r="F20107" s="429">
        <v>7.5726170000000153</v>
      </c>
    </row>
    <row r="20108" spans="1:6" x14ac:dyDescent="0.3">
      <c r="A20108" s="336">
        <v>63834</v>
      </c>
      <c r="B20108" s="2" t="s">
        <v>295</v>
      </c>
      <c r="C20108" s="429">
        <v>7.0725170000000004</v>
      </c>
      <c r="D20108" s="429">
        <v>3.4158249999999999</v>
      </c>
      <c r="E20108" s="429">
        <v>3.6566920000000005</v>
      </c>
      <c r="F20108" s="429">
        <v>6.6155959999999965</v>
      </c>
    </row>
    <row r="20109" spans="1:6" x14ac:dyDescent="0.3">
      <c r="A20109" s="336">
        <v>63837</v>
      </c>
      <c r="B20109" s="2" t="s">
        <v>295</v>
      </c>
      <c r="C20109" s="429">
        <v>7.2253679999999996</v>
      </c>
      <c r="D20109" s="429">
        <v>3.2025190000000001</v>
      </c>
      <c r="E20109" s="429">
        <v>4.022848999999999</v>
      </c>
      <c r="F20109" s="429">
        <v>8.4239940000000004</v>
      </c>
    </row>
    <row r="20110" spans="1:6" x14ac:dyDescent="0.3">
      <c r="A20110" s="336">
        <v>63841</v>
      </c>
      <c r="B20110" s="2" t="s">
        <v>295</v>
      </c>
      <c r="C20110" s="429">
        <v>7.1451169999999999</v>
      </c>
      <c r="D20110" s="429">
        <v>3.2870810000000001</v>
      </c>
      <c r="E20110" s="429">
        <v>3.8580359999999998</v>
      </c>
      <c r="F20110" s="429">
        <v>7.861069999999998</v>
      </c>
    </row>
    <row r="20111" spans="1:6" x14ac:dyDescent="0.3">
      <c r="A20111" s="336">
        <v>63845</v>
      </c>
      <c r="B20111" s="2" t="s">
        <v>295</v>
      </c>
      <c r="C20111" s="429">
        <v>7.0585550000000001</v>
      </c>
      <c r="D20111" s="429">
        <v>3.4358110000000002</v>
      </c>
      <c r="E20111" s="429">
        <v>3.622744</v>
      </c>
      <c r="F20111" s="429">
        <v>6.2361089999999919</v>
      </c>
    </row>
    <row r="20112" spans="1:6" x14ac:dyDescent="0.3">
      <c r="A20112" s="336">
        <v>63846</v>
      </c>
      <c r="B20112" s="2" t="s">
        <v>295</v>
      </c>
      <c r="C20112" s="429">
        <v>7.1440169999999998</v>
      </c>
      <c r="D20112" s="429">
        <v>3.3010419999999998</v>
      </c>
      <c r="E20112" s="429">
        <v>3.842975</v>
      </c>
      <c r="F20112" s="429">
        <v>7.5460390000000004</v>
      </c>
    </row>
    <row r="20113" spans="1:6" x14ac:dyDescent="0.3">
      <c r="A20113" s="336">
        <v>63848</v>
      </c>
      <c r="B20113" s="2" t="s">
        <v>295</v>
      </c>
      <c r="C20113" s="429">
        <v>7.2184080000000002</v>
      </c>
      <c r="D20113" s="429">
        <v>3.2231209999999999</v>
      </c>
      <c r="E20113" s="429">
        <v>3.9952870000000003</v>
      </c>
      <c r="F20113" s="429">
        <v>8.2208820000000031</v>
      </c>
    </row>
    <row r="20114" spans="1:6" x14ac:dyDescent="0.3">
      <c r="A20114" s="336">
        <v>63849</v>
      </c>
      <c r="B20114" s="2" t="s">
        <v>295</v>
      </c>
      <c r="C20114" s="429">
        <v>7.2264989999999996</v>
      </c>
      <c r="D20114" s="429">
        <v>3.2791290000000002</v>
      </c>
      <c r="E20114" s="429">
        <v>3.9473699999999994</v>
      </c>
      <c r="F20114" s="429">
        <v>8.6970719999999986</v>
      </c>
    </row>
    <row r="20115" spans="1:6" x14ac:dyDescent="0.3">
      <c r="A20115" s="336">
        <v>63851</v>
      </c>
      <c r="B20115" s="2" t="s">
        <v>295</v>
      </c>
      <c r="C20115" s="429">
        <v>7.175821</v>
      </c>
      <c r="D20115" s="429">
        <v>3.288151</v>
      </c>
      <c r="E20115" s="429">
        <v>3.88767</v>
      </c>
      <c r="F20115" s="429">
        <v>7.6156630000000121</v>
      </c>
    </row>
    <row r="20116" spans="1:6" x14ac:dyDescent="0.3">
      <c r="A20116" s="336">
        <v>63852</v>
      </c>
      <c r="B20116" s="2" t="s">
        <v>295</v>
      </c>
      <c r="C20116" s="429">
        <v>7.2362609999999998</v>
      </c>
      <c r="D20116" s="429">
        <v>3.1999460000000002</v>
      </c>
      <c r="E20116" s="429">
        <v>4.0363150000000001</v>
      </c>
      <c r="F20116" s="429">
        <v>8.5581800000000001</v>
      </c>
    </row>
    <row r="20117" spans="1:6" x14ac:dyDescent="0.3">
      <c r="A20117" s="336">
        <v>63855</v>
      </c>
      <c r="B20117" s="2" t="s">
        <v>295</v>
      </c>
      <c r="C20117" s="429">
        <v>7.2387350000000001</v>
      </c>
      <c r="D20117" s="429">
        <v>3.2452420000000002</v>
      </c>
      <c r="E20117" s="429">
        <v>3.993493</v>
      </c>
      <c r="F20117" s="429">
        <v>9.1172269999999926</v>
      </c>
    </row>
    <row r="20118" spans="1:6" x14ac:dyDescent="0.3">
      <c r="A20118" s="336">
        <v>63857</v>
      </c>
      <c r="B20118" s="2" t="s">
        <v>295</v>
      </c>
      <c r="C20118" s="429">
        <v>7.2476010000000004</v>
      </c>
      <c r="D20118" s="429">
        <v>3.2084139999999999</v>
      </c>
      <c r="E20118" s="429">
        <v>4.0391870000000001</v>
      </c>
      <c r="F20118" s="429">
        <v>8.8475670000000051</v>
      </c>
    </row>
    <row r="20119" spans="1:6" x14ac:dyDescent="0.3">
      <c r="A20119" s="336">
        <v>63862</v>
      </c>
      <c r="B20119" s="2" t="s">
        <v>295</v>
      </c>
      <c r="C20119" s="429">
        <v>7.1405060000000002</v>
      </c>
      <c r="D20119" s="429">
        <v>3.2979579999999999</v>
      </c>
      <c r="E20119" s="429">
        <v>3.8425480000000003</v>
      </c>
      <c r="F20119" s="429">
        <v>7.2684720000000027</v>
      </c>
    </row>
    <row r="20120" spans="1:6" x14ac:dyDescent="0.3">
      <c r="A20120" s="336">
        <v>63863</v>
      </c>
      <c r="B20120" s="2" t="s">
        <v>295</v>
      </c>
      <c r="C20120" s="429">
        <v>7.1969859999999999</v>
      </c>
      <c r="D20120" s="429">
        <v>3.2157789999999999</v>
      </c>
      <c r="E20120" s="429">
        <v>3.9812069999999999</v>
      </c>
      <c r="F20120" s="429">
        <v>8.2158519999999982</v>
      </c>
    </row>
    <row r="20121" spans="1:6" x14ac:dyDescent="0.3">
      <c r="A20121" s="336">
        <v>63866</v>
      </c>
      <c r="B20121" s="2" t="s">
        <v>295</v>
      </c>
      <c r="C20121" s="429">
        <v>7.1283640000000004</v>
      </c>
      <c r="D20121" s="429">
        <v>3.3027600000000001</v>
      </c>
      <c r="E20121" s="429">
        <v>3.8256040000000002</v>
      </c>
      <c r="F20121" s="429">
        <v>7.2096119999999999</v>
      </c>
    </row>
    <row r="20122" spans="1:6" x14ac:dyDescent="0.3">
      <c r="A20122" s="336">
        <v>63867</v>
      </c>
      <c r="B20122" s="2" t="s">
        <v>295</v>
      </c>
      <c r="C20122" s="429">
        <v>7.1444970000000003</v>
      </c>
      <c r="D20122" s="429">
        <v>3.3269120000000001</v>
      </c>
      <c r="E20122" s="429">
        <v>3.8175850000000002</v>
      </c>
      <c r="F20122" s="429">
        <v>7.0685210000000041</v>
      </c>
    </row>
    <row r="20123" spans="1:6" x14ac:dyDescent="0.3">
      <c r="A20123" s="336">
        <v>63868</v>
      </c>
      <c r="B20123" s="2" t="s">
        <v>295</v>
      </c>
      <c r="C20123" s="429">
        <v>7.159853</v>
      </c>
      <c r="D20123" s="429">
        <v>3.3012679999999999</v>
      </c>
      <c r="E20123" s="429">
        <v>3.8585850000000002</v>
      </c>
      <c r="F20123" s="429">
        <v>7.3594409999999968</v>
      </c>
    </row>
    <row r="20124" spans="1:6" x14ac:dyDescent="0.3">
      <c r="A20124" s="336">
        <v>63869</v>
      </c>
      <c r="B20124" s="2" t="s">
        <v>295</v>
      </c>
      <c r="C20124" s="429">
        <v>7.1012339999999998</v>
      </c>
      <c r="D20124" s="429">
        <v>3.3533029999999999</v>
      </c>
      <c r="E20124" s="429">
        <v>3.7479309999999999</v>
      </c>
      <c r="F20124" s="429">
        <v>6.7853890000000021</v>
      </c>
    </row>
    <row r="20125" spans="1:6" x14ac:dyDescent="0.3">
      <c r="A20125" s="336">
        <v>63870</v>
      </c>
      <c r="B20125" s="2" t="s">
        <v>295</v>
      </c>
      <c r="C20125" s="429">
        <v>7.1942060000000003</v>
      </c>
      <c r="D20125" s="429">
        <v>3.2543389999999999</v>
      </c>
      <c r="E20125" s="429">
        <v>3.9398670000000005</v>
      </c>
      <c r="F20125" s="429">
        <v>7.8471850000000032</v>
      </c>
    </row>
    <row r="20126" spans="1:6" x14ac:dyDescent="0.3">
      <c r="A20126" s="336">
        <v>63873</v>
      </c>
      <c r="B20126" s="2" t="s">
        <v>295</v>
      </c>
      <c r="C20126" s="429">
        <v>7.1640040000000003</v>
      </c>
      <c r="D20126" s="429">
        <v>3.2818239999999999</v>
      </c>
      <c r="E20126" s="429">
        <v>3.8821800000000004</v>
      </c>
      <c r="F20126" s="429">
        <v>7.4809439999999938</v>
      </c>
    </row>
    <row r="20127" spans="1:6" x14ac:dyDescent="0.3">
      <c r="A20127" s="336">
        <v>63876</v>
      </c>
      <c r="B20127" s="2" t="s">
        <v>295</v>
      </c>
      <c r="C20127" s="429">
        <v>7.2705349999999997</v>
      </c>
      <c r="D20127" s="429">
        <v>3.1644139999999998</v>
      </c>
      <c r="E20127" s="429">
        <v>4.1061209999999999</v>
      </c>
      <c r="F20127" s="429">
        <v>9.2641599999999968</v>
      </c>
    </row>
    <row r="20128" spans="1:6" x14ac:dyDescent="0.3">
      <c r="A20128" s="336">
        <v>63877</v>
      </c>
      <c r="B20128" s="2" t="s">
        <v>295</v>
      </c>
      <c r="C20128" s="429">
        <v>7.1960540000000002</v>
      </c>
      <c r="D20128" s="429">
        <v>3.353351</v>
      </c>
      <c r="E20128" s="429">
        <v>3.8427030000000002</v>
      </c>
      <c r="F20128" s="429">
        <v>8.2237960000000143</v>
      </c>
    </row>
    <row r="20129" spans="1:6" x14ac:dyDescent="0.3">
      <c r="A20129" s="336">
        <v>63879</v>
      </c>
      <c r="B20129" s="2" t="s">
        <v>295</v>
      </c>
      <c r="C20129" s="429">
        <v>7.2164229999999998</v>
      </c>
      <c r="D20129" s="429">
        <v>3.241266</v>
      </c>
      <c r="E20129" s="429">
        <v>3.9751569999999998</v>
      </c>
      <c r="F20129" s="429">
        <v>8.1223069999999922</v>
      </c>
    </row>
    <row r="20130" spans="1:6" x14ac:dyDescent="0.3">
      <c r="A20130" s="336">
        <v>63901</v>
      </c>
      <c r="B20130" s="2" t="s">
        <v>295</v>
      </c>
      <c r="C20130" s="429">
        <v>7.1256620000000002</v>
      </c>
      <c r="D20130" s="429">
        <v>3.248999</v>
      </c>
      <c r="E20130" s="429">
        <v>3.8766630000000002</v>
      </c>
      <c r="F20130" s="429">
        <v>8.3074549999999974</v>
      </c>
    </row>
    <row r="20131" spans="1:6" x14ac:dyDescent="0.3">
      <c r="A20131" s="336">
        <v>63931</v>
      </c>
      <c r="B20131" s="2" t="s">
        <v>295</v>
      </c>
      <c r="C20131" s="429">
        <v>7.0872890000000002</v>
      </c>
      <c r="D20131" s="429">
        <v>3.1575850000000001</v>
      </c>
      <c r="E20131" s="429">
        <v>3.9297040000000001</v>
      </c>
      <c r="F20131" s="429">
        <v>7.8941719999999904</v>
      </c>
    </row>
    <row r="20132" spans="1:6" x14ac:dyDescent="0.3">
      <c r="A20132" s="336">
        <v>63932</v>
      </c>
      <c r="B20132" s="2" t="s">
        <v>295</v>
      </c>
      <c r="C20132" s="429">
        <v>7.1548930000000004</v>
      </c>
      <c r="D20132" s="429">
        <v>3.2174969999999998</v>
      </c>
      <c r="E20132" s="429">
        <v>3.9373960000000006</v>
      </c>
      <c r="F20132" s="429">
        <v>8.3465949999999935</v>
      </c>
    </row>
    <row r="20133" spans="1:6" x14ac:dyDescent="0.3">
      <c r="A20133" s="336">
        <v>63933</v>
      </c>
      <c r="B20133" s="2" t="s">
        <v>295</v>
      </c>
      <c r="C20133" s="429">
        <v>7.2006199999999998</v>
      </c>
      <c r="D20133" s="429">
        <v>3.1872780000000001</v>
      </c>
      <c r="E20133" s="429">
        <v>4.0133419999999997</v>
      </c>
      <c r="F20133" s="429">
        <v>8.4234250000000088</v>
      </c>
    </row>
    <row r="20134" spans="1:6" x14ac:dyDescent="0.3">
      <c r="A20134" s="336">
        <v>63934</v>
      </c>
      <c r="B20134" s="2" t="s">
        <v>293</v>
      </c>
      <c r="C20134" s="429">
        <v>6.7534479999999997</v>
      </c>
      <c r="D20134" s="429">
        <v>3.1220940000000001</v>
      </c>
      <c r="E20134" s="429">
        <v>3.6313539999999995</v>
      </c>
      <c r="F20134" s="429">
        <v>7.7997969999999981</v>
      </c>
    </row>
    <row r="20135" spans="1:6" x14ac:dyDescent="0.3">
      <c r="A20135" s="336">
        <v>63935</v>
      </c>
      <c r="B20135" s="2" t="s">
        <v>295</v>
      </c>
      <c r="C20135" s="429">
        <v>7.0942340000000002</v>
      </c>
      <c r="D20135" s="429">
        <v>3.1629480000000001</v>
      </c>
      <c r="E20135" s="429">
        <v>3.9312860000000001</v>
      </c>
      <c r="F20135" s="429">
        <v>7.987649999999995</v>
      </c>
    </row>
    <row r="20136" spans="1:6" x14ac:dyDescent="0.3">
      <c r="A20136" s="336">
        <v>63936</v>
      </c>
      <c r="B20136" s="2" t="s">
        <v>295</v>
      </c>
      <c r="C20136" s="429">
        <v>7.124447</v>
      </c>
      <c r="D20136" s="429">
        <v>3.3013150000000002</v>
      </c>
      <c r="E20136" s="429">
        <v>3.8231319999999998</v>
      </c>
      <c r="F20136" s="429">
        <v>8.0351410000000101</v>
      </c>
    </row>
    <row r="20137" spans="1:6" x14ac:dyDescent="0.3">
      <c r="A20137" s="336">
        <v>63937</v>
      </c>
      <c r="B20137" s="2" t="s">
        <v>295</v>
      </c>
      <c r="C20137" s="429">
        <v>7.0169420000000002</v>
      </c>
      <c r="D20137" s="429">
        <v>3.3436560000000002</v>
      </c>
      <c r="E20137" s="429">
        <v>3.6732860000000001</v>
      </c>
      <c r="F20137" s="429">
        <v>8.3359189999999899</v>
      </c>
    </row>
    <row r="20138" spans="1:6" x14ac:dyDescent="0.3">
      <c r="A20138" s="336">
        <v>63939</v>
      </c>
      <c r="B20138" s="2" t="s">
        <v>295</v>
      </c>
      <c r="C20138" s="429">
        <v>7.1413320000000002</v>
      </c>
      <c r="D20138" s="429">
        <v>3.1706560000000001</v>
      </c>
      <c r="E20138" s="429">
        <v>3.9706760000000001</v>
      </c>
      <c r="F20138" s="429">
        <v>8.1629619999999932</v>
      </c>
    </row>
    <row r="20139" spans="1:6" x14ac:dyDescent="0.3">
      <c r="A20139" s="336">
        <v>63940</v>
      </c>
      <c r="B20139" s="2" t="s">
        <v>295</v>
      </c>
      <c r="C20139" s="429">
        <v>7.1263880000000004</v>
      </c>
      <c r="D20139" s="429">
        <v>3.2763990000000001</v>
      </c>
      <c r="E20139" s="429">
        <v>3.8499890000000003</v>
      </c>
      <c r="F20139" s="429">
        <v>8.2245270000000019</v>
      </c>
    </row>
    <row r="20140" spans="1:6" x14ac:dyDescent="0.3">
      <c r="A20140" s="336">
        <v>63941</v>
      </c>
      <c r="B20140" s="2" t="s">
        <v>295</v>
      </c>
      <c r="C20140" s="429">
        <v>6.932696</v>
      </c>
      <c r="D20140" s="429">
        <v>3.2263120000000001</v>
      </c>
      <c r="E20140" s="429">
        <v>3.7063839999999999</v>
      </c>
      <c r="F20140" s="429">
        <v>8.6307619999999972</v>
      </c>
    </row>
    <row r="20141" spans="1:6" x14ac:dyDescent="0.3">
      <c r="A20141" s="336">
        <v>63942</v>
      </c>
      <c r="B20141" s="2" t="s">
        <v>295</v>
      </c>
      <c r="C20141" s="429">
        <v>7.0678799999999997</v>
      </c>
      <c r="D20141" s="429">
        <v>3.1470829999999999</v>
      </c>
      <c r="E20141" s="429">
        <v>3.9207969999999999</v>
      </c>
      <c r="F20141" s="429">
        <v>8.0353789999999989</v>
      </c>
    </row>
    <row r="20142" spans="1:6" x14ac:dyDescent="0.3">
      <c r="A20142" s="336">
        <v>63943</v>
      </c>
      <c r="B20142" s="2" t="s">
        <v>295</v>
      </c>
      <c r="C20142" s="429">
        <v>7.0616620000000001</v>
      </c>
      <c r="D20142" s="429">
        <v>3.2475670000000001</v>
      </c>
      <c r="E20142" s="429">
        <v>3.814095</v>
      </c>
      <c r="F20142" s="429">
        <v>8.0680599999999956</v>
      </c>
    </row>
    <row r="20143" spans="1:6" x14ac:dyDescent="0.3">
      <c r="A20143" s="336">
        <v>63944</v>
      </c>
      <c r="B20143" s="2" t="s">
        <v>293</v>
      </c>
      <c r="C20143" s="429">
        <v>6.7692139999999998</v>
      </c>
      <c r="D20143" s="429">
        <v>3.1260789999999998</v>
      </c>
      <c r="E20143" s="429">
        <v>3.643135</v>
      </c>
      <c r="F20143" s="429">
        <v>7.8214070000000007</v>
      </c>
    </row>
    <row r="20144" spans="1:6" x14ac:dyDescent="0.3">
      <c r="A20144" s="336">
        <v>63945</v>
      </c>
      <c r="B20144" s="2" t="s">
        <v>295</v>
      </c>
      <c r="C20144" s="429">
        <v>7.1499639999999998</v>
      </c>
      <c r="D20144" s="429">
        <v>3.1760899999999999</v>
      </c>
      <c r="E20144" s="429">
        <v>3.9738739999999999</v>
      </c>
      <c r="F20144" s="429">
        <v>8.3238770000000031</v>
      </c>
    </row>
    <row r="20145" spans="1:6" x14ac:dyDescent="0.3">
      <c r="A20145" s="336">
        <v>63950</v>
      </c>
      <c r="B20145" s="2" t="s">
        <v>293</v>
      </c>
      <c r="C20145" s="429">
        <v>6.7304899999999996</v>
      </c>
      <c r="D20145" s="429">
        <v>3.0789749999999998</v>
      </c>
      <c r="E20145" s="429">
        <v>3.6515149999999998</v>
      </c>
      <c r="F20145" s="429">
        <v>8.1631529999999941</v>
      </c>
    </row>
    <row r="20146" spans="1:6" x14ac:dyDescent="0.3">
      <c r="A20146" s="336">
        <v>63951</v>
      </c>
      <c r="B20146" s="2" t="s">
        <v>293</v>
      </c>
      <c r="C20146" s="429">
        <v>6.7868950000000003</v>
      </c>
      <c r="D20146" s="429">
        <v>3.1673610000000001</v>
      </c>
      <c r="E20146" s="429">
        <v>3.6195340000000003</v>
      </c>
      <c r="F20146" s="429">
        <v>7.5362779999999887</v>
      </c>
    </row>
    <row r="20147" spans="1:6" x14ac:dyDescent="0.3">
      <c r="A20147" s="336">
        <v>63952</v>
      </c>
      <c r="B20147" s="2" t="s">
        <v>293</v>
      </c>
      <c r="C20147" s="429">
        <v>6.7367509999999999</v>
      </c>
      <c r="D20147" s="429">
        <v>3.0738810000000001</v>
      </c>
      <c r="E20147" s="429">
        <v>3.6628699999999998</v>
      </c>
      <c r="F20147" s="429">
        <v>8.3179450000000017</v>
      </c>
    </row>
    <row r="20148" spans="1:6" x14ac:dyDescent="0.3">
      <c r="A20148" s="336">
        <v>63953</v>
      </c>
      <c r="B20148" s="2" t="s">
        <v>295</v>
      </c>
      <c r="C20148" s="429">
        <v>7.1962659999999996</v>
      </c>
      <c r="D20148" s="429">
        <v>3.1267640000000001</v>
      </c>
      <c r="E20148" s="429">
        <v>4.069502</v>
      </c>
      <c r="F20148" s="429">
        <v>8.3796260000000089</v>
      </c>
    </row>
    <row r="20149" spans="1:6" x14ac:dyDescent="0.3">
      <c r="A20149" s="336">
        <v>63954</v>
      </c>
      <c r="B20149" s="2" t="s">
        <v>295</v>
      </c>
      <c r="C20149" s="429">
        <v>7.2028670000000004</v>
      </c>
      <c r="D20149" s="429">
        <v>3.1322570000000001</v>
      </c>
      <c r="E20149" s="429">
        <v>4.0706100000000003</v>
      </c>
      <c r="F20149" s="429">
        <v>8.5442800000000076</v>
      </c>
    </row>
    <row r="20150" spans="1:6" x14ac:dyDescent="0.3">
      <c r="A20150" s="336">
        <v>63955</v>
      </c>
      <c r="B20150" s="2" t="s">
        <v>295</v>
      </c>
      <c r="C20150" s="429">
        <v>7.1822679999999997</v>
      </c>
      <c r="D20150" s="429">
        <v>3.1264609999999999</v>
      </c>
      <c r="E20150" s="429">
        <v>4.0558069999999997</v>
      </c>
      <c r="F20150" s="429">
        <v>8.1465940000000074</v>
      </c>
    </row>
    <row r="20151" spans="1:6" x14ac:dyDescent="0.3">
      <c r="A20151" s="336">
        <v>63956</v>
      </c>
      <c r="B20151" s="2" t="s">
        <v>293</v>
      </c>
      <c r="C20151" s="429">
        <v>6.7213560000000001</v>
      </c>
      <c r="D20151" s="429">
        <v>3.0587610000000001</v>
      </c>
      <c r="E20151" s="429">
        <v>3.662595</v>
      </c>
      <c r="F20151" s="429">
        <v>8.4273390000000035</v>
      </c>
    </row>
    <row r="20152" spans="1:6" x14ac:dyDescent="0.3">
      <c r="A20152" s="336">
        <v>63957</v>
      </c>
      <c r="B20152" s="2" t="s">
        <v>293</v>
      </c>
      <c r="C20152" s="429">
        <v>6.6723330000000001</v>
      </c>
      <c r="D20152" s="429">
        <v>3.051186</v>
      </c>
      <c r="E20152" s="429">
        <v>3.6211470000000001</v>
      </c>
      <c r="F20152" s="429">
        <v>8.6895129999999909</v>
      </c>
    </row>
    <row r="20153" spans="1:6" x14ac:dyDescent="0.3">
      <c r="A20153" s="336">
        <v>63960</v>
      </c>
      <c r="B20153" s="2" t="s">
        <v>295</v>
      </c>
      <c r="C20153" s="429">
        <v>7.0909529999999998</v>
      </c>
      <c r="D20153" s="429">
        <v>3.3982540000000001</v>
      </c>
      <c r="E20153" s="429">
        <v>3.6926989999999997</v>
      </c>
      <c r="F20153" s="429">
        <v>7.7516149999999939</v>
      </c>
    </row>
    <row r="20154" spans="1:6" x14ac:dyDescent="0.3">
      <c r="A20154" s="336">
        <v>63961</v>
      </c>
      <c r="B20154" s="2" t="s">
        <v>295</v>
      </c>
      <c r="C20154" s="429">
        <v>7.2003259999999996</v>
      </c>
      <c r="D20154" s="429">
        <v>3.1565409999999998</v>
      </c>
      <c r="E20154" s="429">
        <v>4.0437849999999997</v>
      </c>
      <c r="F20154" s="429">
        <v>8.5409460000000053</v>
      </c>
    </row>
    <row r="20155" spans="1:6" x14ac:dyDescent="0.3">
      <c r="A20155" s="336">
        <v>63963</v>
      </c>
      <c r="B20155" s="2" t="s">
        <v>293</v>
      </c>
      <c r="C20155" s="429">
        <v>6.7920999999999996</v>
      </c>
      <c r="D20155" s="429">
        <v>3.1433010000000001</v>
      </c>
      <c r="E20155" s="429">
        <v>3.6487989999999995</v>
      </c>
      <c r="F20155" s="429">
        <v>7.7261310000000023</v>
      </c>
    </row>
    <row r="20156" spans="1:6" x14ac:dyDescent="0.3">
      <c r="A20156" s="336">
        <v>63964</v>
      </c>
      <c r="B20156" s="2" t="s">
        <v>293</v>
      </c>
      <c r="C20156" s="429">
        <v>6.7354279999999997</v>
      </c>
      <c r="D20156" s="429">
        <v>3.0953179999999998</v>
      </c>
      <c r="E20156" s="429">
        <v>3.64011</v>
      </c>
      <c r="F20156" s="429">
        <v>8.0318279999999973</v>
      </c>
    </row>
    <row r="20157" spans="1:6" x14ac:dyDescent="0.3">
      <c r="A20157" s="336">
        <v>63965</v>
      </c>
      <c r="B20157" s="2" t="s">
        <v>295</v>
      </c>
      <c r="C20157" s="429">
        <v>6.9733830000000001</v>
      </c>
      <c r="D20157" s="429">
        <v>3.2789820000000001</v>
      </c>
      <c r="E20157" s="429">
        <v>3.694401</v>
      </c>
      <c r="F20157" s="429">
        <v>8.583720999999997</v>
      </c>
    </row>
    <row r="20158" spans="1:6" x14ac:dyDescent="0.3">
      <c r="A20158" s="336">
        <v>63966</v>
      </c>
      <c r="B20158" s="2" t="s">
        <v>293</v>
      </c>
      <c r="C20158" s="429">
        <v>6.8445239999999998</v>
      </c>
      <c r="D20158" s="429">
        <v>3.162874</v>
      </c>
      <c r="E20158" s="429">
        <v>3.6816499999999999</v>
      </c>
      <c r="F20158" s="429">
        <v>7.8572719999999947</v>
      </c>
    </row>
    <row r="20159" spans="1:6" x14ac:dyDescent="0.3">
      <c r="A20159" s="336">
        <v>63967</v>
      </c>
      <c r="B20159" s="2" t="s">
        <v>293</v>
      </c>
      <c r="C20159" s="429">
        <v>6.8192219999999999</v>
      </c>
      <c r="D20159" s="429">
        <v>3.1081020000000001</v>
      </c>
      <c r="E20159" s="429">
        <v>3.7111199999999998</v>
      </c>
      <c r="F20159" s="429">
        <v>8.147902000000002</v>
      </c>
    </row>
    <row r="20160" spans="1:6" x14ac:dyDescent="0.3">
      <c r="A20160" s="336">
        <v>64001</v>
      </c>
      <c r="B20160" s="2" t="s">
        <v>295</v>
      </c>
      <c r="C20160" s="429">
        <v>7.2106089999999998</v>
      </c>
      <c r="D20160" s="429">
        <v>3.4489930000000002</v>
      </c>
      <c r="E20160" s="429">
        <v>3.7616159999999996</v>
      </c>
      <c r="F20160" s="429">
        <v>13.997347999999995</v>
      </c>
    </row>
    <row r="20161" spans="1:6" x14ac:dyDescent="0.3">
      <c r="A20161" s="336">
        <v>64011</v>
      </c>
      <c r="B20161" s="2" t="s">
        <v>295</v>
      </c>
      <c r="C20161" s="429">
        <v>7.3136739999999998</v>
      </c>
      <c r="D20161" s="429">
        <v>3.3752979999999999</v>
      </c>
      <c r="E20161" s="429">
        <v>3.9383759999999999</v>
      </c>
      <c r="F20161" s="429">
        <v>13.115191000000003</v>
      </c>
    </row>
    <row r="20162" spans="1:6" x14ac:dyDescent="0.3">
      <c r="A20162" s="336">
        <v>64012</v>
      </c>
      <c r="B20162" s="2" t="s">
        <v>295</v>
      </c>
      <c r="C20162" s="429">
        <v>7.3443550000000002</v>
      </c>
      <c r="D20162" s="429">
        <v>3.2309320000000001</v>
      </c>
      <c r="E20162" s="429">
        <v>4.1134230000000001</v>
      </c>
      <c r="F20162" s="429">
        <v>14.739207999999998</v>
      </c>
    </row>
    <row r="20163" spans="1:6" x14ac:dyDescent="0.3">
      <c r="A20163" s="336">
        <v>64014</v>
      </c>
      <c r="B20163" s="2" t="s">
        <v>295</v>
      </c>
      <c r="C20163" s="429">
        <v>7.3416589999999999</v>
      </c>
      <c r="D20163" s="429">
        <v>3.3571170000000001</v>
      </c>
      <c r="E20163" s="429">
        <v>3.9845419999999998</v>
      </c>
      <c r="F20163" s="429">
        <v>13.372579000000016</v>
      </c>
    </row>
    <row r="20164" spans="1:6" x14ac:dyDescent="0.3">
      <c r="A20164" s="336">
        <v>64015</v>
      </c>
      <c r="B20164" s="2" t="s">
        <v>295</v>
      </c>
      <c r="C20164" s="429">
        <v>7.3467549999999999</v>
      </c>
      <c r="D20164" s="429">
        <v>3.3661349999999999</v>
      </c>
      <c r="E20164" s="429">
        <v>3.98062</v>
      </c>
      <c r="F20164" s="429">
        <v>13.664834000000006</v>
      </c>
    </row>
    <row r="20165" spans="1:6" x14ac:dyDescent="0.3">
      <c r="A20165" s="336">
        <v>64016</v>
      </c>
      <c r="B20165" s="2" t="s">
        <v>295</v>
      </c>
      <c r="C20165" s="429">
        <v>7.3409959999999996</v>
      </c>
      <c r="D20165" s="429">
        <v>3.4631810000000001</v>
      </c>
      <c r="E20165" s="429">
        <v>3.8778149999999996</v>
      </c>
      <c r="F20165" s="429">
        <v>13.646565999999986</v>
      </c>
    </row>
    <row r="20166" spans="1:6" x14ac:dyDescent="0.3">
      <c r="A20166" s="336">
        <v>64017</v>
      </c>
      <c r="B20166" s="2" t="s">
        <v>295</v>
      </c>
      <c r="C20166" s="429">
        <v>7.3066529999999998</v>
      </c>
      <c r="D20166" s="429">
        <v>3.6211359999999999</v>
      </c>
      <c r="E20166" s="429">
        <v>3.6855169999999999</v>
      </c>
      <c r="F20166" s="429">
        <v>13.367374999999996</v>
      </c>
    </row>
    <row r="20167" spans="1:6" x14ac:dyDescent="0.3">
      <c r="A20167" s="336">
        <v>64018</v>
      </c>
      <c r="B20167" s="2" t="s">
        <v>295</v>
      </c>
      <c r="C20167" s="429">
        <v>7.3522369999999997</v>
      </c>
      <c r="D20167" s="429">
        <v>3.744513</v>
      </c>
      <c r="E20167" s="429">
        <v>3.6077239999999997</v>
      </c>
      <c r="F20167" s="429">
        <v>13.950154999999995</v>
      </c>
    </row>
    <row r="20168" spans="1:6" x14ac:dyDescent="0.3">
      <c r="A20168" s="336">
        <v>64019</v>
      </c>
      <c r="B20168" s="2" t="s">
        <v>295</v>
      </c>
      <c r="C20168" s="429">
        <v>7.2491890000000003</v>
      </c>
      <c r="D20168" s="429">
        <v>3.2410939999999999</v>
      </c>
      <c r="E20168" s="429">
        <v>4.0080950000000009</v>
      </c>
      <c r="F20168" s="429">
        <v>13.102099000000003</v>
      </c>
    </row>
    <row r="20169" spans="1:6" x14ac:dyDescent="0.3">
      <c r="A20169" s="336">
        <v>64020</v>
      </c>
      <c r="B20169" s="2" t="s">
        <v>295</v>
      </c>
      <c r="C20169" s="429">
        <v>7.2438750000000001</v>
      </c>
      <c r="D20169" s="429">
        <v>3.3414510000000002</v>
      </c>
      <c r="E20169" s="429">
        <v>3.9024239999999999</v>
      </c>
      <c r="F20169" s="429">
        <v>14.173032999999997</v>
      </c>
    </row>
    <row r="20170" spans="1:6" x14ac:dyDescent="0.3">
      <c r="A20170" s="336">
        <v>64021</v>
      </c>
      <c r="B20170" s="2" t="s">
        <v>295</v>
      </c>
      <c r="C20170" s="429">
        <v>7.218191</v>
      </c>
      <c r="D20170" s="429">
        <v>3.4951129999999999</v>
      </c>
      <c r="E20170" s="429">
        <v>3.7230780000000001</v>
      </c>
      <c r="F20170" s="429">
        <v>13.759603999999989</v>
      </c>
    </row>
    <row r="20171" spans="1:6" x14ac:dyDescent="0.3">
      <c r="A20171" s="336">
        <v>64022</v>
      </c>
      <c r="B20171" s="2" t="s">
        <v>295</v>
      </c>
      <c r="C20171" s="429">
        <v>7.2092499999999999</v>
      </c>
      <c r="D20171" s="429">
        <v>3.5983049999999999</v>
      </c>
      <c r="E20171" s="429">
        <v>3.6109450000000001</v>
      </c>
      <c r="F20171" s="429">
        <v>13.498431000000004</v>
      </c>
    </row>
    <row r="20172" spans="1:6" x14ac:dyDescent="0.3">
      <c r="A20172" s="336">
        <v>64024</v>
      </c>
      <c r="B20172" s="2" t="s">
        <v>295</v>
      </c>
      <c r="C20172" s="429">
        <v>7.3056549999999998</v>
      </c>
      <c r="D20172" s="429">
        <v>3.5871580000000001</v>
      </c>
      <c r="E20172" s="429">
        <v>3.7184969999999997</v>
      </c>
      <c r="F20172" s="429">
        <v>14.049479999999988</v>
      </c>
    </row>
    <row r="20173" spans="1:6" x14ac:dyDescent="0.3">
      <c r="A20173" s="336">
        <v>64029</v>
      </c>
      <c r="B20173" s="2" t="s">
        <v>295</v>
      </c>
      <c r="C20173" s="429">
        <v>7.3390760000000004</v>
      </c>
      <c r="D20173" s="429">
        <v>3.3563100000000001</v>
      </c>
      <c r="E20173" s="429">
        <v>3.9827660000000003</v>
      </c>
      <c r="F20173" s="429">
        <v>13.259452999999986</v>
      </c>
    </row>
    <row r="20174" spans="1:6" x14ac:dyDescent="0.3">
      <c r="A20174" s="336">
        <v>64030</v>
      </c>
      <c r="B20174" s="2" t="s">
        <v>295</v>
      </c>
      <c r="C20174" s="429">
        <v>7.3477490000000003</v>
      </c>
      <c r="D20174" s="429">
        <v>3.2802660000000001</v>
      </c>
      <c r="E20174" s="429">
        <v>4.0674830000000002</v>
      </c>
      <c r="F20174" s="429">
        <v>14.699048000000005</v>
      </c>
    </row>
    <row r="20175" spans="1:6" x14ac:dyDescent="0.3">
      <c r="A20175" s="336">
        <v>64034</v>
      </c>
      <c r="B20175" s="2" t="s">
        <v>295</v>
      </c>
      <c r="C20175" s="429">
        <v>7.3352440000000003</v>
      </c>
      <c r="D20175" s="429">
        <v>3.2542080000000002</v>
      </c>
      <c r="E20175" s="429">
        <v>4.0810360000000001</v>
      </c>
      <c r="F20175" s="429">
        <v>13.467304000000006</v>
      </c>
    </row>
    <row r="20176" spans="1:6" x14ac:dyDescent="0.3">
      <c r="A20176" s="336">
        <v>64035</v>
      </c>
      <c r="B20176" s="2" t="s">
        <v>295</v>
      </c>
      <c r="C20176" s="429">
        <v>7.228599</v>
      </c>
      <c r="D20176" s="429">
        <v>3.750372</v>
      </c>
      <c r="E20176" s="429">
        <v>3.478227</v>
      </c>
      <c r="F20176" s="429">
        <v>13.339315999999997</v>
      </c>
    </row>
    <row r="20177" spans="1:6" x14ac:dyDescent="0.3">
      <c r="A20177" s="336">
        <v>64036</v>
      </c>
      <c r="B20177" s="2" t="s">
        <v>295</v>
      </c>
      <c r="C20177" s="429">
        <v>7.2878749999999997</v>
      </c>
      <c r="D20177" s="429">
        <v>3.6802169999999998</v>
      </c>
      <c r="E20177" s="429">
        <v>3.6076579999999998</v>
      </c>
      <c r="F20177" s="429">
        <v>13.222446999999995</v>
      </c>
    </row>
    <row r="20178" spans="1:6" x14ac:dyDescent="0.3">
      <c r="A20178" s="336">
        <v>64037</v>
      </c>
      <c r="B20178" s="2" t="s">
        <v>295</v>
      </c>
      <c r="C20178" s="429">
        <v>7.2317280000000004</v>
      </c>
      <c r="D20178" s="429">
        <v>3.446482</v>
      </c>
      <c r="E20178" s="429">
        <v>3.7852460000000003</v>
      </c>
      <c r="F20178" s="429">
        <v>13.540290000000006</v>
      </c>
    </row>
    <row r="20179" spans="1:6" x14ac:dyDescent="0.3">
      <c r="A20179" s="336">
        <v>64040</v>
      </c>
      <c r="B20179" s="2" t="s">
        <v>295</v>
      </c>
      <c r="C20179" s="429">
        <v>7.246829</v>
      </c>
      <c r="D20179" s="429">
        <v>3.2434729999999998</v>
      </c>
      <c r="E20179" s="429">
        <v>4.0033560000000001</v>
      </c>
      <c r="F20179" s="429">
        <v>12.947671</v>
      </c>
    </row>
    <row r="20180" spans="1:6" x14ac:dyDescent="0.3">
      <c r="A20180" s="336">
        <v>64048</v>
      </c>
      <c r="B20180" s="2" t="s">
        <v>295</v>
      </c>
      <c r="C20180" s="429">
        <v>7.2786600000000004</v>
      </c>
      <c r="D20180" s="429">
        <v>3.5726070000000001</v>
      </c>
      <c r="E20180" s="429">
        <v>3.7060530000000003</v>
      </c>
      <c r="F20180" s="429">
        <v>14.241217000000006</v>
      </c>
    </row>
    <row r="20181" spans="1:6" x14ac:dyDescent="0.3">
      <c r="A20181" s="336">
        <v>64050</v>
      </c>
      <c r="B20181" s="2" t="s">
        <v>295</v>
      </c>
      <c r="C20181" s="429">
        <v>7.3607779999999998</v>
      </c>
      <c r="D20181" s="429">
        <v>3.4277739999999999</v>
      </c>
      <c r="E20181" s="429">
        <v>3.9330039999999999</v>
      </c>
      <c r="F20181" s="429">
        <v>14.417940000000002</v>
      </c>
    </row>
    <row r="20182" spans="1:6" x14ac:dyDescent="0.3">
      <c r="A20182" s="336">
        <v>64052</v>
      </c>
      <c r="B20182" s="2" t="s">
        <v>295</v>
      </c>
      <c r="C20182" s="429">
        <v>7.3803239999999999</v>
      </c>
      <c r="D20182" s="429">
        <v>3.4107400000000001</v>
      </c>
      <c r="E20182" s="429">
        <v>3.9695839999999998</v>
      </c>
      <c r="F20182" s="429">
        <v>14.536239000000009</v>
      </c>
    </row>
    <row r="20183" spans="1:6" x14ac:dyDescent="0.3">
      <c r="A20183" s="336">
        <v>64053</v>
      </c>
      <c r="B20183" s="2" t="s">
        <v>295</v>
      </c>
      <c r="C20183" s="429">
        <v>7.3821719999999997</v>
      </c>
      <c r="D20183" s="429">
        <v>3.4321640000000002</v>
      </c>
      <c r="E20183" s="429">
        <v>3.9500079999999995</v>
      </c>
      <c r="F20183" s="429">
        <v>14.596753</v>
      </c>
    </row>
    <row r="20184" spans="1:6" x14ac:dyDescent="0.3">
      <c r="A20184" s="336">
        <v>64054</v>
      </c>
      <c r="B20184" s="2" t="s">
        <v>295</v>
      </c>
      <c r="C20184" s="429">
        <v>7.371651</v>
      </c>
      <c r="D20184" s="429">
        <v>3.430412</v>
      </c>
      <c r="E20184" s="429">
        <v>3.9412389999999999</v>
      </c>
      <c r="F20184" s="429">
        <v>14.530943000000001</v>
      </c>
    </row>
    <row r="20185" spans="1:6" x14ac:dyDescent="0.3">
      <c r="A20185" s="336">
        <v>64055</v>
      </c>
      <c r="B20185" s="2" t="s">
        <v>295</v>
      </c>
      <c r="C20185" s="429">
        <v>7.361548</v>
      </c>
      <c r="D20185" s="429">
        <v>3.390314</v>
      </c>
      <c r="E20185" s="429">
        <v>3.9712339999999999</v>
      </c>
      <c r="F20185" s="429">
        <v>14.283763999999998</v>
      </c>
    </row>
    <row r="20186" spans="1:6" x14ac:dyDescent="0.3">
      <c r="A20186" s="336">
        <v>64056</v>
      </c>
      <c r="B20186" s="2" t="s">
        <v>295</v>
      </c>
      <c r="C20186" s="429">
        <v>7.3494580000000003</v>
      </c>
      <c r="D20186" s="429">
        <v>3.4385970000000001</v>
      </c>
      <c r="E20186" s="429">
        <v>3.9108610000000001</v>
      </c>
      <c r="F20186" s="429">
        <v>14.020059999999994</v>
      </c>
    </row>
    <row r="20187" spans="1:6" x14ac:dyDescent="0.3">
      <c r="A20187" s="336">
        <v>64057</v>
      </c>
      <c r="B20187" s="2" t="s">
        <v>295</v>
      </c>
      <c r="C20187" s="429">
        <v>7.3513229999999998</v>
      </c>
      <c r="D20187" s="429">
        <v>3.4084140000000001</v>
      </c>
      <c r="E20187" s="429">
        <v>3.9429089999999998</v>
      </c>
      <c r="F20187" s="429">
        <v>13.932710000000007</v>
      </c>
    </row>
    <row r="20188" spans="1:6" x14ac:dyDescent="0.3">
      <c r="A20188" s="336">
        <v>64058</v>
      </c>
      <c r="B20188" s="2" t="s">
        <v>295</v>
      </c>
      <c r="C20188" s="429">
        <v>7.3466089999999999</v>
      </c>
      <c r="D20188" s="429">
        <v>3.4818519999999999</v>
      </c>
      <c r="E20188" s="429">
        <v>3.864757</v>
      </c>
      <c r="F20188" s="429">
        <v>14.190054000000003</v>
      </c>
    </row>
    <row r="20189" spans="1:6" x14ac:dyDescent="0.3">
      <c r="A20189" s="336">
        <v>64060</v>
      </c>
      <c r="B20189" s="2" t="s">
        <v>295</v>
      </c>
      <c r="C20189" s="429">
        <v>7.2986149999999999</v>
      </c>
      <c r="D20189" s="429">
        <v>3.556918</v>
      </c>
      <c r="E20189" s="429">
        <v>3.7416969999999998</v>
      </c>
      <c r="F20189" s="429">
        <v>14.306981000000007</v>
      </c>
    </row>
    <row r="20190" spans="1:6" x14ac:dyDescent="0.3">
      <c r="A20190" s="336">
        <v>64061</v>
      </c>
      <c r="B20190" s="2" t="s">
        <v>295</v>
      </c>
      <c r="C20190" s="429">
        <v>7.2633489999999998</v>
      </c>
      <c r="D20190" s="429">
        <v>3.2541679999999999</v>
      </c>
      <c r="E20190" s="429">
        <v>4.0091809999999999</v>
      </c>
      <c r="F20190" s="429">
        <v>13.043942000000001</v>
      </c>
    </row>
    <row r="20191" spans="1:6" x14ac:dyDescent="0.3">
      <c r="A20191" s="336">
        <v>64062</v>
      </c>
      <c r="B20191" s="2" t="s">
        <v>295</v>
      </c>
      <c r="C20191" s="429">
        <v>7.2535850000000002</v>
      </c>
      <c r="D20191" s="429">
        <v>3.6551300000000002</v>
      </c>
      <c r="E20191" s="429">
        <v>3.598455</v>
      </c>
      <c r="F20191" s="429">
        <v>13.793424000000002</v>
      </c>
    </row>
    <row r="20192" spans="1:6" x14ac:dyDescent="0.3">
      <c r="A20192" s="336">
        <v>64063</v>
      </c>
      <c r="B20192" s="2" t="s">
        <v>295</v>
      </c>
      <c r="C20192" s="429">
        <v>7.3458160000000001</v>
      </c>
      <c r="D20192" s="429">
        <v>3.2888829999999998</v>
      </c>
      <c r="E20192" s="429">
        <v>4.0569330000000008</v>
      </c>
      <c r="F20192" s="429">
        <v>13.724730000000001</v>
      </c>
    </row>
    <row r="20193" spans="1:6" x14ac:dyDescent="0.3">
      <c r="A20193" s="336">
        <v>64064</v>
      </c>
      <c r="B20193" s="2" t="s">
        <v>295</v>
      </c>
      <c r="C20193" s="429">
        <v>7.3497490000000001</v>
      </c>
      <c r="D20193" s="429">
        <v>3.3360219999999998</v>
      </c>
      <c r="E20193" s="429">
        <v>4.0137270000000003</v>
      </c>
      <c r="F20193" s="429">
        <v>13.831377000000003</v>
      </c>
    </row>
    <row r="20194" spans="1:6" x14ac:dyDescent="0.3">
      <c r="A20194" s="336">
        <v>64067</v>
      </c>
      <c r="B20194" s="2" t="s">
        <v>295</v>
      </c>
      <c r="C20194" s="429">
        <v>7.236802</v>
      </c>
      <c r="D20194" s="429">
        <v>3.599739</v>
      </c>
      <c r="E20194" s="429">
        <v>3.6370629999999999</v>
      </c>
      <c r="F20194" s="429">
        <v>13.230336000000001</v>
      </c>
    </row>
    <row r="20195" spans="1:6" x14ac:dyDescent="0.3">
      <c r="A20195" s="336">
        <v>64068</v>
      </c>
      <c r="B20195" s="2" t="s">
        <v>295</v>
      </c>
      <c r="C20195" s="429">
        <v>7.3355620000000004</v>
      </c>
      <c r="D20195" s="429">
        <v>3.5090340000000002</v>
      </c>
      <c r="E20195" s="429">
        <v>3.8265280000000002</v>
      </c>
      <c r="F20195" s="429">
        <v>14.459819000000003</v>
      </c>
    </row>
    <row r="20196" spans="1:6" x14ac:dyDescent="0.3">
      <c r="A20196" s="336">
        <v>64070</v>
      </c>
      <c r="B20196" s="2" t="s">
        <v>295</v>
      </c>
      <c r="C20196" s="429">
        <v>7.3167530000000003</v>
      </c>
      <c r="D20196" s="429">
        <v>3.292999</v>
      </c>
      <c r="E20196" s="429">
        <v>4.0237540000000003</v>
      </c>
      <c r="F20196" s="429">
        <v>13.038732000000003</v>
      </c>
    </row>
    <row r="20197" spans="1:6" x14ac:dyDescent="0.3">
      <c r="A20197" s="336">
        <v>64071</v>
      </c>
      <c r="B20197" s="2" t="s">
        <v>295</v>
      </c>
      <c r="C20197" s="429">
        <v>7.2278479999999998</v>
      </c>
      <c r="D20197" s="429">
        <v>3.449541</v>
      </c>
      <c r="E20197" s="429">
        <v>3.7783069999999999</v>
      </c>
      <c r="F20197" s="429">
        <v>13.235987999999999</v>
      </c>
    </row>
    <row r="20198" spans="1:6" x14ac:dyDescent="0.3">
      <c r="A20198" s="336">
        <v>64074</v>
      </c>
      <c r="B20198" s="2" t="s">
        <v>295</v>
      </c>
      <c r="C20198" s="429">
        <v>7.330711</v>
      </c>
      <c r="D20198" s="429">
        <v>3.4988959999999998</v>
      </c>
      <c r="E20198" s="429">
        <v>3.8318150000000002</v>
      </c>
      <c r="F20198" s="429">
        <v>13.330749000000004</v>
      </c>
    </row>
    <row r="20199" spans="1:6" x14ac:dyDescent="0.3">
      <c r="A20199" s="336">
        <v>64075</v>
      </c>
      <c r="B20199" s="2" t="s">
        <v>295</v>
      </c>
      <c r="C20199" s="429">
        <v>7.334765</v>
      </c>
      <c r="D20199" s="429">
        <v>3.3853680000000002</v>
      </c>
      <c r="E20199" s="429">
        <v>3.9493969999999998</v>
      </c>
      <c r="F20199" s="429">
        <v>13.224193</v>
      </c>
    </row>
    <row r="20200" spans="1:6" x14ac:dyDescent="0.3">
      <c r="A20200" s="336">
        <v>64076</v>
      </c>
      <c r="B20200" s="2" t="s">
        <v>295</v>
      </c>
      <c r="C20200" s="429">
        <v>7.2544659999999999</v>
      </c>
      <c r="D20200" s="429">
        <v>3.395775</v>
      </c>
      <c r="E20200" s="429">
        <v>3.8586909999999999</v>
      </c>
      <c r="F20200" s="429">
        <v>13.108469999999997</v>
      </c>
    </row>
    <row r="20201" spans="1:6" x14ac:dyDescent="0.3">
      <c r="A20201" s="336">
        <v>64077</v>
      </c>
      <c r="B20201" s="2" t="s">
        <v>295</v>
      </c>
      <c r="C20201" s="429">
        <v>7.3250019999999996</v>
      </c>
      <c r="D20201" s="429">
        <v>3.5788449999999998</v>
      </c>
      <c r="E20201" s="429">
        <v>3.7461569999999997</v>
      </c>
      <c r="F20201" s="429">
        <v>13.710160000000002</v>
      </c>
    </row>
    <row r="20202" spans="1:6" x14ac:dyDescent="0.3">
      <c r="A20202" s="336">
        <v>64078</v>
      </c>
      <c r="B20202" s="2" t="s">
        <v>295</v>
      </c>
      <c r="C20202" s="429">
        <v>7.3454069999999998</v>
      </c>
      <c r="D20202" s="429">
        <v>3.2034280000000002</v>
      </c>
      <c r="E20202" s="429">
        <v>4.1419789999999992</v>
      </c>
      <c r="F20202" s="429">
        <v>14.373083000000001</v>
      </c>
    </row>
    <row r="20203" spans="1:6" x14ac:dyDescent="0.3">
      <c r="A20203" s="336">
        <v>64079</v>
      </c>
      <c r="B20203" s="2" t="s">
        <v>295</v>
      </c>
      <c r="C20203" s="429">
        <v>7.3786709999999998</v>
      </c>
      <c r="D20203" s="429">
        <v>3.9505780000000001</v>
      </c>
      <c r="E20203" s="429">
        <v>3.4280929999999996</v>
      </c>
      <c r="F20203" s="429">
        <v>13.249645999999998</v>
      </c>
    </row>
    <row r="20204" spans="1:6" x14ac:dyDescent="0.3">
      <c r="A20204" s="336">
        <v>64080</v>
      </c>
      <c r="B20204" s="2" t="s">
        <v>295</v>
      </c>
      <c r="C20204" s="429">
        <v>7.3147399999999996</v>
      </c>
      <c r="D20204" s="429">
        <v>3.227706</v>
      </c>
      <c r="E20204" s="429">
        <v>4.0870339999999992</v>
      </c>
      <c r="F20204" s="429">
        <v>13.423852999999994</v>
      </c>
    </row>
    <row r="20205" spans="1:6" x14ac:dyDescent="0.3">
      <c r="A20205" s="336">
        <v>64081</v>
      </c>
      <c r="B20205" s="2" t="s">
        <v>295</v>
      </c>
      <c r="C20205" s="429">
        <v>7.3480259999999999</v>
      </c>
      <c r="D20205" s="429">
        <v>3.2950119999999998</v>
      </c>
      <c r="E20205" s="429">
        <v>4.0530140000000001</v>
      </c>
      <c r="F20205" s="429">
        <v>14.135019999999997</v>
      </c>
    </row>
    <row r="20206" spans="1:6" x14ac:dyDescent="0.3">
      <c r="A20206" s="336">
        <v>64082</v>
      </c>
      <c r="B20206" s="2" t="s">
        <v>295</v>
      </c>
      <c r="C20206" s="429">
        <v>7.3446709999999999</v>
      </c>
      <c r="D20206" s="429">
        <v>3.272726</v>
      </c>
      <c r="E20206" s="429">
        <v>4.0719449999999995</v>
      </c>
      <c r="F20206" s="429">
        <v>14.086553999999992</v>
      </c>
    </row>
    <row r="20207" spans="1:6" x14ac:dyDescent="0.3">
      <c r="A20207" s="336">
        <v>64083</v>
      </c>
      <c r="B20207" s="2" t="s">
        <v>295</v>
      </c>
      <c r="C20207" s="429">
        <v>7.3427769999999999</v>
      </c>
      <c r="D20207" s="429">
        <v>3.2420979999999999</v>
      </c>
      <c r="E20207" s="429">
        <v>4.1006789999999995</v>
      </c>
      <c r="F20207" s="429">
        <v>14.336672</v>
      </c>
    </row>
    <row r="20208" spans="1:6" x14ac:dyDescent="0.3">
      <c r="A20208" s="336">
        <v>64084</v>
      </c>
      <c r="B20208" s="2" t="s">
        <v>295</v>
      </c>
      <c r="C20208" s="429">
        <v>7.2708930000000001</v>
      </c>
      <c r="D20208" s="429">
        <v>3.6972770000000001</v>
      </c>
      <c r="E20208" s="429">
        <v>3.5736159999999999</v>
      </c>
      <c r="F20208" s="429">
        <v>13.602114</v>
      </c>
    </row>
    <row r="20209" spans="1:6" x14ac:dyDescent="0.3">
      <c r="A20209" s="336">
        <v>64085</v>
      </c>
      <c r="B20209" s="2" t="s">
        <v>295</v>
      </c>
      <c r="C20209" s="429">
        <v>7.2747140000000003</v>
      </c>
      <c r="D20209" s="429">
        <v>3.7366540000000001</v>
      </c>
      <c r="E20209" s="429">
        <v>3.5380600000000002</v>
      </c>
      <c r="F20209" s="429">
        <v>13.427934999999998</v>
      </c>
    </row>
    <row r="20210" spans="1:6" x14ac:dyDescent="0.3">
      <c r="A20210" s="336">
        <v>64086</v>
      </c>
      <c r="B20210" s="2" t="s">
        <v>295</v>
      </c>
      <c r="C20210" s="429">
        <v>7.341342</v>
      </c>
      <c r="D20210" s="429">
        <v>3.2822100000000001</v>
      </c>
      <c r="E20210" s="429">
        <v>4.059132</v>
      </c>
      <c r="F20210" s="429">
        <v>13.392510000000009</v>
      </c>
    </row>
    <row r="20211" spans="1:6" x14ac:dyDescent="0.3">
      <c r="A20211" s="336">
        <v>64088</v>
      </c>
      <c r="B20211" s="2" t="s">
        <v>295</v>
      </c>
      <c r="C20211" s="429">
        <v>7.3389369999999996</v>
      </c>
      <c r="D20211" s="429">
        <v>3.5097109999999998</v>
      </c>
      <c r="E20211" s="429">
        <v>3.8292259999999998</v>
      </c>
      <c r="F20211" s="429">
        <v>13.718888</v>
      </c>
    </row>
    <row r="20212" spans="1:6" x14ac:dyDescent="0.3">
      <c r="A20212" s="336">
        <v>64089</v>
      </c>
      <c r="B20212" s="2" t="s">
        <v>295</v>
      </c>
      <c r="C20212" s="429">
        <v>7.3270770000000001</v>
      </c>
      <c r="D20212" s="429">
        <v>3.5759569999999998</v>
      </c>
      <c r="E20212" s="429">
        <v>3.7511200000000002</v>
      </c>
      <c r="F20212" s="429">
        <v>14.459728999999996</v>
      </c>
    </row>
    <row r="20213" spans="1:6" x14ac:dyDescent="0.3">
      <c r="A20213" s="336">
        <v>64093</v>
      </c>
      <c r="B20213" s="2" t="s">
        <v>295</v>
      </c>
      <c r="C20213" s="429">
        <v>7.2583960000000003</v>
      </c>
      <c r="D20213" s="429">
        <v>3.2419199999999999</v>
      </c>
      <c r="E20213" s="429">
        <v>4.0164760000000008</v>
      </c>
      <c r="F20213" s="429">
        <v>13.355564999999999</v>
      </c>
    </row>
    <row r="20214" spans="1:6" x14ac:dyDescent="0.3">
      <c r="A20214" s="336">
        <v>64096</v>
      </c>
      <c r="B20214" s="2" t="s">
        <v>295</v>
      </c>
      <c r="C20214" s="429">
        <v>7.1941709999999999</v>
      </c>
      <c r="D20214" s="429">
        <v>3.5463740000000001</v>
      </c>
      <c r="E20214" s="429">
        <v>3.6477969999999997</v>
      </c>
      <c r="F20214" s="429">
        <v>13.654778000000007</v>
      </c>
    </row>
    <row r="20215" spans="1:6" x14ac:dyDescent="0.3">
      <c r="A20215" s="336">
        <v>64097</v>
      </c>
      <c r="B20215" s="2" t="s">
        <v>295</v>
      </c>
      <c r="C20215" s="429">
        <v>7.2758000000000003</v>
      </c>
      <c r="D20215" s="429">
        <v>3.5326529999999998</v>
      </c>
      <c r="E20215" s="429">
        <v>3.7431470000000004</v>
      </c>
      <c r="F20215" s="429">
        <v>13.175661000000005</v>
      </c>
    </row>
    <row r="20216" spans="1:6" x14ac:dyDescent="0.3">
      <c r="A20216" s="336">
        <v>64098</v>
      </c>
      <c r="B20216" s="2" t="s">
        <v>295</v>
      </c>
      <c r="C20216" s="429">
        <v>7.3631180000000001</v>
      </c>
      <c r="D20216" s="429">
        <v>3.9717850000000001</v>
      </c>
      <c r="E20216" s="429">
        <v>3.3913329999999999</v>
      </c>
      <c r="F20216" s="429">
        <v>13.203959000000005</v>
      </c>
    </row>
    <row r="20217" spans="1:6" x14ac:dyDescent="0.3">
      <c r="A20217" s="336">
        <v>64101</v>
      </c>
      <c r="B20217" s="2" t="s">
        <v>295</v>
      </c>
      <c r="C20217" s="429">
        <v>7.4293240000000003</v>
      </c>
      <c r="D20217" s="429">
        <v>3.4725130000000002</v>
      </c>
      <c r="E20217" s="429">
        <v>3.9568110000000001</v>
      </c>
      <c r="F20217" s="429">
        <v>14.807917999999994</v>
      </c>
    </row>
    <row r="20218" spans="1:6" x14ac:dyDescent="0.3">
      <c r="A20218" s="336">
        <v>64102</v>
      </c>
      <c r="B20218" s="2" t="s">
        <v>295</v>
      </c>
      <c r="C20218" s="429">
        <v>7.431508</v>
      </c>
      <c r="D20218" s="429">
        <v>3.4700440000000001</v>
      </c>
      <c r="E20218" s="429">
        <v>3.9614639999999999</v>
      </c>
      <c r="F20218" s="429">
        <v>14.812269000000001</v>
      </c>
    </row>
    <row r="20219" spans="1:6" x14ac:dyDescent="0.3">
      <c r="A20219" s="336">
        <v>64105</v>
      </c>
      <c r="B20219" s="2" t="s">
        <v>295</v>
      </c>
      <c r="C20219" s="429">
        <v>7.4285160000000001</v>
      </c>
      <c r="D20219" s="429">
        <v>3.4619930000000001</v>
      </c>
      <c r="E20219" s="429">
        <v>3.966523</v>
      </c>
      <c r="F20219" s="429">
        <v>14.880792</v>
      </c>
    </row>
    <row r="20220" spans="1:6" x14ac:dyDescent="0.3">
      <c r="A20220" s="336">
        <v>64106</v>
      </c>
      <c r="B20220" s="2" t="s">
        <v>295</v>
      </c>
      <c r="C20220" s="429">
        <v>7.4252649999999996</v>
      </c>
      <c r="D20220" s="429">
        <v>3.451263</v>
      </c>
      <c r="E20220" s="429">
        <v>3.9740019999999996</v>
      </c>
      <c r="F20220" s="429">
        <v>14.902964999999995</v>
      </c>
    </row>
    <row r="20221" spans="1:6" x14ac:dyDescent="0.3">
      <c r="A20221" s="336">
        <v>64108</v>
      </c>
      <c r="B20221" s="2" t="s">
        <v>295</v>
      </c>
      <c r="C20221" s="429">
        <v>7.4353790000000002</v>
      </c>
      <c r="D20221" s="429">
        <v>3.449856</v>
      </c>
      <c r="E20221" s="429">
        <v>3.9855230000000001</v>
      </c>
      <c r="F20221" s="429">
        <v>14.907486999999996</v>
      </c>
    </row>
    <row r="20222" spans="1:6" x14ac:dyDescent="0.3">
      <c r="A20222" s="336">
        <v>64109</v>
      </c>
      <c r="B20222" s="2" t="s">
        <v>295</v>
      </c>
      <c r="C20222" s="429">
        <v>7.4276020000000003</v>
      </c>
      <c r="D20222" s="429">
        <v>3.4282349999999999</v>
      </c>
      <c r="E20222" s="429">
        <v>3.9993670000000003</v>
      </c>
      <c r="F20222" s="429">
        <v>14.931234999999994</v>
      </c>
    </row>
    <row r="20223" spans="1:6" x14ac:dyDescent="0.3">
      <c r="A20223" s="336">
        <v>64110</v>
      </c>
      <c r="B20223" s="2" t="s">
        <v>295</v>
      </c>
      <c r="C20223" s="429">
        <v>7.4134849999999997</v>
      </c>
      <c r="D20223" s="429">
        <v>3.4020860000000002</v>
      </c>
      <c r="E20223" s="429">
        <v>4.011398999999999</v>
      </c>
      <c r="F20223" s="429">
        <v>14.961379000000001</v>
      </c>
    </row>
    <row r="20224" spans="1:6" x14ac:dyDescent="0.3">
      <c r="A20224" s="336">
        <v>64111</v>
      </c>
      <c r="B20224" s="2" t="s">
        <v>295</v>
      </c>
      <c r="C20224" s="429">
        <v>7.426126</v>
      </c>
      <c r="D20224" s="429">
        <v>3.4339770000000001</v>
      </c>
      <c r="E20224" s="429">
        <v>3.9921489999999999</v>
      </c>
      <c r="F20224" s="429">
        <v>14.884073000000008</v>
      </c>
    </row>
    <row r="20225" spans="1:6" x14ac:dyDescent="0.3">
      <c r="A20225" s="336">
        <v>64112</v>
      </c>
      <c r="B20225" s="2" t="s">
        <v>295</v>
      </c>
      <c r="C20225" s="429">
        <v>7.4138909999999996</v>
      </c>
      <c r="D20225" s="429">
        <v>3.4105460000000001</v>
      </c>
      <c r="E20225" s="429">
        <v>4.0033449999999995</v>
      </c>
      <c r="F20225" s="429">
        <v>14.890074999999989</v>
      </c>
    </row>
    <row r="20226" spans="1:6" x14ac:dyDescent="0.3">
      <c r="A20226" s="336">
        <v>64113</v>
      </c>
      <c r="B20226" s="2" t="s">
        <v>295</v>
      </c>
      <c r="C20226" s="429">
        <v>7.4019209999999998</v>
      </c>
      <c r="D20226" s="429">
        <v>3.3892139999999999</v>
      </c>
      <c r="E20226" s="429">
        <v>4.0127069999999998</v>
      </c>
      <c r="F20226" s="429">
        <v>14.889192999999999</v>
      </c>
    </row>
    <row r="20227" spans="1:6" x14ac:dyDescent="0.3">
      <c r="A20227" s="336">
        <v>64114</v>
      </c>
      <c r="B20227" s="2" t="s">
        <v>295</v>
      </c>
      <c r="C20227" s="429">
        <v>7.3703950000000003</v>
      </c>
      <c r="D20227" s="429">
        <v>3.3322449999999999</v>
      </c>
      <c r="E20227" s="429">
        <v>4.0381499999999999</v>
      </c>
      <c r="F20227" s="429">
        <v>14.881982999999991</v>
      </c>
    </row>
    <row r="20228" spans="1:6" x14ac:dyDescent="0.3">
      <c r="A20228" s="336">
        <v>64116</v>
      </c>
      <c r="B20228" s="2" t="s">
        <v>295</v>
      </c>
      <c r="C20228" s="429">
        <v>7.4016900000000003</v>
      </c>
      <c r="D20228" s="429">
        <v>3.4731900000000002</v>
      </c>
      <c r="E20228" s="429">
        <v>3.9285000000000001</v>
      </c>
      <c r="F20228" s="429">
        <v>14.819340999999994</v>
      </c>
    </row>
    <row r="20229" spans="1:6" x14ac:dyDescent="0.3">
      <c r="A20229" s="336">
        <v>64117</v>
      </c>
      <c r="B20229" s="2" t="s">
        <v>295</v>
      </c>
      <c r="C20229" s="429">
        <v>7.3808290000000003</v>
      </c>
      <c r="D20229" s="429">
        <v>3.4687079999999999</v>
      </c>
      <c r="E20229" s="429">
        <v>3.9121210000000004</v>
      </c>
      <c r="F20229" s="429">
        <v>14.717408999999996</v>
      </c>
    </row>
    <row r="20230" spans="1:6" x14ac:dyDescent="0.3">
      <c r="A20230" s="336">
        <v>64118</v>
      </c>
      <c r="B20230" s="2" t="s">
        <v>295</v>
      </c>
      <c r="C20230" s="429">
        <v>7.3685330000000002</v>
      </c>
      <c r="D20230" s="429">
        <v>3.5000610000000001</v>
      </c>
      <c r="E20230" s="429">
        <v>3.8684720000000001</v>
      </c>
      <c r="F20230" s="429">
        <v>14.718747</v>
      </c>
    </row>
    <row r="20231" spans="1:6" x14ac:dyDescent="0.3">
      <c r="A20231" s="336">
        <v>64119</v>
      </c>
      <c r="B20231" s="2" t="s">
        <v>295</v>
      </c>
      <c r="C20231" s="429">
        <v>7.3603579999999997</v>
      </c>
      <c r="D20231" s="429">
        <v>3.4884770000000001</v>
      </c>
      <c r="E20231" s="429">
        <v>3.8718809999999997</v>
      </c>
      <c r="F20231" s="429">
        <v>14.671382999999999</v>
      </c>
    </row>
    <row r="20232" spans="1:6" x14ac:dyDescent="0.3">
      <c r="A20232" s="336">
        <v>64120</v>
      </c>
      <c r="B20232" s="2" t="s">
        <v>295</v>
      </c>
      <c r="C20232" s="429">
        <v>7.3925700000000001</v>
      </c>
      <c r="D20232" s="429">
        <v>3.4506329999999998</v>
      </c>
      <c r="E20232" s="429">
        <v>3.9419370000000002</v>
      </c>
      <c r="F20232" s="429">
        <v>14.720731999999998</v>
      </c>
    </row>
    <row r="20233" spans="1:6" x14ac:dyDescent="0.3">
      <c r="A20233" s="336">
        <v>64123</v>
      </c>
      <c r="B20233" s="2" t="s">
        <v>295</v>
      </c>
      <c r="C20233" s="429">
        <v>7.4026810000000003</v>
      </c>
      <c r="D20233" s="429">
        <v>3.446043</v>
      </c>
      <c r="E20233" s="429">
        <v>3.9566380000000003</v>
      </c>
      <c r="F20233" s="429">
        <v>14.761461000000004</v>
      </c>
    </row>
    <row r="20234" spans="1:6" x14ac:dyDescent="0.3">
      <c r="A20234" s="336">
        <v>64124</v>
      </c>
      <c r="B20234" s="2" t="s">
        <v>295</v>
      </c>
      <c r="C20234" s="429">
        <v>7.4127999999999998</v>
      </c>
      <c r="D20234" s="429">
        <v>3.4457300000000002</v>
      </c>
      <c r="E20234" s="429">
        <v>3.9670699999999997</v>
      </c>
      <c r="F20234" s="429">
        <v>14.817386999999997</v>
      </c>
    </row>
    <row r="20235" spans="1:6" x14ac:dyDescent="0.3">
      <c r="A20235" s="336">
        <v>64125</v>
      </c>
      <c r="B20235" s="2" t="s">
        <v>295</v>
      </c>
      <c r="C20235" s="429">
        <v>7.3944289999999997</v>
      </c>
      <c r="D20235" s="429">
        <v>3.4360940000000002</v>
      </c>
      <c r="E20235" s="429">
        <v>3.9583349999999995</v>
      </c>
      <c r="F20235" s="429">
        <v>14.679847000000002</v>
      </c>
    </row>
    <row r="20236" spans="1:6" x14ac:dyDescent="0.3">
      <c r="A20236" s="336">
        <v>64126</v>
      </c>
      <c r="B20236" s="2" t="s">
        <v>295</v>
      </c>
      <c r="C20236" s="429">
        <v>7.3992329999999997</v>
      </c>
      <c r="D20236" s="429">
        <v>3.4304060000000001</v>
      </c>
      <c r="E20236" s="429">
        <v>3.9688269999999997</v>
      </c>
      <c r="F20236" s="429">
        <v>14.689927000000004</v>
      </c>
    </row>
    <row r="20237" spans="1:6" x14ac:dyDescent="0.3">
      <c r="A20237" s="336">
        <v>64127</v>
      </c>
      <c r="B20237" s="2" t="s">
        <v>295</v>
      </c>
      <c r="C20237" s="429">
        <v>7.4186930000000002</v>
      </c>
      <c r="D20237" s="429">
        <v>3.4384049999999999</v>
      </c>
      <c r="E20237" s="429">
        <v>3.9802880000000003</v>
      </c>
      <c r="F20237" s="429">
        <v>14.828198000000008</v>
      </c>
    </row>
    <row r="20238" spans="1:6" x14ac:dyDescent="0.3">
      <c r="A20238" s="336">
        <v>64128</v>
      </c>
      <c r="B20238" s="2" t="s">
        <v>295</v>
      </c>
      <c r="C20238" s="429">
        <v>7.4142849999999996</v>
      </c>
      <c r="D20238" s="429">
        <v>3.4217970000000002</v>
      </c>
      <c r="E20238" s="429">
        <v>3.9924879999999994</v>
      </c>
      <c r="F20238" s="429">
        <v>14.819015999999991</v>
      </c>
    </row>
    <row r="20239" spans="1:6" x14ac:dyDescent="0.3">
      <c r="A20239" s="336">
        <v>64129</v>
      </c>
      <c r="B20239" s="2" t="s">
        <v>295</v>
      </c>
      <c r="C20239" s="429">
        <v>7.3922080000000001</v>
      </c>
      <c r="D20239" s="429">
        <v>3.400493</v>
      </c>
      <c r="E20239" s="429">
        <v>3.9917150000000001</v>
      </c>
      <c r="F20239" s="429">
        <v>14.671515999999997</v>
      </c>
    </row>
    <row r="20240" spans="1:6" x14ac:dyDescent="0.3">
      <c r="A20240" s="336">
        <v>64130</v>
      </c>
      <c r="B20240" s="2" t="s">
        <v>295</v>
      </c>
      <c r="C20240" s="429">
        <v>7.4027050000000001</v>
      </c>
      <c r="D20240" s="429">
        <v>3.3967130000000001</v>
      </c>
      <c r="E20240" s="429">
        <v>4.005992</v>
      </c>
      <c r="F20240" s="429">
        <v>14.837576999999996</v>
      </c>
    </row>
    <row r="20241" spans="1:6" x14ac:dyDescent="0.3">
      <c r="A20241" s="336">
        <v>64131</v>
      </c>
      <c r="B20241" s="2" t="s">
        <v>295</v>
      </c>
      <c r="C20241" s="429">
        <v>7.372274</v>
      </c>
      <c r="D20241" s="429">
        <v>3.3349489999999999</v>
      </c>
      <c r="E20241" s="429">
        <v>4.0373250000000001</v>
      </c>
      <c r="F20241" s="429">
        <v>14.960354999999993</v>
      </c>
    </row>
    <row r="20242" spans="1:6" x14ac:dyDescent="0.3">
      <c r="A20242" s="336">
        <v>64132</v>
      </c>
      <c r="B20242" s="2" t="s">
        <v>295</v>
      </c>
      <c r="C20242" s="429">
        <v>7.380852</v>
      </c>
      <c r="D20242" s="429">
        <v>3.356614</v>
      </c>
      <c r="E20242" s="429">
        <v>4.0242380000000004</v>
      </c>
      <c r="F20242" s="429">
        <v>14.82812899999999</v>
      </c>
    </row>
    <row r="20243" spans="1:6" x14ac:dyDescent="0.3">
      <c r="A20243" s="336">
        <v>64133</v>
      </c>
      <c r="B20243" s="2" t="s">
        <v>295</v>
      </c>
      <c r="C20243" s="429">
        <v>7.3714979999999999</v>
      </c>
      <c r="D20243" s="429">
        <v>3.370501</v>
      </c>
      <c r="E20243" s="429">
        <v>4.0009969999999999</v>
      </c>
      <c r="F20243" s="429">
        <v>14.502122999999997</v>
      </c>
    </row>
    <row r="20244" spans="1:6" x14ac:dyDescent="0.3">
      <c r="A20244" s="336">
        <v>64134</v>
      </c>
      <c r="B20244" s="2" t="s">
        <v>295</v>
      </c>
      <c r="C20244" s="429">
        <v>7.354203</v>
      </c>
      <c r="D20244" s="429">
        <v>3.3121589999999999</v>
      </c>
      <c r="E20244" s="429">
        <v>4.0420440000000006</v>
      </c>
      <c r="F20244" s="429">
        <v>14.549782000000008</v>
      </c>
    </row>
    <row r="20245" spans="1:6" x14ac:dyDescent="0.3">
      <c r="A20245" s="336">
        <v>64136</v>
      </c>
      <c r="B20245" s="2" t="s">
        <v>295</v>
      </c>
      <c r="C20245" s="429">
        <v>7.3575860000000004</v>
      </c>
      <c r="D20245" s="429">
        <v>3.3628870000000002</v>
      </c>
      <c r="E20245" s="429">
        <v>3.9946990000000002</v>
      </c>
      <c r="F20245" s="429">
        <v>14.242221999999998</v>
      </c>
    </row>
    <row r="20246" spans="1:6" x14ac:dyDescent="0.3">
      <c r="A20246" s="336">
        <v>64137</v>
      </c>
      <c r="B20246" s="2" t="s">
        <v>295</v>
      </c>
      <c r="C20246" s="429">
        <v>7.3570380000000002</v>
      </c>
      <c r="D20246" s="429">
        <v>3.3125170000000002</v>
      </c>
      <c r="E20246" s="429">
        <v>4.0445209999999996</v>
      </c>
      <c r="F20246" s="429">
        <v>14.822320999999988</v>
      </c>
    </row>
    <row r="20247" spans="1:6" x14ac:dyDescent="0.3">
      <c r="A20247" s="336">
        <v>64138</v>
      </c>
      <c r="B20247" s="2" t="s">
        <v>295</v>
      </c>
      <c r="C20247" s="429">
        <v>7.3632840000000002</v>
      </c>
      <c r="D20247" s="429">
        <v>3.3392840000000001</v>
      </c>
      <c r="E20247" s="429">
        <v>4.024</v>
      </c>
      <c r="F20247" s="429">
        <v>14.50431600000001</v>
      </c>
    </row>
    <row r="20248" spans="1:6" x14ac:dyDescent="0.3">
      <c r="A20248" s="336">
        <v>64139</v>
      </c>
      <c r="B20248" s="2" t="s">
        <v>295</v>
      </c>
      <c r="C20248" s="429">
        <v>7.3535849999999998</v>
      </c>
      <c r="D20248" s="429">
        <v>3.3333870000000001</v>
      </c>
      <c r="E20248" s="429">
        <v>4.0201979999999997</v>
      </c>
      <c r="F20248" s="429">
        <v>14.184486000000007</v>
      </c>
    </row>
    <row r="20249" spans="1:6" x14ac:dyDescent="0.3">
      <c r="A20249" s="336">
        <v>64145</v>
      </c>
      <c r="B20249" s="2" t="s">
        <v>295</v>
      </c>
      <c r="C20249" s="429">
        <v>7.3464720000000003</v>
      </c>
      <c r="D20249" s="429">
        <v>3.273466</v>
      </c>
      <c r="E20249" s="429">
        <v>4.0730060000000003</v>
      </c>
      <c r="F20249" s="429">
        <v>14.882204000000002</v>
      </c>
    </row>
    <row r="20250" spans="1:6" x14ac:dyDescent="0.3">
      <c r="A20250" s="336">
        <v>64146</v>
      </c>
      <c r="B20250" s="2" t="s">
        <v>295</v>
      </c>
      <c r="C20250" s="429">
        <v>7.3480590000000001</v>
      </c>
      <c r="D20250" s="429">
        <v>3.2779729999999998</v>
      </c>
      <c r="E20250" s="429">
        <v>4.0700859999999999</v>
      </c>
      <c r="F20250" s="429">
        <v>14.935869999999987</v>
      </c>
    </row>
    <row r="20251" spans="1:6" x14ac:dyDescent="0.3">
      <c r="A20251" s="336">
        <v>64147</v>
      </c>
      <c r="B20251" s="2" t="s">
        <v>295</v>
      </c>
      <c r="C20251" s="429">
        <v>7.3466769999999997</v>
      </c>
      <c r="D20251" s="429">
        <v>3.2624499999999999</v>
      </c>
      <c r="E20251" s="429">
        <v>4.0842270000000003</v>
      </c>
      <c r="F20251" s="429">
        <v>14.79989599999999</v>
      </c>
    </row>
    <row r="20252" spans="1:6" x14ac:dyDescent="0.3">
      <c r="A20252" s="336">
        <v>64149</v>
      </c>
      <c r="B20252" s="2" t="s">
        <v>295</v>
      </c>
      <c r="C20252" s="429">
        <v>7.3465369999999997</v>
      </c>
      <c r="D20252" s="429">
        <v>3.2750569999999999</v>
      </c>
      <c r="E20252" s="429">
        <v>4.0714799999999993</v>
      </c>
      <c r="F20252" s="429">
        <v>14.415803999999994</v>
      </c>
    </row>
    <row r="20253" spans="1:6" x14ac:dyDescent="0.3">
      <c r="A20253" s="336">
        <v>64150</v>
      </c>
      <c r="B20253" s="2" t="s">
        <v>295</v>
      </c>
      <c r="C20253" s="429">
        <v>7.3931810000000002</v>
      </c>
      <c r="D20253" s="429">
        <v>3.544</v>
      </c>
      <c r="E20253" s="429">
        <v>3.8491810000000002</v>
      </c>
      <c r="F20253" s="429">
        <v>14.532254999999985</v>
      </c>
    </row>
    <row r="20254" spans="1:6" x14ac:dyDescent="0.3">
      <c r="A20254" s="336">
        <v>64151</v>
      </c>
      <c r="B20254" s="2" t="s">
        <v>295</v>
      </c>
      <c r="C20254" s="429">
        <v>7.373316</v>
      </c>
      <c r="D20254" s="429">
        <v>3.571882</v>
      </c>
      <c r="E20254" s="429">
        <v>3.801434</v>
      </c>
      <c r="F20254" s="429">
        <v>14.478861999999999</v>
      </c>
    </row>
    <row r="20255" spans="1:6" x14ac:dyDescent="0.3">
      <c r="A20255" s="336">
        <v>64152</v>
      </c>
      <c r="B20255" s="2" t="s">
        <v>295</v>
      </c>
      <c r="C20255" s="429">
        <v>7.3841219999999996</v>
      </c>
      <c r="D20255" s="429">
        <v>3.7672940000000001</v>
      </c>
      <c r="E20255" s="429">
        <v>3.6168279999999995</v>
      </c>
      <c r="F20255" s="429">
        <v>13.779176999999997</v>
      </c>
    </row>
    <row r="20256" spans="1:6" x14ac:dyDescent="0.3">
      <c r="A20256" s="336">
        <v>64153</v>
      </c>
      <c r="B20256" s="2" t="s">
        <v>295</v>
      </c>
      <c r="C20256" s="429">
        <v>7.3712900000000001</v>
      </c>
      <c r="D20256" s="429">
        <v>3.7799550000000002</v>
      </c>
      <c r="E20256" s="429">
        <v>3.5913349999999999</v>
      </c>
      <c r="F20256" s="429">
        <v>13.837953999999996</v>
      </c>
    </row>
    <row r="20257" spans="1:6" x14ac:dyDescent="0.3">
      <c r="A20257" s="336">
        <v>64154</v>
      </c>
      <c r="B20257" s="2" t="s">
        <v>295</v>
      </c>
      <c r="C20257" s="429">
        <v>7.3550649999999997</v>
      </c>
      <c r="D20257" s="429">
        <v>3.6026159999999998</v>
      </c>
      <c r="E20257" s="429">
        <v>3.7524489999999999</v>
      </c>
      <c r="F20257" s="429">
        <v>14.404862000000001</v>
      </c>
    </row>
    <row r="20258" spans="1:6" x14ac:dyDescent="0.3">
      <c r="A20258" s="336">
        <v>64155</v>
      </c>
      <c r="B20258" s="2" t="s">
        <v>295</v>
      </c>
      <c r="C20258" s="429">
        <v>7.3455450000000004</v>
      </c>
      <c r="D20258" s="429">
        <v>3.5301450000000001</v>
      </c>
      <c r="E20258" s="429">
        <v>3.8154000000000003</v>
      </c>
      <c r="F20258" s="429">
        <v>14.620123000000007</v>
      </c>
    </row>
    <row r="20259" spans="1:6" x14ac:dyDescent="0.3">
      <c r="A20259" s="336">
        <v>64156</v>
      </c>
      <c r="B20259" s="2" t="s">
        <v>295</v>
      </c>
      <c r="C20259" s="429">
        <v>7.3409050000000002</v>
      </c>
      <c r="D20259" s="429">
        <v>3.514208</v>
      </c>
      <c r="E20259" s="429">
        <v>3.8266970000000002</v>
      </c>
      <c r="F20259" s="429">
        <v>14.617470999999995</v>
      </c>
    </row>
    <row r="20260" spans="1:6" x14ac:dyDescent="0.3">
      <c r="A20260" s="336">
        <v>64157</v>
      </c>
      <c r="B20260" s="2" t="s">
        <v>295</v>
      </c>
      <c r="C20260" s="429">
        <v>7.3357089999999996</v>
      </c>
      <c r="D20260" s="429">
        <v>3.5105949999999999</v>
      </c>
      <c r="E20260" s="429">
        <v>3.8251139999999997</v>
      </c>
      <c r="F20260" s="429">
        <v>14.575264000000004</v>
      </c>
    </row>
    <row r="20261" spans="1:6" x14ac:dyDescent="0.3">
      <c r="A20261" s="336">
        <v>64158</v>
      </c>
      <c r="B20261" s="2" t="s">
        <v>295</v>
      </c>
      <c r="C20261" s="429">
        <v>7.347048</v>
      </c>
      <c r="D20261" s="429">
        <v>3.494405</v>
      </c>
      <c r="E20261" s="429">
        <v>3.852643</v>
      </c>
      <c r="F20261" s="429">
        <v>14.613638000000002</v>
      </c>
    </row>
    <row r="20262" spans="1:6" x14ac:dyDescent="0.3">
      <c r="A20262" s="336">
        <v>64161</v>
      </c>
      <c r="B20262" s="2" t="s">
        <v>295</v>
      </c>
      <c r="C20262" s="429">
        <v>7.3618649999999999</v>
      </c>
      <c r="D20262" s="429">
        <v>3.457592</v>
      </c>
      <c r="E20262" s="429">
        <v>3.9042729999999999</v>
      </c>
      <c r="F20262" s="429">
        <v>14.568008999999996</v>
      </c>
    </row>
    <row r="20263" spans="1:6" x14ac:dyDescent="0.3">
      <c r="A20263" s="336">
        <v>64163</v>
      </c>
      <c r="B20263" s="2" t="s">
        <v>295</v>
      </c>
      <c r="C20263" s="429">
        <v>7.3616929999999998</v>
      </c>
      <c r="D20263" s="429">
        <v>3.7288709999999998</v>
      </c>
      <c r="E20263" s="429">
        <v>3.632822</v>
      </c>
      <c r="F20263" s="429">
        <v>14.011282999999985</v>
      </c>
    </row>
    <row r="20264" spans="1:6" x14ac:dyDescent="0.3">
      <c r="A20264" s="336">
        <v>64164</v>
      </c>
      <c r="B20264" s="2" t="s">
        <v>295</v>
      </c>
      <c r="C20264" s="429">
        <v>7.348268</v>
      </c>
      <c r="D20264" s="429">
        <v>3.6128960000000001</v>
      </c>
      <c r="E20264" s="429">
        <v>3.7353719999999999</v>
      </c>
      <c r="F20264" s="429">
        <v>14.373877</v>
      </c>
    </row>
    <row r="20265" spans="1:6" x14ac:dyDescent="0.3">
      <c r="A20265" s="336">
        <v>64165</v>
      </c>
      <c r="B20265" s="2" t="s">
        <v>295</v>
      </c>
      <c r="C20265" s="429">
        <v>7.3379779999999997</v>
      </c>
      <c r="D20265" s="429">
        <v>3.5336129999999999</v>
      </c>
      <c r="E20265" s="429">
        <v>3.8043649999999998</v>
      </c>
      <c r="F20265" s="429">
        <v>14.604325999999993</v>
      </c>
    </row>
    <row r="20266" spans="1:6" x14ac:dyDescent="0.3">
      <c r="A20266" s="336">
        <v>64166</v>
      </c>
      <c r="B20266" s="2" t="s">
        <v>295</v>
      </c>
      <c r="C20266" s="429">
        <v>7.332465</v>
      </c>
      <c r="D20266" s="429">
        <v>3.5287199999999999</v>
      </c>
      <c r="E20266" s="429">
        <v>3.8037450000000002</v>
      </c>
      <c r="F20266" s="429">
        <v>14.568877000000001</v>
      </c>
    </row>
    <row r="20267" spans="1:6" x14ac:dyDescent="0.3">
      <c r="A20267" s="336">
        <v>64167</v>
      </c>
      <c r="B20267" s="2" t="s">
        <v>295</v>
      </c>
      <c r="C20267" s="429">
        <v>7.3284229999999999</v>
      </c>
      <c r="D20267" s="429">
        <v>3.5261939999999998</v>
      </c>
      <c r="E20267" s="429">
        <v>3.8022290000000001</v>
      </c>
      <c r="F20267" s="429">
        <v>14.542156999999996</v>
      </c>
    </row>
    <row r="20268" spans="1:6" x14ac:dyDescent="0.3">
      <c r="A20268" s="336">
        <v>64401</v>
      </c>
      <c r="B20268" s="2" t="s">
        <v>295</v>
      </c>
      <c r="C20268" s="429">
        <v>7.2938020000000003</v>
      </c>
      <c r="D20268" s="429">
        <v>3.5132940000000001</v>
      </c>
      <c r="E20268" s="429">
        <v>3.7805080000000002</v>
      </c>
      <c r="F20268" s="429">
        <v>14.682008</v>
      </c>
    </row>
    <row r="20269" spans="1:6" x14ac:dyDescent="0.3">
      <c r="A20269" s="336">
        <v>64402</v>
      </c>
      <c r="B20269" s="2" t="s">
        <v>295</v>
      </c>
      <c r="C20269" s="429">
        <v>7.0826880000000001</v>
      </c>
      <c r="D20269" s="429">
        <v>3.79182</v>
      </c>
      <c r="E20269" s="429">
        <v>3.2908680000000001</v>
      </c>
      <c r="F20269" s="429">
        <v>13.30586700000001</v>
      </c>
    </row>
    <row r="20270" spans="1:6" x14ac:dyDescent="0.3">
      <c r="A20270" s="336">
        <v>64421</v>
      </c>
      <c r="B20270" s="2" t="s">
        <v>295</v>
      </c>
      <c r="C20270" s="429">
        <v>7.25617</v>
      </c>
      <c r="D20270" s="429">
        <v>3.262991</v>
      </c>
      <c r="E20270" s="429">
        <v>3.993179</v>
      </c>
      <c r="F20270" s="429">
        <v>15.817304000000004</v>
      </c>
    </row>
    <row r="20271" spans="1:6" x14ac:dyDescent="0.3">
      <c r="A20271" s="336">
        <v>64422</v>
      </c>
      <c r="B20271" s="2" t="s">
        <v>295</v>
      </c>
      <c r="C20271" s="429">
        <v>7.1789899999999998</v>
      </c>
      <c r="D20271" s="429">
        <v>3.545668</v>
      </c>
      <c r="E20271" s="429">
        <v>3.6333219999999997</v>
      </c>
      <c r="F20271" s="429">
        <v>14.213451999999993</v>
      </c>
    </row>
    <row r="20272" spans="1:6" x14ac:dyDescent="0.3">
      <c r="A20272" s="336">
        <v>64423</v>
      </c>
      <c r="B20272" s="2" t="s">
        <v>295</v>
      </c>
      <c r="C20272" s="429">
        <v>7.1879710000000001</v>
      </c>
      <c r="D20272" s="429">
        <v>3.610239</v>
      </c>
      <c r="E20272" s="429">
        <v>3.5777320000000001</v>
      </c>
      <c r="F20272" s="429">
        <v>14.246836000000002</v>
      </c>
    </row>
    <row r="20273" spans="1:6" x14ac:dyDescent="0.3">
      <c r="A20273" s="336">
        <v>64424</v>
      </c>
      <c r="B20273" s="2" t="s">
        <v>295</v>
      </c>
      <c r="C20273" s="429">
        <v>7.0050699999999999</v>
      </c>
      <c r="D20273" s="429">
        <v>3.8870499999999999</v>
      </c>
      <c r="E20273" s="429">
        <v>3.11802</v>
      </c>
      <c r="F20273" s="429">
        <v>13.195837000000001</v>
      </c>
    </row>
    <row r="20274" spans="1:6" x14ac:dyDescent="0.3">
      <c r="A20274" s="336">
        <v>64426</v>
      </c>
      <c r="B20274" s="2" t="s">
        <v>295</v>
      </c>
      <c r="C20274" s="429">
        <v>6.889303</v>
      </c>
      <c r="D20274" s="429">
        <v>3.9419979999999999</v>
      </c>
      <c r="E20274" s="429">
        <v>2.9473050000000001</v>
      </c>
      <c r="F20274" s="429">
        <v>12.781666999999992</v>
      </c>
    </row>
    <row r="20275" spans="1:6" x14ac:dyDescent="0.3">
      <c r="A20275" s="336">
        <v>64427</v>
      </c>
      <c r="B20275" s="2" t="s">
        <v>295</v>
      </c>
      <c r="C20275" s="429">
        <v>7.23306</v>
      </c>
      <c r="D20275" s="429">
        <v>3.463374</v>
      </c>
      <c r="E20275" s="429">
        <v>3.7696860000000001</v>
      </c>
      <c r="F20275" s="429">
        <v>14.941808999999999</v>
      </c>
    </row>
    <row r="20276" spans="1:6" x14ac:dyDescent="0.3">
      <c r="A20276" s="336">
        <v>64428</v>
      </c>
      <c r="B20276" s="2" t="s">
        <v>295</v>
      </c>
      <c r="C20276" s="429">
        <v>7.1470969999999996</v>
      </c>
      <c r="D20276" s="429">
        <v>3.7600929999999999</v>
      </c>
      <c r="E20276" s="429">
        <v>3.3870039999999997</v>
      </c>
      <c r="F20276" s="429">
        <v>13.965165999999996</v>
      </c>
    </row>
    <row r="20277" spans="1:6" x14ac:dyDescent="0.3">
      <c r="A20277" s="336">
        <v>64429</v>
      </c>
      <c r="B20277" s="2" t="s">
        <v>295</v>
      </c>
      <c r="C20277" s="429">
        <v>7.1865620000000003</v>
      </c>
      <c r="D20277" s="429">
        <v>3.6526619999999999</v>
      </c>
      <c r="E20277" s="429">
        <v>3.5339000000000005</v>
      </c>
      <c r="F20277" s="429">
        <v>13.860049999999987</v>
      </c>
    </row>
    <row r="20278" spans="1:6" x14ac:dyDescent="0.3">
      <c r="A20278" s="336">
        <v>64430</v>
      </c>
      <c r="B20278" s="2" t="s">
        <v>295</v>
      </c>
      <c r="C20278" s="429">
        <v>7.2040819999999997</v>
      </c>
      <c r="D20278" s="429">
        <v>3.4971260000000002</v>
      </c>
      <c r="E20278" s="429">
        <v>3.7069559999999995</v>
      </c>
      <c r="F20278" s="429">
        <v>14.505580999999996</v>
      </c>
    </row>
    <row r="20279" spans="1:6" x14ac:dyDescent="0.3">
      <c r="A20279" s="336">
        <v>64431</v>
      </c>
      <c r="B20279" s="2" t="s">
        <v>295</v>
      </c>
      <c r="C20279" s="429">
        <v>7.0996709999999998</v>
      </c>
      <c r="D20279" s="429">
        <v>3.8742960000000002</v>
      </c>
      <c r="E20279" s="429">
        <v>3.2253749999999997</v>
      </c>
      <c r="F20279" s="429">
        <v>13.285549000000003</v>
      </c>
    </row>
    <row r="20280" spans="1:6" x14ac:dyDescent="0.3">
      <c r="A20280" s="336">
        <v>64432</v>
      </c>
      <c r="B20280" s="2" t="s">
        <v>295</v>
      </c>
      <c r="C20280" s="429">
        <v>7.1353689999999999</v>
      </c>
      <c r="D20280" s="429">
        <v>3.7464569999999999</v>
      </c>
      <c r="E20280" s="429">
        <v>3.3889119999999999</v>
      </c>
      <c r="F20280" s="429">
        <v>13.371766000000001</v>
      </c>
    </row>
    <row r="20281" spans="1:6" x14ac:dyDescent="0.3">
      <c r="A20281" s="336">
        <v>64433</v>
      </c>
      <c r="B20281" s="2" t="s">
        <v>295</v>
      </c>
      <c r="C20281" s="429">
        <v>7.1519240000000002</v>
      </c>
      <c r="D20281" s="429">
        <v>3.711878</v>
      </c>
      <c r="E20281" s="429">
        <v>3.4400460000000002</v>
      </c>
      <c r="F20281" s="429">
        <v>13.564895000000007</v>
      </c>
    </row>
    <row r="20282" spans="1:6" x14ac:dyDescent="0.3">
      <c r="A20282" s="336">
        <v>64434</v>
      </c>
      <c r="B20282" s="2" t="s">
        <v>295</v>
      </c>
      <c r="C20282" s="429">
        <v>7.1461949999999996</v>
      </c>
      <c r="D20282" s="429">
        <v>3.7684449999999998</v>
      </c>
      <c r="E20282" s="429">
        <v>3.3777499999999998</v>
      </c>
      <c r="F20282" s="429">
        <v>13.444375999999991</v>
      </c>
    </row>
    <row r="20283" spans="1:6" x14ac:dyDescent="0.3">
      <c r="A20283" s="336">
        <v>64436</v>
      </c>
      <c r="B20283" s="2" t="s">
        <v>295</v>
      </c>
      <c r="C20283" s="429">
        <v>7.2376269999999998</v>
      </c>
      <c r="D20283" s="429">
        <v>3.407832</v>
      </c>
      <c r="E20283" s="429">
        <v>3.8297949999999998</v>
      </c>
      <c r="F20283" s="429">
        <v>14.945567999999991</v>
      </c>
    </row>
    <row r="20284" spans="1:6" x14ac:dyDescent="0.3">
      <c r="A20284" s="336">
        <v>64437</v>
      </c>
      <c r="B20284" s="2" t="s">
        <v>295</v>
      </c>
      <c r="C20284" s="429">
        <v>7.3330109999999999</v>
      </c>
      <c r="D20284" s="429">
        <v>3.2656700000000001</v>
      </c>
      <c r="E20284" s="429">
        <v>4.0673409999999999</v>
      </c>
      <c r="F20284" s="429">
        <v>17.205914999999997</v>
      </c>
    </row>
    <row r="20285" spans="1:6" x14ac:dyDescent="0.3">
      <c r="A20285" s="336">
        <v>64438</v>
      </c>
      <c r="B20285" s="2" t="s">
        <v>295</v>
      </c>
      <c r="C20285" s="429">
        <v>7.1232290000000003</v>
      </c>
      <c r="D20285" s="429">
        <v>3.7230500000000002</v>
      </c>
      <c r="E20285" s="429">
        <v>3.4001790000000001</v>
      </c>
      <c r="F20285" s="429">
        <v>13.528750999999993</v>
      </c>
    </row>
    <row r="20286" spans="1:6" x14ac:dyDescent="0.3">
      <c r="A20286" s="336">
        <v>64439</v>
      </c>
      <c r="B20286" s="2" t="s">
        <v>295</v>
      </c>
      <c r="C20286" s="429">
        <v>7.3299250000000002</v>
      </c>
      <c r="D20286" s="429">
        <v>3.6753040000000001</v>
      </c>
      <c r="E20286" s="429">
        <v>3.6546210000000001</v>
      </c>
      <c r="F20286" s="429">
        <v>14.152680000000011</v>
      </c>
    </row>
    <row r="20287" spans="1:6" x14ac:dyDescent="0.3">
      <c r="A20287" s="336">
        <v>64440</v>
      </c>
      <c r="B20287" s="2" t="s">
        <v>295</v>
      </c>
      <c r="C20287" s="429">
        <v>7.3069319999999998</v>
      </c>
      <c r="D20287" s="429">
        <v>3.6185290000000001</v>
      </c>
      <c r="E20287" s="429">
        <v>3.6884029999999997</v>
      </c>
      <c r="F20287" s="429">
        <v>14.350810000000003</v>
      </c>
    </row>
    <row r="20288" spans="1:6" x14ac:dyDescent="0.3">
      <c r="A20288" s="336">
        <v>64441</v>
      </c>
      <c r="B20288" s="2" t="s">
        <v>295</v>
      </c>
      <c r="C20288" s="429">
        <v>7.02501</v>
      </c>
      <c r="D20288" s="429">
        <v>3.867165</v>
      </c>
      <c r="E20288" s="429">
        <v>3.157845</v>
      </c>
      <c r="F20288" s="429">
        <v>12.890015000000005</v>
      </c>
    </row>
    <row r="20289" spans="1:6" x14ac:dyDescent="0.3">
      <c r="A20289" s="336">
        <v>64442</v>
      </c>
      <c r="B20289" s="2" t="s">
        <v>295</v>
      </c>
      <c r="C20289" s="429">
        <v>6.9357600000000001</v>
      </c>
      <c r="D20289" s="429">
        <v>3.915381</v>
      </c>
      <c r="E20289" s="429">
        <v>3.0203790000000001</v>
      </c>
      <c r="F20289" s="429">
        <v>12.774786999999993</v>
      </c>
    </row>
    <row r="20290" spans="1:6" x14ac:dyDescent="0.3">
      <c r="A20290" s="336">
        <v>64443</v>
      </c>
      <c r="B20290" s="2" t="s">
        <v>295</v>
      </c>
      <c r="C20290" s="429">
        <v>7.2526760000000001</v>
      </c>
      <c r="D20290" s="429">
        <v>3.4513310000000001</v>
      </c>
      <c r="E20290" s="429">
        <v>3.801345</v>
      </c>
      <c r="F20290" s="429">
        <v>14.83692400000001</v>
      </c>
    </row>
    <row r="20291" spans="1:6" x14ac:dyDescent="0.3">
      <c r="A20291" s="336">
        <v>64444</v>
      </c>
      <c r="B20291" s="2" t="s">
        <v>295</v>
      </c>
      <c r="C20291" s="429">
        <v>7.3186879999999999</v>
      </c>
      <c r="D20291" s="429">
        <v>3.626738</v>
      </c>
      <c r="E20291" s="429">
        <v>3.6919499999999998</v>
      </c>
      <c r="F20291" s="429">
        <v>14.294520999999996</v>
      </c>
    </row>
    <row r="20292" spans="1:6" x14ac:dyDescent="0.3">
      <c r="A20292" s="336">
        <v>64445</v>
      </c>
      <c r="B20292" s="2" t="s">
        <v>295</v>
      </c>
      <c r="C20292" s="429">
        <v>7.1338879999999998</v>
      </c>
      <c r="D20292" s="429">
        <v>3.750753</v>
      </c>
      <c r="E20292" s="429">
        <v>3.3831349999999998</v>
      </c>
      <c r="F20292" s="429">
        <v>14.216242999999999</v>
      </c>
    </row>
    <row r="20293" spans="1:6" x14ac:dyDescent="0.3">
      <c r="A20293" s="336">
        <v>64446</v>
      </c>
      <c r="B20293" s="2" t="s">
        <v>295</v>
      </c>
      <c r="C20293" s="429">
        <v>7.248901</v>
      </c>
      <c r="D20293" s="429">
        <v>3.3602859999999999</v>
      </c>
      <c r="E20293" s="429">
        <v>3.8886150000000002</v>
      </c>
      <c r="F20293" s="429">
        <v>16.740286000000001</v>
      </c>
    </row>
    <row r="20294" spans="1:6" x14ac:dyDescent="0.3">
      <c r="A20294" s="336">
        <v>64448</v>
      </c>
      <c r="B20294" s="2" t="s">
        <v>295</v>
      </c>
      <c r="C20294" s="429">
        <v>7.3104339999999999</v>
      </c>
      <c r="D20294" s="429">
        <v>3.5632320000000002</v>
      </c>
      <c r="E20294" s="429">
        <v>3.7472019999999997</v>
      </c>
      <c r="F20294" s="429">
        <v>14.533749</v>
      </c>
    </row>
    <row r="20295" spans="1:6" x14ac:dyDescent="0.3">
      <c r="A20295" s="336">
        <v>64449</v>
      </c>
      <c r="B20295" s="2" t="s">
        <v>295</v>
      </c>
      <c r="C20295" s="429">
        <v>7.2640190000000002</v>
      </c>
      <c r="D20295" s="429">
        <v>3.3517000000000001</v>
      </c>
      <c r="E20295" s="429">
        <v>3.9123190000000001</v>
      </c>
      <c r="F20295" s="429">
        <v>15.579446999999995</v>
      </c>
    </row>
    <row r="20296" spans="1:6" x14ac:dyDescent="0.3">
      <c r="A20296" s="336">
        <v>64451</v>
      </c>
      <c r="B20296" s="2" t="s">
        <v>295</v>
      </c>
      <c r="C20296" s="429">
        <v>7.3217739999999996</v>
      </c>
      <c r="D20296" s="429">
        <v>3.286626</v>
      </c>
      <c r="E20296" s="429">
        <v>4.0351479999999995</v>
      </c>
      <c r="F20296" s="429">
        <v>16.462406000000016</v>
      </c>
    </row>
    <row r="20297" spans="1:6" x14ac:dyDescent="0.3">
      <c r="A20297" s="336">
        <v>64453</v>
      </c>
      <c r="B20297" s="2" t="s">
        <v>295</v>
      </c>
      <c r="C20297" s="429">
        <v>7.0855889999999997</v>
      </c>
      <c r="D20297" s="429">
        <v>3.8200240000000001</v>
      </c>
      <c r="E20297" s="429">
        <v>3.2655649999999996</v>
      </c>
      <c r="F20297" s="429">
        <v>13.139997000000008</v>
      </c>
    </row>
    <row r="20298" spans="1:6" x14ac:dyDescent="0.3">
      <c r="A20298" s="336">
        <v>64454</v>
      </c>
      <c r="B20298" s="2" t="s">
        <v>295</v>
      </c>
      <c r="C20298" s="429">
        <v>7.2706039999999996</v>
      </c>
      <c r="D20298" s="429">
        <v>3.5557349999999999</v>
      </c>
      <c r="E20298" s="429">
        <v>3.7148689999999998</v>
      </c>
      <c r="F20298" s="429">
        <v>14.432513</v>
      </c>
    </row>
    <row r="20299" spans="1:6" x14ac:dyDescent="0.3">
      <c r="A20299" s="336">
        <v>64455</v>
      </c>
      <c r="B20299" s="2" t="s">
        <v>295</v>
      </c>
      <c r="C20299" s="429">
        <v>7.222194</v>
      </c>
      <c r="D20299" s="429">
        <v>3.5207989999999998</v>
      </c>
      <c r="E20299" s="429">
        <v>3.7013950000000002</v>
      </c>
      <c r="F20299" s="429">
        <v>14.991527999999999</v>
      </c>
    </row>
    <row r="20300" spans="1:6" x14ac:dyDescent="0.3">
      <c r="A20300" s="336">
        <v>64456</v>
      </c>
      <c r="B20300" s="2" t="s">
        <v>295</v>
      </c>
      <c r="C20300" s="429">
        <v>7.0025430000000002</v>
      </c>
      <c r="D20300" s="429">
        <v>3.904703</v>
      </c>
      <c r="E20300" s="429">
        <v>3.0978400000000001</v>
      </c>
      <c r="F20300" s="429">
        <v>12.653431000000005</v>
      </c>
    </row>
    <row r="20301" spans="1:6" x14ac:dyDescent="0.3">
      <c r="A20301" s="336">
        <v>64457</v>
      </c>
      <c r="B20301" s="2" t="s">
        <v>295</v>
      </c>
      <c r="C20301" s="429">
        <v>7.1670499999999997</v>
      </c>
      <c r="D20301" s="429">
        <v>3.637632</v>
      </c>
      <c r="E20301" s="429">
        <v>3.5294179999999997</v>
      </c>
      <c r="F20301" s="429">
        <v>13.825148999999993</v>
      </c>
    </row>
    <row r="20302" spans="1:6" x14ac:dyDescent="0.3">
      <c r="A20302" s="336">
        <v>64458</v>
      </c>
      <c r="B20302" s="2" t="s">
        <v>295</v>
      </c>
      <c r="C20302" s="429">
        <v>6.9695970000000003</v>
      </c>
      <c r="D20302" s="429">
        <v>3.903384</v>
      </c>
      <c r="E20302" s="429">
        <v>3.0662130000000003</v>
      </c>
      <c r="F20302" s="429">
        <v>12.700877999999996</v>
      </c>
    </row>
    <row r="20303" spans="1:6" x14ac:dyDescent="0.3">
      <c r="A20303" s="336">
        <v>64459</v>
      </c>
      <c r="B20303" s="2" t="s">
        <v>295</v>
      </c>
      <c r="C20303" s="429">
        <v>7.2071240000000003</v>
      </c>
      <c r="D20303" s="429">
        <v>3.4485990000000002</v>
      </c>
      <c r="E20303" s="429">
        <v>3.7585250000000001</v>
      </c>
      <c r="F20303" s="429">
        <v>14.664446999999999</v>
      </c>
    </row>
    <row r="20304" spans="1:6" x14ac:dyDescent="0.3">
      <c r="A20304" s="336">
        <v>64461</v>
      </c>
      <c r="B20304" s="2" t="s">
        <v>295</v>
      </c>
      <c r="C20304" s="429">
        <v>7.069026</v>
      </c>
      <c r="D20304" s="429">
        <v>3.9477030000000002</v>
      </c>
      <c r="E20304" s="429">
        <v>3.1213229999999998</v>
      </c>
      <c r="F20304" s="429">
        <v>12.654857999999994</v>
      </c>
    </row>
    <row r="20305" spans="1:6" x14ac:dyDescent="0.3">
      <c r="A20305" s="336">
        <v>64463</v>
      </c>
      <c r="B20305" s="2" t="s">
        <v>295</v>
      </c>
      <c r="C20305" s="429">
        <v>7.157381</v>
      </c>
      <c r="D20305" s="429">
        <v>3.6009699999999998</v>
      </c>
      <c r="E20305" s="429">
        <v>3.5564110000000002</v>
      </c>
      <c r="F20305" s="429">
        <v>13.835814999999993</v>
      </c>
    </row>
    <row r="20306" spans="1:6" x14ac:dyDescent="0.3">
      <c r="A20306" s="336">
        <v>64465</v>
      </c>
      <c r="B20306" s="2" t="s">
        <v>295</v>
      </c>
      <c r="C20306" s="429">
        <v>7.2373070000000004</v>
      </c>
      <c r="D20306" s="429">
        <v>3.6110890000000002</v>
      </c>
      <c r="E20306" s="429">
        <v>3.6262180000000002</v>
      </c>
      <c r="F20306" s="429">
        <v>13.980296000000003</v>
      </c>
    </row>
    <row r="20307" spans="1:6" x14ac:dyDescent="0.3">
      <c r="A20307" s="336">
        <v>64466</v>
      </c>
      <c r="B20307" s="2" t="s">
        <v>295</v>
      </c>
      <c r="C20307" s="429">
        <v>7.2591830000000002</v>
      </c>
      <c r="D20307" s="429">
        <v>3.4406680000000001</v>
      </c>
      <c r="E20307" s="429">
        <v>3.8185150000000001</v>
      </c>
      <c r="F20307" s="429">
        <v>15.628716000000008</v>
      </c>
    </row>
    <row r="20308" spans="1:6" x14ac:dyDescent="0.3">
      <c r="A20308" s="336">
        <v>64467</v>
      </c>
      <c r="B20308" s="2" t="s">
        <v>295</v>
      </c>
      <c r="C20308" s="429">
        <v>7.0081319999999998</v>
      </c>
      <c r="D20308" s="429">
        <v>3.8772769999999999</v>
      </c>
      <c r="E20308" s="429">
        <v>3.1308549999999999</v>
      </c>
      <c r="F20308" s="429">
        <v>12.945339999999995</v>
      </c>
    </row>
    <row r="20309" spans="1:6" x14ac:dyDescent="0.3">
      <c r="A20309" s="336">
        <v>64468</v>
      </c>
      <c r="B20309" s="2" t="s">
        <v>295</v>
      </c>
      <c r="C20309" s="429">
        <v>7.1424760000000003</v>
      </c>
      <c r="D20309" s="429">
        <v>3.7490410000000001</v>
      </c>
      <c r="E20309" s="429">
        <v>3.3934350000000002</v>
      </c>
      <c r="F20309" s="429">
        <v>13.716386</v>
      </c>
    </row>
    <row r="20310" spans="1:6" x14ac:dyDescent="0.3">
      <c r="A20310" s="336">
        <v>64469</v>
      </c>
      <c r="B20310" s="2" t="s">
        <v>295</v>
      </c>
      <c r="C20310" s="429">
        <v>7.156917</v>
      </c>
      <c r="D20310" s="429">
        <v>3.6391969999999998</v>
      </c>
      <c r="E20310" s="429">
        <v>3.5177200000000002</v>
      </c>
      <c r="F20310" s="429">
        <v>13.896838999999996</v>
      </c>
    </row>
    <row r="20311" spans="1:6" x14ac:dyDescent="0.3">
      <c r="A20311" s="336">
        <v>64470</v>
      </c>
      <c r="B20311" s="2" t="s">
        <v>295</v>
      </c>
      <c r="C20311" s="429">
        <v>7.2833370000000004</v>
      </c>
      <c r="D20311" s="429">
        <v>3.3608790000000002</v>
      </c>
      <c r="E20311" s="429">
        <v>3.9224580000000002</v>
      </c>
      <c r="F20311" s="429">
        <v>16.282854999999998</v>
      </c>
    </row>
    <row r="20312" spans="1:6" x14ac:dyDescent="0.3">
      <c r="A20312" s="336">
        <v>64471</v>
      </c>
      <c r="B20312" s="2" t="s">
        <v>295</v>
      </c>
      <c r="C20312" s="429">
        <v>7.0508509999999998</v>
      </c>
      <c r="D20312" s="429">
        <v>3.8299460000000001</v>
      </c>
      <c r="E20312" s="429">
        <v>3.2209049999999997</v>
      </c>
      <c r="F20312" s="429">
        <v>13.265570000000004</v>
      </c>
    </row>
    <row r="20313" spans="1:6" x14ac:dyDescent="0.3">
      <c r="A20313" s="336">
        <v>64473</v>
      </c>
      <c r="B20313" s="2" t="s">
        <v>295</v>
      </c>
      <c r="C20313" s="429">
        <v>7.2933050000000001</v>
      </c>
      <c r="D20313" s="429">
        <v>3.2948400000000002</v>
      </c>
      <c r="E20313" s="429">
        <v>3.9984649999999999</v>
      </c>
      <c r="F20313" s="429">
        <v>16.004882999999992</v>
      </c>
    </row>
    <row r="20314" spans="1:6" x14ac:dyDescent="0.3">
      <c r="A20314" s="336">
        <v>64474</v>
      </c>
      <c r="B20314" s="2" t="s">
        <v>295</v>
      </c>
      <c r="C20314" s="429">
        <v>7.1907199999999998</v>
      </c>
      <c r="D20314" s="429">
        <v>3.5930960000000001</v>
      </c>
      <c r="E20314" s="429">
        <v>3.5976239999999997</v>
      </c>
      <c r="F20314" s="429">
        <v>14.036397999999995</v>
      </c>
    </row>
    <row r="20315" spans="1:6" x14ac:dyDescent="0.3">
      <c r="A20315" s="336">
        <v>64475</v>
      </c>
      <c r="B20315" s="2" t="s">
        <v>295</v>
      </c>
      <c r="C20315" s="429">
        <v>7.0705030000000004</v>
      </c>
      <c r="D20315" s="429">
        <v>3.9276360000000001</v>
      </c>
      <c r="E20315" s="429">
        <v>3.1428670000000003</v>
      </c>
      <c r="F20315" s="429">
        <v>12.664062999999999</v>
      </c>
    </row>
    <row r="20316" spans="1:6" x14ac:dyDescent="0.3">
      <c r="A20316" s="336">
        <v>64476</v>
      </c>
      <c r="B20316" s="2" t="s">
        <v>295</v>
      </c>
      <c r="C20316" s="429">
        <v>7.0941289999999997</v>
      </c>
      <c r="D20316" s="429">
        <v>3.8919190000000001</v>
      </c>
      <c r="E20316" s="429">
        <v>3.2022099999999996</v>
      </c>
      <c r="F20316" s="429">
        <v>12.970280000000002</v>
      </c>
    </row>
    <row r="20317" spans="1:6" x14ac:dyDescent="0.3">
      <c r="A20317" s="336">
        <v>64477</v>
      </c>
      <c r="B20317" s="2" t="s">
        <v>295</v>
      </c>
      <c r="C20317" s="429">
        <v>7.2405369999999998</v>
      </c>
      <c r="D20317" s="429">
        <v>3.5693589999999999</v>
      </c>
      <c r="E20317" s="429">
        <v>3.6711779999999998</v>
      </c>
      <c r="F20317" s="429">
        <v>14.220448999999995</v>
      </c>
    </row>
    <row r="20318" spans="1:6" x14ac:dyDescent="0.3">
      <c r="A20318" s="336">
        <v>64479</v>
      </c>
      <c r="B20318" s="2" t="s">
        <v>295</v>
      </c>
      <c r="C20318" s="429">
        <v>7.1105790000000004</v>
      </c>
      <c r="D20318" s="429">
        <v>3.842673</v>
      </c>
      <c r="E20318" s="429">
        <v>3.2679060000000004</v>
      </c>
      <c r="F20318" s="429">
        <v>13.058814999999999</v>
      </c>
    </row>
    <row r="20319" spans="1:6" x14ac:dyDescent="0.3">
      <c r="A20319" s="336">
        <v>64480</v>
      </c>
      <c r="B20319" s="2" t="s">
        <v>295</v>
      </c>
      <c r="C20319" s="429">
        <v>7.1977890000000002</v>
      </c>
      <c r="D20319" s="429">
        <v>3.502224</v>
      </c>
      <c r="E20319" s="429">
        <v>3.6955650000000002</v>
      </c>
      <c r="F20319" s="429">
        <v>14.394422999999996</v>
      </c>
    </row>
    <row r="20320" spans="1:6" x14ac:dyDescent="0.3">
      <c r="A20320" s="336">
        <v>64481</v>
      </c>
      <c r="B20320" s="2" t="s">
        <v>295</v>
      </c>
      <c r="C20320" s="429">
        <v>6.9324079999999997</v>
      </c>
      <c r="D20320" s="429">
        <v>3.9376169999999999</v>
      </c>
      <c r="E20320" s="429">
        <v>2.9947909999999998</v>
      </c>
      <c r="F20320" s="429">
        <v>12.978269000000001</v>
      </c>
    </row>
    <row r="20321" spans="1:6" x14ac:dyDescent="0.3">
      <c r="A20321" s="336">
        <v>64482</v>
      </c>
      <c r="B20321" s="2" t="s">
        <v>295</v>
      </c>
      <c r="C20321" s="429">
        <v>7.2554030000000003</v>
      </c>
      <c r="D20321" s="429">
        <v>3.2576589999999999</v>
      </c>
      <c r="E20321" s="429">
        <v>3.9977440000000004</v>
      </c>
      <c r="F20321" s="429">
        <v>18.055674000000003</v>
      </c>
    </row>
    <row r="20322" spans="1:6" x14ac:dyDescent="0.3">
      <c r="A20322" s="336">
        <v>64483</v>
      </c>
      <c r="B20322" s="2" t="s">
        <v>295</v>
      </c>
      <c r="C20322" s="429">
        <v>7.233854</v>
      </c>
      <c r="D20322" s="429">
        <v>3.4176350000000002</v>
      </c>
      <c r="E20322" s="429">
        <v>3.8162189999999998</v>
      </c>
      <c r="F20322" s="429">
        <v>15.030289000000007</v>
      </c>
    </row>
    <row r="20323" spans="1:6" x14ac:dyDescent="0.3">
      <c r="A20323" s="336">
        <v>64484</v>
      </c>
      <c r="B20323" s="2" t="s">
        <v>295</v>
      </c>
      <c r="C20323" s="429">
        <v>7.3393550000000003</v>
      </c>
      <c r="D20323" s="429">
        <v>3.5675189999999999</v>
      </c>
      <c r="E20323" s="429">
        <v>3.7718360000000004</v>
      </c>
      <c r="F20323" s="429">
        <v>14.684660000000015</v>
      </c>
    </row>
    <row r="20324" spans="1:6" x14ac:dyDescent="0.3">
      <c r="A20324" s="336">
        <v>64485</v>
      </c>
      <c r="B20324" s="2" t="s">
        <v>295</v>
      </c>
      <c r="C20324" s="429">
        <v>7.2369890000000003</v>
      </c>
      <c r="D20324" s="429">
        <v>3.3579490000000001</v>
      </c>
      <c r="E20324" s="429">
        <v>3.8790400000000003</v>
      </c>
      <c r="F20324" s="429">
        <v>15.222630000000002</v>
      </c>
    </row>
    <row r="20325" spans="1:6" x14ac:dyDescent="0.3">
      <c r="A20325" s="336">
        <v>64486</v>
      </c>
      <c r="B20325" s="2" t="s">
        <v>295</v>
      </c>
      <c r="C20325" s="429">
        <v>7.0570969999999997</v>
      </c>
      <c r="D20325" s="429">
        <v>3.908258</v>
      </c>
      <c r="E20325" s="429">
        <v>3.1488389999999997</v>
      </c>
      <c r="F20325" s="429">
        <v>12.689903999999999</v>
      </c>
    </row>
    <row r="20326" spans="1:6" x14ac:dyDescent="0.3">
      <c r="A20326" s="336">
        <v>64487</v>
      </c>
      <c r="B20326" s="2" t="s">
        <v>295</v>
      </c>
      <c r="C20326" s="429">
        <v>7.1982090000000003</v>
      </c>
      <c r="D20326" s="429">
        <v>3.6035810000000001</v>
      </c>
      <c r="E20326" s="429">
        <v>3.5946280000000002</v>
      </c>
      <c r="F20326" s="429">
        <v>14.861169999999994</v>
      </c>
    </row>
    <row r="20327" spans="1:6" x14ac:dyDescent="0.3">
      <c r="A20327" s="336">
        <v>64489</v>
      </c>
      <c r="B20327" s="2" t="s">
        <v>295</v>
      </c>
      <c r="C20327" s="429">
        <v>7.1209660000000001</v>
      </c>
      <c r="D20327" s="429">
        <v>3.7492350000000001</v>
      </c>
      <c r="E20327" s="429">
        <v>3.371731</v>
      </c>
      <c r="F20327" s="429">
        <v>13.303724999999996</v>
      </c>
    </row>
    <row r="20328" spans="1:6" x14ac:dyDescent="0.3">
      <c r="A20328" s="336">
        <v>64490</v>
      </c>
      <c r="B20328" s="2" t="s">
        <v>295</v>
      </c>
      <c r="C20328" s="429">
        <v>7.2181670000000002</v>
      </c>
      <c r="D20328" s="429">
        <v>3.5325150000000001</v>
      </c>
      <c r="E20328" s="429">
        <v>3.6856520000000002</v>
      </c>
      <c r="F20328" s="429">
        <v>14.383088999999991</v>
      </c>
    </row>
    <row r="20329" spans="1:6" x14ac:dyDescent="0.3">
      <c r="A20329" s="336">
        <v>64491</v>
      </c>
      <c r="B20329" s="2" t="s">
        <v>295</v>
      </c>
      <c r="C20329" s="429">
        <v>7.1782329999999996</v>
      </c>
      <c r="D20329" s="429">
        <v>3.472372</v>
      </c>
      <c r="E20329" s="429">
        <v>3.7058609999999996</v>
      </c>
      <c r="F20329" s="429">
        <v>16.072215</v>
      </c>
    </row>
    <row r="20330" spans="1:6" x14ac:dyDescent="0.3">
      <c r="A20330" s="336">
        <v>64492</v>
      </c>
      <c r="B20330" s="2" t="s">
        <v>295</v>
      </c>
      <c r="C20330" s="429">
        <v>7.2953919999999997</v>
      </c>
      <c r="D20330" s="429">
        <v>3.5649299999999999</v>
      </c>
      <c r="E20330" s="429">
        <v>3.7304619999999997</v>
      </c>
      <c r="F20330" s="429">
        <v>14.431080000000009</v>
      </c>
    </row>
    <row r="20331" spans="1:6" x14ac:dyDescent="0.3">
      <c r="A20331" s="336">
        <v>64493</v>
      </c>
      <c r="B20331" s="2" t="s">
        <v>295</v>
      </c>
      <c r="C20331" s="429">
        <v>7.2145630000000001</v>
      </c>
      <c r="D20331" s="429">
        <v>3.6303429999999999</v>
      </c>
      <c r="E20331" s="429">
        <v>3.5842200000000002</v>
      </c>
      <c r="F20331" s="429">
        <v>13.888019999999997</v>
      </c>
    </row>
    <row r="20332" spans="1:6" x14ac:dyDescent="0.3">
      <c r="A20332" s="336">
        <v>64494</v>
      </c>
      <c r="B20332" s="2" t="s">
        <v>295</v>
      </c>
      <c r="C20332" s="429">
        <v>7.1889240000000001</v>
      </c>
      <c r="D20332" s="429">
        <v>3.5043060000000001</v>
      </c>
      <c r="E20332" s="429">
        <v>3.6846179999999999</v>
      </c>
      <c r="F20332" s="429">
        <v>14.334754</v>
      </c>
    </row>
    <row r="20333" spans="1:6" x14ac:dyDescent="0.3">
      <c r="A20333" s="336">
        <v>64496</v>
      </c>
      <c r="B20333" s="2" t="s">
        <v>295</v>
      </c>
      <c r="C20333" s="429">
        <v>7.2721359999999997</v>
      </c>
      <c r="D20333" s="429">
        <v>3.2081970000000002</v>
      </c>
      <c r="E20333" s="429">
        <v>4.0639389999999995</v>
      </c>
      <c r="F20333" s="429">
        <v>18.590057999999996</v>
      </c>
    </row>
    <row r="20334" spans="1:6" x14ac:dyDescent="0.3">
      <c r="A20334" s="336">
        <v>64497</v>
      </c>
      <c r="B20334" s="2" t="s">
        <v>295</v>
      </c>
      <c r="C20334" s="429">
        <v>7.1513559999999998</v>
      </c>
      <c r="D20334" s="429">
        <v>3.7097570000000002</v>
      </c>
      <c r="E20334" s="429">
        <v>3.4415989999999996</v>
      </c>
      <c r="F20334" s="429">
        <v>13.797584000000004</v>
      </c>
    </row>
    <row r="20335" spans="1:6" x14ac:dyDescent="0.3">
      <c r="A20335" s="336">
        <v>64498</v>
      </c>
      <c r="B20335" s="2" t="s">
        <v>295</v>
      </c>
      <c r="C20335" s="429">
        <v>7.1505340000000004</v>
      </c>
      <c r="D20335" s="429">
        <v>3.549979</v>
      </c>
      <c r="E20335" s="429">
        <v>3.6005550000000004</v>
      </c>
      <c r="F20335" s="429">
        <v>15.632865999999996</v>
      </c>
    </row>
    <row r="20336" spans="1:6" x14ac:dyDescent="0.3">
      <c r="A20336" s="336">
        <v>64499</v>
      </c>
      <c r="B20336" s="2" t="s">
        <v>295</v>
      </c>
      <c r="C20336" s="429">
        <v>7.0580800000000004</v>
      </c>
      <c r="D20336" s="429">
        <v>3.8692540000000002</v>
      </c>
      <c r="E20336" s="429">
        <v>3.1888260000000002</v>
      </c>
      <c r="F20336" s="429">
        <v>12.882519000000013</v>
      </c>
    </row>
    <row r="20337" spans="1:6" x14ac:dyDescent="0.3">
      <c r="A20337" s="336">
        <v>64501</v>
      </c>
      <c r="B20337" s="2" t="s">
        <v>295</v>
      </c>
      <c r="C20337" s="429">
        <v>7.2953609999999998</v>
      </c>
      <c r="D20337" s="429">
        <v>3.2986979999999999</v>
      </c>
      <c r="E20337" s="429">
        <v>3.9966629999999999</v>
      </c>
      <c r="F20337" s="429">
        <v>15.653222</v>
      </c>
    </row>
    <row r="20338" spans="1:6" x14ac:dyDescent="0.3">
      <c r="A20338" s="336">
        <v>64503</v>
      </c>
      <c r="B20338" s="2" t="s">
        <v>295</v>
      </c>
      <c r="C20338" s="429">
        <v>7.2980879999999999</v>
      </c>
      <c r="D20338" s="429">
        <v>3.350031</v>
      </c>
      <c r="E20338" s="429">
        <v>3.9480569999999999</v>
      </c>
      <c r="F20338" s="429">
        <v>15.411464999999996</v>
      </c>
    </row>
    <row r="20339" spans="1:6" x14ac:dyDescent="0.3">
      <c r="A20339" s="336">
        <v>64504</v>
      </c>
      <c r="B20339" s="2" t="s">
        <v>295</v>
      </c>
      <c r="C20339" s="429">
        <v>7.3038819999999998</v>
      </c>
      <c r="D20339" s="429">
        <v>3.4013740000000001</v>
      </c>
      <c r="E20339" s="429">
        <v>3.9025079999999996</v>
      </c>
      <c r="F20339" s="429">
        <v>15.254053999999996</v>
      </c>
    </row>
    <row r="20340" spans="1:6" x14ac:dyDescent="0.3">
      <c r="A20340" s="336">
        <v>64505</v>
      </c>
      <c r="B20340" s="2" t="s">
        <v>295</v>
      </c>
      <c r="C20340" s="429">
        <v>7.2731519999999996</v>
      </c>
      <c r="D20340" s="429">
        <v>3.294832</v>
      </c>
      <c r="E20340" s="429">
        <v>3.9783199999999996</v>
      </c>
      <c r="F20340" s="429">
        <v>15.61510199999999</v>
      </c>
    </row>
    <row r="20341" spans="1:6" x14ac:dyDescent="0.3">
      <c r="A20341" s="336">
        <v>64506</v>
      </c>
      <c r="B20341" s="2" t="s">
        <v>295</v>
      </c>
      <c r="C20341" s="429">
        <v>7.2817730000000003</v>
      </c>
      <c r="D20341" s="429">
        <v>3.32809</v>
      </c>
      <c r="E20341" s="429">
        <v>3.9536830000000003</v>
      </c>
      <c r="F20341" s="429">
        <v>15.455045000000002</v>
      </c>
    </row>
    <row r="20342" spans="1:6" x14ac:dyDescent="0.3">
      <c r="A20342" s="336">
        <v>64507</v>
      </c>
      <c r="B20342" s="2" t="s">
        <v>295</v>
      </c>
      <c r="C20342" s="429">
        <v>7.2910050000000002</v>
      </c>
      <c r="D20342" s="429">
        <v>3.4139729999999999</v>
      </c>
      <c r="E20342" s="429">
        <v>3.8770320000000003</v>
      </c>
      <c r="F20342" s="429">
        <v>15.090966000000005</v>
      </c>
    </row>
    <row r="20343" spans="1:6" x14ac:dyDescent="0.3">
      <c r="A20343" s="336">
        <v>64601</v>
      </c>
      <c r="B20343" s="2" t="s">
        <v>295</v>
      </c>
      <c r="C20343" s="429">
        <v>7.0415700000000001</v>
      </c>
      <c r="D20343" s="429">
        <v>3.8327200000000001</v>
      </c>
      <c r="E20343" s="429">
        <v>3.20885</v>
      </c>
      <c r="F20343" s="429">
        <v>12.860725999999993</v>
      </c>
    </row>
    <row r="20344" spans="1:6" x14ac:dyDescent="0.3">
      <c r="A20344" s="336">
        <v>64620</v>
      </c>
      <c r="B20344" s="2" t="s">
        <v>295</v>
      </c>
      <c r="C20344" s="429">
        <v>7.1289579999999999</v>
      </c>
      <c r="D20344" s="429">
        <v>3.7649520000000001</v>
      </c>
      <c r="E20344" s="429">
        <v>3.3640059999999998</v>
      </c>
      <c r="F20344" s="429">
        <v>13.625605000000004</v>
      </c>
    </row>
    <row r="20345" spans="1:6" x14ac:dyDescent="0.3">
      <c r="A20345" s="336">
        <v>64622</v>
      </c>
      <c r="B20345" s="2" t="s">
        <v>295</v>
      </c>
      <c r="C20345" s="429">
        <v>7.0886389999999997</v>
      </c>
      <c r="D20345" s="429">
        <v>3.7486250000000001</v>
      </c>
      <c r="E20345" s="429">
        <v>3.3400139999999996</v>
      </c>
      <c r="F20345" s="429">
        <v>12.940757000000005</v>
      </c>
    </row>
    <row r="20346" spans="1:6" x14ac:dyDescent="0.3">
      <c r="A20346" s="336">
        <v>64623</v>
      </c>
      <c r="B20346" s="2" t="s">
        <v>295</v>
      </c>
      <c r="C20346" s="429">
        <v>7.0522419999999997</v>
      </c>
      <c r="D20346" s="429">
        <v>3.6892420000000001</v>
      </c>
      <c r="E20346" s="429">
        <v>3.3629999999999995</v>
      </c>
      <c r="F20346" s="429">
        <v>12.487878000000002</v>
      </c>
    </row>
    <row r="20347" spans="1:6" x14ac:dyDescent="0.3">
      <c r="A20347" s="336">
        <v>64624</v>
      </c>
      <c r="B20347" s="2" t="s">
        <v>295</v>
      </c>
      <c r="C20347" s="429">
        <v>7.144082</v>
      </c>
      <c r="D20347" s="429">
        <v>3.8041170000000002</v>
      </c>
      <c r="E20347" s="429">
        <v>3.3399649999999999</v>
      </c>
      <c r="F20347" s="429">
        <v>13.281156999999986</v>
      </c>
    </row>
    <row r="20348" spans="1:6" x14ac:dyDescent="0.3">
      <c r="A20348" s="336">
        <v>64625</v>
      </c>
      <c r="B20348" s="2" t="s">
        <v>295</v>
      </c>
      <c r="C20348" s="429">
        <v>7.1085640000000003</v>
      </c>
      <c r="D20348" s="429">
        <v>3.8377469999999998</v>
      </c>
      <c r="E20348" s="429">
        <v>3.2708170000000005</v>
      </c>
      <c r="F20348" s="429">
        <v>13.279882000000008</v>
      </c>
    </row>
    <row r="20349" spans="1:6" x14ac:dyDescent="0.3">
      <c r="A20349" s="336">
        <v>64628</v>
      </c>
      <c r="B20349" s="2" t="s">
        <v>295</v>
      </c>
      <c r="C20349" s="429">
        <v>6.9616860000000003</v>
      </c>
      <c r="D20349" s="429">
        <v>3.725114</v>
      </c>
      <c r="E20349" s="429">
        <v>3.2365720000000002</v>
      </c>
      <c r="F20349" s="429">
        <v>12.158673</v>
      </c>
    </row>
    <row r="20350" spans="1:6" x14ac:dyDescent="0.3">
      <c r="A20350" s="336">
        <v>64630</v>
      </c>
      <c r="B20350" s="2" t="s">
        <v>295</v>
      </c>
      <c r="C20350" s="429">
        <v>6.935511</v>
      </c>
      <c r="D20350" s="429">
        <v>3.8681700000000001</v>
      </c>
      <c r="E20350" s="429">
        <v>3.0673409999999999</v>
      </c>
      <c r="F20350" s="429">
        <v>12.481221999999995</v>
      </c>
    </row>
    <row r="20351" spans="1:6" x14ac:dyDescent="0.3">
      <c r="A20351" s="336">
        <v>64631</v>
      </c>
      <c r="B20351" s="2" t="s">
        <v>295</v>
      </c>
      <c r="C20351" s="429">
        <v>6.9633940000000001</v>
      </c>
      <c r="D20351" s="429">
        <v>3.659983</v>
      </c>
      <c r="E20351" s="429">
        <v>3.3034110000000001</v>
      </c>
      <c r="F20351" s="429">
        <v>12.145575999999998</v>
      </c>
    </row>
    <row r="20352" spans="1:6" x14ac:dyDescent="0.3">
      <c r="A20352" s="336">
        <v>64632</v>
      </c>
      <c r="B20352" s="2" t="s">
        <v>295</v>
      </c>
      <c r="C20352" s="429">
        <v>6.8931480000000001</v>
      </c>
      <c r="D20352" s="429">
        <v>3.9718140000000002</v>
      </c>
      <c r="E20352" s="429">
        <v>2.9213339999999999</v>
      </c>
      <c r="F20352" s="429">
        <v>12.841836999999991</v>
      </c>
    </row>
    <row r="20353" spans="1:6" x14ac:dyDescent="0.3">
      <c r="A20353" s="336">
        <v>64633</v>
      </c>
      <c r="B20353" s="2" t="s">
        <v>295</v>
      </c>
      <c r="C20353" s="429">
        <v>7.1129879999999996</v>
      </c>
      <c r="D20353" s="429">
        <v>3.6608900000000002</v>
      </c>
      <c r="E20353" s="429">
        <v>3.4520979999999994</v>
      </c>
      <c r="F20353" s="429">
        <v>13.006031000000007</v>
      </c>
    </row>
    <row r="20354" spans="1:6" x14ac:dyDescent="0.3">
      <c r="A20354" s="336">
        <v>64635</v>
      </c>
      <c r="B20354" s="2" t="s">
        <v>295</v>
      </c>
      <c r="C20354" s="429">
        <v>7.0027939999999997</v>
      </c>
      <c r="D20354" s="429">
        <v>3.8949530000000001</v>
      </c>
      <c r="E20354" s="429">
        <v>3.1078409999999996</v>
      </c>
      <c r="F20354" s="429">
        <v>12.823617999999996</v>
      </c>
    </row>
    <row r="20355" spans="1:6" x14ac:dyDescent="0.3">
      <c r="A20355" s="336">
        <v>64636</v>
      </c>
      <c r="B20355" s="2" t="s">
        <v>295</v>
      </c>
      <c r="C20355" s="429">
        <v>7.0615860000000001</v>
      </c>
      <c r="D20355" s="429">
        <v>3.8660239999999999</v>
      </c>
      <c r="E20355" s="429">
        <v>3.1955620000000002</v>
      </c>
      <c r="F20355" s="429">
        <v>13.394764999999996</v>
      </c>
    </row>
    <row r="20356" spans="1:6" x14ac:dyDescent="0.3">
      <c r="A20356" s="336">
        <v>64637</v>
      </c>
      <c r="B20356" s="2" t="s">
        <v>295</v>
      </c>
      <c r="C20356" s="429">
        <v>7.2045120000000002</v>
      </c>
      <c r="D20356" s="429">
        <v>3.7854679999999998</v>
      </c>
      <c r="E20356" s="429">
        <v>3.4190440000000004</v>
      </c>
      <c r="F20356" s="429">
        <v>13.405462999999997</v>
      </c>
    </row>
    <row r="20357" spans="1:6" x14ac:dyDescent="0.3">
      <c r="A20357" s="336">
        <v>64638</v>
      </c>
      <c r="B20357" s="2" t="s">
        <v>295</v>
      </c>
      <c r="C20357" s="429">
        <v>7.0735270000000003</v>
      </c>
      <c r="D20357" s="429">
        <v>3.8159360000000002</v>
      </c>
      <c r="E20357" s="429">
        <v>3.2575910000000001</v>
      </c>
      <c r="F20357" s="429">
        <v>12.972920999999999</v>
      </c>
    </row>
    <row r="20358" spans="1:6" x14ac:dyDescent="0.3">
      <c r="A20358" s="336">
        <v>64639</v>
      </c>
      <c r="B20358" s="2" t="s">
        <v>295</v>
      </c>
      <c r="C20358" s="429">
        <v>7.0962630000000004</v>
      </c>
      <c r="D20358" s="429">
        <v>3.6067770000000001</v>
      </c>
      <c r="E20358" s="429">
        <v>3.4894860000000003</v>
      </c>
      <c r="F20358" s="429">
        <v>12.588424999999994</v>
      </c>
    </row>
    <row r="20359" spans="1:6" x14ac:dyDescent="0.3">
      <c r="A20359" s="336">
        <v>64640</v>
      </c>
      <c r="B20359" s="2" t="s">
        <v>295</v>
      </c>
      <c r="C20359" s="429">
        <v>7.1180529999999997</v>
      </c>
      <c r="D20359" s="429">
        <v>3.827925</v>
      </c>
      <c r="E20359" s="429">
        <v>3.2901279999999997</v>
      </c>
      <c r="F20359" s="429">
        <v>13.493200000000002</v>
      </c>
    </row>
    <row r="20360" spans="1:6" x14ac:dyDescent="0.3">
      <c r="A20360" s="336">
        <v>64641</v>
      </c>
      <c r="B20360" s="2" t="s">
        <v>293</v>
      </c>
      <c r="C20360" s="429">
        <v>6.5335710000000002</v>
      </c>
      <c r="D20360" s="429">
        <v>3.5055480000000001</v>
      </c>
      <c r="E20360" s="429">
        <v>3.0280230000000001</v>
      </c>
      <c r="F20360" s="429">
        <v>12.692810000000012</v>
      </c>
    </row>
    <row r="20361" spans="1:6" x14ac:dyDescent="0.3">
      <c r="A20361" s="336">
        <v>64642</v>
      </c>
      <c r="B20361" s="2" t="s">
        <v>295</v>
      </c>
      <c r="C20361" s="429">
        <v>6.9731069999999997</v>
      </c>
      <c r="D20361" s="429">
        <v>3.9507110000000001</v>
      </c>
      <c r="E20361" s="429">
        <v>3.0223959999999996</v>
      </c>
      <c r="F20361" s="429">
        <v>13.163872999999999</v>
      </c>
    </row>
    <row r="20362" spans="1:6" x14ac:dyDescent="0.3">
      <c r="A20362" s="336">
        <v>64643</v>
      </c>
      <c r="B20362" s="2" t="s">
        <v>295</v>
      </c>
      <c r="C20362" s="429">
        <v>7.0313689999999998</v>
      </c>
      <c r="D20362" s="429">
        <v>3.7361059999999999</v>
      </c>
      <c r="E20362" s="429">
        <v>3.2952629999999998</v>
      </c>
      <c r="F20362" s="429">
        <v>12.486775000000002</v>
      </c>
    </row>
    <row r="20363" spans="1:6" x14ac:dyDescent="0.3">
      <c r="A20363" s="336">
        <v>64644</v>
      </c>
      <c r="B20363" s="2" t="s">
        <v>295</v>
      </c>
      <c r="C20363" s="429">
        <v>7.1685980000000002</v>
      </c>
      <c r="D20363" s="429">
        <v>3.7878500000000002</v>
      </c>
      <c r="E20363" s="429">
        <v>3.3807480000000001</v>
      </c>
      <c r="F20363" s="429">
        <v>13.414743999999999</v>
      </c>
    </row>
    <row r="20364" spans="1:6" x14ac:dyDescent="0.3">
      <c r="A20364" s="336">
        <v>64645</v>
      </c>
      <c r="B20364" s="2" t="s">
        <v>293</v>
      </c>
      <c r="C20364" s="429">
        <v>6.5072489999999998</v>
      </c>
      <c r="D20364" s="429">
        <v>3.5369299999999999</v>
      </c>
      <c r="E20364" s="429">
        <v>2.9703189999999999</v>
      </c>
      <c r="F20364" s="429">
        <v>12.555509999999998</v>
      </c>
    </row>
    <row r="20365" spans="1:6" x14ac:dyDescent="0.3">
      <c r="A20365" s="336">
        <v>64646</v>
      </c>
      <c r="B20365" s="2" t="s">
        <v>293</v>
      </c>
      <c r="C20365" s="429">
        <v>6.5334529999999997</v>
      </c>
      <c r="D20365" s="429">
        <v>3.513792</v>
      </c>
      <c r="E20365" s="429">
        <v>3.0196609999999997</v>
      </c>
      <c r="F20365" s="429">
        <v>12.612693000000004</v>
      </c>
    </row>
    <row r="20366" spans="1:6" x14ac:dyDescent="0.3">
      <c r="A20366" s="336">
        <v>64647</v>
      </c>
      <c r="B20366" s="2" t="s">
        <v>295</v>
      </c>
      <c r="C20366" s="429">
        <v>7.0879370000000002</v>
      </c>
      <c r="D20366" s="429">
        <v>3.8520120000000002</v>
      </c>
      <c r="E20366" s="429">
        <v>3.2359249999999999</v>
      </c>
      <c r="F20366" s="429">
        <v>13.452513000000003</v>
      </c>
    </row>
    <row r="20367" spans="1:6" x14ac:dyDescent="0.3">
      <c r="A20367" s="336">
        <v>64648</v>
      </c>
      <c r="B20367" s="2" t="s">
        <v>295</v>
      </c>
      <c r="C20367" s="429">
        <v>7.0263850000000003</v>
      </c>
      <c r="D20367" s="429">
        <v>3.899159</v>
      </c>
      <c r="E20367" s="429">
        <v>3.1272260000000003</v>
      </c>
      <c r="F20367" s="429">
        <v>13.20828400000001</v>
      </c>
    </row>
    <row r="20368" spans="1:6" x14ac:dyDescent="0.3">
      <c r="A20368" s="336">
        <v>64649</v>
      </c>
      <c r="B20368" s="2" t="s">
        <v>295</v>
      </c>
      <c r="C20368" s="429">
        <v>7.1739499999999996</v>
      </c>
      <c r="D20368" s="429">
        <v>3.7277879999999999</v>
      </c>
      <c r="E20368" s="429">
        <v>3.4461619999999997</v>
      </c>
      <c r="F20368" s="429">
        <v>13.589167</v>
      </c>
    </row>
    <row r="20369" spans="1:6" x14ac:dyDescent="0.3">
      <c r="A20369" s="336">
        <v>64650</v>
      </c>
      <c r="B20369" s="2" t="s">
        <v>295</v>
      </c>
      <c r="C20369" s="429">
        <v>7.201886</v>
      </c>
      <c r="D20369" s="429">
        <v>3.7243919999999999</v>
      </c>
      <c r="E20369" s="429">
        <v>3.4774940000000001</v>
      </c>
      <c r="F20369" s="429">
        <v>13.555377999999994</v>
      </c>
    </row>
    <row r="20370" spans="1:6" x14ac:dyDescent="0.3">
      <c r="A20370" s="336">
        <v>64651</v>
      </c>
      <c r="B20370" s="2" t="s">
        <v>295</v>
      </c>
      <c r="C20370" s="429">
        <v>6.9787939999999997</v>
      </c>
      <c r="D20370" s="429">
        <v>3.7682000000000002</v>
      </c>
      <c r="E20370" s="429">
        <v>3.2105939999999995</v>
      </c>
      <c r="F20370" s="429">
        <v>12.287414000000012</v>
      </c>
    </row>
    <row r="20371" spans="1:6" x14ac:dyDescent="0.3">
      <c r="A20371" s="336">
        <v>64652</v>
      </c>
      <c r="B20371" s="2" t="s">
        <v>293</v>
      </c>
      <c r="C20371" s="429">
        <v>6.5444760000000004</v>
      </c>
      <c r="D20371" s="429">
        <v>3.4922300000000002</v>
      </c>
      <c r="E20371" s="429">
        <v>3.0522460000000002</v>
      </c>
      <c r="F20371" s="429">
        <v>12.791179</v>
      </c>
    </row>
    <row r="20372" spans="1:6" x14ac:dyDescent="0.3">
      <c r="A20372" s="336">
        <v>64653</v>
      </c>
      <c r="B20372" s="2" t="s">
        <v>295</v>
      </c>
      <c r="C20372" s="429">
        <v>6.9611140000000002</v>
      </c>
      <c r="D20372" s="429">
        <v>3.817234</v>
      </c>
      <c r="E20372" s="429">
        <v>3.1438800000000002</v>
      </c>
      <c r="F20372" s="429">
        <v>12.382531000000014</v>
      </c>
    </row>
    <row r="20373" spans="1:6" x14ac:dyDescent="0.3">
      <c r="A20373" s="336">
        <v>64654</v>
      </c>
      <c r="B20373" s="2" t="s">
        <v>295</v>
      </c>
      <c r="C20373" s="429">
        <v>7.0734820000000003</v>
      </c>
      <c r="D20373" s="429">
        <v>3.8635449999999998</v>
      </c>
      <c r="E20373" s="429">
        <v>3.2099370000000005</v>
      </c>
      <c r="F20373" s="429">
        <v>13.299073000000007</v>
      </c>
    </row>
    <row r="20374" spans="1:6" x14ac:dyDescent="0.3">
      <c r="A20374" s="336">
        <v>64655</v>
      </c>
      <c r="B20374" s="2" t="s">
        <v>293</v>
      </c>
      <c r="C20374" s="429">
        <v>6.4921579999999999</v>
      </c>
      <c r="D20374" s="429">
        <v>3.6017160000000001</v>
      </c>
      <c r="E20374" s="429">
        <v>2.8904419999999997</v>
      </c>
      <c r="F20374" s="429">
        <v>12.377030000000001</v>
      </c>
    </row>
    <row r="20375" spans="1:6" x14ac:dyDescent="0.3">
      <c r="A20375" s="336">
        <v>64656</v>
      </c>
      <c r="B20375" s="2" t="s">
        <v>295</v>
      </c>
      <c r="C20375" s="429">
        <v>7.0956950000000001</v>
      </c>
      <c r="D20375" s="429">
        <v>3.824452</v>
      </c>
      <c r="E20375" s="429">
        <v>3.2712430000000001</v>
      </c>
      <c r="F20375" s="429">
        <v>13.169342999999991</v>
      </c>
    </row>
    <row r="20376" spans="1:6" x14ac:dyDescent="0.3">
      <c r="A20376" s="336">
        <v>64657</v>
      </c>
      <c r="B20376" s="2" t="s">
        <v>295</v>
      </c>
      <c r="C20376" s="429">
        <v>7.1117410000000003</v>
      </c>
      <c r="D20376" s="429">
        <v>3.7263510000000002</v>
      </c>
      <c r="E20376" s="429">
        <v>3.3853900000000001</v>
      </c>
      <c r="F20376" s="429">
        <v>13.589652000000008</v>
      </c>
    </row>
    <row r="20377" spans="1:6" x14ac:dyDescent="0.3">
      <c r="A20377" s="336">
        <v>64658</v>
      </c>
      <c r="B20377" s="2" t="s">
        <v>295</v>
      </c>
      <c r="C20377" s="429">
        <v>6.9894590000000001</v>
      </c>
      <c r="D20377" s="429">
        <v>3.6721840000000001</v>
      </c>
      <c r="E20377" s="429">
        <v>3.317275</v>
      </c>
      <c r="F20377" s="429">
        <v>11.863996999999998</v>
      </c>
    </row>
    <row r="20378" spans="1:6" x14ac:dyDescent="0.3">
      <c r="A20378" s="336">
        <v>64659</v>
      </c>
      <c r="B20378" s="2" t="s">
        <v>295</v>
      </c>
      <c r="C20378" s="429">
        <v>6.9994480000000001</v>
      </c>
      <c r="D20378" s="429">
        <v>3.8018550000000002</v>
      </c>
      <c r="E20378" s="429">
        <v>3.1975929999999999</v>
      </c>
      <c r="F20378" s="429">
        <v>12.487101000000003</v>
      </c>
    </row>
    <row r="20379" spans="1:6" x14ac:dyDescent="0.3">
      <c r="A20379" s="336">
        <v>64660</v>
      </c>
      <c r="B20379" s="2" t="s">
        <v>295</v>
      </c>
      <c r="C20379" s="429">
        <v>7.0137660000000004</v>
      </c>
      <c r="D20379" s="429">
        <v>3.6849560000000001</v>
      </c>
      <c r="E20379" s="429">
        <v>3.3288100000000003</v>
      </c>
      <c r="F20379" s="429">
        <v>11.877193999999996</v>
      </c>
    </row>
    <row r="20380" spans="1:6" x14ac:dyDescent="0.3">
      <c r="A20380" s="336">
        <v>64661</v>
      </c>
      <c r="B20380" s="2" t="s">
        <v>293</v>
      </c>
      <c r="C20380" s="429">
        <v>6.5631649999999997</v>
      </c>
      <c r="D20380" s="429">
        <v>3.641286</v>
      </c>
      <c r="E20380" s="429">
        <v>2.9218789999999997</v>
      </c>
      <c r="F20380" s="429">
        <v>12.560696999999998</v>
      </c>
    </row>
    <row r="20381" spans="1:6" x14ac:dyDescent="0.3">
      <c r="A20381" s="336">
        <v>64664</v>
      </c>
      <c r="B20381" s="2" t="s">
        <v>295</v>
      </c>
      <c r="C20381" s="429">
        <v>7.0777369999999999</v>
      </c>
      <c r="D20381" s="429">
        <v>3.846889</v>
      </c>
      <c r="E20381" s="429">
        <v>3.2308479999999999</v>
      </c>
      <c r="F20381" s="429">
        <v>13.175993999999996</v>
      </c>
    </row>
    <row r="20382" spans="1:6" x14ac:dyDescent="0.3">
      <c r="A20382" s="336">
        <v>64667</v>
      </c>
      <c r="B20382" s="2" t="s">
        <v>293</v>
      </c>
      <c r="C20382" s="429">
        <v>6.4922240000000002</v>
      </c>
      <c r="D20382" s="429">
        <v>3.5706319999999998</v>
      </c>
      <c r="E20382" s="429">
        <v>2.9215920000000004</v>
      </c>
      <c r="F20382" s="429">
        <v>12.428557999999999</v>
      </c>
    </row>
    <row r="20383" spans="1:6" x14ac:dyDescent="0.3">
      <c r="A20383" s="336">
        <v>64668</v>
      </c>
      <c r="B20383" s="2" t="s">
        <v>295</v>
      </c>
      <c r="C20383" s="429">
        <v>7.1703359999999998</v>
      </c>
      <c r="D20383" s="429">
        <v>3.7045759999999999</v>
      </c>
      <c r="E20383" s="429">
        <v>3.46576</v>
      </c>
      <c r="F20383" s="429">
        <v>13.339149999999997</v>
      </c>
    </row>
    <row r="20384" spans="1:6" x14ac:dyDescent="0.3">
      <c r="A20384" s="336">
        <v>64670</v>
      </c>
      <c r="B20384" s="2" t="s">
        <v>295</v>
      </c>
      <c r="C20384" s="429">
        <v>7.1077320000000004</v>
      </c>
      <c r="D20384" s="429">
        <v>3.7906629999999999</v>
      </c>
      <c r="E20384" s="429">
        <v>3.3170690000000005</v>
      </c>
      <c r="F20384" s="429">
        <v>13.60851400000001</v>
      </c>
    </row>
    <row r="20385" spans="1:6" x14ac:dyDescent="0.3">
      <c r="A20385" s="336">
        <v>64671</v>
      </c>
      <c r="B20385" s="2" t="s">
        <v>295</v>
      </c>
      <c r="C20385" s="429">
        <v>7.2293130000000003</v>
      </c>
      <c r="D20385" s="429">
        <v>3.7222390000000001</v>
      </c>
      <c r="E20385" s="429">
        <v>3.5070740000000002</v>
      </c>
      <c r="F20385" s="429">
        <v>13.562261000000007</v>
      </c>
    </row>
    <row r="20386" spans="1:6" x14ac:dyDescent="0.3">
      <c r="A20386" s="336">
        <v>64672</v>
      </c>
      <c r="B20386" s="2" t="s">
        <v>293</v>
      </c>
      <c r="C20386" s="429">
        <v>6.5281549999999999</v>
      </c>
      <c r="D20386" s="429">
        <v>3.6534680000000002</v>
      </c>
      <c r="E20386" s="429">
        <v>2.8746869999999998</v>
      </c>
      <c r="F20386" s="429">
        <v>12.270932000000006</v>
      </c>
    </row>
    <row r="20387" spans="1:6" x14ac:dyDescent="0.3">
      <c r="A20387" s="336">
        <v>64673</v>
      </c>
      <c r="B20387" s="2" t="s">
        <v>293</v>
      </c>
      <c r="C20387" s="429">
        <v>6.5232770000000002</v>
      </c>
      <c r="D20387" s="429">
        <v>3.5603669999999998</v>
      </c>
      <c r="E20387" s="429">
        <v>2.9629100000000004</v>
      </c>
      <c r="F20387" s="429">
        <v>12.801997</v>
      </c>
    </row>
    <row r="20388" spans="1:6" x14ac:dyDescent="0.3">
      <c r="A20388" s="336">
        <v>64674</v>
      </c>
      <c r="B20388" s="2" t="s">
        <v>295</v>
      </c>
      <c r="C20388" s="429">
        <v>6.9303410000000003</v>
      </c>
      <c r="D20388" s="429">
        <v>3.819105</v>
      </c>
      <c r="E20388" s="429">
        <v>3.1112360000000003</v>
      </c>
      <c r="F20388" s="429">
        <v>12.375854000000004</v>
      </c>
    </row>
    <row r="20389" spans="1:6" x14ac:dyDescent="0.3">
      <c r="A20389" s="336">
        <v>64676</v>
      </c>
      <c r="B20389" s="2" t="s">
        <v>295</v>
      </c>
      <c r="C20389" s="429">
        <v>6.9932670000000003</v>
      </c>
      <c r="D20389" s="429">
        <v>3.6998769999999999</v>
      </c>
      <c r="E20389" s="429">
        <v>3.2933900000000005</v>
      </c>
      <c r="F20389" s="429">
        <v>11.948616999999999</v>
      </c>
    </row>
    <row r="20390" spans="1:6" x14ac:dyDescent="0.3">
      <c r="A20390" s="336">
        <v>64679</v>
      </c>
      <c r="B20390" s="2" t="s">
        <v>293</v>
      </c>
      <c r="C20390" s="429">
        <v>6.5323339999999996</v>
      </c>
      <c r="D20390" s="429">
        <v>3.5042849999999999</v>
      </c>
      <c r="E20390" s="429">
        <v>3.0280489999999998</v>
      </c>
      <c r="F20390" s="429">
        <v>12.939697000000002</v>
      </c>
    </row>
    <row r="20391" spans="1:6" x14ac:dyDescent="0.3">
      <c r="A20391" s="336">
        <v>64681</v>
      </c>
      <c r="B20391" s="2" t="s">
        <v>295</v>
      </c>
      <c r="C20391" s="429">
        <v>7.0066050000000004</v>
      </c>
      <c r="D20391" s="429">
        <v>3.7340990000000001</v>
      </c>
      <c r="E20391" s="429">
        <v>3.2725060000000004</v>
      </c>
      <c r="F20391" s="429">
        <v>12.235059000000007</v>
      </c>
    </row>
    <row r="20392" spans="1:6" x14ac:dyDescent="0.3">
      <c r="A20392" s="336">
        <v>64682</v>
      </c>
      <c r="B20392" s="2" t="s">
        <v>295</v>
      </c>
      <c r="C20392" s="429">
        <v>7.0529460000000004</v>
      </c>
      <c r="D20392" s="429">
        <v>3.7589190000000001</v>
      </c>
      <c r="E20392" s="429">
        <v>3.2940270000000003</v>
      </c>
      <c r="F20392" s="429">
        <v>12.730160000000005</v>
      </c>
    </row>
    <row r="20393" spans="1:6" x14ac:dyDescent="0.3">
      <c r="A20393" s="336">
        <v>64683</v>
      </c>
      <c r="B20393" s="2" t="s">
        <v>293</v>
      </c>
      <c r="C20393" s="429">
        <v>6.5622319999999998</v>
      </c>
      <c r="D20393" s="429">
        <v>3.497709</v>
      </c>
      <c r="E20393" s="429">
        <v>3.0645229999999999</v>
      </c>
      <c r="F20393" s="429">
        <v>12.958765999999994</v>
      </c>
    </row>
    <row r="20394" spans="1:6" x14ac:dyDescent="0.3">
      <c r="A20394" s="336">
        <v>64686</v>
      </c>
      <c r="B20394" s="2" t="s">
        <v>295</v>
      </c>
      <c r="C20394" s="429">
        <v>7.0670400000000004</v>
      </c>
      <c r="D20394" s="429">
        <v>3.8416090000000001</v>
      </c>
      <c r="E20394" s="429">
        <v>3.2254310000000004</v>
      </c>
      <c r="F20394" s="429">
        <v>13.031628000000012</v>
      </c>
    </row>
    <row r="20395" spans="1:6" x14ac:dyDescent="0.3">
      <c r="A20395" s="336">
        <v>64688</v>
      </c>
      <c r="B20395" s="2" t="s">
        <v>295</v>
      </c>
      <c r="C20395" s="429">
        <v>7.0171200000000002</v>
      </c>
      <c r="D20395" s="429">
        <v>3.8392710000000001</v>
      </c>
      <c r="E20395" s="429">
        <v>3.1778490000000001</v>
      </c>
      <c r="F20395" s="429">
        <v>12.657941999999998</v>
      </c>
    </row>
    <row r="20396" spans="1:6" x14ac:dyDescent="0.3">
      <c r="A20396" s="336">
        <v>64689</v>
      </c>
      <c r="B20396" s="2" t="s">
        <v>295</v>
      </c>
      <c r="C20396" s="429">
        <v>7.1514899999999999</v>
      </c>
      <c r="D20396" s="429">
        <v>3.7307389999999998</v>
      </c>
      <c r="E20396" s="429">
        <v>3.4207510000000001</v>
      </c>
      <c r="F20396" s="429">
        <v>13.686058999999993</v>
      </c>
    </row>
    <row r="20397" spans="1:6" x14ac:dyDescent="0.3">
      <c r="A20397" s="336">
        <v>64701</v>
      </c>
      <c r="B20397" s="2" t="s">
        <v>295</v>
      </c>
      <c r="C20397" s="429">
        <v>7.3361320000000001</v>
      </c>
      <c r="D20397" s="429">
        <v>3.1913849999999999</v>
      </c>
      <c r="E20397" s="429">
        <v>4.1447470000000006</v>
      </c>
      <c r="F20397" s="429">
        <v>13.849240000000002</v>
      </c>
    </row>
    <row r="20398" spans="1:6" x14ac:dyDescent="0.3">
      <c r="A20398" s="336">
        <v>64720</v>
      </c>
      <c r="B20398" s="2" t="s">
        <v>295</v>
      </c>
      <c r="C20398" s="429">
        <v>7.3712099999999996</v>
      </c>
      <c r="D20398" s="429">
        <v>3.1481499999999998</v>
      </c>
      <c r="E20398" s="429">
        <v>4.2230600000000003</v>
      </c>
      <c r="F20398" s="429">
        <v>13.847822999999998</v>
      </c>
    </row>
    <row r="20399" spans="1:6" x14ac:dyDescent="0.3">
      <c r="A20399" s="336">
        <v>64722</v>
      </c>
      <c r="B20399" s="2" t="s">
        <v>295</v>
      </c>
      <c r="C20399" s="429">
        <v>7.4513959999999999</v>
      </c>
      <c r="D20399" s="429">
        <v>3.1232540000000002</v>
      </c>
      <c r="E20399" s="429">
        <v>4.3281419999999997</v>
      </c>
      <c r="F20399" s="429">
        <v>14.138060999999993</v>
      </c>
    </row>
    <row r="20400" spans="1:6" x14ac:dyDescent="0.3">
      <c r="A20400" s="336">
        <v>64723</v>
      </c>
      <c r="B20400" s="2" t="s">
        <v>295</v>
      </c>
      <c r="C20400" s="429">
        <v>7.4100229999999998</v>
      </c>
      <c r="D20400" s="429">
        <v>3.1326360000000002</v>
      </c>
      <c r="E20400" s="429">
        <v>4.2773869999999992</v>
      </c>
      <c r="F20400" s="429">
        <v>14.171564999999994</v>
      </c>
    </row>
    <row r="20401" spans="1:6" x14ac:dyDescent="0.3">
      <c r="A20401" s="336">
        <v>64724</v>
      </c>
      <c r="B20401" s="2" t="s">
        <v>295</v>
      </c>
      <c r="C20401" s="429">
        <v>7.2292459999999998</v>
      </c>
      <c r="D20401" s="429">
        <v>3.073769</v>
      </c>
      <c r="E20401" s="429">
        <v>4.1554769999999994</v>
      </c>
      <c r="F20401" s="429">
        <v>12.368573000000012</v>
      </c>
    </row>
    <row r="20402" spans="1:6" x14ac:dyDescent="0.3">
      <c r="A20402" s="336">
        <v>64725</v>
      </c>
      <c r="B20402" s="2" t="s">
        <v>295</v>
      </c>
      <c r="C20402" s="429">
        <v>7.3552010000000001</v>
      </c>
      <c r="D20402" s="429">
        <v>3.166048</v>
      </c>
      <c r="E20402" s="429">
        <v>4.1891530000000001</v>
      </c>
      <c r="F20402" s="429">
        <v>13.872932000000013</v>
      </c>
    </row>
    <row r="20403" spans="1:6" x14ac:dyDescent="0.3">
      <c r="A20403" s="336">
        <v>64726</v>
      </c>
      <c r="B20403" s="2" t="s">
        <v>295</v>
      </c>
      <c r="C20403" s="429">
        <v>7.2340280000000003</v>
      </c>
      <c r="D20403" s="429">
        <v>3.2396319999999998</v>
      </c>
      <c r="E20403" s="429">
        <v>3.9943960000000005</v>
      </c>
      <c r="F20403" s="429">
        <v>12.425694</v>
      </c>
    </row>
    <row r="20404" spans="1:6" x14ac:dyDescent="0.3">
      <c r="A20404" s="336">
        <v>64728</v>
      </c>
      <c r="B20404" s="2" t="s">
        <v>295</v>
      </c>
      <c r="C20404" s="429">
        <v>7.4666110000000003</v>
      </c>
      <c r="D20404" s="429">
        <v>2.887886</v>
      </c>
      <c r="E20404" s="429">
        <v>4.5787250000000004</v>
      </c>
      <c r="F20404" s="429">
        <v>12.442017</v>
      </c>
    </row>
    <row r="20405" spans="1:6" x14ac:dyDescent="0.3">
      <c r="A20405" s="336">
        <v>64730</v>
      </c>
      <c r="B20405" s="2" t="s">
        <v>295</v>
      </c>
      <c r="C20405" s="429">
        <v>7.3314349999999999</v>
      </c>
      <c r="D20405" s="429">
        <v>3.1195620000000002</v>
      </c>
      <c r="E20405" s="429">
        <v>4.2118729999999998</v>
      </c>
      <c r="F20405" s="429">
        <v>13.293594999999996</v>
      </c>
    </row>
    <row r="20406" spans="1:6" x14ac:dyDescent="0.3">
      <c r="A20406" s="336">
        <v>64733</v>
      </c>
      <c r="B20406" s="2" t="s">
        <v>295</v>
      </c>
      <c r="C20406" s="429">
        <v>7.2356689999999997</v>
      </c>
      <c r="D20406" s="429">
        <v>3.246362</v>
      </c>
      <c r="E20406" s="429">
        <v>3.9893069999999997</v>
      </c>
      <c r="F20406" s="429">
        <v>12.483065999999994</v>
      </c>
    </row>
    <row r="20407" spans="1:6" x14ac:dyDescent="0.3">
      <c r="A20407" s="336">
        <v>64734</v>
      </c>
      <c r="B20407" s="2" t="s">
        <v>295</v>
      </c>
      <c r="C20407" s="429">
        <v>7.3615389999999996</v>
      </c>
      <c r="D20407" s="429">
        <v>3.1795450000000001</v>
      </c>
      <c r="E20407" s="429">
        <v>4.1819939999999995</v>
      </c>
      <c r="F20407" s="429">
        <v>14.593114</v>
      </c>
    </row>
    <row r="20408" spans="1:6" x14ac:dyDescent="0.3">
      <c r="A20408" s="336">
        <v>64735</v>
      </c>
      <c r="B20408" s="2" t="s">
        <v>295</v>
      </c>
      <c r="C20408" s="429">
        <v>7.2083830000000004</v>
      </c>
      <c r="D20408" s="429">
        <v>3.247735</v>
      </c>
      <c r="E20408" s="429">
        <v>3.9606480000000004</v>
      </c>
      <c r="F20408" s="429">
        <v>11.746818999999995</v>
      </c>
    </row>
    <row r="20409" spans="1:6" x14ac:dyDescent="0.3">
      <c r="A20409" s="336">
        <v>64738</v>
      </c>
      <c r="B20409" s="2" t="s">
        <v>295</v>
      </c>
      <c r="C20409" s="429">
        <v>7.1925290000000004</v>
      </c>
      <c r="D20409" s="429">
        <v>2.9780890000000002</v>
      </c>
      <c r="E20409" s="429">
        <v>4.2144399999999997</v>
      </c>
      <c r="F20409" s="429">
        <v>11.175575000000009</v>
      </c>
    </row>
    <row r="20410" spans="1:6" x14ac:dyDescent="0.3">
      <c r="A20410" s="336">
        <v>64739</v>
      </c>
      <c r="B20410" s="2" t="s">
        <v>295</v>
      </c>
      <c r="C20410" s="429">
        <v>7.2588759999999999</v>
      </c>
      <c r="D20410" s="429">
        <v>3.2063009999999998</v>
      </c>
      <c r="E20410" s="429">
        <v>4.052575</v>
      </c>
      <c r="F20410" s="429">
        <v>12.933464999999998</v>
      </c>
    </row>
    <row r="20411" spans="1:6" x14ac:dyDescent="0.3">
      <c r="A20411" s="336">
        <v>64740</v>
      </c>
      <c r="B20411" s="2" t="s">
        <v>295</v>
      </c>
      <c r="C20411" s="429">
        <v>7.1974629999999999</v>
      </c>
      <c r="D20411" s="429">
        <v>3.16845</v>
      </c>
      <c r="E20411" s="429">
        <v>4.029013</v>
      </c>
      <c r="F20411" s="429">
        <v>11.464245999999996</v>
      </c>
    </row>
    <row r="20412" spans="1:6" x14ac:dyDescent="0.3">
      <c r="A20412" s="336">
        <v>64741</v>
      </c>
      <c r="B20412" s="2" t="s">
        <v>295</v>
      </c>
      <c r="C20412" s="429">
        <v>7.5033560000000001</v>
      </c>
      <c r="D20412" s="429">
        <v>2.9713690000000001</v>
      </c>
      <c r="E20412" s="429">
        <v>4.531987</v>
      </c>
      <c r="F20412" s="429">
        <v>12.997201999999994</v>
      </c>
    </row>
    <row r="20413" spans="1:6" x14ac:dyDescent="0.3">
      <c r="A20413" s="336">
        <v>64742</v>
      </c>
      <c r="B20413" s="2" t="s">
        <v>295</v>
      </c>
      <c r="C20413" s="429">
        <v>7.3789009999999999</v>
      </c>
      <c r="D20413" s="429">
        <v>3.1513270000000002</v>
      </c>
      <c r="E20413" s="429">
        <v>4.2275739999999997</v>
      </c>
      <c r="F20413" s="429">
        <v>14.286436999999992</v>
      </c>
    </row>
    <row r="20414" spans="1:6" x14ac:dyDescent="0.3">
      <c r="A20414" s="336">
        <v>64744</v>
      </c>
      <c r="B20414" s="2" t="s">
        <v>295</v>
      </c>
      <c r="C20414" s="429">
        <v>7.2409660000000002</v>
      </c>
      <c r="D20414" s="429">
        <v>2.979698</v>
      </c>
      <c r="E20414" s="429">
        <v>4.2612680000000003</v>
      </c>
      <c r="F20414" s="429">
        <v>11.584306999999995</v>
      </c>
    </row>
    <row r="20415" spans="1:6" x14ac:dyDescent="0.3">
      <c r="A20415" s="336">
        <v>64745</v>
      </c>
      <c r="B20415" s="2" t="s">
        <v>295</v>
      </c>
      <c r="C20415" s="429">
        <v>7.4775010000000002</v>
      </c>
      <c r="D20415" s="429">
        <v>3.1089370000000001</v>
      </c>
      <c r="E20415" s="429">
        <v>4.3685640000000001</v>
      </c>
      <c r="F20415" s="429">
        <v>14.012323999999992</v>
      </c>
    </row>
    <row r="20416" spans="1:6" x14ac:dyDescent="0.3">
      <c r="A20416" s="336">
        <v>64746</v>
      </c>
      <c r="B20416" s="2" t="s">
        <v>295</v>
      </c>
      <c r="C20416" s="429">
        <v>7.3600880000000002</v>
      </c>
      <c r="D20416" s="429">
        <v>3.1754180000000001</v>
      </c>
      <c r="E20416" s="429">
        <v>4.1846700000000006</v>
      </c>
      <c r="F20416" s="429">
        <v>14.369582999999999</v>
      </c>
    </row>
    <row r="20417" spans="1:6" x14ac:dyDescent="0.3">
      <c r="A20417" s="336">
        <v>64747</v>
      </c>
      <c r="B20417" s="2" t="s">
        <v>295</v>
      </c>
      <c r="C20417" s="429">
        <v>7.2903289999999998</v>
      </c>
      <c r="D20417" s="429">
        <v>3.2006990000000002</v>
      </c>
      <c r="E20417" s="429">
        <v>4.0896299999999997</v>
      </c>
      <c r="F20417" s="429">
        <v>13.235725999999993</v>
      </c>
    </row>
    <row r="20418" spans="1:6" x14ac:dyDescent="0.3">
      <c r="A20418" s="336">
        <v>64748</v>
      </c>
      <c r="B20418" s="2" t="s">
        <v>295</v>
      </c>
      <c r="C20418" s="429">
        <v>7.2138980000000004</v>
      </c>
      <c r="D20418" s="429">
        <v>2.8286959999999999</v>
      </c>
      <c r="E20418" s="429">
        <v>4.3852020000000005</v>
      </c>
      <c r="F20418" s="429">
        <v>10.526452000000006</v>
      </c>
    </row>
    <row r="20419" spans="1:6" x14ac:dyDescent="0.3">
      <c r="A20419" s="336">
        <v>64750</v>
      </c>
      <c r="B20419" s="2" t="s">
        <v>295</v>
      </c>
      <c r="C20419" s="429">
        <v>7.2628909999999998</v>
      </c>
      <c r="D20419" s="429">
        <v>2.9899390000000001</v>
      </c>
      <c r="E20419" s="429">
        <v>4.2729520000000001</v>
      </c>
      <c r="F20419" s="429">
        <v>12.168002999999999</v>
      </c>
    </row>
    <row r="20420" spans="1:6" x14ac:dyDescent="0.3">
      <c r="A20420" s="336">
        <v>64752</v>
      </c>
      <c r="B20420" s="2" t="s">
        <v>295</v>
      </c>
      <c r="C20420" s="429">
        <v>7.5080119999999999</v>
      </c>
      <c r="D20420" s="429">
        <v>3.0845690000000001</v>
      </c>
      <c r="E20420" s="429">
        <v>4.4234429999999998</v>
      </c>
      <c r="F20420" s="429">
        <v>13.784511000000002</v>
      </c>
    </row>
    <row r="20421" spans="1:6" x14ac:dyDescent="0.3">
      <c r="A20421" s="336">
        <v>64755</v>
      </c>
      <c r="B20421" s="2" t="s">
        <v>295</v>
      </c>
      <c r="C20421" s="429">
        <v>7.3018520000000002</v>
      </c>
      <c r="D20421" s="429">
        <v>2.6853889999999998</v>
      </c>
      <c r="E20421" s="429">
        <v>4.6164630000000004</v>
      </c>
      <c r="F20421" s="429">
        <v>11.148384</v>
      </c>
    </row>
    <row r="20422" spans="1:6" x14ac:dyDescent="0.3">
      <c r="A20422" s="336">
        <v>64756</v>
      </c>
      <c r="B20422" s="2" t="s">
        <v>295</v>
      </c>
      <c r="C20422" s="429">
        <v>7.2170949999999996</v>
      </c>
      <c r="D20422" s="429">
        <v>2.9812449999999999</v>
      </c>
      <c r="E20422" s="429">
        <v>4.2358499999999992</v>
      </c>
      <c r="F20422" s="429">
        <v>10.952953999999991</v>
      </c>
    </row>
    <row r="20423" spans="1:6" x14ac:dyDescent="0.3">
      <c r="A20423" s="336">
        <v>64759</v>
      </c>
      <c r="B20423" s="2" t="s">
        <v>295</v>
      </c>
      <c r="C20423" s="429">
        <v>7.27597</v>
      </c>
      <c r="D20423" s="429">
        <v>2.9027219999999998</v>
      </c>
      <c r="E20423" s="429">
        <v>4.3732480000000002</v>
      </c>
      <c r="F20423" s="429">
        <v>10.751688999999999</v>
      </c>
    </row>
    <row r="20424" spans="1:6" x14ac:dyDescent="0.3">
      <c r="A20424" s="336">
        <v>64761</v>
      </c>
      <c r="B20424" s="2" t="s">
        <v>295</v>
      </c>
      <c r="C20424" s="429">
        <v>7.2298410000000004</v>
      </c>
      <c r="D20424" s="429">
        <v>3.275846</v>
      </c>
      <c r="E20424" s="429">
        <v>3.9539950000000004</v>
      </c>
      <c r="F20424" s="429">
        <v>12.510865000000003</v>
      </c>
    </row>
    <row r="20425" spans="1:6" x14ac:dyDescent="0.3">
      <c r="A20425" s="336">
        <v>64762</v>
      </c>
      <c r="B20425" s="2" t="s">
        <v>295</v>
      </c>
      <c r="C20425" s="429">
        <v>7.4305729999999999</v>
      </c>
      <c r="D20425" s="429">
        <v>2.7788369999999998</v>
      </c>
      <c r="E20425" s="429">
        <v>4.6517359999999996</v>
      </c>
      <c r="F20425" s="429">
        <v>12.119374999999998</v>
      </c>
    </row>
    <row r="20426" spans="1:6" x14ac:dyDescent="0.3">
      <c r="A20426" s="336">
        <v>64763</v>
      </c>
      <c r="B20426" s="2" t="s">
        <v>295</v>
      </c>
      <c r="C20426" s="429">
        <v>7.1997879999999999</v>
      </c>
      <c r="D20426" s="429">
        <v>3.1132629999999999</v>
      </c>
      <c r="E20426" s="429">
        <v>4.086525</v>
      </c>
      <c r="F20426" s="429">
        <v>11.368385000000011</v>
      </c>
    </row>
    <row r="20427" spans="1:6" x14ac:dyDescent="0.3">
      <c r="A20427" s="336">
        <v>64767</v>
      </c>
      <c r="B20427" s="2" t="s">
        <v>295</v>
      </c>
      <c r="C20427" s="429">
        <v>7.3289879999999998</v>
      </c>
      <c r="D20427" s="429">
        <v>2.9615070000000001</v>
      </c>
      <c r="E20427" s="429">
        <v>4.3674809999999997</v>
      </c>
      <c r="F20427" s="429">
        <v>11.655521999999991</v>
      </c>
    </row>
    <row r="20428" spans="1:6" x14ac:dyDescent="0.3">
      <c r="A20428" s="336">
        <v>64769</v>
      </c>
      <c r="B20428" s="2" t="s">
        <v>295</v>
      </c>
      <c r="C20428" s="429">
        <v>7.4134460000000004</v>
      </c>
      <c r="D20428" s="429">
        <v>2.6578759999999999</v>
      </c>
      <c r="E20428" s="429">
        <v>4.7555700000000005</v>
      </c>
      <c r="F20428" s="429">
        <v>12.306350000000002</v>
      </c>
    </row>
    <row r="20429" spans="1:6" x14ac:dyDescent="0.3">
      <c r="A20429" s="336">
        <v>64770</v>
      </c>
      <c r="B20429" s="2" t="s">
        <v>295</v>
      </c>
      <c r="C20429" s="429">
        <v>7.2278159999999998</v>
      </c>
      <c r="D20429" s="429">
        <v>3.1427890000000001</v>
      </c>
      <c r="E20429" s="429">
        <v>4.0850270000000002</v>
      </c>
      <c r="F20429" s="429">
        <v>12.409901999999995</v>
      </c>
    </row>
    <row r="20430" spans="1:6" x14ac:dyDescent="0.3">
      <c r="A20430" s="336">
        <v>64771</v>
      </c>
      <c r="B20430" s="2" t="s">
        <v>295</v>
      </c>
      <c r="C20430" s="429">
        <v>7.4800500000000003</v>
      </c>
      <c r="D20430" s="429">
        <v>2.9264009999999998</v>
      </c>
      <c r="E20430" s="429">
        <v>4.5536490000000001</v>
      </c>
      <c r="F20430" s="429">
        <v>12.639317000000013</v>
      </c>
    </row>
    <row r="20431" spans="1:6" x14ac:dyDescent="0.3">
      <c r="A20431" s="336">
        <v>64772</v>
      </c>
      <c r="B20431" s="2" t="s">
        <v>295</v>
      </c>
      <c r="C20431" s="429">
        <v>7.3946389999999997</v>
      </c>
      <c r="D20431" s="429">
        <v>2.9829789999999998</v>
      </c>
      <c r="E20431" s="429">
        <v>4.4116599999999995</v>
      </c>
      <c r="F20431" s="429">
        <v>12.424178999999988</v>
      </c>
    </row>
    <row r="20432" spans="1:6" x14ac:dyDescent="0.3">
      <c r="A20432" s="336">
        <v>64776</v>
      </c>
      <c r="B20432" s="2" t="s">
        <v>295</v>
      </c>
      <c r="C20432" s="429">
        <v>7.2101199999999999</v>
      </c>
      <c r="D20432" s="429">
        <v>3.0376080000000001</v>
      </c>
      <c r="E20432" s="429">
        <v>4.1725119999999993</v>
      </c>
      <c r="F20432" s="429">
        <v>11.574759000000007</v>
      </c>
    </row>
    <row r="20433" spans="1:6" x14ac:dyDescent="0.3">
      <c r="A20433" s="336">
        <v>64778</v>
      </c>
      <c r="B20433" s="2" t="s">
        <v>295</v>
      </c>
      <c r="C20433" s="429">
        <v>7.4710549999999998</v>
      </c>
      <c r="D20433" s="429">
        <v>3.0338259999999999</v>
      </c>
      <c r="E20433" s="429">
        <v>4.4372290000000003</v>
      </c>
      <c r="F20433" s="429">
        <v>13.253861999999998</v>
      </c>
    </row>
    <row r="20434" spans="1:6" x14ac:dyDescent="0.3">
      <c r="A20434" s="336">
        <v>64779</v>
      </c>
      <c r="B20434" s="2" t="s">
        <v>295</v>
      </c>
      <c r="C20434" s="429">
        <v>7.4178269999999999</v>
      </c>
      <c r="D20434" s="429">
        <v>3.0497190000000001</v>
      </c>
      <c r="E20434" s="429">
        <v>4.3681079999999994</v>
      </c>
      <c r="F20434" s="429">
        <v>13.251862999999993</v>
      </c>
    </row>
    <row r="20435" spans="1:6" x14ac:dyDescent="0.3">
      <c r="A20435" s="336">
        <v>64780</v>
      </c>
      <c r="B20435" s="2" t="s">
        <v>295</v>
      </c>
      <c r="C20435" s="429">
        <v>7.2853529999999997</v>
      </c>
      <c r="D20435" s="429">
        <v>3.0299969999999998</v>
      </c>
      <c r="E20435" s="429">
        <v>4.2553559999999999</v>
      </c>
      <c r="F20435" s="429">
        <v>12.734323000000003</v>
      </c>
    </row>
    <row r="20436" spans="1:6" x14ac:dyDescent="0.3">
      <c r="A20436" s="336">
        <v>64783</v>
      </c>
      <c r="B20436" s="2" t="s">
        <v>295</v>
      </c>
      <c r="C20436" s="429">
        <v>7.2938270000000003</v>
      </c>
      <c r="D20436" s="429">
        <v>3.0055010000000002</v>
      </c>
      <c r="E20436" s="429">
        <v>4.2883259999999996</v>
      </c>
      <c r="F20436" s="429">
        <v>12.510209000000003</v>
      </c>
    </row>
    <row r="20437" spans="1:6" x14ac:dyDescent="0.3">
      <c r="A20437" s="336">
        <v>64784</v>
      </c>
      <c r="B20437" s="2" t="s">
        <v>295</v>
      </c>
      <c r="C20437" s="429">
        <v>7.2695109999999996</v>
      </c>
      <c r="D20437" s="429">
        <v>2.976613</v>
      </c>
      <c r="E20437" s="429">
        <v>4.2928979999999992</v>
      </c>
      <c r="F20437" s="429">
        <v>11.152859000000007</v>
      </c>
    </row>
    <row r="20438" spans="1:6" x14ac:dyDescent="0.3">
      <c r="A20438" s="336">
        <v>64788</v>
      </c>
      <c r="B20438" s="2" t="s">
        <v>295</v>
      </c>
      <c r="C20438" s="429">
        <v>7.2408429999999999</v>
      </c>
      <c r="D20438" s="429">
        <v>3.2214619999999998</v>
      </c>
      <c r="E20438" s="429">
        <v>4.0193810000000001</v>
      </c>
      <c r="F20438" s="429">
        <v>12.481798000000019</v>
      </c>
    </row>
    <row r="20439" spans="1:6" x14ac:dyDescent="0.3">
      <c r="A20439" s="336">
        <v>64790</v>
      </c>
      <c r="B20439" s="2" t="s">
        <v>295</v>
      </c>
      <c r="C20439" s="429">
        <v>7.3108690000000003</v>
      </c>
      <c r="D20439" s="429">
        <v>2.9805419999999998</v>
      </c>
      <c r="E20439" s="429">
        <v>4.3303270000000005</v>
      </c>
      <c r="F20439" s="429">
        <v>12.234949</v>
      </c>
    </row>
    <row r="20440" spans="1:6" x14ac:dyDescent="0.3">
      <c r="A20440" s="336">
        <v>64801</v>
      </c>
      <c r="B20440" s="2" t="s">
        <v>295</v>
      </c>
      <c r="C20440" s="429">
        <v>7.3718500000000002</v>
      </c>
      <c r="D20440" s="429">
        <v>2.4453689999999999</v>
      </c>
      <c r="E20440" s="429">
        <v>4.9264810000000008</v>
      </c>
      <c r="F20440" s="429">
        <v>12.613464</v>
      </c>
    </row>
    <row r="20441" spans="1:6" x14ac:dyDescent="0.3">
      <c r="A20441" s="336">
        <v>64804</v>
      </c>
      <c r="B20441" s="2" t="s">
        <v>295</v>
      </c>
      <c r="C20441" s="429">
        <v>7.35222</v>
      </c>
      <c r="D20441" s="429">
        <v>2.4445209999999999</v>
      </c>
      <c r="E20441" s="429">
        <v>4.907699</v>
      </c>
      <c r="F20441" s="429">
        <v>12.596747000000001</v>
      </c>
    </row>
    <row r="20442" spans="1:6" x14ac:dyDescent="0.3">
      <c r="A20442" s="336">
        <v>64831</v>
      </c>
      <c r="B20442" s="2" t="s">
        <v>295</v>
      </c>
      <c r="C20442" s="429">
        <v>7.3355180000000004</v>
      </c>
      <c r="D20442" s="429">
        <v>2.5136379999999998</v>
      </c>
      <c r="E20442" s="429">
        <v>4.8218800000000002</v>
      </c>
      <c r="F20442" s="429">
        <v>12.273432</v>
      </c>
    </row>
    <row r="20443" spans="1:6" x14ac:dyDescent="0.3">
      <c r="A20443" s="336">
        <v>64832</v>
      </c>
      <c r="B20443" s="2" t="s">
        <v>295</v>
      </c>
      <c r="C20443" s="429">
        <v>7.4079389999999998</v>
      </c>
      <c r="D20443" s="429">
        <v>2.5559129999999999</v>
      </c>
      <c r="E20443" s="429">
        <v>4.8520260000000004</v>
      </c>
      <c r="F20443" s="429">
        <v>12.631531000000003</v>
      </c>
    </row>
    <row r="20444" spans="1:6" x14ac:dyDescent="0.3">
      <c r="A20444" s="336">
        <v>64833</v>
      </c>
      <c r="B20444" s="2" t="s">
        <v>295</v>
      </c>
      <c r="C20444" s="429">
        <v>7.224812</v>
      </c>
      <c r="D20444" s="429">
        <v>2.6927210000000001</v>
      </c>
      <c r="E20444" s="429">
        <v>4.5320909999999994</v>
      </c>
      <c r="F20444" s="429">
        <v>10.800732000000018</v>
      </c>
    </row>
    <row r="20445" spans="1:6" x14ac:dyDescent="0.3">
      <c r="A20445" s="336">
        <v>64834</v>
      </c>
      <c r="B20445" s="2" t="s">
        <v>295</v>
      </c>
      <c r="C20445" s="429">
        <v>7.4064310000000004</v>
      </c>
      <c r="D20445" s="429">
        <v>2.4643799999999998</v>
      </c>
      <c r="E20445" s="429">
        <v>4.9420510000000011</v>
      </c>
      <c r="F20445" s="429">
        <v>12.960162000000004</v>
      </c>
    </row>
    <row r="20446" spans="1:6" x14ac:dyDescent="0.3">
      <c r="A20446" s="336">
        <v>64835</v>
      </c>
      <c r="B20446" s="2" t="s">
        <v>295</v>
      </c>
      <c r="C20446" s="429">
        <v>7.359108</v>
      </c>
      <c r="D20446" s="429">
        <v>2.4635739999999999</v>
      </c>
      <c r="E20446" s="429">
        <v>4.8955339999999996</v>
      </c>
      <c r="F20446" s="429">
        <v>12.266231999999988</v>
      </c>
    </row>
    <row r="20447" spans="1:6" x14ac:dyDescent="0.3">
      <c r="A20447" s="336">
        <v>64836</v>
      </c>
      <c r="B20447" s="2" t="s">
        <v>295</v>
      </c>
      <c r="C20447" s="429">
        <v>7.2718980000000002</v>
      </c>
      <c r="D20447" s="429">
        <v>2.5741079999999998</v>
      </c>
      <c r="E20447" s="429">
        <v>4.6977900000000004</v>
      </c>
      <c r="F20447" s="429">
        <v>11.408298000000002</v>
      </c>
    </row>
    <row r="20448" spans="1:6" x14ac:dyDescent="0.3">
      <c r="A20448" s="336">
        <v>64840</v>
      </c>
      <c r="B20448" s="2" t="s">
        <v>295</v>
      </c>
      <c r="C20448" s="429">
        <v>7.2568339999999996</v>
      </c>
      <c r="D20448" s="429">
        <v>2.4714900000000002</v>
      </c>
      <c r="E20448" s="429">
        <v>4.7853439999999994</v>
      </c>
      <c r="F20448" s="429">
        <v>11.671184000000004</v>
      </c>
    </row>
    <row r="20449" spans="1:6" x14ac:dyDescent="0.3">
      <c r="A20449" s="336">
        <v>64842</v>
      </c>
      <c r="B20449" s="2" t="s">
        <v>295</v>
      </c>
      <c r="C20449" s="429">
        <v>7.1903050000000004</v>
      </c>
      <c r="D20449" s="429">
        <v>2.571437</v>
      </c>
      <c r="E20449" s="429">
        <v>4.6188680000000009</v>
      </c>
      <c r="F20449" s="429">
        <v>10.935669000000011</v>
      </c>
    </row>
    <row r="20450" spans="1:6" x14ac:dyDescent="0.3">
      <c r="A20450" s="336">
        <v>64843</v>
      </c>
      <c r="B20450" s="2" t="s">
        <v>295</v>
      </c>
      <c r="C20450" s="429">
        <v>7.2624560000000002</v>
      </c>
      <c r="D20450" s="429">
        <v>2.4734880000000001</v>
      </c>
      <c r="E20450" s="429">
        <v>4.7889680000000006</v>
      </c>
      <c r="F20450" s="429">
        <v>11.647043000000004</v>
      </c>
    </row>
    <row r="20451" spans="1:6" x14ac:dyDescent="0.3">
      <c r="A20451" s="336">
        <v>64844</v>
      </c>
      <c r="B20451" s="2" t="s">
        <v>295</v>
      </c>
      <c r="C20451" s="429">
        <v>7.1888129999999997</v>
      </c>
      <c r="D20451" s="429">
        <v>2.4886650000000001</v>
      </c>
      <c r="E20451" s="429">
        <v>4.7001479999999995</v>
      </c>
      <c r="F20451" s="429">
        <v>11.233703999999989</v>
      </c>
    </row>
    <row r="20452" spans="1:6" x14ac:dyDescent="0.3">
      <c r="A20452" s="336">
        <v>64847</v>
      </c>
      <c r="B20452" s="2" t="s">
        <v>295</v>
      </c>
      <c r="C20452" s="429">
        <v>7.3392499999999998</v>
      </c>
      <c r="D20452" s="429">
        <v>2.5015420000000002</v>
      </c>
      <c r="E20452" s="429">
        <v>4.8377079999999992</v>
      </c>
      <c r="F20452" s="429">
        <v>12.165236999999998</v>
      </c>
    </row>
    <row r="20453" spans="1:6" x14ac:dyDescent="0.3">
      <c r="A20453" s="336">
        <v>64848</v>
      </c>
      <c r="B20453" s="2" t="s">
        <v>295</v>
      </c>
      <c r="C20453" s="429">
        <v>7.1913859999999996</v>
      </c>
      <c r="D20453" s="429">
        <v>2.7438060000000002</v>
      </c>
      <c r="E20453" s="429">
        <v>4.4475799999999994</v>
      </c>
      <c r="F20453" s="429">
        <v>10.492423000000009</v>
      </c>
    </row>
    <row r="20454" spans="1:6" x14ac:dyDescent="0.3">
      <c r="A20454" s="336">
        <v>64850</v>
      </c>
      <c r="B20454" s="2" t="s">
        <v>295</v>
      </c>
      <c r="C20454" s="429">
        <v>7.2760749999999996</v>
      </c>
      <c r="D20454" s="429">
        <v>2.4523579999999998</v>
      </c>
      <c r="E20454" s="429">
        <v>4.8237170000000003</v>
      </c>
      <c r="F20454" s="429">
        <v>11.877555000000001</v>
      </c>
    </row>
    <row r="20455" spans="1:6" x14ac:dyDescent="0.3">
      <c r="A20455" s="336">
        <v>64854</v>
      </c>
      <c r="B20455" s="2" t="s">
        <v>295</v>
      </c>
      <c r="C20455" s="429">
        <v>7.3319470000000004</v>
      </c>
      <c r="D20455" s="429">
        <v>2.5112480000000001</v>
      </c>
      <c r="E20455" s="429">
        <v>4.8206990000000003</v>
      </c>
      <c r="F20455" s="429">
        <v>12.011316000000001</v>
      </c>
    </row>
    <row r="20456" spans="1:6" x14ac:dyDescent="0.3">
      <c r="A20456" s="336">
        <v>64855</v>
      </c>
      <c r="B20456" s="2" t="s">
        <v>295</v>
      </c>
      <c r="C20456" s="429">
        <v>7.3907610000000004</v>
      </c>
      <c r="D20456" s="429">
        <v>2.5627770000000001</v>
      </c>
      <c r="E20456" s="429">
        <v>4.8279840000000007</v>
      </c>
      <c r="F20456" s="429">
        <v>12.194949000000001</v>
      </c>
    </row>
    <row r="20457" spans="1:6" x14ac:dyDescent="0.3">
      <c r="A20457" s="336">
        <v>64856</v>
      </c>
      <c r="B20457" s="2" t="s">
        <v>295</v>
      </c>
      <c r="C20457" s="429">
        <v>7.2493939999999997</v>
      </c>
      <c r="D20457" s="429">
        <v>2.5235750000000001</v>
      </c>
      <c r="E20457" s="429">
        <v>4.7258189999999995</v>
      </c>
      <c r="F20457" s="429">
        <v>11.473202000000001</v>
      </c>
    </row>
    <row r="20458" spans="1:6" x14ac:dyDescent="0.3">
      <c r="A20458" s="336">
        <v>64859</v>
      </c>
      <c r="B20458" s="2" t="s">
        <v>295</v>
      </c>
      <c r="C20458" s="429">
        <v>7.2162709999999999</v>
      </c>
      <c r="D20458" s="429">
        <v>2.6507830000000001</v>
      </c>
      <c r="E20458" s="429">
        <v>4.5654880000000002</v>
      </c>
      <c r="F20458" s="429">
        <v>10.904196000000006</v>
      </c>
    </row>
    <row r="20459" spans="1:6" x14ac:dyDescent="0.3">
      <c r="A20459" s="336">
        <v>64861</v>
      </c>
      <c r="B20459" s="2" t="s">
        <v>295</v>
      </c>
      <c r="C20459" s="429">
        <v>7.1929059999999998</v>
      </c>
      <c r="D20459" s="429">
        <v>2.5782210000000001</v>
      </c>
      <c r="E20459" s="429">
        <v>4.6146849999999997</v>
      </c>
      <c r="F20459" s="429">
        <v>10.983331999999997</v>
      </c>
    </row>
    <row r="20460" spans="1:6" x14ac:dyDescent="0.3">
      <c r="A20460" s="336">
        <v>64862</v>
      </c>
      <c r="B20460" s="2" t="s">
        <v>295</v>
      </c>
      <c r="C20460" s="429">
        <v>7.1940359999999997</v>
      </c>
      <c r="D20460" s="429">
        <v>2.6508259999999999</v>
      </c>
      <c r="E20460" s="429">
        <v>4.5432100000000002</v>
      </c>
      <c r="F20460" s="429">
        <v>10.789298999999993</v>
      </c>
    </row>
    <row r="20461" spans="1:6" x14ac:dyDescent="0.3">
      <c r="A20461" s="336">
        <v>64863</v>
      </c>
      <c r="B20461" s="2" t="s">
        <v>295</v>
      </c>
      <c r="C20461" s="429">
        <v>7.3912079999999998</v>
      </c>
      <c r="D20461" s="429">
        <v>2.561531</v>
      </c>
      <c r="E20461" s="429">
        <v>4.8296770000000002</v>
      </c>
      <c r="F20461" s="429">
        <v>12.673162999999995</v>
      </c>
    </row>
    <row r="20462" spans="1:6" x14ac:dyDescent="0.3">
      <c r="A20462" s="336">
        <v>64865</v>
      </c>
      <c r="B20462" s="2" t="s">
        <v>295</v>
      </c>
      <c r="C20462" s="429">
        <v>7.3547010000000004</v>
      </c>
      <c r="D20462" s="429">
        <v>2.513903</v>
      </c>
      <c r="E20462" s="429">
        <v>4.8407980000000004</v>
      </c>
      <c r="F20462" s="429">
        <v>12.754142000000002</v>
      </c>
    </row>
    <row r="20463" spans="1:6" x14ac:dyDescent="0.3">
      <c r="A20463" s="336">
        <v>64866</v>
      </c>
      <c r="B20463" s="2" t="s">
        <v>295</v>
      </c>
      <c r="C20463" s="429">
        <v>7.1846709999999998</v>
      </c>
      <c r="D20463" s="429">
        <v>2.5418720000000001</v>
      </c>
      <c r="E20463" s="429">
        <v>4.6427990000000001</v>
      </c>
      <c r="F20463" s="429">
        <v>11.001731000000007</v>
      </c>
    </row>
    <row r="20464" spans="1:6" x14ac:dyDescent="0.3">
      <c r="A20464" s="336">
        <v>64867</v>
      </c>
      <c r="B20464" s="2" t="s">
        <v>295</v>
      </c>
      <c r="C20464" s="429">
        <v>7.2037420000000001</v>
      </c>
      <c r="D20464" s="429">
        <v>2.513725</v>
      </c>
      <c r="E20464" s="429">
        <v>4.6900170000000001</v>
      </c>
      <c r="F20464" s="429">
        <v>11.190868000000002</v>
      </c>
    </row>
    <row r="20465" spans="1:6" x14ac:dyDescent="0.3">
      <c r="A20465" s="336">
        <v>64870</v>
      </c>
      <c r="B20465" s="2" t="s">
        <v>295</v>
      </c>
      <c r="C20465" s="429">
        <v>7.3831040000000003</v>
      </c>
      <c r="D20465" s="429">
        <v>2.476</v>
      </c>
      <c r="E20465" s="429">
        <v>4.9071040000000004</v>
      </c>
      <c r="F20465" s="429">
        <v>12.483305999999999</v>
      </c>
    </row>
    <row r="20466" spans="1:6" x14ac:dyDescent="0.3">
      <c r="A20466" s="336">
        <v>64873</v>
      </c>
      <c r="B20466" s="2" t="s">
        <v>295</v>
      </c>
      <c r="C20466" s="429">
        <v>7.1876309999999997</v>
      </c>
      <c r="D20466" s="429">
        <v>2.5752229999999998</v>
      </c>
      <c r="E20466" s="429">
        <v>4.6124080000000003</v>
      </c>
      <c r="F20466" s="429">
        <v>10.960805999999998</v>
      </c>
    </row>
    <row r="20467" spans="1:6" x14ac:dyDescent="0.3">
      <c r="A20467" s="336">
        <v>64874</v>
      </c>
      <c r="B20467" s="2" t="s">
        <v>295</v>
      </c>
      <c r="C20467" s="429">
        <v>7.1708350000000003</v>
      </c>
      <c r="D20467" s="429">
        <v>2.6115810000000002</v>
      </c>
      <c r="E20467" s="429">
        <v>4.5592540000000001</v>
      </c>
      <c r="F20467" s="429">
        <v>10.765121999999998</v>
      </c>
    </row>
    <row r="20468" spans="1:6" x14ac:dyDescent="0.3">
      <c r="A20468" s="336">
        <v>65001</v>
      </c>
      <c r="B20468" s="2" t="s">
        <v>295</v>
      </c>
      <c r="C20468" s="429">
        <v>6.9770269999999996</v>
      </c>
      <c r="D20468" s="429">
        <v>3.1375630000000001</v>
      </c>
      <c r="E20468" s="429">
        <v>3.8394639999999995</v>
      </c>
      <c r="F20468" s="429">
        <v>12.671061000000009</v>
      </c>
    </row>
    <row r="20469" spans="1:6" x14ac:dyDescent="0.3">
      <c r="A20469" s="336">
        <v>65010</v>
      </c>
      <c r="B20469" s="2" t="s">
        <v>295</v>
      </c>
      <c r="C20469" s="429">
        <v>6.9547460000000001</v>
      </c>
      <c r="D20469" s="429">
        <v>3.23055</v>
      </c>
      <c r="E20469" s="429">
        <v>3.7241960000000001</v>
      </c>
      <c r="F20469" s="429">
        <v>11.610363999999997</v>
      </c>
    </row>
    <row r="20470" spans="1:6" x14ac:dyDescent="0.3">
      <c r="A20470" s="336">
        <v>65011</v>
      </c>
      <c r="B20470" s="2" t="s">
        <v>295</v>
      </c>
      <c r="C20470" s="429">
        <v>7.0455139999999998</v>
      </c>
      <c r="D20470" s="429">
        <v>3.2221389999999999</v>
      </c>
      <c r="E20470" s="429">
        <v>3.823375</v>
      </c>
      <c r="F20470" s="429">
        <v>12.394750999999999</v>
      </c>
    </row>
    <row r="20471" spans="1:6" x14ac:dyDescent="0.3">
      <c r="A20471" s="336">
        <v>65013</v>
      </c>
      <c r="B20471" s="2" t="s">
        <v>295</v>
      </c>
      <c r="C20471" s="429">
        <v>6.9463030000000003</v>
      </c>
      <c r="D20471" s="429">
        <v>3.1308099999999999</v>
      </c>
      <c r="E20471" s="429">
        <v>3.8154930000000005</v>
      </c>
      <c r="F20471" s="429">
        <v>12.327756000000001</v>
      </c>
    </row>
    <row r="20472" spans="1:6" x14ac:dyDescent="0.3">
      <c r="A20472" s="336">
        <v>65014</v>
      </c>
      <c r="B20472" s="2" t="s">
        <v>295</v>
      </c>
      <c r="C20472" s="429">
        <v>6.9519070000000003</v>
      </c>
      <c r="D20472" s="429">
        <v>3.1507489999999998</v>
      </c>
      <c r="E20472" s="429">
        <v>3.8011580000000005</v>
      </c>
      <c r="F20472" s="429">
        <v>12.367680999999997</v>
      </c>
    </row>
    <row r="20473" spans="1:6" x14ac:dyDescent="0.3">
      <c r="A20473" s="336">
        <v>65016</v>
      </c>
      <c r="B20473" s="2" t="s">
        <v>295</v>
      </c>
      <c r="C20473" s="429">
        <v>6.9683729999999997</v>
      </c>
      <c r="D20473" s="429">
        <v>3.1630129999999999</v>
      </c>
      <c r="E20473" s="429">
        <v>3.8053599999999999</v>
      </c>
      <c r="F20473" s="429">
        <v>12.68468</v>
      </c>
    </row>
    <row r="20474" spans="1:6" x14ac:dyDescent="0.3">
      <c r="A20474" s="336">
        <v>65017</v>
      </c>
      <c r="B20474" s="2" t="s">
        <v>295</v>
      </c>
      <c r="C20474" s="429">
        <v>7.0401369999999996</v>
      </c>
      <c r="D20474" s="429">
        <v>3.190372</v>
      </c>
      <c r="E20474" s="429">
        <v>3.8497649999999997</v>
      </c>
      <c r="F20474" s="429">
        <v>12.281315000000006</v>
      </c>
    </row>
    <row r="20475" spans="1:6" x14ac:dyDescent="0.3">
      <c r="A20475" s="336">
        <v>65018</v>
      </c>
      <c r="B20475" s="2" t="s">
        <v>295</v>
      </c>
      <c r="C20475" s="429">
        <v>7.0203389999999999</v>
      </c>
      <c r="D20475" s="429">
        <v>3.2504209999999998</v>
      </c>
      <c r="E20475" s="429">
        <v>3.7699180000000001</v>
      </c>
      <c r="F20475" s="429">
        <v>12.348107000000006</v>
      </c>
    </row>
    <row r="20476" spans="1:6" x14ac:dyDescent="0.3">
      <c r="A20476" s="336">
        <v>65020</v>
      </c>
      <c r="B20476" s="2" t="s">
        <v>295</v>
      </c>
      <c r="C20476" s="429">
        <v>7.0581579999999997</v>
      </c>
      <c r="D20476" s="429">
        <v>3.1635759999999999</v>
      </c>
      <c r="E20476" s="429">
        <v>3.8945819999999998</v>
      </c>
      <c r="F20476" s="429">
        <v>12.015840000000004</v>
      </c>
    </row>
    <row r="20477" spans="1:6" x14ac:dyDescent="0.3">
      <c r="A20477" s="336">
        <v>65023</v>
      </c>
      <c r="B20477" s="2" t="s">
        <v>295</v>
      </c>
      <c r="C20477" s="429">
        <v>6.9984060000000001</v>
      </c>
      <c r="D20477" s="429">
        <v>3.2221109999999999</v>
      </c>
      <c r="E20477" s="429">
        <v>3.7762950000000002</v>
      </c>
      <c r="F20477" s="429">
        <v>12.317917999999999</v>
      </c>
    </row>
    <row r="20478" spans="1:6" x14ac:dyDescent="0.3">
      <c r="A20478" s="336">
        <v>65024</v>
      </c>
      <c r="B20478" s="2" t="s">
        <v>295</v>
      </c>
      <c r="C20478" s="429">
        <v>6.9310239999999999</v>
      </c>
      <c r="D20478" s="429">
        <v>3.2071149999999999</v>
      </c>
      <c r="E20478" s="429">
        <v>3.7239089999999999</v>
      </c>
      <c r="F20478" s="429">
        <v>12.356112000000003</v>
      </c>
    </row>
    <row r="20479" spans="1:6" x14ac:dyDescent="0.3">
      <c r="A20479" s="336">
        <v>65025</v>
      </c>
      <c r="B20479" s="2" t="s">
        <v>295</v>
      </c>
      <c r="C20479" s="429">
        <v>7.019533</v>
      </c>
      <c r="D20479" s="429">
        <v>3.286505</v>
      </c>
      <c r="E20479" s="429">
        <v>3.733028</v>
      </c>
      <c r="F20479" s="429">
        <v>12.284737999999997</v>
      </c>
    </row>
    <row r="20480" spans="1:6" x14ac:dyDescent="0.3">
      <c r="A20480" s="336">
        <v>65026</v>
      </c>
      <c r="B20480" s="2" t="s">
        <v>295</v>
      </c>
      <c r="C20480" s="429">
        <v>7.0435939999999997</v>
      </c>
      <c r="D20480" s="429">
        <v>3.1993939999999998</v>
      </c>
      <c r="E20480" s="429">
        <v>3.8441999999999998</v>
      </c>
      <c r="F20480" s="429">
        <v>12.557136</v>
      </c>
    </row>
    <row r="20481" spans="1:6" x14ac:dyDescent="0.3">
      <c r="A20481" s="336">
        <v>65032</v>
      </c>
      <c r="B20481" s="2" t="s">
        <v>295</v>
      </c>
      <c r="C20481" s="429">
        <v>7.0216209999999997</v>
      </c>
      <c r="D20481" s="429">
        <v>3.1776469999999999</v>
      </c>
      <c r="E20481" s="429">
        <v>3.8439739999999998</v>
      </c>
      <c r="F20481" s="429">
        <v>12.721070999999988</v>
      </c>
    </row>
    <row r="20482" spans="1:6" x14ac:dyDescent="0.3">
      <c r="A20482" s="336">
        <v>65034</v>
      </c>
      <c r="B20482" s="2" t="s">
        <v>295</v>
      </c>
      <c r="C20482" s="429">
        <v>7.0495039999999998</v>
      </c>
      <c r="D20482" s="429">
        <v>3.2744659999999999</v>
      </c>
      <c r="E20482" s="429">
        <v>3.7750379999999999</v>
      </c>
      <c r="F20482" s="429">
        <v>12.317137000000002</v>
      </c>
    </row>
    <row r="20483" spans="1:6" x14ac:dyDescent="0.3">
      <c r="A20483" s="336">
        <v>65035</v>
      </c>
      <c r="B20483" s="2" t="s">
        <v>295</v>
      </c>
      <c r="C20483" s="429">
        <v>6.9668539999999997</v>
      </c>
      <c r="D20483" s="429">
        <v>3.126719</v>
      </c>
      <c r="E20483" s="429">
        <v>3.8401349999999996</v>
      </c>
      <c r="F20483" s="429">
        <v>12.725051000000008</v>
      </c>
    </row>
    <row r="20484" spans="1:6" x14ac:dyDescent="0.3">
      <c r="A20484" s="336">
        <v>65037</v>
      </c>
      <c r="B20484" s="2" t="s">
        <v>295</v>
      </c>
      <c r="C20484" s="429">
        <v>7.0837510000000004</v>
      </c>
      <c r="D20484" s="429">
        <v>3.207862</v>
      </c>
      <c r="E20484" s="429">
        <v>3.8758890000000004</v>
      </c>
      <c r="F20484" s="429">
        <v>12.244313000000005</v>
      </c>
    </row>
    <row r="20485" spans="1:6" x14ac:dyDescent="0.3">
      <c r="A20485" s="336">
        <v>65039</v>
      </c>
      <c r="B20485" s="2" t="s">
        <v>295</v>
      </c>
      <c r="C20485" s="429">
        <v>6.9763210000000004</v>
      </c>
      <c r="D20485" s="429">
        <v>3.2072929999999999</v>
      </c>
      <c r="E20485" s="429">
        <v>3.7690280000000005</v>
      </c>
      <c r="F20485" s="429">
        <v>12.004256000000005</v>
      </c>
    </row>
    <row r="20486" spans="1:6" x14ac:dyDescent="0.3">
      <c r="A20486" s="336">
        <v>65040</v>
      </c>
      <c r="B20486" s="2" t="s">
        <v>295</v>
      </c>
      <c r="C20486" s="429">
        <v>7.0200209999999998</v>
      </c>
      <c r="D20486" s="429">
        <v>3.1693609999999999</v>
      </c>
      <c r="E20486" s="429">
        <v>3.85066</v>
      </c>
      <c r="F20486" s="429">
        <v>12.856282999999991</v>
      </c>
    </row>
    <row r="20487" spans="1:6" x14ac:dyDescent="0.3">
      <c r="A20487" s="336">
        <v>65041</v>
      </c>
      <c r="B20487" s="2" t="s">
        <v>295</v>
      </c>
      <c r="C20487" s="429">
        <v>6.9765750000000004</v>
      </c>
      <c r="D20487" s="429">
        <v>3.2124350000000002</v>
      </c>
      <c r="E20487" s="429">
        <v>3.7641400000000003</v>
      </c>
      <c r="F20487" s="429">
        <v>12.553894999999997</v>
      </c>
    </row>
    <row r="20488" spans="1:6" x14ac:dyDescent="0.3">
      <c r="A20488" s="336">
        <v>65042</v>
      </c>
      <c r="B20488" s="2" t="s">
        <v>295</v>
      </c>
      <c r="C20488" s="429">
        <v>7.0355790000000002</v>
      </c>
      <c r="D20488" s="429">
        <v>3.2249859999999999</v>
      </c>
      <c r="E20488" s="429">
        <v>3.8105930000000003</v>
      </c>
      <c r="F20488" s="429">
        <v>12.447100000000006</v>
      </c>
    </row>
    <row r="20489" spans="1:6" x14ac:dyDescent="0.3">
      <c r="A20489" s="336">
        <v>65043</v>
      </c>
      <c r="B20489" s="2" t="s">
        <v>295</v>
      </c>
      <c r="C20489" s="429">
        <v>6.9853139999999998</v>
      </c>
      <c r="D20489" s="429">
        <v>3.166223</v>
      </c>
      <c r="E20489" s="429">
        <v>3.8190909999999998</v>
      </c>
      <c r="F20489" s="429">
        <v>12.652711999999994</v>
      </c>
    </row>
    <row r="20490" spans="1:6" x14ac:dyDescent="0.3">
      <c r="A20490" s="336">
        <v>65046</v>
      </c>
      <c r="B20490" s="2" t="s">
        <v>295</v>
      </c>
      <c r="C20490" s="429">
        <v>6.9901200000000001</v>
      </c>
      <c r="D20490" s="429">
        <v>3.2985449999999998</v>
      </c>
      <c r="E20490" s="429">
        <v>3.6915750000000003</v>
      </c>
      <c r="F20490" s="429">
        <v>11.967098</v>
      </c>
    </row>
    <row r="20491" spans="1:6" x14ac:dyDescent="0.3">
      <c r="A20491" s="336">
        <v>65047</v>
      </c>
      <c r="B20491" s="2" t="s">
        <v>295</v>
      </c>
      <c r="C20491" s="429">
        <v>7.0548209999999996</v>
      </c>
      <c r="D20491" s="429">
        <v>3.192323</v>
      </c>
      <c r="E20491" s="429">
        <v>3.8624979999999995</v>
      </c>
      <c r="F20491" s="429">
        <v>12.499906000000003</v>
      </c>
    </row>
    <row r="20492" spans="1:6" x14ac:dyDescent="0.3">
      <c r="A20492" s="336">
        <v>65048</v>
      </c>
      <c r="B20492" s="2" t="s">
        <v>295</v>
      </c>
      <c r="C20492" s="429">
        <v>6.9814129999999999</v>
      </c>
      <c r="D20492" s="429">
        <v>3.1396920000000001</v>
      </c>
      <c r="E20492" s="429">
        <v>3.8417209999999997</v>
      </c>
      <c r="F20492" s="429">
        <v>12.765539000000004</v>
      </c>
    </row>
    <row r="20493" spans="1:6" x14ac:dyDescent="0.3">
      <c r="A20493" s="336">
        <v>65049</v>
      </c>
      <c r="B20493" s="2" t="s">
        <v>295</v>
      </c>
      <c r="C20493" s="429">
        <v>7.0603509999999998</v>
      </c>
      <c r="D20493" s="429">
        <v>3.19584</v>
      </c>
      <c r="E20493" s="429">
        <v>3.8645109999999998</v>
      </c>
      <c r="F20493" s="429">
        <v>12.464464000000014</v>
      </c>
    </row>
    <row r="20494" spans="1:6" x14ac:dyDescent="0.3">
      <c r="A20494" s="336">
        <v>65050</v>
      </c>
      <c r="B20494" s="2" t="s">
        <v>295</v>
      </c>
      <c r="C20494" s="429">
        <v>7.0293679999999998</v>
      </c>
      <c r="D20494" s="429">
        <v>3.2503669999999998</v>
      </c>
      <c r="E20494" s="429">
        <v>3.7790010000000001</v>
      </c>
      <c r="F20494" s="429">
        <v>12.356032000000006</v>
      </c>
    </row>
    <row r="20495" spans="1:6" x14ac:dyDescent="0.3">
      <c r="A20495" s="336">
        <v>65051</v>
      </c>
      <c r="B20495" s="2" t="s">
        <v>295</v>
      </c>
      <c r="C20495" s="429">
        <v>6.9542010000000003</v>
      </c>
      <c r="D20495" s="429">
        <v>3.1475059999999999</v>
      </c>
      <c r="E20495" s="429">
        <v>3.8066950000000004</v>
      </c>
      <c r="F20495" s="429">
        <v>12.639662999999999</v>
      </c>
    </row>
    <row r="20496" spans="1:6" x14ac:dyDescent="0.3">
      <c r="A20496" s="336">
        <v>65052</v>
      </c>
      <c r="B20496" s="2" t="s">
        <v>295</v>
      </c>
      <c r="C20496" s="429">
        <v>7.0568379999999999</v>
      </c>
      <c r="D20496" s="429">
        <v>3.1808339999999999</v>
      </c>
      <c r="E20496" s="429">
        <v>3.876004</v>
      </c>
      <c r="F20496" s="429">
        <v>12.221488000000008</v>
      </c>
    </row>
    <row r="20497" spans="1:6" x14ac:dyDescent="0.3">
      <c r="A20497" s="336">
        <v>65053</v>
      </c>
      <c r="B20497" s="2" t="s">
        <v>295</v>
      </c>
      <c r="C20497" s="429">
        <v>7.0124529999999998</v>
      </c>
      <c r="D20497" s="429">
        <v>3.1938849999999999</v>
      </c>
      <c r="E20497" s="429">
        <v>3.818568</v>
      </c>
      <c r="F20497" s="429">
        <v>12.642371000000004</v>
      </c>
    </row>
    <row r="20498" spans="1:6" x14ac:dyDescent="0.3">
      <c r="A20498" s="336">
        <v>65054</v>
      </c>
      <c r="B20498" s="2" t="s">
        <v>295</v>
      </c>
      <c r="C20498" s="429">
        <v>6.9698739999999999</v>
      </c>
      <c r="D20498" s="429">
        <v>3.1352090000000001</v>
      </c>
      <c r="E20498" s="429">
        <v>3.8346649999999998</v>
      </c>
      <c r="F20498" s="429">
        <v>12.815663000000008</v>
      </c>
    </row>
    <row r="20499" spans="1:6" x14ac:dyDescent="0.3">
      <c r="A20499" s="336">
        <v>65058</v>
      </c>
      <c r="B20499" s="2" t="s">
        <v>295</v>
      </c>
      <c r="C20499" s="429">
        <v>6.9919190000000002</v>
      </c>
      <c r="D20499" s="429">
        <v>3.163862</v>
      </c>
      <c r="E20499" s="429">
        <v>3.8280570000000003</v>
      </c>
      <c r="F20499" s="429">
        <v>12.564046000000005</v>
      </c>
    </row>
    <row r="20500" spans="1:6" x14ac:dyDescent="0.3">
      <c r="A20500" s="336">
        <v>65059</v>
      </c>
      <c r="B20500" s="2" t="s">
        <v>295</v>
      </c>
      <c r="C20500" s="429">
        <v>6.9362579999999996</v>
      </c>
      <c r="D20500" s="429">
        <v>3.234369</v>
      </c>
      <c r="E20500" s="429">
        <v>3.7018889999999995</v>
      </c>
      <c r="F20500" s="429">
        <v>12.12239799999999</v>
      </c>
    </row>
    <row r="20501" spans="1:6" x14ac:dyDescent="0.3">
      <c r="A20501" s="336">
        <v>65061</v>
      </c>
      <c r="B20501" s="2" t="s">
        <v>295</v>
      </c>
      <c r="C20501" s="429">
        <v>6.969964</v>
      </c>
      <c r="D20501" s="429">
        <v>3.1983640000000002</v>
      </c>
      <c r="E20501" s="429">
        <v>3.7715999999999998</v>
      </c>
      <c r="F20501" s="429">
        <v>12.553510000000003</v>
      </c>
    </row>
    <row r="20502" spans="1:6" x14ac:dyDescent="0.3">
      <c r="A20502" s="336">
        <v>65062</v>
      </c>
      <c r="B20502" s="2" t="s">
        <v>295</v>
      </c>
      <c r="C20502" s="429">
        <v>6.9984479999999998</v>
      </c>
      <c r="D20502" s="429">
        <v>3.1665549999999998</v>
      </c>
      <c r="E20502" s="429">
        <v>3.831893</v>
      </c>
      <c r="F20502" s="429">
        <v>12.670365999999994</v>
      </c>
    </row>
    <row r="20503" spans="1:6" x14ac:dyDescent="0.3">
      <c r="A20503" s="336">
        <v>65063</v>
      </c>
      <c r="B20503" s="2" t="s">
        <v>295</v>
      </c>
      <c r="C20503" s="429">
        <v>6.9515739999999999</v>
      </c>
      <c r="D20503" s="429">
        <v>3.2023709999999999</v>
      </c>
      <c r="E20503" s="429">
        <v>3.7492030000000001</v>
      </c>
      <c r="F20503" s="429">
        <v>12.007895999999995</v>
      </c>
    </row>
    <row r="20504" spans="1:6" x14ac:dyDescent="0.3">
      <c r="A20504" s="336">
        <v>65064</v>
      </c>
      <c r="B20504" s="2" t="s">
        <v>295</v>
      </c>
      <c r="C20504" s="429">
        <v>7.0312140000000003</v>
      </c>
      <c r="D20504" s="429">
        <v>3.1921620000000002</v>
      </c>
      <c r="E20504" s="429">
        <v>3.8390520000000001</v>
      </c>
      <c r="F20504" s="429">
        <v>12.625081999999999</v>
      </c>
    </row>
    <row r="20505" spans="1:6" x14ac:dyDescent="0.3">
      <c r="A20505" s="336">
        <v>65065</v>
      </c>
      <c r="B20505" s="2" t="s">
        <v>295</v>
      </c>
      <c r="C20505" s="429">
        <v>7.060727</v>
      </c>
      <c r="D20505" s="429">
        <v>3.186439</v>
      </c>
      <c r="E20505" s="429">
        <v>3.874288</v>
      </c>
      <c r="F20505" s="429">
        <v>12.329445</v>
      </c>
    </row>
    <row r="20506" spans="1:6" x14ac:dyDescent="0.3">
      <c r="A20506" s="336">
        <v>65066</v>
      </c>
      <c r="B20506" s="2" t="s">
        <v>295</v>
      </c>
      <c r="C20506" s="429">
        <v>6.9694750000000001</v>
      </c>
      <c r="D20506" s="429">
        <v>3.172666</v>
      </c>
      <c r="E20506" s="429">
        <v>3.7968090000000001</v>
      </c>
      <c r="F20506" s="429">
        <v>12.395215</v>
      </c>
    </row>
    <row r="20507" spans="1:6" x14ac:dyDescent="0.3">
      <c r="A20507" s="336">
        <v>65067</v>
      </c>
      <c r="B20507" s="2" t="s">
        <v>295</v>
      </c>
      <c r="C20507" s="429">
        <v>6.9324019999999997</v>
      </c>
      <c r="D20507" s="429">
        <v>3.28546</v>
      </c>
      <c r="E20507" s="429">
        <v>3.6469419999999997</v>
      </c>
      <c r="F20507" s="429">
        <v>11.997674000000004</v>
      </c>
    </row>
    <row r="20508" spans="1:6" x14ac:dyDescent="0.3">
      <c r="A20508" s="336">
        <v>65068</v>
      </c>
      <c r="B20508" s="2" t="s">
        <v>295</v>
      </c>
      <c r="C20508" s="429">
        <v>7.0089740000000003</v>
      </c>
      <c r="D20508" s="429">
        <v>3.3431570000000002</v>
      </c>
      <c r="E20508" s="429">
        <v>3.6658170000000001</v>
      </c>
      <c r="F20508" s="429">
        <v>12.029736000000007</v>
      </c>
    </row>
    <row r="20509" spans="1:6" x14ac:dyDescent="0.3">
      <c r="A20509" s="336">
        <v>65069</v>
      </c>
      <c r="B20509" s="2" t="s">
        <v>295</v>
      </c>
      <c r="C20509" s="429">
        <v>6.9768499999999998</v>
      </c>
      <c r="D20509" s="429">
        <v>3.263147</v>
      </c>
      <c r="E20509" s="429">
        <v>3.7137029999999998</v>
      </c>
      <c r="F20509" s="429">
        <v>12.297877999999997</v>
      </c>
    </row>
    <row r="20510" spans="1:6" x14ac:dyDescent="0.3">
      <c r="A20510" s="336">
        <v>65072</v>
      </c>
      <c r="B20510" s="2" t="s">
        <v>295</v>
      </c>
      <c r="C20510" s="429">
        <v>7.0592119999999996</v>
      </c>
      <c r="D20510" s="429">
        <v>3.2067760000000001</v>
      </c>
      <c r="E20510" s="429">
        <v>3.8524359999999995</v>
      </c>
      <c r="F20510" s="429">
        <v>12.433161999999989</v>
      </c>
    </row>
    <row r="20511" spans="1:6" x14ac:dyDescent="0.3">
      <c r="A20511" s="336">
        <v>65074</v>
      </c>
      <c r="B20511" s="2" t="s">
        <v>295</v>
      </c>
      <c r="C20511" s="429">
        <v>7.0264100000000003</v>
      </c>
      <c r="D20511" s="429">
        <v>3.2009979999999998</v>
      </c>
      <c r="E20511" s="429">
        <v>3.8254120000000005</v>
      </c>
      <c r="F20511" s="429">
        <v>12.590551999999995</v>
      </c>
    </row>
    <row r="20512" spans="1:6" x14ac:dyDescent="0.3">
      <c r="A20512" s="336">
        <v>65075</v>
      </c>
      <c r="B20512" s="2" t="s">
        <v>295</v>
      </c>
      <c r="C20512" s="429">
        <v>7.011177</v>
      </c>
      <c r="D20512" s="429">
        <v>3.169746</v>
      </c>
      <c r="E20512" s="429">
        <v>3.841431</v>
      </c>
      <c r="F20512" s="429">
        <v>12.756770000000003</v>
      </c>
    </row>
    <row r="20513" spans="1:6" x14ac:dyDescent="0.3">
      <c r="A20513" s="336">
        <v>65076</v>
      </c>
      <c r="B20513" s="2" t="s">
        <v>295</v>
      </c>
      <c r="C20513" s="429">
        <v>7.0063500000000003</v>
      </c>
      <c r="D20513" s="429">
        <v>3.1513450000000001</v>
      </c>
      <c r="E20513" s="429">
        <v>3.8550050000000002</v>
      </c>
      <c r="F20513" s="429">
        <v>12.993927999999997</v>
      </c>
    </row>
    <row r="20514" spans="1:6" x14ac:dyDescent="0.3">
      <c r="A20514" s="336">
        <v>65077</v>
      </c>
      <c r="B20514" s="2" t="s">
        <v>295</v>
      </c>
      <c r="C20514" s="429">
        <v>6.9140199999999998</v>
      </c>
      <c r="D20514" s="429">
        <v>3.2773059999999998</v>
      </c>
      <c r="E20514" s="429">
        <v>3.636714</v>
      </c>
      <c r="F20514" s="429">
        <v>11.915103999999999</v>
      </c>
    </row>
    <row r="20515" spans="1:6" x14ac:dyDescent="0.3">
      <c r="A20515" s="336">
        <v>65078</v>
      </c>
      <c r="B20515" s="2" t="s">
        <v>295</v>
      </c>
      <c r="C20515" s="429">
        <v>7.1030949999999997</v>
      </c>
      <c r="D20515" s="429">
        <v>3.253714</v>
      </c>
      <c r="E20515" s="429">
        <v>3.8493809999999997</v>
      </c>
      <c r="F20515" s="429">
        <v>12.122802</v>
      </c>
    </row>
    <row r="20516" spans="1:6" x14ac:dyDescent="0.3">
      <c r="A20516" s="336">
        <v>65079</v>
      </c>
      <c r="B20516" s="2" t="s">
        <v>295</v>
      </c>
      <c r="C20516" s="429">
        <v>7.0660410000000002</v>
      </c>
      <c r="D20516" s="429">
        <v>3.1887660000000002</v>
      </c>
      <c r="E20516" s="429">
        <v>3.877275</v>
      </c>
      <c r="F20516" s="429">
        <v>12.289469000000004</v>
      </c>
    </row>
    <row r="20517" spans="1:6" x14ac:dyDescent="0.3">
      <c r="A20517" s="336">
        <v>65080</v>
      </c>
      <c r="B20517" s="2" t="s">
        <v>295</v>
      </c>
      <c r="C20517" s="429">
        <v>6.966386</v>
      </c>
      <c r="D20517" s="429">
        <v>3.1867009999999998</v>
      </c>
      <c r="E20517" s="429">
        <v>3.7796850000000002</v>
      </c>
      <c r="F20517" s="429">
        <v>12.485194</v>
      </c>
    </row>
    <row r="20518" spans="1:6" x14ac:dyDescent="0.3">
      <c r="A20518" s="336">
        <v>65081</v>
      </c>
      <c r="B20518" s="2" t="s">
        <v>295</v>
      </c>
      <c r="C20518" s="429">
        <v>7.0361760000000002</v>
      </c>
      <c r="D20518" s="429">
        <v>3.2916639999999999</v>
      </c>
      <c r="E20518" s="429">
        <v>3.7445120000000003</v>
      </c>
      <c r="F20518" s="429">
        <v>12.314484999999998</v>
      </c>
    </row>
    <row r="20519" spans="1:6" x14ac:dyDescent="0.3">
      <c r="A20519" s="336">
        <v>65082</v>
      </c>
      <c r="B20519" s="2" t="s">
        <v>295</v>
      </c>
      <c r="C20519" s="429">
        <v>7.0286949999999999</v>
      </c>
      <c r="D20519" s="429">
        <v>3.1868599999999998</v>
      </c>
      <c r="E20519" s="429">
        <v>3.8418350000000001</v>
      </c>
      <c r="F20519" s="429">
        <v>12.543987999999999</v>
      </c>
    </row>
    <row r="20520" spans="1:6" x14ac:dyDescent="0.3">
      <c r="A20520" s="336">
        <v>65083</v>
      </c>
      <c r="B20520" s="2" t="s">
        <v>295</v>
      </c>
      <c r="C20520" s="429">
        <v>7.0276180000000004</v>
      </c>
      <c r="D20520" s="429">
        <v>3.1903299999999999</v>
      </c>
      <c r="E20520" s="429">
        <v>3.8372880000000005</v>
      </c>
      <c r="F20520" s="429">
        <v>12.334832999999996</v>
      </c>
    </row>
    <row r="20521" spans="1:6" x14ac:dyDescent="0.3">
      <c r="A20521" s="336">
        <v>65084</v>
      </c>
      <c r="B20521" s="2" t="s">
        <v>295</v>
      </c>
      <c r="C20521" s="429">
        <v>7.0665050000000003</v>
      </c>
      <c r="D20521" s="429">
        <v>3.2453530000000002</v>
      </c>
      <c r="E20521" s="429">
        <v>3.8211520000000001</v>
      </c>
      <c r="F20521" s="429">
        <v>12.246941000000007</v>
      </c>
    </row>
    <row r="20522" spans="1:6" x14ac:dyDescent="0.3">
      <c r="A20522" s="336">
        <v>65085</v>
      </c>
      <c r="B20522" s="2" t="s">
        <v>295</v>
      </c>
      <c r="C20522" s="429">
        <v>6.9861649999999997</v>
      </c>
      <c r="D20522" s="429">
        <v>3.136393</v>
      </c>
      <c r="E20522" s="429">
        <v>3.8497719999999997</v>
      </c>
      <c r="F20522" s="429">
        <v>12.969966000000007</v>
      </c>
    </row>
    <row r="20523" spans="1:6" x14ac:dyDescent="0.3">
      <c r="A20523" s="336">
        <v>65101</v>
      </c>
      <c r="B20523" s="2" t="s">
        <v>295</v>
      </c>
      <c r="C20523" s="429">
        <v>7.0008699999999999</v>
      </c>
      <c r="D20523" s="429">
        <v>3.15211</v>
      </c>
      <c r="E20523" s="429">
        <v>3.84876</v>
      </c>
      <c r="F20523" s="429">
        <v>12.981224999999995</v>
      </c>
    </row>
    <row r="20524" spans="1:6" x14ac:dyDescent="0.3">
      <c r="A20524" s="336">
        <v>65109</v>
      </c>
      <c r="B20524" s="2" t="s">
        <v>295</v>
      </c>
      <c r="C20524" s="429">
        <v>7.0017740000000002</v>
      </c>
      <c r="D20524" s="429">
        <v>3.1815159999999998</v>
      </c>
      <c r="E20524" s="429">
        <v>3.8202580000000004</v>
      </c>
      <c r="F20524" s="429">
        <v>12.670544</v>
      </c>
    </row>
    <row r="20525" spans="1:6" x14ac:dyDescent="0.3">
      <c r="A20525" s="336">
        <v>65201</v>
      </c>
      <c r="B20525" s="2" t="s">
        <v>295</v>
      </c>
      <c r="C20525" s="429">
        <v>6.932639</v>
      </c>
      <c r="D20525" s="429">
        <v>3.3200820000000002</v>
      </c>
      <c r="E20525" s="429">
        <v>3.6125569999999998</v>
      </c>
      <c r="F20525" s="429">
        <v>11.220254000000004</v>
      </c>
    </row>
    <row r="20526" spans="1:6" x14ac:dyDescent="0.3">
      <c r="A20526" s="336">
        <v>65202</v>
      </c>
      <c r="B20526" s="2" t="s">
        <v>295</v>
      </c>
      <c r="C20526" s="429">
        <v>6.9280350000000004</v>
      </c>
      <c r="D20526" s="429">
        <v>3.4577010000000001</v>
      </c>
      <c r="E20526" s="429">
        <v>3.4703340000000003</v>
      </c>
      <c r="F20526" s="429">
        <v>10.944165000000012</v>
      </c>
    </row>
    <row r="20527" spans="1:6" x14ac:dyDescent="0.3">
      <c r="A20527" s="336">
        <v>65203</v>
      </c>
      <c r="B20527" s="2" t="s">
        <v>295</v>
      </c>
      <c r="C20527" s="429">
        <v>6.9610580000000004</v>
      </c>
      <c r="D20527" s="429">
        <v>3.358257</v>
      </c>
      <c r="E20527" s="429">
        <v>3.6028010000000004</v>
      </c>
      <c r="F20527" s="429">
        <v>11.478892999999999</v>
      </c>
    </row>
    <row r="20528" spans="1:6" x14ac:dyDescent="0.3">
      <c r="A20528" s="336">
        <v>65211</v>
      </c>
      <c r="B20528" s="2" t="s">
        <v>295</v>
      </c>
      <c r="C20528" s="429">
        <v>6.9384119999999996</v>
      </c>
      <c r="D20528" s="429">
        <v>3.370171</v>
      </c>
      <c r="E20528" s="429">
        <v>3.5682409999999996</v>
      </c>
      <c r="F20528" s="429">
        <v>11.176812000000005</v>
      </c>
    </row>
    <row r="20529" spans="1:6" x14ac:dyDescent="0.3">
      <c r="A20529" s="336">
        <v>65230</v>
      </c>
      <c r="B20529" s="2" t="s">
        <v>295</v>
      </c>
      <c r="C20529" s="429">
        <v>7.0259749999999999</v>
      </c>
      <c r="D20529" s="429">
        <v>3.610001</v>
      </c>
      <c r="E20529" s="429">
        <v>3.4159739999999998</v>
      </c>
      <c r="F20529" s="429">
        <v>11.307787000000005</v>
      </c>
    </row>
    <row r="20530" spans="1:6" x14ac:dyDescent="0.3">
      <c r="A20530" s="336">
        <v>65231</v>
      </c>
      <c r="B20530" s="2" t="s">
        <v>295</v>
      </c>
      <c r="C20530" s="429">
        <v>6.8826159999999996</v>
      </c>
      <c r="D20530" s="429">
        <v>3.4996649999999998</v>
      </c>
      <c r="E20530" s="429">
        <v>3.3829509999999998</v>
      </c>
      <c r="F20530" s="429">
        <v>10.706382999999995</v>
      </c>
    </row>
    <row r="20531" spans="1:6" x14ac:dyDescent="0.3">
      <c r="A20531" s="336">
        <v>65232</v>
      </c>
      <c r="B20531" s="2" t="s">
        <v>295</v>
      </c>
      <c r="C20531" s="429">
        <v>6.8639000000000001</v>
      </c>
      <c r="D20531" s="429">
        <v>3.5914269999999999</v>
      </c>
      <c r="E20531" s="429">
        <v>3.2724730000000002</v>
      </c>
      <c r="F20531" s="429">
        <v>10.435245000000002</v>
      </c>
    </row>
    <row r="20532" spans="1:6" x14ac:dyDescent="0.3">
      <c r="A20532" s="336">
        <v>65233</v>
      </c>
      <c r="B20532" s="2" t="s">
        <v>295</v>
      </c>
      <c r="C20532" s="429">
        <v>7.0820679999999996</v>
      </c>
      <c r="D20532" s="429">
        <v>3.4053469999999999</v>
      </c>
      <c r="E20532" s="429">
        <v>3.6767209999999997</v>
      </c>
      <c r="F20532" s="429">
        <v>12.167878999999992</v>
      </c>
    </row>
    <row r="20533" spans="1:6" x14ac:dyDescent="0.3">
      <c r="A20533" s="336">
        <v>65236</v>
      </c>
      <c r="B20533" s="2" t="s">
        <v>295</v>
      </c>
      <c r="C20533" s="429">
        <v>7.0397850000000002</v>
      </c>
      <c r="D20533" s="429">
        <v>3.6440610000000002</v>
      </c>
      <c r="E20533" s="429">
        <v>3.395724</v>
      </c>
      <c r="F20533" s="429">
        <v>11.672531000000006</v>
      </c>
    </row>
    <row r="20534" spans="1:6" x14ac:dyDescent="0.3">
      <c r="A20534" s="336">
        <v>65237</v>
      </c>
      <c r="B20534" s="2" t="s">
        <v>295</v>
      </c>
      <c r="C20534" s="429">
        <v>7.0671730000000004</v>
      </c>
      <c r="D20534" s="429">
        <v>3.3418220000000001</v>
      </c>
      <c r="E20534" s="429">
        <v>3.7253510000000003</v>
      </c>
      <c r="F20534" s="429">
        <v>12.357226999999995</v>
      </c>
    </row>
    <row r="20535" spans="1:6" x14ac:dyDescent="0.3">
      <c r="A20535" s="336">
        <v>65239</v>
      </c>
      <c r="B20535" s="2" t="s">
        <v>295</v>
      </c>
      <c r="C20535" s="429">
        <v>6.9338379999999997</v>
      </c>
      <c r="D20535" s="429">
        <v>3.7432029999999998</v>
      </c>
      <c r="E20535" s="429">
        <v>3.1906349999999999</v>
      </c>
      <c r="F20535" s="429">
        <v>11.003616999999998</v>
      </c>
    </row>
    <row r="20536" spans="1:6" x14ac:dyDescent="0.3">
      <c r="A20536" s="336">
        <v>65240</v>
      </c>
      <c r="B20536" s="2" t="s">
        <v>295</v>
      </c>
      <c r="C20536" s="429">
        <v>6.8917390000000003</v>
      </c>
      <c r="D20536" s="429">
        <v>3.6554310000000001</v>
      </c>
      <c r="E20536" s="429">
        <v>3.2363080000000002</v>
      </c>
      <c r="F20536" s="429">
        <v>10.418583000000012</v>
      </c>
    </row>
    <row r="20537" spans="1:6" x14ac:dyDescent="0.3">
      <c r="A20537" s="336">
        <v>65243</v>
      </c>
      <c r="B20537" s="2" t="s">
        <v>295</v>
      </c>
      <c r="C20537" s="429">
        <v>6.9319259999999998</v>
      </c>
      <c r="D20537" s="429">
        <v>3.6989239999999999</v>
      </c>
      <c r="E20537" s="429">
        <v>3.2330019999999999</v>
      </c>
      <c r="F20537" s="429">
        <v>10.632661000000006</v>
      </c>
    </row>
    <row r="20538" spans="1:6" x14ac:dyDescent="0.3">
      <c r="A20538" s="336">
        <v>65244</v>
      </c>
      <c r="B20538" s="2" t="s">
        <v>295</v>
      </c>
      <c r="C20538" s="429">
        <v>7.0289849999999996</v>
      </c>
      <c r="D20538" s="429">
        <v>3.6742979999999998</v>
      </c>
      <c r="E20538" s="429">
        <v>3.3546869999999998</v>
      </c>
      <c r="F20538" s="429">
        <v>11.201180000000001</v>
      </c>
    </row>
    <row r="20539" spans="1:6" x14ac:dyDescent="0.3">
      <c r="A20539" s="336">
        <v>65246</v>
      </c>
      <c r="B20539" s="2" t="s">
        <v>295</v>
      </c>
      <c r="C20539" s="429">
        <v>7.0529159999999997</v>
      </c>
      <c r="D20539" s="429">
        <v>3.622064</v>
      </c>
      <c r="E20539" s="429">
        <v>3.4308519999999998</v>
      </c>
      <c r="F20539" s="429">
        <v>11.577331000000001</v>
      </c>
    </row>
    <row r="20540" spans="1:6" x14ac:dyDescent="0.3">
      <c r="A20540" s="336">
        <v>65247</v>
      </c>
      <c r="B20540" s="2" t="s">
        <v>295</v>
      </c>
      <c r="C20540" s="429">
        <v>6.9243860000000002</v>
      </c>
      <c r="D20540" s="429">
        <v>3.6850239999999999</v>
      </c>
      <c r="E20540" s="429">
        <v>3.2393620000000003</v>
      </c>
      <c r="F20540" s="429">
        <v>11.511847999999986</v>
      </c>
    </row>
    <row r="20541" spans="1:6" x14ac:dyDescent="0.3">
      <c r="A20541" s="336">
        <v>65248</v>
      </c>
      <c r="B20541" s="2" t="s">
        <v>295</v>
      </c>
      <c r="C20541" s="429">
        <v>7.0287550000000003</v>
      </c>
      <c r="D20541" s="429">
        <v>3.5434209999999999</v>
      </c>
      <c r="E20541" s="429">
        <v>3.4853340000000004</v>
      </c>
      <c r="F20541" s="429">
        <v>11.430338999999996</v>
      </c>
    </row>
    <row r="20542" spans="1:6" x14ac:dyDescent="0.3">
      <c r="A20542" s="336">
        <v>65250</v>
      </c>
      <c r="B20542" s="2" t="s">
        <v>295</v>
      </c>
      <c r="C20542" s="429">
        <v>7.1243689999999997</v>
      </c>
      <c r="D20542" s="429">
        <v>3.4682400000000002</v>
      </c>
      <c r="E20542" s="429">
        <v>3.6561289999999995</v>
      </c>
      <c r="F20542" s="429">
        <v>12.210458000000003</v>
      </c>
    </row>
    <row r="20543" spans="1:6" x14ac:dyDescent="0.3">
      <c r="A20543" s="336">
        <v>65251</v>
      </c>
      <c r="B20543" s="2" t="s">
        <v>295</v>
      </c>
      <c r="C20543" s="429">
        <v>6.9137259999999996</v>
      </c>
      <c r="D20543" s="429">
        <v>3.3241109999999998</v>
      </c>
      <c r="E20543" s="429">
        <v>3.5896149999999998</v>
      </c>
      <c r="F20543" s="429">
        <v>11.415279000000005</v>
      </c>
    </row>
    <row r="20544" spans="1:6" x14ac:dyDescent="0.3">
      <c r="A20544" s="336">
        <v>65254</v>
      </c>
      <c r="B20544" s="2" t="s">
        <v>295</v>
      </c>
      <c r="C20544" s="429">
        <v>7.0811089999999997</v>
      </c>
      <c r="D20544" s="429">
        <v>3.5558130000000001</v>
      </c>
      <c r="E20544" s="429">
        <v>3.5252959999999995</v>
      </c>
      <c r="F20544" s="429">
        <v>11.763812999999985</v>
      </c>
    </row>
    <row r="20545" spans="1:6" x14ac:dyDescent="0.3">
      <c r="A20545" s="336">
        <v>65255</v>
      </c>
      <c r="B20545" s="2" t="s">
        <v>295</v>
      </c>
      <c r="C20545" s="429">
        <v>6.918272</v>
      </c>
      <c r="D20545" s="429">
        <v>3.540816</v>
      </c>
      <c r="E20545" s="429">
        <v>3.377456</v>
      </c>
      <c r="F20545" s="429">
        <v>10.672791000000011</v>
      </c>
    </row>
    <row r="20546" spans="1:6" x14ac:dyDescent="0.3">
      <c r="A20546" s="336">
        <v>65256</v>
      </c>
      <c r="B20546" s="2" t="s">
        <v>295</v>
      </c>
      <c r="C20546" s="429">
        <v>6.949198</v>
      </c>
      <c r="D20546" s="429">
        <v>3.5577529999999999</v>
      </c>
      <c r="E20546" s="429">
        <v>3.391445</v>
      </c>
      <c r="F20546" s="429">
        <v>10.947934000000004</v>
      </c>
    </row>
    <row r="20547" spans="1:6" x14ac:dyDescent="0.3">
      <c r="A20547" s="336">
        <v>65257</v>
      </c>
      <c r="B20547" s="2" t="s">
        <v>295</v>
      </c>
      <c r="C20547" s="429">
        <v>6.9664479999999998</v>
      </c>
      <c r="D20547" s="429">
        <v>3.6555520000000001</v>
      </c>
      <c r="E20547" s="429">
        <v>3.3108959999999996</v>
      </c>
      <c r="F20547" s="429">
        <v>10.889171999999995</v>
      </c>
    </row>
    <row r="20548" spans="1:6" x14ac:dyDescent="0.3">
      <c r="A20548" s="336">
        <v>65258</v>
      </c>
      <c r="B20548" s="2" t="s">
        <v>295</v>
      </c>
      <c r="C20548" s="429">
        <v>6.9101489999999997</v>
      </c>
      <c r="D20548" s="429">
        <v>3.779398</v>
      </c>
      <c r="E20548" s="429">
        <v>3.1307509999999996</v>
      </c>
      <c r="F20548" s="429">
        <v>10.984358</v>
      </c>
    </row>
    <row r="20549" spans="1:6" x14ac:dyDescent="0.3">
      <c r="A20549" s="336">
        <v>65259</v>
      </c>
      <c r="B20549" s="2" t="s">
        <v>295</v>
      </c>
      <c r="C20549" s="429">
        <v>7.0013269999999999</v>
      </c>
      <c r="D20549" s="429">
        <v>3.6927490000000001</v>
      </c>
      <c r="E20549" s="429">
        <v>3.3085779999999998</v>
      </c>
      <c r="F20549" s="429">
        <v>11.113337000000008</v>
      </c>
    </row>
    <row r="20550" spans="1:6" x14ac:dyDescent="0.3">
      <c r="A20550" s="336">
        <v>65260</v>
      </c>
      <c r="B20550" s="2" t="s">
        <v>295</v>
      </c>
      <c r="C20550" s="429">
        <v>6.9194329999999997</v>
      </c>
      <c r="D20550" s="429">
        <v>3.7231649999999998</v>
      </c>
      <c r="E20550" s="429">
        <v>3.1962679999999999</v>
      </c>
      <c r="F20550" s="429">
        <v>11.263638</v>
      </c>
    </row>
    <row r="20551" spans="1:6" x14ac:dyDescent="0.3">
      <c r="A20551" s="336">
        <v>65261</v>
      </c>
      <c r="B20551" s="2" t="s">
        <v>295</v>
      </c>
      <c r="C20551" s="429">
        <v>7.0311839999999997</v>
      </c>
      <c r="D20551" s="429">
        <v>3.6461939999999999</v>
      </c>
      <c r="E20551" s="429">
        <v>3.3849899999999997</v>
      </c>
      <c r="F20551" s="429">
        <v>11.578364000000001</v>
      </c>
    </row>
    <row r="20552" spans="1:6" x14ac:dyDescent="0.3">
      <c r="A20552" s="336">
        <v>65262</v>
      </c>
      <c r="B20552" s="2" t="s">
        <v>295</v>
      </c>
      <c r="C20552" s="429">
        <v>6.8934610000000003</v>
      </c>
      <c r="D20552" s="429">
        <v>3.4311929999999999</v>
      </c>
      <c r="E20552" s="429">
        <v>3.4622680000000003</v>
      </c>
      <c r="F20552" s="429">
        <v>10.891187999999993</v>
      </c>
    </row>
    <row r="20553" spans="1:6" x14ac:dyDescent="0.3">
      <c r="A20553" s="336">
        <v>65263</v>
      </c>
      <c r="B20553" s="2" t="s">
        <v>295</v>
      </c>
      <c r="C20553" s="429">
        <v>6.912909</v>
      </c>
      <c r="D20553" s="429">
        <v>3.7646359999999999</v>
      </c>
      <c r="E20553" s="429">
        <v>3.1482730000000001</v>
      </c>
      <c r="F20553" s="429">
        <v>10.993795999999989</v>
      </c>
    </row>
    <row r="20554" spans="1:6" x14ac:dyDescent="0.3">
      <c r="A20554" s="336">
        <v>65264</v>
      </c>
      <c r="B20554" s="2" t="s">
        <v>295</v>
      </c>
      <c r="C20554" s="429">
        <v>6.8627440000000002</v>
      </c>
      <c r="D20554" s="429">
        <v>3.5254500000000002</v>
      </c>
      <c r="E20554" s="429">
        <v>3.337294</v>
      </c>
      <c r="F20554" s="429">
        <v>10.72454299999999</v>
      </c>
    </row>
    <row r="20555" spans="1:6" x14ac:dyDescent="0.3">
      <c r="A20555" s="336">
        <v>65265</v>
      </c>
      <c r="B20555" s="2" t="s">
        <v>295</v>
      </c>
      <c r="C20555" s="429">
        <v>6.8644309999999997</v>
      </c>
      <c r="D20555" s="429">
        <v>3.6753740000000001</v>
      </c>
      <c r="E20555" s="429">
        <v>3.1890569999999996</v>
      </c>
      <c r="F20555" s="429">
        <v>10.229604999999992</v>
      </c>
    </row>
    <row r="20556" spans="1:6" x14ac:dyDescent="0.3">
      <c r="A20556" s="336">
        <v>65270</v>
      </c>
      <c r="B20556" s="2" t="s">
        <v>295</v>
      </c>
      <c r="C20556" s="429">
        <v>6.9396550000000001</v>
      </c>
      <c r="D20556" s="429">
        <v>3.7688419999999998</v>
      </c>
      <c r="E20556" s="429">
        <v>3.1708130000000003</v>
      </c>
      <c r="F20556" s="429">
        <v>10.663823000000001</v>
      </c>
    </row>
    <row r="20557" spans="1:6" x14ac:dyDescent="0.3">
      <c r="A20557" s="336">
        <v>65274</v>
      </c>
      <c r="B20557" s="2" t="s">
        <v>295</v>
      </c>
      <c r="C20557" s="429">
        <v>7.0655060000000001</v>
      </c>
      <c r="D20557" s="429">
        <v>3.4695499999999999</v>
      </c>
      <c r="E20557" s="429">
        <v>3.5959560000000002</v>
      </c>
      <c r="F20557" s="429">
        <v>11.803739000000007</v>
      </c>
    </row>
    <row r="20558" spans="1:6" x14ac:dyDescent="0.3">
      <c r="A20558" s="336">
        <v>65275</v>
      </c>
      <c r="B20558" s="2" t="s">
        <v>295</v>
      </c>
      <c r="C20558" s="429">
        <v>6.8865800000000004</v>
      </c>
      <c r="D20558" s="429">
        <v>3.798413</v>
      </c>
      <c r="E20558" s="429">
        <v>3.0881670000000003</v>
      </c>
      <c r="F20558" s="429">
        <v>11.074810000000006</v>
      </c>
    </row>
    <row r="20559" spans="1:6" x14ac:dyDescent="0.3">
      <c r="A20559" s="336">
        <v>65276</v>
      </c>
      <c r="B20559" s="2" t="s">
        <v>295</v>
      </c>
      <c r="C20559" s="429">
        <v>7.1475460000000002</v>
      </c>
      <c r="D20559" s="429">
        <v>3.371467</v>
      </c>
      <c r="E20559" s="429">
        <v>3.7760790000000002</v>
      </c>
      <c r="F20559" s="429">
        <v>12.706468000000001</v>
      </c>
    </row>
    <row r="20560" spans="1:6" x14ac:dyDescent="0.3">
      <c r="A20560" s="336">
        <v>65279</v>
      </c>
      <c r="B20560" s="2" t="s">
        <v>295</v>
      </c>
      <c r="C20560" s="429">
        <v>6.9722189999999999</v>
      </c>
      <c r="D20560" s="429">
        <v>3.4608029999999999</v>
      </c>
      <c r="E20560" s="429">
        <v>3.5114160000000001</v>
      </c>
      <c r="F20560" s="429">
        <v>11.353656999999991</v>
      </c>
    </row>
    <row r="20561" spans="1:6" x14ac:dyDescent="0.3">
      <c r="A20561" s="336">
        <v>65280</v>
      </c>
      <c r="B20561" s="2" t="s">
        <v>295</v>
      </c>
      <c r="C20561" s="429">
        <v>6.8509570000000002</v>
      </c>
      <c r="D20561" s="429">
        <v>3.6496759999999999</v>
      </c>
      <c r="E20561" s="429">
        <v>3.2012810000000003</v>
      </c>
      <c r="F20561" s="429">
        <v>10.329829000000004</v>
      </c>
    </row>
    <row r="20562" spans="1:6" x14ac:dyDescent="0.3">
      <c r="A20562" s="336">
        <v>65281</v>
      </c>
      <c r="B20562" s="2" t="s">
        <v>295</v>
      </c>
      <c r="C20562" s="429">
        <v>7.0424030000000002</v>
      </c>
      <c r="D20562" s="429">
        <v>3.6363159999999999</v>
      </c>
      <c r="E20562" s="429">
        <v>3.4060870000000003</v>
      </c>
      <c r="F20562" s="429">
        <v>11.582777000000007</v>
      </c>
    </row>
    <row r="20563" spans="1:6" x14ac:dyDescent="0.3">
      <c r="A20563" s="336">
        <v>65282</v>
      </c>
      <c r="B20563" s="2" t="s">
        <v>295</v>
      </c>
      <c r="C20563" s="429">
        <v>6.8519860000000001</v>
      </c>
      <c r="D20563" s="429">
        <v>3.7801900000000002</v>
      </c>
      <c r="E20563" s="429">
        <v>3.071796</v>
      </c>
      <c r="F20563" s="429">
        <v>10.468606000000001</v>
      </c>
    </row>
    <row r="20564" spans="1:6" x14ac:dyDescent="0.3">
      <c r="A20564" s="336">
        <v>65283</v>
      </c>
      <c r="B20564" s="2" t="s">
        <v>295</v>
      </c>
      <c r="C20564" s="429">
        <v>6.848071</v>
      </c>
      <c r="D20564" s="429">
        <v>3.8256739999999998</v>
      </c>
      <c r="E20564" s="429">
        <v>3.0223970000000002</v>
      </c>
      <c r="F20564" s="429">
        <v>10.902315999999999</v>
      </c>
    </row>
    <row r="20565" spans="1:6" x14ac:dyDescent="0.3">
      <c r="A20565" s="336">
        <v>65284</v>
      </c>
      <c r="B20565" s="2" t="s">
        <v>295</v>
      </c>
      <c r="C20565" s="429">
        <v>6.921373</v>
      </c>
      <c r="D20565" s="429">
        <v>3.6244329999999998</v>
      </c>
      <c r="E20565" s="429">
        <v>3.2969400000000002</v>
      </c>
      <c r="F20565" s="429">
        <v>10.655598000000005</v>
      </c>
    </row>
    <row r="20566" spans="1:6" x14ac:dyDescent="0.3">
      <c r="A20566" s="336">
        <v>65285</v>
      </c>
      <c r="B20566" s="2" t="s">
        <v>295</v>
      </c>
      <c r="C20566" s="429">
        <v>6.8793340000000001</v>
      </c>
      <c r="D20566" s="429">
        <v>3.6780149999999998</v>
      </c>
      <c r="E20566" s="429">
        <v>3.2013190000000002</v>
      </c>
      <c r="F20566" s="429">
        <v>10.314976000000016</v>
      </c>
    </row>
    <row r="20567" spans="1:6" x14ac:dyDescent="0.3">
      <c r="A20567" s="336">
        <v>65286</v>
      </c>
      <c r="B20567" s="2" t="s">
        <v>295</v>
      </c>
      <c r="C20567" s="429">
        <v>7.0384840000000004</v>
      </c>
      <c r="D20567" s="429">
        <v>3.6838169999999999</v>
      </c>
      <c r="E20567" s="429">
        <v>3.3546670000000005</v>
      </c>
      <c r="F20567" s="429">
        <v>12.142961</v>
      </c>
    </row>
    <row r="20568" spans="1:6" x14ac:dyDescent="0.3">
      <c r="A20568" s="336">
        <v>65287</v>
      </c>
      <c r="B20568" s="2" t="s">
        <v>295</v>
      </c>
      <c r="C20568" s="429">
        <v>6.984108</v>
      </c>
      <c r="D20568" s="429">
        <v>3.380395</v>
      </c>
      <c r="E20568" s="429">
        <v>3.6037129999999999</v>
      </c>
      <c r="F20568" s="429">
        <v>11.710667999999998</v>
      </c>
    </row>
    <row r="20569" spans="1:6" x14ac:dyDescent="0.3">
      <c r="A20569" s="336">
        <v>65301</v>
      </c>
      <c r="B20569" s="2" t="s">
        <v>295</v>
      </c>
      <c r="C20569" s="429">
        <v>7.1690699999999996</v>
      </c>
      <c r="D20569" s="429">
        <v>3.331521</v>
      </c>
      <c r="E20569" s="429">
        <v>3.8375489999999997</v>
      </c>
      <c r="F20569" s="429">
        <v>13.034545999999999</v>
      </c>
    </row>
    <row r="20570" spans="1:6" x14ac:dyDescent="0.3">
      <c r="A20570" s="336">
        <v>65305</v>
      </c>
      <c r="B20570" s="2" t="s">
        <v>295</v>
      </c>
      <c r="C20570" s="429">
        <v>7.2437779999999998</v>
      </c>
      <c r="D20570" s="429">
        <v>3.306146</v>
      </c>
      <c r="E20570" s="429">
        <v>3.9376319999999998</v>
      </c>
      <c r="F20570" s="429">
        <v>13.679147999999998</v>
      </c>
    </row>
    <row r="20571" spans="1:6" x14ac:dyDescent="0.3">
      <c r="A20571" s="336">
        <v>65321</v>
      </c>
      <c r="B20571" s="2" t="s">
        <v>295</v>
      </c>
      <c r="C20571" s="429">
        <v>7.1751829999999996</v>
      </c>
      <c r="D20571" s="429">
        <v>3.4043399999999999</v>
      </c>
      <c r="E20571" s="429">
        <v>3.7708429999999997</v>
      </c>
      <c r="F20571" s="429">
        <v>14.039752</v>
      </c>
    </row>
    <row r="20572" spans="1:6" x14ac:dyDescent="0.3">
      <c r="A20572" s="336">
        <v>65322</v>
      </c>
      <c r="B20572" s="2" t="s">
        <v>295</v>
      </c>
      <c r="C20572" s="429">
        <v>7.1456770000000001</v>
      </c>
      <c r="D20572" s="429">
        <v>3.4220299999999999</v>
      </c>
      <c r="E20572" s="429">
        <v>3.7236470000000002</v>
      </c>
      <c r="F20572" s="429">
        <v>12.620882999999999</v>
      </c>
    </row>
    <row r="20573" spans="1:6" x14ac:dyDescent="0.3">
      <c r="A20573" s="336">
        <v>65323</v>
      </c>
      <c r="B20573" s="2" t="s">
        <v>295</v>
      </c>
      <c r="C20573" s="429">
        <v>7.2041959999999996</v>
      </c>
      <c r="D20573" s="429">
        <v>3.311839</v>
      </c>
      <c r="E20573" s="429">
        <v>3.8923569999999996</v>
      </c>
      <c r="F20573" s="429">
        <v>11.836264</v>
      </c>
    </row>
    <row r="20574" spans="1:6" x14ac:dyDescent="0.3">
      <c r="A20574" s="336">
        <v>65324</v>
      </c>
      <c r="B20574" s="2" t="s">
        <v>295</v>
      </c>
      <c r="C20574" s="429">
        <v>7.0851490000000004</v>
      </c>
      <c r="D20574" s="429">
        <v>3.1686890000000001</v>
      </c>
      <c r="E20574" s="429">
        <v>3.9164600000000003</v>
      </c>
      <c r="F20574" s="429">
        <v>11.945933000000004</v>
      </c>
    </row>
    <row r="20575" spans="1:6" x14ac:dyDescent="0.3">
      <c r="A20575" s="336">
        <v>65325</v>
      </c>
      <c r="B20575" s="2" t="s">
        <v>295</v>
      </c>
      <c r="C20575" s="429">
        <v>7.1335850000000001</v>
      </c>
      <c r="D20575" s="429">
        <v>3.2960410000000002</v>
      </c>
      <c r="E20575" s="429">
        <v>3.8375439999999998</v>
      </c>
      <c r="F20575" s="429">
        <v>12.046821999999999</v>
      </c>
    </row>
    <row r="20576" spans="1:6" x14ac:dyDescent="0.3">
      <c r="A20576" s="336">
        <v>65326</v>
      </c>
      <c r="B20576" s="2" t="s">
        <v>295</v>
      </c>
      <c r="C20576" s="429">
        <v>7.1354420000000003</v>
      </c>
      <c r="D20576" s="429">
        <v>3.1785350000000001</v>
      </c>
      <c r="E20576" s="429">
        <v>3.9569070000000002</v>
      </c>
      <c r="F20576" s="429">
        <v>11.755109000000004</v>
      </c>
    </row>
    <row r="20577" spans="1:6" x14ac:dyDescent="0.3">
      <c r="A20577" s="336">
        <v>65329</v>
      </c>
      <c r="B20577" s="2" t="s">
        <v>295</v>
      </c>
      <c r="C20577" s="429">
        <v>7.1188840000000004</v>
      </c>
      <c r="D20577" s="429">
        <v>3.307283</v>
      </c>
      <c r="E20577" s="429">
        <v>3.8116010000000005</v>
      </c>
      <c r="F20577" s="429">
        <v>12.461794000000005</v>
      </c>
    </row>
    <row r="20578" spans="1:6" x14ac:dyDescent="0.3">
      <c r="A20578" s="336">
        <v>65330</v>
      </c>
      <c r="B20578" s="2" t="s">
        <v>295</v>
      </c>
      <c r="C20578" s="429">
        <v>7.0912829999999998</v>
      </c>
      <c r="D20578" s="429">
        <v>3.5581260000000001</v>
      </c>
      <c r="E20578" s="429">
        <v>3.5331569999999997</v>
      </c>
      <c r="F20578" s="429">
        <v>11.93211500000001</v>
      </c>
    </row>
    <row r="20579" spans="1:6" x14ac:dyDescent="0.3">
      <c r="A20579" s="336">
        <v>65332</v>
      </c>
      <c r="B20579" s="2" t="s">
        <v>295</v>
      </c>
      <c r="C20579" s="429">
        <v>7.1875869999999997</v>
      </c>
      <c r="D20579" s="429">
        <v>3.3306079999999998</v>
      </c>
      <c r="E20579" s="429">
        <v>3.8569789999999999</v>
      </c>
      <c r="F20579" s="429">
        <v>12.924122999999994</v>
      </c>
    </row>
    <row r="20580" spans="1:6" x14ac:dyDescent="0.3">
      <c r="A20580" s="336">
        <v>65333</v>
      </c>
      <c r="B20580" s="2" t="s">
        <v>295</v>
      </c>
      <c r="C20580" s="429">
        <v>7.186655</v>
      </c>
      <c r="D20580" s="429">
        <v>3.32531</v>
      </c>
      <c r="E20580" s="429">
        <v>3.861345</v>
      </c>
      <c r="F20580" s="429">
        <v>14.036076000000008</v>
      </c>
    </row>
    <row r="20581" spans="1:6" x14ac:dyDescent="0.3">
      <c r="A20581" s="336">
        <v>65334</v>
      </c>
      <c r="B20581" s="2" t="s">
        <v>295</v>
      </c>
      <c r="C20581" s="429">
        <v>7.1769889999999998</v>
      </c>
      <c r="D20581" s="429">
        <v>3.3380399999999999</v>
      </c>
      <c r="E20581" s="429">
        <v>3.8389489999999999</v>
      </c>
      <c r="F20581" s="429">
        <v>13.555308999999994</v>
      </c>
    </row>
    <row r="20582" spans="1:6" x14ac:dyDescent="0.3">
      <c r="A20582" s="336">
        <v>65335</v>
      </c>
      <c r="B20582" s="2" t="s">
        <v>295</v>
      </c>
      <c r="C20582" s="429">
        <v>7.1646539999999996</v>
      </c>
      <c r="D20582" s="429">
        <v>3.3259259999999999</v>
      </c>
      <c r="E20582" s="429">
        <v>3.8387279999999997</v>
      </c>
      <c r="F20582" s="429">
        <v>12.367036999999996</v>
      </c>
    </row>
    <row r="20583" spans="1:6" x14ac:dyDescent="0.3">
      <c r="A20583" s="336">
        <v>65336</v>
      </c>
      <c r="B20583" s="2" t="s">
        <v>295</v>
      </c>
      <c r="C20583" s="429">
        <v>7.2458270000000002</v>
      </c>
      <c r="D20583" s="429">
        <v>3.2981940000000001</v>
      </c>
      <c r="E20583" s="429">
        <v>3.9476330000000002</v>
      </c>
      <c r="F20583" s="429">
        <v>13.848238000000002</v>
      </c>
    </row>
    <row r="20584" spans="1:6" x14ac:dyDescent="0.3">
      <c r="A20584" s="336">
        <v>65337</v>
      </c>
      <c r="B20584" s="2" t="s">
        <v>295</v>
      </c>
      <c r="C20584" s="429">
        <v>7.2164989999999998</v>
      </c>
      <c r="D20584" s="429">
        <v>3.3127849999999999</v>
      </c>
      <c r="E20584" s="429">
        <v>3.9037139999999999</v>
      </c>
      <c r="F20584" s="429">
        <v>13.960852000000003</v>
      </c>
    </row>
    <row r="20585" spans="1:6" x14ac:dyDescent="0.3">
      <c r="A20585" s="336">
        <v>65338</v>
      </c>
      <c r="B20585" s="2" t="s">
        <v>295</v>
      </c>
      <c r="C20585" s="429">
        <v>7.1672880000000001</v>
      </c>
      <c r="D20585" s="429">
        <v>3.3236240000000001</v>
      </c>
      <c r="E20585" s="429">
        <v>3.843664</v>
      </c>
      <c r="F20585" s="429">
        <v>11.965699000000001</v>
      </c>
    </row>
    <row r="20586" spans="1:6" x14ac:dyDescent="0.3">
      <c r="A20586" s="336">
        <v>65339</v>
      </c>
      <c r="B20586" s="2" t="s">
        <v>295</v>
      </c>
      <c r="C20586" s="429">
        <v>7.1592760000000002</v>
      </c>
      <c r="D20586" s="429">
        <v>3.5077310000000002</v>
      </c>
      <c r="E20586" s="429">
        <v>3.651545</v>
      </c>
      <c r="F20586" s="429">
        <v>13.449226999999993</v>
      </c>
    </row>
    <row r="20587" spans="1:6" x14ac:dyDescent="0.3">
      <c r="A20587" s="336">
        <v>65340</v>
      </c>
      <c r="B20587" s="2" t="s">
        <v>295</v>
      </c>
      <c r="C20587" s="429">
        <v>7.1455549999999999</v>
      </c>
      <c r="D20587" s="429">
        <v>3.4225780000000001</v>
      </c>
      <c r="E20587" s="429">
        <v>3.7229769999999998</v>
      </c>
      <c r="F20587" s="429">
        <v>13.253904000000006</v>
      </c>
    </row>
    <row r="20588" spans="1:6" x14ac:dyDescent="0.3">
      <c r="A20588" s="336">
        <v>65344</v>
      </c>
      <c r="B20588" s="2" t="s">
        <v>295</v>
      </c>
      <c r="C20588" s="429">
        <v>7.0993279999999999</v>
      </c>
      <c r="D20588" s="429">
        <v>3.5562109999999998</v>
      </c>
      <c r="E20588" s="429">
        <v>3.5431170000000001</v>
      </c>
      <c r="F20588" s="429">
        <v>12.426758999999997</v>
      </c>
    </row>
    <row r="20589" spans="1:6" x14ac:dyDescent="0.3">
      <c r="A20589" s="336">
        <v>65345</v>
      </c>
      <c r="B20589" s="2" t="s">
        <v>295</v>
      </c>
      <c r="C20589" s="429">
        <v>7.1333659999999997</v>
      </c>
      <c r="D20589" s="429">
        <v>3.3000189999999998</v>
      </c>
      <c r="E20589" s="429">
        <v>3.8333469999999998</v>
      </c>
      <c r="F20589" s="429">
        <v>12.283088000000006</v>
      </c>
    </row>
    <row r="20590" spans="1:6" x14ac:dyDescent="0.3">
      <c r="A20590" s="336">
        <v>65347</v>
      </c>
      <c r="B20590" s="2" t="s">
        <v>295</v>
      </c>
      <c r="C20590" s="429">
        <v>7.146344</v>
      </c>
      <c r="D20590" s="429">
        <v>3.4245040000000002</v>
      </c>
      <c r="E20590" s="429">
        <v>3.7218399999999998</v>
      </c>
      <c r="F20590" s="429">
        <v>12.79456900000001</v>
      </c>
    </row>
    <row r="20591" spans="1:6" x14ac:dyDescent="0.3">
      <c r="A20591" s="336">
        <v>65348</v>
      </c>
      <c r="B20591" s="2" t="s">
        <v>295</v>
      </c>
      <c r="C20591" s="429">
        <v>7.1331100000000003</v>
      </c>
      <c r="D20591" s="429">
        <v>3.3303959999999999</v>
      </c>
      <c r="E20591" s="429">
        <v>3.8027140000000004</v>
      </c>
      <c r="F20591" s="429">
        <v>12.621543000000003</v>
      </c>
    </row>
    <row r="20592" spans="1:6" x14ac:dyDescent="0.3">
      <c r="A20592" s="336">
        <v>65349</v>
      </c>
      <c r="B20592" s="2" t="s">
        <v>295</v>
      </c>
      <c r="C20592" s="429">
        <v>7.1011240000000004</v>
      </c>
      <c r="D20592" s="429">
        <v>3.5275310000000002</v>
      </c>
      <c r="E20592" s="429">
        <v>3.5735930000000002</v>
      </c>
      <c r="F20592" s="429">
        <v>12.155857000000005</v>
      </c>
    </row>
    <row r="20593" spans="1:6" x14ac:dyDescent="0.3">
      <c r="A20593" s="336">
        <v>65350</v>
      </c>
      <c r="B20593" s="2" t="s">
        <v>295</v>
      </c>
      <c r="C20593" s="429">
        <v>7.159084</v>
      </c>
      <c r="D20593" s="429">
        <v>3.3211560000000002</v>
      </c>
      <c r="E20593" s="429">
        <v>3.8379279999999998</v>
      </c>
      <c r="F20593" s="429">
        <v>12.654999000000004</v>
      </c>
    </row>
    <row r="20594" spans="1:6" x14ac:dyDescent="0.3">
      <c r="A20594" s="336">
        <v>65351</v>
      </c>
      <c r="B20594" s="2" t="s">
        <v>295</v>
      </c>
      <c r="C20594" s="429">
        <v>7.2032889999999998</v>
      </c>
      <c r="D20594" s="429">
        <v>3.3216589999999999</v>
      </c>
      <c r="E20594" s="429">
        <v>3.8816299999999999</v>
      </c>
      <c r="F20594" s="429">
        <v>14.482892</v>
      </c>
    </row>
    <row r="20595" spans="1:6" x14ac:dyDescent="0.3">
      <c r="A20595" s="336">
        <v>65354</v>
      </c>
      <c r="B20595" s="2" t="s">
        <v>295</v>
      </c>
      <c r="C20595" s="429">
        <v>7.0841339999999997</v>
      </c>
      <c r="D20595" s="429">
        <v>3.3069160000000002</v>
      </c>
      <c r="E20595" s="429">
        <v>3.7772179999999995</v>
      </c>
      <c r="F20595" s="429">
        <v>12.401607999999996</v>
      </c>
    </row>
    <row r="20596" spans="1:6" x14ac:dyDescent="0.3">
      <c r="A20596" s="336">
        <v>65355</v>
      </c>
      <c r="B20596" s="2" t="s">
        <v>295</v>
      </c>
      <c r="C20596" s="429">
        <v>7.1778139999999997</v>
      </c>
      <c r="D20596" s="429">
        <v>3.2178110000000002</v>
      </c>
      <c r="E20596" s="429">
        <v>3.9600029999999995</v>
      </c>
      <c r="F20596" s="429">
        <v>11.622949999999996</v>
      </c>
    </row>
    <row r="20597" spans="1:6" x14ac:dyDescent="0.3">
      <c r="A20597" s="336">
        <v>65360</v>
      </c>
      <c r="B20597" s="2" t="s">
        <v>295</v>
      </c>
      <c r="C20597" s="429">
        <v>7.1982429999999997</v>
      </c>
      <c r="D20597" s="429">
        <v>3.3203499999999999</v>
      </c>
      <c r="E20597" s="429">
        <v>3.8778929999999998</v>
      </c>
      <c r="F20597" s="429">
        <v>12.447229</v>
      </c>
    </row>
    <row r="20598" spans="1:6" x14ac:dyDescent="0.3">
      <c r="A20598" s="336">
        <v>65401</v>
      </c>
      <c r="B20598" s="2" t="s">
        <v>295</v>
      </c>
      <c r="C20598" s="429">
        <v>6.9189769999999999</v>
      </c>
      <c r="D20598" s="429">
        <v>3.3747989999999999</v>
      </c>
      <c r="E20598" s="429">
        <v>3.5441780000000001</v>
      </c>
      <c r="F20598" s="429">
        <v>10.286367000000006</v>
      </c>
    </row>
    <row r="20599" spans="1:6" x14ac:dyDescent="0.3">
      <c r="A20599" s="336">
        <v>65409</v>
      </c>
      <c r="B20599" s="2" t="s">
        <v>295</v>
      </c>
      <c r="C20599" s="429">
        <v>6.9191339999999997</v>
      </c>
      <c r="D20599" s="429">
        <v>3.400344</v>
      </c>
      <c r="E20599" s="429">
        <v>3.5187899999999996</v>
      </c>
      <c r="F20599" s="429">
        <v>10.203028000000003</v>
      </c>
    </row>
    <row r="20600" spans="1:6" x14ac:dyDescent="0.3">
      <c r="A20600" s="336">
        <v>65436</v>
      </c>
      <c r="B20600" s="2" t="s">
        <v>295</v>
      </c>
      <c r="C20600" s="429">
        <v>6.8952179999999998</v>
      </c>
      <c r="D20600" s="429">
        <v>3.3436370000000002</v>
      </c>
      <c r="E20600" s="429">
        <v>3.5515809999999997</v>
      </c>
      <c r="F20600" s="429">
        <v>9.7128729999999948</v>
      </c>
    </row>
    <row r="20601" spans="1:6" x14ac:dyDescent="0.3">
      <c r="A20601" s="336">
        <v>65438</v>
      </c>
      <c r="B20601" s="2" t="s">
        <v>295</v>
      </c>
      <c r="C20601" s="429">
        <v>6.8660550000000002</v>
      </c>
      <c r="D20601" s="429">
        <v>3.1925240000000001</v>
      </c>
      <c r="E20601" s="429">
        <v>3.6735310000000001</v>
      </c>
      <c r="F20601" s="429">
        <v>8.8905619999999956</v>
      </c>
    </row>
    <row r="20602" spans="1:6" x14ac:dyDescent="0.3">
      <c r="A20602" s="336">
        <v>65439</v>
      </c>
      <c r="B20602" s="2" t="s">
        <v>295</v>
      </c>
      <c r="C20602" s="429">
        <v>6.8752319999999996</v>
      </c>
      <c r="D20602" s="429">
        <v>3.2840609999999999</v>
      </c>
      <c r="E20602" s="429">
        <v>3.5911709999999997</v>
      </c>
      <c r="F20602" s="429">
        <v>10.312549999999995</v>
      </c>
    </row>
    <row r="20603" spans="1:6" x14ac:dyDescent="0.3">
      <c r="A20603" s="336">
        <v>65440</v>
      </c>
      <c r="B20603" s="2" t="s">
        <v>295</v>
      </c>
      <c r="C20603" s="429">
        <v>6.8612310000000001</v>
      </c>
      <c r="D20603" s="429">
        <v>3.3021430000000001</v>
      </c>
      <c r="E20603" s="429">
        <v>3.559088</v>
      </c>
      <c r="F20603" s="429">
        <v>10.213889000000002</v>
      </c>
    </row>
    <row r="20604" spans="1:6" x14ac:dyDescent="0.3">
      <c r="A20604" s="336">
        <v>65441</v>
      </c>
      <c r="B20604" s="2" t="s">
        <v>295</v>
      </c>
      <c r="C20604" s="429">
        <v>6.9868930000000002</v>
      </c>
      <c r="D20604" s="429">
        <v>3.21835</v>
      </c>
      <c r="E20604" s="429">
        <v>3.7685430000000002</v>
      </c>
      <c r="F20604" s="429">
        <v>11.802384000000011</v>
      </c>
    </row>
    <row r="20605" spans="1:6" x14ac:dyDescent="0.3">
      <c r="A20605" s="336">
        <v>65443</v>
      </c>
      <c r="B20605" s="2" t="s">
        <v>295</v>
      </c>
      <c r="C20605" s="429">
        <v>6.9881830000000003</v>
      </c>
      <c r="D20605" s="429">
        <v>3.2100819999999999</v>
      </c>
      <c r="E20605" s="429">
        <v>3.7781010000000004</v>
      </c>
      <c r="F20605" s="429">
        <v>11.956266999999997</v>
      </c>
    </row>
    <row r="20606" spans="1:6" x14ac:dyDescent="0.3">
      <c r="A20606" s="336">
        <v>65444</v>
      </c>
      <c r="B20606" s="2" t="s">
        <v>295</v>
      </c>
      <c r="C20606" s="429">
        <v>6.8444430000000001</v>
      </c>
      <c r="D20606" s="429">
        <v>3.2208589999999999</v>
      </c>
      <c r="E20606" s="429">
        <v>3.6235840000000001</v>
      </c>
      <c r="F20606" s="429">
        <v>9.3979680000000059</v>
      </c>
    </row>
    <row r="20607" spans="1:6" x14ac:dyDescent="0.3">
      <c r="A20607" s="336">
        <v>65446</v>
      </c>
      <c r="B20607" s="2" t="s">
        <v>295</v>
      </c>
      <c r="C20607" s="429">
        <v>6.9166420000000004</v>
      </c>
      <c r="D20607" s="429">
        <v>3.2914330000000001</v>
      </c>
      <c r="E20607" s="429">
        <v>3.6252090000000003</v>
      </c>
      <c r="F20607" s="429">
        <v>10.753207999999987</v>
      </c>
    </row>
    <row r="20608" spans="1:6" x14ac:dyDescent="0.3">
      <c r="A20608" s="336">
        <v>65449</v>
      </c>
      <c r="B20608" s="2" t="s">
        <v>295</v>
      </c>
      <c r="C20608" s="429">
        <v>6.9254110000000004</v>
      </c>
      <c r="D20608" s="429">
        <v>3.3382809999999998</v>
      </c>
      <c r="E20608" s="429">
        <v>3.5871300000000006</v>
      </c>
      <c r="F20608" s="429">
        <v>10.578850000000003</v>
      </c>
    </row>
    <row r="20609" spans="1:6" x14ac:dyDescent="0.3">
      <c r="A20609" s="336">
        <v>65452</v>
      </c>
      <c r="B20609" s="2" t="s">
        <v>295</v>
      </c>
      <c r="C20609" s="429">
        <v>7.0006009999999996</v>
      </c>
      <c r="D20609" s="429">
        <v>3.2222659999999999</v>
      </c>
      <c r="E20609" s="429">
        <v>3.7783349999999998</v>
      </c>
      <c r="F20609" s="429">
        <v>11.667335999999999</v>
      </c>
    </row>
    <row r="20610" spans="1:6" x14ac:dyDescent="0.3">
      <c r="A20610" s="336">
        <v>65453</v>
      </c>
      <c r="B20610" s="2" t="s">
        <v>295</v>
      </c>
      <c r="C20610" s="429">
        <v>6.9728209999999997</v>
      </c>
      <c r="D20610" s="429">
        <v>3.2321759999999999</v>
      </c>
      <c r="E20610" s="429">
        <v>3.7406449999999998</v>
      </c>
      <c r="F20610" s="429">
        <v>11.671531999999985</v>
      </c>
    </row>
    <row r="20611" spans="1:6" x14ac:dyDescent="0.3">
      <c r="A20611" s="336">
        <v>65456</v>
      </c>
      <c r="B20611" s="2" t="s">
        <v>295</v>
      </c>
      <c r="C20611" s="429">
        <v>6.9074559999999998</v>
      </c>
      <c r="D20611" s="429">
        <v>3.2830659999999998</v>
      </c>
      <c r="E20611" s="429">
        <v>3.62439</v>
      </c>
      <c r="F20611" s="429">
        <v>10.688724000000001</v>
      </c>
    </row>
    <row r="20612" spans="1:6" x14ac:dyDescent="0.3">
      <c r="A20612" s="336">
        <v>65457</v>
      </c>
      <c r="B20612" s="2" t="s">
        <v>295</v>
      </c>
      <c r="C20612" s="429">
        <v>6.9362009999999996</v>
      </c>
      <c r="D20612" s="429">
        <v>3.3045960000000001</v>
      </c>
      <c r="E20612" s="429">
        <v>3.6316049999999995</v>
      </c>
      <c r="F20612" s="429">
        <v>10.696033000000007</v>
      </c>
    </row>
    <row r="20613" spans="1:6" x14ac:dyDescent="0.3">
      <c r="A20613" s="336">
        <v>65459</v>
      </c>
      <c r="B20613" s="2" t="s">
        <v>295</v>
      </c>
      <c r="C20613" s="429">
        <v>6.9692319999999999</v>
      </c>
      <c r="D20613" s="429">
        <v>3.250702</v>
      </c>
      <c r="E20613" s="429">
        <v>3.7185299999999999</v>
      </c>
      <c r="F20613" s="429">
        <v>11.454450000000001</v>
      </c>
    </row>
    <row r="20614" spans="1:6" x14ac:dyDescent="0.3">
      <c r="A20614" s="336">
        <v>65461</v>
      </c>
      <c r="B20614" s="2" t="s">
        <v>295</v>
      </c>
      <c r="C20614" s="429">
        <v>6.9074879999999999</v>
      </c>
      <c r="D20614" s="429">
        <v>3.319674</v>
      </c>
      <c r="E20614" s="429">
        <v>3.5878139999999998</v>
      </c>
      <c r="F20614" s="429">
        <v>10.015049000000005</v>
      </c>
    </row>
    <row r="20615" spans="1:6" x14ac:dyDescent="0.3">
      <c r="A20615" s="336">
        <v>65462</v>
      </c>
      <c r="B20615" s="2" t="s">
        <v>295</v>
      </c>
      <c r="C20615" s="429">
        <v>6.9130029999999998</v>
      </c>
      <c r="D20615" s="429">
        <v>3.3635320000000002</v>
      </c>
      <c r="E20615" s="429">
        <v>3.5494709999999996</v>
      </c>
      <c r="F20615" s="429">
        <v>9.9614430000000027</v>
      </c>
    </row>
    <row r="20616" spans="1:6" x14ac:dyDescent="0.3">
      <c r="A20616" s="336">
        <v>65463</v>
      </c>
      <c r="B20616" s="2" t="s">
        <v>295</v>
      </c>
      <c r="C20616" s="429">
        <v>7.0290239999999997</v>
      </c>
      <c r="D20616" s="429">
        <v>3.1386630000000002</v>
      </c>
      <c r="E20616" s="429">
        <v>3.8903609999999995</v>
      </c>
      <c r="F20616" s="429">
        <v>11.658406000000006</v>
      </c>
    </row>
    <row r="20617" spans="1:6" x14ac:dyDescent="0.3">
      <c r="A20617" s="336">
        <v>65464</v>
      </c>
      <c r="B20617" s="2" t="s">
        <v>295</v>
      </c>
      <c r="C20617" s="429">
        <v>6.8383770000000004</v>
      </c>
      <c r="D20617" s="429">
        <v>3.1900119999999998</v>
      </c>
      <c r="E20617" s="429">
        <v>3.6483650000000005</v>
      </c>
      <c r="F20617" s="429">
        <v>8.8982149999999933</v>
      </c>
    </row>
    <row r="20618" spans="1:6" x14ac:dyDescent="0.3">
      <c r="A20618" s="336">
        <v>65466</v>
      </c>
      <c r="B20618" s="2" t="s">
        <v>295</v>
      </c>
      <c r="C20618" s="429">
        <v>6.8688840000000004</v>
      </c>
      <c r="D20618" s="429">
        <v>3.2536429999999998</v>
      </c>
      <c r="E20618" s="429">
        <v>3.6152410000000006</v>
      </c>
      <c r="F20618" s="429">
        <v>9.3113370000000018</v>
      </c>
    </row>
    <row r="20619" spans="1:6" x14ac:dyDescent="0.3">
      <c r="A20619" s="336">
        <v>65468</v>
      </c>
      <c r="B20619" s="2" t="s">
        <v>295</v>
      </c>
      <c r="C20619" s="429">
        <v>6.8409500000000003</v>
      </c>
      <c r="D20619" s="429">
        <v>3.2396090000000002</v>
      </c>
      <c r="E20619" s="429">
        <v>3.6013410000000001</v>
      </c>
      <c r="F20619" s="429">
        <v>9.0692629999999994</v>
      </c>
    </row>
    <row r="20620" spans="1:6" x14ac:dyDescent="0.3">
      <c r="A20620" s="336">
        <v>65470</v>
      </c>
      <c r="B20620" s="2" t="s">
        <v>295</v>
      </c>
      <c r="C20620" s="429">
        <v>6.9395860000000003</v>
      </c>
      <c r="D20620" s="429">
        <v>3.1691199999999999</v>
      </c>
      <c r="E20620" s="429">
        <v>3.7704660000000003</v>
      </c>
      <c r="F20620" s="429">
        <v>10.591296</v>
      </c>
    </row>
    <row r="20621" spans="1:6" x14ac:dyDescent="0.3">
      <c r="A20621" s="336">
        <v>65473</v>
      </c>
      <c r="B20621" s="2" t="s">
        <v>295</v>
      </c>
      <c r="C20621" s="429">
        <v>6.921284</v>
      </c>
      <c r="D20621" s="429">
        <v>3.28504</v>
      </c>
      <c r="E20621" s="429">
        <v>3.636244</v>
      </c>
      <c r="F20621" s="429">
        <v>10.474068000000003</v>
      </c>
    </row>
    <row r="20622" spans="1:6" x14ac:dyDescent="0.3">
      <c r="A20622" s="336">
        <v>65479</v>
      </c>
      <c r="B20622" s="2" t="s">
        <v>295</v>
      </c>
      <c r="C20622" s="429">
        <v>6.8452760000000001</v>
      </c>
      <c r="D20622" s="429">
        <v>3.2633570000000001</v>
      </c>
      <c r="E20622" s="429">
        <v>3.5819190000000001</v>
      </c>
      <c r="F20622" s="429">
        <v>9.2184480000000022</v>
      </c>
    </row>
    <row r="20623" spans="1:6" x14ac:dyDescent="0.3">
      <c r="A20623" s="336">
        <v>65483</v>
      </c>
      <c r="B20623" s="2" t="s">
        <v>295</v>
      </c>
      <c r="C20623" s="429">
        <v>6.8480359999999996</v>
      </c>
      <c r="D20623" s="429">
        <v>3.2229899999999998</v>
      </c>
      <c r="E20623" s="429">
        <v>3.6250459999999998</v>
      </c>
      <c r="F20623" s="429">
        <v>9.1859130000000135</v>
      </c>
    </row>
    <row r="20624" spans="1:6" x14ac:dyDescent="0.3">
      <c r="A20624" s="336">
        <v>65484</v>
      </c>
      <c r="B20624" s="2" t="s">
        <v>295</v>
      </c>
      <c r="C20624" s="429">
        <v>6.8408280000000001</v>
      </c>
      <c r="D20624" s="429">
        <v>3.1756790000000001</v>
      </c>
      <c r="E20624" s="429">
        <v>3.665149</v>
      </c>
      <c r="F20624" s="429">
        <v>9.1974249999999955</v>
      </c>
    </row>
    <row r="20625" spans="1:6" x14ac:dyDescent="0.3">
      <c r="A20625" s="336">
        <v>65486</v>
      </c>
      <c r="B20625" s="2" t="s">
        <v>295</v>
      </c>
      <c r="C20625" s="429">
        <v>7.0123930000000003</v>
      </c>
      <c r="D20625" s="429">
        <v>3.1961840000000001</v>
      </c>
      <c r="E20625" s="429">
        <v>3.8162090000000002</v>
      </c>
      <c r="F20625" s="429">
        <v>12.213259000000008</v>
      </c>
    </row>
    <row r="20626" spans="1:6" x14ac:dyDescent="0.3">
      <c r="A20626" s="336">
        <v>65501</v>
      </c>
      <c r="B20626" s="2" t="s">
        <v>295</v>
      </c>
      <c r="C20626" s="429">
        <v>6.8583020000000001</v>
      </c>
      <c r="D20626" s="429">
        <v>3.31663</v>
      </c>
      <c r="E20626" s="429">
        <v>3.5416720000000002</v>
      </c>
      <c r="F20626" s="429">
        <v>9.724572000000002</v>
      </c>
    </row>
    <row r="20627" spans="1:6" x14ac:dyDescent="0.3">
      <c r="A20627" s="336">
        <v>65529</v>
      </c>
      <c r="B20627" s="2" t="s">
        <v>295</v>
      </c>
      <c r="C20627" s="429">
        <v>6.9482679999999997</v>
      </c>
      <c r="D20627" s="429">
        <v>3.3072530000000002</v>
      </c>
      <c r="E20627" s="429">
        <v>3.6410149999999994</v>
      </c>
      <c r="F20627" s="429">
        <v>10.973723</v>
      </c>
    </row>
    <row r="20628" spans="1:6" x14ac:dyDescent="0.3">
      <c r="A20628" s="336">
        <v>65534</v>
      </c>
      <c r="B20628" s="2" t="s">
        <v>295</v>
      </c>
      <c r="C20628" s="429">
        <v>6.942399</v>
      </c>
      <c r="D20628" s="429">
        <v>3.2177090000000002</v>
      </c>
      <c r="E20628" s="429">
        <v>3.7246899999999998</v>
      </c>
      <c r="F20628" s="429">
        <v>10.777520000000003</v>
      </c>
    </row>
    <row r="20629" spans="1:6" x14ac:dyDescent="0.3">
      <c r="A20629" s="336">
        <v>65535</v>
      </c>
      <c r="B20629" s="2" t="s">
        <v>295</v>
      </c>
      <c r="C20629" s="429">
        <v>6.991168</v>
      </c>
      <c r="D20629" s="429">
        <v>3.2345320000000002</v>
      </c>
      <c r="E20629" s="429">
        <v>3.7566359999999999</v>
      </c>
      <c r="F20629" s="429">
        <v>11.641111000000002</v>
      </c>
    </row>
    <row r="20630" spans="1:6" x14ac:dyDescent="0.3">
      <c r="A20630" s="336">
        <v>65536</v>
      </c>
      <c r="B20630" s="2" t="s">
        <v>295</v>
      </c>
      <c r="C20630" s="429">
        <v>6.985582</v>
      </c>
      <c r="D20630" s="429">
        <v>3.1374399999999998</v>
      </c>
      <c r="E20630" s="429">
        <v>3.8481420000000002</v>
      </c>
      <c r="F20630" s="429">
        <v>11.222860000000004</v>
      </c>
    </row>
    <row r="20631" spans="1:6" x14ac:dyDescent="0.3">
      <c r="A20631" s="336">
        <v>65541</v>
      </c>
      <c r="B20631" s="2" t="s">
        <v>295</v>
      </c>
      <c r="C20631" s="429">
        <v>6.8838010000000001</v>
      </c>
      <c r="D20631" s="429">
        <v>3.3752960000000001</v>
      </c>
      <c r="E20631" s="429">
        <v>3.508505</v>
      </c>
      <c r="F20631" s="429">
        <v>9.6011220000000037</v>
      </c>
    </row>
    <row r="20632" spans="1:6" x14ac:dyDescent="0.3">
      <c r="A20632" s="336">
        <v>65542</v>
      </c>
      <c r="B20632" s="2" t="s">
        <v>295</v>
      </c>
      <c r="C20632" s="429">
        <v>6.869694</v>
      </c>
      <c r="D20632" s="429">
        <v>3.3003559999999998</v>
      </c>
      <c r="E20632" s="429">
        <v>3.5693380000000001</v>
      </c>
      <c r="F20632" s="429">
        <v>9.5988239999999934</v>
      </c>
    </row>
    <row r="20633" spans="1:6" x14ac:dyDescent="0.3">
      <c r="A20633" s="336">
        <v>65543</v>
      </c>
      <c r="B20633" s="2" t="s">
        <v>295</v>
      </c>
      <c r="C20633" s="429">
        <v>6.9137019999999998</v>
      </c>
      <c r="D20633" s="429">
        <v>3.1851940000000001</v>
      </c>
      <c r="E20633" s="429">
        <v>3.7285079999999997</v>
      </c>
      <c r="F20633" s="429">
        <v>10.150914999999998</v>
      </c>
    </row>
    <row r="20634" spans="1:6" x14ac:dyDescent="0.3">
      <c r="A20634" s="336">
        <v>65548</v>
      </c>
      <c r="B20634" s="2" t="s">
        <v>295</v>
      </c>
      <c r="C20634" s="429">
        <v>6.8386459999999998</v>
      </c>
      <c r="D20634" s="429">
        <v>3.1716489999999999</v>
      </c>
      <c r="E20634" s="429">
        <v>3.6669969999999998</v>
      </c>
      <c r="F20634" s="429">
        <v>8.7929320000000075</v>
      </c>
    </row>
    <row r="20635" spans="1:6" x14ac:dyDescent="0.3">
      <c r="A20635" s="336">
        <v>65550</v>
      </c>
      <c r="B20635" s="2" t="s">
        <v>295</v>
      </c>
      <c r="C20635" s="429">
        <v>6.9314970000000002</v>
      </c>
      <c r="D20635" s="429">
        <v>3.3512019999999998</v>
      </c>
      <c r="E20635" s="429">
        <v>3.5802950000000004</v>
      </c>
      <c r="F20635" s="429">
        <v>10.491265999999996</v>
      </c>
    </row>
    <row r="20636" spans="1:6" x14ac:dyDescent="0.3">
      <c r="A20636" s="336">
        <v>65552</v>
      </c>
      <c r="B20636" s="2" t="s">
        <v>295</v>
      </c>
      <c r="C20636" s="429">
        <v>6.8887840000000002</v>
      </c>
      <c r="D20636" s="429">
        <v>3.2236950000000002</v>
      </c>
      <c r="E20636" s="429">
        <v>3.665089</v>
      </c>
      <c r="F20636" s="429">
        <v>9.8584129999999988</v>
      </c>
    </row>
    <row r="20637" spans="1:6" x14ac:dyDescent="0.3">
      <c r="A20637" s="336">
        <v>65555</v>
      </c>
      <c r="B20637" s="2" t="s">
        <v>295</v>
      </c>
      <c r="C20637" s="429">
        <v>6.844201</v>
      </c>
      <c r="D20637" s="429">
        <v>3.2731819999999998</v>
      </c>
      <c r="E20637" s="429">
        <v>3.5710190000000002</v>
      </c>
      <c r="F20637" s="429">
        <v>9.3018900000000002</v>
      </c>
    </row>
    <row r="20638" spans="1:6" x14ac:dyDescent="0.3">
      <c r="A20638" s="336">
        <v>65556</v>
      </c>
      <c r="B20638" s="2" t="s">
        <v>295</v>
      </c>
      <c r="C20638" s="429">
        <v>7.0014799999999999</v>
      </c>
      <c r="D20638" s="429">
        <v>3.2006600000000001</v>
      </c>
      <c r="E20638" s="429">
        <v>3.8008199999999999</v>
      </c>
      <c r="F20638" s="429">
        <v>11.577997000000011</v>
      </c>
    </row>
    <row r="20639" spans="1:6" x14ac:dyDescent="0.3">
      <c r="A20639" s="336">
        <v>65557</v>
      </c>
      <c r="B20639" s="2" t="s">
        <v>295</v>
      </c>
      <c r="C20639" s="429">
        <v>6.8715840000000004</v>
      </c>
      <c r="D20639" s="429">
        <v>3.2446670000000002</v>
      </c>
      <c r="E20639" s="429">
        <v>3.6269170000000002</v>
      </c>
      <c r="F20639" s="429">
        <v>9.7531740000000013</v>
      </c>
    </row>
    <row r="20640" spans="1:6" x14ac:dyDescent="0.3">
      <c r="A20640" s="336">
        <v>65559</v>
      </c>
      <c r="B20640" s="2" t="s">
        <v>295</v>
      </c>
      <c r="C20640" s="429">
        <v>6.9170809999999996</v>
      </c>
      <c r="D20640" s="429">
        <v>3.2964660000000001</v>
      </c>
      <c r="E20640" s="429">
        <v>3.6206149999999995</v>
      </c>
      <c r="F20640" s="429">
        <v>10.964207000000002</v>
      </c>
    </row>
    <row r="20641" spans="1:6" x14ac:dyDescent="0.3">
      <c r="A20641" s="336">
        <v>65560</v>
      </c>
      <c r="B20641" s="2" t="s">
        <v>295</v>
      </c>
      <c r="C20641" s="429">
        <v>6.8693400000000002</v>
      </c>
      <c r="D20641" s="429">
        <v>3.3206259999999999</v>
      </c>
      <c r="E20641" s="429">
        <v>3.5487140000000004</v>
      </c>
      <c r="F20641" s="429">
        <v>9.7978239999999985</v>
      </c>
    </row>
    <row r="20642" spans="1:6" x14ac:dyDescent="0.3">
      <c r="A20642" s="336">
        <v>65564</v>
      </c>
      <c r="B20642" s="2" t="s">
        <v>295</v>
      </c>
      <c r="C20642" s="429">
        <v>6.8515949999999997</v>
      </c>
      <c r="D20642" s="429">
        <v>3.198156</v>
      </c>
      <c r="E20642" s="429">
        <v>3.6534389999999997</v>
      </c>
      <c r="F20642" s="429">
        <v>9.022153000000003</v>
      </c>
    </row>
    <row r="20643" spans="1:6" x14ac:dyDescent="0.3">
      <c r="A20643" s="336">
        <v>65565</v>
      </c>
      <c r="B20643" s="2" t="s">
        <v>295</v>
      </c>
      <c r="C20643" s="429">
        <v>6.969042</v>
      </c>
      <c r="D20643" s="429">
        <v>3.2748520000000001</v>
      </c>
      <c r="E20643" s="429">
        <v>3.6941899999999999</v>
      </c>
      <c r="F20643" s="429">
        <v>11.144442000000005</v>
      </c>
    </row>
    <row r="20644" spans="1:6" x14ac:dyDescent="0.3">
      <c r="A20644" s="336">
        <v>65566</v>
      </c>
      <c r="B20644" s="2" t="s">
        <v>295</v>
      </c>
      <c r="C20644" s="429">
        <v>6.901618</v>
      </c>
      <c r="D20644" s="429">
        <v>3.279906</v>
      </c>
      <c r="E20644" s="429">
        <v>3.621712</v>
      </c>
      <c r="F20644" s="429">
        <v>10.605116999999986</v>
      </c>
    </row>
    <row r="20645" spans="1:6" x14ac:dyDescent="0.3">
      <c r="A20645" s="336">
        <v>65567</v>
      </c>
      <c r="B20645" s="2" t="s">
        <v>295</v>
      </c>
      <c r="C20645" s="429">
        <v>7.0284420000000001</v>
      </c>
      <c r="D20645" s="429">
        <v>3.1867070000000002</v>
      </c>
      <c r="E20645" s="429">
        <v>3.8417349999999999</v>
      </c>
      <c r="F20645" s="429">
        <v>11.794744999999992</v>
      </c>
    </row>
    <row r="20646" spans="1:6" x14ac:dyDescent="0.3">
      <c r="A20646" s="336">
        <v>65570</v>
      </c>
      <c r="B20646" s="2" t="s">
        <v>295</v>
      </c>
      <c r="C20646" s="429">
        <v>6.8562440000000002</v>
      </c>
      <c r="D20646" s="429">
        <v>3.2450999999999999</v>
      </c>
      <c r="E20646" s="429">
        <v>3.6111440000000004</v>
      </c>
      <c r="F20646" s="429">
        <v>9.5977430000000084</v>
      </c>
    </row>
    <row r="20647" spans="1:6" x14ac:dyDescent="0.3">
      <c r="A20647" s="336">
        <v>65571</v>
      </c>
      <c r="B20647" s="2" t="s">
        <v>295</v>
      </c>
      <c r="C20647" s="429">
        <v>6.8487309999999999</v>
      </c>
      <c r="D20647" s="429">
        <v>3.2211829999999999</v>
      </c>
      <c r="E20647" s="429">
        <v>3.627548</v>
      </c>
      <c r="F20647" s="429">
        <v>9.043910000000011</v>
      </c>
    </row>
    <row r="20648" spans="1:6" x14ac:dyDescent="0.3">
      <c r="A20648" s="336">
        <v>65580</v>
      </c>
      <c r="B20648" s="2" t="s">
        <v>295</v>
      </c>
      <c r="C20648" s="429">
        <v>6.9492659999999997</v>
      </c>
      <c r="D20648" s="429">
        <v>3.194458</v>
      </c>
      <c r="E20648" s="429">
        <v>3.7548079999999997</v>
      </c>
      <c r="F20648" s="429">
        <v>11.733635000000007</v>
      </c>
    </row>
    <row r="20649" spans="1:6" x14ac:dyDescent="0.3">
      <c r="A20649" s="336">
        <v>65582</v>
      </c>
      <c r="B20649" s="2" t="s">
        <v>295</v>
      </c>
      <c r="C20649" s="429">
        <v>6.9707910000000002</v>
      </c>
      <c r="D20649" s="429">
        <v>3.1584850000000002</v>
      </c>
      <c r="E20649" s="429">
        <v>3.812306</v>
      </c>
      <c r="F20649" s="429">
        <v>12.288774000000004</v>
      </c>
    </row>
    <row r="20650" spans="1:6" x14ac:dyDescent="0.3">
      <c r="A20650" s="336">
        <v>65583</v>
      </c>
      <c r="B20650" s="2" t="s">
        <v>295</v>
      </c>
      <c r="C20650" s="429">
        <v>6.945373</v>
      </c>
      <c r="D20650" s="429">
        <v>3.2419500000000001</v>
      </c>
      <c r="E20650" s="429">
        <v>3.7034229999999999</v>
      </c>
      <c r="F20650" s="429">
        <v>10.897719999999993</v>
      </c>
    </row>
    <row r="20651" spans="1:6" x14ac:dyDescent="0.3">
      <c r="A20651" s="336">
        <v>65584</v>
      </c>
      <c r="B20651" s="2" t="s">
        <v>295</v>
      </c>
      <c r="C20651" s="429">
        <v>6.9491839999999998</v>
      </c>
      <c r="D20651" s="429">
        <v>3.2714880000000002</v>
      </c>
      <c r="E20651" s="429">
        <v>3.6776959999999996</v>
      </c>
      <c r="F20651" s="429">
        <v>10.981497999999995</v>
      </c>
    </row>
    <row r="20652" spans="1:6" x14ac:dyDescent="0.3">
      <c r="A20652" s="336">
        <v>65586</v>
      </c>
      <c r="B20652" s="2" t="s">
        <v>295</v>
      </c>
      <c r="C20652" s="429">
        <v>6.9409359999999998</v>
      </c>
      <c r="D20652" s="429">
        <v>3.2997079999999999</v>
      </c>
      <c r="E20652" s="429">
        <v>3.6412279999999999</v>
      </c>
      <c r="F20652" s="429">
        <v>10.856161</v>
      </c>
    </row>
    <row r="20653" spans="1:6" x14ac:dyDescent="0.3">
      <c r="A20653" s="336">
        <v>65588</v>
      </c>
      <c r="B20653" s="2" t="s">
        <v>295</v>
      </c>
      <c r="C20653" s="429">
        <v>6.8933920000000004</v>
      </c>
      <c r="D20653" s="429">
        <v>3.2545579999999998</v>
      </c>
      <c r="E20653" s="429">
        <v>3.6388340000000006</v>
      </c>
      <c r="F20653" s="429">
        <v>9.0122410000000031</v>
      </c>
    </row>
    <row r="20654" spans="1:6" x14ac:dyDescent="0.3">
      <c r="A20654" s="336">
        <v>65589</v>
      </c>
      <c r="B20654" s="2" t="s">
        <v>295</v>
      </c>
      <c r="C20654" s="429">
        <v>6.8432360000000001</v>
      </c>
      <c r="D20654" s="429">
        <v>3.2186780000000002</v>
      </c>
      <c r="E20654" s="429">
        <v>3.6245579999999999</v>
      </c>
      <c r="F20654" s="429">
        <v>8.9942660000000032</v>
      </c>
    </row>
    <row r="20655" spans="1:6" x14ac:dyDescent="0.3">
      <c r="A20655" s="336">
        <v>65590</v>
      </c>
      <c r="B20655" s="2" t="s">
        <v>295</v>
      </c>
      <c r="C20655" s="429">
        <v>6.9892500000000002</v>
      </c>
      <c r="D20655" s="429">
        <v>2.9721449999999998</v>
      </c>
      <c r="E20655" s="429">
        <v>4.0171050000000008</v>
      </c>
      <c r="F20655" s="429">
        <v>10.759163999999991</v>
      </c>
    </row>
    <row r="20656" spans="1:6" x14ac:dyDescent="0.3">
      <c r="A20656" s="336">
        <v>65591</v>
      </c>
      <c r="B20656" s="2" t="s">
        <v>295</v>
      </c>
      <c r="C20656" s="429">
        <v>7.0457590000000003</v>
      </c>
      <c r="D20656" s="429">
        <v>3.1819419999999998</v>
      </c>
      <c r="E20656" s="429">
        <v>3.8638170000000005</v>
      </c>
      <c r="F20656" s="429">
        <v>12.063066000000006</v>
      </c>
    </row>
    <row r="20657" spans="1:6" x14ac:dyDescent="0.3">
      <c r="A20657" s="336">
        <v>65601</v>
      </c>
      <c r="B20657" s="2" t="s">
        <v>295</v>
      </c>
      <c r="C20657" s="429">
        <v>7.1301620000000003</v>
      </c>
      <c r="D20657" s="429">
        <v>2.8029829999999998</v>
      </c>
      <c r="E20657" s="429">
        <v>4.327179000000001</v>
      </c>
      <c r="F20657" s="429">
        <v>10.678498000000005</v>
      </c>
    </row>
    <row r="20658" spans="1:6" x14ac:dyDescent="0.3">
      <c r="A20658" s="336">
        <v>65603</v>
      </c>
      <c r="B20658" s="2" t="s">
        <v>295</v>
      </c>
      <c r="C20658" s="429">
        <v>7.1922030000000001</v>
      </c>
      <c r="D20658" s="429">
        <v>2.9445130000000002</v>
      </c>
      <c r="E20658" s="429">
        <v>4.2476900000000004</v>
      </c>
      <c r="F20658" s="429">
        <v>10.818338999999995</v>
      </c>
    </row>
    <row r="20659" spans="1:6" x14ac:dyDescent="0.3">
      <c r="A20659" s="336">
        <v>65604</v>
      </c>
      <c r="B20659" s="2" t="s">
        <v>295</v>
      </c>
      <c r="C20659" s="429">
        <v>7.0634980000000001</v>
      </c>
      <c r="D20659" s="429">
        <v>2.6680600000000001</v>
      </c>
      <c r="E20659" s="429">
        <v>4.3954380000000004</v>
      </c>
      <c r="F20659" s="429">
        <v>10.406713999999994</v>
      </c>
    </row>
    <row r="20660" spans="1:6" x14ac:dyDescent="0.3">
      <c r="A20660" s="336">
        <v>65605</v>
      </c>
      <c r="B20660" s="2" t="s">
        <v>295</v>
      </c>
      <c r="C20660" s="429">
        <v>7.0571580000000003</v>
      </c>
      <c r="D20660" s="429">
        <v>2.673915</v>
      </c>
      <c r="E20660" s="429">
        <v>4.3832430000000002</v>
      </c>
      <c r="F20660" s="429">
        <v>10.133376000000005</v>
      </c>
    </row>
    <row r="20661" spans="1:6" x14ac:dyDescent="0.3">
      <c r="A20661" s="336">
        <v>65606</v>
      </c>
      <c r="B20661" s="2" t="s">
        <v>295</v>
      </c>
      <c r="C20661" s="429">
        <v>6.9394450000000001</v>
      </c>
      <c r="D20661" s="429">
        <v>3.1609289999999999</v>
      </c>
      <c r="E20661" s="429">
        <v>3.7785160000000002</v>
      </c>
      <c r="F20661" s="429">
        <v>8.5899929999999998</v>
      </c>
    </row>
    <row r="20662" spans="1:6" x14ac:dyDescent="0.3">
      <c r="A20662" s="336">
        <v>65608</v>
      </c>
      <c r="B20662" s="2" t="s">
        <v>295</v>
      </c>
      <c r="C20662" s="429">
        <v>6.926164</v>
      </c>
      <c r="D20662" s="429">
        <v>2.912299</v>
      </c>
      <c r="E20662" s="429">
        <v>4.013865</v>
      </c>
      <c r="F20662" s="429">
        <v>8.9529549999999958</v>
      </c>
    </row>
    <row r="20663" spans="1:6" x14ac:dyDescent="0.3">
      <c r="A20663" s="336">
        <v>65609</v>
      </c>
      <c r="B20663" s="2" t="s">
        <v>295</v>
      </c>
      <c r="C20663" s="429">
        <v>6.9610960000000004</v>
      </c>
      <c r="D20663" s="429">
        <v>3.028975</v>
      </c>
      <c r="E20663" s="429">
        <v>3.9321210000000004</v>
      </c>
      <c r="F20663" s="429">
        <v>8.7030990000000017</v>
      </c>
    </row>
    <row r="20664" spans="1:6" x14ac:dyDescent="0.3">
      <c r="A20664" s="336">
        <v>65610</v>
      </c>
      <c r="B20664" s="2" t="s">
        <v>295</v>
      </c>
      <c r="C20664" s="429">
        <v>7.0326950000000004</v>
      </c>
      <c r="D20664" s="429">
        <v>2.5939770000000002</v>
      </c>
      <c r="E20664" s="429">
        <v>4.4387179999999997</v>
      </c>
      <c r="F20664" s="429">
        <v>10.004578000000009</v>
      </c>
    </row>
    <row r="20665" spans="1:6" x14ac:dyDescent="0.3">
      <c r="A20665" s="336">
        <v>65611</v>
      </c>
      <c r="B20665" s="2" t="s">
        <v>295</v>
      </c>
      <c r="C20665" s="429">
        <v>7.0670289999999998</v>
      </c>
      <c r="D20665" s="429">
        <v>2.8313329999999999</v>
      </c>
      <c r="E20665" s="429">
        <v>4.2356959999999999</v>
      </c>
      <c r="F20665" s="429">
        <v>9.5327889999999869</v>
      </c>
    </row>
    <row r="20666" spans="1:6" x14ac:dyDescent="0.3">
      <c r="A20666" s="336">
        <v>65612</v>
      </c>
      <c r="B20666" s="2" t="s">
        <v>295</v>
      </c>
      <c r="C20666" s="429">
        <v>7.0561639999999999</v>
      </c>
      <c r="D20666" s="429">
        <v>2.6184769999999999</v>
      </c>
      <c r="E20666" s="429">
        <v>4.4376870000000004</v>
      </c>
      <c r="F20666" s="429">
        <v>10.275589999999994</v>
      </c>
    </row>
    <row r="20667" spans="1:6" x14ac:dyDescent="0.3">
      <c r="A20667" s="336">
        <v>65613</v>
      </c>
      <c r="B20667" s="2" t="s">
        <v>295</v>
      </c>
      <c r="C20667" s="429">
        <v>7.0783019999999999</v>
      </c>
      <c r="D20667" s="429">
        <v>2.842603</v>
      </c>
      <c r="E20667" s="429">
        <v>4.2356990000000003</v>
      </c>
      <c r="F20667" s="429">
        <v>10.664941000000006</v>
      </c>
    </row>
    <row r="20668" spans="1:6" x14ac:dyDescent="0.3">
      <c r="A20668" s="336">
        <v>65614</v>
      </c>
      <c r="B20668" s="2" t="s">
        <v>295</v>
      </c>
      <c r="C20668" s="429">
        <v>6.9918699999999996</v>
      </c>
      <c r="D20668" s="429">
        <v>2.8574639999999998</v>
      </c>
      <c r="E20668" s="429">
        <v>4.1344060000000002</v>
      </c>
      <c r="F20668" s="429">
        <v>9.0152870000000078</v>
      </c>
    </row>
    <row r="20669" spans="1:6" x14ac:dyDescent="0.3">
      <c r="A20669" s="336">
        <v>65616</v>
      </c>
      <c r="B20669" s="2" t="s">
        <v>295</v>
      </c>
      <c r="C20669" s="429">
        <v>7.0621549999999997</v>
      </c>
      <c r="D20669" s="429">
        <v>2.782483</v>
      </c>
      <c r="E20669" s="429">
        <v>4.2796719999999997</v>
      </c>
      <c r="F20669" s="429">
        <v>9.4916109999999989</v>
      </c>
    </row>
    <row r="20670" spans="1:6" x14ac:dyDescent="0.3">
      <c r="A20670" s="336">
        <v>65617</v>
      </c>
      <c r="B20670" s="2" t="s">
        <v>295</v>
      </c>
      <c r="C20670" s="429">
        <v>7.0499039999999997</v>
      </c>
      <c r="D20670" s="429">
        <v>2.7205729999999999</v>
      </c>
      <c r="E20670" s="429">
        <v>4.3293309999999998</v>
      </c>
      <c r="F20670" s="429">
        <v>10.500785</v>
      </c>
    </row>
    <row r="20671" spans="1:6" x14ac:dyDescent="0.3">
      <c r="A20671" s="336">
        <v>65618</v>
      </c>
      <c r="B20671" s="2" t="s">
        <v>295</v>
      </c>
      <c r="C20671" s="429">
        <v>6.9203849999999996</v>
      </c>
      <c r="D20671" s="429">
        <v>2.981344</v>
      </c>
      <c r="E20671" s="429">
        <v>3.9390409999999996</v>
      </c>
      <c r="F20671" s="429">
        <v>8.8012930000000011</v>
      </c>
    </row>
    <row r="20672" spans="1:6" x14ac:dyDescent="0.3">
      <c r="A20672" s="336">
        <v>65619</v>
      </c>
      <c r="B20672" s="2" t="s">
        <v>295</v>
      </c>
      <c r="C20672" s="429">
        <v>7.0266200000000003</v>
      </c>
      <c r="D20672" s="429">
        <v>2.545277</v>
      </c>
      <c r="E20672" s="429">
        <v>4.4813430000000007</v>
      </c>
      <c r="F20672" s="429">
        <v>10.089451000000011</v>
      </c>
    </row>
    <row r="20673" spans="1:6" x14ac:dyDescent="0.3">
      <c r="A20673" s="336">
        <v>65620</v>
      </c>
      <c r="B20673" s="2" t="s">
        <v>295</v>
      </c>
      <c r="C20673" s="429">
        <v>6.9344109999999999</v>
      </c>
      <c r="D20673" s="429">
        <v>2.795166</v>
      </c>
      <c r="E20673" s="429">
        <v>4.1392449999999998</v>
      </c>
      <c r="F20673" s="429">
        <v>9.1639860000000084</v>
      </c>
    </row>
    <row r="20674" spans="1:6" x14ac:dyDescent="0.3">
      <c r="A20674" s="336">
        <v>65622</v>
      </c>
      <c r="B20674" s="2" t="s">
        <v>295</v>
      </c>
      <c r="C20674" s="429">
        <v>7.0069600000000003</v>
      </c>
      <c r="D20674" s="429">
        <v>2.8839969999999999</v>
      </c>
      <c r="E20674" s="429">
        <v>4.1229630000000004</v>
      </c>
      <c r="F20674" s="429">
        <v>10.649279</v>
      </c>
    </row>
    <row r="20675" spans="1:6" x14ac:dyDescent="0.3">
      <c r="A20675" s="336">
        <v>65623</v>
      </c>
      <c r="B20675" s="2" t="s">
        <v>295</v>
      </c>
      <c r="C20675" s="429">
        <v>7.1195029999999999</v>
      </c>
      <c r="D20675" s="429">
        <v>2.6771630000000002</v>
      </c>
      <c r="E20675" s="429">
        <v>4.4423399999999997</v>
      </c>
      <c r="F20675" s="429">
        <v>10.452337999999997</v>
      </c>
    </row>
    <row r="20676" spans="1:6" x14ac:dyDescent="0.3">
      <c r="A20676" s="336">
        <v>65624</v>
      </c>
      <c r="B20676" s="2" t="s">
        <v>295</v>
      </c>
      <c r="C20676" s="429">
        <v>7.0887869999999999</v>
      </c>
      <c r="D20676" s="429">
        <v>2.7161460000000002</v>
      </c>
      <c r="E20676" s="429">
        <v>4.3726409999999998</v>
      </c>
      <c r="F20676" s="429">
        <v>10.088371000000009</v>
      </c>
    </row>
    <row r="20677" spans="1:6" x14ac:dyDescent="0.3">
      <c r="A20677" s="336">
        <v>65625</v>
      </c>
      <c r="B20677" s="2" t="s">
        <v>295</v>
      </c>
      <c r="C20677" s="429">
        <v>7.1116729999999997</v>
      </c>
      <c r="D20677" s="429">
        <v>2.7365089999999999</v>
      </c>
      <c r="E20677" s="429">
        <v>4.3751639999999998</v>
      </c>
      <c r="F20677" s="429">
        <v>10.519812000000002</v>
      </c>
    </row>
    <row r="20678" spans="1:6" x14ac:dyDescent="0.3">
      <c r="A20678" s="336">
        <v>65626</v>
      </c>
      <c r="B20678" s="2" t="s">
        <v>295</v>
      </c>
      <c r="C20678" s="429">
        <v>6.9292290000000003</v>
      </c>
      <c r="D20678" s="429">
        <v>3.042036</v>
      </c>
      <c r="E20678" s="429">
        <v>3.8871930000000003</v>
      </c>
      <c r="F20678" s="429">
        <v>8.6034509999999926</v>
      </c>
    </row>
    <row r="20679" spans="1:6" x14ac:dyDescent="0.3">
      <c r="A20679" s="336">
        <v>65627</v>
      </c>
      <c r="B20679" s="2" t="s">
        <v>295</v>
      </c>
      <c r="C20679" s="429">
        <v>7.036797</v>
      </c>
      <c r="D20679" s="429">
        <v>2.8731239999999998</v>
      </c>
      <c r="E20679" s="429">
        <v>4.1636730000000002</v>
      </c>
      <c r="F20679" s="429">
        <v>8.9046590000000094</v>
      </c>
    </row>
    <row r="20680" spans="1:6" x14ac:dyDescent="0.3">
      <c r="A20680" s="336">
        <v>65629</v>
      </c>
      <c r="B20680" s="2" t="s">
        <v>295</v>
      </c>
      <c r="C20680" s="429">
        <v>6.9801469999999997</v>
      </c>
      <c r="D20680" s="429">
        <v>2.7695560000000001</v>
      </c>
      <c r="E20680" s="429">
        <v>4.2105909999999991</v>
      </c>
      <c r="F20680" s="429">
        <v>9.2894799999999975</v>
      </c>
    </row>
    <row r="20681" spans="1:6" x14ac:dyDescent="0.3">
      <c r="A20681" s="336">
        <v>65630</v>
      </c>
      <c r="B20681" s="2" t="s">
        <v>295</v>
      </c>
      <c r="C20681" s="429">
        <v>7.0269149999999998</v>
      </c>
      <c r="D20681" s="429">
        <v>2.7348690000000002</v>
      </c>
      <c r="E20681" s="429">
        <v>4.2920459999999991</v>
      </c>
      <c r="F20681" s="429">
        <v>9.4880020000000016</v>
      </c>
    </row>
    <row r="20682" spans="1:6" x14ac:dyDescent="0.3">
      <c r="A20682" s="336">
        <v>65631</v>
      </c>
      <c r="B20682" s="2" t="s">
        <v>295</v>
      </c>
      <c r="C20682" s="429">
        <v>7.0256629999999998</v>
      </c>
      <c r="D20682" s="429">
        <v>2.5899049999999999</v>
      </c>
      <c r="E20682" s="429">
        <v>4.4357579999999999</v>
      </c>
      <c r="F20682" s="429">
        <v>9.9818110000000004</v>
      </c>
    </row>
    <row r="20683" spans="1:6" x14ac:dyDescent="0.3">
      <c r="A20683" s="336">
        <v>65632</v>
      </c>
      <c r="B20683" s="2" t="s">
        <v>295</v>
      </c>
      <c r="C20683" s="429">
        <v>6.9616110000000004</v>
      </c>
      <c r="D20683" s="429">
        <v>3.0114299999999998</v>
      </c>
      <c r="E20683" s="429">
        <v>3.9501810000000006</v>
      </c>
      <c r="F20683" s="429">
        <v>10.579454999999996</v>
      </c>
    </row>
    <row r="20684" spans="1:6" x14ac:dyDescent="0.3">
      <c r="A20684" s="336">
        <v>65633</v>
      </c>
      <c r="B20684" s="2" t="s">
        <v>295</v>
      </c>
      <c r="C20684" s="429">
        <v>7.0307360000000001</v>
      </c>
      <c r="D20684" s="429">
        <v>2.6417929999999998</v>
      </c>
      <c r="E20684" s="429">
        <v>4.3889430000000003</v>
      </c>
      <c r="F20684" s="429">
        <v>9.9360280000000003</v>
      </c>
    </row>
    <row r="20685" spans="1:6" x14ac:dyDescent="0.3">
      <c r="A20685" s="336">
        <v>65634</v>
      </c>
      <c r="B20685" s="2" t="s">
        <v>295</v>
      </c>
      <c r="C20685" s="429">
        <v>7.0989300000000002</v>
      </c>
      <c r="D20685" s="429">
        <v>3.0919219999999998</v>
      </c>
      <c r="E20685" s="429">
        <v>4.0070080000000008</v>
      </c>
      <c r="F20685" s="429">
        <v>11.422473999999994</v>
      </c>
    </row>
    <row r="20686" spans="1:6" x14ac:dyDescent="0.3">
      <c r="A20686" s="336">
        <v>65635</v>
      </c>
      <c r="B20686" s="2" t="s">
        <v>295</v>
      </c>
      <c r="C20686" s="429">
        <v>7.173241</v>
      </c>
      <c r="D20686" s="429">
        <v>2.8736860000000002</v>
      </c>
      <c r="E20686" s="429">
        <v>4.2995549999999998</v>
      </c>
      <c r="F20686" s="429">
        <v>10.841818999999994</v>
      </c>
    </row>
    <row r="20687" spans="1:6" x14ac:dyDescent="0.3">
      <c r="A20687" s="336">
        <v>65637</v>
      </c>
      <c r="B20687" s="2" t="s">
        <v>295</v>
      </c>
      <c r="C20687" s="429">
        <v>6.9022790000000001</v>
      </c>
      <c r="D20687" s="429">
        <v>3.0239590000000001</v>
      </c>
      <c r="E20687" s="429">
        <v>3.87832</v>
      </c>
      <c r="F20687" s="429">
        <v>8.8121889999999965</v>
      </c>
    </row>
    <row r="20688" spans="1:6" x14ac:dyDescent="0.3">
      <c r="A20688" s="336">
        <v>65638</v>
      </c>
      <c r="B20688" s="2" t="s">
        <v>295</v>
      </c>
      <c r="C20688" s="429">
        <v>6.8942170000000003</v>
      </c>
      <c r="D20688" s="429">
        <v>3.0019209999999998</v>
      </c>
      <c r="E20688" s="429">
        <v>3.8922960000000004</v>
      </c>
      <c r="F20688" s="429">
        <v>8.8707799999999963</v>
      </c>
    </row>
    <row r="20689" spans="1:6" x14ac:dyDescent="0.3">
      <c r="A20689" s="336">
        <v>65640</v>
      </c>
      <c r="B20689" s="2" t="s">
        <v>295</v>
      </c>
      <c r="C20689" s="429">
        <v>7.148981</v>
      </c>
      <c r="D20689" s="429">
        <v>2.8912330000000002</v>
      </c>
      <c r="E20689" s="429">
        <v>4.2577479999999994</v>
      </c>
      <c r="F20689" s="429">
        <v>10.810453999999993</v>
      </c>
    </row>
    <row r="20690" spans="1:6" x14ac:dyDescent="0.3">
      <c r="A20690" s="336">
        <v>65641</v>
      </c>
      <c r="B20690" s="2" t="s">
        <v>295</v>
      </c>
      <c r="C20690" s="429">
        <v>7.1252890000000004</v>
      </c>
      <c r="D20690" s="429">
        <v>2.7987899999999999</v>
      </c>
      <c r="E20690" s="429">
        <v>4.3264990000000001</v>
      </c>
      <c r="F20690" s="429">
        <v>10.759433000000016</v>
      </c>
    </row>
    <row r="20691" spans="1:6" x14ac:dyDescent="0.3">
      <c r="A20691" s="336">
        <v>65644</v>
      </c>
      <c r="B20691" s="2" t="s">
        <v>295</v>
      </c>
      <c r="C20691" s="429">
        <v>6.9696319999999998</v>
      </c>
      <c r="D20691" s="429">
        <v>2.8503669999999999</v>
      </c>
      <c r="E20691" s="429">
        <v>4.1192650000000004</v>
      </c>
      <c r="F20691" s="429">
        <v>10.313175000000008</v>
      </c>
    </row>
    <row r="20692" spans="1:6" x14ac:dyDescent="0.3">
      <c r="A20692" s="336">
        <v>65646</v>
      </c>
      <c r="B20692" s="2" t="s">
        <v>295</v>
      </c>
      <c r="C20692" s="429">
        <v>7.1414270000000002</v>
      </c>
      <c r="D20692" s="429">
        <v>2.7677170000000002</v>
      </c>
      <c r="E20692" s="429">
        <v>4.37371</v>
      </c>
      <c r="F20692" s="429">
        <v>10.561696999999995</v>
      </c>
    </row>
    <row r="20693" spans="1:6" x14ac:dyDescent="0.3">
      <c r="A20693" s="336">
        <v>65647</v>
      </c>
      <c r="B20693" s="2" t="s">
        <v>295</v>
      </c>
      <c r="C20693" s="429">
        <v>7.1577060000000001</v>
      </c>
      <c r="D20693" s="429">
        <v>2.6701649999999999</v>
      </c>
      <c r="E20693" s="429">
        <v>4.4875410000000002</v>
      </c>
      <c r="F20693" s="429">
        <v>10.658170999999996</v>
      </c>
    </row>
    <row r="20694" spans="1:6" x14ac:dyDescent="0.3">
      <c r="A20694" s="336">
        <v>65648</v>
      </c>
      <c r="B20694" s="2" t="s">
        <v>295</v>
      </c>
      <c r="C20694" s="429">
        <v>7.004696</v>
      </c>
      <c r="D20694" s="429">
        <v>2.733098</v>
      </c>
      <c r="E20694" s="429">
        <v>4.271598</v>
      </c>
      <c r="F20694" s="429">
        <v>10.26341</v>
      </c>
    </row>
    <row r="20695" spans="1:6" x14ac:dyDescent="0.3">
      <c r="A20695" s="336">
        <v>65649</v>
      </c>
      <c r="B20695" s="2" t="s">
        <v>295</v>
      </c>
      <c r="C20695" s="429">
        <v>7.1735319999999998</v>
      </c>
      <c r="D20695" s="429">
        <v>2.8798970000000002</v>
      </c>
      <c r="E20695" s="429">
        <v>4.2936350000000001</v>
      </c>
      <c r="F20695" s="429">
        <v>10.852652999999997</v>
      </c>
    </row>
    <row r="20696" spans="1:6" x14ac:dyDescent="0.3">
      <c r="A20696" s="336">
        <v>65650</v>
      </c>
      <c r="B20696" s="2" t="s">
        <v>295</v>
      </c>
      <c r="C20696" s="429">
        <v>7.1156170000000003</v>
      </c>
      <c r="D20696" s="429">
        <v>2.9250210000000001</v>
      </c>
      <c r="E20696" s="429">
        <v>4.1905960000000002</v>
      </c>
      <c r="F20696" s="429">
        <v>10.822234999999992</v>
      </c>
    </row>
    <row r="20697" spans="1:6" x14ac:dyDescent="0.3">
      <c r="A20697" s="336">
        <v>65652</v>
      </c>
      <c r="B20697" s="2" t="s">
        <v>295</v>
      </c>
      <c r="C20697" s="429">
        <v>6.9097460000000002</v>
      </c>
      <c r="D20697" s="429">
        <v>2.8155230000000002</v>
      </c>
      <c r="E20697" s="429">
        <v>4.0942229999999995</v>
      </c>
      <c r="F20697" s="429">
        <v>9.2050500000000071</v>
      </c>
    </row>
    <row r="20698" spans="1:6" x14ac:dyDescent="0.3">
      <c r="A20698" s="336">
        <v>65653</v>
      </c>
      <c r="B20698" s="2" t="s">
        <v>295</v>
      </c>
      <c r="C20698" s="429">
        <v>7.0539120000000004</v>
      </c>
      <c r="D20698" s="429">
        <v>2.7866050000000002</v>
      </c>
      <c r="E20698" s="429">
        <v>4.2673070000000006</v>
      </c>
      <c r="F20698" s="429">
        <v>9.4651369999999986</v>
      </c>
    </row>
    <row r="20699" spans="1:6" x14ac:dyDescent="0.3">
      <c r="A20699" s="336">
        <v>65654</v>
      </c>
      <c r="B20699" s="2" t="s">
        <v>295</v>
      </c>
      <c r="C20699" s="429">
        <v>7.1223369999999999</v>
      </c>
      <c r="D20699" s="429">
        <v>2.6628129999999999</v>
      </c>
      <c r="E20699" s="429">
        <v>4.459524</v>
      </c>
      <c r="F20699" s="429">
        <v>10.337376999999996</v>
      </c>
    </row>
    <row r="20700" spans="1:6" x14ac:dyDescent="0.3">
      <c r="A20700" s="336">
        <v>65655</v>
      </c>
      <c r="B20700" s="2" t="s">
        <v>295</v>
      </c>
      <c r="C20700" s="429">
        <v>6.9899880000000003</v>
      </c>
      <c r="D20700" s="429">
        <v>2.9742709999999999</v>
      </c>
      <c r="E20700" s="429">
        <v>4.0157170000000004</v>
      </c>
      <c r="F20700" s="429">
        <v>8.7646040000000056</v>
      </c>
    </row>
    <row r="20701" spans="1:6" x14ac:dyDescent="0.3">
      <c r="A20701" s="336">
        <v>65656</v>
      </c>
      <c r="B20701" s="2" t="s">
        <v>295</v>
      </c>
      <c r="C20701" s="429">
        <v>7.0586859999999998</v>
      </c>
      <c r="D20701" s="429">
        <v>2.6910949999999998</v>
      </c>
      <c r="E20701" s="429">
        <v>4.367591</v>
      </c>
      <c r="F20701" s="429">
        <v>9.880944999999997</v>
      </c>
    </row>
    <row r="20702" spans="1:6" x14ac:dyDescent="0.3">
      <c r="A20702" s="336">
        <v>65657</v>
      </c>
      <c r="B20702" s="2" t="s">
        <v>295</v>
      </c>
      <c r="C20702" s="429">
        <v>6.9945130000000004</v>
      </c>
      <c r="D20702" s="429">
        <v>2.7909570000000001</v>
      </c>
      <c r="E20702" s="429">
        <v>4.2035560000000007</v>
      </c>
      <c r="F20702" s="429">
        <v>9.2868050000000011</v>
      </c>
    </row>
    <row r="20703" spans="1:6" x14ac:dyDescent="0.3">
      <c r="A20703" s="336">
        <v>65658</v>
      </c>
      <c r="B20703" s="2" t="s">
        <v>295</v>
      </c>
      <c r="C20703" s="429">
        <v>7.1222399999999997</v>
      </c>
      <c r="D20703" s="429">
        <v>2.809507</v>
      </c>
      <c r="E20703" s="429">
        <v>4.3127329999999997</v>
      </c>
      <c r="F20703" s="429">
        <v>10.630069000000006</v>
      </c>
    </row>
    <row r="20704" spans="1:6" x14ac:dyDescent="0.3">
      <c r="A20704" s="336">
        <v>65660</v>
      </c>
      <c r="B20704" s="2" t="s">
        <v>295</v>
      </c>
      <c r="C20704" s="429">
        <v>6.8518499999999998</v>
      </c>
      <c r="D20704" s="429">
        <v>3.1584829999999999</v>
      </c>
      <c r="E20704" s="429">
        <v>3.6933669999999998</v>
      </c>
      <c r="F20704" s="429">
        <v>9.3480649999999983</v>
      </c>
    </row>
    <row r="20705" spans="1:6" x14ac:dyDescent="0.3">
      <c r="A20705" s="336">
        <v>65661</v>
      </c>
      <c r="B20705" s="2" t="s">
        <v>295</v>
      </c>
      <c r="C20705" s="429">
        <v>7.194947</v>
      </c>
      <c r="D20705" s="429">
        <v>2.913958</v>
      </c>
      <c r="E20705" s="429">
        <v>4.2809889999999999</v>
      </c>
      <c r="F20705" s="429">
        <v>10.777549000000008</v>
      </c>
    </row>
    <row r="20706" spans="1:6" x14ac:dyDescent="0.3">
      <c r="A20706" s="336">
        <v>65662</v>
      </c>
      <c r="B20706" s="2" t="s">
        <v>295</v>
      </c>
      <c r="C20706" s="429">
        <v>6.9218979999999997</v>
      </c>
      <c r="D20706" s="429">
        <v>3.085979</v>
      </c>
      <c r="E20706" s="429">
        <v>3.8359189999999996</v>
      </c>
      <c r="F20706" s="429">
        <v>10.218619999999994</v>
      </c>
    </row>
    <row r="20707" spans="1:6" x14ac:dyDescent="0.3">
      <c r="A20707" s="336">
        <v>65663</v>
      </c>
      <c r="B20707" s="2" t="s">
        <v>295</v>
      </c>
      <c r="C20707" s="429">
        <v>7.045337</v>
      </c>
      <c r="D20707" s="429">
        <v>2.8603939999999999</v>
      </c>
      <c r="E20707" s="429">
        <v>4.1849430000000005</v>
      </c>
      <c r="F20707" s="429">
        <v>10.684685999999999</v>
      </c>
    </row>
    <row r="20708" spans="1:6" x14ac:dyDescent="0.3">
      <c r="A20708" s="336">
        <v>65666</v>
      </c>
      <c r="B20708" s="2" t="s">
        <v>295</v>
      </c>
      <c r="C20708" s="429">
        <v>6.9845170000000003</v>
      </c>
      <c r="D20708" s="429">
        <v>2.9819209999999998</v>
      </c>
      <c r="E20708" s="429">
        <v>4.0025960000000005</v>
      </c>
      <c r="F20708" s="429">
        <v>8.7685530000000043</v>
      </c>
    </row>
    <row r="20709" spans="1:6" x14ac:dyDescent="0.3">
      <c r="A20709" s="336">
        <v>65667</v>
      </c>
      <c r="B20709" s="2" t="s">
        <v>295</v>
      </c>
      <c r="C20709" s="429">
        <v>6.8827689999999997</v>
      </c>
      <c r="D20709" s="429">
        <v>3.059933</v>
      </c>
      <c r="E20709" s="429">
        <v>3.8228359999999997</v>
      </c>
      <c r="F20709" s="429">
        <v>9.6374369999999914</v>
      </c>
    </row>
    <row r="20710" spans="1:6" x14ac:dyDescent="0.3">
      <c r="A20710" s="336">
        <v>65668</v>
      </c>
      <c r="B20710" s="2" t="s">
        <v>295</v>
      </c>
      <c r="C20710" s="429">
        <v>7.087961</v>
      </c>
      <c r="D20710" s="429">
        <v>3.008867</v>
      </c>
      <c r="E20710" s="429">
        <v>4.0790939999999996</v>
      </c>
      <c r="F20710" s="429">
        <v>11.131800999999996</v>
      </c>
    </row>
    <row r="20711" spans="1:6" x14ac:dyDescent="0.3">
      <c r="A20711" s="336">
        <v>65669</v>
      </c>
      <c r="B20711" s="2" t="s">
        <v>295</v>
      </c>
      <c r="C20711" s="429">
        <v>7.0114299999999998</v>
      </c>
      <c r="D20711" s="429">
        <v>2.6576879999999998</v>
      </c>
      <c r="E20711" s="429">
        <v>4.3537420000000004</v>
      </c>
      <c r="F20711" s="429">
        <v>9.6690369999999959</v>
      </c>
    </row>
    <row r="20712" spans="1:6" x14ac:dyDescent="0.3">
      <c r="A20712" s="336">
        <v>65672</v>
      </c>
      <c r="B20712" s="2" t="s">
        <v>295</v>
      </c>
      <c r="C20712" s="429">
        <v>7.0509380000000004</v>
      </c>
      <c r="D20712" s="429">
        <v>2.8377699999999999</v>
      </c>
      <c r="E20712" s="429">
        <v>4.2131680000000005</v>
      </c>
      <c r="F20712" s="429">
        <v>9.1969310000000064</v>
      </c>
    </row>
    <row r="20713" spans="1:6" x14ac:dyDescent="0.3">
      <c r="A20713" s="336">
        <v>65674</v>
      </c>
      <c r="B20713" s="2" t="s">
        <v>295</v>
      </c>
      <c r="C20713" s="429">
        <v>7.1625120000000004</v>
      </c>
      <c r="D20713" s="429">
        <v>2.9284129999999999</v>
      </c>
      <c r="E20713" s="429">
        <v>4.2340990000000005</v>
      </c>
      <c r="F20713" s="429">
        <v>10.903652000000008</v>
      </c>
    </row>
    <row r="20714" spans="1:6" x14ac:dyDescent="0.3">
      <c r="A20714" s="336">
        <v>65675</v>
      </c>
      <c r="B20714" s="2" t="s">
        <v>295</v>
      </c>
      <c r="C20714" s="429">
        <v>7.0249870000000003</v>
      </c>
      <c r="D20714" s="429">
        <v>2.6216659999999998</v>
      </c>
      <c r="E20714" s="429">
        <v>4.403321</v>
      </c>
      <c r="F20714" s="429">
        <v>9.9451769999999939</v>
      </c>
    </row>
    <row r="20715" spans="1:6" x14ac:dyDescent="0.3">
      <c r="A20715" s="336">
        <v>65676</v>
      </c>
      <c r="B20715" s="2" t="s">
        <v>295</v>
      </c>
      <c r="C20715" s="429">
        <v>7.00244</v>
      </c>
      <c r="D20715" s="429">
        <v>2.9357340000000001</v>
      </c>
      <c r="E20715" s="429">
        <v>4.0667059999999999</v>
      </c>
      <c r="F20715" s="429">
        <v>8.7929030000000026</v>
      </c>
    </row>
    <row r="20716" spans="1:6" x14ac:dyDescent="0.3">
      <c r="A20716" s="336">
        <v>65679</v>
      </c>
      <c r="B20716" s="2" t="s">
        <v>295</v>
      </c>
      <c r="C20716" s="429">
        <v>7.0501800000000001</v>
      </c>
      <c r="D20716" s="429">
        <v>2.8491010000000001</v>
      </c>
      <c r="E20716" s="429">
        <v>4.201079</v>
      </c>
      <c r="F20716" s="429">
        <v>9.1068540000000127</v>
      </c>
    </row>
    <row r="20717" spans="1:6" x14ac:dyDescent="0.3">
      <c r="A20717" s="336">
        <v>65680</v>
      </c>
      <c r="B20717" s="2" t="s">
        <v>295</v>
      </c>
      <c r="C20717" s="429">
        <v>7.0324059999999999</v>
      </c>
      <c r="D20717" s="429">
        <v>2.844001</v>
      </c>
      <c r="E20717" s="429">
        <v>4.1884049999999995</v>
      </c>
      <c r="F20717" s="429">
        <v>9.1215499999999921</v>
      </c>
    </row>
    <row r="20718" spans="1:6" x14ac:dyDescent="0.3">
      <c r="A20718" s="336">
        <v>65681</v>
      </c>
      <c r="B20718" s="2" t="s">
        <v>295</v>
      </c>
      <c r="C20718" s="429">
        <v>7.0903809999999998</v>
      </c>
      <c r="D20718" s="429">
        <v>2.8108960000000001</v>
      </c>
      <c r="E20718" s="429">
        <v>4.2794849999999993</v>
      </c>
      <c r="F20718" s="429">
        <v>9.966571000000009</v>
      </c>
    </row>
    <row r="20719" spans="1:6" x14ac:dyDescent="0.3">
      <c r="A20719" s="336">
        <v>65682</v>
      </c>
      <c r="B20719" s="2" t="s">
        <v>295</v>
      </c>
      <c r="C20719" s="429">
        <v>7.1940379999999999</v>
      </c>
      <c r="D20719" s="429">
        <v>2.9125809999999999</v>
      </c>
      <c r="E20719" s="429">
        <v>4.2814569999999996</v>
      </c>
      <c r="F20719" s="429">
        <v>10.603870000000001</v>
      </c>
    </row>
    <row r="20720" spans="1:6" x14ac:dyDescent="0.3">
      <c r="A20720" s="336">
        <v>65685</v>
      </c>
      <c r="B20720" s="2" t="s">
        <v>295</v>
      </c>
      <c r="C20720" s="429">
        <v>7.0387769999999996</v>
      </c>
      <c r="D20720" s="429">
        <v>2.9481839999999999</v>
      </c>
      <c r="E20720" s="429">
        <v>4.0905930000000001</v>
      </c>
      <c r="F20720" s="429">
        <v>10.901334000000006</v>
      </c>
    </row>
    <row r="20721" spans="1:6" x14ac:dyDescent="0.3">
      <c r="A20721" s="336">
        <v>65686</v>
      </c>
      <c r="B20721" s="2" t="s">
        <v>295</v>
      </c>
      <c r="C20721" s="429">
        <v>7.0837050000000001</v>
      </c>
      <c r="D20721" s="429">
        <v>2.7732019999999999</v>
      </c>
      <c r="E20721" s="429">
        <v>4.3105030000000006</v>
      </c>
      <c r="F20721" s="429">
        <v>9.9065400000000139</v>
      </c>
    </row>
    <row r="20722" spans="1:6" x14ac:dyDescent="0.3">
      <c r="A20722" s="336">
        <v>65688</v>
      </c>
      <c r="B20722" s="2" t="s">
        <v>295</v>
      </c>
      <c r="C20722" s="429">
        <v>6.9073599999999997</v>
      </c>
      <c r="D20722" s="429">
        <v>3.1250300000000002</v>
      </c>
      <c r="E20722" s="429">
        <v>3.7823299999999995</v>
      </c>
      <c r="F20722" s="429">
        <v>8.6563820000000078</v>
      </c>
    </row>
    <row r="20723" spans="1:6" x14ac:dyDescent="0.3">
      <c r="A20723" s="336">
        <v>65689</v>
      </c>
      <c r="B20723" s="2" t="s">
        <v>295</v>
      </c>
      <c r="C20723" s="429">
        <v>6.8301239999999996</v>
      </c>
      <c r="D20723" s="429">
        <v>3.14255</v>
      </c>
      <c r="E20723" s="429">
        <v>3.6875739999999997</v>
      </c>
      <c r="F20723" s="429">
        <v>8.8302040000000019</v>
      </c>
    </row>
    <row r="20724" spans="1:6" x14ac:dyDescent="0.3">
      <c r="A20724" s="336">
        <v>65690</v>
      </c>
      <c r="B20724" s="2" t="s">
        <v>295</v>
      </c>
      <c r="C20724" s="429">
        <v>6.9963300000000004</v>
      </c>
      <c r="D20724" s="429">
        <v>3.1317249999999999</v>
      </c>
      <c r="E20724" s="429">
        <v>3.8646050000000005</v>
      </c>
      <c r="F20724" s="429">
        <v>8.4300099999999958</v>
      </c>
    </row>
    <row r="20725" spans="1:6" x14ac:dyDescent="0.3">
      <c r="A20725" s="336">
        <v>65692</v>
      </c>
      <c r="B20725" s="2" t="s">
        <v>295</v>
      </c>
      <c r="C20725" s="429">
        <v>6.917554</v>
      </c>
      <c r="D20725" s="429">
        <v>3.1202380000000001</v>
      </c>
      <c r="E20725" s="429">
        <v>3.7973159999999999</v>
      </c>
      <c r="F20725" s="429">
        <v>8.6616659999999897</v>
      </c>
    </row>
    <row r="20726" spans="1:6" x14ac:dyDescent="0.3">
      <c r="A20726" s="336">
        <v>65702</v>
      </c>
      <c r="B20726" s="2" t="s">
        <v>295</v>
      </c>
      <c r="C20726" s="429">
        <v>6.8501500000000002</v>
      </c>
      <c r="D20726" s="429">
        <v>2.9999189999999998</v>
      </c>
      <c r="E20726" s="429">
        <v>3.8502310000000004</v>
      </c>
      <c r="F20726" s="429">
        <v>8.8649120000000039</v>
      </c>
    </row>
    <row r="20727" spans="1:6" x14ac:dyDescent="0.3">
      <c r="A20727" s="336">
        <v>65704</v>
      </c>
      <c r="B20727" s="2" t="s">
        <v>295</v>
      </c>
      <c r="C20727" s="429">
        <v>6.866358</v>
      </c>
      <c r="D20727" s="429">
        <v>2.985973</v>
      </c>
      <c r="E20727" s="429">
        <v>3.880385</v>
      </c>
      <c r="F20727" s="429">
        <v>9.1550219999999953</v>
      </c>
    </row>
    <row r="20728" spans="1:6" x14ac:dyDescent="0.3">
      <c r="A20728" s="336">
        <v>65705</v>
      </c>
      <c r="B20728" s="2" t="s">
        <v>295</v>
      </c>
      <c r="C20728" s="429">
        <v>7.0335599999999996</v>
      </c>
      <c r="D20728" s="429">
        <v>2.6272799999999998</v>
      </c>
      <c r="E20728" s="429">
        <v>4.4062799999999998</v>
      </c>
      <c r="F20728" s="429">
        <v>9.9876789999999929</v>
      </c>
    </row>
    <row r="20729" spans="1:6" x14ac:dyDescent="0.3">
      <c r="A20729" s="336">
        <v>65706</v>
      </c>
      <c r="B20729" s="2" t="s">
        <v>295</v>
      </c>
      <c r="C20729" s="429">
        <v>6.9297399999999998</v>
      </c>
      <c r="D20729" s="429">
        <v>2.8751250000000002</v>
      </c>
      <c r="E20729" s="429">
        <v>4.0546150000000001</v>
      </c>
      <c r="F20729" s="429">
        <v>9.8585429999999974</v>
      </c>
    </row>
    <row r="20730" spans="1:6" x14ac:dyDescent="0.3">
      <c r="A20730" s="336">
        <v>65707</v>
      </c>
      <c r="B20730" s="2" t="s">
        <v>295</v>
      </c>
      <c r="C20730" s="429">
        <v>7.1569349999999998</v>
      </c>
      <c r="D20730" s="429">
        <v>2.7551830000000002</v>
      </c>
      <c r="E20730" s="429">
        <v>4.4017520000000001</v>
      </c>
      <c r="F20730" s="429">
        <v>10.337541000000009</v>
      </c>
    </row>
    <row r="20731" spans="1:6" x14ac:dyDescent="0.3">
      <c r="A20731" s="336">
        <v>65708</v>
      </c>
      <c r="B20731" s="2" t="s">
        <v>295</v>
      </c>
      <c r="C20731" s="429">
        <v>7.1371120000000001</v>
      </c>
      <c r="D20731" s="429">
        <v>2.6368559999999999</v>
      </c>
      <c r="E20731" s="429">
        <v>4.5002560000000003</v>
      </c>
      <c r="F20731" s="429">
        <v>10.466041000000004</v>
      </c>
    </row>
    <row r="20732" spans="1:6" x14ac:dyDescent="0.3">
      <c r="A20732" s="336">
        <v>65710</v>
      </c>
      <c r="B20732" s="2" t="s">
        <v>295</v>
      </c>
      <c r="C20732" s="429">
        <v>7.0641280000000002</v>
      </c>
      <c r="D20732" s="429">
        <v>2.7397179999999999</v>
      </c>
      <c r="E20732" s="429">
        <v>4.3244100000000003</v>
      </c>
      <c r="F20732" s="429">
        <v>10.553678000000005</v>
      </c>
    </row>
    <row r="20733" spans="1:6" x14ac:dyDescent="0.3">
      <c r="A20733" s="336">
        <v>65711</v>
      </c>
      <c r="B20733" s="2" t="s">
        <v>295</v>
      </c>
      <c r="C20733" s="429">
        <v>6.844436</v>
      </c>
      <c r="D20733" s="429">
        <v>3.113232</v>
      </c>
      <c r="E20733" s="429">
        <v>3.731204</v>
      </c>
      <c r="F20733" s="429">
        <v>9.1218270000000103</v>
      </c>
    </row>
    <row r="20734" spans="1:6" x14ac:dyDescent="0.3">
      <c r="A20734" s="336">
        <v>65712</v>
      </c>
      <c r="B20734" s="2" t="s">
        <v>295</v>
      </c>
      <c r="C20734" s="429">
        <v>7.0968249999999999</v>
      </c>
      <c r="D20734" s="429">
        <v>2.6725240000000001</v>
      </c>
      <c r="E20734" s="429">
        <v>4.4243009999999998</v>
      </c>
      <c r="F20734" s="429">
        <v>10.240567000000006</v>
      </c>
    </row>
    <row r="20735" spans="1:6" x14ac:dyDescent="0.3">
      <c r="A20735" s="336">
        <v>65713</v>
      </c>
      <c r="B20735" s="2" t="s">
        <v>295</v>
      </c>
      <c r="C20735" s="429">
        <v>6.936356</v>
      </c>
      <c r="D20735" s="429">
        <v>2.9999709999999999</v>
      </c>
      <c r="E20735" s="429">
        <v>3.936385</v>
      </c>
      <c r="F20735" s="429">
        <v>10.170423999999997</v>
      </c>
    </row>
    <row r="20736" spans="1:6" x14ac:dyDescent="0.3">
      <c r="A20736" s="336">
        <v>65714</v>
      </c>
      <c r="B20736" s="2" t="s">
        <v>295</v>
      </c>
      <c r="C20736" s="429">
        <v>7.0067640000000004</v>
      </c>
      <c r="D20736" s="429">
        <v>2.5946940000000001</v>
      </c>
      <c r="E20736" s="429">
        <v>4.4120699999999999</v>
      </c>
      <c r="F20736" s="429">
        <v>9.8704090000000022</v>
      </c>
    </row>
    <row r="20737" spans="1:6" x14ac:dyDescent="0.3">
      <c r="A20737" s="336">
        <v>65715</v>
      </c>
      <c r="B20737" s="2" t="s">
        <v>295</v>
      </c>
      <c r="C20737" s="429">
        <v>6.9394479999999996</v>
      </c>
      <c r="D20737" s="429">
        <v>2.9372769999999999</v>
      </c>
      <c r="E20737" s="429">
        <v>4.0021709999999997</v>
      </c>
      <c r="F20737" s="429">
        <v>8.8064819999999955</v>
      </c>
    </row>
    <row r="20738" spans="1:6" x14ac:dyDescent="0.3">
      <c r="A20738" s="336">
        <v>65717</v>
      </c>
      <c r="B20738" s="2" t="s">
        <v>295</v>
      </c>
      <c r="C20738" s="429">
        <v>6.8646649999999996</v>
      </c>
      <c r="D20738" s="429">
        <v>3.0148670000000002</v>
      </c>
      <c r="E20738" s="429">
        <v>3.8497979999999994</v>
      </c>
      <c r="F20738" s="429">
        <v>8.9026639999999944</v>
      </c>
    </row>
    <row r="20739" spans="1:6" x14ac:dyDescent="0.3">
      <c r="A20739" s="336">
        <v>65720</v>
      </c>
      <c r="B20739" s="2" t="s">
        <v>295</v>
      </c>
      <c r="C20739" s="429">
        <v>6.9656520000000004</v>
      </c>
      <c r="D20739" s="429">
        <v>2.8042799999999999</v>
      </c>
      <c r="E20739" s="429">
        <v>4.1613720000000001</v>
      </c>
      <c r="F20739" s="429">
        <v>9.1815370000000058</v>
      </c>
    </row>
    <row r="20740" spans="1:6" x14ac:dyDescent="0.3">
      <c r="A20740" s="336">
        <v>65721</v>
      </c>
      <c r="B20740" s="2" t="s">
        <v>295</v>
      </c>
      <c r="C20740" s="429">
        <v>6.9936740000000004</v>
      </c>
      <c r="D20740" s="429">
        <v>2.6723029999999999</v>
      </c>
      <c r="E20740" s="429">
        <v>4.321371000000001</v>
      </c>
      <c r="F20740" s="429">
        <v>9.5698630000000051</v>
      </c>
    </row>
    <row r="20741" spans="1:6" x14ac:dyDescent="0.3">
      <c r="A20741" s="336">
        <v>65722</v>
      </c>
      <c r="B20741" s="2" t="s">
        <v>295</v>
      </c>
      <c r="C20741" s="429">
        <v>6.9690159999999999</v>
      </c>
      <c r="D20741" s="429">
        <v>3.068076</v>
      </c>
      <c r="E20741" s="429">
        <v>3.9009399999999999</v>
      </c>
      <c r="F20741" s="429">
        <v>10.890078999999993</v>
      </c>
    </row>
    <row r="20742" spans="1:6" x14ac:dyDescent="0.3">
      <c r="A20742" s="336">
        <v>65723</v>
      </c>
      <c r="B20742" s="2" t="s">
        <v>295</v>
      </c>
      <c r="C20742" s="429">
        <v>7.1671659999999999</v>
      </c>
      <c r="D20742" s="429">
        <v>2.6253579999999999</v>
      </c>
      <c r="E20742" s="429">
        <v>4.5418079999999996</v>
      </c>
      <c r="F20742" s="429">
        <v>10.658151000000011</v>
      </c>
    </row>
    <row r="20743" spans="1:6" x14ac:dyDescent="0.3">
      <c r="A20743" s="336">
        <v>65724</v>
      </c>
      <c r="B20743" s="2" t="s">
        <v>295</v>
      </c>
      <c r="C20743" s="429">
        <v>7.093153</v>
      </c>
      <c r="D20743" s="429">
        <v>2.9714749999999999</v>
      </c>
      <c r="E20743" s="429">
        <v>4.1216780000000002</v>
      </c>
      <c r="F20743" s="429">
        <v>10.988344000000005</v>
      </c>
    </row>
    <row r="20744" spans="1:6" x14ac:dyDescent="0.3">
      <c r="A20744" s="336">
        <v>65725</v>
      </c>
      <c r="B20744" s="2" t="s">
        <v>295</v>
      </c>
      <c r="C20744" s="429">
        <v>7.0385160000000004</v>
      </c>
      <c r="D20744" s="429">
        <v>2.7219380000000002</v>
      </c>
      <c r="E20744" s="429">
        <v>4.3165779999999998</v>
      </c>
      <c r="F20744" s="429">
        <v>10.441067000000011</v>
      </c>
    </row>
    <row r="20745" spans="1:6" x14ac:dyDescent="0.3">
      <c r="A20745" s="336">
        <v>65727</v>
      </c>
      <c r="B20745" s="2" t="s">
        <v>295</v>
      </c>
      <c r="C20745" s="429">
        <v>7.0762270000000003</v>
      </c>
      <c r="D20745" s="429">
        <v>2.936544</v>
      </c>
      <c r="E20745" s="429">
        <v>4.1396829999999998</v>
      </c>
      <c r="F20745" s="429">
        <v>10.909447999999998</v>
      </c>
    </row>
    <row r="20746" spans="1:6" x14ac:dyDescent="0.3">
      <c r="A20746" s="336">
        <v>65728</v>
      </c>
      <c r="B20746" s="2" t="s">
        <v>295</v>
      </c>
      <c r="C20746" s="429">
        <v>7.0238420000000001</v>
      </c>
      <c r="D20746" s="429">
        <v>2.6639569999999999</v>
      </c>
      <c r="E20746" s="429">
        <v>4.3598850000000002</v>
      </c>
      <c r="F20746" s="429">
        <v>9.7254749999999959</v>
      </c>
    </row>
    <row r="20747" spans="1:6" x14ac:dyDescent="0.3">
      <c r="A20747" s="336">
        <v>65729</v>
      </c>
      <c r="B20747" s="2" t="s">
        <v>295</v>
      </c>
      <c r="C20747" s="429">
        <v>7.017658</v>
      </c>
      <c r="D20747" s="429">
        <v>2.9507620000000001</v>
      </c>
      <c r="E20747" s="429">
        <v>4.0668959999999998</v>
      </c>
      <c r="F20747" s="429">
        <v>8.7730979999999974</v>
      </c>
    </row>
    <row r="20748" spans="1:6" x14ac:dyDescent="0.3">
      <c r="A20748" s="336">
        <v>65730</v>
      </c>
      <c r="B20748" s="2" t="s">
        <v>295</v>
      </c>
      <c r="C20748" s="429">
        <v>7.1943349999999997</v>
      </c>
      <c r="D20748" s="429">
        <v>2.6045739999999999</v>
      </c>
      <c r="E20748" s="429">
        <v>4.5897609999999993</v>
      </c>
      <c r="F20748" s="429">
        <v>11.046582999999998</v>
      </c>
    </row>
    <row r="20749" spans="1:6" x14ac:dyDescent="0.3">
      <c r="A20749" s="336">
        <v>65731</v>
      </c>
      <c r="B20749" s="2" t="s">
        <v>295</v>
      </c>
      <c r="C20749" s="429">
        <v>7.0559019999999997</v>
      </c>
      <c r="D20749" s="429">
        <v>2.8164479999999998</v>
      </c>
      <c r="E20749" s="429">
        <v>4.2394540000000003</v>
      </c>
      <c r="F20749" s="429">
        <v>9.3365790000000004</v>
      </c>
    </row>
    <row r="20750" spans="1:6" x14ac:dyDescent="0.3">
      <c r="A20750" s="336">
        <v>65732</v>
      </c>
      <c r="B20750" s="2" t="s">
        <v>295</v>
      </c>
      <c r="C20750" s="429">
        <v>7.06548</v>
      </c>
      <c r="D20750" s="429">
        <v>3.058386</v>
      </c>
      <c r="E20750" s="429">
        <v>4.0070940000000004</v>
      </c>
      <c r="F20750" s="429">
        <v>11.345435000000002</v>
      </c>
    </row>
    <row r="20751" spans="1:6" x14ac:dyDescent="0.3">
      <c r="A20751" s="336">
        <v>65733</v>
      </c>
      <c r="B20751" s="2" t="s">
        <v>295</v>
      </c>
      <c r="C20751" s="429">
        <v>7.0315709999999996</v>
      </c>
      <c r="D20751" s="429">
        <v>2.905119</v>
      </c>
      <c r="E20751" s="429">
        <v>4.1264519999999996</v>
      </c>
      <c r="F20751" s="429">
        <v>8.72486099999999</v>
      </c>
    </row>
    <row r="20752" spans="1:6" x14ac:dyDescent="0.3">
      <c r="A20752" s="336">
        <v>65734</v>
      </c>
      <c r="B20752" s="2" t="s">
        <v>295</v>
      </c>
      <c r="C20752" s="429">
        <v>7.1219840000000003</v>
      </c>
      <c r="D20752" s="429">
        <v>2.659856</v>
      </c>
      <c r="E20752" s="429">
        <v>4.4621279999999999</v>
      </c>
      <c r="F20752" s="429">
        <v>10.470241999999999</v>
      </c>
    </row>
    <row r="20753" spans="1:6" x14ac:dyDescent="0.3">
      <c r="A20753" s="336">
        <v>65735</v>
      </c>
      <c r="B20753" s="2" t="s">
        <v>295</v>
      </c>
      <c r="C20753" s="429">
        <v>7.1835990000000001</v>
      </c>
      <c r="D20753" s="429">
        <v>3.0504669999999998</v>
      </c>
      <c r="E20753" s="429">
        <v>4.1331319999999998</v>
      </c>
      <c r="F20753" s="429">
        <v>11.172795000000001</v>
      </c>
    </row>
    <row r="20754" spans="1:6" x14ac:dyDescent="0.3">
      <c r="A20754" s="336">
        <v>65737</v>
      </c>
      <c r="B20754" s="2" t="s">
        <v>295</v>
      </c>
      <c r="C20754" s="429">
        <v>7.0681419999999999</v>
      </c>
      <c r="D20754" s="429">
        <v>2.7435049999999999</v>
      </c>
      <c r="E20754" s="429">
        <v>4.3246370000000001</v>
      </c>
      <c r="F20754" s="429">
        <v>9.6818790000000092</v>
      </c>
    </row>
    <row r="20755" spans="1:6" x14ac:dyDescent="0.3">
      <c r="A20755" s="336">
        <v>65738</v>
      </c>
      <c r="B20755" s="2" t="s">
        <v>295</v>
      </c>
      <c r="C20755" s="429">
        <v>7.0375969999999999</v>
      </c>
      <c r="D20755" s="429">
        <v>2.5755620000000001</v>
      </c>
      <c r="E20755" s="429">
        <v>4.4620350000000002</v>
      </c>
      <c r="F20755" s="429">
        <v>10.123668999999992</v>
      </c>
    </row>
    <row r="20756" spans="1:6" x14ac:dyDescent="0.3">
      <c r="A20756" s="336">
        <v>65739</v>
      </c>
      <c r="B20756" s="2" t="s">
        <v>295</v>
      </c>
      <c r="C20756" s="429">
        <v>7.0484030000000004</v>
      </c>
      <c r="D20756" s="429">
        <v>2.8533230000000001</v>
      </c>
      <c r="E20756" s="429">
        <v>4.1950800000000008</v>
      </c>
      <c r="F20756" s="429">
        <v>9.1020859999999999</v>
      </c>
    </row>
    <row r="20757" spans="1:6" x14ac:dyDescent="0.3">
      <c r="A20757" s="336">
        <v>65740</v>
      </c>
      <c r="B20757" s="2" t="s">
        <v>295</v>
      </c>
      <c r="C20757" s="429">
        <v>7.0624719999999996</v>
      </c>
      <c r="D20757" s="429">
        <v>2.7807529999999998</v>
      </c>
      <c r="E20757" s="429">
        <v>4.2817189999999998</v>
      </c>
      <c r="F20757" s="429">
        <v>9.4851769999999931</v>
      </c>
    </row>
    <row r="20758" spans="1:6" x14ac:dyDescent="0.3">
      <c r="A20758" s="336">
        <v>65742</v>
      </c>
      <c r="B20758" s="2" t="s">
        <v>295</v>
      </c>
      <c r="C20758" s="429">
        <v>6.9579319999999996</v>
      </c>
      <c r="D20758" s="429">
        <v>2.725962</v>
      </c>
      <c r="E20758" s="429">
        <v>4.2319699999999996</v>
      </c>
      <c r="F20758" s="429">
        <v>9.5168090000000021</v>
      </c>
    </row>
    <row r="20759" spans="1:6" x14ac:dyDescent="0.3">
      <c r="A20759" s="336">
        <v>65744</v>
      </c>
      <c r="B20759" s="2" t="s">
        <v>295</v>
      </c>
      <c r="C20759" s="429">
        <v>7.0121070000000003</v>
      </c>
      <c r="D20759" s="429">
        <v>2.8818280000000001</v>
      </c>
      <c r="E20759" s="429">
        <v>4.1302789999999998</v>
      </c>
      <c r="F20759" s="429">
        <v>8.8048320000000047</v>
      </c>
    </row>
    <row r="20760" spans="1:6" x14ac:dyDescent="0.3">
      <c r="A20760" s="336">
        <v>65745</v>
      </c>
      <c r="B20760" s="2" t="s">
        <v>295</v>
      </c>
      <c r="C20760" s="429">
        <v>7.1608720000000003</v>
      </c>
      <c r="D20760" s="429">
        <v>2.787706</v>
      </c>
      <c r="E20760" s="429">
        <v>4.3731660000000003</v>
      </c>
      <c r="F20760" s="429">
        <v>10.621125000000006</v>
      </c>
    </row>
    <row r="20761" spans="1:6" x14ac:dyDescent="0.3">
      <c r="A20761" s="336">
        <v>65746</v>
      </c>
      <c r="B20761" s="2" t="s">
        <v>295</v>
      </c>
      <c r="C20761" s="429">
        <v>6.8918910000000002</v>
      </c>
      <c r="D20761" s="429">
        <v>2.8961589999999999</v>
      </c>
      <c r="E20761" s="429">
        <v>3.9957320000000003</v>
      </c>
      <c r="F20761" s="429">
        <v>9.1332680000000011</v>
      </c>
    </row>
    <row r="20762" spans="1:6" x14ac:dyDescent="0.3">
      <c r="A20762" s="336">
        <v>65747</v>
      </c>
      <c r="B20762" s="2" t="s">
        <v>295</v>
      </c>
      <c r="C20762" s="429">
        <v>7.1144730000000003</v>
      </c>
      <c r="D20762" s="429">
        <v>2.7741180000000001</v>
      </c>
      <c r="E20762" s="429">
        <v>4.3403550000000006</v>
      </c>
      <c r="F20762" s="429">
        <v>10.429639999999992</v>
      </c>
    </row>
    <row r="20763" spans="1:6" x14ac:dyDescent="0.3">
      <c r="A20763" s="336">
        <v>65752</v>
      </c>
      <c r="B20763" s="2" t="s">
        <v>295</v>
      </c>
      <c r="C20763" s="429">
        <v>7.1878630000000001</v>
      </c>
      <c r="D20763" s="429">
        <v>2.8761589999999999</v>
      </c>
      <c r="E20763" s="429">
        <v>4.3117040000000006</v>
      </c>
      <c r="F20763" s="429">
        <v>10.650859000000004</v>
      </c>
    </row>
    <row r="20764" spans="1:6" x14ac:dyDescent="0.3">
      <c r="A20764" s="336">
        <v>65753</v>
      </c>
      <c r="B20764" s="2" t="s">
        <v>295</v>
      </c>
      <c r="C20764" s="429">
        <v>6.9665629999999998</v>
      </c>
      <c r="D20764" s="429">
        <v>2.7393550000000002</v>
      </c>
      <c r="E20764" s="429">
        <v>4.2272079999999992</v>
      </c>
      <c r="F20764" s="429">
        <v>9.3376229999999936</v>
      </c>
    </row>
    <row r="20765" spans="1:6" x14ac:dyDescent="0.3">
      <c r="A20765" s="336">
        <v>65754</v>
      </c>
      <c r="B20765" s="2" t="s">
        <v>295</v>
      </c>
      <c r="C20765" s="429">
        <v>7.0309949999999999</v>
      </c>
      <c r="D20765" s="429">
        <v>2.6902200000000001</v>
      </c>
      <c r="E20765" s="429">
        <v>4.3407749999999998</v>
      </c>
      <c r="F20765" s="429">
        <v>9.6157329999999988</v>
      </c>
    </row>
    <row r="20766" spans="1:6" x14ac:dyDescent="0.3">
      <c r="A20766" s="336">
        <v>65755</v>
      </c>
      <c r="B20766" s="2" t="s">
        <v>295</v>
      </c>
      <c r="C20766" s="429">
        <v>6.9293069999999997</v>
      </c>
      <c r="D20766" s="429">
        <v>2.9380950000000001</v>
      </c>
      <c r="E20766" s="429">
        <v>3.9912119999999995</v>
      </c>
      <c r="F20766" s="429">
        <v>8.9013790000000057</v>
      </c>
    </row>
    <row r="20767" spans="1:6" x14ac:dyDescent="0.3">
      <c r="A20767" s="336">
        <v>65756</v>
      </c>
      <c r="B20767" s="2" t="s">
        <v>295</v>
      </c>
      <c r="C20767" s="429">
        <v>7.1648040000000002</v>
      </c>
      <c r="D20767" s="429">
        <v>2.6856409999999999</v>
      </c>
      <c r="E20767" s="429">
        <v>4.4791629999999998</v>
      </c>
      <c r="F20767" s="429">
        <v>10.498159999999991</v>
      </c>
    </row>
    <row r="20768" spans="1:6" x14ac:dyDescent="0.3">
      <c r="A20768" s="336">
        <v>65757</v>
      </c>
      <c r="B20768" s="2" t="s">
        <v>295</v>
      </c>
      <c r="C20768" s="429">
        <v>6.9732700000000003</v>
      </c>
      <c r="D20768" s="429">
        <v>2.7336969999999998</v>
      </c>
      <c r="E20768" s="429">
        <v>4.239573</v>
      </c>
      <c r="F20768" s="429">
        <v>9.9053339999999963</v>
      </c>
    </row>
    <row r="20769" spans="1:6" x14ac:dyDescent="0.3">
      <c r="A20769" s="336">
        <v>65759</v>
      </c>
      <c r="B20769" s="2" t="s">
        <v>295</v>
      </c>
      <c r="C20769" s="429">
        <v>7.0362390000000001</v>
      </c>
      <c r="D20769" s="429">
        <v>2.8058040000000002</v>
      </c>
      <c r="E20769" s="429">
        <v>4.2304349999999999</v>
      </c>
      <c r="F20769" s="429">
        <v>9.3698310000000049</v>
      </c>
    </row>
    <row r="20770" spans="1:6" x14ac:dyDescent="0.3">
      <c r="A20770" s="336">
        <v>65760</v>
      </c>
      <c r="B20770" s="2" t="s">
        <v>295</v>
      </c>
      <c r="C20770" s="429">
        <v>6.9667240000000001</v>
      </c>
      <c r="D20770" s="429">
        <v>2.9935390000000002</v>
      </c>
      <c r="E20770" s="429">
        <v>3.973185</v>
      </c>
      <c r="F20770" s="429">
        <v>8.8773279999999843</v>
      </c>
    </row>
    <row r="20771" spans="1:6" x14ac:dyDescent="0.3">
      <c r="A20771" s="336">
        <v>65761</v>
      </c>
      <c r="B20771" s="2" t="s">
        <v>295</v>
      </c>
      <c r="C20771" s="429">
        <v>7.0073049999999997</v>
      </c>
      <c r="D20771" s="429">
        <v>2.9133110000000002</v>
      </c>
      <c r="E20771" s="429">
        <v>4.0939939999999995</v>
      </c>
      <c r="F20771" s="429">
        <v>8.7574959999999962</v>
      </c>
    </row>
    <row r="20772" spans="1:6" x14ac:dyDescent="0.3">
      <c r="A20772" s="336">
        <v>65762</v>
      </c>
      <c r="B20772" s="2" t="s">
        <v>295</v>
      </c>
      <c r="C20772" s="429">
        <v>6.953341</v>
      </c>
      <c r="D20772" s="429">
        <v>2.9205030000000001</v>
      </c>
      <c r="E20772" s="429">
        <v>4.0328379999999999</v>
      </c>
      <c r="F20772" s="429">
        <v>8.7819089999999917</v>
      </c>
    </row>
    <row r="20773" spans="1:6" x14ac:dyDescent="0.3">
      <c r="A20773" s="336">
        <v>65764</v>
      </c>
      <c r="B20773" s="2" t="s">
        <v>295</v>
      </c>
      <c r="C20773" s="429">
        <v>7.0413569999999996</v>
      </c>
      <c r="D20773" s="429">
        <v>3.0696629999999998</v>
      </c>
      <c r="E20773" s="429">
        <v>3.9716939999999998</v>
      </c>
      <c r="F20773" s="429">
        <v>11.412236000000007</v>
      </c>
    </row>
    <row r="20774" spans="1:6" x14ac:dyDescent="0.3">
      <c r="A20774" s="336">
        <v>65766</v>
      </c>
      <c r="B20774" s="2" t="s">
        <v>295</v>
      </c>
      <c r="C20774" s="429">
        <v>7.0007099999999998</v>
      </c>
      <c r="D20774" s="429">
        <v>3.0028760000000001</v>
      </c>
      <c r="E20774" s="429">
        <v>3.9978339999999997</v>
      </c>
      <c r="F20774" s="429">
        <v>8.9663680000000028</v>
      </c>
    </row>
    <row r="20775" spans="1:6" x14ac:dyDescent="0.3">
      <c r="A20775" s="336">
        <v>65767</v>
      </c>
      <c r="B20775" s="2" t="s">
        <v>295</v>
      </c>
      <c r="C20775" s="429">
        <v>7.0512759999999997</v>
      </c>
      <c r="D20775" s="429">
        <v>3.0143450000000001</v>
      </c>
      <c r="E20775" s="429">
        <v>4.0369309999999992</v>
      </c>
      <c r="F20775" s="429">
        <v>11.165728000000009</v>
      </c>
    </row>
    <row r="20776" spans="1:6" x14ac:dyDescent="0.3">
      <c r="A20776" s="336">
        <v>65768</v>
      </c>
      <c r="B20776" s="2" t="s">
        <v>295</v>
      </c>
      <c r="C20776" s="429">
        <v>6.8559559999999999</v>
      </c>
      <c r="D20776" s="429">
        <v>3.0493929999999998</v>
      </c>
      <c r="E20776" s="429">
        <v>3.8065630000000001</v>
      </c>
      <c r="F20776" s="429">
        <v>8.7944759999999889</v>
      </c>
    </row>
    <row r="20777" spans="1:6" x14ac:dyDescent="0.3">
      <c r="A20777" s="336">
        <v>65769</v>
      </c>
      <c r="B20777" s="2" t="s">
        <v>295</v>
      </c>
      <c r="C20777" s="429">
        <v>7.0748610000000003</v>
      </c>
      <c r="D20777" s="429">
        <v>2.6650580000000001</v>
      </c>
      <c r="E20777" s="429">
        <v>4.4098030000000001</v>
      </c>
      <c r="F20777" s="429">
        <v>10.218392000000001</v>
      </c>
    </row>
    <row r="20778" spans="1:6" x14ac:dyDescent="0.3">
      <c r="A20778" s="336">
        <v>65770</v>
      </c>
      <c r="B20778" s="2" t="s">
        <v>295</v>
      </c>
      <c r="C20778" s="429">
        <v>7.066681</v>
      </c>
      <c r="D20778" s="429">
        <v>2.718626</v>
      </c>
      <c r="E20778" s="429">
        <v>4.3480550000000004</v>
      </c>
      <c r="F20778" s="429">
        <v>10.530212999999996</v>
      </c>
    </row>
    <row r="20779" spans="1:6" x14ac:dyDescent="0.3">
      <c r="A20779" s="336">
        <v>65771</v>
      </c>
      <c r="B20779" s="2" t="s">
        <v>295</v>
      </c>
      <c r="C20779" s="429">
        <v>7.0540599999999998</v>
      </c>
      <c r="D20779" s="429">
        <v>2.7418339999999999</v>
      </c>
      <c r="E20779" s="429">
        <v>4.3122259999999999</v>
      </c>
      <c r="F20779" s="429">
        <v>9.542162999999988</v>
      </c>
    </row>
    <row r="20780" spans="1:6" x14ac:dyDescent="0.3">
      <c r="A20780" s="336">
        <v>65772</v>
      </c>
      <c r="B20780" s="2" t="s">
        <v>295</v>
      </c>
      <c r="C20780" s="429">
        <v>7.1707239999999999</v>
      </c>
      <c r="D20780" s="429">
        <v>2.7118039999999999</v>
      </c>
      <c r="E20780" s="429">
        <v>4.45892</v>
      </c>
      <c r="F20780" s="429">
        <v>10.709354000000005</v>
      </c>
    </row>
    <row r="20781" spans="1:6" x14ac:dyDescent="0.3">
      <c r="A20781" s="336">
        <v>65773</v>
      </c>
      <c r="B20781" s="2" t="s">
        <v>295</v>
      </c>
      <c r="C20781" s="429">
        <v>6.9353879999999997</v>
      </c>
      <c r="D20781" s="429">
        <v>2.95153</v>
      </c>
      <c r="E20781" s="429">
        <v>3.9838579999999997</v>
      </c>
      <c r="F20781" s="429">
        <v>8.8036590000000103</v>
      </c>
    </row>
    <row r="20782" spans="1:6" x14ac:dyDescent="0.3">
      <c r="A20782" s="336">
        <v>65774</v>
      </c>
      <c r="B20782" s="2" t="s">
        <v>295</v>
      </c>
      <c r="C20782" s="429">
        <v>7.1578619999999997</v>
      </c>
      <c r="D20782" s="429">
        <v>2.9715229999999999</v>
      </c>
      <c r="E20782" s="429">
        <v>4.1863390000000003</v>
      </c>
      <c r="F20782" s="429">
        <v>10.967295</v>
      </c>
    </row>
    <row r="20783" spans="1:6" x14ac:dyDescent="0.3">
      <c r="A20783" s="336">
        <v>65775</v>
      </c>
      <c r="B20783" s="2" t="s">
        <v>295</v>
      </c>
      <c r="C20783" s="429">
        <v>6.8839240000000004</v>
      </c>
      <c r="D20783" s="429">
        <v>3.1033059999999999</v>
      </c>
      <c r="E20783" s="429">
        <v>3.7806180000000005</v>
      </c>
      <c r="F20783" s="429">
        <v>8.5414159999999981</v>
      </c>
    </row>
    <row r="20784" spans="1:6" x14ac:dyDescent="0.3">
      <c r="A20784" s="336">
        <v>65777</v>
      </c>
      <c r="B20784" s="2" t="s">
        <v>295</v>
      </c>
      <c r="C20784" s="429">
        <v>6.9252690000000001</v>
      </c>
      <c r="D20784" s="429">
        <v>3.066573</v>
      </c>
      <c r="E20784" s="429">
        <v>3.8586960000000001</v>
      </c>
      <c r="F20784" s="429">
        <v>8.432491000000006</v>
      </c>
    </row>
    <row r="20785" spans="1:6" x14ac:dyDescent="0.3">
      <c r="A20785" s="336">
        <v>65778</v>
      </c>
      <c r="B20785" s="2" t="s">
        <v>295</v>
      </c>
      <c r="C20785" s="429">
        <v>7.0300830000000003</v>
      </c>
      <c r="D20785" s="429">
        <v>3.1304280000000002</v>
      </c>
      <c r="E20785" s="429">
        <v>3.8996550000000001</v>
      </c>
      <c r="F20785" s="429">
        <v>8.400738000000004</v>
      </c>
    </row>
    <row r="20786" spans="1:6" x14ac:dyDescent="0.3">
      <c r="A20786" s="336">
        <v>65779</v>
      </c>
      <c r="B20786" s="2" t="s">
        <v>295</v>
      </c>
      <c r="C20786" s="429">
        <v>7.1475869999999997</v>
      </c>
      <c r="D20786" s="429">
        <v>3.0114290000000001</v>
      </c>
      <c r="E20786" s="429">
        <v>4.136158</v>
      </c>
      <c r="F20786" s="429">
        <v>11.062021000000001</v>
      </c>
    </row>
    <row r="20787" spans="1:6" x14ac:dyDescent="0.3">
      <c r="A20787" s="336">
        <v>65781</v>
      </c>
      <c r="B20787" s="2" t="s">
        <v>295</v>
      </c>
      <c r="C20787" s="429">
        <v>7.0468890000000002</v>
      </c>
      <c r="D20787" s="429">
        <v>2.6362429999999999</v>
      </c>
      <c r="E20787" s="429">
        <v>4.4106459999999998</v>
      </c>
      <c r="F20787" s="429">
        <v>10.422913999999999</v>
      </c>
    </row>
    <row r="20788" spans="1:6" x14ac:dyDescent="0.3">
      <c r="A20788" s="336">
        <v>65783</v>
      </c>
      <c r="B20788" s="2" t="s">
        <v>295</v>
      </c>
      <c r="C20788" s="429">
        <v>7.0175000000000001</v>
      </c>
      <c r="D20788" s="429">
        <v>3.0286439999999999</v>
      </c>
      <c r="E20788" s="429">
        <v>3.9888560000000002</v>
      </c>
      <c r="F20788" s="429">
        <v>11.116602</v>
      </c>
    </row>
    <row r="20789" spans="1:6" x14ac:dyDescent="0.3">
      <c r="A20789" s="336">
        <v>65784</v>
      </c>
      <c r="B20789" s="2" t="s">
        <v>295</v>
      </c>
      <c r="C20789" s="429">
        <v>6.9306150000000004</v>
      </c>
      <c r="D20789" s="429">
        <v>2.9970919999999999</v>
      </c>
      <c r="E20789" s="429">
        <v>3.9335230000000005</v>
      </c>
      <c r="F20789" s="429">
        <v>8.8435259999999971</v>
      </c>
    </row>
    <row r="20790" spans="1:6" x14ac:dyDescent="0.3">
      <c r="A20790" s="336">
        <v>65785</v>
      </c>
      <c r="B20790" s="2" t="s">
        <v>295</v>
      </c>
      <c r="C20790" s="429">
        <v>7.198353</v>
      </c>
      <c r="D20790" s="429">
        <v>2.9553050000000001</v>
      </c>
      <c r="E20790" s="429">
        <v>4.2430479999999999</v>
      </c>
      <c r="F20790" s="429">
        <v>11.104697999999999</v>
      </c>
    </row>
    <row r="20791" spans="1:6" x14ac:dyDescent="0.3">
      <c r="A20791" s="336">
        <v>65786</v>
      </c>
      <c r="B20791" s="2" t="s">
        <v>295</v>
      </c>
      <c r="C20791" s="429">
        <v>7.0576639999999999</v>
      </c>
      <c r="D20791" s="429">
        <v>3.1163080000000001</v>
      </c>
      <c r="E20791" s="429">
        <v>3.9413559999999999</v>
      </c>
      <c r="F20791" s="429">
        <v>11.693842000000011</v>
      </c>
    </row>
    <row r="20792" spans="1:6" x14ac:dyDescent="0.3">
      <c r="A20792" s="336">
        <v>65787</v>
      </c>
      <c r="B20792" s="2" t="s">
        <v>295</v>
      </c>
      <c r="C20792" s="429">
        <v>7.0622579999999999</v>
      </c>
      <c r="D20792" s="429">
        <v>3.1478709999999999</v>
      </c>
      <c r="E20792" s="429">
        <v>3.9143870000000001</v>
      </c>
      <c r="F20792" s="429">
        <v>11.943246999999992</v>
      </c>
    </row>
    <row r="20793" spans="1:6" x14ac:dyDescent="0.3">
      <c r="A20793" s="336">
        <v>65788</v>
      </c>
      <c r="B20793" s="2" t="s">
        <v>295</v>
      </c>
      <c r="C20793" s="429">
        <v>6.8677890000000001</v>
      </c>
      <c r="D20793" s="429">
        <v>3.149896</v>
      </c>
      <c r="E20793" s="429">
        <v>3.7178930000000001</v>
      </c>
      <c r="F20793" s="429">
        <v>8.7258720000000025</v>
      </c>
    </row>
    <row r="20794" spans="1:6" x14ac:dyDescent="0.3">
      <c r="A20794" s="336">
        <v>65789</v>
      </c>
      <c r="B20794" s="2" t="s">
        <v>295</v>
      </c>
      <c r="C20794" s="429">
        <v>6.8413409999999999</v>
      </c>
      <c r="D20794" s="429">
        <v>3.1210589999999998</v>
      </c>
      <c r="E20794" s="429">
        <v>3.7202820000000001</v>
      </c>
      <c r="F20794" s="429">
        <v>8.6256020000000007</v>
      </c>
    </row>
    <row r="20795" spans="1:6" x14ac:dyDescent="0.3">
      <c r="A20795" s="336">
        <v>65790</v>
      </c>
      <c r="B20795" s="2" t="s">
        <v>295</v>
      </c>
      <c r="C20795" s="429">
        <v>6.8978640000000002</v>
      </c>
      <c r="D20795" s="429">
        <v>3.0540060000000002</v>
      </c>
      <c r="E20795" s="429">
        <v>3.843858</v>
      </c>
      <c r="F20795" s="429">
        <v>8.5690810000000113</v>
      </c>
    </row>
    <row r="20796" spans="1:6" x14ac:dyDescent="0.3">
      <c r="A20796" s="336">
        <v>65791</v>
      </c>
      <c r="B20796" s="2" t="s">
        <v>295</v>
      </c>
      <c r="C20796" s="429">
        <v>6.9356200000000001</v>
      </c>
      <c r="D20796" s="429">
        <v>3.1188340000000001</v>
      </c>
      <c r="E20796" s="429">
        <v>3.816786</v>
      </c>
      <c r="F20796" s="429">
        <v>8.6896310000000128</v>
      </c>
    </row>
    <row r="20797" spans="1:6" x14ac:dyDescent="0.3">
      <c r="A20797" s="336">
        <v>65793</v>
      </c>
      <c r="B20797" s="2" t="s">
        <v>295</v>
      </c>
      <c r="C20797" s="429">
        <v>6.8289220000000004</v>
      </c>
      <c r="D20797" s="429">
        <v>3.131745</v>
      </c>
      <c r="E20797" s="429">
        <v>3.6971770000000004</v>
      </c>
      <c r="F20797" s="429">
        <v>8.7277730000000133</v>
      </c>
    </row>
    <row r="20798" spans="1:6" x14ac:dyDescent="0.3">
      <c r="A20798" s="336">
        <v>65802</v>
      </c>
      <c r="B20798" s="2" t="s">
        <v>295</v>
      </c>
      <c r="C20798" s="429">
        <v>7.0230870000000003</v>
      </c>
      <c r="D20798" s="429">
        <v>2.5752060000000001</v>
      </c>
      <c r="E20798" s="429">
        <v>4.4478810000000006</v>
      </c>
      <c r="F20798" s="429">
        <v>10.122885999999994</v>
      </c>
    </row>
    <row r="20799" spans="1:6" x14ac:dyDescent="0.3">
      <c r="A20799" s="336">
        <v>65803</v>
      </c>
      <c r="B20799" s="2" t="s">
        <v>295</v>
      </c>
      <c r="C20799" s="429">
        <v>7.0240729999999996</v>
      </c>
      <c r="D20799" s="429">
        <v>2.6161180000000002</v>
      </c>
      <c r="E20799" s="429">
        <v>4.4079549999999994</v>
      </c>
      <c r="F20799" s="429">
        <v>10.179832000000005</v>
      </c>
    </row>
    <row r="20800" spans="1:6" x14ac:dyDescent="0.3">
      <c r="A20800" s="336">
        <v>65804</v>
      </c>
      <c r="B20800" s="2" t="s">
        <v>295</v>
      </c>
      <c r="C20800" s="429">
        <v>6.9988599999999996</v>
      </c>
      <c r="D20800" s="429">
        <v>2.6033490000000001</v>
      </c>
      <c r="E20800" s="429">
        <v>4.3955109999999991</v>
      </c>
      <c r="F20800" s="429">
        <v>9.9061950000000039</v>
      </c>
    </row>
    <row r="20801" spans="1:6" x14ac:dyDescent="0.3">
      <c r="A20801" s="336">
        <v>65806</v>
      </c>
      <c r="B20801" s="2" t="s">
        <v>295</v>
      </c>
      <c r="C20801" s="429">
        <v>7.0160450000000001</v>
      </c>
      <c r="D20801" s="429">
        <v>2.5834549999999998</v>
      </c>
      <c r="E20801" s="429">
        <v>4.4325900000000003</v>
      </c>
      <c r="F20801" s="429">
        <v>10.050747000000001</v>
      </c>
    </row>
    <row r="20802" spans="1:6" x14ac:dyDescent="0.3">
      <c r="A20802" s="336">
        <v>65807</v>
      </c>
      <c r="B20802" s="2" t="s">
        <v>295</v>
      </c>
      <c r="C20802" s="429">
        <v>7.016216</v>
      </c>
      <c r="D20802" s="429">
        <v>2.5702400000000001</v>
      </c>
      <c r="E20802" s="429">
        <v>4.4459759999999999</v>
      </c>
      <c r="F20802" s="429">
        <v>10.044326000000005</v>
      </c>
    </row>
    <row r="20803" spans="1:6" x14ac:dyDescent="0.3">
      <c r="A20803" s="336">
        <v>65809</v>
      </c>
      <c r="B20803" s="2" t="s">
        <v>295</v>
      </c>
      <c r="C20803" s="429">
        <v>6.9900820000000001</v>
      </c>
      <c r="D20803" s="429">
        <v>2.6452610000000001</v>
      </c>
      <c r="E20803" s="429">
        <v>4.3448209999999996</v>
      </c>
      <c r="F20803" s="429">
        <v>9.8227309999999903</v>
      </c>
    </row>
    <row r="20804" spans="1:6" x14ac:dyDescent="0.3">
      <c r="A20804" s="336">
        <v>65810</v>
      </c>
      <c r="B20804" s="2" t="s">
        <v>295</v>
      </c>
      <c r="C20804" s="429">
        <v>7.0083770000000003</v>
      </c>
      <c r="D20804" s="429">
        <v>2.5752700000000002</v>
      </c>
      <c r="E20804" s="429">
        <v>4.4331069999999997</v>
      </c>
      <c r="F20804" s="429">
        <v>9.9656730000000024</v>
      </c>
    </row>
    <row r="20805" spans="1:6" x14ac:dyDescent="0.3">
      <c r="A20805" s="336">
        <v>66002</v>
      </c>
      <c r="B20805" s="2" t="s">
        <v>295</v>
      </c>
      <c r="C20805" s="429">
        <v>7.3395599999999996</v>
      </c>
      <c r="D20805" s="429">
        <v>3.5434350000000001</v>
      </c>
      <c r="E20805" s="429">
        <v>3.7961249999999995</v>
      </c>
      <c r="F20805" s="429">
        <v>14.676641999999994</v>
      </c>
    </row>
    <row r="20806" spans="1:6" x14ac:dyDescent="0.3">
      <c r="A20806" s="336">
        <v>66006</v>
      </c>
      <c r="B20806" s="2" t="s">
        <v>295</v>
      </c>
      <c r="C20806" s="429">
        <v>7.4437620000000004</v>
      </c>
      <c r="D20806" s="429">
        <v>3.237914</v>
      </c>
      <c r="E20806" s="429">
        <v>4.2058480000000005</v>
      </c>
      <c r="F20806" s="429">
        <v>15.137873999999996</v>
      </c>
    </row>
    <row r="20807" spans="1:6" x14ac:dyDescent="0.3">
      <c r="A20807" s="336">
        <v>66007</v>
      </c>
      <c r="B20807" s="2" t="s">
        <v>295</v>
      </c>
      <c r="C20807" s="429">
        <v>7.4153190000000002</v>
      </c>
      <c r="D20807" s="429">
        <v>4.0178510000000003</v>
      </c>
      <c r="E20807" s="429">
        <v>3.3974679999999999</v>
      </c>
      <c r="F20807" s="429">
        <v>12.567419000000001</v>
      </c>
    </row>
    <row r="20808" spans="1:6" x14ac:dyDescent="0.3">
      <c r="A20808" s="336">
        <v>66008</v>
      </c>
      <c r="B20808" s="2" t="s">
        <v>295</v>
      </c>
      <c r="C20808" s="429">
        <v>7.3277140000000003</v>
      </c>
      <c r="D20808" s="429">
        <v>3.3009300000000001</v>
      </c>
      <c r="E20808" s="429">
        <v>4.0267840000000001</v>
      </c>
      <c r="F20808" s="429">
        <v>15.750697999999993</v>
      </c>
    </row>
    <row r="20809" spans="1:6" x14ac:dyDescent="0.3">
      <c r="A20809" s="336">
        <v>66010</v>
      </c>
      <c r="B20809" s="2" t="s">
        <v>295</v>
      </c>
      <c r="C20809" s="429">
        <v>7.5380979999999997</v>
      </c>
      <c r="D20809" s="429">
        <v>3.14574</v>
      </c>
      <c r="E20809" s="429">
        <v>4.3923579999999998</v>
      </c>
      <c r="F20809" s="429">
        <v>15.050734999999996</v>
      </c>
    </row>
    <row r="20810" spans="1:6" x14ac:dyDescent="0.3">
      <c r="A20810" s="336">
        <v>66012</v>
      </c>
      <c r="B20810" s="2" t="s">
        <v>295</v>
      </c>
      <c r="C20810" s="429">
        <v>7.4115869999999999</v>
      </c>
      <c r="D20810" s="429">
        <v>3.7599459999999998</v>
      </c>
      <c r="E20810" s="429">
        <v>3.6516410000000001</v>
      </c>
      <c r="F20810" s="429">
        <v>13.268273000000001</v>
      </c>
    </row>
    <row r="20811" spans="1:6" x14ac:dyDescent="0.3">
      <c r="A20811" s="336">
        <v>66013</v>
      </c>
      <c r="B20811" s="2" t="s">
        <v>295</v>
      </c>
      <c r="C20811" s="429">
        <v>7.3456279999999996</v>
      </c>
      <c r="D20811" s="429">
        <v>3.1931539999999998</v>
      </c>
      <c r="E20811" s="429">
        <v>4.1524739999999998</v>
      </c>
      <c r="F20811" s="429">
        <v>14.543961000000003</v>
      </c>
    </row>
    <row r="20812" spans="1:6" x14ac:dyDescent="0.3">
      <c r="A20812" s="336">
        <v>66014</v>
      </c>
      <c r="B20812" s="2" t="s">
        <v>295</v>
      </c>
      <c r="C20812" s="429">
        <v>7.5198330000000002</v>
      </c>
      <c r="D20812" s="429">
        <v>3.1586780000000001</v>
      </c>
      <c r="E20812" s="429">
        <v>4.3611550000000001</v>
      </c>
      <c r="F20812" s="429">
        <v>15.102617000000002</v>
      </c>
    </row>
    <row r="20813" spans="1:6" x14ac:dyDescent="0.3">
      <c r="A20813" s="336">
        <v>66015</v>
      </c>
      <c r="B20813" s="2" t="s">
        <v>295</v>
      </c>
      <c r="C20813" s="429">
        <v>7.5895849999999996</v>
      </c>
      <c r="D20813" s="429">
        <v>3.2084779999999999</v>
      </c>
      <c r="E20813" s="429">
        <v>4.3811070000000001</v>
      </c>
      <c r="F20813" s="429">
        <v>16.604894999999992</v>
      </c>
    </row>
    <row r="20814" spans="1:6" x14ac:dyDescent="0.3">
      <c r="A20814" s="336">
        <v>66016</v>
      </c>
      <c r="B20814" s="2" t="s">
        <v>295</v>
      </c>
      <c r="C20814" s="429">
        <v>7.3077870000000003</v>
      </c>
      <c r="D20814" s="429">
        <v>3.4753609999999999</v>
      </c>
      <c r="E20814" s="429">
        <v>3.8324260000000003</v>
      </c>
      <c r="F20814" s="429">
        <v>14.661145999999995</v>
      </c>
    </row>
    <row r="20815" spans="1:6" x14ac:dyDescent="0.3">
      <c r="A20815" s="336">
        <v>66017</v>
      </c>
      <c r="B20815" s="2" t="s">
        <v>295</v>
      </c>
      <c r="C20815" s="429">
        <v>7.3476220000000003</v>
      </c>
      <c r="D20815" s="429">
        <v>3.2990149999999998</v>
      </c>
      <c r="E20815" s="429">
        <v>4.0486070000000005</v>
      </c>
      <c r="F20815" s="429">
        <v>15.869178000000012</v>
      </c>
    </row>
    <row r="20816" spans="1:6" x14ac:dyDescent="0.3">
      <c r="A20816" s="336">
        <v>66018</v>
      </c>
      <c r="B20816" s="2" t="s">
        <v>295</v>
      </c>
      <c r="C20816" s="429">
        <v>7.4213610000000001</v>
      </c>
      <c r="D20816" s="429">
        <v>3.543256</v>
      </c>
      <c r="E20816" s="429">
        <v>3.8781050000000001</v>
      </c>
      <c r="F20816" s="429">
        <v>13.934173999999992</v>
      </c>
    </row>
    <row r="20817" spans="1:6" x14ac:dyDescent="0.3">
      <c r="A20817" s="336">
        <v>66020</v>
      </c>
      <c r="B20817" s="2" t="s">
        <v>295</v>
      </c>
      <c r="C20817" s="429">
        <v>7.35839</v>
      </c>
      <c r="D20817" s="429">
        <v>3.8886370000000001</v>
      </c>
      <c r="E20817" s="429">
        <v>3.4697529999999999</v>
      </c>
      <c r="F20817" s="429">
        <v>13.176341999999998</v>
      </c>
    </row>
    <row r="20818" spans="1:6" x14ac:dyDescent="0.3">
      <c r="A20818" s="336">
        <v>66021</v>
      </c>
      <c r="B20818" s="2" t="s">
        <v>295</v>
      </c>
      <c r="C20818" s="429">
        <v>7.4116879999999998</v>
      </c>
      <c r="D20818" s="429">
        <v>3.3014579999999998</v>
      </c>
      <c r="E20818" s="429">
        <v>4.1102299999999996</v>
      </c>
      <c r="F20818" s="429">
        <v>14.621780000000001</v>
      </c>
    </row>
    <row r="20819" spans="1:6" x14ac:dyDescent="0.3">
      <c r="A20819" s="336">
        <v>66023</v>
      </c>
      <c r="B20819" s="2" t="s">
        <v>295</v>
      </c>
      <c r="C20819" s="429">
        <v>7.3444799999999999</v>
      </c>
      <c r="D20819" s="429">
        <v>3.2750499999999998</v>
      </c>
      <c r="E20819" s="429">
        <v>4.0694300000000005</v>
      </c>
      <c r="F20819" s="429">
        <v>15.586112000000007</v>
      </c>
    </row>
    <row r="20820" spans="1:6" x14ac:dyDescent="0.3">
      <c r="A20820" s="336">
        <v>66025</v>
      </c>
      <c r="B20820" s="2" t="s">
        <v>295</v>
      </c>
      <c r="C20820" s="429">
        <v>7.4576849999999997</v>
      </c>
      <c r="D20820" s="429">
        <v>3.4277730000000002</v>
      </c>
      <c r="E20820" s="429">
        <v>4.0299119999999995</v>
      </c>
      <c r="F20820" s="429">
        <v>14.435026000000001</v>
      </c>
    </row>
    <row r="20821" spans="1:6" x14ac:dyDescent="0.3">
      <c r="A20821" s="336">
        <v>66026</v>
      </c>
      <c r="B20821" s="2" t="s">
        <v>295</v>
      </c>
      <c r="C20821" s="429">
        <v>7.487107</v>
      </c>
      <c r="D20821" s="429">
        <v>3.1617829999999998</v>
      </c>
      <c r="E20821" s="429">
        <v>4.3253240000000002</v>
      </c>
      <c r="F20821" s="429">
        <v>14.858584999999991</v>
      </c>
    </row>
    <row r="20822" spans="1:6" x14ac:dyDescent="0.3">
      <c r="A20822" s="336">
        <v>66027</v>
      </c>
      <c r="B20822" s="2" t="s">
        <v>295</v>
      </c>
      <c r="C20822" s="429">
        <v>7.4000570000000003</v>
      </c>
      <c r="D20822" s="429">
        <v>4.2396890000000003</v>
      </c>
      <c r="E20822" s="429">
        <v>3.1603680000000001</v>
      </c>
      <c r="F20822" s="429">
        <v>12.251217000000004</v>
      </c>
    </row>
    <row r="20823" spans="1:6" x14ac:dyDescent="0.3">
      <c r="A20823" s="336">
        <v>66030</v>
      </c>
      <c r="B20823" s="2" t="s">
        <v>295</v>
      </c>
      <c r="C20823" s="429">
        <v>7.3921489999999999</v>
      </c>
      <c r="D20823" s="429">
        <v>3.3624540000000001</v>
      </c>
      <c r="E20823" s="429">
        <v>4.0296950000000002</v>
      </c>
      <c r="F20823" s="429">
        <v>14.412759000000001</v>
      </c>
    </row>
    <row r="20824" spans="1:6" x14ac:dyDescent="0.3">
      <c r="A20824" s="336">
        <v>66031</v>
      </c>
      <c r="B20824" s="2" t="s">
        <v>295</v>
      </c>
      <c r="C20824" s="429">
        <v>7.3744379999999996</v>
      </c>
      <c r="D20824" s="429">
        <v>3.3709169999999999</v>
      </c>
      <c r="E20824" s="429">
        <v>4.0035209999999992</v>
      </c>
      <c r="F20824" s="429">
        <v>14.26858</v>
      </c>
    </row>
    <row r="20825" spans="1:6" x14ac:dyDescent="0.3">
      <c r="A20825" s="336">
        <v>66032</v>
      </c>
      <c r="B20825" s="2" t="s">
        <v>295</v>
      </c>
      <c r="C20825" s="429">
        <v>7.5143990000000001</v>
      </c>
      <c r="D20825" s="429">
        <v>3.1975910000000001</v>
      </c>
      <c r="E20825" s="429">
        <v>4.316808</v>
      </c>
      <c r="F20825" s="429">
        <v>15.932471000000007</v>
      </c>
    </row>
    <row r="20826" spans="1:6" x14ac:dyDescent="0.3">
      <c r="A20826" s="336">
        <v>66033</v>
      </c>
      <c r="B20826" s="2" t="s">
        <v>295</v>
      </c>
      <c r="C20826" s="429">
        <v>7.5076270000000003</v>
      </c>
      <c r="D20826" s="429">
        <v>3.1735959999999999</v>
      </c>
      <c r="E20826" s="429">
        <v>4.3340310000000004</v>
      </c>
      <c r="F20826" s="429">
        <v>15.408397000000001</v>
      </c>
    </row>
    <row r="20827" spans="1:6" x14ac:dyDescent="0.3">
      <c r="A20827" s="336">
        <v>66035</v>
      </c>
      <c r="B20827" s="2" t="s">
        <v>295</v>
      </c>
      <c r="C20827" s="429">
        <v>7.3448630000000001</v>
      </c>
      <c r="D20827" s="429">
        <v>3.2653099999999999</v>
      </c>
      <c r="E20827" s="429">
        <v>4.0795530000000007</v>
      </c>
      <c r="F20827" s="429">
        <v>16.383912000000013</v>
      </c>
    </row>
    <row r="20828" spans="1:6" x14ac:dyDescent="0.3">
      <c r="A20828" s="336">
        <v>66039</v>
      </c>
      <c r="B20828" s="2" t="s">
        <v>295</v>
      </c>
      <c r="C20828" s="429">
        <v>7.525868</v>
      </c>
      <c r="D20828" s="429">
        <v>3.1689509999999999</v>
      </c>
      <c r="E20828" s="429">
        <v>4.3569170000000002</v>
      </c>
      <c r="F20828" s="429">
        <v>15.684354000000006</v>
      </c>
    </row>
    <row r="20829" spans="1:6" x14ac:dyDescent="0.3">
      <c r="A20829" s="336">
        <v>66040</v>
      </c>
      <c r="B20829" s="2" t="s">
        <v>295</v>
      </c>
      <c r="C20829" s="429">
        <v>7.4762599999999999</v>
      </c>
      <c r="D20829" s="429">
        <v>3.150687</v>
      </c>
      <c r="E20829" s="429">
        <v>4.3255730000000003</v>
      </c>
      <c r="F20829" s="429">
        <v>14.631484000000007</v>
      </c>
    </row>
    <row r="20830" spans="1:6" x14ac:dyDescent="0.3">
      <c r="A20830" s="336">
        <v>66041</v>
      </c>
      <c r="B20830" s="2" t="s">
        <v>295</v>
      </c>
      <c r="C20830" s="429">
        <v>7.3490140000000004</v>
      </c>
      <c r="D20830" s="429">
        <v>3.3255870000000001</v>
      </c>
      <c r="E20830" s="429">
        <v>4.0234269999999999</v>
      </c>
      <c r="F20830" s="429">
        <v>15.499856000000005</v>
      </c>
    </row>
    <row r="20831" spans="1:6" x14ac:dyDescent="0.3">
      <c r="A20831" s="336">
        <v>66042</v>
      </c>
      <c r="B20831" s="2" t="s">
        <v>295</v>
      </c>
      <c r="C20831" s="429">
        <v>7.4926490000000001</v>
      </c>
      <c r="D20831" s="429">
        <v>3.1665740000000002</v>
      </c>
      <c r="E20831" s="429">
        <v>4.3260749999999994</v>
      </c>
      <c r="F20831" s="429">
        <v>15.174661</v>
      </c>
    </row>
    <row r="20832" spans="1:6" x14ac:dyDescent="0.3">
      <c r="A20832" s="336">
        <v>66043</v>
      </c>
      <c r="B20832" s="2" t="s">
        <v>295</v>
      </c>
      <c r="C20832" s="429">
        <v>7.4138580000000003</v>
      </c>
      <c r="D20832" s="429">
        <v>4.3079809999999998</v>
      </c>
      <c r="E20832" s="429">
        <v>3.1058770000000004</v>
      </c>
      <c r="F20832" s="429">
        <v>11.846895000000011</v>
      </c>
    </row>
    <row r="20833" spans="1:6" x14ac:dyDescent="0.3">
      <c r="A20833" s="336">
        <v>66044</v>
      </c>
      <c r="B20833" s="2" t="s">
        <v>295</v>
      </c>
      <c r="C20833" s="429">
        <v>7.4101720000000002</v>
      </c>
      <c r="D20833" s="429">
        <v>3.4622570000000001</v>
      </c>
      <c r="E20833" s="429">
        <v>3.9479150000000001</v>
      </c>
      <c r="F20833" s="429">
        <v>14.386564</v>
      </c>
    </row>
    <row r="20834" spans="1:6" x14ac:dyDescent="0.3">
      <c r="A20834" s="336">
        <v>66045</v>
      </c>
      <c r="B20834" s="2" t="s">
        <v>295</v>
      </c>
      <c r="C20834" s="429">
        <v>7.4295609999999996</v>
      </c>
      <c r="D20834" s="429">
        <v>3.3282210000000001</v>
      </c>
      <c r="E20834" s="429">
        <v>4.1013399999999995</v>
      </c>
      <c r="F20834" s="429">
        <v>14.877673000000001</v>
      </c>
    </row>
    <row r="20835" spans="1:6" x14ac:dyDescent="0.3">
      <c r="A20835" s="336">
        <v>66046</v>
      </c>
      <c r="B20835" s="2" t="s">
        <v>295</v>
      </c>
      <c r="C20835" s="429">
        <v>7.4521300000000004</v>
      </c>
      <c r="D20835" s="429">
        <v>3.3263760000000002</v>
      </c>
      <c r="E20835" s="429">
        <v>4.1257540000000006</v>
      </c>
      <c r="F20835" s="429">
        <v>14.850401999999988</v>
      </c>
    </row>
    <row r="20836" spans="1:6" x14ac:dyDescent="0.3">
      <c r="A20836" s="336">
        <v>66047</v>
      </c>
      <c r="B20836" s="2" t="s">
        <v>295</v>
      </c>
      <c r="C20836" s="429">
        <v>7.4059200000000001</v>
      </c>
      <c r="D20836" s="429">
        <v>3.2390189999999999</v>
      </c>
      <c r="E20836" s="429">
        <v>4.1669010000000002</v>
      </c>
      <c r="F20836" s="429">
        <v>15.620923000000005</v>
      </c>
    </row>
    <row r="20837" spans="1:6" x14ac:dyDescent="0.3">
      <c r="A20837" s="336">
        <v>66048</v>
      </c>
      <c r="B20837" s="2" t="s">
        <v>295</v>
      </c>
      <c r="C20837" s="429">
        <v>7.398549</v>
      </c>
      <c r="D20837" s="429">
        <v>4.1280950000000001</v>
      </c>
      <c r="E20837" s="429">
        <v>3.270454</v>
      </c>
      <c r="F20837" s="429">
        <v>12.386976000000004</v>
      </c>
    </row>
    <row r="20838" spans="1:6" x14ac:dyDescent="0.3">
      <c r="A20838" s="336">
        <v>66049</v>
      </c>
      <c r="B20838" s="2" t="s">
        <v>295</v>
      </c>
      <c r="C20838" s="429">
        <v>7.3901209999999997</v>
      </c>
      <c r="D20838" s="429">
        <v>3.267395</v>
      </c>
      <c r="E20838" s="429">
        <v>4.1227260000000001</v>
      </c>
      <c r="F20838" s="429">
        <v>15.475011000000009</v>
      </c>
    </row>
    <row r="20839" spans="1:6" x14ac:dyDescent="0.3">
      <c r="A20839" s="336">
        <v>66050</v>
      </c>
      <c r="B20839" s="2" t="s">
        <v>295</v>
      </c>
      <c r="C20839" s="429">
        <v>7.3505440000000002</v>
      </c>
      <c r="D20839" s="429">
        <v>3.1942279999999998</v>
      </c>
      <c r="E20839" s="429">
        <v>4.1563160000000003</v>
      </c>
      <c r="F20839" s="429">
        <v>15.993362999999999</v>
      </c>
    </row>
    <row r="20840" spans="1:6" x14ac:dyDescent="0.3">
      <c r="A20840" s="336">
        <v>66052</v>
      </c>
      <c r="B20840" s="2" t="s">
        <v>295</v>
      </c>
      <c r="C20840" s="429">
        <v>7.4424510000000001</v>
      </c>
      <c r="D20840" s="429">
        <v>3.624978</v>
      </c>
      <c r="E20840" s="429">
        <v>3.8174730000000001</v>
      </c>
      <c r="F20840" s="429">
        <v>13.770924000000001</v>
      </c>
    </row>
    <row r="20841" spans="1:6" x14ac:dyDescent="0.3">
      <c r="A20841" s="336">
        <v>66053</v>
      </c>
      <c r="B20841" s="2" t="s">
        <v>295</v>
      </c>
      <c r="C20841" s="429">
        <v>7.3834160000000004</v>
      </c>
      <c r="D20841" s="429">
        <v>3.1675</v>
      </c>
      <c r="E20841" s="429">
        <v>4.215916</v>
      </c>
      <c r="F20841" s="429">
        <v>14.533921999999997</v>
      </c>
    </row>
    <row r="20842" spans="1:6" x14ac:dyDescent="0.3">
      <c r="A20842" s="336">
        <v>66054</v>
      </c>
      <c r="B20842" s="2" t="s">
        <v>295</v>
      </c>
      <c r="C20842" s="429">
        <v>7.3426859999999996</v>
      </c>
      <c r="D20842" s="429">
        <v>3.6774399999999998</v>
      </c>
      <c r="E20842" s="429">
        <v>3.6652459999999998</v>
      </c>
      <c r="F20842" s="429">
        <v>13.658093999999998</v>
      </c>
    </row>
    <row r="20843" spans="1:6" x14ac:dyDescent="0.3">
      <c r="A20843" s="336">
        <v>66056</v>
      </c>
      <c r="B20843" s="2" t="s">
        <v>295</v>
      </c>
      <c r="C20843" s="429">
        <v>7.5358299999999998</v>
      </c>
      <c r="D20843" s="429">
        <v>3.1485560000000001</v>
      </c>
      <c r="E20843" s="429">
        <v>4.3872739999999997</v>
      </c>
      <c r="F20843" s="429">
        <v>14.697620999999998</v>
      </c>
    </row>
    <row r="20844" spans="1:6" x14ac:dyDescent="0.3">
      <c r="A20844" s="336">
        <v>66058</v>
      </c>
      <c r="B20844" s="2" t="s">
        <v>295</v>
      </c>
      <c r="C20844" s="429">
        <v>7.4001749999999999</v>
      </c>
      <c r="D20844" s="429">
        <v>3.2164760000000001</v>
      </c>
      <c r="E20844" s="429">
        <v>4.1836989999999998</v>
      </c>
      <c r="F20844" s="429">
        <v>16.100760000000001</v>
      </c>
    </row>
    <row r="20845" spans="1:6" x14ac:dyDescent="0.3">
      <c r="A20845" s="336">
        <v>66060</v>
      </c>
      <c r="B20845" s="2" t="s">
        <v>295</v>
      </c>
      <c r="C20845" s="429">
        <v>7.2995159999999997</v>
      </c>
      <c r="D20845" s="429">
        <v>3.3887619999999998</v>
      </c>
      <c r="E20845" s="429">
        <v>3.9107539999999998</v>
      </c>
      <c r="F20845" s="429">
        <v>14.889285999999998</v>
      </c>
    </row>
    <row r="20846" spans="1:6" x14ac:dyDescent="0.3">
      <c r="A20846" s="336">
        <v>66061</v>
      </c>
      <c r="B20846" s="2" t="s">
        <v>295</v>
      </c>
      <c r="C20846" s="429">
        <v>7.3742679999999998</v>
      </c>
      <c r="D20846" s="429">
        <v>3.4026809999999998</v>
      </c>
      <c r="E20846" s="429">
        <v>3.971587</v>
      </c>
      <c r="F20846" s="429">
        <v>14.032500999999996</v>
      </c>
    </row>
    <row r="20847" spans="1:6" x14ac:dyDescent="0.3">
      <c r="A20847" s="336">
        <v>66062</v>
      </c>
      <c r="B20847" s="2" t="s">
        <v>295</v>
      </c>
      <c r="C20847" s="429">
        <v>7.3420300000000003</v>
      </c>
      <c r="D20847" s="429">
        <v>3.2437520000000002</v>
      </c>
      <c r="E20847" s="429">
        <v>4.0982780000000005</v>
      </c>
      <c r="F20847" s="429">
        <v>14.162194999999997</v>
      </c>
    </row>
    <row r="20848" spans="1:6" x14ac:dyDescent="0.3">
      <c r="A20848" s="336">
        <v>66064</v>
      </c>
      <c r="B20848" s="2" t="s">
        <v>295</v>
      </c>
      <c r="C20848" s="429">
        <v>7.4809999999999999</v>
      </c>
      <c r="D20848" s="429">
        <v>3.1705260000000002</v>
      </c>
      <c r="E20848" s="429">
        <v>4.3104739999999993</v>
      </c>
      <c r="F20848" s="429">
        <v>14.978604999999988</v>
      </c>
    </row>
    <row r="20849" spans="1:6" x14ac:dyDescent="0.3">
      <c r="A20849" s="336">
        <v>66066</v>
      </c>
      <c r="B20849" s="2" t="s">
        <v>295</v>
      </c>
      <c r="C20849" s="429">
        <v>7.3252569999999997</v>
      </c>
      <c r="D20849" s="429">
        <v>3.392671</v>
      </c>
      <c r="E20849" s="429">
        <v>3.9325859999999997</v>
      </c>
      <c r="F20849" s="429">
        <v>14.768507000000007</v>
      </c>
    </row>
    <row r="20850" spans="1:6" x14ac:dyDescent="0.3">
      <c r="A20850" s="336">
        <v>66067</v>
      </c>
      <c r="B20850" s="2" t="s">
        <v>295</v>
      </c>
      <c r="C20850" s="429">
        <v>7.4871119999999998</v>
      </c>
      <c r="D20850" s="429">
        <v>3.1795520000000002</v>
      </c>
      <c r="E20850" s="429">
        <v>4.3075599999999996</v>
      </c>
      <c r="F20850" s="429">
        <v>15.478830999999992</v>
      </c>
    </row>
    <row r="20851" spans="1:6" x14ac:dyDescent="0.3">
      <c r="A20851" s="336">
        <v>66070</v>
      </c>
      <c r="B20851" s="2" t="s">
        <v>295</v>
      </c>
      <c r="C20851" s="429">
        <v>7.313815</v>
      </c>
      <c r="D20851" s="429">
        <v>3.2079369999999998</v>
      </c>
      <c r="E20851" s="429">
        <v>4.1058780000000006</v>
      </c>
      <c r="F20851" s="429">
        <v>15.624732999999999</v>
      </c>
    </row>
    <row r="20852" spans="1:6" x14ac:dyDescent="0.3">
      <c r="A20852" s="336">
        <v>66071</v>
      </c>
      <c r="B20852" s="2" t="s">
        <v>295</v>
      </c>
      <c r="C20852" s="429">
        <v>7.4360220000000004</v>
      </c>
      <c r="D20852" s="429">
        <v>3.1905359999999998</v>
      </c>
      <c r="E20852" s="429">
        <v>4.2454860000000005</v>
      </c>
      <c r="F20852" s="429">
        <v>14.740451</v>
      </c>
    </row>
    <row r="20853" spans="1:6" x14ac:dyDescent="0.3">
      <c r="A20853" s="336">
        <v>66072</v>
      </c>
      <c r="B20853" s="2" t="s">
        <v>295</v>
      </c>
      <c r="C20853" s="429">
        <v>7.505255</v>
      </c>
      <c r="D20853" s="429">
        <v>3.1622520000000001</v>
      </c>
      <c r="E20853" s="429">
        <v>4.3430029999999995</v>
      </c>
      <c r="F20853" s="429">
        <v>15.061164999999995</v>
      </c>
    </row>
    <row r="20854" spans="1:6" x14ac:dyDescent="0.3">
      <c r="A20854" s="336">
        <v>66073</v>
      </c>
      <c r="B20854" s="2" t="s">
        <v>295</v>
      </c>
      <c r="C20854" s="429">
        <v>7.3517029999999997</v>
      </c>
      <c r="D20854" s="429">
        <v>3.259064</v>
      </c>
      <c r="E20854" s="429">
        <v>4.0926390000000001</v>
      </c>
      <c r="F20854" s="429">
        <v>15.385197000000005</v>
      </c>
    </row>
    <row r="20855" spans="1:6" x14ac:dyDescent="0.3">
      <c r="A20855" s="336">
        <v>66075</v>
      </c>
      <c r="B20855" s="2" t="s">
        <v>295</v>
      </c>
      <c r="C20855" s="429">
        <v>7.5120639999999996</v>
      </c>
      <c r="D20855" s="429">
        <v>3.1395819999999999</v>
      </c>
      <c r="E20855" s="429">
        <v>4.3724819999999998</v>
      </c>
      <c r="F20855" s="429">
        <v>14.419113999999993</v>
      </c>
    </row>
    <row r="20856" spans="1:6" x14ac:dyDescent="0.3">
      <c r="A20856" s="336">
        <v>66076</v>
      </c>
      <c r="B20856" s="2" t="s">
        <v>295</v>
      </c>
      <c r="C20856" s="429">
        <v>7.4475829999999998</v>
      </c>
      <c r="D20856" s="429">
        <v>3.234534</v>
      </c>
      <c r="E20856" s="429">
        <v>4.2130489999999998</v>
      </c>
      <c r="F20856" s="429">
        <v>16.241526999999991</v>
      </c>
    </row>
    <row r="20857" spans="1:6" x14ac:dyDescent="0.3">
      <c r="A20857" s="336">
        <v>66078</v>
      </c>
      <c r="B20857" s="2" t="s">
        <v>295</v>
      </c>
      <c r="C20857" s="429">
        <v>7.5117130000000003</v>
      </c>
      <c r="D20857" s="429">
        <v>3.1824590000000001</v>
      </c>
      <c r="E20857" s="429">
        <v>4.3292540000000006</v>
      </c>
      <c r="F20857" s="429">
        <v>15.668572000000005</v>
      </c>
    </row>
    <row r="20858" spans="1:6" x14ac:dyDescent="0.3">
      <c r="A20858" s="336">
        <v>66079</v>
      </c>
      <c r="B20858" s="2" t="s">
        <v>295</v>
      </c>
      <c r="C20858" s="429">
        <v>7.484998</v>
      </c>
      <c r="D20858" s="429">
        <v>3.1621260000000002</v>
      </c>
      <c r="E20858" s="429">
        <v>4.3228720000000003</v>
      </c>
      <c r="F20858" s="429">
        <v>15.120343000000005</v>
      </c>
    </row>
    <row r="20859" spans="1:6" x14ac:dyDescent="0.3">
      <c r="A20859" s="336">
        <v>66080</v>
      </c>
      <c r="B20859" s="2" t="s">
        <v>295</v>
      </c>
      <c r="C20859" s="429">
        <v>7.5129570000000001</v>
      </c>
      <c r="D20859" s="429">
        <v>3.1964090000000001</v>
      </c>
      <c r="E20859" s="429">
        <v>4.3165480000000001</v>
      </c>
      <c r="F20859" s="429">
        <v>15.817481000000001</v>
      </c>
    </row>
    <row r="20860" spans="1:6" x14ac:dyDescent="0.3">
      <c r="A20860" s="336">
        <v>66083</v>
      </c>
      <c r="B20860" s="2" t="s">
        <v>295</v>
      </c>
      <c r="C20860" s="429">
        <v>7.3711820000000001</v>
      </c>
      <c r="D20860" s="429">
        <v>3.2436280000000002</v>
      </c>
      <c r="E20860" s="429">
        <v>4.1275539999999999</v>
      </c>
      <c r="F20860" s="429">
        <v>14.534160999999997</v>
      </c>
    </row>
    <row r="20861" spans="1:6" x14ac:dyDescent="0.3">
      <c r="A20861" s="336">
        <v>66085</v>
      </c>
      <c r="B20861" s="2" t="s">
        <v>295</v>
      </c>
      <c r="C20861" s="429">
        <v>7.3406570000000002</v>
      </c>
      <c r="D20861" s="429">
        <v>3.2196950000000002</v>
      </c>
      <c r="E20861" s="429">
        <v>4.1209620000000005</v>
      </c>
      <c r="F20861" s="429">
        <v>14.626375999999993</v>
      </c>
    </row>
    <row r="20862" spans="1:6" x14ac:dyDescent="0.3">
      <c r="A20862" s="336">
        <v>66086</v>
      </c>
      <c r="B20862" s="2" t="s">
        <v>295</v>
      </c>
      <c r="C20862" s="429">
        <v>7.4186639999999997</v>
      </c>
      <c r="D20862" s="429">
        <v>3.7761529999999999</v>
      </c>
      <c r="E20862" s="429">
        <v>3.6425109999999998</v>
      </c>
      <c r="F20862" s="429">
        <v>13.301621000000011</v>
      </c>
    </row>
    <row r="20863" spans="1:6" x14ac:dyDescent="0.3">
      <c r="A20863" s="336">
        <v>66087</v>
      </c>
      <c r="B20863" s="2" t="s">
        <v>295</v>
      </c>
      <c r="C20863" s="429">
        <v>7.3132229999999998</v>
      </c>
      <c r="D20863" s="429">
        <v>3.2713380000000001</v>
      </c>
      <c r="E20863" s="429">
        <v>4.0418849999999997</v>
      </c>
      <c r="F20863" s="429">
        <v>15.914981000000004</v>
      </c>
    </row>
    <row r="20864" spans="1:6" x14ac:dyDescent="0.3">
      <c r="A20864" s="336">
        <v>66088</v>
      </c>
      <c r="B20864" s="2" t="s">
        <v>295</v>
      </c>
      <c r="C20864" s="429">
        <v>7.3041390000000002</v>
      </c>
      <c r="D20864" s="429">
        <v>3.2380429999999998</v>
      </c>
      <c r="E20864" s="429">
        <v>4.0660959999999999</v>
      </c>
      <c r="F20864" s="429">
        <v>15.578583000000009</v>
      </c>
    </row>
    <row r="20865" spans="1:6" x14ac:dyDescent="0.3">
      <c r="A20865" s="336">
        <v>66090</v>
      </c>
      <c r="B20865" s="2" t="s">
        <v>295</v>
      </c>
      <c r="C20865" s="429">
        <v>7.29305</v>
      </c>
      <c r="D20865" s="429">
        <v>3.2587359999999999</v>
      </c>
      <c r="E20865" s="429">
        <v>4.0343140000000002</v>
      </c>
      <c r="F20865" s="429">
        <v>15.871931000000011</v>
      </c>
    </row>
    <row r="20866" spans="1:6" x14ac:dyDescent="0.3">
      <c r="A20866" s="336">
        <v>66091</v>
      </c>
      <c r="B20866" s="2" t="s">
        <v>295</v>
      </c>
      <c r="C20866" s="429">
        <v>7.5359090000000002</v>
      </c>
      <c r="D20866" s="429">
        <v>3.2013449999999999</v>
      </c>
      <c r="E20866" s="429">
        <v>4.3345640000000003</v>
      </c>
      <c r="F20866" s="429">
        <v>16.199149000000013</v>
      </c>
    </row>
    <row r="20867" spans="1:6" x14ac:dyDescent="0.3">
      <c r="A20867" s="336">
        <v>66092</v>
      </c>
      <c r="B20867" s="2" t="s">
        <v>295</v>
      </c>
      <c r="C20867" s="429">
        <v>7.4429619999999996</v>
      </c>
      <c r="D20867" s="429">
        <v>3.2191610000000002</v>
      </c>
      <c r="E20867" s="429">
        <v>4.2238009999999999</v>
      </c>
      <c r="F20867" s="429">
        <v>14.870127000000011</v>
      </c>
    </row>
    <row r="20868" spans="1:6" x14ac:dyDescent="0.3">
      <c r="A20868" s="336">
        <v>66093</v>
      </c>
      <c r="B20868" s="2" t="s">
        <v>295</v>
      </c>
      <c r="C20868" s="429">
        <v>7.5607160000000002</v>
      </c>
      <c r="D20868" s="429">
        <v>3.2216109999999998</v>
      </c>
      <c r="E20868" s="429">
        <v>4.339105</v>
      </c>
      <c r="F20868" s="429">
        <v>16.764096000000002</v>
      </c>
    </row>
    <row r="20869" spans="1:6" x14ac:dyDescent="0.3">
      <c r="A20869" s="336">
        <v>66094</v>
      </c>
      <c r="B20869" s="2" t="s">
        <v>295</v>
      </c>
      <c r="C20869" s="429">
        <v>7.3538439999999996</v>
      </c>
      <c r="D20869" s="429">
        <v>3.2604839999999999</v>
      </c>
      <c r="E20869" s="429">
        <v>4.0933599999999997</v>
      </c>
      <c r="F20869" s="429">
        <v>16.813774000000006</v>
      </c>
    </row>
    <row r="20870" spans="1:6" x14ac:dyDescent="0.3">
      <c r="A20870" s="336">
        <v>66095</v>
      </c>
      <c r="B20870" s="2" t="s">
        <v>295</v>
      </c>
      <c r="C20870" s="429">
        <v>7.4840629999999999</v>
      </c>
      <c r="D20870" s="429">
        <v>3.2327599999999999</v>
      </c>
      <c r="E20870" s="429">
        <v>4.2513030000000001</v>
      </c>
      <c r="F20870" s="429">
        <v>16.301147</v>
      </c>
    </row>
    <row r="20871" spans="1:6" x14ac:dyDescent="0.3">
      <c r="A20871" s="336">
        <v>66097</v>
      </c>
      <c r="B20871" s="2" t="s">
        <v>295</v>
      </c>
      <c r="C20871" s="429">
        <v>7.3006690000000001</v>
      </c>
      <c r="D20871" s="429">
        <v>3.5723479999999999</v>
      </c>
      <c r="E20871" s="429">
        <v>3.7283210000000002</v>
      </c>
      <c r="F20871" s="429">
        <v>14.098607999999999</v>
      </c>
    </row>
    <row r="20872" spans="1:6" x14ac:dyDescent="0.3">
      <c r="A20872" s="336">
        <v>66101</v>
      </c>
      <c r="B20872" s="2" t="s">
        <v>295</v>
      </c>
      <c r="C20872" s="429">
        <v>7.4178689999999996</v>
      </c>
      <c r="D20872" s="429">
        <v>3.5062530000000001</v>
      </c>
      <c r="E20872" s="429">
        <v>3.9116159999999995</v>
      </c>
      <c r="F20872" s="429">
        <v>14.62632399999999</v>
      </c>
    </row>
    <row r="20873" spans="1:6" x14ac:dyDescent="0.3">
      <c r="A20873" s="336">
        <v>66102</v>
      </c>
      <c r="B20873" s="2" t="s">
        <v>295</v>
      </c>
      <c r="C20873" s="429">
        <v>7.4130799999999999</v>
      </c>
      <c r="D20873" s="429">
        <v>3.5663830000000001</v>
      </c>
      <c r="E20873" s="429">
        <v>3.8466969999999998</v>
      </c>
      <c r="F20873" s="429">
        <v>14.249137000000005</v>
      </c>
    </row>
    <row r="20874" spans="1:6" x14ac:dyDescent="0.3">
      <c r="A20874" s="336">
        <v>66103</v>
      </c>
      <c r="B20874" s="2" t="s">
        <v>295</v>
      </c>
      <c r="C20874" s="429">
        <v>7.422841</v>
      </c>
      <c r="D20874" s="429">
        <v>3.4580950000000001</v>
      </c>
      <c r="E20874" s="429">
        <v>3.9647459999999999</v>
      </c>
      <c r="F20874" s="429">
        <v>14.68004899999999</v>
      </c>
    </row>
    <row r="20875" spans="1:6" x14ac:dyDescent="0.3">
      <c r="A20875" s="336">
        <v>66104</v>
      </c>
      <c r="B20875" s="2" t="s">
        <v>295</v>
      </c>
      <c r="C20875" s="429">
        <v>7.4002030000000003</v>
      </c>
      <c r="D20875" s="429">
        <v>3.6038600000000001</v>
      </c>
      <c r="E20875" s="429">
        <v>3.7963430000000002</v>
      </c>
      <c r="F20875" s="429">
        <v>14.20366099999999</v>
      </c>
    </row>
    <row r="20876" spans="1:6" x14ac:dyDescent="0.3">
      <c r="A20876" s="336">
        <v>66105</v>
      </c>
      <c r="B20876" s="2" t="s">
        <v>295</v>
      </c>
      <c r="C20876" s="429">
        <v>7.4300899999999999</v>
      </c>
      <c r="D20876" s="429">
        <v>3.4933339999999999</v>
      </c>
      <c r="E20876" s="429">
        <v>3.9367559999999999</v>
      </c>
      <c r="F20876" s="429">
        <v>14.611428000000004</v>
      </c>
    </row>
    <row r="20877" spans="1:6" x14ac:dyDescent="0.3">
      <c r="A20877" s="336">
        <v>66106</v>
      </c>
      <c r="B20877" s="2" t="s">
        <v>295</v>
      </c>
      <c r="C20877" s="429">
        <v>7.4119250000000001</v>
      </c>
      <c r="D20877" s="429">
        <v>3.522535</v>
      </c>
      <c r="E20877" s="429">
        <v>3.8893900000000001</v>
      </c>
      <c r="F20877" s="429">
        <v>14.170146000000003</v>
      </c>
    </row>
    <row r="20878" spans="1:6" x14ac:dyDescent="0.3">
      <c r="A20878" s="336">
        <v>66109</v>
      </c>
      <c r="B20878" s="2" t="s">
        <v>295</v>
      </c>
      <c r="C20878" s="429">
        <v>7.404604</v>
      </c>
      <c r="D20878" s="429">
        <v>3.8885329999999998</v>
      </c>
      <c r="E20878" s="429">
        <v>3.5160710000000002</v>
      </c>
      <c r="F20878" s="429">
        <v>13.114293000000004</v>
      </c>
    </row>
    <row r="20879" spans="1:6" x14ac:dyDescent="0.3">
      <c r="A20879" s="336">
        <v>66111</v>
      </c>
      <c r="B20879" s="2" t="s">
        <v>295</v>
      </c>
      <c r="C20879" s="429">
        <v>7.4089609999999997</v>
      </c>
      <c r="D20879" s="429">
        <v>3.665483</v>
      </c>
      <c r="E20879" s="429">
        <v>3.7434779999999996</v>
      </c>
      <c r="F20879" s="429">
        <v>13.615740000000002</v>
      </c>
    </row>
    <row r="20880" spans="1:6" x14ac:dyDescent="0.3">
      <c r="A20880" s="336">
        <v>66112</v>
      </c>
      <c r="B20880" s="2" t="s">
        <v>295</v>
      </c>
      <c r="C20880" s="429">
        <v>7.4065380000000003</v>
      </c>
      <c r="D20880" s="429">
        <v>3.6683029999999999</v>
      </c>
      <c r="E20880" s="429">
        <v>3.7382350000000004</v>
      </c>
      <c r="F20880" s="429">
        <v>13.727566999999993</v>
      </c>
    </row>
    <row r="20881" spans="1:6" x14ac:dyDescent="0.3">
      <c r="A20881" s="336">
        <v>66113</v>
      </c>
      <c r="B20881" s="2" t="s">
        <v>295</v>
      </c>
      <c r="C20881" s="429">
        <v>7.4041490000000003</v>
      </c>
      <c r="D20881" s="429">
        <v>3.64419</v>
      </c>
      <c r="E20881" s="429">
        <v>3.7599590000000003</v>
      </c>
      <c r="F20881" s="429">
        <v>13.574592000000003</v>
      </c>
    </row>
    <row r="20882" spans="1:6" x14ac:dyDescent="0.3">
      <c r="A20882" s="336">
        <v>66115</v>
      </c>
      <c r="B20882" s="2" t="s">
        <v>295</v>
      </c>
      <c r="C20882" s="429">
        <v>7.4056319999999998</v>
      </c>
      <c r="D20882" s="429">
        <v>3.5046050000000002</v>
      </c>
      <c r="E20882" s="429">
        <v>3.9010269999999996</v>
      </c>
      <c r="F20882" s="429">
        <v>14.686876999999988</v>
      </c>
    </row>
    <row r="20883" spans="1:6" x14ac:dyDescent="0.3">
      <c r="A20883" s="336">
        <v>66118</v>
      </c>
      <c r="B20883" s="2" t="s">
        <v>295</v>
      </c>
      <c r="C20883" s="429">
        <v>7.425751</v>
      </c>
      <c r="D20883" s="429">
        <v>3.4842140000000001</v>
      </c>
      <c r="E20883" s="429">
        <v>3.9415369999999998</v>
      </c>
      <c r="F20883" s="429">
        <v>14.734628999999998</v>
      </c>
    </row>
    <row r="20884" spans="1:6" x14ac:dyDescent="0.3">
      <c r="A20884" s="336">
        <v>66202</v>
      </c>
      <c r="B20884" s="2" t="s">
        <v>295</v>
      </c>
      <c r="C20884" s="429">
        <v>7.394749</v>
      </c>
      <c r="D20884" s="429">
        <v>3.4274580000000001</v>
      </c>
      <c r="E20884" s="429">
        <v>3.9672909999999999</v>
      </c>
      <c r="F20884" s="429">
        <v>14.380396000000005</v>
      </c>
    </row>
    <row r="20885" spans="1:6" x14ac:dyDescent="0.3">
      <c r="A20885" s="336">
        <v>66203</v>
      </c>
      <c r="B20885" s="2" t="s">
        <v>295</v>
      </c>
      <c r="C20885" s="429">
        <v>7.387689</v>
      </c>
      <c r="D20885" s="429">
        <v>3.4385949999999998</v>
      </c>
      <c r="E20885" s="429">
        <v>3.9490940000000001</v>
      </c>
      <c r="F20885" s="429">
        <v>14.130472000000005</v>
      </c>
    </row>
    <row r="20886" spans="1:6" x14ac:dyDescent="0.3">
      <c r="A20886" s="336">
        <v>66204</v>
      </c>
      <c r="B20886" s="2" t="s">
        <v>295</v>
      </c>
      <c r="C20886" s="429">
        <v>7.3765179999999999</v>
      </c>
      <c r="D20886" s="429">
        <v>3.379035</v>
      </c>
      <c r="E20886" s="429">
        <v>3.9974829999999999</v>
      </c>
      <c r="F20886" s="429">
        <v>14.316344999999998</v>
      </c>
    </row>
    <row r="20887" spans="1:6" x14ac:dyDescent="0.3">
      <c r="A20887" s="336">
        <v>66205</v>
      </c>
      <c r="B20887" s="2" t="s">
        <v>295</v>
      </c>
      <c r="C20887" s="429">
        <v>7.4047210000000003</v>
      </c>
      <c r="D20887" s="429">
        <v>3.4214720000000001</v>
      </c>
      <c r="E20887" s="429">
        <v>3.9832490000000003</v>
      </c>
      <c r="F20887" s="429">
        <v>14.638835999999991</v>
      </c>
    </row>
    <row r="20888" spans="1:6" x14ac:dyDescent="0.3">
      <c r="A20888" s="336">
        <v>66206</v>
      </c>
      <c r="B20888" s="2" t="s">
        <v>295</v>
      </c>
      <c r="C20888" s="429">
        <v>7.3674340000000003</v>
      </c>
      <c r="D20888" s="429">
        <v>3.3307760000000002</v>
      </c>
      <c r="E20888" s="429">
        <v>4.0366580000000001</v>
      </c>
      <c r="F20888" s="429">
        <v>14.732212999999994</v>
      </c>
    </row>
    <row r="20889" spans="1:6" x14ac:dyDescent="0.3">
      <c r="A20889" s="336">
        <v>66207</v>
      </c>
      <c r="B20889" s="2" t="s">
        <v>295</v>
      </c>
      <c r="C20889" s="429">
        <v>7.3631859999999998</v>
      </c>
      <c r="D20889" s="429">
        <v>3.3259219999999998</v>
      </c>
      <c r="E20889" s="429">
        <v>4.0372640000000004</v>
      </c>
      <c r="F20889" s="429">
        <v>14.560089000000005</v>
      </c>
    </row>
    <row r="20890" spans="1:6" x14ac:dyDescent="0.3">
      <c r="A20890" s="336">
        <v>66208</v>
      </c>
      <c r="B20890" s="2" t="s">
        <v>295</v>
      </c>
      <c r="C20890" s="429">
        <v>7.3877290000000002</v>
      </c>
      <c r="D20890" s="429">
        <v>3.3805990000000001</v>
      </c>
      <c r="E20890" s="429">
        <v>4.0071300000000001</v>
      </c>
      <c r="F20890" s="429">
        <v>14.643254999999996</v>
      </c>
    </row>
    <row r="20891" spans="1:6" x14ac:dyDescent="0.3">
      <c r="A20891" s="336">
        <v>66209</v>
      </c>
      <c r="B20891" s="2" t="s">
        <v>295</v>
      </c>
      <c r="C20891" s="429">
        <v>7.34171</v>
      </c>
      <c r="D20891" s="429">
        <v>3.2636560000000001</v>
      </c>
      <c r="E20891" s="429">
        <v>4.0780539999999998</v>
      </c>
      <c r="F20891" s="429">
        <v>14.626539999999999</v>
      </c>
    </row>
    <row r="20892" spans="1:6" x14ac:dyDescent="0.3">
      <c r="A20892" s="336">
        <v>66210</v>
      </c>
      <c r="B20892" s="2" t="s">
        <v>295</v>
      </c>
      <c r="C20892" s="429">
        <v>7.3364640000000003</v>
      </c>
      <c r="D20892" s="429">
        <v>3.2527789999999999</v>
      </c>
      <c r="E20892" s="429">
        <v>4.0836850000000009</v>
      </c>
      <c r="F20892" s="429">
        <v>14.135203000000004</v>
      </c>
    </row>
    <row r="20893" spans="1:6" x14ac:dyDescent="0.3">
      <c r="A20893" s="336">
        <v>66211</v>
      </c>
      <c r="B20893" s="2" t="s">
        <v>295</v>
      </c>
      <c r="C20893" s="429">
        <v>7.346006</v>
      </c>
      <c r="D20893" s="429">
        <v>3.2810190000000001</v>
      </c>
      <c r="E20893" s="429">
        <v>4.0649870000000004</v>
      </c>
      <c r="F20893" s="429">
        <v>14.601126999999984</v>
      </c>
    </row>
    <row r="20894" spans="1:6" x14ac:dyDescent="0.3">
      <c r="A20894" s="336">
        <v>66212</v>
      </c>
      <c r="B20894" s="2" t="s">
        <v>295</v>
      </c>
      <c r="C20894" s="429">
        <v>7.357818</v>
      </c>
      <c r="D20894" s="429">
        <v>3.321361</v>
      </c>
      <c r="E20894" s="429">
        <v>4.0364570000000004</v>
      </c>
      <c r="F20894" s="429">
        <v>14.28726600000001</v>
      </c>
    </row>
    <row r="20895" spans="1:6" x14ac:dyDescent="0.3">
      <c r="A20895" s="336">
        <v>66213</v>
      </c>
      <c r="B20895" s="2" t="s">
        <v>295</v>
      </c>
      <c r="C20895" s="429">
        <v>7.3329529999999998</v>
      </c>
      <c r="D20895" s="429">
        <v>3.2334520000000002</v>
      </c>
      <c r="E20895" s="429">
        <v>4.0995010000000001</v>
      </c>
      <c r="F20895" s="429">
        <v>14.175541000000003</v>
      </c>
    </row>
    <row r="20896" spans="1:6" x14ac:dyDescent="0.3">
      <c r="A20896" s="336">
        <v>66214</v>
      </c>
      <c r="B20896" s="2" t="s">
        <v>295</v>
      </c>
      <c r="C20896" s="429">
        <v>7.3562440000000002</v>
      </c>
      <c r="D20896" s="429">
        <v>3.3283619999999998</v>
      </c>
      <c r="E20896" s="429">
        <v>4.027882</v>
      </c>
      <c r="F20896" s="429">
        <v>14.066198000000007</v>
      </c>
    </row>
    <row r="20897" spans="1:6" x14ac:dyDescent="0.3">
      <c r="A20897" s="336">
        <v>66215</v>
      </c>
      <c r="B20897" s="2" t="s">
        <v>295</v>
      </c>
      <c r="C20897" s="429">
        <v>7.3482820000000002</v>
      </c>
      <c r="D20897" s="429">
        <v>3.311696</v>
      </c>
      <c r="E20897" s="429">
        <v>4.0365859999999998</v>
      </c>
      <c r="F20897" s="429">
        <v>13.873435999999991</v>
      </c>
    </row>
    <row r="20898" spans="1:6" x14ac:dyDescent="0.3">
      <c r="A20898" s="336">
        <v>66216</v>
      </c>
      <c r="B20898" s="2" t="s">
        <v>295</v>
      </c>
      <c r="C20898" s="429">
        <v>7.3792090000000004</v>
      </c>
      <c r="D20898" s="429">
        <v>3.4410850000000002</v>
      </c>
      <c r="E20898" s="429">
        <v>3.9381240000000002</v>
      </c>
      <c r="F20898" s="429">
        <v>13.892739999999996</v>
      </c>
    </row>
    <row r="20899" spans="1:6" x14ac:dyDescent="0.3">
      <c r="A20899" s="336">
        <v>66217</v>
      </c>
      <c r="B20899" s="2" t="s">
        <v>295</v>
      </c>
      <c r="C20899" s="429">
        <v>7.3828379999999996</v>
      </c>
      <c r="D20899" s="429">
        <v>3.4900850000000001</v>
      </c>
      <c r="E20899" s="429">
        <v>3.8927529999999995</v>
      </c>
      <c r="F20899" s="429">
        <v>13.775117999999999</v>
      </c>
    </row>
    <row r="20900" spans="1:6" x14ac:dyDescent="0.3">
      <c r="A20900" s="336">
        <v>66218</v>
      </c>
      <c r="B20900" s="2" t="s">
        <v>295</v>
      </c>
      <c r="C20900" s="429">
        <v>7.3861720000000002</v>
      </c>
      <c r="D20900" s="429">
        <v>3.5415179999999999</v>
      </c>
      <c r="E20900" s="429">
        <v>3.8446540000000002</v>
      </c>
      <c r="F20900" s="429">
        <v>13.677370000000003</v>
      </c>
    </row>
    <row r="20901" spans="1:6" x14ac:dyDescent="0.3">
      <c r="A20901" s="336">
        <v>66219</v>
      </c>
      <c r="B20901" s="2" t="s">
        <v>295</v>
      </c>
      <c r="C20901" s="429">
        <v>7.3552270000000002</v>
      </c>
      <c r="D20901" s="429">
        <v>3.362047</v>
      </c>
      <c r="E20901" s="429">
        <v>3.9931800000000002</v>
      </c>
      <c r="F20901" s="429">
        <v>13.810113999999999</v>
      </c>
    </row>
    <row r="20902" spans="1:6" x14ac:dyDescent="0.3">
      <c r="A20902" s="336">
        <v>66220</v>
      </c>
      <c r="B20902" s="2" t="s">
        <v>295</v>
      </c>
      <c r="C20902" s="429">
        <v>7.3667119999999997</v>
      </c>
      <c r="D20902" s="429">
        <v>3.435511</v>
      </c>
      <c r="E20902" s="429">
        <v>3.9312009999999997</v>
      </c>
      <c r="F20902" s="429">
        <v>13.777267999999999</v>
      </c>
    </row>
    <row r="20903" spans="1:6" x14ac:dyDescent="0.3">
      <c r="A20903" s="336">
        <v>66221</v>
      </c>
      <c r="B20903" s="2" t="s">
        <v>295</v>
      </c>
      <c r="C20903" s="429">
        <v>7.3337760000000003</v>
      </c>
      <c r="D20903" s="429">
        <v>3.2224379999999999</v>
      </c>
      <c r="E20903" s="429">
        <v>4.1113379999999999</v>
      </c>
      <c r="F20903" s="429">
        <v>14.230158999999993</v>
      </c>
    </row>
    <row r="20904" spans="1:6" x14ac:dyDescent="0.3">
      <c r="A20904" s="336">
        <v>66223</v>
      </c>
      <c r="B20904" s="2" t="s">
        <v>295</v>
      </c>
      <c r="C20904" s="429">
        <v>7.3383139999999996</v>
      </c>
      <c r="D20904" s="429">
        <v>3.2369509999999999</v>
      </c>
      <c r="E20904" s="429">
        <v>4.1013629999999992</v>
      </c>
      <c r="F20904" s="429">
        <v>14.466545000000011</v>
      </c>
    </row>
    <row r="20905" spans="1:6" x14ac:dyDescent="0.3">
      <c r="A20905" s="336">
        <v>66224</v>
      </c>
      <c r="B20905" s="2" t="s">
        <v>295</v>
      </c>
      <c r="C20905" s="429">
        <v>7.3426580000000001</v>
      </c>
      <c r="D20905" s="429">
        <v>3.2517399999999999</v>
      </c>
      <c r="E20905" s="429">
        <v>4.0909180000000003</v>
      </c>
      <c r="F20905" s="429">
        <v>14.695803999999995</v>
      </c>
    </row>
    <row r="20906" spans="1:6" x14ac:dyDescent="0.3">
      <c r="A20906" s="336">
        <v>66226</v>
      </c>
      <c r="B20906" s="2" t="s">
        <v>295</v>
      </c>
      <c r="C20906" s="429">
        <v>7.3964230000000004</v>
      </c>
      <c r="D20906" s="429">
        <v>3.6345230000000002</v>
      </c>
      <c r="E20906" s="429">
        <v>3.7619000000000002</v>
      </c>
      <c r="F20906" s="429">
        <v>13.529510000000002</v>
      </c>
    </row>
    <row r="20907" spans="1:6" x14ac:dyDescent="0.3">
      <c r="A20907" s="336">
        <v>66227</v>
      </c>
      <c r="B20907" s="2" t="s">
        <v>295</v>
      </c>
      <c r="C20907" s="429">
        <v>7.3812699999999998</v>
      </c>
      <c r="D20907" s="429">
        <v>3.5338069999999999</v>
      </c>
      <c r="E20907" s="429">
        <v>3.8474629999999999</v>
      </c>
      <c r="F20907" s="429">
        <v>13.705829000000001</v>
      </c>
    </row>
    <row r="20908" spans="1:6" x14ac:dyDescent="0.3">
      <c r="A20908" s="336">
        <v>66401</v>
      </c>
      <c r="B20908" s="2" t="s">
        <v>295</v>
      </c>
      <c r="C20908" s="429">
        <v>7.7011180000000001</v>
      </c>
      <c r="D20908" s="429">
        <v>3.0117560000000001</v>
      </c>
      <c r="E20908" s="429">
        <v>4.689362</v>
      </c>
      <c r="F20908" s="429">
        <v>18.273741999999999</v>
      </c>
    </row>
    <row r="20909" spans="1:6" x14ac:dyDescent="0.3">
      <c r="A20909" s="336">
        <v>66402</v>
      </c>
      <c r="B20909" s="2" t="s">
        <v>295</v>
      </c>
      <c r="C20909" s="429">
        <v>7.3805379999999996</v>
      </c>
      <c r="D20909" s="429">
        <v>3.0746549999999999</v>
      </c>
      <c r="E20909" s="429">
        <v>4.3058829999999997</v>
      </c>
      <c r="F20909" s="429">
        <v>17.871989000000006</v>
      </c>
    </row>
    <row r="20910" spans="1:6" x14ac:dyDescent="0.3">
      <c r="A20910" s="336">
        <v>66403</v>
      </c>
      <c r="B20910" s="2" t="s">
        <v>295</v>
      </c>
      <c r="C20910" s="429">
        <v>7.6718169999999999</v>
      </c>
      <c r="D20910" s="429">
        <v>3.257282</v>
      </c>
      <c r="E20910" s="429">
        <v>4.4145349999999999</v>
      </c>
      <c r="F20910" s="429">
        <v>19.440808999999991</v>
      </c>
    </row>
    <row r="20911" spans="1:6" x14ac:dyDescent="0.3">
      <c r="A20911" s="336">
        <v>66404</v>
      </c>
      <c r="B20911" s="2" t="s">
        <v>295</v>
      </c>
      <c r="C20911" s="429">
        <v>7.6470120000000001</v>
      </c>
      <c r="D20911" s="429">
        <v>3.194617</v>
      </c>
      <c r="E20911" s="429">
        <v>4.4523950000000001</v>
      </c>
      <c r="F20911" s="429">
        <v>19.439088999999996</v>
      </c>
    </row>
    <row r="20912" spans="1:6" x14ac:dyDescent="0.3">
      <c r="A20912" s="336">
        <v>66406</v>
      </c>
      <c r="B20912" s="2" t="s">
        <v>295</v>
      </c>
      <c r="C20912" s="429">
        <v>7.7146350000000004</v>
      </c>
      <c r="D20912" s="429">
        <v>3.3237719999999999</v>
      </c>
      <c r="E20912" s="429">
        <v>4.3908630000000004</v>
      </c>
      <c r="F20912" s="429">
        <v>19.565799000000005</v>
      </c>
    </row>
    <row r="20913" spans="1:6" x14ac:dyDescent="0.3">
      <c r="A20913" s="336">
        <v>66407</v>
      </c>
      <c r="B20913" s="2" t="s">
        <v>295</v>
      </c>
      <c r="C20913" s="429">
        <v>7.6547219999999996</v>
      </c>
      <c r="D20913" s="429">
        <v>3.0053670000000001</v>
      </c>
      <c r="E20913" s="429">
        <v>4.6493549999999999</v>
      </c>
      <c r="F20913" s="429">
        <v>18.546683999999999</v>
      </c>
    </row>
    <row r="20914" spans="1:6" x14ac:dyDescent="0.3">
      <c r="A20914" s="336">
        <v>66408</v>
      </c>
      <c r="B20914" s="2" t="s">
        <v>295</v>
      </c>
      <c r="C20914" s="429">
        <v>7.5395279999999998</v>
      </c>
      <c r="D20914" s="429">
        <v>3.0953840000000001</v>
      </c>
      <c r="E20914" s="429">
        <v>4.4441439999999997</v>
      </c>
      <c r="F20914" s="429">
        <v>19.267899000000003</v>
      </c>
    </row>
    <row r="20915" spans="1:6" x14ac:dyDescent="0.3">
      <c r="A20915" s="336">
        <v>66409</v>
      </c>
      <c r="B20915" s="2" t="s">
        <v>295</v>
      </c>
      <c r="C20915" s="429">
        <v>7.3184800000000001</v>
      </c>
      <c r="D20915" s="429">
        <v>3.1842860000000002</v>
      </c>
      <c r="E20915" s="429">
        <v>4.1341939999999999</v>
      </c>
      <c r="F20915" s="429">
        <v>17.253122000000005</v>
      </c>
    </row>
    <row r="20916" spans="1:6" x14ac:dyDescent="0.3">
      <c r="A20916" s="336">
        <v>66411</v>
      </c>
      <c r="B20916" s="2" t="s">
        <v>295</v>
      </c>
      <c r="C20916" s="429">
        <v>7.8573519999999997</v>
      </c>
      <c r="D20916" s="429">
        <v>3.3458260000000002</v>
      </c>
      <c r="E20916" s="429">
        <v>4.5115259999999999</v>
      </c>
      <c r="F20916" s="429">
        <v>20.512468000000009</v>
      </c>
    </row>
    <row r="20917" spans="1:6" x14ac:dyDescent="0.3">
      <c r="A20917" s="336">
        <v>66412</v>
      </c>
      <c r="B20917" s="2" t="s">
        <v>295</v>
      </c>
      <c r="C20917" s="429">
        <v>7.8751119999999997</v>
      </c>
      <c r="D20917" s="429">
        <v>3.3641920000000001</v>
      </c>
      <c r="E20917" s="429">
        <v>4.5109199999999996</v>
      </c>
      <c r="F20917" s="429">
        <v>20.788692000000012</v>
      </c>
    </row>
    <row r="20918" spans="1:6" x14ac:dyDescent="0.3">
      <c r="A20918" s="336">
        <v>66413</v>
      </c>
      <c r="B20918" s="2" t="s">
        <v>295</v>
      </c>
      <c r="C20918" s="429">
        <v>7.4179380000000004</v>
      </c>
      <c r="D20918" s="429">
        <v>3.0949800000000001</v>
      </c>
      <c r="E20918" s="429">
        <v>4.3229579999999999</v>
      </c>
      <c r="F20918" s="429">
        <v>17.685483999999999</v>
      </c>
    </row>
    <row r="20919" spans="1:6" x14ac:dyDescent="0.3">
      <c r="A20919" s="336">
        <v>66414</v>
      </c>
      <c r="B20919" s="2" t="s">
        <v>295</v>
      </c>
      <c r="C20919" s="429">
        <v>7.3778689999999996</v>
      </c>
      <c r="D20919" s="429">
        <v>3.1844709999999998</v>
      </c>
      <c r="E20919" s="429">
        <v>4.1933980000000002</v>
      </c>
      <c r="F20919" s="429">
        <v>17.765530000000005</v>
      </c>
    </row>
    <row r="20920" spans="1:6" x14ac:dyDescent="0.3">
      <c r="A20920" s="336">
        <v>66415</v>
      </c>
      <c r="B20920" s="2" t="s">
        <v>295</v>
      </c>
      <c r="C20920" s="429">
        <v>7.637232</v>
      </c>
      <c r="D20920" s="429">
        <v>3.1650299999999998</v>
      </c>
      <c r="E20920" s="429">
        <v>4.4722020000000002</v>
      </c>
      <c r="F20920" s="429">
        <v>19.135007000000002</v>
      </c>
    </row>
    <row r="20921" spans="1:6" x14ac:dyDescent="0.3">
      <c r="A20921" s="336">
        <v>66416</v>
      </c>
      <c r="B20921" s="2" t="s">
        <v>295</v>
      </c>
      <c r="C20921" s="429">
        <v>7.4673499999999997</v>
      </c>
      <c r="D20921" s="429">
        <v>3.0873810000000002</v>
      </c>
      <c r="E20921" s="429">
        <v>4.3799689999999991</v>
      </c>
      <c r="F20921" s="429">
        <v>17.559572000000006</v>
      </c>
    </row>
    <row r="20922" spans="1:6" x14ac:dyDescent="0.3">
      <c r="A20922" s="336">
        <v>66417</v>
      </c>
      <c r="B20922" s="2" t="s">
        <v>295</v>
      </c>
      <c r="C20922" s="429">
        <v>7.6063729999999996</v>
      </c>
      <c r="D20922" s="429">
        <v>3.118198</v>
      </c>
      <c r="E20922" s="429">
        <v>4.488175</v>
      </c>
      <c r="F20922" s="429">
        <v>18.660845999999999</v>
      </c>
    </row>
    <row r="20923" spans="1:6" x14ac:dyDescent="0.3">
      <c r="A20923" s="336">
        <v>66418</v>
      </c>
      <c r="B20923" s="2" t="s">
        <v>295</v>
      </c>
      <c r="C20923" s="429">
        <v>7.4690709999999996</v>
      </c>
      <c r="D20923" s="429">
        <v>3.0081449999999998</v>
      </c>
      <c r="E20923" s="429">
        <v>4.4609259999999997</v>
      </c>
      <c r="F20923" s="429">
        <v>17.740088000000007</v>
      </c>
    </row>
    <row r="20924" spans="1:6" x14ac:dyDescent="0.3">
      <c r="A20924" s="336">
        <v>66419</v>
      </c>
      <c r="B20924" s="2" t="s">
        <v>295</v>
      </c>
      <c r="C20924" s="429">
        <v>7.3118759999999998</v>
      </c>
      <c r="D20924" s="429">
        <v>3.112066</v>
      </c>
      <c r="E20924" s="429">
        <v>4.1998099999999994</v>
      </c>
      <c r="F20924" s="429">
        <v>16.355842000000003</v>
      </c>
    </row>
    <row r="20925" spans="1:6" x14ac:dyDescent="0.3">
      <c r="A20925" s="336">
        <v>66422</v>
      </c>
      <c r="B20925" s="2" t="s">
        <v>295</v>
      </c>
      <c r="C20925" s="429">
        <v>7.5691170000000003</v>
      </c>
      <c r="D20925" s="429">
        <v>3.0159560000000001</v>
      </c>
      <c r="E20925" s="429">
        <v>4.5531610000000002</v>
      </c>
      <c r="F20925" s="429">
        <v>18.174089999999982</v>
      </c>
    </row>
    <row r="20926" spans="1:6" x14ac:dyDescent="0.3">
      <c r="A20926" s="336">
        <v>66423</v>
      </c>
      <c r="B20926" s="2" t="s">
        <v>295</v>
      </c>
      <c r="C20926" s="429">
        <v>7.535596</v>
      </c>
      <c r="D20926" s="429">
        <v>2.968607</v>
      </c>
      <c r="E20926" s="429">
        <v>4.5669889999999995</v>
      </c>
      <c r="F20926" s="429">
        <v>17.224446999999998</v>
      </c>
    </row>
    <row r="20927" spans="1:6" x14ac:dyDescent="0.3">
      <c r="A20927" s="336">
        <v>66424</v>
      </c>
      <c r="B20927" s="2" t="s">
        <v>295</v>
      </c>
      <c r="C20927" s="429">
        <v>7.3747160000000003</v>
      </c>
      <c r="D20927" s="429">
        <v>3.3015289999999999</v>
      </c>
      <c r="E20927" s="429">
        <v>4.0731870000000008</v>
      </c>
      <c r="F20927" s="429">
        <v>15.961900000000004</v>
      </c>
    </row>
    <row r="20928" spans="1:6" x14ac:dyDescent="0.3">
      <c r="A20928" s="336">
        <v>66425</v>
      </c>
      <c r="B20928" s="2" t="s">
        <v>295</v>
      </c>
      <c r="C20928" s="429">
        <v>7.4499940000000002</v>
      </c>
      <c r="D20928" s="429">
        <v>3.1660979999999999</v>
      </c>
      <c r="E20928" s="429">
        <v>4.2838960000000004</v>
      </c>
      <c r="F20928" s="429">
        <v>17.876081000000006</v>
      </c>
    </row>
    <row r="20929" spans="1:6" x14ac:dyDescent="0.3">
      <c r="A20929" s="336">
        <v>66427</v>
      </c>
      <c r="B20929" s="2" t="s">
        <v>295</v>
      </c>
      <c r="C20929" s="429">
        <v>7.7686210000000004</v>
      </c>
      <c r="D20929" s="429">
        <v>3.2743380000000002</v>
      </c>
      <c r="E20929" s="429">
        <v>4.4942830000000002</v>
      </c>
      <c r="F20929" s="429">
        <v>19.787129000000004</v>
      </c>
    </row>
    <row r="20930" spans="1:6" x14ac:dyDescent="0.3">
      <c r="A20930" s="336">
        <v>66428</v>
      </c>
      <c r="B20930" s="2" t="s">
        <v>295</v>
      </c>
      <c r="C20930" s="429">
        <v>7.5091640000000002</v>
      </c>
      <c r="D20930" s="429">
        <v>3.1043379999999998</v>
      </c>
      <c r="E20930" s="429">
        <v>4.4048259999999999</v>
      </c>
      <c r="F20930" s="429">
        <v>18.180117999999986</v>
      </c>
    </row>
    <row r="20931" spans="1:6" x14ac:dyDescent="0.3">
      <c r="A20931" s="336">
        <v>66429</v>
      </c>
      <c r="B20931" s="2" t="s">
        <v>295</v>
      </c>
      <c r="C20931" s="429">
        <v>7.3040799999999999</v>
      </c>
      <c r="D20931" s="429">
        <v>3.0634290000000002</v>
      </c>
      <c r="E20931" s="429">
        <v>4.2406509999999997</v>
      </c>
      <c r="F20931" s="429">
        <v>16.421489000000005</v>
      </c>
    </row>
    <row r="20932" spans="1:6" x14ac:dyDescent="0.3">
      <c r="A20932" s="336">
        <v>66431</v>
      </c>
      <c r="B20932" s="2" t="s">
        <v>295</v>
      </c>
      <c r="C20932" s="429">
        <v>7.4740549999999999</v>
      </c>
      <c r="D20932" s="429">
        <v>2.9735939999999998</v>
      </c>
      <c r="E20932" s="429">
        <v>4.5004609999999996</v>
      </c>
      <c r="F20932" s="429">
        <v>17.243795999999993</v>
      </c>
    </row>
    <row r="20933" spans="1:6" x14ac:dyDescent="0.3">
      <c r="A20933" s="336">
        <v>66432</v>
      </c>
      <c r="B20933" s="2" t="s">
        <v>295</v>
      </c>
      <c r="C20933" s="429">
        <v>7.5813079999999999</v>
      </c>
      <c r="D20933" s="429">
        <v>3.068549</v>
      </c>
      <c r="E20933" s="429">
        <v>4.512759</v>
      </c>
      <c r="F20933" s="429">
        <v>18.296709999999997</v>
      </c>
    </row>
    <row r="20934" spans="1:6" x14ac:dyDescent="0.3">
      <c r="A20934" s="336">
        <v>66434</v>
      </c>
      <c r="B20934" s="2" t="s">
        <v>295</v>
      </c>
      <c r="C20934" s="429">
        <v>7.4174689999999996</v>
      </c>
      <c r="D20934" s="429">
        <v>3.2391649999999998</v>
      </c>
      <c r="E20934" s="429">
        <v>4.1783039999999998</v>
      </c>
      <c r="F20934" s="429">
        <v>17.304996999999997</v>
      </c>
    </row>
    <row r="20935" spans="1:6" x14ac:dyDescent="0.3">
      <c r="A20935" s="336">
        <v>66436</v>
      </c>
      <c r="B20935" s="2" t="s">
        <v>295</v>
      </c>
      <c r="C20935" s="429">
        <v>7.4345869999999996</v>
      </c>
      <c r="D20935" s="429">
        <v>3.1009699999999998</v>
      </c>
      <c r="E20935" s="429">
        <v>4.3336170000000003</v>
      </c>
      <c r="F20935" s="429">
        <v>17.028115999999997</v>
      </c>
    </row>
    <row r="20936" spans="1:6" x14ac:dyDescent="0.3">
      <c r="A20936" s="336">
        <v>66438</v>
      </c>
      <c r="B20936" s="2" t="s">
        <v>295</v>
      </c>
      <c r="C20936" s="429">
        <v>7.7620079999999998</v>
      </c>
      <c r="D20936" s="429">
        <v>3.3393860000000002</v>
      </c>
      <c r="E20936" s="429">
        <v>4.4226219999999996</v>
      </c>
      <c r="F20936" s="429">
        <v>19.941712000000017</v>
      </c>
    </row>
    <row r="20937" spans="1:6" x14ac:dyDescent="0.3">
      <c r="A20937" s="336">
        <v>66439</v>
      </c>
      <c r="B20937" s="2" t="s">
        <v>295</v>
      </c>
      <c r="C20937" s="429">
        <v>7.4306489999999998</v>
      </c>
      <c r="D20937" s="429">
        <v>3.2497669999999999</v>
      </c>
      <c r="E20937" s="429">
        <v>4.1808820000000004</v>
      </c>
      <c r="F20937" s="429">
        <v>16.474023999999993</v>
      </c>
    </row>
    <row r="20938" spans="1:6" x14ac:dyDescent="0.3">
      <c r="A20938" s="336">
        <v>66440</v>
      </c>
      <c r="B20938" s="2" t="s">
        <v>295</v>
      </c>
      <c r="C20938" s="429">
        <v>7.3092410000000001</v>
      </c>
      <c r="D20938" s="429">
        <v>3.043844</v>
      </c>
      <c r="E20938" s="429">
        <v>4.2653970000000001</v>
      </c>
      <c r="F20938" s="429">
        <v>16.754555000000007</v>
      </c>
    </row>
    <row r="20939" spans="1:6" x14ac:dyDescent="0.3">
      <c r="A20939" s="336">
        <v>66441</v>
      </c>
      <c r="B20939" s="2" t="s">
        <v>295</v>
      </c>
      <c r="C20939" s="429">
        <v>8.1149109999999993</v>
      </c>
      <c r="D20939" s="429">
        <v>3.4113570000000002</v>
      </c>
      <c r="E20939" s="429">
        <v>4.7035539999999987</v>
      </c>
      <c r="F20939" s="429">
        <v>21.339537000000004</v>
      </c>
    </row>
    <row r="20940" spans="1:6" x14ac:dyDescent="0.3">
      <c r="A20940" s="336">
        <v>66442</v>
      </c>
      <c r="B20940" s="2" t="s">
        <v>295</v>
      </c>
      <c r="C20940" s="429">
        <v>8.1385919999999992</v>
      </c>
      <c r="D20940" s="429">
        <v>3.5550419999999998</v>
      </c>
      <c r="E20940" s="429">
        <v>4.5835499999999989</v>
      </c>
      <c r="F20940" s="429">
        <v>21.556126999999996</v>
      </c>
    </row>
    <row r="20941" spans="1:6" x14ac:dyDescent="0.3">
      <c r="A20941" s="336">
        <v>66449</v>
      </c>
      <c r="B20941" s="2" t="s">
        <v>295</v>
      </c>
      <c r="C20941" s="429">
        <v>8.1224030000000003</v>
      </c>
      <c r="D20941" s="429">
        <v>3.4661330000000001</v>
      </c>
      <c r="E20941" s="429">
        <v>4.6562700000000001</v>
      </c>
      <c r="F20941" s="429">
        <v>21.80436799999999</v>
      </c>
    </row>
    <row r="20942" spans="1:6" x14ac:dyDescent="0.3">
      <c r="A20942" s="336">
        <v>66451</v>
      </c>
      <c r="B20942" s="2" t="s">
        <v>295</v>
      </c>
      <c r="C20942" s="429">
        <v>7.4533959999999997</v>
      </c>
      <c r="D20942" s="429">
        <v>3.2028370000000002</v>
      </c>
      <c r="E20942" s="429">
        <v>4.2505589999999991</v>
      </c>
      <c r="F20942" s="429">
        <v>17.465721000000002</v>
      </c>
    </row>
    <row r="20943" spans="1:6" x14ac:dyDescent="0.3">
      <c r="A20943" s="336">
        <v>66502</v>
      </c>
      <c r="B20943" s="2" t="s">
        <v>295</v>
      </c>
      <c r="C20943" s="429">
        <v>7.9452749999999996</v>
      </c>
      <c r="D20943" s="429">
        <v>3.1984560000000002</v>
      </c>
      <c r="E20943" s="429">
        <v>4.7468189999999995</v>
      </c>
      <c r="F20943" s="429">
        <v>20.020467999999997</v>
      </c>
    </row>
    <row r="20944" spans="1:6" x14ac:dyDescent="0.3">
      <c r="A20944" s="336">
        <v>66503</v>
      </c>
      <c r="B20944" s="2" t="s">
        <v>295</v>
      </c>
      <c r="C20944" s="429">
        <v>8.0131990000000002</v>
      </c>
      <c r="D20944" s="429">
        <v>3.4063050000000001</v>
      </c>
      <c r="E20944" s="429">
        <v>4.6068940000000005</v>
      </c>
      <c r="F20944" s="429">
        <v>20.806132999999988</v>
      </c>
    </row>
    <row r="20945" spans="1:6" x14ac:dyDescent="0.3">
      <c r="A20945" s="336">
        <v>66506</v>
      </c>
      <c r="B20945" s="2" t="s">
        <v>295</v>
      </c>
      <c r="C20945" s="429">
        <v>7.998462</v>
      </c>
      <c r="D20945" s="429">
        <v>3.264904</v>
      </c>
      <c r="E20945" s="429">
        <v>4.7335580000000004</v>
      </c>
      <c r="F20945" s="429">
        <v>20.38021500000001</v>
      </c>
    </row>
    <row r="20946" spans="1:6" x14ac:dyDescent="0.3">
      <c r="A20946" s="336">
        <v>66507</v>
      </c>
      <c r="B20946" s="2" t="s">
        <v>295</v>
      </c>
      <c r="C20946" s="429">
        <v>7.510014</v>
      </c>
      <c r="D20946" s="429">
        <v>2.9573670000000001</v>
      </c>
      <c r="E20946" s="429">
        <v>4.5526470000000003</v>
      </c>
      <c r="F20946" s="429">
        <v>17.667403000000004</v>
      </c>
    </row>
    <row r="20947" spans="1:6" x14ac:dyDescent="0.3">
      <c r="A20947" s="336">
        <v>66508</v>
      </c>
      <c r="B20947" s="2" t="s">
        <v>295</v>
      </c>
      <c r="C20947" s="429">
        <v>7.8295729999999999</v>
      </c>
      <c r="D20947" s="429">
        <v>3.3639730000000001</v>
      </c>
      <c r="E20947" s="429">
        <v>4.4656000000000002</v>
      </c>
      <c r="F20947" s="429">
        <v>20.436615999999997</v>
      </c>
    </row>
    <row r="20948" spans="1:6" x14ac:dyDescent="0.3">
      <c r="A20948" s="336">
        <v>66509</v>
      </c>
      <c r="B20948" s="2" t="s">
        <v>295</v>
      </c>
      <c r="C20948" s="429">
        <v>7.3944400000000003</v>
      </c>
      <c r="D20948" s="429">
        <v>3.0450439999999999</v>
      </c>
      <c r="E20948" s="429">
        <v>4.3493960000000005</v>
      </c>
      <c r="F20948" s="429">
        <v>17.119692000000001</v>
      </c>
    </row>
    <row r="20949" spans="1:6" x14ac:dyDescent="0.3">
      <c r="A20949" s="336">
        <v>66510</v>
      </c>
      <c r="B20949" s="2" t="s">
        <v>295</v>
      </c>
      <c r="C20949" s="429">
        <v>7.4755349999999998</v>
      </c>
      <c r="D20949" s="429">
        <v>3.2242039999999998</v>
      </c>
      <c r="E20949" s="429">
        <v>4.2513310000000004</v>
      </c>
      <c r="F20949" s="429">
        <v>17.053340000000006</v>
      </c>
    </row>
    <row r="20950" spans="1:6" x14ac:dyDescent="0.3">
      <c r="A20950" s="336">
        <v>66512</v>
      </c>
      <c r="B20950" s="2" t="s">
        <v>295</v>
      </c>
      <c r="C20950" s="429">
        <v>7.2913459999999999</v>
      </c>
      <c r="D20950" s="429">
        <v>3.0899030000000001</v>
      </c>
      <c r="E20950" s="429">
        <v>4.2014429999999994</v>
      </c>
      <c r="F20950" s="429">
        <v>16.223304999999996</v>
      </c>
    </row>
    <row r="20951" spans="1:6" x14ac:dyDescent="0.3">
      <c r="A20951" s="336">
        <v>66514</v>
      </c>
      <c r="B20951" s="2" t="s">
        <v>295</v>
      </c>
      <c r="C20951" s="429">
        <v>8.2304169999999992</v>
      </c>
      <c r="D20951" s="429">
        <v>3.5538349999999999</v>
      </c>
      <c r="E20951" s="429">
        <v>4.6765819999999998</v>
      </c>
      <c r="F20951" s="429">
        <v>22.350756999999998</v>
      </c>
    </row>
    <row r="20952" spans="1:6" x14ac:dyDescent="0.3">
      <c r="A20952" s="336">
        <v>66515</v>
      </c>
      <c r="B20952" s="2" t="s">
        <v>295</v>
      </c>
      <c r="C20952" s="429">
        <v>7.42889</v>
      </c>
      <c r="D20952" s="429">
        <v>3.1347290000000001</v>
      </c>
      <c r="E20952" s="429">
        <v>4.2941609999999999</v>
      </c>
      <c r="F20952" s="429">
        <v>18.371835999999995</v>
      </c>
    </row>
    <row r="20953" spans="1:6" x14ac:dyDescent="0.3">
      <c r="A20953" s="336">
        <v>66516</v>
      </c>
      <c r="B20953" s="2" t="s">
        <v>295</v>
      </c>
      <c r="C20953" s="429">
        <v>7.4677709999999999</v>
      </c>
      <c r="D20953" s="429">
        <v>3.1448719999999999</v>
      </c>
      <c r="E20953" s="429">
        <v>4.3228989999999996</v>
      </c>
      <c r="F20953" s="429">
        <v>17.324133999999994</v>
      </c>
    </row>
    <row r="20954" spans="1:6" x14ac:dyDescent="0.3">
      <c r="A20954" s="336">
        <v>66517</v>
      </c>
      <c r="B20954" s="2" t="s">
        <v>295</v>
      </c>
      <c r="C20954" s="429">
        <v>8.0626929999999994</v>
      </c>
      <c r="D20954" s="429">
        <v>3.5012210000000001</v>
      </c>
      <c r="E20954" s="429">
        <v>4.5614719999999993</v>
      </c>
      <c r="F20954" s="429">
        <v>20.990876999999994</v>
      </c>
    </row>
    <row r="20955" spans="1:6" x14ac:dyDescent="0.3">
      <c r="A20955" s="336">
        <v>66518</v>
      </c>
      <c r="B20955" s="2" t="s">
        <v>295</v>
      </c>
      <c r="C20955" s="429">
        <v>7.7570160000000001</v>
      </c>
      <c r="D20955" s="429">
        <v>3.374349</v>
      </c>
      <c r="E20955" s="429">
        <v>4.3826669999999996</v>
      </c>
      <c r="F20955" s="429">
        <v>20.000595000000008</v>
      </c>
    </row>
    <row r="20956" spans="1:6" x14ac:dyDescent="0.3">
      <c r="A20956" s="336">
        <v>66520</v>
      </c>
      <c r="B20956" s="2" t="s">
        <v>295</v>
      </c>
      <c r="C20956" s="429">
        <v>7.892995</v>
      </c>
      <c r="D20956" s="429">
        <v>3.3346800000000001</v>
      </c>
      <c r="E20956" s="429">
        <v>4.5583150000000003</v>
      </c>
      <c r="F20956" s="429">
        <v>20.366280999999997</v>
      </c>
    </row>
    <row r="20957" spans="1:6" x14ac:dyDescent="0.3">
      <c r="A20957" s="336">
        <v>66521</v>
      </c>
      <c r="B20957" s="2" t="s">
        <v>295</v>
      </c>
      <c r="C20957" s="429">
        <v>7.6384259999999999</v>
      </c>
      <c r="D20957" s="429">
        <v>3.0951309999999999</v>
      </c>
      <c r="E20957" s="429">
        <v>4.5432950000000005</v>
      </c>
      <c r="F20957" s="429">
        <v>18.703510000000001</v>
      </c>
    </row>
    <row r="20958" spans="1:6" x14ac:dyDescent="0.3">
      <c r="A20958" s="336">
        <v>66522</v>
      </c>
      <c r="B20958" s="2" t="s">
        <v>295</v>
      </c>
      <c r="C20958" s="429">
        <v>7.5187119999999998</v>
      </c>
      <c r="D20958" s="429">
        <v>3.1086179999999999</v>
      </c>
      <c r="E20958" s="429">
        <v>4.410094</v>
      </c>
      <c r="F20958" s="429">
        <v>18.923765000000007</v>
      </c>
    </row>
    <row r="20959" spans="1:6" x14ac:dyDescent="0.3">
      <c r="A20959" s="336">
        <v>66523</v>
      </c>
      <c r="B20959" s="2" t="s">
        <v>295</v>
      </c>
      <c r="C20959" s="429">
        <v>7.5154699999999997</v>
      </c>
      <c r="D20959" s="429">
        <v>3.1502249999999998</v>
      </c>
      <c r="E20959" s="429">
        <v>4.3652449999999998</v>
      </c>
      <c r="F20959" s="429">
        <v>17.809204000000001</v>
      </c>
    </row>
    <row r="20960" spans="1:6" x14ac:dyDescent="0.3">
      <c r="A20960" s="336">
        <v>66524</v>
      </c>
      <c r="B20960" s="2" t="s">
        <v>295</v>
      </c>
      <c r="C20960" s="429">
        <v>7.3809589999999998</v>
      </c>
      <c r="D20960" s="429">
        <v>3.2165729999999999</v>
      </c>
      <c r="E20960" s="429">
        <v>4.1643860000000004</v>
      </c>
      <c r="F20960" s="429">
        <v>16.645930000000007</v>
      </c>
    </row>
    <row r="20961" spans="1:6" x14ac:dyDescent="0.3">
      <c r="A20961" s="336">
        <v>66526</v>
      </c>
      <c r="B20961" s="2" t="s">
        <v>295</v>
      </c>
      <c r="C20961" s="429">
        <v>7.6200960000000002</v>
      </c>
      <c r="D20961" s="429">
        <v>2.9605700000000001</v>
      </c>
      <c r="E20961" s="429">
        <v>4.6595259999999996</v>
      </c>
      <c r="F20961" s="429">
        <v>18.070599000000005</v>
      </c>
    </row>
    <row r="20962" spans="1:6" x14ac:dyDescent="0.3">
      <c r="A20962" s="336">
        <v>66527</v>
      </c>
      <c r="B20962" s="2" t="s">
        <v>295</v>
      </c>
      <c r="C20962" s="429">
        <v>7.4627999999999997</v>
      </c>
      <c r="D20962" s="429">
        <v>3.1918760000000002</v>
      </c>
      <c r="E20962" s="429">
        <v>4.2709239999999991</v>
      </c>
      <c r="F20962" s="429">
        <v>17.433119999999992</v>
      </c>
    </row>
    <row r="20963" spans="1:6" x14ac:dyDescent="0.3">
      <c r="A20963" s="336">
        <v>66528</v>
      </c>
      <c r="B20963" s="2" t="s">
        <v>295</v>
      </c>
      <c r="C20963" s="429">
        <v>7.4639139999999999</v>
      </c>
      <c r="D20963" s="429">
        <v>3.2309169999999998</v>
      </c>
      <c r="E20963" s="429">
        <v>4.2329970000000001</v>
      </c>
      <c r="F20963" s="429">
        <v>16.95531900000001</v>
      </c>
    </row>
    <row r="20964" spans="1:6" x14ac:dyDescent="0.3">
      <c r="A20964" s="336">
        <v>66531</v>
      </c>
      <c r="B20964" s="2" t="s">
        <v>295</v>
      </c>
      <c r="C20964" s="429">
        <v>8.1221080000000008</v>
      </c>
      <c r="D20964" s="429">
        <v>3.5139420000000001</v>
      </c>
      <c r="E20964" s="429">
        <v>4.6081660000000007</v>
      </c>
      <c r="F20964" s="429">
        <v>21.607324000000002</v>
      </c>
    </row>
    <row r="20965" spans="1:6" x14ac:dyDescent="0.3">
      <c r="A20965" s="336">
        <v>66532</v>
      </c>
      <c r="B20965" s="2" t="s">
        <v>295</v>
      </c>
      <c r="C20965" s="429">
        <v>7.3640990000000004</v>
      </c>
      <c r="D20965" s="429">
        <v>3.2860010000000002</v>
      </c>
      <c r="E20965" s="429">
        <v>4.0780980000000007</v>
      </c>
      <c r="F20965" s="429">
        <v>16.469095999999993</v>
      </c>
    </row>
    <row r="20966" spans="1:6" x14ac:dyDescent="0.3">
      <c r="A20966" s="336">
        <v>66533</v>
      </c>
      <c r="B20966" s="2" t="s">
        <v>295</v>
      </c>
      <c r="C20966" s="429">
        <v>7.475536</v>
      </c>
      <c r="D20966" s="429">
        <v>2.9856289999999999</v>
      </c>
      <c r="E20966" s="429">
        <v>4.4899070000000005</v>
      </c>
      <c r="F20966" s="429">
        <v>17.870125000000002</v>
      </c>
    </row>
    <row r="20967" spans="1:6" x14ac:dyDescent="0.3">
      <c r="A20967" s="336">
        <v>66534</v>
      </c>
      <c r="B20967" s="2" t="s">
        <v>295</v>
      </c>
      <c r="C20967" s="429">
        <v>7.4616179999999996</v>
      </c>
      <c r="D20967" s="429">
        <v>3.1150169999999999</v>
      </c>
      <c r="E20967" s="429">
        <v>4.3466009999999997</v>
      </c>
      <c r="F20967" s="429">
        <v>18.535194999999998</v>
      </c>
    </row>
    <row r="20968" spans="1:6" x14ac:dyDescent="0.3">
      <c r="A20968" s="336">
        <v>66535</v>
      </c>
      <c r="B20968" s="2" t="s">
        <v>295</v>
      </c>
      <c r="C20968" s="429">
        <v>7.8580189999999996</v>
      </c>
      <c r="D20968" s="429">
        <v>3.10677</v>
      </c>
      <c r="E20968" s="429">
        <v>4.7512489999999996</v>
      </c>
      <c r="F20968" s="429">
        <v>19.588191999999999</v>
      </c>
    </row>
    <row r="20969" spans="1:6" x14ac:dyDescent="0.3">
      <c r="A20969" s="336">
        <v>66536</v>
      </c>
      <c r="B20969" s="2" t="s">
        <v>295</v>
      </c>
      <c r="C20969" s="429">
        <v>7.5851420000000003</v>
      </c>
      <c r="D20969" s="429">
        <v>2.9870730000000001</v>
      </c>
      <c r="E20969" s="429">
        <v>4.5980690000000006</v>
      </c>
      <c r="F20969" s="429">
        <v>18.191601000000006</v>
      </c>
    </row>
    <row r="20970" spans="1:6" x14ac:dyDescent="0.3">
      <c r="A20970" s="336">
        <v>66537</v>
      </c>
      <c r="B20970" s="2" t="s">
        <v>295</v>
      </c>
      <c r="C20970" s="429">
        <v>7.4073609999999999</v>
      </c>
      <c r="D20970" s="429">
        <v>3.165597</v>
      </c>
      <c r="E20970" s="429">
        <v>4.2417639999999999</v>
      </c>
      <c r="F20970" s="429">
        <v>17.891334999999991</v>
      </c>
    </row>
    <row r="20971" spans="1:6" x14ac:dyDescent="0.3">
      <c r="A20971" s="336">
        <v>66538</v>
      </c>
      <c r="B20971" s="2" t="s">
        <v>295</v>
      </c>
      <c r="C20971" s="429">
        <v>7.5899200000000002</v>
      </c>
      <c r="D20971" s="429">
        <v>3.1254200000000001</v>
      </c>
      <c r="E20971" s="429">
        <v>4.4645000000000001</v>
      </c>
      <c r="F20971" s="429">
        <v>19.125036000000001</v>
      </c>
    </row>
    <row r="20972" spans="1:6" x14ac:dyDescent="0.3">
      <c r="A20972" s="336">
        <v>66539</v>
      </c>
      <c r="B20972" s="2" t="s">
        <v>295</v>
      </c>
      <c r="C20972" s="429">
        <v>7.3932200000000003</v>
      </c>
      <c r="D20972" s="429">
        <v>3.0030519999999998</v>
      </c>
      <c r="E20972" s="429">
        <v>4.390168000000001</v>
      </c>
      <c r="F20972" s="429">
        <v>17.704754999999999</v>
      </c>
    </row>
    <row r="20973" spans="1:6" x14ac:dyDescent="0.3">
      <c r="A20973" s="336">
        <v>66540</v>
      </c>
      <c r="B20973" s="2" t="s">
        <v>295</v>
      </c>
      <c r="C20973" s="429">
        <v>7.5090130000000004</v>
      </c>
      <c r="D20973" s="429">
        <v>3.062424</v>
      </c>
      <c r="E20973" s="429">
        <v>4.4465890000000003</v>
      </c>
      <c r="F20973" s="429">
        <v>17.914042999999999</v>
      </c>
    </row>
    <row r="20974" spans="1:6" x14ac:dyDescent="0.3">
      <c r="A20974" s="336">
        <v>66541</v>
      </c>
      <c r="B20974" s="2" t="s">
        <v>295</v>
      </c>
      <c r="C20974" s="429">
        <v>7.6751579999999997</v>
      </c>
      <c r="D20974" s="429">
        <v>3.310848</v>
      </c>
      <c r="E20974" s="429">
        <v>4.3643099999999997</v>
      </c>
      <c r="F20974" s="429">
        <v>19.453593000000001</v>
      </c>
    </row>
    <row r="20975" spans="1:6" x14ac:dyDescent="0.3">
      <c r="A20975" s="336">
        <v>66542</v>
      </c>
      <c r="B20975" s="2" t="s">
        <v>295</v>
      </c>
      <c r="C20975" s="429">
        <v>7.3045479999999996</v>
      </c>
      <c r="D20975" s="429">
        <v>3.10405</v>
      </c>
      <c r="E20975" s="429">
        <v>4.2004979999999996</v>
      </c>
      <c r="F20975" s="429">
        <v>16.833317999999998</v>
      </c>
    </row>
    <row r="20976" spans="1:6" x14ac:dyDescent="0.3">
      <c r="A20976" s="336">
        <v>66543</v>
      </c>
      <c r="B20976" s="2" t="s">
        <v>295</v>
      </c>
      <c r="C20976" s="429">
        <v>7.4436720000000003</v>
      </c>
      <c r="D20976" s="429">
        <v>3.2244920000000001</v>
      </c>
      <c r="E20976" s="429">
        <v>4.2191799999999997</v>
      </c>
      <c r="F20976" s="429">
        <v>17.027899000000005</v>
      </c>
    </row>
    <row r="20977" spans="1:6" x14ac:dyDescent="0.3">
      <c r="A20977" s="336">
        <v>66544</v>
      </c>
      <c r="B20977" s="2" t="s">
        <v>295</v>
      </c>
      <c r="C20977" s="429">
        <v>7.6761100000000004</v>
      </c>
      <c r="D20977" s="429">
        <v>3.1965680000000001</v>
      </c>
      <c r="E20977" s="429">
        <v>4.4795420000000004</v>
      </c>
      <c r="F20977" s="429">
        <v>19.292873</v>
      </c>
    </row>
    <row r="20978" spans="1:6" x14ac:dyDescent="0.3">
      <c r="A20978" s="336">
        <v>66546</v>
      </c>
      <c r="B20978" s="2" t="s">
        <v>295</v>
      </c>
      <c r="C20978" s="429">
        <v>7.3380539999999996</v>
      </c>
      <c r="D20978" s="429">
        <v>3.1668590000000001</v>
      </c>
      <c r="E20978" s="429">
        <v>4.1711949999999991</v>
      </c>
      <c r="F20978" s="429">
        <v>18.108368999999996</v>
      </c>
    </row>
    <row r="20979" spans="1:6" x14ac:dyDescent="0.3">
      <c r="A20979" s="336">
        <v>66547</v>
      </c>
      <c r="B20979" s="2" t="s">
        <v>295</v>
      </c>
      <c r="C20979" s="429">
        <v>7.7401780000000002</v>
      </c>
      <c r="D20979" s="429">
        <v>3.0386950000000001</v>
      </c>
      <c r="E20979" s="429">
        <v>4.7014829999999996</v>
      </c>
      <c r="F20979" s="429">
        <v>18.978800000000003</v>
      </c>
    </row>
    <row r="20980" spans="1:6" x14ac:dyDescent="0.3">
      <c r="A20980" s="336">
        <v>66548</v>
      </c>
      <c r="B20980" s="2" t="s">
        <v>295</v>
      </c>
      <c r="C20980" s="429">
        <v>7.9487750000000004</v>
      </c>
      <c r="D20980" s="429">
        <v>3.3741530000000002</v>
      </c>
      <c r="E20980" s="429">
        <v>4.5746219999999997</v>
      </c>
      <c r="F20980" s="429">
        <v>20.97604299999999</v>
      </c>
    </row>
    <row r="20981" spans="1:6" x14ac:dyDescent="0.3">
      <c r="A20981" s="336">
        <v>66549</v>
      </c>
      <c r="B20981" s="2" t="s">
        <v>295</v>
      </c>
      <c r="C20981" s="429">
        <v>7.7813189999999999</v>
      </c>
      <c r="D20981" s="429">
        <v>3.192625</v>
      </c>
      <c r="E20981" s="429">
        <v>4.5886940000000003</v>
      </c>
      <c r="F20981" s="429">
        <v>19.456695000000003</v>
      </c>
    </row>
    <row r="20982" spans="1:6" x14ac:dyDescent="0.3">
      <c r="A20982" s="336">
        <v>66550</v>
      </c>
      <c r="B20982" s="2" t="s">
        <v>295</v>
      </c>
      <c r="C20982" s="429">
        <v>7.4716579999999997</v>
      </c>
      <c r="D20982" s="429">
        <v>3.120428</v>
      </c>
      <c r="E20982" s="429">
        <v>4.3512299999999993</v>
      </c>
      <c r="F20982" s="429">
        <v>17.795701999999991</v>
      </c>
    </row>
    <row r="20983" spans="1:6" x14ac:dyDescent="0.3">
      <c r="A20983" s="336">
        <v>66552</v>
      </c>
      <c r="B20983" s="2" t="s">
        <v>295</v>
      </c>
      <c r="C20983" s="429">
        <v>7.4482679999999997</v>
      </c>
      <c r="D20983" s="429">
        <v>3.1804329999999998</v>
      </c>
      <c r="E20983" s="429">
        <v>4.2678349999999998</v>
      </c>
      <c r="F20983" s="429">
        <v>16.711309000000004</v>
      </c>
    </row>
    <row r="20984" spans="1:6" x14ac:dyDescent="0.3">
      <c r="A20984" s="336">
        <v>66554</v>
      </c>
      <c r="B20984" s="2" t="s">
        <v>295</v>
      </c>
      <c r="C20984" s="429">
        <v>7.9972490000000001</v>
      </c>
      <c r="D20984" s="429">
        <v>3.4045390000000002</v>
      </c>
      <c r="E20984" s="429">
        <v>4.5927100000000003</v>
      </c>
      <c r="F20984" s="429">
        <v>21.140640999999999</v>
      </c>
    </row>
    <row r="20985" spans="1:6" x14ac:dyDescent="0.3">
      <c r="A20985" s="336">
        <v>66603</v>
      </c>
      <c r="B20985" s="2" t="s">
        <v>295</v>
      </c>
      <c r="C20985" s="429">
        <v>7.3106879999999999</v>
      </c>
      <c r="D20985" s="429">
        <v>3.0382180000000001</v>
      </c>
      <c r="E20985" s="429">
        <v>4.2724700000000002</v>
      </c>
      <c r="F20985" s="429">
        <v>17.481451000000011</v>
      </c>
    </row>
    <row r="20986" spans="1:6" x14ac:dyDescent="0.3">
      <c r="A20986" s="336">
        <v>66604</v>
      </c>
      <c r="B20986" s="2" t="s">
        <v>295</v>
      </c>
      <c r="C20986" s="429">
        <v>7.323874</v>
      </c>
      <c r="D20986" s="429">
        <v>3.0606040000000001</v>
      </c>
      <c r="E20986" s="429">
        <v>4.2632700000000003</v>
      </c>
      <c r="F20986" s="429">
        <v>17.814625999999997</v>
      </c>
    </row>
    <row r="20987" spans="1:6" x14ac:dyDescent="0.3">
      <c r="A20987" s="336">
        <v>66605</v>
      </c>
      <c r="B20987" s="2" t="s">
        <v>295</v>
      </c>
      <c r="C20987" s="429">
        <v>7.3011179999999998</v>
      </c>
      <c r="D20987" s="429">
        <v>3.079869</v>
      </c>
      <c r="E20987" s="429">
        <v>4.2212490000000003</v>
      </c>
      <c r="F20987" s="429">
        <v>17.427562999999999</v>
      </c>
    </row>
    <row r="20988" spans="1:6" x14ac:dyDescent="0.3">
      <c r="A20988" s="336">
        <v>66606</v>
      </c>
      <c r="B20988" s="2" t="s">
        <v>295</v>
      </c>
      <c r="C20988" s="429">
        <v>7.322749</v>
      </c>
      <c r="D20988" s="429">
        <v>3.0410699999999999</v>
      </c>
      <c r="E20988" s="429">
        <v>4.2816790000000005</v>
      </c>
      <c r="F20988" s="429">
        <v>17.729262999999992</v>
      </c>
    </row>
    <row r="20989" spans="1:6" x14ac:dyDescent="0.3">
      <c r="A20989" s="336">
        <v>66607</v>
      </c>
      <c r="B20989" s="2" t="s">
        <v>295</v>
      </c>
      <c r="C20989" s="429">
        <v>7.3002929999999999</v>
      </c>
      <c r="D20989" s="429">
        <v>3.047939</v>
      </c>
      <c r="E20989" s="429">
        <v>4.2523540000000004</v>
      </c>
      <c r="F20989" s="429">
        <v>17.300390999999998</v>
      </c>
    </row>
    <row r="20990" spans="1:6" x14ac:dyDescent="0.3">
      <c r="A20990" s="336">
        <v>66608</v>
      </c>
      <c r="B20990" s="2" t="s">
        <v>295</v>
      </c>
      <c r="C20990" s="429">
        <v>7.3087059999999999</v>
      </c>
      <c r="D20990" s="429">
        <v>3.0180579999999999</v>
      </c>
      <c r="E20990" s="429">
        <v>4.290648</v>
      </c>
      <c r="F20990" s="429">
        <v>17.368742999999995</v>
      </c>
    </row>
    <row r="20991" spans="1:6" x14ac:dyDescent="0.3">
      <c r="A20991" s="336">
        <v>66609</v>
      </c>
      <c r="B20991" s="2" t="s">
        <v>295</v>
      </c>
      <c r="C20991" s="429">
        <v>7.3086190000000002</v>
      </c>
      <c r="D20991" s="429">
        <v>3.113445</v>
      </c>
      <c r="E20991" s="429">
        <v>4.1951739999999997</v>
      </c>
      <c r="F20991" s="429">
        <v>17.698628000000003</v>
      </c>
    </row>
    <row r="20992" spans="1:6" x14ac:dyDescent="0.3">
      <c r="A20992" s="336">
        <v>66610</v>
      </c>
      <c r="B20992" s="2" t="s">
        <v>295</v>
      </c>
      <c r="C20992" s="429">
        <v>7.3773770000000001</v>
      </c>
      <c r="D20992" s="429">
        <v>3.055717</v>
      </c>
      <c r="E20992" s="429">
        <v>4.3216599999999996</v>
      </c>
      <c r="F20992" s="429">
        <v>17.875508000000004</v>
      </c>
    </row>
    <row r="20993" spans="1:6" x14ac:dyDescent="0.3">
      <c r="A20993" s="336">
        <v>66611</v>
      </c>
      <c r="B20993" s="2" t="s">
        <v>295</v>
      </c>
      <c r="C20993" s="429">
        <v>7.3165709999999997</v>
      </c>
      <c r="D20993" s="429">
        <v>3.0825339999999999</v>
      </c>
      <c r="E20993" s="429">
        <v>4.2340369999999998</v>
      </c>
      <c r="F20993" s="429">
        <v>17.756295999999999</v>
      </c>
    </row>
    <row r="20994" spans="1:6" x14ac:dyDescent="0.3">
      <c r="A20994" s="336">
        <v>66612</v>
      </c>
      <c r="B20994" s="2" t="s">
        <v>295</v>
      </c>
      <c r="C20994" s="429">
        <v>7.3120669999999999</v>
      </c>
      <c r="D20994" s="429">
        <v>3.056578</v>
      </c>
      <c r="E20994" s="429">
        <v>4.2554889999999999</v>
      </c>
      <c r="F20994" s="429">
        <v>17.573014999999998</v>
      </c>
    </row>
    <row r="20995" spans="1:6" x14ac:dyDescent="0.3">
      <c r="A20995" s="336">
        <v>66614</v>
      </c>
      <c r="B20995" s="2" t="s">
        <v>295</v>
      </c>
      <c r="C20995" s="429">
        <v>7.3700749999999999</v>
      </c>
      <c r="D20995" s="429">
        <v>3.0468489999999999</v>
      </c>
      <c r="E20995" s="429">
        <v>4.323226</v>
      </c>
      <c r="F20995" s="429">
        <v>17.886333000000004</v>
      </c>
    </row>
    <row r="20996" spans="1:6" x14ac:dyDescent="0.3">
      <c r="A20996" s="336">
        <v>66615</v>
      </c>
      <c r="B20996" s="2" t="s">
        <v>295</v>
      </c>
      <c r="C20996" s="429">
        <v>7.3958529999999998</v>
      </c>
      <c r="D20996" s="429">
        <v>3.0122429999999998</v>
      </c>
      <c r="E20996" s="429">
        <v>4.38361</v>
      </c>
      <c r="F20996" s="429">
        <v>17.852788999999998</v>
      </c>
    </row>
    <row r="20997" spans="1:6" x14ac:dyDescent="0.3">
      <c r="A20997" s="336">
        <v>66616</v>
      </c>
      <c r="B20997" s="2" t="s">
        <v>295</v>
      </c>
      <c r="C20997" s="429">
        <v>7.2964289999999998</v>
      </c>
      <c r="D20997" s="429">
        <v>3.0152040000000002</v>
      </c>
      <c r="E20997" s="429">
        <v>4.2812249999999992</v>
      </c>
      <c r="F20997" s="429">
        <v>17.109624</v>
      </c>
    </row>
    <row r="20998" spans="1:6" x14ac:dyDescent="0.3">
      <c r="A20998" s="336">
        <v>66617</v>
      </c>
      <c r="B20998" s="2" t="s">
        <v>295</v>
      </c>
      <c r="C20998" s="429">
        <v>7.2923999999999998</v>
      </c>
      <c r="D20998" s="429">
        <v>3.019415</v>
      </c>
      <c r="E20998" s="429">
        <v>4.2729850000000003</v>
      </c>
      <c r="F20998" s="429">
        <v>16.857940000000006</v>
      </c>
    </row>
    <row r="20999" spans="1:6" x14ac:dyDescent="0.3">
      <c r="A20999" s="336">
        <v>66618</v>
      </c>
      <c r="B20999" s="2" t="s">
        <v>295</v>
      </c>
      <c r="C20999" s="429">
        <v>7.3281619999999998</v>
      </c>
      <c r="D20999" s="429">
        <v>3.020241</v>
      </c>
      <c r="E20999" s="429">
        <v>4.3079210000000003</v>
      </c>
      <c r="F20999" s="429">
        <v>17.445943000000007</v>
      </c>
    </row>
    <row r="21000" spans="1:6" x14ac:dyDescent="0.3">
      <c r="A21000" s="336">
        <v>66619</v>
      </c>
      <c r="B21000" s="2" t="s">
        <v>295</v>
      </c>
      <c r="C21000" s="429">
        <v>7.3231830000000002</v>
      </c>
      <c r="D21000" s="429">
        <v>3.1459269999999999</v>
      </c>
      <c r="E21000" s="429">
        <v>4.1772559999999999</v>
      </c>
      <c r="F21000" s="429">
        <v>18.101167999999994</v>
      </c>
    </row>
    <row r="21001" spans="1:6" x14ac:dyDescent="0.3">
      <c r="A21001" s="336">
        <v>66701</v>
      </c>
      <c r="B21001" s="2" t="s">
        <v>295</v>
      </c>
      <c r="C21001" s="429">
        <v>7.5620750000000001</v>
      </c>
      <c r="D21001" s="429">
        <v>3.0106739999999999</v>
      </c>
      <c r="E21001" s="429">
        <v>4.5514010000000003</v>
      </c>
      <c r="F21001" s="429">
        <v>14.03110800000001</v>
      </c>
    </row>
    <row r="21002" spans="1:6" x14ac:dyDescent="0.3">
      <c r="A21002" s="336">
        <v>66710</v>
      </c>
      <c r="B21002" s="2" t="s">
        <v>295</v>
      </c>
      <c r="C21002" s="429">
        <v>7.8179489999999996</v>
      </c>
      <c r="D21002" s="429">
        <v>2.9445220000000001</v>
      </c>
      <c r="E21002" s="429">
        <v>4.8734269999999995</v>
      </c>
      <c r="F21002" s="429">
        <v>17.126545</v>
      </c>
    </row>
    <row r="21003" spans="1:6" x14ac:dyDescent="0.3">
      <c r="A21003" s="336">
        <v>66711</v>
      </c>
      <c r="B21003" s="2" t="s">
        <v>295</v>
      </c>
      <c r="C21003" s="429">
        <v>7.5178640000000003</v>
      </c>
      <c r="D21003" s="429">
        <v>2.8159040000000002</v>
      </c>
      <c r="E21003" s="429">
        <v>4.7019599999999997</v>
      </c>
      <c r="F21003" s="429">
        <v>13.293469999999999</v>
      </c>
    </row>
    <row r="21004" spans="1:6" x14ac:dyDescent="0.3">
      <c r="A21004" s="336">
        <v>66712</v>
      </c>
      <c r="B21004" s="2" t="s">
        <v>295</v>
      </c>
      <c r="C21004" s="429">
        <v>7.4960240000000002</v>
      </c>
      <c r="D21004" s="429">
        <v>2.7385359999999999</v>
      </c>
      <c r="E21004" s="429">
        <v>4.7574880000000004</v>
      </c>
      <c r="F21004" s="429">
        <v>13.178615000000001</v>
      </c>
    </row>
    <row r="21005" spans="1:6" x14ac:dyDescent="0.3">
      <c r="A21005" s="336">
        <v>66713</v>
      </c>
      <c r="B21005" s="2" t="s">
        <v>295</v>
      </c>
      <c r="C21005" s="429">
        <v>7.4703900000000001</v>
      </c>
      <c r="D21005" s="429">
        <v>2.5965129999999998</v>
      </c>
      <c r="E21005" s="429">
        <v>4.8738770000000002</v>
      </c>
      <c r="F21005" s="429">
        <v>13.997025000000001</v>
      </c>
    </row>
    <row r="21006" spans="1:6" x14ac:dyDescent="0.3">
      <c r="A21006" s="336">
        <v>66714</v>
      </c>
      <c r="B21006" s="2" t="s">
        <v>295</v>
      </c>
      <c r="C21006" s="429">
        <v>7.783417</v>
      </c>
      <c r="D21006" s="429">
        <v>3.0659260000000002</v>
      </c>
      <c r="E21006" s="429">
        <v>4.7174909999999999</v>
      </c>
      <c r="F21006" s="429">
        <v>17.412281</v>
      </c>
    </row>
    <row r="21007" spans="1:6" x14ac:dyDescent="0.3">
      <c r="A21007" s="336">
        <v>66716</v>
      </c>
      <c r="B21007" s="2" t="s">
        <v>295</v>
      </c>
      <c r="C21007" s="429">
        <v>7.5497129999999997</v>
      </c>
      <c r="D21007" s="429">
        <v>3.1079810000000001</v>
      </c>
      <c r="E21007" s="429">
        <v>4.441732</v>
      </c>
      <c r="F21007" s="429">
        <v>15.102541000000009</v>
      </c>
    </row>
    <row r="21008" spans="1:6" x14ac:dyDescent="0.3">
      <c r="A21008" s="336">
        <v>66717</v>
      </c>
      <c r="B21008" s="2" t="s">
        <v>295</v>
      </c>
      <c r="C21008" s="429">
        <v>7.7867689999999996</v>
      </c>
      <c r="D21008" s="429">
        <v>3.072854</v>
      </c>
      <c r="E21008" s="429">
        <v>4.7139150000000001</v>
      </c>
      <c r="F21008" s="429">
        <v>17.730809000000001</v>
      </c>
    </row>
    <row r="21009" spans="1:6" x14ac:dyDescent="0.3">
      <c r="A21009" s="336">
        <v>66720</v>
      </c>
      <c r="B21009" s="2" t="s">
        <v>295</v>
      </c>
      <c r="C21009" s="429">
        <v>7.684272</v>
      </c>
      <c r="D21009" s="429">
        <v>3.1095160000000002</v>
      </c>
      <c r="E21009" s="429">
        <v>4.5747559999999998</v>
      </c>
      <c r="F21009" s="429">
        <v>16.904858999999995</v>
      </c>
    </row>
    <row r="21010" spans="1:6" x14ac:dyDescent="0.3">
      <c r="A21010" s="336">
        <v>66724</v>
      </c>
      <c r="B21010" s="2" t="s">
        <v>295</v>
      </c>
      <c r="C21010" s="429">
        <v>7.5481920000000002</v>
      </c>
      <c r="D21010" s="429">
        <v>2.5747589999999998</v>
      </c>
      <c r="E21010" s="429">
        <v>4.973433</v>
      </c>
      <c r="F21010" s="429">
        <v>14.187139999999992</v>
      </c>
    </row>
    <row r="21011" spans="1:6" x14ac:dyDescent="0.3">
      <c r="A21011" s="336">
        <v>66725</v>
      </c>
      <c r="B21011" s="2" t="s">
        <v>295</v>
      </c>
      <c r="C21011" s="429">
        <v>7.5420800000000003</v>
      </c>
      <c r="D21011" s="429">
        <v>2.5689839999999999</v>
      </c>
      <c r="E21011" s="429">
        <v>4.973096</v>
      </c>
      <c r="F21011" s="429">
        <v>14.357384000000003</v>
      </c>
    </row>
    <row r="21012" spans="1:6" x14ac:dyDescent="0.3">
      <c r="A21012" s="336">
        <v>66728</v>
      </c>
      <c r="B21012" s="2" t="s">
        <v>295</v>
      </c>
      <c r="C21012" s="429">
        <v>7.4252219999999998</v>
      </c>
      <c r="D21012" s="429">
        <v>2.4773900000000002</v>
      </c>
      <c r="E21012" s="429">
        <v>4.947832</v>
      </c>
      <c r="F21012" s="429">
        <v>13.594262000000001</v>
      </c>
    </row>
    <row r="21013" spans="1:6" x14ac:dyDescent="0.3">
      <c r="A21013" s="336">
        <v>66732</v>
      </c>
      <c r="B21013" s="2" t="s">
        <v>295</v>
      </c>
      <c r="C21013" s="429">
        <v>7.6034220000000001</v>
      </c>
      <c r="D21013" s="429">
        <v>3.09734</v>
      </c>
      <c r="E21013" s="429">
        <v>4.5060820000000001</v>
      </c>
      <c r="F21013" s="429">
        <v>15.824103999999998</v>
      </c>
    </row>
    <row r="21014" spans="1:6" x14ac:dyDescent="0.3">
      <c r="A21014" s="336">
        <v>66733</v>
      </c>
      <c r="B21014" s="2" t="s">
        <v>295</v>
      </c>
      <c r="C21014" s="429">
        <v>7.6246280000000004</v>
      </c>
      <c r="D21014" s="429">
        <v>3.0238160000000001</v>
      </c>
      <c r="E21014" s="429">
        <v>4.6008120000000003</v>
      </c>
      <c r="F21014" s="429">
        <v>16.077480000000001</v>
      </c>
    </row>
    <row r="21015" spans="1:6" x14ac:dyDescent="0.3">
      <c r="A21015" s="336">
        <v>66734</v>
      </c>
      <c r="B21015" s="2" t="s">
        <v>295</v>
      </c>
      <c r="C21015" s="429">
        <v>7.519698</v>
      </c>
      <c r="D21015" s="429">
        <v>2.8121360000000002</v>
      </c>
      <c r="E21015" s="429">
        <v>4.7075619999999994</v>
      </c>
      <c r="F21015" s="429">
        <v>13.889199000000005</v>
      </c>
    </row>
    <row r="21016" spans="1:6" x14ac:dyDescent="0.3">
      <c r="A21016" s="336">
        <v>66735</v>
      </c>
      <c r="B21016" s="2" t="s">
        <v>295</v>
      </c>
      <c r="C21016" s="429">
        <v>7.4861579999999996</v>
      </c>
      <c r="D21016" s="429">
        <v>2.690461</v>
      </c>
      <c r="E21016" s="429">
        <v>4.7956969999999997</v>
      </c>
      <c r="F21016" s="429">
        <v>13.166884000000003</v>
      </c>
    </row>
    <row r="21017" spans="1:6" x14ac:dyDescent="0.3">
      <c r="A21017" s="336">
        <v>66736</v>
      </c>
      <c r="B21017" s="2" t="s">
        <v>295</v>
      </c>
      <c r="C21017" s="429">
        <v>7.9074039999999997</v>
      </c>
      <c r="D21017" s="429">
        <v>2.9141550000000001</v>
      </c>
      <c r="E21017" s="429">
        <v>4.9932489999999996</v>
      </c>
      <c r="F21017" s="429">
        <v>17.969446999999988</v>
      </c>
    </row>
    <row r="21018" spans="1:6" x14ac:dyDescent="0.3">
      <c r="A21018" s="336">
        <v>66738</v>
      </c>
      <c r="B21018" s="2" t="s">
        <v>295</v>
      </c>
      <c r="C21018" s="429">
        <v>7.5525250000000002</v>
      </c>
      <c r="D21018" s="429">
        <v>3.1428449999999999</v>
      </c>
      <c r="E21018" s="429">
        <v>4.4096799999999998</v>
      </c>
      <c r="F21018" s="429">
        <v>14.360169999999997</v>
      </c>
    </row>
    <row r="21019" spans="1:6" x14ac:dyDescent="0.3">
      <c r="A21019" s="336">
        <v>66739</v>
      </c>
      <c r="B21019" s="2" t="s">
        <v>295</v>
      </c>
      <c r="C21019" s="429">
        <v>7.4150919999999996</v>
      </c>
      <c r="D21019" s="429">
        <v>2.4738799999999999</v>
      </c>
      <c r="E21019" s="429">
        <v>4.9412120000000002</v>
      </c>
      <c r="F21019" s="429">
        <v>13.409189999999988</v>
      </c>
    </row>
    <row r="21020" spans="1:6" x14ac:dyDescent="0.3">
      <c r="A21020" s="336">
        <v>66740</v>
      </c>
      <c r="B21020" s="2" t="s">
        <v>295</v>
      </c>
      <c r="C21020" s="429">
        <v>7.6827930000000002</v>
      </c>
      <c r="D21020" s="429">
        <v>2.9002729999999999</v>
      </c>
      <c r="E21020" s="429">
        <v>4.7825199999999999</v>
      </c>
      <c r="F21020" s="429">
        <v>16.013697000000015</v>
      </c>
    </row>
    <row r="21021" spans="1:6" x14ac:dyDescent="0.3">
      <c r="A21021" s="336">
        <v>66743</v>
      </c>
      <c r="B21021" s="2" t="s">
        <v>295</v>
      </c>
      <c r="C21021" s="429">
        <v>7.5391830000000004</v>
      </c>
      <c r="D21021" s="429">
        <v>2.7229410000000001</v>
      </c>
      <c r="E21021" s="429">
        <v>4.8162420000000008</v>
      </c>
      <c r="F21021" s="429">
        <v>14.192936000000003</v>
      </c>
    </row>
    <row r="21022" spans="1:6" x14ac:dyDescent="0.3">
      <c r="A21022" s="336">
        <v>66746</v>
      </c>
      <c r="B21022" s="2" t="s">
        <v>295</v>
      </c>
      <c r="C21022" s="429">
        <v>7.5587730000000004</v>
      </c>
      <c r="D21022" s="429">
        <v>2.8833769999999999</v>
      </c>
      <c r="E21022" s="429">
        <v>4.675396000000001</v>
      </c>
      <c r="F21022" s="429">
        <v>14.654546000000003</v>
      </c>
    </row>
    <row r="21023" spans="1:6" x14ac:dyDescent="0.3">
      <c r="A21023" s="336">
        <v>66748</v>
      </c>
      <c r="B21023" s="2" t="s">
        <v>295</v>
      </c>
      <c r="C21023" s="429">
        <v>7.6431240000000003</v>
      </c>
      <c r="D21023" s="429">
        <v>3.1804450000000002</v>
      </c>
      <c r="E21023" s="429">
        <v>4.4626789999999996</v>
      </c>
      <c r="F21023" s="429">
        <v>16.825354000000004</v>
      </c>
    </row>
    <row r="21024" spans="1:6" x14ac:dyDescent="0.3">
      <c r="A21024" s="336">
        <v>66749</v>
      </c>
      <c r="B21024" s="2" t="s">
        <v>295</v>
      </c>
      <c r="C21024" s="429">
        <v>7.6275120000000003</v>
      </c>
      <c r="D21024" s="429">
        <v>3.2018119999999999</v>
      </c>
      <c r="E21024" s="429">
        <v>4.4257000000000009</v>
      </c>
      <c r="F21024" s="429">
        <v>16.813821000000004</v>
      </c>
    </row>
    <row r="21025" spans="1:6" x14ac:dyDescent="0.3">
      <c r="A21025" s="336">
        <v>66751</v>
      </c>
      <c r="B21025" s="2" t="s">
        <v>295</v>
      </c>
      <c r="C21025" s="429">
        <v>7.6076750000000004</v>
      </c>
      <c r="D21025" s="429">
        <v>3.168317</v>
      </c>
      <c r="E21025" s="429">
        <v>4.4393580000000004</v>
      </c>
      <c r="F21025" s="429">
        <v>16.258271000000008</v>
      </c>
    </row>
    <row r="21026" spans="1:6" x14ac:dyDescent="0.3">
      <c r="A21026" s="336">
        <v>66753</v>
      </c>
      <c r="B21026" s="2" t="s">
        <v>295</v>
      </c>
      <c r="C21026" s="429">
        <v>7.6153060000000004</v>
      </c>
      <c r="D21026" s="429">
        <v>2.6761210000000002</v>
      </c>
      <c r="E21026" s="429">
        <v>4.9391850000000002</v>
      </c>
      <c r="F21026" s="429">
        <v>14.929759999999987</v>
      </c>
    </row>
    <row r="21027" spans="1:6" x14ac:dyDescent="0.3">
      <c r="A21027" s="336">
        <v>66754</v>
      </c>
      <c r="B21027" s="2" t="s">
        <v>295</v>
      </c>
      <c r="C21027" s="429">
        <v>7.5638399999999999</v>
      </c>
      <c r="D21027" s="429">
        <v>3.1272120000000001</v>
      </c>
      <c r="E21027" s="429">
        <v>4.4366279999999998</v>
      </c>
      <c r="F21027" s="429">
        <v>14.703931999999988</v>
      </c>
    </row>
    <row r="21028" spans="1:6" x14ac:dyDescent="0.3">
      <c r="A21028" s="336">
        <v>66755</v>
      </c>
      <c r="B21028" s="2" t="s">
        <v>295</v>
      </c>
      <c r="C21028" s="429">
        <v>7.5791870000000001</v>
      </c>
      <c r="D21028" s="429">
        <v>3.1265550000000002</v>
      </c>
      <c r="E21028" s="429">
        <v>4.4526319999999995</v>
      </c>
      <c r="F21028" s="429">
        <v>15.712838000000005</v>
      </c>
    </row>
    <row r="21029" spans="1:6" x14ac:dyDescent="0.3">
      <c r="A21029" s="336">
        <v>66756</v>
      </c>
      <c r="B21029" s="2" t="s">
        <v>295</v>
      </c>
      <c r="C21029" s="429">
        <v>7.4778180000000001</v>
      </c>
      <c r="D21029" s="429">
        <v>2.7275839999999998</v>
      </c>
      <c r="E21029" s="429">
        <v>4.7502340000000007</v>
      </c>
      <c r="F21029" s="429">
        <v>12.876669999999983</v>
      </c>
    </row>
    <row r="21030" spans="1:6" x14ac:dyDescent="0.3">
      <c r="A21030" s="336">
        <v>66757</v>
      </c>
      <c r="B21030" s="2" t="s">
        <v>295</v>
      </c>
      <c r="C21030" s="429">
        <v>7.8431680000000004</v>
      </c>
      <c r="D21030" s="429">
        <v>2.8347950000000002</v>
      </c>
      <c r="E21030" s="429">
        <v>5.0083730000000006</v>
      </c>
      <c r="F21030" s="429">
        <v>16.77995700000001</v>
      </c>
    </row>
    <row r="21031" spans="1:6" x14ac:dyDescent="0.3">
      <c r="A21031" s="336">
        <v>66758</v>
      </c>
      <c r="B21031" s="2" t="s">
        <v>295</v>
      </c>
      <c r="C21031" s="429">
        <v>7.6345289999999997</v>
      </c>
      <c r="D21031" s="429">
        <v>3.2107619999999999</v>
      </c>
      <c r="E21031" s="429">
        <v>4.4237669999999998</v>
      </c>
      <c r="F21031" s="429">
        <v>17.363657000000003</v>
      </c>
    </row>
    <row r="21032" spans="1:6" x14ac:dyDescent="0.3">
      <c r="A21032" s="336">
        <v>66759</v>
      </c>
      <c r="B21032" s="2" t="s">
        <v>295</v>
      </c>
      <c r="C21032" s="429">
        <v>7.9420169999999999</v>
      </c>
      <c r="D21032" s="429">
        <v>2.9067959999999999</v>
      </c>
      <c r="E21032" s="429">
        <v>5.0352209999999999</v>
      </c>
      <c r="F21032" s="429">
        <v>18.314980000000006</v>
      </c>
    </row>
    <row r="21033" spans="1:6" x14ac:dyDescent="0.3">
      <c r="A21033" s="336">
        <v>66761</v>
      </c>
      <c r="B21033" s="2" t="s">
        <v>295</v>
      </c>
      <c r="C21033" s="429">
        <v>7.6575129999999998</v>
      </c>
      <c r="D21033" s="429">
        <v>3.2040500000000001</v>
      </c>
      <c r="E21033" s="429">
        <v>4.4534629999999993</v>
      </c>
      <c r="F21033" s="429">
        <v>17.281061999999984</v>
      </c>
    </row>
    <row r="21034" spans="1:6" x14ac:dyDescent="0.3">
      <c r="A21034" s="336">
        <v>66762</v>
      </c>
      <c r="B21034" s="2" t="s">
        <v>295</v>
      </c>
      <c r="C21034" s="429">
        <v>7.4653179999999999</v>
      </c>
      <c r="D21034" s="429">
        <v>2.5887120000000001</v>
      </c>
      <c r="E21034" s="429">
        <v>4.8766059999999998</v>
      </c>
      <c r="F21034" s="429">
        <v>13.235827999999991</v>
      </c>
    </row>
    <row r="21035" spans="1:6" x14ac:dyDescent="0.3">
      <c r="A21035" s="336">
        <v>66763</v>
      </c>
      <c r="B21035" s="2" t="s">
        <v>295</v>
      </c>
      <c r="C21035" s="429">
        <v>7.4709219999999998</v>
      </c>
      <c r="D21035" s="429">
        <v>2.6391789999999999</v>
      </c>
      <c r="E21035" s="429">
        <v>4.8317429999999995</v>
      </c>
      <c r="F21035" s="429">
        <v>13.099433999999995</v>
      </c>
    </row>
    <row r="21036" spans="1:6" x14ac:dyDescent="0.3">
      <c r="A21036" s="336">
        <v>66767</v>
      </c>
      <c r="B21036" s="2" t="s">
        <v>295</v>
      </c>
      <c r="C21036" s="429">
        <v>7.5260199999999999</v>
      </c>
      <c r="D21036" s="429">
        <v>3.136501</v>
      </c>
      <c r="E21036" s="429">
        <v>4.3895189999999999</v>
      </c>
      <c r="F21036" s="429">
        <v>14.303658999999989</v>
      </c>
    </row>
    <row r="21037" spans="1:6" x14ac:dyDescent="0.3">
      <c r="A21037" s="336">
        <v>66769</v>
      </c>
      <c r="B21037" s="2" t="s">
        <v>295</v>
      </c>
      <c r="C21037" s="429">
        <v>7.5765729999999998</v>
      </c>
      <c r="D21037" s="429">
        <v>3.0452430000000001</v>
      </c>
      <c r="E21037" s="429">
        <v>4.5313299999999996</v>
      </c>
      <c r="F21037" s="429">
        <v>14.643102000000006</v>
      </c>
    </row>
    <row r="21038" spans="1:6" x14ac:dyDescent="0.3">
      <c r="A21038" s="336">
        <v>66770</v>
      </c>
      <c r="B21038" s="2" t="s">
        <v>295</v>
      </c>
      <c r="C21038" s="429">
        <v>7.4205779999999999</v>
      </c>
      <c r="D21038" s="429">
        <v>2.4976409999999998</v>
      </c>
      <c r="E21038" s="429">
        <v>4.9229370000000001</v>
      </c>
      <c r="F21038" s="429">
        <v>13.676560000000002</v>
      </c>
    </row>
    <row r="21039" spans="1:6" x14ac:dyDescent="0.3">
      <c r="A21039" s="336">
        <v>66771</v>
      </c>
      <c r="B21039" s="2" t="s">
        <v>295</v>
      </c>
      <c r="C21039" s="429">
        <v>7.632231</v>
      </c>
      <c r="D21039" s="429">
        <v>2.838981</v>
      </c>
      <c r="E21039" s="429">
        <v>4.7932500000000005</v>
      </c>
      <c r="F21039" s="429">
        <v>15.487136000000007</v>
      </c>
    </row>
    <row r="21040" spans="1:6" x14ac:dyDescent="0.3">
      <c r="A21040" s="336">
        <v>66772</v>
      </c>
      <c r="B21040" s="2" t="s">
        <v>295</v>
      </c>
      <c r="C21040" s="429">
        <v>7.6073570000000004</v>
      </c>
      <c r="D21040" s="429">
        <v>3.0688900000000001</v>
      </c>
      <c r="E21040" s="429">
        <v>4.5384670000000007</v>
      </c>
      <c r="F21040" s="429">
        <v>15.765462999999997</v>
      </c>
    </row>
    <row r="21041" spans="1:6" x14ac:dyDescent="0.3">
      <c r="A21041" s="336">
        <v>66773</v>
      </c>
      <c r="B21041" s="2" t="s">
        <v>295</v>
      </c>
      <c r="C21041" s="429">
        <v>7.5110619999999999</v>
      </c>
      <c r="D21041" s="429">
        <v>2.509709</v>
      </c>
      <c r="E21041" s="429">
        <v>5.0013529999999999</v>
      </c>
      <c r="F21041" s="429">
        <v>14.039270999999992</v>
      </c>
    </row>
    <row r="21042" spans="1:6" x14ac:dyDescent="0.3">
      <c r="A21042" s="336">
        <v>66775</v>
      </c>
      <c r="B21042" s="2" t="s">
        <v>295</v>
      </c>
      <c r="C21042" s="429">
        <v>7.6150180000000001</v>
      </c>
      <c r="D21042" s="429">
        <v>2.9993500000000002</v>
      </c>
      <c r="E21042" s="429">
        <v>4.6156679999999994</v>
      </c>
      <c r="F21042" s="429">
        <v>15.502007999999996</v>
      </c>
    </row>
    <row r="21043" spans="1:6" x14ac:dyDescent="0.3">
      <c r="A21043" s="336">
        <v>66776</v>
      </c>
      <c r="B21043" s="2" t="s">
        <v>295</v>
      </c>
      <c r="C21043" s="429">
        <v>7.7624209999999998</v>
      </c>
      <c r="D21043" s="429">
        <v>2.9002780000000001</v>
      </c>
      <c r="E21043" s="429">
        <v>4.8621429999999997</v>
      </c>
      <c r="F21043" s="429">
        <v>16.472962000000003</v>
      </c>
    </row>
    <row r="21044" spans="1:6" x14ac:dyDescent="0.3">
      <c r="A21044" s="336">
        <v>66777</v>
      </c>
      <c r="B21044" s="2" t="s">
        <v>295</v>
      </c>
      <c r="C21044" s="429">
        <v>7.8505659999999997</v>
      </c>
      <c r="D21044" s="429">
        <v>3.1015199999999998</v>
      </c>
      <c r="E21044" s="429">
        <v>4.7490459999999999</v>
      </c>
      <c r="F21044" s="429">
        <v>18.554305000000006</v>
      </c>
    </row>
    <row r="21045" spans="1:6" x14ac:dyDescent="0.3">
      <c r="A21045" s="336">
        <v>66778</v>
      </c>
      <c r="B21045" s="2" t="s">
        <v>295</v>
      </c>
      <c r="C21045" s="429">
        <v>7.5125770000000003</v>
      </c>
      <c r="D21045" s="429">
        <v>2.6867730000000001</v>
      </c>
      <c r="E21045" s="429">
        <v>4.8258039999999998</v>
      </c>
      <c r="F21045" s="429">
        <v>14.262053000000002</v>
      </c>
    </row>
    <row r="21046" spans="1:6" x14ac:dyDescent="0.3">
      <c r="A21046" s="336">
        <v>66779</v>
      </c>
      <c r="B21046" s="2" t="s">
        <v>295</v>
      </c>
      <c r="C21046" s="429">
        <v>7.5863800000000001</v>
      </c>
      <c r="D21046" s="429">
        <v>3.0000930000000001</v>
      </c>
      <c r="E21046" s="429">
        <v>4.5862870000000004</v>
      </c>
      <c r="F21046" s="429">
        <v>14.990367999999989</v>
      </c>
    </row>
    <row r="21047" spans="1:6" x14ac:dyDescent="0.3">
      <c r="A21047" s="336">
        <v>66780</v>
      </c>
      <c r="B21047" s="2" t="s">
        <v>295</v>
      </c>
      <c r="C21047" s="429">
        <v>7.5984100000000003</v>
      </c>
      <c r="D21047" s="429">
        <v>2.8741660000000002</v>
      </c>
      <c r="E21047" s="429">
        <v>4.7242440000000006</v>
      </c>
      <c r="F21047" s="429">
        <v>15.085948999999999</v>
      </c>
    </row>
    <row r="21048" spans="1:6" x14ac:dyDescent="0.3">
      <c r="A21048" s="336">
        <v>66781</v>
      </c>
      <c r="B21048" s="2" t="s">
        <v>295</v>
      </c>
      <c r="C21048" s="429">
        <v>7.4475629999999997</v>
      </c>
      <c r="D21048" s="429">
        <v>2.4987900000000001</v>
      </c>
      <c r="E21048" s="429">
        <v>4.9487729999999992</v>
      </c>
      <c r="F21048" s="429">
        <v>13.479068999999996</v>
      </c>
    </row>
    <row r="21049" spans="1:6" x14ac:dyDescent="0.3">
      <c r="A21049" s="336">
        <v>66783</v>
      </c>
      <c r="B21049" s="2" t="s">
        <v>295</v>
      </c>
      <c r="C21049" s="429">
        <v>7.7355840000000002</v>
      </c>
      <c r="D21049" s="429">
        <v>3.1657570000000002</v>
      </c>
      <c r="E21049" s="429">
        <v>4.5698270000000001</v>
      </c>
      <c r="F21049" s="429">
        <v>17.902742000000003</v>
      </c>
    </row>
    <row r="21050" spans="1:6" x14ac:dyDescent="0.3">
      <c r="A21050" s="336">
        <v>66801</v>
      </c>
      <c r="B21050" s="2" t="s">
        <v>295</v>
      </c>
      <c r="C21050" s="429">
        <v>7.7364459999999999</v>
      </c>
      <c r="D21050" s="429">
        <v>3.188517</v>
      </c>
      <c r="E21050" s="429">
        <v>4.5479289999999999</v>
      </c>
      <c r="F21050" s="429">
        <v>19.314632</v>
      </c>
    </row>
    <row r="21051" spans="1:6" x14ac:dyDescent="0.3">
      <c r="A21051" s="336">
        <v>66830</v>
      </c>
      <c r="B21051" s="2" t="s">
        <v>295</v>
      </c>
      <c r="C21051" s="429">
        <v>7.5639479999999999</v>
      </c>
      <c r="D21051" s="429">
        <v>3.0824880000000001</v>
      </c>
      <c r="E21051" s="429">
        <v>4.4814600000000002</v>
      </c>
      <c r="F21051" s="429">
        <v>17.973844999999994</v>
      </c>
    </row>
    <row r="21052" spans="1:6" x14ac:dyDescent="0.3">
      <c r="A21052" s="336">
        <v>66833</v>
      </c>
      <c r="B21052" s="2" t="s">
        <v>295</v>
      </c>
      <c r="C21052" s="429">
        <v>7.6608239999999999</v>
      </c>
      <c r="D21052" s="429">
        <v>3.0720130000000001</v>
      </c>
      <c r="E21052" s="429">
        <v>4.5888109999999998</v>
      </c>
      <c r="F21052" s="429">
        <v>18.175447000000002</v>
      </c>
    </row>
    <row r="21053" spans="1:6" x14ac:dyDescent="0.3">
      <c r="A21053" s="336">
        <v>66834</v>
      </c>
      <c r="B21053" s="2" t="s">
        <v>295</v>
      </c>
      <c r="C21053" s="429">
        <v>7.8134399999999999</v>
      </c>
      <c r="D21053" s="429">
        <v>3.129921</v>
      </c>
      <c r="E21053" s="429">
        <v>4.6835190000000004</v>
      </c>
      <c r="F21053" s="429">
        <v>19.126580999999995</v>
      </c>
    </row>
    <row r="21054" spans="1:6" x14ac:dyDescent="0.3">
      <c r="A21054" s="336">
        <v>66835</v>
      </c>
      <c r="B21054" s="2" t="s">
        <v>295</v>
      </c>
      <c r="C21054" s="429">
        <v>7.7614510000000001</v>
      </c>
      <c r="D21054" s="429">
        <v>3.1503619999999999</v>
      </c>
      <c r="E21054" s="429">
        <v>4.6110889999999998</v>
      </c>
      <c r="F21054" s="429">
        <v>19.160646999999997</v>
      </c>
    </row>
    <row r="21055" spans="1:6" x14ac:dyDescent="0.3">
      <c r="A21055" s="336">
        <v>66838</v>
      </c>
      <c r="B21055" s="2" t="s">
        <v>295</v>
      </c>
      <c r="C21055" s="429">
        <v>8.2015919999999998</v>
      </c>
      <c r="D21055" s="429">
        <v>3.2848760000000001</v>
      </c>
      <c r="E21055" s="429">
        <v>4.9167159999999992</v>
      </c>
      <c r="F21055" s="429">
        <v>22.470723999999993</v>
      </c>
    </row>
    <row r="21056" spans="1:6" x14ac:dyDescent="0.3">
      <c r="A21056" s="336">
        <v>66839</v>
      </c>
      <c r="B21056" s="2" t="s">
        <v>295</v>
      </c>
      <c r="C21056" s="429">
        <v>7.63157</v>
      </c>
      <c r="D21056" s="429">
        <v>3.211303</v>
      </c>
      <c r="E21056" s="429">
        <v>4.4202669999999999</v>
      </c>
      <c r="F21056" s="429">
        <v>17.914807</v>
      </c>
    </row>
    <row r="21057" spans="1:6" x14ac:dyDescent="0.3">
      <c r="A21057" s="336">
        <v>66840</v>
      </c>
      <c r="B21057" s="2" t="s">
        <v>295</v>
      </c>
      <c r="C21057" s="429">
        <v>8.3259469999999993</v>
      </c>
      <c r="D21057" s="429">
        <v>3.165387</v>
      </c>
      <c r="E21057" s="429">
        <v>5.1605599999999994</v>
      </c>
      <c r="F21057" s="429">
        <v>23.688210999999999</v>
      </c>
    </row>
    <row r="21058" spans="1:6" x14ac:dyDescent="0.3">
      <c r="A21058" s="336">
        <v>66842</v>
      </c>
      <c r="B21058" s="2" t="s">
        <v>295</v>
      </c>
      <c r="C21058" s="429">
        <v>8.1531389999999995</v>
      </c>
      <c r="D21058" s="429">
        <v>3.1618569999999999</v>
      </c>
      <c r="E21058" s="429">
        <v>4.991282</v>
      </c>
      <c r="F21058" s="429">
        <v>22.272764000000002</v>
      </c>
    </row>
    <row r="21059" spans="1:6" x14ac:dyDescent="0.3">
      <c r="A21059" s="336">
        <v>66843</v>
      </c>
      <c r="B21059" s="2" t="s">
        <v>295</v>
      </c>
      <c r="C21059" s="429">
        <v>8.2214840000000002</v>
      </c>
      <c r="D21059" s="429">
        <v>3.2080410000000001</v>
      </c>
      <c r="E21059" s="429">
        <v>5.0134430000000005</v>
      </c>
      <c r="F21059" s="429">
        <v>22.861228000000001</v>
      </c>
    </row>
    <row r="21060" spans="1:6" x14ac:dyDescent="0.3">
      <c r="A21060" s="336">
        <v>66845</v>
      </c>
      <c r="B21060" s="2" t="s">
        <v>295</v>
      </c>
      <c r="C21060" s="429">
        <v>8.0239220000000007</v>
      </c>
      <c r="D21060" s="429">
        <v>3.2142390000000001</v>
      </c>
      <c r="E21060" s="429">
        <v>4.8096830000000006</v>
      </c>
      <c r="F21060" s="429">
        <v>21.224932999999996</v>
      </c>
    </row>
    <row r="21061" spans="1:6" x14ac:dyDescent="0.3">
      <c r="A21061" s="336">
        <v>66846</v>
      </c>
      <c r="B21061" s="2" t="s">
        <v>295</v>
      </c>
      <c r="C21061" s="429">
        <v>7.8955219999999997</v>
      </c>
      <c r="D21061" s="429">
        <v>3.2040739999999999</v>
      </c>
      <c r="E21061" s="429">
        <v>4.6914479999999994</v>
      </c>
      <c r="F21061" s="429">
        <v>19.990316000000004</v>
      </c>
    </row>
    <row r="21062" spans="1:6" x14ac:dyDescent="0.3">
      <c r="A21062" s="336">
        <v>66849</v>
      </c>
      <c r="B21062" s="2" t="s">
        <v>295</v>
      </c>
      <c r="C21062" s="429">
        <v>7.9337010000000001</v>
      </c>
      <c r="D21062" s="429">
        <v>3.2540399999999998</v>
      </c>
      <c r="E21062" s="429">
        <v>4.6796610000000003</v>
      </c>
      <c r="F21062" s="429">
        <v>20.166879000000002</v>
      </c>
    </row>
    <row r="21063" spans="1:6" x14ac:dyDescent="0.3">
      <c r="A21063" s="336">
        <v>66850</v>
      </c>
      <c r="B21063" s="2" t="s">
        <v>295</v>
      </c>
      <c r="C21063" s="429">
        <v>8.1732289999999992</v>
      </c>
      <c r="D21063" s="429">
        <v>3.228094</v>
      </c>
      <c r="E21063" s="429">
        <v>4.9451349999999987</v>
      </c>
      <c r="F21063" s="429">
        <v>22.487432999999999</v>
      </c>
    </row>
    <row r="21064" spans="1:6" x14ac:dyDescent="0.3">
      <c r="A21064" s="336">
        <v>66851</v>
      </c>
      <c r="B21064" s="2" t="s">
        <v>295</v>
      </c>
      <c r="C21064" s="429">
        <v>8.3880060000000007</v>
      </c>
      <c r="D21064" s="429">
        <v>3.1658900000000001</v>
      </c>
      <c r="E21064" s="429">
        <v>5.2221160000000006</v>
      </c>
      <c r="F21064" s="429">
        <v>24.457905000000004</v>
      </c>
    </row>
    <row r="21065" spans="1:6" x14ac:dyDescent="0.3">
      <c r="A21065" s="336">
        <v>66852</v>
      </c>
      <c r="B21065" s="2" t="s">
        <v>295</v>
      </c>
      <c r="C21065" s="429">
        <v>7.7083250000000003</v>
      </c>
      <c r="D21065" s="429">
        <v>3.1946919999999999</v>
      </c>
      <c r="E21065" s="429">
        <v>4.5136330000000005</v>
      </c>
      <c r="F21065" s="429">
        <v>18.400297999999992</v>
      </c>
    </row>
    <row r="21066" spans="1:6" x14ac:dyDescent="0.3">
      <c r="A21066" s="336">
        <v>66853</v>
      </c>
      <c r="B21066" s="2" t="s">
        <v>295</v>
      </c>
      <c r="C21066" s="429">
        <v>7.8956280000000003</v>
      </c>
      <c r="D21066" s="429">
        <v>3.1575519999999999</v>
      </c>
      <c r="E21066" s="429">
        <v>4.7380760000000004</v>
      </c>
      <c r="F21066" s="429">
        <v>19.918820999999994</v>
      </c>
    </row>
    <row r="21067" spans="1:6" x14ac:dyDescent="0.3">
      <c r="A21067" s="336">
        <v>66854</v>
      </c>
      <c r="B21067" s="2" t="s">
        <v>295</v>
      </c>
      <c r="C21067" s="429">
        <v>7.7153309999999999</v>
      </c>
      <c r="D21067" s="429">
        <v>3.207716</v>
      </c>
      <c r="E21067" s="429">
        <v>4.5076149999999995</v>
      </c>
      <c r="F21067" s="429">
        <v>18.938097999999993</v>
      </c>
    </row>
    <row r="21068" spans="1:6" x14ac:dyDescent="0.3">
      <c r="A21068" s="336">
        <v>66856</v>
      </c>
      <c r="B21068" s="2" t="s">
        <v>295</v>
      </c>
      <c r="C21068" s="429">
        <v>7.564927</v>
      </c>
      <c r="D21068" s="429">
        <v>3.1999040000000001</v>
      </c>
      <c r="E21068" s="429">
        <v>4.3650229999999999</v>
      </c>
      <c r="F21068" s="429">
        <v>17.801321000000002</v>
      </c>
    </row>
    <row r="21069" spans="1:6" x14ac:dyDescent="0.3">
      <c r="A21069" s="336">
        <v>66857</v>
      </c>
      <c r="B21069" s="2" t="s">
        <v>295</v>
      </c>
      <c r="C21069" s="429">
        <v>7.6140290000000004</v>
      </c>
      <c r="D21069" s="429">
        <v>3.2146240000000001</v>
      </c>
      <c r="E21069" s="429">
        <v>4.3994049999999998</v>
      </c>
      <c r="F21069" s="429">
        <v>17.426694999999995</v>
      </c>
    </row>
    <row r="21070" spans="1:6" x14ac:dyDescent="0.3">
      <c r="A21070" s="336">
        <v>66858</v>
      </c>
      <c r="B21070" s="2" t="s">
        <v>295</v>
      </c>
      <c r="C21070" s="429">
        <v>8.351642</v>
      </c>
      <c r="D21070" s="429">
        <v>3.2450960000000002</v>
      </c>
      <c r="E21070" s="429">
        <v>5.1065459999999998</v>
      </c>
      <c r="F21070" s="429">
        <v>23.758377999999993</v>
      </c>
    </row>
    <row r="21071" spans="1:6" x14ac:dyDescent="0.3">
      <c r="A21071" s="336">
        <v>66859</v>
      </c>
      <c r="B21071" s="2" t="s">
        <v>295</v>
      </c>
      <c r="C21071" s="429">
        <v>8.3870679999999993</v>
      </c>
      <c r="D21071" s="429">
        <v>3.2719360000000002</v>
      </c>
      <c r="E21071" s="429">
        <v>5.1151319999999991</v>
      </c>
      <c r="F21071" s="429">
        <v>23.933308</v>
      </c>
    </row>
    <row r="21072" spans="1:6" x14ac:dyDescent="0.3">
      <c r="A21072" s="336">
        <v>66860</v>
      </c>
      <c r="B21072" s="2" t="s">
        <v>295</v>
      </c>
      <c r="C21072" s="429">
        <v>7.8079000000000001</v>
      </c>
      <c r="D21072" s="429">
        <v>3.1972130000000001</v>
      </c>
      <c r="E21072" s="429">
        <v>4.6106870000000004</v>
      </c>
      <c r="F21072" s="429">
        <v>19.568621999999987</v>
      </c>
    </row>
    <row r="21073" spans="1:6" x14ac:dyDescent="0.3">
      <c r="A21073" s="336">
        <v>66861</v>
      </c>
      <c r="B21073" s="2" t="s">
        <v>295</v>
      </c>
      <c r="C21073" s="429">
        <v>8.4536210000000001</v>
      </c>
      <c r="D21073" s="429">
        <v>3.18384</v>
      </c>
      <c r="E21073" s="429">
        <v>5.269781</v>
      </c>
      <c r="F21073" s="429">
        <v>24.758679999999995</v>
      </c>
    </row>
    <row r="21074" spans="1:6" x14ac:dyDescent="0.3">
      <c r="A21074" s="336">
        <v>66862</v>
      </c>
      <c r="B21074" s="2" t="s">
        <v>295</v>
      </c>
      <c r="C21074" s="429">
        <v>8.0217569999999991</v>
      </c>
      <c r="D21074" s="429">
        <v>3.1966649999999999</v>
      </c>
      <c r="E21074" s="429">
        <v>4.8250919999999997</v>
      </c>
      <c r="F21074" s="429">
        <v>21.234505999999993</v>
      </c>
    </row>
    <row r="21075" spans="1:6" x14ac:dyDescent="0.3">
      <c r="A21075" s="336">
        <v>66864</v>
      </c>
      <c r="B21075" s="2" t="s">
        <v>295</v>
      </c>
      <c r="C21075" s="429">
        <v>7.671087</v>
      </c>
      <c r="D21075" s="429">
        <v>3.1944360000000001</v>
      </c>
      <c r="E21075" s="429">
        <v>4.4766510000000004</v>
      </c>
      <c r="F21075" s="429">
        <v>18.649795000000001</v>
      </c>
    </row>
    <row r="21076" spans="1:6" x14ac:dyDescent="0.3">
      <c r="A21076" s="336">
        <v>66865</v>
      </c>
      <c r="B21076" s="2" t="s">
        <v>295</v>
      </c>
      <c r="C21076" s="429">
        <v>7.8236400000000001</v>
      </c>
      <c r="D21076" s="429">
        <v>3.218877</v>
      </c>
      <c r="E21076" s="429">
        <v>4.6047630000000002</v>
      </c>
      <c r="F21076" s="429">
        <v>19.920834000000003</v>
      </c>
    </row>
    <row r="21077" spans="1:6" x14ac:dyDescent="0.3">
      <c r="A21077" s="336">
        <v>66866</v>
      </c>
      <c r="B21077" s="2" t="s">
        <v>295</v>
      </c>
      <c r="C21077" s="429">
        <v>8.5868880000000001</v>
      </c>
      <c r="D21077" s="429">
        <v>3.09605</v>
      </c>
      <c r="E21077" s="429">
        <v>5.4908380000000001</v>
      </c>
      <c r="F21077" s="429">
        <v>26.110274999999998</v>
      </c>
    </row>
    <row r="21078" spans="1:6" x14ac:dyDescent="0.3">
      <c r="A21078" s="336">
        <v>66868</v>
      </c>
      <c r="B21078" s="2" t="s">
        <v>295</v>
      </c>
      <c r="C21078" s="429">
        <v>7.5595780000000001</v>
      </c>
      <c r="D21078" s="429">
        <v>3.116492</v>
      </c>
      <c r="E21078" s="429">
        <v>4.4430860000000001</v>
      </c>
      <c r="F21078" s="429">
        <v>17.999302</v>
      </c>
    </row>
    <row r="21079" spans="1:6" x14ac:dyDescent="0.3">
      <c r="A21079" s="336">
        <v>66869</v>
      </c>
      <c r="B21079" s="2" t="s">
        <v>295</v>
      </c>
      <c r="C21079" s="429">
        <v>8.0237309999999997</v>
      </c>
      <c r="D21079" s="429">
        <v>3.2262420000000001</v>
      </c>
      <c r="E21079" s="429">
        <v>4.7974889999999997</v>
      </c>
      <c r="F21079" s="429">
        <v>21.191446999999997</v>
      </c>
    </row>
    <row r="21080" spans="1:6" x14ac:dyDescent="0.3">
      <c r="A21080" s="336">
        <v>66870</v>
      </c>
      <c r="B21080" s="2" t="s">
        <v>295</v>
      </c>
      <c r="C21080" s="429">
        <v>7.8803049999999999</v>
      </c>
      <c r="D21080" s="429">
        <v>3.1130469999999999</v>
      </c>
      <c r="E21080" s="429">
        <v>4.767258</v>
      </c>
      <c r="F21080" s="429">
        <v>19.149321000000008</v>
      </c>
    </row>
    <row r="21081" spans="1:6" x14ac:dyDescent="0.3">
      <c r="A21081" s="336">
        <v>66871</v>
      </c>
      <c r="B21081" s="2" t="s">
        <v>295</v>
      </c>
      <c r="C21081" s="429">
        <v>7.5310589999999999</v>
      </c>
      <c r="D21081" s="429">
        <v>3.2231969999999999</v>
      </c>
      <c r="E21081" s="429">
        <v>4.3078620000000001</v>
      </c>
      <c r="F21081" s="429">
        <v>17.100979999999986</v>
      </c>
    </row>
    <row r="21082" spans="1:6" x14ac:dyDescent="0.3">
      <c r="A21082" s="336">
        <v>66872</v>
      </c>
      <c r="B21082" s="2" t="s">
        <v>295</v>
      </c>
      <c r="C21082" s="429">
        <v>8.146922</v>
      </c>
      <c r="D21082" s="429">
        <v>3.3778730000000001</v>
      </c>
      <c r="E21082" s="429">
        <v>4.7690489999999999</v>
      </c>
      <c r="F21082" s="429">
        <v>21.737938999999997</v>
      </c>
    </row>
    <row r="21083" spans="1:6" x14ac:dyDescent="0.3">
      <c r="A21083" s="336">
        <v>66873</v>
      </c>
      <c r="B21083" s="2" t="s">
        <v>295</v>
      </c>
      <c r="C21083" s="429">
        <v>8.040851</v>
      </c>
      <c r="D21083" s="429">
        <v>3.2733400000000001</v>
      </c>
      <c r="E21083" s="429">
        <v>4.7675109999999998</v>
      </c>
      <c r="F21083" s="429">
        <v>21.250399999999992</v>
      </c>
    </row>
    <row r="21084" spans="1:6" x14ac:dyDescent="0.3">
      <c r="A21084" s="336">
        <v>66901</v>
      </c>
      <c r="B21084" s="2" t="s">
        <v>295</v>
      </c>
      <c r="C21084" s="429">
        <v>8.5508030000000002</v>
      </c>
      <c r="D21084" s="429">
        <v>3.1911879999999999</v>
      </c>
      <c r="E21084" s="429">
        <v>5.3596149999999998</v>
      </c>
      <c r="F21084" s="429">
        <v>27.482048999999996</v>
      </c>
    </row>
    <row r="21085" spans="1:6" x14ac:dyDescent="0.3">
      <c r="A21085" s="336">
        <v>66930</v>
      </c>
      <c r="B21085" s="2" t="s">
        <v>295</v>
      </c>
      <c r="C21085" s="429">
        <v>8.3202180000000006</v>
      </c>
      <c r="D21085" s="429">
        <v>3.2073309999999999</v>
      </c>
      <c r="E21085" s="429">
        <v>5.1128870000000006</v>
      </c>
      <c r="F21085" s="429">
        <v>24.743614000000008</v>
      </c>
    </row>
    <row r="21086" spans="1:6" x14ac:dyDescent="0.3">
      <c r="A21086" s="336">
        <v>66932</v>
      </c>
      <c r="B21086" s="2" t="s">
        <v>295</v>
      </c>
      <c r="C21086" s="429">
        <v>8.6335540000000002</v>
      </c>
      <c r="D21086" s="429">
        <v>3.0103260000000001</v>
      </c>
      <c r="E21086" s="429">
        <v>5.6232280000000001</v>
      </c>
      <c r="F21086" s="429">
        <v>31.170428000000008</v>
      </c>
    </row>
    <row r="21087" spans="1:6" x14ac:dyDescent="0.3">
      <c r="A21087" s="336">
        <v>66933</v>
      </c>
      <c r="B21087" s="2" t="s">
        <v>295</v>
      </c>
      <c r="C21087" s="429">
        <v>7.9703270000000002</v>
      </c>
      <c r="D21087" s="429">
        <v>3.3767710000000002</v>
      </c>
      <c r="E21087" s="429">
        <v>4.5935559999999995</v>
      </c>
      <c r="F21087" s="429">
        <v>21.462137999999996</v>
      </c>
    </row>
    <row r="21088" spans="1:6" x14ac:dyDescent="0.3">
      <c r="A21088" s="336">
        <v>66935</v>
      </c>
      <c r="B21088" s="2" t="s">
        <v>295</v>
      </c>
      <c r="C21088" s="429">
        <v>8.2950619999999997</v>
      </c>
      <c r="D21088" s="429">
        <v>3.15116</v>
      </c>
      <c r="E21088" s="429">
        <v>5.1439019999999998</v>
      </c>
      <c r="F21088" s="429">
        <v>25.528463999999996</v>
      </c>
    </row>
    <row r="21089" spans="1:6" x14ac:dyDescent="0.3">
      <c r="A21089" s="336">
        <v>66936</v>
      </c>
      <c r="B21089" s="2" t="s">
        <v>295</v>
      </c>
      <c r="C21089" s="429">
        <v>8.3723010000000002</v>
      </c>
      <c r="D21089" s="429">
        <v>3.2269260000000002</v>
      </c>
      <c r="E21089" s="429">
        <v>5.1453749999999996</v>
      </c>
      <c r="F21089" s="429">
        <v>28.124791999999996</v>
      </c>
    </row>
    <row r="21090" spans="1:6" x14ac:dyDescent="0.3">
      <c r="A21090" s="336">
        <v>66937</v>
      </c>
      <c r="B21090" s="2" t="s">
        <v>295</v>
      </c>
      <c r="C21090" s="429">
        <v>8.2975329999999996</v>
      </c>
      <c r="D21090" s="429">
        <v>3.2909820000000001</v>
      </c>
      <c r="E21090" s="429">
        <v>5.006551</v>
      </c>
      <c r="F21090" s="429">
        <v>24.205489000000007</v>
      </c>
    </row>
    <row r="21091" spans="1:6" x14ac:dyDescent="0.3">
      <c r="A21091" s="336">
        <v>66938</v>
      </c>
      <c r="B21091" s="2" t="s">
        <v>295</v>
      </c>
      <c r="C21091" s="429">
        <v>8.3964379999999998</v>
      </c>
      <c r="D21091" s="429">
        <v>3.2611949999999998</v>
      </c>
      <c r="E21091" s="429">
        <v>5.135243</v>
      </c>
      <c r="F21091" s="429">
        <v>25.392258000000002</v>
      </c>
    </row>
    <row r="21092" spans="1:6" x14ac:dyDescent="0.3">
      <c r="A21092" s="336">
        <v>66939</v>
      </c>
      <c r="B21092" s="2" t="s">
        <v>295</v>
      </c>
      <c r="C21092" s="429">
        <v>8.4435929999999999</v>
      </c>
      <c r="D21092" s="429">
        <v>3.1474989999999998</v>
      </c>
      <c r="E21092" s="429">
        <v>5.2960940000000001</v>
      </c>
      <c r="F21092" s="429">
        <v>27.154150000000001</v>
      </c>
    </row>
    <row r="21093" spans="1:6" x14ac:dyDescent="0.3">
      <c r="A21093" s="336">
        <v>66940</v>
      </c>
      <c r="B21093" s="2" t="s">
        <v>295</v>
      </c>
      <c r="C21093" s="429">
        <v>8.2538020000000003</v>
      </c>
      <c r="D21093" s="429">
        <v>3.1777630000000001</v>
      </c>
      <c r="E21093" s="429">
        <v>5.0760389999999997</v>
      </c>
      <c r="F21093" s="429">
        <v>24.471819</v>
      </c>
    </row>
    <row r="21094" spans="1:6" x14ac:dyDescent="0.3">
      <c r="A21094" s="336">
        <v>66941</v>
      </c>
      <c r="B21094" s="2" t="s">
        <v>295</v>
      </c>
      <c r="C21094" s="429">
        <v>8.5831160000000004</v>
      </c>
      <c r="D21094" s="429">
        <v>3.1689430000000001</v>
      </c>
      <c r="E21094" s="429">
        <v>5.4141729999999999</v>
      </c>
      <c r="F21094" s="429">
        <v>29.577589999999994</v>
      </c>
    </row>
    <row r="21095" spans="1:6" x14ac:dyDescent="0.3">
      <c r="A21095" s="336">
        <v>66942</v>
      </c>
      <c r="B21095" s="2" t="s">
        <v>295</v>
      </c>
      <c r="C21095" s="429">
        <v>8.4641690000000001</v>
      </c>
      <c r="D21095" s="429">
        <v>3.1617630000000001</v>
      </c>
      <c r="E21095" s="429">
        <v>5.3024059999999995</v>
      </c>
      <c r="F21095" s="429">
        <v>27.615596999999998</v>
      </c>
    </row>
    <row r="21096" spans="1:6" x14ac:dyDescent="0.3">
      <c r="A21096" s="336">
        <v>66943</v>
      </c>
      <c r="B21096" s="2" t="s">
        <v>295</v>
      </c>
      <c r="C21096" s="429">
        <v>8.0210790000000003</v>
      </c>
      <c r="D21096" s="429">
        <v>3.3593310000000001</v>
      </c>
      <c r="E21096" s="429">
        <v>4.6617480000000002</v>
      </c>
      <c r="F21096" s="429">
        <v>21.998564999999999</v>
      </c>
    </row>
    <row r="21097" spans="1:6" x14ac:dyDescent="0.3">
      <c r="A21097" s="336">
        <v>66944</v>
      </c>
      <c r="B21097" s="2" t="s">
        <v>295</v>
      </c>
      <c r="C21097" s="429">
        <v>8.1255620000000004</v>
      </c>
      <c r="D21097" s="429">
        <v>3.19787</v>
      </c>
      <c r="E21097" s="429">
        <v>4.9276920000000004</v>
      </c>
      <c r="F21097" s="429">
        <v>23.344564999999999</v>
      </c>
    </row>
    <row r="21098" spans="1:6" x14ac:dyDescent="0.3">
      <c r="A21098" s="336">
        <v>66945</v>
      </c>
      <c r="B21098" s="2" t="s">
        <v>295</v>
      </c>
      <c r="C21098" s="429">
        <v>7.8881360000000003</v>
      </c>
      <c r="D21098" s="429">
        <v>3.341027</v>
      </c>
      <c r="E21098" s="429">
        <v>4.5471090000000007</v>
      </c>
      <c r="F21098" s="429">
        <v>21.095824999999994</v>
      </c>
    </row>
    <row r="21099" spans="1:6" x14ac:dyDescent="0.3">
      <c r="A21099" s="336">
        <v>66946</v>
      </c>
      <c r="B21099" s="2" t="s">
        <v>295</v>
      </c>
      <c r="C21099" s="429">
        <v>7.8893459999999997</v>
      </c>
      <c r="D21099" s="429">
        <v>3.2825259999999998</v>
      </c>
      <c r="E21099" s="429">
        <v>4.6068199999999999</v>
      </c>
      <c r="F21099" s="429">
        <v>21.245561000000002</v>
      </c>
    </row>
    <row r="21100" spans="1:6" x14ac:dyDescent="0.3">
      <c r="A21100" s="336">
        <v>66948</v>
      </c>
      <c r="B21100" s="2" t="s">
        <v>295</v>
      </c>
      <c r="C21100" s="429">
        <v>8.5430419999999998</v>
      </c>
      <c r="D21100" s="429">
        <v>3.1464889999999999</v>
      </c>
      <c r="E21100" s="429">
        <v>5.3965529999999999</v>
      </c>
      <c r="F21100" s="429">
        <v>27.928376000000004</v>
      </c>
    </row>
    <row r="21101" spans="1:6" x14ac:dyDescent="0.3">
      <c r="A21101" s="336">
        <v>66949</v>
      </c>
      <c r="B21101" s="2" t="s">
        <v>295</v>
      </c>
      <c r="C21101" s="429">
        <v>8.5484779999999994</v>
      </c>
      <c r="D21101" s="429">
        <v>3.1622699999999999</v>
      </c>
      <c r="E21101" s="429">
        <v>5.3862079999999999</v>
      </c>
      <c r="F21101" s="429">
        <v>28.337545000000002</v>
      </c>
    </row>
    <row r="21102" spans="1:6" x14ac:dyDescent="0.3">
      <c r="A21102" s="336">
        <v>66951</v>
      </c>
      <c r="B21102" s="2" t="s">
        <v>295</v>
      </c>
      <c r="C21102" s="429">
        <v>8.6686809999999994</v>
      </c>
      <c r="D21102" s="429">
        <v>2.963206</v>
      </c>
      <c r="E21102" s="429">
        <v>5.7054749999999999</v>
      </c>
      <c r="F21102" s="429">
        <v>31.713733999999995</v>
      </c>
    </row>
    <row r="21103" spans="1:6" x14ac:dyDescent="0.3">
      <c r="A21103" s="336">
        <v>66952</v>
      </c>
      <c r="B21103" s="2" t="s">
        <v>295</v>
      </c>
      <c r="C21103" s="429">
        <v>8.4421110000000006</v>
      </c>
      <c r="D21103" s="429">
        <v>3.178566</v>
      </c>
      <c r="E21103" s="429">
        <v>5.2635450000000006</v>
      </c>
      <c r="F21103" s="429">
        <v>29.265696000000002</v>
      </c>
    </row>
    <row r="21104" spans="1:6" x14ac:dyDescent="0.3">
      <c r="A21104" s="336">
        <v>66953</v>
      </c>
      <c r="B21104" s="2" t="s">
        <v>295</v>
      </c>
      <c r="C21104" s="429">
        <v>8.1236770000000007</v>
      </c>
      <c r="D21104" s="429">
        <v>3.306594</v>
      </c>
      <c r="E21104" s="429">
        <v>4.8170830000000002</v>
      </c>
      <c r="F21104" s="429">
        <v>22.791149999999998</v>
      </c>
    </row>
    <row r="21105" spans="1:6" x14ac:dyDescent="0.3">
      <c r="A21105" s="336">
        <v>66955</v>
      </c>
      <c r="B21105" s="2" t="s">
        <v>295</v>
      </c>
      <c r="C21105" s="429">
        <v>8.0441050000000001</v>
      </c>
      <c r="D21105" s="429">
        <v>3.153302</v>
      </c>
      <c r="E21105" s="429">
        <v>4.890803</v>
      </c>
      <c r="F21105" s="429">
        <v>23.028004999999997</v>
      </c>
    </row>
    <row r="21106" spans="1:6" x14ac:dyDescent="0.3">
      <c r="A21106" s="336">
        <v>66956</v>
      </c>
      <c r="B21106" s="2" t="s">
        <v>295</v>
      </c>
      <c r="C21106" s="429">
        <v>8.4702190000000002</v>
      </c>
      <c r="D21106" s="429">
        <v>3.1847919999999998</v>
      </c>
      <c r="E21106" s="429">
        <v>5.2854270000000003</v>
      </c>
      <c r="F21106" s="429">
        <v>28.332243999999999</v>
      </c>
    </row>
    <row r="21107" spans="1:6" x14ac:dyDescent="0.3">
      <c r="A21107" s="336">
        <v>66958</v>
      </c>
      <c r="B21107" s="2" t="s">
        <v>295</v>
      </c>
      <c r="C21107" s="429">
        <v>8.041722</v>
      </c>
      <c r="D21107" s="429">
        <v>3.2107540000000001</v>
      </c>
      <c r="E21107" s="429">
        <v>4.8309680000000004</v>
      </c>
      <c r="F21107" s="429">
        <v>22.508316999999991</v>
      </c>
    </row>
    <row r="21108" spans="1:6" x14ac:dyDescent="0.3">
      <c r="A21108" s="336">
        <v>66959</v>
      </c>
      <c r="B21108" s="2" t="s">
        <v>295</v>
      </c>
      <c r="C21108" s="429">
        <v>8.1806909999999995</v>
      </c>
      <c r="D21108" s="429">
        <v>3.1381860000000001</v>
      </c>
      <c r="E21108" s="429">
        <v>5.0425049999999993</v>
      </c>
      <c r="F21108" s="429">
        <v>24.612842999999994</v>
      </c>
    </row>
    <row r="21109" spans="1:6" x14ac:dyDescent="0.3">
      <c r="A21109" s="336">
        <v>66960</v>
      </c>
      <c r="B21109" s="2" t="s">
        <v>295</v>
      </c>
      <c r="C21109" s="429">
        <v>8.0927530000000001</v>
      </c>
      <c r="D21109" s="429">
        <v>3.1420180000000002</v>
      </c>
      <c r="E21109" s="429">
        <v>4.9507349999999999</v>
      </c>
      <c r="F21109" s="429">
        <v>23.822844000000003</v>
      </c>
    </row>
    <row r="21110" spans="1:6" x14ac:dyDescent="0.3">
      <c r="A21110" s="336">
        <v>66961</v>
      </c>
      <c r="B21110" s="2" t="s">
        <v>295</v>
      </c>
      <c r="C21110" s="429">
        <v>8.4930800000000009</v>
      </c>
      <c r="D21110" s="429">
        <v>3.144288</v>
      </c>
      <c r="E21110" s="429">
        <v>5.3487920000000013</v>
      </c>
      <c r="F21110" s="429">
        <v>27.502403000000001</v>
      </c>
    </row>
    <row r="21111" spans="1:6" x14ac:dyDescent="0.3">
      <c r="A21111" s="336">
        <v>66962</v>
      </c>
      <c r="B21111" s="2" t="s">
        <v>295</v>
      </c>
      <c r="C21111" s="429">
        <v>8.1753029999999995</v>
      </c>
      <c r="D21111" s="429">
        <v>3.349291</v>
      </c>
      <c r="E21111" s="429">
        <v>4.8260119999999995</v>
      </c>
      <c r="F21111" s="429">
        <v>23.074705000000002</v>
      </c>
    </row>
    <row r="21112" spans="1:6" x14ac:dyDescent="0.3">
      <c r="A21112" s="336">
        <v>66963</v>
      </c>
      <c r="B21112" s="2" t="s">
        <v>295</v>
      </c>
      <c r="C21112" s="429">
        <v>8.6053709999999999</v>
      </c>
      <c r="D21112" s="429">
        <v>3.1632359999999999</v>
      </c>
      <c r="E21112" s="429">
        <v>5.4421350000000004</v>
      </c>
      <c r="F21112" s="429">
        <v>28.910534999999996</v>
      </c>
    </row>
    <row r="21113" spans="1:6" x14ac:dyDescent="0.3">
      <c r="A21113" s="336">
        <v>66964</v>
      </c>
      <c r="B21113" s="2" t="s">
        <v>295</v>
      </c>
      <c r="C21113" s="429">
        <v>8.2968399999999995</v>
      </c>
      <c r="D21113" s="429">
        <v>3.1506799999999999</v>
      </c>
      <c r="E21113" s="429">
        <v>5.1461600000000001</v>
      </c>
      <c r="F21113" s="429">
        <v>26.183282000000002</v>
      </c>
    </row>
    <row r="21114" spans="1:6" x14ac:dyDescent="0.3">
      <c r="A21114" s="336">
        <v>66966</v>
      </c>
      <c r="B21114" s="2" t="s">
        <v>295</v>
      </c>
      <c r="C21114" s="429">
        <v>8.3904049999999994</v>
      </c>
      <c r="D21114" s="429">
        <v>3.1376330000000001</v>
      </c>
      <c r="E21114" s="429">
        <v>5.2527719999999993</v>
      </c>
      <c r="F21114" s="429">
        <v>26.602505999999998</v>
      </c>
    </row>
    <row r="21115" spans="1:6" x14ac:dyDescent="0.3">
      <c r="A21115" s="336">
        <v>66967</v>
      </c>
      <c r="B21115" s="2" t="s">
        <v>295</v>
      </c>
      <c r="C21115" s="429">
        <v>8.4714919999999996</v>
      </c>
      <c r="D21115" s="429">
        <v>3.0669719999999998</v>
      </c>
      <c r="E21115" s="429">
        <v>5.4045199999999998</v>
      </c>
      <c r="F21115" s="429">
        <v>30.135145999999999</v>
      </c>
    </row>
    <row r="21116" spans="1:6" x14ac:dyDescent="0.3">
      <c r="A21116" s="336">
        <v>66968</v>
      </c>
      <c r="B21116" s="2" t="s">
        <v>295</v>
      </c>
      <c r="C21116" s="429">
        <v>7.9867460000000001</v>
      </c>
      <c r="D21116" s="429">
        <v>3.2735729999999998</v>
      </c>
      <c r="E21116" s="429">
        <v>4.7131730000000003</v>
      </c>
      <c r="F21116" s="429">
        <v>21.844474999999999</v>
      </c>
    </row>
    <row r="21117" spans="1:6" x14ac:dyDescent="0.3">
      <c r="A21117" s="336">
        <v>66970</v>
      </c>
      <c r="B21117" s="2" t="s">
        <v>295</v>
      </c>
      <c r="C21117" s="429">
        <v>8.3387360000000008</v>
      </c>
      <c r="D21117" s="429">
        <v>3.164879</v>
      </c>
      <c r="E21117" s="429">
        <v>5.1738570000000008</v>
      </c>
      <c r="F21117" s="429">
        <v>26.880123000000001</v>
      </c>
    </row>
    <row r="21118" spans="1:6" x14ac:dyDescent="0.3">
      <c r="A21118" s="336">
        <v>67001</v>
      </c>
      <c r="B21118" s="2" t="s">
        <v>295</v>
      </c>
      <c r="C21118" s="429">
        <v>9.0889749999999996</v>
      </c>
      <c r="D21118" s="429">
        <v>2.7341030000000002</v>
      </c>
      <c r="E21118" s="429">
        <v>6.3548719999999994</v>
      </c>
      <c r="F21118" s="429">
        <v>31.470516000000007</v>
      </c>
    </row>
    <row r="21119" spans="1:6" x14ac:dyDescent="0.3">
      <c r="A21119" s="336">
        <v>67002</v>
      </c>
      <c r="B21119" s="2" t="s">
        <v>295</v>
      </c>
      <c r="C21119" s="429">
        <v>8.7311730000000001</v>
      </c>
      <c r="D21119" s="429">
        <v>3.2116660000000001</v>
      </c>
      <c r="E21119" s="429">
        <v>5.5195069999999999</v>
      </c>
      <c r="F21119" s="429">
        <v>27.154823000000004</v>
      </c>
    </row>
    <row r="21120" spans="1:6" x14ac:dyDescent="0.3">
      <c r="A21120" s="336">
        <v>67003</v>
      </c>
      <c r="B21120" s="2" t="s">
        <v>295</v>
      </c>
      <c r="C21120" s="429">
        <v>9.432601</v>
      </c>
      <c r="D21120" s="429">
        <v>2.9225530000000002</v>
      </c>
      <c r="E21120" s="429">
        <v>6.5100479999999994</v>
      </c>
      <c r="F21120" s="429">
        <v>34.492045999999995</v>
      </c>
    </row>
    <row r="21121" spans="1:6" x14ac:dyDescent="0.3">
      <c r="A21121" s="336">
        <v>67004</v>
      </c>
      <c r="B21121" s="2" t="s">
        <v>295</v>
      </c>
      <c r="C21121" s="429">
        <v>9.2252860000000005</v>
      </c>
      <c r="D21121" s="429">
        <v>2.9693290000000001</v>
      </c>
      <c r="E21121" s="429">
        <v>6.2559570000000004</v>
      </c>
      <c r="F21121" s="429">
        <v>32.732230000000001</v>
      </c>
    </row>
    <row r="21122" spans="1:6" x14ac:dyDescent="0.3">
      <c r="A21122" s="336">
        <v>67005</v>
      </c>
      <c r="B21122" s="2" t="s">
        <v>295</v>
      </c>
      <c r="C21122" s="429">
        <v>8.832554</v>
      </c>
      <c r="D21122" s="429">
        <v>2.9900699999999998</v>
      </c>
      <c r="E21122" s="429">
        <v>5.8424840000000007</v>
      </c>
      <c r="F21122" s="429">
        <v>27.418190999999997</v>
      </c>
    </row>
    <row r="21123" spans="1:6" x14ac:dyDescent="0.3">
      <c r="A21123" s="336">
        <v>67008</v>
      </c>
      <c r="B21123" s="2" t="s">
        <v>295</v>
      </c>
      <c r="C21123" s="429">
        <v>8.4449539999999992</v>
      </c>
      <c r="D21123" s="429">
        <v>3.108724</v>
      </c>
      <c r="E21123" s="429">
        <v>5.3362299999999987</v>
      </c>
      <c r="F21123" s="429">
        <v>24.230283999999994</v>
      </c>
    </row>
    <row r="21124" spans="1:6" x14ac:dyDescent="0.3">
      <c r="A21124" s="336">
        <v>67009</v>
      </c>
      <c r="B21124" s="2" t="s">
        <v>295</v>
      </c>
      <c r="C21124" s="429">
        <v>9.3874840000000006</v>
      </c>
      <c r="D21124" s="429">
        <v>2.800459</v>
      </c>
      <c r="E21124" s="429">
        <v>6.5870250000000006</v>
      </c>
      <c r="F21124" s="429">
        <v>35.064304</v>
      </c>
    </row>
    <row r="21125" spans="1:6" x14ac:dyDescent="0.3">
      <c r="A21125" s="336">
        <v>67010</v>
      </c>
      <c r="B21125" s="2" t="s">
        <v>295</v>
      </c>
      <c r="C21125" s="429">
        <v>8.5806090000000008</v>
      </c>
      <c r="D21125" s="429">
        <v>3.2002760000000001</v>
      </c>
      <c r="E21125" s="429">
        <v>5.3803330000000003</v>
      </c>
      <c r="F21125" s="429">
        <v>25.822098999999991</v>
      </c>
    </row>
    <row r="21126" spans="1:6" x14ac:dyDescent="0.3">
      <c r="A21126" s="336">
        <v>67013</v>
      </c>
      <c r="B21126" s="2" t="s">
        <v>295</v>
      </c>
      <c r="C21126" s="429">
        <v>8.9634640000000001</v>
      </c>
      <c r="D21126" s="429">
        <v>3.1624219999999998</v>
      </c>
      <c r="E21126" s="429">
        <v>5.8010420000000007</v>
      </c>
      <c r="F21126" s="429">
        <v>29.563792999999997</v>
      </c>
    </row>
    <row r="21127" spans="1:6" x14ac:dyDescent="0.3">
      <c r="A21127" s="336">
        <v>67016</v>
      </c>
      <c r="B21127" s="2" t="s">
        <v>295</v>
      </c>
      <c r="C21127" s="429">
        <v>8.9543549999999996</v>
      </c>
      <c r="D21127" s="429">
        <v>2.7602950000000002</v>
      </c>
      <c r="E21127" s="429">
        <v>6.1940599999999995</v>
      </c>
      <c r="F21127" s="429">
        <v>30.381788999999998</v>
      </c>
    </row>
    <row r="21128" spans="1:6" x14ac:dyDescent="0.3">
      <c r="A21128" s="336">
        <v>67017</v>
      </c>
      <c r="B21128" s="2" t="s">
        <v>295</v>
      </c>
      <c r="C21128" s="429">
        <v>8.6990099999999995</v>
      </c>
      <c r="D21128" s="429">
        <v>3.140495</v>
      </c>
      <c r="E21128" s="429">
        <v>5.5585149999999999</v>
      </c>
      <c r="F21128" s="429">
        <v>26.889256999999994</v>
      </c>
    </row>
    <row r="21129" spans="1:6" x14ac:dyDescent="0.3">
      <c r="A21129" s="336">
        <v>67018</v>
      </c>
      <c r="B21129" s="2" t="s">
        <v>295</v>
      </c>
      <c r="C21129" s="429">
        <v>9.3382170000000002</v>
      </c>
      <c r="D21129" s="429">
        <v>2.996111</v>
      </c>
      <c r="E21129" s="429">
        <v>6.3421060000000002</v>
      </c>
      <c r="F21129" s="429">
        <v>33.646287000000001</v>
      </c>
    </row>
    <row r="21130" spans="1:6" x14ac:dyDescent="0.3">
      <c r="A21130" s="336">
        <v>67019</v>
      </c>
      <c r="B21130" s="2" t="s">
        <v>295</v>
      </c>
      <c r="C21130" s="429">
        <v>8.5211550000000003</v>
      </c>
      <c r="D21130" s="429">
        <v>3.051434</v>
      </c>
      <c r="E21130" s="429">
        <v>5.4697209999999998</v>
      </c>
      <c r="F21130" s="429">
        <v>24.699085999999998</v>
      </c>
    </row>
    <row r="21131" spans="1:6" x14ac:dyDescent="0.3">
      <c r="A21131" s="336">
        <v>67020</v>
      </c>
      <c r="B21131" s="2" t="s">
        <v>295</v>
      </c>
      <c r="C21131" s="429">
        <v>9.025048</v>
      </c>
      <c r="D21131" s="429">
        <v>2.7505570000000001</v>
      </c>
      <c r="E21131" s="429">
        <v>6.2744909999999994</v>
      </c>
      <c r="F21131" s="429">
        <v>30.946899000000002</v>
      </c>
    </row>
    <row r="21132" spans="1:6" x14ac:dyDescent="0.3">
      <c r="A21132" s="336">
        <v>67021</v>
      </c>
      <c r="B21132" s="2" t="s">
        <v>295</v>
      </c>
      <c r="C21132" s="429">
        <v>9.4308010000000007</v>
      </c>
      <c r="D21132" s="429">
        <v>2.6552229999999999</v>
      </c>
      <c r="E21132" s="429">
        <v>6.7755780000000012</v>
      </c>
      <c r="F21132" s="429">
        <v>37.705870999999995</v>
      </c>
    </row>
    <row r="21133" spans="1:6" x14ac:dyDescent="0.3">
      <c r="A21133" s="336">
        <v>67022</v>
      </c>
      <c r="B21133" s="2" t="s">
        <v>295</v>
      </c>
      <c r="C21133" s="429">
        <v>9.2659459999999996</v>
      </c>
      <c r="D21133" s="429">
        <v>3.0543939999999998</v>
      </c>
      <c r="E21133" s="429">
        <v>6.2115519999999993</v>
      </c>
      <c r="F21133" s="429">
        <v>32.485025000000007</v>
      </c>
    </row>
    <row r="21134" spans="1:6" x14ac:dyDescent="0.3">
      <c r="A21134" s="336">
        <v>67023</v>
      </c>
      <c r="B21134" s="2" t="s">
        <v>295</v>
      </c>
      <c r="C21134" s="429">
        <v>8.3437129999999993</v>
      </c>
      <c r="D21134" s="429">
        <v>2.9951080000000001</v>
      </c>
      <c r="E21134" s="429">
        <v>5.3486049999999992</v>
      </c>
      <c r="F21134" s="429">
        <v>23.226934</v>
      </c>
    </row>
    <row r="21135" spans="1:6" x14ac:dyDescent="0.3">
      <c r="A21135" s="336">
        <v>67024</v>
      </c>
      <c r="B21135" s="2" t="s">
        <v>295</v>
      </c>
      <c r="C21135" s="429">
        <v>8.3517109999999999</v>
      </c>
      <c r="D21135" s="429">
        <v>2.792945</v>
      </c>
      <c r="E21135" s="429">
        <v>5.5587660000000003</v>
      </c>
      <c r="F21135" s="429">
        <v>22.527928000000003</v>
      </c>
    </row>
    <row r="21136" spans="1:6" x14ac:dyDescent="0.3">
      <c r="A21136" s="336">
        <v>67025</v>
      </c>
      <c r="B21136" s="2" t="s">
        <v>295</v>
      </c>
      <c r="C21136" s="429">
        <v>9.1577369999999991</v>
      </c>
      <c r="D21136" s="429">
        <v>2.7893759999999999</v>
      </c>
      <c r="E21136" s="429">
        <v>6.3683609999999993</v>
      </c>
      <c r="F21136" s="429">
        <v>32.444749000000002</v>
      </c>
    </row>
    <row r="21137" spans="1:6" x14ac:dyDescent="0.3">
      <c r="A21137" s="336">
        <v>67026</v>
      </c>
      <c r="B21137" s="2" t="s">
        <v>295</v>
      </c>
      <c r="C21137" s="429">
        <v>9.0249620000000004</v>
      </c>
      <c r="D21137" s="429">
        <v>2.9510839999999998</v>
      </c>
      <c r="E21137" s="429">
        <v>6.0738780000000006</v>
      </c>
      <c r="F21137" s="429">
        <v>30.92167899999999</v>
      </c>
    </row>
    <row r="21138" spans="1:6" x14ac:dyDescent="0.3">
      <c r="A21138" s="336">
        <v>67028</v>
      </c>
      <c r="B21138" s="2" t="s">
        <v>295</v>
      </c>
      <c r="C21138" s="429">
        <v>9.4531589999999994</v>
      </c>
      <c r="D21138" s="429">
        <v>2.5899320000000001</v>
      </c>
      <c r="E21138" s="429">
        <v>6.8632269999999993</v>
      </c>
      <c r="F21138" s="429">
        <v>38.038468999999992</v>
      </c>
    </row>
    <row r="21139" spans="1:6" x14ac:dyDescent="0.3">
      <c r="A21139" s="336">
        <v>67029</v>
      </c>
      <c r="B21139" s="2" t="s">
        <v>295</v>
      </c>
      <c r="C21139" s="429">
        <v>9.7275799999999997</v>
      </c>
      <c r="D21139" s="429">
        <v>2.5460370000000001</v>
      </c>
      <c r="E21139" s="429">
        <v>7.1815429999999996</v>
      </c>
      <c r="F21139" s="429">
        <v>40.822007999999997</v>
      </c>
    </row>
    <row r="21140" spans="1:6" x14ac:dyDescent="0.3">
      <c r="A21140" s="336">
        <v>67030</v>
      </c>
      <c r="B21140" s="2" t="s">
        <v>295</v>
      </c>
      <c r="C21140" s="429">
        <v>9.021808</v>
      </c>
      <c r="D21140" s="429">
        <v>2.7341340000000001</v>
      </c>
      <c r="E21140" s="429">
        <v>6.287674</v>
      </c>
      <c r="F21140" s="429">
        <v>30.934097999999995</v>
      </c>
    </row>
    <row r="21141" spans="1:6" x14ac:dyDescent="0.3">
      <c r="A21141" s="336">
        <v>67031</v>
      </c>
      <c r="B21141" s="2" t="s">
        <v>295</v>
      </c>
      <c r="C21141" s="429">
        <v>9.1519480000000009</v>
      </c>
      <c r="D21141" s="429">
        <v>2.9573510000000001</v>
      </c>
      <c r="E21141" s="429">
        <v>6.1945970000000008</v>
      </c>
      <c r="F21141" s="429">
        <v>32.004294000000002</v>
      </c>
    </row>
    <row r="21142" spans="1:6" x14ac:dyDescent="0.3">
      <c r="A21142" s="336">
        <v>67035</v>
      </c>
      <c r="B21142" s="2" t="s">
        <v>295</v>
      </c>
      <c r="C21142" s="429">
        <v>9.3099190000000007</v>
      </c>
      <c r="D21142" s="429">
        <v>2.6889340000000002</v>
      </c>
      <c r="E21142" s="429">
        <v>6.620985000000001</v>
      </c>
      <c r="F21142" s="429">
        <v>35.35046100000001</v>
      </c>
    </row>
    <row r="21143" spans="1:6" x14ac:dyDescent="0.3">
      <c r="A21143" s="336">
        <v>67036</v>
      </c>
      <c r="B21143" s="2" t="s">
        <v>295</v>
      </c>
      <c r="C21143" s="429">
        <v>9.2666989999999991</v>
      </c>
      <c r="D21143" s="429">
        <v>2.9427409999999998</v>
      </c>
      <c r="E21143" s="429">
        <v>6.3239579999999993</v>
      </c>
      <c r="F21143" s="429">
        <v>33.448546999999976</v>
      </c>
    </row>
    <row r="21144" spans="1:6" x14ac:dyDescent="0.3">
      <c r="A21144" s="336">
        <v>67037</v>
      </c>
      <c r="B21144" s="2" t="s">
        <v>295</v>
      </c>
      <c r="C21144" s="429">
        <v>8.8610520000000008</v>
      </c>
      <c r="D21144" s="429">
        <v>3.2816450000000001</v>
      </c>
      <c r="E21144" s="429">
        <v>5.5794070000000007</v>
      </c>
      <c r="F21144" s="429">
        <v>28.501149000000005</v>
      </c>
    </row>
    <row r="21145" spans="1:6" x14ac:dyDescent="0.3">
      <c r="A21145" s="336">
        <v>67038</v>
      </c>
      <c r="B21145" s="2" t="s">
        <v>295</v>
      </c>
      <c r="C21145" s="429">
        <v>8.5100660000000001</v>
      </c>
      <c r="D21145" s="429">
        <v>2.9167169999999998</v>
      </c>
      <c r="E21145" s="429">
        <v>5.5933489999999999</v>
      </c>
      <c r="F21145" s="429">
        <v>24.43512500000001</v>
      </c>
    </row>
    <row r="21146" spans="1:6" x14ac:dyDescent="0.3">
      <c r="A21146" s="336">
        <v>67039</v>
      </c>
      <c r="B21146" s="2" t="s">
        <v>295</v>
      </c>
      <c r="C21146" s="429">
        <v>8.6162709999999993</v>
      </c>
      <c r="D21146" s="429">
        <v>3.1994799999999999</v>
      </c>
      <c r="E21146" s="429">
        <v>5.4167909999999999</v>
      </c>
      <c r="F21146" s="429">
        <v>26.152712999999999</v>
      </c>
    </row>
    <row r="21147" spans="1:6" x14ac:dyDescent="0.3">
      <c r="A21147" s="336">
        <v>67042</v>
      </c>
      <c r="B21147" s="2" t="s">
        <v>295</v>
      </c>
      <c r="C21147" s="429">
        <v>8.3158359999999991</v>
      </c>
      <c r="D21147" s="429">
        <v>3.1398730000000001</v>
      </c>
      <c r="E21147" s="429">
        <v>5.1759629999999994</v>
      </c>
      <c r="F21147" s="429">
        <v>23.497819000000003</v>
      </c>
    </row>
    <row r="21148" spans="1:6" x14ac:dyDescent="0.3">
      <c r="A21148" s="336">
        <v>67045</v>
      </c>
      <c r="B21148" s="2" t="s">
        <v>295</v>
      </c>
      <c r="C21148" s="429">
        <v>8.0478839999999998</v>
      </c>
      <c r="D21148" s="429">
        <v>3.1259960000000002</v>
      </c>
      <c r="E21148" s="429">
        <v>4.9218879999999992</v>
      </c>
      <c r="F21148" s="429">
        <v>20.826070000000001</v>
      </c>
    </row>
    <row r="21149" spans="1:6" x14ac:dyDescent="0.3">
      <c r="A21149" s="336">
        <v>67047</v>
      </c>
      <c r="B21149" s="2" t="s">
        <v>295</v>
      </c>
      <c r="C21149" s="429">
        <v>7.9431289999999999</v>
      </c>
      <c r="D21149" s="429">
        <v>2.9680719999999998</v>
      </c>
      <c r="E21149" s="429">
        <v>4.9750569999999996</v>
      </c>
      <c r="F21149" s="429">
        <v>19.04609</v>
      </c>
    </row>
    <row r="21150" spans="1:6" x14ac:dyDescent="0.3">
      <c r="A21150" s="336">
        <v>67049</v>
      </c>
      <c r="B21150" s="2" t="s">
        <v>295</v>
      </c>
      <c r="C21150" s="429">
        <v>9.2871260000000007</v>
      </c>
      <c r="D21150" s="429">
        <v>2.9713470000000002</v>
      </c>
      <c r="E21150" s="429">
        <v>6.3157790000000009</v>
      </c>
      <c r="F21150" s="429">
        <v>33.459190000000007</v>
      </c>
    </row>
    <row r="21151" spans="1:6" x14ac:dyDescent="0.3">
      <c r="A21151" s="336">
        <v>67050</v>
      </c>
      <c r="B21151" s="2" t="s">
        <v>295</v>
      </c>
      <c r="C21151" s="429">
        <v>9.1255459999999999</v>
      </c>
      <c r="D21151" s="429">
        <v>2.7723149999999999</v>
      </c>
      <c r="E21151" s="429">
        <v>6.3532310000000001</v>
      </c>
      <c r="F21151" s="429">
        <v>31.918484999999993</v>
      </c>
    </row>
    <row r="21152" spans="1:6" x14ac:dyDescent="0.3">
      <c r="A21152" s="336">
        <v>67051</v>
      </c>
      <c r="B21152" s="2" t="s">
        <v>295</v>
      </c>
      <c r="C21152" s="429">
        <v>8.9913489999999996</v>
      </c>
      <c r="D21152" s="429">
        <v>3.0657779999999999</v>
      </c>
      <c r="E21152" s="429">
        <v>5.9255709999999997</v>
      </c>
      <c r="F21152" s="429">
        <v>29.149905</v>
      </c>
    </row>
    <row r="21153" spans="1:6" x14ac:dyDescent="0.3">
      <c r="A21153" s="336">
        <v>67052</v>
      </c>
      <c r="B21153" s="2" t="s">
        <v>295</v>
      </c>
      <c r="C21153" s="429">
        <v>9.0789729999999995</v>
      </c>
      <c r="D21153" s="429">
        <v>2.789196</v>
      </c>
      <c r="E21153" s="429">
        <v>6.2897769999999991</v>
      </c>
      <c r="F21153" s="429">
        <v>31.376408000000001</v>
      </c>
    </row>
    <row r="21154" spans="1:6" x14ac:dyDescent="0.3">
      <c r="A21154" s="336">
        <v>67053</v>
      </c>
      <c r="B21154" s="2" t="s">
        <v>295</v>
      </c>
      <c r="C21154" s="429">
        <v>8.7539400000000001</v>
      </c>
      <c r="D21154" s="429">
        <v>2.9647559999999999</v>
      </c>
      <c r="E21154" s="429">
        <v>5.7891840000000006</v>
      </c>
      <c r="F21154" s="429">
        <v>27.923810999999993</v>
      </c>
    </row>
    <row r="21155" spans="1:6" x14ac:dyDescent="0.3">
      <c r="A21155" s="336">
        <v>67054</v>
      </c>
      <c r="B21155" s="2" t="s">
        <v>295</v>
      </c>
      <c r="C21155" s="429">
        <v>9.5877970000000001</v>
      </c>
      <c r="D21155" s="429">
        <v>2.6469360000000002</v>
      </c>
      <c r="E21155" s="429">
        <v>6.9408609999999999</v>
      </c>
      <c r="F21155" s="429">
        <v>40.691817999999991</v>
      </c>
    </row>
    <row r="21156" spans="1:6" x14ac:dyDescent="0.3">
      <c r="A21156" s="336">
        <v>67055</v>
      </c>
      <c r="B21156" s="2" t="s">
        <v>295</v>
      </c>
      <c r="C21156" s="429">
        <v>8.7983659999999997</v>
      </c>
      <c r="D21156" s="429">
        <v>3.1030600000000002</v>
      </c>
      <c r="E21156" s="429">
        <v>5.6953059999999995</v>
      </c>
      <c r="F21156" s="429">
        <v>28.043470999999993</v>
      </c>
    </row>
    <row r="21157" spans="1:6" x14ac:dyDescent="0.3">
      <c r="A21157" s="336">
        <v>67056</v>
      </c>
      <c r="B21157" s="2" t="s">
        <v>295</v>
      </c>
      <c r="C21157" s="429">
        <v>8.9096630000000001</v>
      </c>
      <c r="D21157" s="429">
        <v>2.7993239999999999</v>
      </c>
      <c r="E21157" s="429">
        <v>6.1103389999999997</v>
      </c>
      <c r="F21157" s="429">
        <v>29.944632999999989</v>
      </c>
    </row>
    <row r="21158" spans="1:6" x14ac:dyDescent="0.3">
      <c r="A21158" s="336">
        <v>67057</v>
      </c>
      <c r="B21158" s="2" t="s">
        <v>295</v>
      </c>
      <c r="C21158" s="429">
        <v>9.6081699999999994</v>
      </c>
      <c r="D21158" s="429">
        <v>2.5895429999999999</v>
      </c>
      <c r="E21158" s="429">
        <v>7.0186269999999995</v>
      </c>
      <c r="F21158" s="429">
        <v>37.804017000000002</v>
      </c>
    </row>
    <row r="21159" spans="1:6" x14ac:dyDescent="0.3">
      <c r="A21159" s="336">
        <v>67058</v>
      </c>
      <c r="B21159" s="2" t="s">
        <v>295</v>
      </c>
      <c r="C21159" s="429">
        <v>9.3153419999999993</v>
      </c>
      <c r="D21159" s="429">
        <v>2.8825379999999998</v>
      </c>
      <c r="E21159" s="429">
        <v>6.4328039999999991</v>
      </c>
      <c r="F21159" s="429">
        <v>34.036923999999999</v>
      </c>
    </row>
    <row r="21160" spans="1:6" x14ac:dyDescent="0.3">
      <c r="A21160" s="336">
        <v>67059</v>
      </c>
      <c r="B21160" s="2" t="s">
        <v>295</v>
      </c>
      <c r="C21160" s="429">
        <v>9.5322320000000005</v>
      </c>
      <c r="D21160" s="429">
        <v>2.6020349999999999</v>
      </c>
      <c r="E21160" s="429">
        <v>6.9301970000000006</v>
      </c>
      <c r="F21160" s="429">
        <v>39.494394999999997</v>
      </c>
    </row>
    <row r="21161" spans="1:6" x14ac:dyDescent="0.3">
      <c r="A21161" s="336">
        <v>67060</v>
      </c>
      <c r="B21161" s="2" t="s">
        <v>295</v>
      </c>
      <c r="C21161" s="429">
        <v>8.9211290000000005</v>
      </c>
      <c r="D21161" s="429">
        <v>3.082884</v>
      </c>
      <c r="E21161" s="429">
        <v>5.8382450000000006</v>
      </c>
      <c r="F21161" s="429">
        <v>29.830156000000002</v>
      </c>
    </row>
    <row r="21162" spans="1:6" x14ac:dyDescent="0.3">
      <c r="A21162" s="336">
        <v>67061</v>
      </c>
      <c r="B21162" s="2" t="s">
        <v>295</v>
      </c>
      <c r="C21162" s="429">
        <v>9.4844860000000004</v>
      </c>
      <c r="D21162" s="429">
        <v>2.7516989999999999</v>
      </c>
      <c r="E21162" s="429">
        <v>6.7327870000000001</v>
      </c>
      <c r="F21162" s="429">
        <v>36.000484999999998</v>
      </c>
    </row>
    <row r="21163" spans="1:6" x14ac:dyDescent="0.3">
      <c r="A21163" s="336">
        <v>67062</v>
      </c>
      <c r="B21163" s="2" t="s">
        <v>295</v>
      </c>
      <c r="C21163" s="429">
        <v>8.8002979999999997</v>
      </c>
      <c r="D21163" s="429">
        <v>2.8826740000000002</v>
      </c>
      <c r="E21163" s="429">
        <v>5.917624</v>
      </c>
      <c r="F21163" s="429">
        <v>28.864228000000001</v>
      </c>
    </row>
    <row r="21164" spans="1:6" x14ac:dyDescent="0.3">
      <c r="A21164" s="336">
        <v>67063</v>
      </c>
      <c r="B21164" s="2" t="s">
        <v>295</v>
      </c>
      <c r="C21164" s="429">
        <v>8.6545640000000006</v>
      </c>
      <c r="D21164" s="429">
        <v>3.0777420000000002</v>
      </c>
      <c r="E21164" s="429">
        <v>5.5768219999999999</v>
      </c>
      <c r="F21164" s="429">
        <v>26.755794999999992</v>
      </c>
    </row>
    <row r="21165" spans="1:6" x14ac:dyDescent="0.3">
      <c r="A21165" s="336">
        <v>67065</v>
      </c>
      <c r="B21165" s="2" t="s">
        <v>295</v>
      </c>
      <c r="C21165" s="429">
        <v>9.3159069999999993</v>
      </c>
      <c r="D21165" s="429">
        <v>2.6427930000000002</v>
      </c>
      <c r="E21165" s="429">
        <v>6.6731139999999991</v>
      </c>
      <c r="F21165" s="429">
        <v>36.068556000000001</v>
      </c>
    </row>
    <row r="21166" spans="1:6" x14ac:dyDescent="0.3">
      <c r="A21166" s="336">
        <v>67066</v>
      </c>
      <c r="B21166" s="2" t="s">
        <v>295</v>
      </c>
      <c r="C21166" s="429">
        <v>9.3607479999999992</v>
      </c>
      <c r="D21166" s="429">
        <v>2.65896</v>
      </c>
      <c r="E21166" s="429">
        <v>6.7017879999999987</v>
      </c>
      <c r="F21166" s="429">
        <v>36.852334999999989</v>
      </c>
    </row>
    <row r="21167" spans="1:6" x14ac:dyDescent="0.3">
      <c r="A21167" s="336">
        <v>67067</v>
      </c>
      <c r="B21167" s="2" t="s">
        <v>295</v>
      </c>
      <c r="C21167" s="429">
        <v>8.8363429999999994</v>
      </c>
      <c r="D21167" s="429">
        <v>3.013719</v>
      </c>
      <c r="E21167" s="429">
        <v>5.8226239999999994</v>
      </c>
      <c r="F21167" s="429">
        <v>28.735923999999994</v>
      </c>
    </row>
    <row r="21168" spans="1:6" x14ac:dyDescent="0.3">
      <c r="A21168" s="336">
        <v>67068</v>
      </c>
      <c r="B21168" s="2" t="s">
        <v>295</v>
      </c>
      <c r="C21168" s="429">
        <v>9.2536590000000007</v>
      </c>
      <c r="D21168" s="429">
        <v>2.768529</v>
      </c>
      <c r="E21168" s="429">
        <v>6.4851300000000007</v>
      </c>
      <c r="F21168" s="429">
        <v>33.868724</v>
      </c>
    </row>
    <row r="21169" spans="1:6" x14ac:dyDescent="0.3">
      <c r="A21169" s="336">
        <v>67070</v>
      </c>
      <c r="B21169" s="2" t="s">
        <v>295</v>
      </c>
      <c r="C21169" s="429">
        <v>9.5890450000000005</v>
      </c>
      <c r="D21169" s="429">
        <v>2.7090019999999999</v>
      </c>
      <c r="E21169" s="429">
        <v>6.8800430000000006</v>
      </c>
      <c r="F21169" s="429">
        <v>36.600156000000013</v>
      </c>
    </row>
    <row r="21170" spans="1:6" x14ac:dyDescent="0.3">
      <c r="A21170" s="336">
        <v>67071</v>
      </c>
      <c r="B21170" s="2" t="s">
        <v>295</v>
      </c>
      <c r="C21170" s="429">
        <v>9.5812580000000001</v>
      </c>
      <c r="D21170" s="429">
        <v>2.5481259999999999</v>
      </c>
      <c r="E21170" s="429">
        <v>7.0331320000000002</v>
      </c>
      <c r="F21170" s="429">
        <v>38.893365999999986</v>
      </c>
    </row>
    <row r="21171" spans="1:6" x14ac:dyDescent="0.3">
      <c r="A21171" s="336">
        <v>67072</v>
      </c>
      <c r="B21171" s="2" t="s">
        <v>295</v>
      </c>
      <c r="C21171" s="429">
        <v>8.2653219999999994</v>
      </c>
      <c r="D21171" s="429">
        <v>3.0750150000000001</v>
      </c>
      <c r="E21171" s="429">
        <v>5.1903069999999989</v>
      </c>
      <c r="F21171" s="429">
        <v>22.625332000000011</v>
      </c>
    </row>
    <row r="21172" spans="1:6" x14ac:dyDescent="0.3">
      <c r="A21172" s="336">
        <v>67073</v>
      </c>
      <c r="B21172" s="2" t="s">
        <v>295</v>
      </c>
      <c r="C21172" s="429">
        <v>8.6914960000000008</v>
      </c>
      <c r="D21172" s="429">
        <v>3.0540630000000002</v>
      </c>
      <c r="E21172" s="429">
        <v>5.6374330000000006</v>
      </c>
      <c r="F21172" s="429">
        <v>27.211636000000006</v>
      </c>
    </row>
    <row r="21173" spans="1:6" x14ac:dyDescent="0.3">
      <c r="A21173" s="336">
        <v>67074</v>
      </c>
      <c r="B21173" s="2" t="s">
        <v>295</v>
      </c>
      <c r="C21173" s="429">
        <v>8.3301230000000004</v>
      </c>
      <c r="D21173" s="429">
        <v>3.1182569999999998</v>
      </c>
      <c r="E21173" s="429">
        <v>5.2118660000000006</v>
      </c>
      <c r="F21173" s="429">
        <v>23.374030999999988</v>
      </c>
    </row>
    <row r="21174" spans="1:6" x14ac:dyDescent="0.3">
      <c r="A21174" s="336">
        <v>67101</v>
      </c>
      <c r="B21174" s="2" t="s">
        <v>295</v>
      </c>
      <c r="C21174" s="429">
        <v>8.9393410000000006</v>
      </c>
      <c r="D21174" s="429">
        <v>2.7361110000000002</v>
      </c>
      <c r="E21174" s="429">
        <v>6.2032300000000005</v>
      </c>
      <c r="F21174" s="429">
        <v>30.476430999999998</v>
      </c>
    </row>
    <row r="21175" spans="1:6" x14ac:dyDescent="0.3">
      <c r="A21175" s="336">
        <v>67102</v>
      </c>
      <c r="B21175" s="2" t="s">
        <v>295</v>
      </c>
      <c r="C21175" s="429">
        <v>8.6162340000000004</v>
      </c>
      <c r="D21175" s="429">
        <v>2.9040149999999998</v>
      </c>
      <c r="E21175" s="429">
        <v>5.712219000000001</v>
      </c>
      <c r="F21175" s="429">
        <v>25.296590000000009</v>
      </c>
    </row>
    <row r="21176" spans="1:6" x14ac:dyDescent="0.3">
      <c r="A21176" s="336">
        <v>67103</v>
      </c>
      <c r="B21176" s="2" t="s">
        <v>295</v>
      </c>
      <c r="C21176" s="429">
        <v>9.1535069999999994</v>
      </c>
      <c r="D21176" s="429">
        <v>3.044127</v>
      </c>
      <c r="E21176" s="429">
        <v>6.1093799999999998</v>
      </c>
      <c r="F21176" s="429">
        <v>31.621909999999986</v>
      </c>
    </row>
    <row r="21177" spans="1:6" x14ac:dyDescent="0.3">
      <c r="A21177" s="336">
        <v>67104</v>
      </c>
      <c r="B21177" s="2" t="s">
        <v>295</v>
      </c>
      <c r="C21177" s="429">
        <v>9.4696800000000003</v>
      </c>
      <c r="D21177" s="429">
        <v>2.6110609999999999</v>
      </c>
      <c r="E21177" s="429">
        <v>6.8586190000000009</v>
      </c>
      <c r="F21177" s="429">
        <v>36.962306000000005</v>
      </c>
    </row>
    <row r="21178" spans="1:6" x14ac:dyDescent="0.3">
      <c r="A21178" s="336">
        <v>67105</v>
      </c>
      <c r="B21178" s="2" t="s">
        <v>295</v>
      </c>
      <c r="C21178" s="429">
        <v>9.213101</v>
      </c>
      <c r="D21178" s="429">
        <v>3.0181</v>
      </c>
      <c r="E21178" s="429">
        <v>6.1950009999999995</v>
      </c>
      <c r="F21178" s="429">
        <v>32.260289999999998</v>
      </c>
    </row>
    <row r="21179" spans="1:6" x14ac:dyDescent="0.3">
      <c r="A21179" s="336">
        <v>67106</v>
      </c>
      <c r="B21179" s="2" t="s">
        <v>295</v>
      </c>
      <c r="C21179" s="429">
        <v>9.1891759999999998</v>
      </c>
      <c r="D21179" s="429">
        <v>2.879076</v>
      </c>
      <c r="E21179" s="429">
        <v>6.3101000000000003</v>
      </c>
      <c r="F21179" s="429">
        <v>32.672556</v>
      </c>
    </row>
    <row r="21180" spans="1:6" x14ac:dyDescent="0.3">
      <c r="A21180" s="336">
        <v>67107</v>
      </c>
      <c r="B21180" s="2" t="s">
        <v>295</v>
      </c>
      <c r="C21180" s="429">
        <v>8.8924350000000008</v>
      </c>
      <c r="D21180" s="429">
        <v>2.8500540000000001</v>
      </c>
      <c r="E21180" s="429">
        <v>6.0423810000000007</v>
      </c>
      <c r="F21180" s="429">
        <v>29.413703999999999</v>
      </c>
    </row>
    <row r="21181" spans="1:6" x14ac:dyDescent="0.3">
      <c r="A21181" s="336">
        <v>67108</v>
      </c>
      <c r="B21181" s="2" t="s">
        <v>295</v>
      </c>
      <c r="C21181" s="429">
        <v>9.0890280000000008</v>
      </c>
      <c r="D21181" s="429">
        <v>2.7345190000000001</v>
      </c>
      <c r="E21181" s="429">
        <v>6.3545090000000002</v>
      </c>
      <c r="F21181" s="429">
        <v>31.556968999999999</v>
      </c>
    </row>
    <row r="21182" spans="1:6" x14ac:dyDescent="0.3">
      <c r="A21182" s="336">
        <v>67109</v>
      </c>
      <c r="B21182" s="2" t="s">
        <v>295</v>
      </c>
      <c r="C21182" s="429">
        <v>9.6585549999999998</v>
      </c>
      <c r="D21182" s="429">
        <v>2.6133890000000002</v>
      </c>
      <c r="E21182" s="429">
        <v>7.045166</v>
      </c>
      <c r="F21182" s="429">
        <v>41.457640999999995</v>
      </c>
    </row>
    <row r="21183" spans="1:6" x14ac:dyDescent="0.3">
      <c r="A21183" s="336">
        <v>67110</v>
      </c>
      <c r="B21183" s="2" t="s">
        <v>295</v>
      </c>
      <c r="C21183" s="429">
        <v>8.8883620000000008</v>
      </c>
      <c r="D21183" s="429">
        <v>3.229956</v>
      </c>
      <c r="E21183" s="429">
        <v>5.6584060000000012</v>
      </c>
      <c r="F21183" s="429">
        <v>28.703385999999998</v>
      </c>
    </row>
    <row r="21184" spans="1:6" x14ac:dyDescent="0.3">
      <c r="A21184" s="336">
        <v>67111</v>
      </c>
      <c r="B21184" s="2" t="s">
        <v>295</v>
      </c>
      <c r="C21184" s="429">
        <v>9.2269469999999991</v>
      </c>
      <c r="D21184" s="429">
        <v>2.779515</v>
      </c>
      <c r="E21184" s="429">
        <v>6.4474319999999992</v>
      </c>
      <c r="F21184" s="429">
        <v>33.498183999999995</v>
      </c>
    </row>
    <row r="21185" spans="1:6" x14ac:dyDescent="0.3">
      <c r="A21185" s="336">
        <v>67112</v>
      </c>
      <c r="B21185" s="2" t="s">
        <v>295</v>
      </c>
      <c r="C21185" s="429">
        <v>9.322972</v>
      </c>
      <c r="D21185" s="429">
        <v>2.689794</v>
      </c>
      <c r="E21185" s="429">
        <v>6.633178</v>
      </c>
      <c r="F21185" s="429">
        <v>35.558287000000007</v>
      </c>
    </row>
    <row r="21186" spans="1:6" x14ac:dyDescent="0.3">
      <c r="A21186" s="336">
        <v>67114</v>
      </c>
      <c r="B21186" s="2" t="s">
        <v>295</v>
      </c>
      <c r="C21186" s="429">
        <v>8.7278409999999997</v>
      </c>
      <c r="D21186" s="429">
        <v>2.9694240000000001</v>
      </c>
      <c r="E21186" s="429">
        <v>5.7584169999999997</v>
      </c>
      <c r="F21186" s="429">
        <v>27.864007999999995</v>
      </c>
    </row>
    <row r="21187" spans="1:6" x14ac:dyDescent="0.3">
      <c r="A21187" s="336">
        <v>67117</v>
      </c>
      <c r="B21187" s="2" t="s">
        <v>295</v>
      </c>
      <c r="C21187" s="429">
        <v>8.7473419999999997</v>
      </c>
      <c r="D21187" s="429">
        <v>2.9242840000000001</v>
      </c>
      <c r="E21187" s="429">
        <v>5.8230579999999996</v>
      </c>
      <c r="F21187" s="429">
        <v>28.326816000000004</v>
      </c>
    </row>
    <row r="21188" spans="1:6" x14ac:dyDescent="0.3">
      <c r="A21188" s="336">
        <v>67118</v>
      </c>
      <c r="B21188" s="2" t="s">
        <v>295</v>
      </c>
      <c r="C21188" s="429">
        <v>9.2243460000000006</v>
      </c>
      <c r="D21188" s="429">
        <v>2.8628369999999999</v>
      </c>
      <c r="E21188" s="429">
        <v>6.3615090000000007</v>
      </c>
      <c r="F21188" s="429">
        <v>33.360760999999997</v>
      </c>
    </row>
    <row r="21189" spans="1:6" x14ac:dyDescent="0.3">
      <c r="A21189" s="336">
        <v>67119</v>
      </c>
      <c r="B21189" s="2" t="s">
        <v>295</v>
      </c>
      <c r="C21189" s="429">
        <v>8.9350649999999998</v>
      </c>
      <c r="D21189" s="429">
        <v>3.127812</v>
      </c>
      <c r="E21189" s="429">
        <v>5.8072529999999993</v>
      </c>
      <c r="F21189" s="429">
        <v>28.920375000000007</v>
      </c>
    </row>
    <row r="21190" spans="1:6" x14ac:dyDescent="0.3">
      <c r="A21190" s="336">
        <v>67120</v>
      </c>
      <c r="B21190" s="2" t="s">
        <v>295</v>
      </c>
      <c r="C21190" s="429">
        <v>8.9614539999999998</v>
      </c>
      <c r="D21190" s="429">
        <v>3.0922390000000002</v>
      </c>
      <c r="E21190" s="429">
        <v>5.8692149999999996</v>
      </c>
      <c r="F21190" s="429">
        <v>30.024352000000007</v>
      </c>
    </row>
    <row r="21191" spans="1:6" x14ac:dyDescent="0.3">
      <c r="A21191" s="336">
        <v>67122</v>
      </c>
      <c r="B21191" s="2" t="s">
        <v>295</v>
      </c>
      <c r="C21191" s="429">
        <v>8.1477409999999999</v>
      </c>
      <c r="D21191" s="429">
        <v>3.0409839999999999</v>
      </c>
      <c r="E21191" s="429">
        <v>5.106757</v>
      </c>
      <c r="F21191" s="429">
        <v>21.238064999999999</v>
      </c>
    </row>
    <row r="21192" spans="1:6" x14ac:dyDescent="0.3">
      <c r="A21192" s="336">
        <v>67123</v>
      </c>
      <c r="B21192" s="2" t="s">
        <v>295</v>
      </c>
      <c r="C21192" s="429">
        <v>8.5379369999999994</v>
      </c>
      <c r="D21192" s="429">
        <v>3.1391269999999998</v>
      </c>
      <c r="E21192" s="429">
        <v>5.3988099999999992</v>
      </c>
      <c r="F21192" s="429">
        <v>25.443454000000003</v>
      </c>
    </row>
    <row r="21193" spans="1:6" x14ac:dyDescent="0.3">
      <c r="A21193" s="336">
        <v>67124</v>
      </c>
      <c r="B21193" s="2" t="s">
        <v>295</v>
      </c>
      <c r="C21193" s="429">
        <v>9.4040669999999995</v>
      </c>
      <c r="D21193" s="429">
        <v>2.629302</v>
      </c>
      <c r="E21193" s="429">
        <v>6.7747649999999995</v>
      </c>
      <c r="F21193" s="429">
        <v>37.267184999999998</v>
      </c>
    </row>
    <row r="21194" spans="1:6" x14ac:dyDescent="0.3">
      <c r="A21194" s="336">
        <v>67127</v>
      </c>
      <c r="B21194" s="2" t="s">
        <v>295</v>
      </c>
      <c r="C21194" s="429">
        <v>9.8336260000000006</v>
      </c>
      <c r="D21194" s="429">
        <v>2.557509</v>
      </c>
      <c r="E21194" s="429">
        <v>7.2761170000000011</v>
      </c>
      <c r="F21194" s="429">
        <v>42.620826999999998</v>
      </c>
    </row>
    <row r="21195" spans="1:6" x14ac:dyDescent="0.3">
      <c r="A21195" s="336">
        <v>67131</v>
      </c>
      <c r="B21195" s="2" t="s">
        <v>295</v>
      </c>
      <c r="C21195" s="429">
        <v>8.6211680000000008</v>
      </c>
      <c r="D21195" s="429">
        <v>3.1661000000000001</v>
      </c>
      <c r="E21195" s="429">
        <v>5.4550680000000007</v>
      </c>
      <c r="F21195" s="429">
        <v>26.174878</v>
      </c>
    </row>
    <row r="21196" spans="1:6" x14ac:dyDescent="0.3">
      <c r="A21196" s="336">
        <v>67132</v>
      </c>
      <c r="B21196" s="2" t="s">
        <v>295</v>
      </c>
      <c r="C21196" s="429">
        <v>8.1891979999999993</v>
      </c>
      <c r="D21196" s="429">
        <v>3.1106319999999998</v>
      </c>
      <c r="E21196" s="429">
        <v>5.0785659999999995</v>
      </c>
      <c r="F21196" s="429">
        <v>22.168000999999993</v>
      </c>
    </row>
    <row r="21197" spans="1:6" x14ac:dyDescent="0.3">
      <c r="A21197" s="336">
        <v>67133</v>
      </c>
      <c r="B21197" s="2" t="s">
        <v>295</v>
      </c>
      <c r="C21197" s="429">
        <v>8.7447060000000008</v>
      </c>
      <c r="D21197" s="429">
        <v>3.2650670000000002</v>
      </c>
      <c r="E21197" s="429">
        <v>5.4796390000000006</v>
      </c>
      <c r="F21197" s="429">
        <v>27.269365999999991</v>
      </c>
    </row>
    <row r="21198" spans="1:6" x14ac:dyDescent="0.3">
      <c r="A21198" s="336">
        <v>67134</v>
      </c>
      <c r="B21198" s="2" t="s">
        <v>295</v>
      </c>
      <c r="C21198" s="429">
        <v>9.3885240000000003</v>
      </c>
      <c r="D21198" s="429">
        <v>2.6070859999999998</v>
      </c>
      <c r="E21198" s="429">
        <v>6.7814380000000005</v>
      </c>
      <c r="F21198" s="429">
        <v>36.901410000000006</v>
      </c>
    </row>
    <row r="21199" spans="1:6" x14ac:dyDescent="0.3">
      <c r="A21199" s="336">
        <v>67135</v>
      </c>
      <c r="B21199" s="2" t="s">
        <v>295</v>
      </c>
      <c r="C21199" s="429">
        <v>8.9017470000000003</v>
      </c>
      <c r="D21199" s="429">
        <v>2.8048069999999998</v>
      </c>
      <c r="E21199" s="429">
        <v>6.09694</v>
      </c>
      <c r="F21199" s="429">
        <v>29.862286999999991</v>
      </c>
    </row>
    <row r="21200" spans="1:6" x14ac:dyDescent="0.3">
      <c r="A21200" s="336">
        <v>67137</v>
      </c>
      <c r="B21200" s="2" t="s">
        <v>295</v>
      </c>
      <c r="C21200" s="429">
        <v>8.0481479999999994</v>
      </c>
      <c r="D21200" s="429">
        <v>3.024661</v>
      </c>
      <c r="E21200" s="429">
        <v>5.0234869999999994</v>
      </c>
      <c r="F21200" s="429">
        <v>20.069667999999997</v>
      </c>
    </row>
    <row r="21201" spans="1:6" x14ac:dyDescent="0.3">
      <c r="A21201" s="336">
        <v>67138</v>
      </c>
      <c r="B21201" s="2" t="s">
        <v>295</v>
      </c>
      <c r="C21201" s="429">
        <v>9.3994859999999996</v>
      </c>
      <c r="D21201" s="429">
        <v>2.7057760000000002</v>
      </c>
      <c r="E21201" s="429">
        <v>6.6937099999999994</v>
      </c>
      <c r="F21201" s="429">
        <v>35.866973999999999</v>
      </c>
    </row>
    <row r="21202" spans="1:6" x14ac:dyDescent="0.3">
      <c r="A21202" s="336">
        <v>67140</v>
      </c>
      <c r="B21202" s="2" t="s">
        <v>295</v>
      </c>
      <c r="C21202" s="429">
        <v>9.0862759999999998</v>
      </c>
      <c r="D21202" s="429">
        <v>3.0892219999999999</v>
      </c>
      <c r="E21202" s="429">
        <v>5.9970540000000003</v>
      </c>
      <c r="F21202" s="429">
        <v>30.496925999999991</v>
      </c>
    </row>
    <row r="21203" spans="1:6" x14ac:dyDescent="0.3">
      <c r="A21203" s="336">
        <v>67142</v>
      </c>
      <c r="B21203" s="2" t="s">
        <v>295</v>
      </c>
      <c r="C21203" s="429">
        <v>9.3100290000000001</v>
      </c>
      <c r="D21203" s="429">
        <v>2.7789630000000001</v>
      </c>
      <c r="E21203" s="429">
        <v>6.531066</v>
      </c>
      <c r="F21203" s="429">
        <v>34.571639000000005</v>
      </c>
    </row>
    <row r="21204" spans="1:6" x14ac:dyDescent="0.3">
      <c r="A21204" s="336">
        <v>67143</v>
      </c>
      <c r="B21204" s="2" t="s">
        <v>295</v>
      </c>
      <c r="C21204" s="429">
        <v>9.4849110000000003</v>
      </c>
      <c r="D21204" s="429">
        <v>2.5640239999999999</v>
      </c>
      <c r="E21204" s="429">
        <v>6.9208870000000005</v>
      </c>
      <c r="F21204" s="429">
        <v>38.410767000000007</v>
      </c>
    </row>
    <row r="21205" spans="1:6" x14ac:dyDescent="0.3">
      <c r="A21205" s="336">
        <v>67144</v>
      </c>
      <c r="B21205" s="2" t="s">
        <v>295</v>
      </c>
      <c r="C21205" s="429">
        <v>8.5918569999999992</v>
      </c>
      <c r="D21205" s="429">
        <v>3.168552</v>
      </c>
      <c r="E21205" s="429">
        <v>5.4233049999999992</v>
      </c>
      <c r="F21205" s="429">
        <v>25.860958999999987</v>
      </c>
    </row>
    <row r="21206" spans="1:6" x14ac:dyDescent="0.3">
      <c r="A21206" s="336">
        <v>67146</v>
      </c>
      <c r="B21206" s="2" t="s">
        <v>295</v>
      </c>
      <c r="C21206" s="429">
        <v>8.8090539999999997</v>
      </c>
      <c r="D21206" s="429">
        <v>3.1988789999999998</v>
      </c>
      <c r="E21206" s="429">
        <v>5.6101749999999999</v>
      </c>
      <c r="F21206" s="429">
        <v>27.809986000000006</v>
      </c>
    </row>
    <row r="21207" spans="1:6" x14ac:dyDescent="0.3">
      <c r="A21207" s="336">
        <v>67147</v>
      </c>
      <c r="B21207" s="2" t="s">
        <v>295</v>
      </c>
      <c r="C21207" s="429">
        <v>8.8137360000000005</v>
      </c>
      <c r="D21207" s="429">
        <v>2.934831</v>
      </c>
      <c r="E21207" s="429">
        <v>5.8789050000000005</v>
      </c>
      <c r="F21207" s="429">
        <v>28.761154000000005</v>
      </c>
    </row>
    <row r="21208" spans="1:6" x14ac:dyDescent="0.3">
      <c r="A21208" s="336">
        <v>67149</v>
      </c>
      <c r="B21208" s="2" t="s">
        <v>295</v>
      </c>
      <c r="C21208" s="429">
        <v>9.1239840000000001</v>
      </c>
      <c r="D21208" s="429">
        <v>2.860913</v>
      </c>
      <c r="E21208" s="429">
        <v>6.2630710000000001</v>
      </c>
      <c r="F21208" s="429">
        <v>31.824196000000008</v>
      </c>
    </row>
    <row r="21209" spans="1:6" x14ac:dyDescent="0.3">
      <c r="A21209" s="336">
        <v>67150</v>
      </c>
      <c r="B21209" s="2" t="s">
        <v>295</v>
      </c>
      <c r="C21209" s="429">
        <v>9.4930409999999998</v>
      </c>
      <c r="D21209" s="429">
        <v>2.8448630000000001</v>
      </c>
      <c r="E21209" s="429">
        <v>6.6481779999999997</v>
      </c>
      <c r="F21209" s="429">
        <v>35.311173000000004</v>
      </c>
    </row>
    <row r="21210" spans="1:6" x14ac:dyDescent="0.3">
      <c r="A21210" s="336">
        <v>67151</v>
      </c>
      <c r="B21210" s="2" t="s">
        <v>295</v>
      </c>
      <c r="C21210" s="429">
        <v>8.7087299999999992</v>
      </c>
      <c r="D21210" s="429">
        <v>3.016743</v>
      </c>
      <c r="E21210" s="429">
        <v>5.6919869999999992</v>
      </c>
      <c r="F21210" s="429">
        <v>27.287405999999987</v>
      </c>
    </row>
    <row r="21211" spans="1:6" x14ac:dyDescent="0.3">
      <c r="A21211" s="336">
        <v>67152</v>
      </c>
      <c r="B21211" s="2" t="s">
        <v>295</v>
      </c>
      <c r="C21211" s="429">
        <v>9.0533079999999995</v>
      </c>
      <c r="D21211" s="429">
        <v>3.101299</v>
      </c>
      <c r="E21211" s="429">
        <v>5.9520089999999994</v>
      </c>
      <c r="F21211" s="429">
        <v>30.532251000000013</v>
      </c>
    </row>
    <row r="21212" spans="1:6" x14ac:dyDescent="0.3">
      <c r="A21212" s="336">
        <v>67154</v>
      </c>
      <c r="B21212" s="2" t="s">
        <v>295</v>
      </c>
      <c r="C21212" s="429">
        <v>8.6487940000000005</v>
      </c>
      <c r="D21212" s="429">
        <v>3.0860850000000002</v>
      </c>
      <c r="E21212" s="429">
        <v>5.5627089999999999</v>
      </c>
      <c r="F21212" s="429">
        <v>26.644270000000002</v>
      </c>
    </row>
    <row r="21213" spans="1:6" x14ac:dyDescent="0.3">
      <c r="A21213" s="336">
        <v>67155</v>
      </c>
      <c r="B21213" s="2" t="s">
        <v>295</v>
      </c>
      <c r="C21213" s="429">
        <v>9.5903559999999999</v>
      </c>
      <c r="D21213" s="429">
        <v>2.54853</v>
      </c>
      <c r="E21213" s="429">
        <v>7.0418260000000004</v>
      </c>
      <c r="F21213" s="429">
        <v>39.777501000000001</v>
      </c>
    </row>
    <row r="21214" spans="1:6" x14ac:dyDescent="0.3">
      <c r="A21214" s="336">
        <v>67156</v>
      </c>
      <c r="B21214" s="2" t="s">
        <v>295</v>
      </c>
      <c r="C21214" s="429">
        <v>8.7408239999999999</v>
      </c>
      <c r="D21214" s="429">
        <v>3.0857519999999998</v>
      </c>
      <c r="E21214" s="429">
        <v>5.6550720000000005</v>
      </c>
      <c r="F21214" s="429">
        <v>26.842517000000004</v>
      </c>
    </row>
    <row r="21215" spans="1:6" x14ac:dyDescent="0.3">
      <c r="A21215" s="336">
        <v>67159</v>
      </c>
      <c r="B21215" s="2" t="s">
        <v>295</v>
      </c>
      <c r="C21215" s="429">
        <v>9.3065350000000002</v>
      </c>
      <c r="D21215" s="429">
        <v>2.7425440000000001</v>
      </c>
      <c r="E21215" s="429">
        <v>6.5639909999999997</v>
      </c>
      <c r="F21215" s="429">
        <v>35.030235000000005</v>
      </c>
    </row>
    <row r="21216" spans="1:6" x14ac:dyDescent="0.3">
      <c r="A21216" s="336">
        <v>67202</v>
      </c>
      <c r="B21216" s="2" t="s">
        <v>295</v>
      </c>
      <c r="C21216" s="429">
        <v>8.8851019999999998</v>
      </c>
      <c r="D21216" s="429">
        <v>2.9861879999999998</v>
      </c>
      <c r="E21216" s="429">
        <v>5.8989139999999995</v>
      </c>
      <c r="F21216" s="429">
        <v>29.531577000000002</v>
      </c>
    </row>
    <row r="21217" spans="1:6" x14ac:dyDescent="0.3">
      <c r="A21217" s="336">
        <v>67203</v>
      </c>
      <c r="B21217" s="2" t="s">
        <v>295</v>
      </c>
      <c r="C21217" s="429">
        <v>8.8878909999999998</v>
      </c>
      <c r="D21217" s="429">
        <v>2.8936470000000001</v>
      </c>
      <c r="E21217" s="429">
        <v>5.9942440000000001</v>
      </c>
      <c r="F21217" s="429">
        <v>29.826544000000005</v>
      </c>
    </row>
    <row r="21218" spans="1:6" x14ac:dyDescent="0.3">
      <c r="A21218" s="336">
        <v>67204</v>
      </c>
      <c r="B21218" s="2" t="s">
        <v>295</v>
      </c>
      <c r="C21218" s="429">
        <v>8.8740710000000007</v>
      </c>
      <c r="D21218" s="429">
        <v>2.8394159999999999</v>
      </c>
      <c r="E21218" s="429">
        <v>6.0346550000000008</v>
      </c>
      <c r="F21218" s="429">
        <v>29.712545000000002</v>
      </c>
    </row>
    <row r="21219" spans="1:6" x14ac:dyDescent="0.3">
      <c r="A21219" s="336">
        <v>67205</v>
      </c>
      <c r="B21219" s="2" t="s">
        <v>295</v>
      </c>
      <c r="C21219" s="429">
        <v>8.9065189999999994</v>
      </c>
      <c r="D21219" s="429">
        <v>2.7480560000000001</v>
      </c>
      <c r="E21219" s="429">
        <v>6.1584629999999994</v>
      </c>
      <c r="F21219" s="429">
        <v>30.320733999999995</v>
      </c>
    </row>
    <row r="21220" spans="1:6" x14ac:dyDescent="0.3">
      <c r="A21220" s="336">
        <v>67206</v>
      </c>
      <c r="B21220" s="2" t="s">
        <v>295</v>
      </c>
      <c r="C21220" s="429">
        <v>8.8441179999999999</v>
      </c>
      <c r="D21220" s="429">
        <v>3.1610149999999999</v>
      </c>
      <c r="E21220" s="429">
        <v>5.683103</v>
      </c>
      <c r="F21220" s="429">
        <v>28.426976000000003</v>
      </c>
    </row>
    <row r="21221" spans="1:6" x14ac:dyDescent="0.3">
      <c r="A21221" s="336">
        <v>67207</v>
      </c>
      <c r="B21221" s="2" t="s">
        <v>295</v>
      </c>
      <c r="C21221" s="429">
        <v>8.8496690000000005</v>
      </c>
      <c r="D21221" s="429">
        <v>3.208942</v>
      </c>
      <c r="E21221" s="429">
        <v>5.640727</v>
      </c>
      <c r="F21221" s="429">
        <v>28.453388999999994</v>
      </c>
    </row>
    <row r="21222" spans="1:6" x14ac:dyDescent="0.3">
      <c r="A21222" s="336">
        <v>67208</v>
      </c>
      <c r="B21222" s="2" t="s">
        <v>295</v>
      </c>
      <c r="C21222" s="429">
        <v>8.8727420000000006</v>
      </c>
      <c r="D21222" s="429">
        <v>3.082843</v>
      </c>
      <c r="E21222" s="429">
        <v>5.7898990000000001</v>
      </c>
      <c r="F21222" s="429">
        <v>28.987544</v>
      </c>
    </row>
    <row r="21223" spans="1:6" x14ac:dyDescent="0.3">
      <c r="A21223" s="336">
        <v>67209</v>
      </c>
      <c r="B21223" s="2" t="s">
        <v>295</v>
      </c>
      <c r="C21223" s="429">
        <v>8.9288179999999997</v>
      </c>
      <c r="D21223" s="429">
        <v>2.8331979999999999</v>
      </c>
      <c r="E21223" s="429">
        <v>6.0956200000000003</v>
      </c>
      <c r="F21223" s="429">
        <v>30.438189999999999</v>
      </c>
    </row>
    <row r="21224" spans="1:6" x14ac:dyDescent="0.3">
      <c r="A21224" s="336">
        <v>67210</v>
      </c>
      <c r="B21224" s="2" t="s">
        <v>295</v>
      </c>
      <c r="C21224" s="429">
        <v>8.8619570000000003</v>
      </c>
      <c r="D21224" s="429">
        <v>3.2246049999999999</v>
      </c>
      <c r="E21224" s="429">
        <v>5.6373519999999999</v>
      </c>
      <c r="F21224" s="429">
        <v>28.639362000000013</v>
      </c>
    </row>
    <row r="21225" spans="1:6" x14ac:dyDescent="0.3">
      <c r="A21225" s="336">
        <v>67211</v>
      </c>
      <c r="B21225" s="2" t="s">
        <v>295</v>
      </c>
      <c r="C21225" s="429">
        <v>8.8848450000000003</v>
      </c>
      <c r="D21225" s="429">
        <v>3.0501320000000001</v>
      </c>
      <c r="E21225" s="429">
        <v>5.8347130000000007</v>
      </c>
      <c r="F21225" s="429">
        <v>29.371334999999991</v>
      </c>
    </row>
    <row r="21226" spans="1:6" x14ac:dyDescent="0.3">
      <c r="A21226" s="336">
        <v>67212</v>
      </c>
      <c r="B21226" s="2" t="s">
        <v>295</v>
      </c>
      <c r="C21226" s="429">
        <v>8.9249949999999991</v>
      </c>
      <c r="D21226" s="429">
        <v>2.7863009999999999</v>
      </c>
      <c r="E21226" s="429">
        <v>6.1386939999999992</v>
      </c>
      <c r="F21226" s="429">
        <v>30.444026000000001</v>
      </c>
    </row>
    <row r="21227" spans="1:6" x14ac:dyDescent="0.3">
      <c r="A21227" s="336">
        <v>67213</v>
      </c>
      <c r="B21227" s="2" t="s">
        <v>295</v>
      </c>
      <c r="C21227" s="429">
        <v>8.8929069999999992</v>
      </c>
      <c r="D21227" s="429">
        <v>2.9445589999999999</v>
      </c>
      <c r="E21227" s="429">
        <v>5.9483479999999993</v>
      </c>
      <c r="F21227" s="429">
        <v>29.829523999999999</v>
      </c>
    </row>
    <row r="21228" spans="1:6" x14ac:dyDescent="0.3">
      <c r="A21228" s="336">
        <v>67214</v>
      </c>
      <c r="B21228" s="2" t="s">
        <v>295</v>
      </c>
      <c r="C21228" s="429">
        <v>8.8795009999999994</v>
      </c>
      <c r="D21228" s="429">
        <v>2.9963419999999998</v>
      </c>
      <c r="E21228" s="429">
        <v>5.8831589999999991</v>
      </c>
      <c r="F21228" s="429">
        <v>29.366029000000001</v>
      </c>
    </row>
    <row r="21229" spans="1:6" x14ac:dyDescent="0.3">
      <c r="A21229" s="336">
        <v>67215</v>
      </c>
      <c r="B21229" s="2" t="s">
        <v>295</v>
      </c>
      <c r="C21229" s="429">
        <v>8.9287639999999993</v>
      </c>
      <c r="D21229" s="429">
        <v>2.9015849999999999</v>
      </c>
      <c r="E21229" s="429">
        <v>6.0271789999999994</v>
      </c>
      <c r="F21229" s="429">
        <v>30.382790999999987</v>
      </c>
    </row>
    <row r="21230" spans="1:6" x14ac:dyDescent="0.3">
      <c r="A21230" s="336">
        <v>67216</v>
      </c>
      <c r="B21230" s="2" t="s">
        <v>295</v>
      </c>
      <c r="C21230" s="429">
        <v>8.8933859999999996</v>
      </c>
      <c r="D21230" s="429">
        <v>3.1358959999999998</v>
      </c>
      <c r="E21230" s="429">
        <v>5.7574899999999998</v>
      </c>
      <c r="F21230" s="429">
        <v>29.361024000000008</v>
      </c>
    </row>
    <row r="21231" spans="1:6" x14ac:dyDescent="0.3">
      <c r="A21231" s="336">
        <v>67217</v>
      </c>
      <c r="B21231" s="2" t="s">
        <v>295</v>
      </c>
      <c r="C21231" s="429">
        <v>8.8998310000000007</v>
      </c>
      <c r="D21231" s="429">
        <v>3.0229949999999999</v>
      </c>
      <c r="E21231" s="429">
        <v>5.8768360000000008</v>
      </c>
      <c r="F21231" s="429">
        <v>29.806742</v>
      </c>
    </row>
    <row r="21232" spans="1:6" x14ac:dyDescent="0.3">
      <c r="A21232" s="336">
        <v>67218</v>
      </c>
      <c r="B21232" s="2" t="s">
        <v>295</v>
      </c>
      <c r="C21232" s="429">
        <v>8.8781400000000001</v>
      </c>
      <c r="D21232" s="429">
        <v>3.136682</v>
      </c>
      <c r="E21232" s="429">
        <v>5.7414579999999997</v>
      </c>
      <c r="F21232" s="429">
        <v>28.994298000000001</v>
      </c>
    </row>
    <row r="21233" spans="1:6" x14ac:dyDescent="0.3">
      <c r="A21233" s="336">
        <v>67219</v>
      </c>
      <c r="B21233" s="2" t="s">
        <v>295</v>
      </c>
      <c r="C21233" s="429">
        <v>8.8629370000000005</v>
      </c>
      <c r="D21233" s="429">
        <v>2.9367619999999999</v>
      </c>
      <c r="E21233" s="429">
        <v>5.9261750000000006</v>
      </c>
      <c r="F21233" s="429">
        <v>29.269064</v>
      </c>
    </row>
    <row r="21234" spans="1:6" x14ac:dyDescent="0.3">
      <c r="A21234" s="336">
        <v>67220</v>
      </c>
      <c r="B21234" s="2" t="s">
        <v>295</v>
      </c>
      <c r="C21234" s="429">
        <v>8.8612800000000007</v>
      </c>
      <c r="D21234" s="429">
        <v>3.0227840000000001</v>
      </c>
      <c r="E21234" s="429">
        <v>5.838496000000001</v>
      </c>
      <c r="F21234" s="429">
        <v>28.943168000000007</v>
      </c>
    </row>
    <row r="21235" spans="1:6" x14ac:dyDescent="0.3">
      <c r="A21235" s="336">
        <v>67221</v>
      </c>
      <c r="B21235" s="2" t="s">
        <v>295</v>
      </c>
      <c r="C21235" s="429">
        <v>8.8813370000000003</v>
      </c>
      <c r="D21235" s="429">
        <v>3.237155</v>
      </c>
      <c r="E21235" s="429">
        <v>5.6441820000000007</v>
      </c>
      <c r="F21235" s="429">
        <v>28.835762000000006</v>
      </c>
    </row>
    <row r="21236" spans="1:6" x14ac:dyDescent="0.3">
      <c r="A21236" s="336">
        <v>67223</v>
      </c>
      <c r="B21236" s="2" t="s">
        <v>295</v>
      </c>
      <c r="C21236" s="429">
        <v>8.9888469999999998</v>
      </c>
      <c r="D21236" s="429">
        <v>2.7354259999999999</v>
      </c>
      <c r="E21236" s="429">
        <v>6.2534209999999995</v>
      </c>
      <c r="F21236" s="429">
        <v>30.824380000000001</v>
      </c>
    </row>
    <row r="21237" spans="1:6" x14ac:dyDescent="0.3">
      <c r="A21237" s="336">
        <v>67226</v>
      </c>
      <c r="B21237" s="2" t="s">
        <v>295</v>
      </c>
      <c r="C21237" s="429">
        <v>8.8208950000000002</v>
      </c>
      <c r="D21237" s="429">
        <v>3.0961750000000001</v>
      </c>
      <c r="E21237" s="429">
        <v>5.7247199999999996</v>
      </c>
      <c r="F21237" s="429">
        <v>28.293397000000006</v>
      </c>
    </row>
    <row r="21238" spans="1:6" x14ac:dyDescent="0.3">
      <c r="A21238" s="336">
        <v>67227</v>
      </c>
      <c r="B21238" s="2" t="s">
        <v>295</v>
      </c>
      <c r="C21238" s="429">
        <v>9.0022529999999996</v>
      </c>
      <c r="D21238" s="429">
        <v>2.8444699999999998</v>
      </c>
      <c r="E21238" s="429">
        <v>6.1577830000000002</v>
      </c>
      <c r="F21238" s="429">
        <v>30.881637999999999</v>
      </c>
    </row>
    <row r="21239" spans="1:6" x14ac:dyDescent="0.3">
      <c r="A21239" s="336">
        <v>67228</v>
      </c>
      <c r="B21239" s="2" t="s">
        <v>295</v>
      </c>
      <c r="C21239" s="429">
        <v>8.7751830000000002</v>
      </c>
      <c r="D21239" s="429">
        <v>3.1289319999999998</v>
      </c>
      <c r="E21239" s="429">
        <v>5.6462510000000004</v>
      </c>
      <c r="F21239" s="429">
        <v>27.743470000000002</v>
      </c>
    </row>
    <row r="21240" spans="1:6" x14ac:dyDescent="0.3">
      <c r="A21240" s="336">
        <v>67230</v>
      </c>
      <c r="B21240" s="2" t="s">
        <v>295</v>
      </c>
      <c r="C21240" s="429">
        <v>8.7929589999999997</v>
      </c>
      <c r="D21240" s="429">
        <v>3.2005170000000001</v>
      </c>
      <c r="E21240" s="429">
        <v>5.5924420000000001</v>
      </c>
      <c r="F21240" s="429">
        <v>27.832796999999996</v>
      </c>
    </row>
    <row r="21241" spans="1:6" x14ac:dyDescent="0.3">
      <c r="A21241" s="336">
        <v>67232</v>
      </c>
      <c r="B21241" s="2" t="s">
        <v>295</v>
      </c>
      <c r="C21241" s="429">
        <v>8.7985600000000002</v>
      </c>
      <c r="D21241" s="429">
        <v>3.2481879999999999</v>
      </c>
      <c r="E21241" s="429">
        <v>5.5503720000000003</v>
      </c>
      <c r="F21241" s="429">
        <v>27.854958999999997</v>
      </c>
    </row>
    <row r="21242" spans="1:6" x14ac:dyDescent="0.3">
      <c r="A21242" s="336">
        <v>67235</v>
      </c>
      <c r="B21242" s="2" t="s">
        <v>295</v>
      </c>
      <c r="C21242" s="429">
        <v>8.9972799999999999</v>
      </c>
      <c r="D21242" s="429">
        <v>2.7860939999999998</v>
      </c>
      <c r="E21242" s="429">
        <v>6.2111859999999997</v>
      </c>
      <c r="F21242" s="429">
        <v>30.862674999999996</v>
      </c>
    </row>
    <row r="21243" spans="1:6" x14ac:dyDescent="0.3">
      <c r="A21243" s="336">
        <v>67301</v>
      </c>
      <c r="B21243" s="2" t="s">
        <v>295</v>
      </c>
      <c r="C21243" s="429">
        <v>7.9571100000000001</v>
      </c>
      <c r="D21243" s="429">
        <v>2.6156679999999999</v>
      </c>
      <c r="E21243" s="429">
        <v>5.3414420000000007</v>
      </c>
      <c r="F21243" s="429">
        <v>17.392051000000009</v>
      </c>
    </row>
    <row r="21244" spans="1:6" x14ac:dyDescent="0.3">
      <c r="A21244" s="336">
        <v>67330</v>
      </c>
      <c r="B21244" s="2" t="s">
        <v>295</v>
      </c>
      <c r="C21244" s="429">
        <v>7.7272460000000001</v>
      </c>
      <c r="D21244" s="429">
        <v>2.720208</v>
      </c>
      <c r="E21244" s="429">
        <v>5.0070379999999997</v>
      </c>
      <c r="F21244" s="429">
        <v>15.871544</v>
      </c>
    </row>
    <row r="21245" spans="1:6" x14ac:dyDescent="0.3">
      <c r="A21245" s="336">
        <v>67332</v>
      </c>
      <c r="B21245" s="2" t="s">
        <v>295</v>
      </c>
      <c r="C21245" s="429">
        <v>7.6821840000000003</v>
      </c>
      <c r="D21245" s="429">
        <v>2.7280899999999999</v>
      </c>
      <c r="E21245" s="429">
        <v>4.9540940000000004</v>
      </c>
      <c r="F21245" s="429">
        <v>15.630113999999992</v>
      </c>
    </row>
    <row r="21246" spans="1:6" x14ac:dyDescent="0.3">
      <c r="A21246" s="336">
        <v>67333</v>
      </c>
      <c r="B21246" s="2" t="s">
        <v>295</v>
      </c>
      <c r="C21246" s="429">
        <v>8.0768679999999993</v>
      </c>
      <c r="D21246" s="429">
        <v>2.5019740000000001</v>
      </c>
      <c r="E21246" s="429">
        <v>5.5748939999999987</v>
      </c>
      <c r="F21246" s="429">
        <v>19.390519999999995</v>
      </c>
    </row>
    <row r="21247" spans="1:6" x14ac:dyDescent="0.3">
      <c r="A21247" s="336">
        <v>67335</v>
      </c>
      <c r="B21247" s="2" t="s">
        <v>295</v>
      </c>
      <c r="C21247" s="429">
        <v>7.8305990000000003</v>
      </c>
      <c r="D21247" s="429">
        <v>2.6996820000000001</v>
      </c>
      <c r="E21247" s="429">
        <v>5.1309170000000002</v>
      </c>
      <c r="F21247" s="429">
        <v>16.446728999999998</v>
      </c>
    </row>
    <row r="21248" spans="1:6" x14ac:dyDescent="0.3">
      <c r="A21248" s="336">
        <v>67336</v>
      </c>
      <c r="B21248" s="2" t="s">
        <v>295</v>
      </c>
      <c r="C21248" s="429">
        <v>7.6315799999999996</v>
      </c>
      <c r="D21248" s="429">
        <v>2.717301</v>
      </c>
      <c r="E21248" s="429">
        <v>4.9142789999999996</v>
      </c>
      <c r="F21248" s="429">
        <v>15.134073000000008</v>
      </c>
    </row>
    <row r="21249" spans="1:6" x14ac:dyDescent="0.3">
      <c r="A21249" s="336">
        <v>67337</v>
      </c>
      <c r="B21249" s="2" t="s">
        <v>295</v>
      </c>
      <c r="C21249" s="429">
        <v>7.8965930000000002</v>
      </c>
      <c r="D21249" s="429">
        <v>2.6032510000000002</v>
      </c>
      <c r="E21249" s="429">
        <v>5.293342</v>
      </c>
      <c r="F21249" s="429">
        <v>17.300783000000003</v>
      </c>
    </row>
    <row r="21250" spans="1:6" x14ac:dyDescent="0.3">
      <c r="A21250" s="336">
        <v>67341</v>
      </c>
      <c r="B21250" s="2" t="s">
        <v>295</v>
      </c>
      <c r="C21250" s="429">
        <v>7.7899099999999999</v>
      </c>
      <c r="D21250" s="429">
        <v>2.7865920000000002</v>
      </c>
      <c r="E21250" s="429">
        <v>5.0033180000000002</v>
      </c>
      <c r="F21250" s="429">
        <v>16.184629999999999</v>
      </c>
    </row>
    <row r="21251" spans="1:6" x14ac:dyDescent="0.3">
      <c r="A21251" s="336">
        <v>67342</v>
      </c>
      <c r="B21251" s="2" t="s">
        <v>295</v>
      </c>
      <c r="C21251" s="429">
        <v>7.7458900000000002</v>
      </c>
      <c r="D21251" s="429">
        <v>2.7096200000000001</v>
      </c>
      <c r="E21251" s="429">
        <v>5.03627</v>
      </c>
      <c r="F21251" s="429">
        <v>16.019040000000004</v>
      </c>
    </row>
    <row r="21252" spans="1:6" x14ac:dyDescent="0.3">
      <c r="A21252" s="336">
        <v>67344</v>
      </c>
      <c r="B21252" s="2" t="s">
        <v>295</v>
      </c>
      <c r="C21252" s="429">
        <v>8.0220579999999995</v>
      </c>
      <c r="D21252" s="429">
        <v>2.698423</v>
      </c>
      <c r="E21252" s="429">
        <v>5.3236349999999995</v>
      </c>
      <c r="F21252" s="429">
        <v>18.258418999999996</v>
      </c>
    </row>
    <row r="21253" spans="1:6" x14ac:dyDescent="0.3">
      <c r="A21253" s="336">
        <v>67345</v>
      </c>
      <c r="B21253" s="2" t="s">
        <v>295</v>
      </c>
      <c r="C21253" s="429">
        <v>8.1507439999999995</v>
      </c>
      <c r="D21253" s="429">
        <v>2.8163629999999999</v>
      </c>
      <c r="E21253" s="429">
        <v>5.3343809999999996</v>
      </c>
      <c r="F21253" s="429">
        <v>20.236999999999995</v>
      </c>
    </row>
    <row r="21254" spans="1:6" x14ac:dyDescent="0.3">
      <c r="A21254" s="336">
        <v>67346</v>
      </c>
      <c r="B21254" s="2" t="s">
        <v>295</v>
      </c>
      <c r="C21254" s="429">
        <v>8.253952</v>
      </c>
      <c r="D21254" s="429">
        <v>2.947673</v>
      </c>
      <c r="E21254" s="429">
        <v>5.306279</v>
      </c>
      <c r="F21254" s="429">
        <v>21.691352000000002</v>
      </c>
    </row>
    <row r="21255" spans="1:6" x14ac:dyDescent="0.3">
      <c r="A21255" s="336">
        <v>67347</v>
      </c>
      <c r="B21255" s="2" t="s">
        <v>295</v>
      </c>
      <c r="C21255" s="429">
        <v>8.0798269999999999</v>
      </c>
      <c r="D21255" s="429">
        <v>2.5247519999999999</v>
      </c>
      <c r="E21255" s="429">
        <v>5.5550750000000004</v>
      </c>
      <c r="F21255" s="429">
        <v>19.258844000000003</v>
      </c>
    </row>
    <row r="21256" spans="1:6" x14ac:dyDescent="0.3">
      <c r="A21256" s="336">
        <v>67349</v>
      </c>
      <c r="B21256" s="2" t="s">
        <v>295</v>
      </c>
      <c r="C21256" s="429">
        <v>8.1076770000000007</v>
      </c>
      <c r="D21256" s="429">
        <v>2.923419</v>
      </c>
      <c r="E21256" s="429">
        <v>5.1842580000000007</v>
      </c>
      <c r="F21256" s="429">
        <v>20.174101999999991</v>
      </c>
    </row>
    <row r="21257" spans="1:6" x14ac:dyDescent="0.3">
      <c r="A21257" s="336">
        <v>67351</v>
      </c>
      <c r="B21257" s="2" t="s">
        <v>295</v>
      </c>
      <c r="C21257" s="429">
        <v>7.8671059999999997</v>
      </c>
      <c r="D21257" s="429">
        <v>2.6120040000000002</v>
      </c>
      <c r="E21257" s="429">
        <v>5.2551019999999991</v>
      </c>
      <c r="F21257" s="429">
        <v>16.865593000000004</v>
      </c>
    </row>
    <row r="21258" spans="1:6" x14ac:dyDescent="0.3">
      <c r="A21258" s="336">
        <v>67352</v>
      </c>
      <c r="B21258" s="2" t="s">
        <v>295</v>
      </c>
      <c r="C21258" s="429">
        <v>8.0664049999999996</v>
      </c>
      <c r="D21258" s="429">
        <v>2.818047</v>
      </c>
      <c r="E21258" s="429">
        <v>5.2483579999999996</v>
      </c>
      <c r="F21258" s="429">
        <v>19.162545999999992</v>
      </c>
    </row>
    <row r="21259" spans="1:6" x14ac:dyDescent="0.3">
      <c r="A21259" s="336">
        <v>67353</v>
      </c>
      <c r="B21259" s="2" t="s">
        <v>295</v>
      </c>
      <c r="C21259" s="429">
        <v>8.2239240000000002</v>
      </c>
      <c r="D21259" s="429">
        <v>2.860258</v>
      </c>
      <c r="E21259" s="429">
        <v>5.3636660000000003</v>
      </c>
      <c r="F21259" s="429">
        <v>21.050727999999992</v>
      </c>
    </row>
    <row r="21260" spans="1:6" x14ac:dyDescent="0.3">
      <c r="A21260" s="336">
        <v>67354</v>
      </c>
      <c r="B21260" s="2" t="s">
        <v>295</v>
      </c>
      <c r="C21260" s="429">
        <v>7.8091220000000003</v>
      </c>
      <c r="D21260" s="429">
        <v>2.7043219999999999</v>
      </c>
      <c r="E21260" s="429">
        <v>5.1048000000000009</v>
      </c>
      <c r="F21260" s="429">
        <v>16.235268000000005</v>
      </c>
    </row>
    <row r="21261" spans="1:6" x14ac:dyDescent="0.3">
      <c r="A21261" s="336">
        <v>67355</v>
      </c>
      <c r="B21261" s="2" t="s">
        <v>295</v>
      </c>
      <c r="C21261" s="429">
        <v>8.1461590000000008</v>
      </c>
      <c r="D21261" s="429">
        <v>2.4806029999999999</v>
      </c>
      <c r="E21261" s="429">
        <v>5.6655560000000005</v>
      </c>
      <c r="F21261" s="429">
        <v>20.218095999999996</v>
      </c>
    </row>
    <row r="21262" spans="1:6" x14ac:dyDescent="0.3">
      <c r="A21262" s="336">
        <v>67356</v>
      </c>
      <c r="B21262" s="2" t="s">
        <v>295</v>
      </c>
      <c r="C21262" s="429">
        <v>7.660399</v>
      </c>
      <c r="D21262" s="429">
        <v>2.7048939999999999</v>
      </c>
      <c r="E21262" s="429">
        <v>4.9555050000000005</v>
      </c>
      <c r="F21262" s="429">
        <v>15.377393999999995</v>
      </c>
    </row>
    <row r="21263" spans="1:6" x14ac:dyDescent="0.3">
      <c r="A21263" s="336">
        <v>67357</v>
      </c>
      <c r="B21263" s="2" t="s">
        <v>295</v>
      </c>
      <c r="C21263" s="429">
        <v>7.6901830000000002</v>
      </c>
      <c r="D21263" s="429">
        <v>2.7717139999999998</v>
      </c>
      <c r="E21263" s="429">
        <v>4.918469</v>
      </c>
      <c r="F21263" s="429">
        <v>15.683474999999994</v>
      </c>
    </row>
    <row r="21264" spans="1:6" x14ac:dyDescent="0.3">
      <c r="A21264" s="336">
        <v>67360</v>
      </c>
      <c r="B21264" s="2" t="s">
        <v>295</v>
      </c>
      <c r="C21264" s="429">
        <v>8.1936929999999997</v>
      </c>
      <c r="D21264" s="429">
        <v>2.4946030000000001</v>
      </c>
      <c r="E21264" s="429">
        <v>5.69909</v>
      </c>
      <c r="F21264" s="429">
        <v>20.727151999999997</v>
      </c>
    </row>
    <row r="21265" spans="1:6" x14ac:dyDescent="0.3">
      <c r="A21265" s="336">
        <v>67361</v>
      </c>
      <c r="B21265" s="2" t="s">
        <v>295</v>
      </c>
      <c r="C21265" s="429">
        <v>8.1833340000000003</v>
      </c>
      <c r="D21265" s="429">
        <v>2.6244339999999999</v>
      </c>
      <c r="E21265" s="429">
        <v>5.5589000000000004</v>
      </c>
      <c r="F21265" s="429">
        <v>20.388841000000006</v>
      </c>
    </row>
    <row r="21266" spans="1:6" x14ac:dyDescent="0.3">
      <c r="A21266" s="336">
        <v>67401</v>
      </c>
      <c r="B21266" s="2" t="s">
        <v>295</v>
      </c>
      <c r="C21266" s="429">
        <v>8.8764789999999998</v>
      </c>
      <c r="D21266" s="429">
        <v>3.135615</v>
      </c>
      <c r="E21266" s="429">
        <v>5.7408640000000002</v>
      </c>
      <c r="F21266" s="429">
        <v>28.801656999999992</v>
      </c>
    </row>
    <row r="21267" spans="1:6" x14ac:dyDescent="0.3">
      <c r="A21267" s="336">
        <v>67410</v>
      </c>
      <c r="B21267" s="2" t="s">
        <v>295</v>
      </c>
      <c r="C21267" s="429">
        <v>8.5472800000000007</v>
      </c>
      <c r="D21267" s="429">
        <v>3.379848</v>
      </c>
      <c r="E21267" s="429">
        <v>5.1674320000000007</v>
      </c>
      <c r="F21267" s="429">
        <v>25.482585999999998</v>
      </c>
    </row>
    <row r="21268" spans="1:6" x14ac:dyDescent="0.3">
      <c r="A21268" s="336">
        <v>67416</v>
      </c>
      <c r="B21268" s="2" t="s">
        <v>295</v>
      </c>
      <c r="C21268" s="429">
        <v>8.8979350000000004</v>
      </c>
      <c r="D21268" s="429">
        <v>3.0574759999999999</v>
      </c>
      <c r="E21268" s="429">
        <v>5.840459000000001</v>
      </c>
      <c r="F21268" s="429">
        <v>28.590488000000004</v>
      </c>
    </row>
    <row r="21269" spans="1:6" x14ac:dyDescent="0.3">
      <c r="A21269" s="336">
        <v>67417</v>
      </c>
      <c r="B21269" s="2" t="s">
        <v>295</v>
      </c>
      <c r="C21269" s="429">
        <v>8.5312909999999995</v>
      </c>
      <c r="D21269" s="429">
        <v>3.25326</v>
      </c>
      <c r="E21269" s="429">
        <v>5.2780309999999995</v>
      </c>
      <c r="F21269" s="429">
        <v>26.691258999999995</v>
      </c>
    </row>
    <row r="21270" spans="1:6" x14ac:dyDescent="0.3">
      <c r="A21270" s="336">
        <v>67418</v>
      </c>
      <c r="B21270" s="2" t="s">
        <v>295</v>
      </c>
      <c r="C21270" s="429">
        <v>8.8639799999999997</v>
      </c>
      <c r="D21270" s="429">
        <v>3.1109339999999999</v>
      </c>
      <c r="E21270" s="429">
        <v>5.7530459999999994</v>
      </c>
      <c r="F21270" s="429">
        <v>30.618013999999999</v>
      </c>
    </row>
    <row r="21271" spans="1:6" x14ac:dyDescent="0.3">
      <c r="A21271" s="336">
        <v>67420</v>
      </c>
      <c r="B21271" s="2" t="s">
        <v>295</v>
      </c>
      <c r="C21271" s="429">
        <v>8.7675870000000007</v>
      </c>
      <c r="D21271" s="429">
        <v>3.13767</v>
      </c>
      <c r="E21271" s="429">
        <v>5.6299170000000007</v>
      </c>
      <c r="F21271" s="429">
        <v>30.011011999999997</v>
      </c>
    </row>
    <row r="21272" spans="1:6" x14ac:dyDescent="0.3">
      <c r="A21272" s="336">
        <v>67422</v>
      </c>
      <c r="B21272" s="2" t="s">
        <v>295</v>
      </c>
      <c r="C21272" s="429">
        <v>8.7926479999999998</v>
      </c>
      <c r="D21272" s="429">
        <v>3.2658990000000001</v>
      </c>
      <c r="E21272" s="429">
        <v>5.5267489999999997</v>
      </c>
      <c r="F21272" s="429">
        <v>28.591618999999994</v>
      </c>
    </row>
    <row r="21273" spans="1:6" x14ac:dyDescent="0.3">
      <c r="A21273" s="336">
        <v>67423</v>
      </c>
      <c r="B21273" s="2" t="s">
        <v>295</v>
      </c>
      <c r="C21273" s="429">
        <v>8.9245210000000004</v>
      </c>
      <c r="D21273" s="429">
        <v>3.0515680000000001</v>
      </c>
      <c r="E21273" s="429">
        <v>5.8729530000000008</v>
      </c>
      <c r="F21273" s="429">
        <v>30.729588</v>
      </c>
    </row>
    <row r="21274" spans="1:6" x14ac:dyDescent="0.3">
      <c r="A21274" s="336">
        <v>67425</v>
      </c>
      <c r="B21274" s="2" t="s">
        <v>295</v>
      </c>
      <c r="C21274" s="429">
        <v>8.9658130000000007</v>
      </c>
      <c r="D21274" s="429">
        <v>2.9785520000000001</v>
      </c>
      <c r="E21274" s="429">
        <v>5.9872610000000002</v>
      </c>
      <c r="F21274" s="429">
        <v>30.623721999999997</v>
      </c>
    </row>
    <row r="21275" spans="1:6" x14ac:dyDescent="0.3">
      <c r="A21275" s="336">
        <v>67427</v>
      </c>
      <c r="B21275" s="2" t="s">
        <v>295</v>
      </c>
      <c r="C21275" s="429">
        <v>9.1549200000000006</v>
      </c>
      <c r="D21275" s="429">
        <v>2.8469790000000001</v>
      </c>
      <c r="E21275" s="429">
        <v>6.3079410000000005</v>
      </c>
      <c r="F21275" s="429">
        <v>33.232161000000005</v>
      </c>
    </row>
    <row r="21276" spans="1:6" x14ac:dyDescent="0.3">
      <c r="A21276" s="336">
        <v>67428</v>
      </c>
      <c r="B21276" s="2" t="s">
        <v>295</v>
      </c>
      <c r="C21276" s="429">
        <v>8.7721269999999993</v>
      </c>
      <c r="D21276" s="429">
        <v>2.9934409999999998</v>
      </c>
      <c r="E21276" s="429">
        <v>5.7786859999999995</v>
      </c>
      <c r="F21276" s="429">
        <v>27.935960999999992</v>
      </c>
    </row>
    <row r="21277" spans="1:6" x14ac:dyDescent="0.3">
      <c r="A21277" s="336">
        <v>67430</v>
      </c>
      <c r="B21277" s="2" t="s">
        <v>295</v>
      </c>
      <c r="C21277" s="429">
        <v>8.7435609999999997</v>
      </c>
      <c r="D21277" s="429">
        <v>3.1297060000000001</v>
      </c>
      <c r="E21277" s="429">
        <v>5.6138549999999992</v>
      </c>
      <c r="F21277" s="429">
        <v>30.35119400000001</v>
      </c>
    </row>
    <row r="21278" spans="1:6" x14ac:dyDescent="0.3">
      <c r="A21278" s="336">
        <v>67431</v>
      </c>
      <c r="B21278" s="2" t="s">
        <v>295</v>
      </c>
      <c r="C21278" s="429">
        <v>8.3785109999999996</v>
      </c>
      <c r="D21278" s="429">
        <v>3.4841709999999999</v>
      </c>
      <c r="E21278" s="429">
        <v>4.8943399999999997</v>
      </c>
      <c r="F21278" s="429">
        <v>23.710458999999993</v>
      </c>
    </row>
    <row r="21279" spans="1:6" x14ac:dyDescent="0.3">
      <c r="A21279" s="336">
        <v>67432</v>
      </c>
      <c r="B21279" s="2" t="s">
        <v>295</v>
      </c>
      <c r="C21279" s="429">
        <v>8.339798</v>
      </c>
      <c r="D21279" s="429">
        <v>3.4190879999999999</v>
      </c>
      <c r="E21279" s="429">
        <v>4.9207099999999997</v>
      </c>
      <c r="F21279" s="429">
        <v>24.252240999999994</v>
      </c>
    </row>
    <row r="21280" spans="1:6" x14ac:dyDescent="0.3">
      <c r="A21280" s="336">
        <v>67436</v>
      </c>
      <c r="B21280" s="2" t="s">
        <v>295</v>
      </c>
      <c r="C21280" s="429">
        <v>8.7207480000000004</v>
      </c>
      <c r="D21280" s="429">
        <v>3.263287</v>
      </c>
      <c r="E21280" s="429">
        <v>5.4574610000000003</v>
      </c>
      <c r="F21280" s="429">
        <v>28.816936999999996</v>
      </c>
    </row>
    <row r="21281" spans="1:6" x14ac:dyDescent="0.3">
      <c r="A21281" s="336">
        <v>67437</v>
      </c>
      <c r="B21281" s="2" t="s">
        <v>295</v>
      </c>
      <c r="C21281" s="429">
        <v>8.7709320000000002</v>
      </c>
      <c r="D21281" s="429">
        <v>3.099653</v>
      </c>
      <c r="E21281" s="429">
        <v>5.6712790000000002</v>
      </c>
      <c r="F21281" s="429">
        <v>31.043533000000007</v>
      </c>
    </row>
    <row r="21282" spans="1:6" x14ac:dyDescent="0.3">
      <c r="A21282" s="336">
        <v>67438</v>
      </c>
      <c r="B21282" s="2" t="s">
        <v>295</v>
      </c>
      <c r="C21282" s="429">
        <v>8.6311579999999992</v>
      </c>
      <c r="D21282" s="429">
        <v>3.1318480000000002</v>
      </c>
      <c r="E21282" s="429">
        <v>5.4993099999999995</v>
      </c>
      <c r="F21282" s="429">
        <v>26.617702000000005</v>
      </c>
    </row>
    <row r="21283" spans="1:6" x14ac:dyDescent="0.3">
      <c r="A21283" s="336">
        <v>67439</v>
      </c>
      <c r="B21283" s="2" t="s">
        <v>295</v>
      </c>
      <c r="C21283" s="429">
        <v>9.0304520000000004</v>
      </c>
      <c r="D21283" s="429">
        <v>2.8844259999999999</v>
      </c>
      <c r="E21283" s="429">
        <v>6.1460260000000009</v>
      </c>
      <c r="F21283" s="429">
        <v>31.647652000000008</v>
      </c>
    </row>
    <row r="21284" spans="1:6" x14ac:dyDescent="0.3">
      <c r="A21284" s="336">
        <v>67441</v>
      </c>
      <c r="B21284" s="2" t="s">
        <v>295</v>
      </c>
      <c r="C21284" s="429">
        <v>8.4783190000000008</v>
      </c>
      <c r="D21284" s="429">
        <v>3.4103979999999998</v>
      </c>
      <c r="E21284" s="429">
        <v>5.067921000000001</v>
      </c>
      <c r="F21284" s="429">
        <v>24.660080000000004</v>
      </c>
    </row>
    <row r="21285" spans="1:6" x14ac:dyDescent="0.3">
      <c r="A21285" s="336">
        <v>67442</v>
      </c>
      <c r="B21285" s="2" t="s">
        <v>295</v>
      </c>
      <c r="C21285" s="429">
        <v>8.9683170000000008</v>
      </c>
      <c r="D21285" s="429">
        <v>2.9496329999999999</v>
      </c>
      <c r="E21285" s="429">
        <v>6.0186840000000004</v>
      </c>
      <c r="F21285" s="429">
        <v>30.202072999999999</v>
      </c>
    </row>
    <row r="21286" spans="1:6" x14ac:dyDescent="0.3">
      <c r="A21286" s="336">
        <v>67443</v>
      </c>
      <c r="B21286" s="2" t="s">
        <v>295</v>
      </c>
      <c r="C21286" s="429">
        <v>8.8479700000000001</v>
      </c>
      <c r="D21286" s="429">
        <v>2.9432130000000001</v>
      </c>
      <c r="E21286" s="429">
        <v>5.904757</v>
      </c>
      <c r="F21286" s="429">
        <v>28.712435999999997</v>
      </c>
    </row>
    <row r="21287" spans="1:6" x14ac:dyDescent="0.3">
      <c r="A21287" s="336">
        <v>67444</v>
      </c>
      <c r="B21287" s="2" t="s">
        <v>295</v>
      </c>
      <c r="C21287" s="429">
        <v>9.1021049999999999</v>
      </c>
      <c r="D21287" s="429">
        <v>2.8182360000000002</v>
      </c>
      <c r="E21287" s="429">
        <v>6.2838689999999993</v>
      </c>
      <c r="F21287" s="429">
        <v>32.175958999999999</v>
      </c>
    </row>
    <row r="21288" spans="1:6" x14ac:dyDescent="0.3">
      <c r="A21288" s="336">
        <v>67445</v>
      </c>
      <c r="B21288" s="2" t="s">
        <v>295</v>
      </c>
      <c r="C21288" s="429">
        <v>8.7181610000000003</v>
      </c>
      <c r="D21288" s="429">
        <v>3.1922259999999998</v>
      </c>
      <c r="E21288" s="429">
        <v>5.5259350000000005</v>
      </c>
      <c r="F21288" s="429">
        <v>29.212913999999998</v>
      </c>
    </row>
    <row r="21289" spans="1:6" x14ac:dyDescent="0.3">
      <c r="A21289" s="336">
        <v>67446</v>
      </c>
      <c r="B21289" s="2" t="s">
        <v>295</v>
      </c>
      <c r="C21289" s="429">
        <v>8.7611249999999998</v>
      </c>
      <c r="D21289" s="429">
        <v>3.1268539999999998</v>
      </c>
      <c r="E21289" s="429">
        <v>5.634271</v>
      </c>
      <c r="F21289" s="429">
        <v>30.333697999999995</v>
      </c>
    </row>
    <row r="21290" spans="1:6" x14ac:dyDescent="0.3">
      <c r="A21290" s="336">
        <v>67447</v>
      </c>
      <c r="B21290" s="2" t="s">
        <v>295</v>
      </c>
      <c r="C21290" s="429">
        <v>8.1383589999999995</v>
      </c>
      <c r="D21290" s="429">
        <v>3.4188369999999999</v>
      </c>
      <c r="E21290" s="429">
        <v>4.7195219999999996</v>
      </c>
      <c r="F21290" s="429">
        <v>22.450772000000011</v>
      </c>
    </row>
    <row r="21291" spans="1:6" x14ac:dyDescent="0.3">
      <c r="A21291" s="336">
        <v>67448</v>
      </c>
      <c r="B21291" s="2" t="s">
        <v>295</v>
      </c>
      <c r="C21291" s="429">
        <v>8.7348350000000003</v>
      </c>
      <c r="D21291" s="429">
        <v>3.1395770000000001</v>
      </c>
      <c r="E21291" s="429">
        <v>5.5952580000000003</v>
      </c>
      <c r="F21291" s="429">
        <v>27.335585000000005</v>
      </c>
    </row>
    <row r="21292" spans="1:6" x14ac:dyDescent="0.3">
      <c r="A21292" s="336">
        <v>67449</v>
      </c>
      <c r="B21292" s="2" t="s">
        <v>295</v>
      </c>
      <c r="C21292" s="429">
        <v>8.2723709999999997</v>
      </c>
      <c r="D21292" s="429">
        <v>3.33954</v>
      </c>
      <c r="E21292" s="429">
        <v>4.9328310000000002</v>
      </c>
      <c r="F21292" s="429">
        <v>23.029570000000003</v>
      </c>
    </row>
    <row r="21293" spans="1:6" x14ac:dyDescent="0.3">
      <c r="A21293" s="336">
        <v>67450</v>
      </c>
      <c r="B21293" s="2" t="s">
        <v>295</v>
      </c>
      <c r="C21293" s="429">
        <v>9.0989369999999994</v>
      </c>
      <c r="D21293" s="429">
        <v>2.89229</v>
      </c>
      <c r="E21293" s="429">
        <v>6.2066469999999994</v>
      </c>
      <c r="F21293" s="429">
        <v>32.886549000000009</v>
      </c>
    </row>
    <row r="21294" spans="1:6" x14ac:dyDescent="0.3">
      <c r="A21294" s="336">
        <v>67451</v>
      </c>
      <c r="B21294" s="2" t="s">
        <v>295</v>
      </c>
      <c r="C21294" s="429">
        <v>8.5086169999999992</v>
      </c>
      <c r="D21294" s="429">
        <v>3.3024960000000001</v>
      </c>
      <c r="E21294" s="429">
        <v>5.2061209999999996</v>
      </c>
      <c r="F21294" s="429">
        <v>25.039839999999995</v>
      </c>
    </row>
    <row r="21295" spans="1:6" x14ac:dyDescent="0.3">
      <c r="A21295" s="336">
        <v>67452</v>
      </c>
      <c r="B21295" s="2" t="s">
        <v>295</v>
      </c>
      <c r="C21295" s="429">
        <v>8.8453680000000006</v>
      </c>
      <c r="D21295" s="429">
        <v>3.0791379999999999</v>
      </c>
      <c r="E21295" s="429">
        <v>5.7662300000000002</v>
      </c>
      <c r="F21295" s="429">
        <v>31.098446000000003</v>
      </c>
    </row>
    <row r="21296" spans="1:6" x14ac:dyDescent="0.3">
      <c r="A21296" s="336">
        <v>67454</v>
      </c>
      <c r="B21296" s="2" t="s">
        <v>295</v>
      </c>
      <c r="C21296" s="429">
        <v>9.0457529999999995</v>
      </c>
      <c r="D21296" s="429">
        <v>2.8569640000000001</v>
      </c>
      <c r="E21296" s="429">
        <v>6.1887889999999999</v>
      </c>
      <c r="F21296" s="429">
        <v>31.590253000000004</v>
      </c>
    </row>
    <row r="21297" spans="1:6" x14ac:dyDescent="0.3">
      <c r="A21297" s="336">
        <v>67455</v>
      </c>
      <c r="B21297" s="2" t="s">
        <v>295</v>
      </c>
      <c r="C21297" s="429">
        <v>8.9208680000000005</v>
      </c>
      <c r="D21297" s="429">
        <v>3.0354899999999998</v>
      </c>
      <c r="E21297" s="429">
        <v>5.8853780000000011</v>
      </c>
      <c r="F21297" s="429">
        <v>31.034939999999992</v>
      </c>
    </row>
    <row r="21298" spans="1:6" x14ac:dyDescent="0.3">
      <c r="A21298" s="336">
        <v>67456</v>
      </c>
      <c r="B21298" s="2" t="s">
        <v>295</v>
      </c>
      <c r="C21298" s="429">
        <v>8.9170599999999993</v>
      </c>
      <c r="D21298" s="429">
        <v>2.987921</v>
      </c>
      <c r="E21298" s="429">
        <v>5.9291389999999993</v>
      </c>
      <c r="F21298" s="429">
        <v>29.341781999999995</v>
      </c>
    </row>
    <row r="21299" spans="1:6" x14ac:dyDescent="0.3">
      <c r="A21299" s="336">
        <v>67457</v>
      </c>
      <c r="B21299" s="2" t="s">
        <v>295</v>
      </c>
      <c r="C21299" s="429">
        <v>9.0813450000000007</v>
      </c>
      <c r="D21299" s="429">
        <v>2.805291</v>
      </c>
      <c r="E21299" s="429">
        <v>6.2760540000000002</v>
      </c>
      <c r="F21299" s="429">
        <v>31.635475999999997</v>
      </c>
    </row>
    <row r="21300" spans="1:6" x14ac:dyDescent="0.3">
      <c r="A21300" s="336">
        <v>67458</v>
      </c>
      <c r="B21300" s="2" t="s">
        <v>295</v>
      </c>
      <c r="C21300" s="429">
        <v>8.4833820000000006</v>
      </c>
      <c r="D21300" s="429">
        <v>3.4102999999999999</v>
      </c>
      <c r="E21300" s="429">
        <v>5.0730820000000012</v>
      </c>
      <c r="F21300" s="429">
        <v>25.447803000000008</v>
      </c>
    </row>
    <row r="21301" spans="1:6" x14ac:dyDescent="0.3">
      <c r="A21301" s="336">
        <v>67459</v>
      </c>
      <c r="B21301" s="2" t="s">
        <v>295</v>
      </c>
      <c r="C21301" s="429">
        <v>9.0716610000000006</v>
      </c>
      <c r="D21301" s="429">
        <v>2.8533840000000001</v>
      </c>
      <c r="E21301" s="429">
        <v>6.2182770000000005</v>
      </c>
      <c r="F21301" s="429">
        <v>32.468426000000001</v>
      </c>
    </row>
    <row r="21302" spans="1:6" x14ac:dyDescent="0.3">
      <c r="A21302" s="336">
        <v>67460</v>
      </c>
      <c r="B21302" s="2" t="s">
        <v>295</v>
      </c>
      <c r="C21302" s="429">
        <v>8.9602400000000006</v>
      </c>
      <c r="D21302" s="429">
        <v>2.8659530000000002</v>
      </c>
      <c r="E21302" s="429">
        <v>6.0942870000000005</v>
      </c>
      <c r="F21302" s="429">
        <v>29.944597000000005</v>
      </c>
    </row>
    <row r="21303" spans="1:6" x14ac:dyDescent="0.3">
      <c r="A21303" s="336">
        <v>67464</v>
      </c>
      <c r="B21303" s="2" t="s">
        <v>295</v>
      </c>
      <c r="C21303" s="429">
        <v>9.0260029999999993</v>
      </c>
      <c r="D21303" s="429">
        <v>2.8822899999999998</v>
      </c>
      <c r="E21303" s="429">
        <v>6.143713</v>
      </c>
      <c r="F21303" s="429">
        <v>30.727239000000004</v>
      </c>
    </row>
    <row r="21304" spans="1:6" x14ac:dyDescent="0.3">
      <c r="A21304" s="336">
        <v>67466</v>
      </c>
      <c r="B21304" s="2" t="s">
        <v>295</v>
      </c>
      <c r="C21304" s="429">
        <v>8.5330490000000001</v>
      </c>
      <c r="D21304" s="429">
        <v>3.3157760000000001</v>
      </c>
      <c r="E21304" s="429">
        <v>5.2172730000000005</v>
      </c>
      <c r="F21304" s="429">
        <v>26.605835999999996</v>
      </c>
    </row>
    <row r="21305" spans="1:6" x14ac:dyDescent="0.3">
      <c r="A21305" s="336">
        <v>67467</v>
      </c>
      <c r="B21305" s="2" t="s">
        <v>295</v>
      </c>
      <c r="C21305" s="429">
        <v>8.7367460000000001</v>
      </c>
      <c r="D21305" s="429">
        <v>3.2891400000000002</v>
      </c>
      <c r="E21305" s="429">
        <v>5.4476060000000004</v>
      </c>
      <c r="F21305" s="429">
        <v>28.493518999999999</v>
      </c>
    </row>
    <row r="21306" spans="1:6" x14ac:dyDescent="0.3">
      <c r="A21306" s="336">
        <v>67468</v>
      </c>
      <c r="B21306" s="2" t="s">
        <v>295</v>
      </c>
      <c r="C21306" s="429">
        <v>8.3681280000000005</v>
      </c>
      <c r="D21306" s="429">
        <v>3.3486180000000001</v>
      </c>
      <c r="E21306" s="429">
        <v>5.0195100000000004</v>
      </c>
      <c r="F21306" s="429">
        <v>24.645733999999997</v>
      </c>
    </row>
    <row r="21307" spans="1:6" x14ac:dyDescent="0.3">
      <c r="A21307" s="336">
        <v>67470</v>
      </c>
      <c r="B21307" s="2" t="s">
        <v>295</v>
      </c>
      <c r="C21307" s="429">
        <v>8.7806660000000001</v>
      </c>
      <c r="D21307" s="429">
        <v>3.2336749999999999</v>
      </c>
      <c r="E21307" s="429">
        <v>5.5469910000000002</v>
      </c>
      <c r="F21307" s="429">
        <v>27.970438000000009</v>
      </c>
    </row>
    <row r="21308" spans="1:6" x14ac:dyDescent="0.3">
      <c r="A21308" s="336">
        <v>67473</v>
      </c>
      <c r="B21308" s="2" t="s">
        <v>295</v>
      </c>
      <c r="C21308" s="429">
        <v>8.8519509999999997</v>
      </c>
      <c r="D21308" s="429">
        <v>3.052241</v>
      </c>
      <c r="E21308" s="429">
        <v>5.7997099999999993</v>
      </c>
      <c r="F21308" s="429">
        <v>31.929394999999992</v>
      </c>
    </row>
    <row r="21309" spans="1:6" x14ac:dyDescent="0.3">
      <c r="A21309" s="336">
        <v>67474</v>
      </c>
      <c r="B21309" s="2" t="s">
        <v>295</v>
      </c>
      <c r="C21309" s="429">
        <v>8.7757909999999999</v>
      </c>
      <c r="D21309" s="429">
        <v>3.0624199999999999</v>
      </c>
      <c r="E21309" s="429">
        <v>5.7133710000000004</v>
      </c>
      <c r="F21309" s="429">
        <v>31.573752000000006</v>
      </c>
    </row>
    <row r="21310" spans="1:6" x14ac:dyDescent="0.3">
      <c r="A21310" s="336">
        <v>67475</v>
      </c>
      <c r="B21310" s="2" t="s">
        <v>295</v>
      </c>
      <c r="C21310" s="429">
        <v>8.4516069999999992</v>
      </c>
      <c r="D21310" s="429">
        <v>3.2630880000000002</v>
      </c>
      <c r="E21310" s="429">
        <v>5.1885189999999994</v>
      </c>
      <c r="F21310" s="429">
        <v>24.572892000000007</v>
      </c>
    </row>
    <row r="21311" spans="1:6" x14ac:dyDescent="0.3">
      <c r="A21311" s="336">
        <v>67476</v>
      </c>
      <c r="B21311" s="2" t="s">
        <v>295</v>
      </c>
      <c r="C21311" s="429">
        <v>8.7889440000000008</v>
      </c>
      <c r="D21311" s="429">
        <v>3.0212289999999999</v>
      </c>
      <c r="E21311" s="429">
        <v>5.7677150000000008</v>
      </c>
      <c r="F21311" s="429">
        <v>27.968135000000004</v>
      </c>
    </row>
    <row r="21312" spans="1:6" x14ac:dyDescent="0.3">
      <c r="A21312" s="336">
        <v>67478</v>
      </c>
      <c r="B21312" s="2" t="s">
        <v>295</v>
      </c>
      <c r="C21312" s="429">
        <v>8.7671799999999998</v>
      </c>
      <c r="D21312" s="429">
        <v>3.1680169999999999</v>
      </c>
      <c r="E21312" s="429">
        <v>5.5991629999999999</v>
      </c>
      <c r="F21312" s="429">
        <v>29.697644</v>
      </c>
    </row>
    <row r="21313" spans="1:6" x14ac:dyDescent="0.3">
      <c r="A21313" s="336">
        <v>67480</v>
      </c>
      <c r="B21313" s="2" t="s">
        <v>295</v>
      </c>
      <c r="C21313" s="429">
        <v>8.6873989999999992</v>
      </c>
      <c r="D21313" s="429">
        <v>3.3032309999999998</v>
      </c>
      <c r="E21313" s="429">
        <v>5.384167999999999</v>
      </c>
      <c r="F21313" s="429">
        <v>27.039974999999998</v>
      </c>
    </row>
    <row r="21314" spans="1:6" x14ac:dyDescent="0.3">
      <c r="A21314" s="336">
        <v>67481</v>
      </c>
      <c r="B21314" s="2" t="s">
        <v>295</v>
      </c>
      <c r="C21314" s="429">
        <v>8.9692620000000005</v>
      </c>
      <c r="D21314" s="429">
        <v>3.018691</v>
      </c>
      <c r="E21314" s="429">
        <v>5.9505710000000001</v>
      </c>
      <c r="F21314" s="429">
        <v>31.614469999999997</v>
      </c>
    </row>
    <row r="21315" spans="1:6" x14ac:dyDescent="0.3">
      <c r="A21315" s="336">
        <v>67482</v>
      </c>
      <c r="B21315" s="2" t="s">
        <v>295</v>
      </c>
      <c r="C21315" s="429">
        <v>8.5425170000000001</v>
      </c>
      <c r="D21315" s="429">
        <v>3.390002</v>
      </c>
      <c r="E21315" s="429">
        <v>5.1525150000000002</v>
      </c>
      <c r="F21315" s="429">
        <v>25.717305</v>
      </c>
    </row>
    <row r="21316" spans="1:6" x14ac:dyDescent="0.3">
      <c r="A21316" s="336">
        <v>67483</v>
      </c>
      <c r="B21316" s="2" t="s">
        <v>295</v>
      </c>
      <c r="C21316" s="429">
        <v>8.5679739999999995</v>
      </c>
      <c r="D21316" s="429">
        <v>3.19591</v>
      </c>
      <c r="E21316" s="429">
        <v>5.372064</v>
      </c>
      <c r="F21316" s="429">
        <v>25.866751000000001</v>
      </c>
    </row>
    <row r="21317" spans="1:6" x14ac:dyDescent="0.3">
      <c r="A21317" s="336">
        <v>67484</v>
      </c>
      <c r="B21317" s="2" t="s">
        <v>295</v>
      </c>
      <c r="C21317" s="429">
        <v>8.9072829999999996</v>
      </c>
      <c r="D21317" s="429">
        <v>3.1575899999999999</v>
      </c>
      <c r="E21317" s="429">
        <v>5.7496929999999997</v>
      </c>
      <c r="F21317" s="429">
        <v>29.930337000000002</v>
      </c>
    </row>
    <row r="21318" spans="1:6" x14ac:dyDescent="0.3">
      <c r="A21318" s="336">
        <v>67485</v>
      </c>
      <c r="B21318" s="2" t="s">
        <v>295</v>
      </c>
      <c r="C21318" s="429">
        <v>8.8277289999999997</v>
      </c>
      <c r="D21318" s="429">
        <v>3.091418</v>
      </c>
      <c r="E21318" s="429">
        <v>5.7363109999999997</v>
      </c>
      <c r="F21318" s="429">
        <v>31.014553999999997</v>
      </c>
    </row>
    <row r="21319" spans="1:6" x14ac:dyDescent="0.3">
      <c r="A21319" s="336">
        <v>67487</v>
      </c>
      <c r="B21319" s="2" t="s">
        <v>295</v>
      </c>
      <c r="C21319" s="429">
        <v>8.3363700000000005</v>
      </c>
      <c r="D21319" s="429">
        <v>3.4935019999999999</v>
      </c>
      <c r="E21319" s="429">
        <v>4.8428680000000011</v>
      </c>
      <c r="F21319" s="429">
        <v>23.798805000000005</v>
      </c>
    </row>
    <row r="21320" spans="1:6" x14ac:dyDescent="0.3">
      <c r="A21320" s="336">
        <v>67490</v>
      </c>
      <c r="B21320" s="2" t="s">
        <v>295</v>
      </c>
      <c r="C21320" s="429">
        <v>9.0318970000000007</v>
      </c>
      <c r="D21320" s="429">
        <v>2.9386619999999999</v>
      </c>
      <c r="E21320" s="429">
        <v>6.0932350000000008</v>
      </c>
      <c r="F21320" s="429">
        <v>32.342848000000004</v>
      </c>
    </row>
    <row r="21321" spans="1:6" x14ac:dyDescent="0.3">
      <c r="A21321" s="336">
        <v>67491</v>
      </c>
      <c r="B21321" s="2" t="s">
        <v>295</v>
      </c>
      <c r="C21321" s="429">
        <v>9.0432330000000007</v>
      </c>
      <c r="D21321" s="429">
        <v>2.8126799999999998</v>
      </c>
      <c r="E21321" s="429">
        <v>6.2305530000000005</v>
      </c>
      <c r="F21321" s="429">
        <v>31.109810000000007</v>
      </c>
    </row>
    <row r="21322" spans="1:6" x14ac:dyDescent="0.3">
      <c r="A21322" s="336">
        <v>67492</v>
      </c>
      <c r="B21322" s="2" t="s">
        <v>295</v>
      </c>
      <c r="C21322" s="429">
        <v>8.3206930000000003</v>
      </c>
      <c r="D21322" s="429">
        <v>3.429173</v>
      </c>
      <c r="E21322" s="429">
        <v>4.8915199999999999</v>
      </c>
      <c r="F21322" s="429">
        <v>23.390413000000006</v>
      </c>
    </row>
    <row r="21323" spans="1:6" x14ac:dyDescent="0.3">
      <c r="A21323" s="336">
        <v>67501</v>
      </c>
      <c r="B21323" s="2" t="s">
        <v>295</v>
      </c>
      <c r="C21323" s="429">
        <v>9.1515540000000009</v>
      </c>
      <c r="D21323" s="429">
        <v>2.728011</v>
      </c>
      <c r="E21323" s="429">
        <v>6.4235430000000004</v>
      </c>
      <c r="F21323" s="429">
        <v>32.519183999999996</v>
      </c>
    </row>
    <row r="21324" spans="1:6" x14ac:dyDescent="0.3">
      <c r="A21324" s="336">
        <v>67502</v>
      </c>
      <c r="B21324" s="2" t="s">
        <v>295</v>
      </c>
      <c r="C21324" s="429">
        <v>9.1149769999999997</v>
      </c>
      <c r="D21324" s="429">
        <v>2.7395580000000002</v>
      </c>
      <c r="E21324" s="429">
        <v>6.3754189999999991</v>
      </c>
      <c r="F21324" s="429">
        <v>31.984171</v>
      </c>
    </row>
    <row r="21325" spans="1:6" x14ac:dyDescent="0.3">
      <c r="A21325" s="336">
        <v>67505</v>
      </c>
      <c r="B21325" s="2" t="s">
        <v>295</v>
      </c>
      <c r="C21325" s="429">
        <v>9.1549490000000002</v>
      </c>
      <c r="D21325" s="429">
        <v>2.7281979999999999</v>
      </c>
      <c r="E21325" s="429">
        <v>6.4267510000000003</v>
      </c>
      <c r="F21325" s="429">
        <v>32.405301000000016</v>
      </c>
    </row>
    <row r="21326" spans="1:6" x14ac:dyDescent="0.3">
      <c r="A21326" s="336">
        <v>67510</v>
      </c>
      <c r="B21326" s="2" t="s">
        <v>295</v>
      </c>
      <c r="C21326" s="429">
        <v>9.1818950000000008</v>
      </c>
      <c r="D21326" s="429">
        <v>2.7280929999999999</v>
      </c>
      <c r="E21326" s="429">
        <v>6.4538020000000014</v>
      </c>
      <c r="F21326" s="429">
        <v>33.839926000000006</v>
      </c>
    </row>
    <row r="21327" spans="1:6" x14ac:dyDescent="0.3">
      <c r="A21327" s="336">
        <v>67511</v>
      </c>
      <c r="B21327" s="2" t="s">
        <v>295</v>
      </c>
      <c r="C21327" s="429">
        <v>9.2874890000000008</v>
      </c>
      <c r="D21327" s="429">
        <v>2.951784</v>
      </c>
      <c r="E21327" s="429">
        <v>6.3357050000000008</v>
      </c>
      <c r="F21327" s="429">
        <v>36.18022100000001</v>
      </c>
    </row>
    <row r="21328" spans="1:6" x14ac:dyDescent="0.3">
      <c r="A21328" s="336">
        <v>67512</v>
      </c>
      <c r="B21328" s="2" t="s">
        <v>295</v>
      </c>
      <c r="C21328" s="429">
        <v>9.1819900000000008</v>
      </c>
      <c r="D21328" s="429">
        <v>2.7643589999999998</v>
      </c>
      <c r="E21328" s="429">
        <v>6.417631000000001</v>
      </c>
      <c r="F21328" s="429">
        <v>33.711060000000003</v>
      </c>
    </row>
    <row r="21329" spans="1:6" x14ac:dyDescent="0.3">
      <c r="A21329" s="336">
        <v>67513</v>
      </c>
      <c r="B21329" s="2" t="s">
        <v>295</v>
      </c>
      <c r="C21329" s="429">
        <v>9.3474730000000008</v>
      </c>
      <c r="D21329" s="429">
        <v>2.8922850000000002</v>
      </c>
      <c r="E21329" s="429">
        <v>6.4551880000000006</v>
      </c>
      <c r="F21329" s="429">
        <v>39.118399000000004</v>
      </c>
    </row>
    <row r="21330" spans="1:6" x14ac:dyDescent="0.3">
      <c r="A21330" s="336">
        <v>67514</v>
      </c>
      <c r="B21330" s="2" t="s">
        <v>295</v>
      </c>
      <c r="C21330" s="429">
        <v>9.2179059999999993</v>
      </c>
      <c r="D21330" s="429">
        <v>2.7224080000000002</v>
      </c>
      <c r="E21330" s="429">
        <v>6.4954979999999995</v>
      </c>
      <c r="F21330" s="429">
        <v>34.055476999999989</v>
      </c>
    </row>
    <row r="21331" spans="1:6" x14ac:dyDescent="0.3">
      <c r="A21331" s="336">
        <v>67515</v>
      </c>
      <c r="B21331" s="2" t="s">
        <v>295</v>
      </c>
      <c r="C21331" s="429">
        <v>9.2641410000000004</v>
      </c>
      <c r="D21331" s="429">
        <v>2.8284060000000002</v>
      </c>
      <c r="E21331" s="429">
        <v>6.4357350000000002</v>
      </c>
      <c r="F21331" s="429">
        <v>39.584681000000003</v>
      </c>
    </row>
    <row r="21332" spans="1:6" x14ac:dyDescent="0.3">
      <c r="A21332" s="336">
        <v>67516</v>
      </c>
      <c r="B21332" s="2" t="s">
        <v>295</v>
      </c>
      <c r="C21332" s="429">
        <v>9.3523340000000008</v>
      </c>
      <c r="D21332" s="429">
        <v>2.8584390000000002</v>
      </c>
      <c r="E21332" s="429">
        <v>6.4938950000000002</v>
      </c>
      <c r="F21332" s="429">
        <v>39.684540999999996</v>
      </c>
    </row>
    <row r="21333" spans="1:6" x14ac:dyDescent="0.3">
      <c r="A21333" s="336">
        <v>67518</v>
      </c>
      <c r="B21333" s="2" t="s">
        <v>295</v>
      </c>
      <c r="C21333" s="429">
        <v>9.3241219999999991</v>
      </c>
      <c r="D21333" s="429">
        <v>2.8048220000000001</v>
      </c>
      <c r="E21333" s="429">
        <v>6.5192999999999994</v>
      </c>
      <c r="F21333" s="429">
        <v>40.662149000000007</v>
      </c>
    </row>
    <row r="21334" spans="1:6" x14ac:dyDescent="0.3">
      <c r="A21334" s="336">
        <v>67519</v>
      </c>
      <c r="B21334" s="2" t="s">
        <v>295</v>
      </c>
      <c r="C21334" s="429">
        <v>9.4820100000000007</v>
      </c>
      <c r="D21334" s="429">
        <v>2.6938550000000001</v>
      </c>
      <c r="E21334" s="429">
        <v>6.7881550000000006</v>
      </c>
      <c r="F21334" s="429">
        <v>38.496178</v>
      </c>
    </row>
    <row r="21335" spans="1:6" x14ac:dyDescent="0.3">
      <c r="A21335" s="336">
        <v>67520</v>
      </c>
      <c r="B21335" s="2" t="s">
        <v>295</v>
      </c>
      <c r="C21335" s="429">
        <v>9.2604489999999995</v>
      </c>
      <c r="D21335" s="429">
        <v>2.9773299999999998</v>
      </c>
      <c r="E21335" s="429">
        <v>6.2831189999999992</v>
      </c>
      <c r="F21335" s="429">
        <v>37.099311999999998</v>
      </c>
    </row>
    <row r="21336" spans="1:6" x14ac:dyDescent="0.3">
      <c r="A21336" s="336">
        <v>67521</v>
      </c>
      <c r="B21336" s="2" t="s">
        <v>295</v>
      </c>
      <c r="C21336" s="429">
        <v>9.2208419999999993</v>
      </c>
      <c r="D21336" s="429">
        <v>2.8795009999999999</v>
      </c>
      <c r="E21336" s="429">
        <v>6.3413409999999999</v>
      </c>
      <c r="F21336" s="429">
        <v>38.728400999999998</v>
      </c>
    </row>
    <row r="21337" spans="1:6" x14ac:dyDescent="0.3">
      <c r="A21337" s="336">
        <v>67522</v>
      </c>
      <c r="B21337" s="2" t="s">
        <v>295</v>
      </c>
      <c r="C21337" s="429">
        <v>9.025957</v>
      </c>
      <c r="D21337" s="429">
        <v>2.750934</v>
      </c>
      <c r="E21337" s="429">
        <v>6.275023</v>
      </c>
      <c r="F21337" s="429">
        <v>31.050663999999998</v>
      </c>
    </row>
    <row r="21338" spans="1:6" x14ac:dyDescent="0.3">
      <c r="A21338" s="336">
        <v>67523</v>
      </c>
      <c r="B21338" s="2" t="s">
        <v>295</v>
      </c>
      <c r="C21338" s="429">
        <v>9.4593159999999994</v>
      </c>
      <c r="D21338" s="429">
        <v>2.8372899999999999</v>
      </c>
      <c r="E21338" s="429">
        <v>6.622026</v>
      </c>
      <c r="F21338" s="429">
        <v>39.953752999999992</v>
      </c>
    </row>
    <row r="21339" spans="1:6" x14ac:dyDescent="0.3">
      <c r="A21339" s="336">
        <v>67524</v>
      </c>
      <c r="B21339" s="2" t="s">
        <v>295</v>
      </c>
      <c r="C21339" s="429">
        <v>9.1854689999999994</v>
      </c>
      <c r="D21339" s="429">
        <v>2.809825</v>
      </c>
      <c r="E21339" s="429">
        <v>6.3756439999999994</v>
      </c>
      <c r="F21339" s="429">
        <v>33.399394999999998</v>
      </c>
    </row>
    <row r="21340" spans="1:6" x14ac:dyDescent="0.3">
      <c r="A21340" s="336">
        <v>67525</v>
      </c>
      <c r="B21340" s="2" t="s">
        <v>295</v>
      </c>
      <c r="C21340" s="429">
        <v>9.1439009999999996</v>
      </c>
      <c r="D21340" s="429">
        <v>2.9070879999999999</v>
      </c>
      <c r="E21340" s="429">
        <v>6.2368129999999997</v>
      </c>
      <c r="F21340" s="429">
        <v>33.620412999999999</v>
      </c>
    </row>
    <row r="21341" spans="1:6" x14ac:dyDescent="0.3">
      <c r="A21341" s="336">
        <v>67526</v>
      </c>
      <c r="B21341" s="2" t="s">
        <v>295</v>
      </c>
      <c r="C21341" s="429">
        <v>9.2065439999999992</v>
      </c>
      <c r="D21341" s="429">
        <v>2.8338130000000001</v>
      </c>
      <c r="E21341" s="429">
        <v>6.372730999999999</v>
      </c>
      <c r="F21341" s="429">
        <v>34.386207000000006</v>
      </c>
    </row>
    <row r="21342" spans="1:6" x14ac:dyDescent="0.3">
      <c r="A21342" s="336">
        <v>67529</v>
      </c>
      <c r="B21342" s="2" t="s">
        <v>295</v>
      </c>
      <c r="C21342" s="429">
        <v>9.4761810000000004</v>
      </c>
      <c r="D21342" s="429">
        <v>2.754759</v>
      </c>
      <c r="E21342" s="429">
        <v>6.7214220000000005</v>
      </c>
      <c r="F21342" s="429">
        <v>39.022991000000005</v>
      </c>
    </row>
    <row r="21343" spans="1:6" x14ac:dyDescent="0.3">
      <c r="A21343" s="336">
        <v>67530</v>
      </c>
      <c r="B21343" s="2" t="s">
        <v>295</v>
      </c>
      <c r="C21343" s="429">
        <v>9.263871</v>
      </c>
      <c r="D21343" s="429">
        <v>2.8869280000000002</v>
      </c>
      <c r="E21343" s="429">
        <v>6.3769429999999998</v>
      </c>
      <c r="F21343" s="429">
        <v>35.534458999999998</v>
      </c>
    </row>
    <row r="21344" spans="1:6" x14ac:dyDescent="0.3">
      <c r="A21344" s="336">
        <v>67543</v>
      </c>
      <c r="B21344" s="2" t="s">
        <v>295</v>
      </c>
      <c r="C21344" s="429">
        <v>9.1354919999999993</v>
      </c>
      <c r="D21344" s="429">
        <v>2.7310599999999998</v>
      </c>
      <c r="E21344" s="429">
        <v>6.4044319999999999</v>
      </c>
      <c r="F21344" s="429">
        <v>32.113889000000007</v>
      </c>
    </row>
    <row r="21345" spans="1:6" x14ac:dyDescent="0.3">
      <c r="A21345" s="336">
        <v>67544</v>
      </c>
      <c r="B21345" s="2" t="s">
        <v>295</v>
      </c>
      <c r="C21345" s="429">
        <v>9.1594999999999995</v>
      </c>
      <c r="D21345" s="429">
        <v>2.9655170000000002</v>
      </c>
      <c r="E21345" s="429">
        <v>6.1939829999999994</v>
      </c>
      <c r="F21345" s="429">
        <v>34.582874000000004</v>
      </c>
    </row>
    <row r="21346" spans="1:6" x14ac:dyDescent="0.3">
      <c r="A21346" s="336">
        <v>67545</v>
      </c>
      <c r="B21346" s="2" t="s">
        <v>295</v>
      </c>
      <c r="C21346" s="429">
        <v>9.2725899999999992</v>
      </c>
      <c r="D21346" s="429">
        <v>2.7771400000000002</v>
      </c>
      <c r="E21346" s="429">
        <v>6.4954499999999991</v>
      </c>
      <c r="F21346" s="429">
        <v>35.105366000000004</v>
      </c>
    </row>
    <row r="21347" spans="1:6" x14ac:dyDescent="0.3">
      <c r="A21347" s="336">
        <v>67546</v>
      </c>
      <c r="B21347" s="2" t="s">
        <v>295</v>
      </c>
      <c r="C21347" s="429">
        <v>9.0385810000000006</v>
      </c>
      <c r="D21347" s="429">
        <v>2.7675320000000001</v>
      </c>
      <c r="E21347" s="429">
        <v>6.2710490000000005</v>
      </c>
      <c r="F21347" s="429">
        <v>31.088938000000002</v>
      </c>
    </row>
    <row r="21348" spans="1:6" x14ac:dyDescent="0.3">
      <c r="A21348" s="336">
        <v>67547</v>
      </c>
      <c r="B21348" s="2" t="s">
        <v>295</v>
      </c>
      <c r="C21348" s="429">
        <v>9.5475329999999996</v>
      </c>
      <c r="D21348" s="429">
        <v>2.7223570000000001</v>
      </c>
      <c r="E21348" s="429">
        <v>6.825175999999999</v>
      </c>
      <c r="F21348" s="429">
        <v>40.415211999999997</v>
      </c>
    </row>
    <row r="21349" spans="1:6" x14ac:dyDescent="0.3">
      <c r="A21349" s="336">
        <v>67548</v>
      </c>
      <c r="B21349" s="2" t="s">
        <v>295</v>
      </c>
      <c r="C21349" s="429">
        <v>9.2795780000000008</v>
      </c>
      <c r="D21349" s="429">
        <v>2.9517549999999999</v>
      </c>
      <c r="E21349" s="429">
        <v>6.3278230000000004</v>
      </c>
      <c r="F21349" s="429">
        <v>38.046281000000008</v>
      </c>
    </row>
    <row r="21350" spans="1:6" x14ac:dyDescent="0.3">
      <c r="A21350" s="336">
        <v>67550</v>
      </c>
      <c r="B21350" s="2" t="s">
        <v>295</v>
      </c>
      <c r="C21350" s="429">
        <v>9.3900260000000006</v>
      </c>
      <c r="D21350" s="429">
        <v>2.8338390000000002</v>
      </c>
      <c r="E21350" s="429">
        <v>6.5561870000000004</v>
      </c>
      <c r="F21350" s="429">
        <v>38.182988999999992</v>
      </c>
    </row>
    <row r="21351" spans="1:6" x14ac:dyDescent="0.3">
      <c r="A21351" s="336">
        <v>67552</v>
      </c>
      <c r="B21351" s="2" t="s">
        <v>295</v>
      </c>
      <c r="C21351" s="429">
        <v>9.4967009999999998</v>
      </c>
      <c r="D21351" s="429">
        <v>2.6895319999999998</v>
      </c>
      <c r="E21351" s="429">
        <v>6.807169</v>
      </c>
      <c r="F21351" s="429">
        <v>39.370109999999997</v>
      </c>
    </row>
    <row r="21352" spans="1:6" x14ac:dyDescent="0.3">
      <c r="A21352" s="336">
        <v>67553</v>
      </c>
      <c r="B21352" s="2" t="s">
        <v>295</v>
      </c>
      <c r="C21352" s="429">
        <v>9.2068619999999992</v>
      </c>
      <c r="D21352" s="429">
        <v>2.9881419999999999</v>
      </c>
      <c r="E21352" s="429">
        <v>6.2187199999999994</v>
      </c>
      <c r="F21352" s="429">
        <v>37.070962000000009</v>
      </c>
    </row>
    <row r="21353" spans="1:6" x14ac:dyDescent="0.3">
      <c r="A21353" s="336">
        <v>67554</v>
      </c>
      <c r="B21353" s="2" t="s">
        <v>295</v>
      </c>
      <c r="C21353" s="429">
        <v>9.1478110000000008</v>
      </c>
      <c r="D21353" s="429">
        <v>2.778178</v>
      </c>
      <c r="E21353" s="429">
        <v>6.3696330000000003</v>
      </c>
      <c r="F21353" s="429">
        <v>32.576454000000012</v>
      </c>
    </row>
    <row r="21354" spans="1:6" x14ac:dyDescent="0.3">
      <c r="A21354" s="336">
        <v>67556</v>
      </c>
      <c r="B21354" s="2" t="s">
        <v>295</v>
      </c>
      <c r="C21354" s="429">
        <v>9.2455040000000004</v>
      </c>
      <c r="D21354" s="429">
        <v>2.9421279999999999</v>
      </c>
      <c r="E21354" s="429">
        <v>6.3033760000000001</v>
      </c>
      <c r="F21354" s="429">
        <v>38.169708</v>
      </c>
    </row>
    <row r="21355" spans="1:6" x14ac:dyDescent="0.3">
      <c r="A21355" s="336">
        <v>67557</v>
      </c>
      <c r="B21355" s="2" t="s">
        <v>295</v>
      </c>
      <c r="C21355" s="429">
        <v>9.3839629999999996</v>
      </c>
      <c r="D21355" s="429">
        <v>2.6903830000000002</v>
      </c>
      <c r="E21355" s="429">
        <v>6.693579999999999</v>
      </c>
      <c r="F21355" s="429">
        <v>37.439581000000004</v>
      </c>
    </row>
    <row r="21356" spans="1:6" x14ac:dyDescent="0.3">
      <c r="A21356" s="336">
        <v>67559</v>
      </c>
      <c r="B21356" s="2" t="s">
        <v>295</v>
      </c>
      <c r="C21356" s="429">
        <v>9.3257930000000009</v>
      </c>
      <c r="D21356" s="429">
        <v>2.911835</v>
      </c>
      <c r="E21356" s="429">
        <v>6.4139580000000009</v>
      </c>
      <c r="F21356" s="429">
        <v>38.72920400000001</v>
      </c>
    </row>
    <row r="21357" spans="1:6" x14ac:dyDescent="0.3">
      <c r="A21357" s="336">
        <v>67560</v>
      </c>
      <c r="B21357" s="2" t="s">
        <v>295</v>
      </c>
      <c r="C21357" s="429">
        <v>9.4376219999999993</v>
      </c>
      <c r="D21357" s="429">
        <v>2.8020049999999999</v>
      </c>
      <c r="E21357" s="429">
        <v>6.6356169999999999</v>
      </c>
      <c r="F21357" s="429">
        <v>41.082295000000002</v>
      </c>
    </row>
    <row r="21358" spans="1:6" x14ac:dyDescent="0.3">
      <c r="A21358" s="336">
        <v>67561</v>
      </c>
      <c r="B21358" s="2" t="s">
        <v>295</v>
      </c>
      <c r="C21358" s="429">
        <v>9.1864039999999996</v>
      </c>
      <c r="D21358" s="429">
        <v>2.7365520000000001</v>
      </c>
      <c r="E21358" s="429">
        <v>6.4498519999999999</v>
      </c>
      <c r="F21358" s="429">
        <v>33.065123</v>
      </c>
    </row>
    <row r="21359" spans="1:6" x14ac:dyDescent="0.3">
      <c r="A21359" s="336">
        <v>67563</v>
      </c>
      <c r="B21359" s="2" t="s">
        <v>295</v>
      </c>
      <c r="C21359" s="429">
        <v>9.621378</v>
      </c>
      <c r="D21359" s="429">
        <v>2.7114919999999998</v>
      </c>
      <c r="E21359" s="429">
        <v>6.9098860000000002</v>
      </c>
      <c r="F21359" s="429">
        <v>41.303720000000013</v>
      </c>
    </row>
    <row r="21360" spans="1:6" x14ac:dyDescent="0.3">
      <c r="A21360" s="336">
        <v>67564</v>
      </c>
      <c r="B21360" s="2" t="s">
        <v>295</v>
      </c>
      <c r="C21360" s="429">
        <v>9.2174990000000001</v>
      </c>
      <c r="D21360" s="429">
        <v>2.9681389999999999</v>
      </c>
      <c r="E21360" s="429">
        <v>6.2493600000000002</v>
      </c>
      <c r="F21360" s="429">
        <v>35.507462000000004</v>
      </c>
    </row>
    <row r="21361" spans="1:6" x14ac:dyDescent="0.3">
      <c r="A21361" s="336">
        <v>67565</v>
      </c>
      <c r="B21361" s="2" t="s">
        <v>295</v>
      </c>
      <c r="C21361" s="429">
        <v>9.2544299999999993</v>
      </c>
      <c r="D21361" s="429">
        <v>2.978891</v>
      </c>
      <c r="E21361" s="429">
        <v>6.2755389999999993</v>
      </c>
      <c r="F21361" s="429">
        <v>36.405676999999997</v>
      </c>
    </row>
    <row r="21362" spans="1:6" x14ac:dyDescent="0.3">
      <c r="A21362" s="336">
        <v>67566</v>
      </c>
      <c r="B21362" s="2" t="s">
        <v>295</v>
      </c>
      <c r="C21362" s="429">
        <v>9.1925059999999998</v>
      </c>
      <c r="D21362" s="429">
        <v>2.72485</v>
      </c>
      <c r="E21362" s="429">
        <v>6.4676559999999998</v>
      </c>
      <c r="F21362" s="429">
        <v>33.490262999999999</v>
      </c>
    </row>
    <row r="21363" spans="1:6" x14ac:dyDescent="0.3">
      <c r="A21363" s="336">
        <v>67567</v>
      </c>
      <c r="B21363" s="2" t="s">
        <v>295</v>
      </c>
      <c r="C21363" s="429">
        <v>9.3147590000000005</v>
      </c>
      <c r="D21363" s="429">
        <v>2.904245</v>
      </c>
      <c r="E21363" s="429">
        <v>6.4105140000000009</v>
      </c>
      <c r="F21363" s="429">
        <v>36.584866000000005</v>
      </c>
    </row>
    <row r="21364" spans="1:6" x14ac:dyDescent="0.3">
      <c r="A21364" s="336">
        <v>67568</v>
      </c>
      <c r="B21364" s="2" t="s">
        <v>295</v>
      </c>
      <c r="C21364" s="429">
        <v>9.2061309999999992</v>
      </c>
      <c r="D21364" s="429">
        <v>2.727338</v>
      </c>
      <c r="E21364" s="429">
        <v>6.4787929999999996</v>
      </c>
      <c r="F21364" s="429">
        <v>34.250264000000001</v>
      </c>
    </row>
    <row r="21365" spans="1:6" x14ac:dyDescent="0.3">
      <c r="A21365" s="336">
        <v>67570</v>
      </c>
      <c r="B21365" s="2" t="s">
        <v>295</v>
      </c>
      <c r="C21365" s="429">
        <v>9.1757670000000005</v>
      </c>
      <c r="D21365" s="429">
        <v>2.736621</v>
      </c>
      <c r="E21365" s="429">
        <v>6.4391460000000009</v>
      </c>
      <c r="F21365" s="429">
        <v>33.203108</v>
      </c>
    </row>
    <row r="21366" spans="1:6" x14ac:dyDescent="0.3">
      <c r="A21366" s="336">
        <v>67572</v>
      </c>
      <c r="B21366" s="2" t="s">
        <v>295</v>
      </c>
      <c r="C21366" s="429">
        <v>9.2452480000000001</v>
      </c>
      <c r="D21366" s="429">
        <v>2.8392210000000002</v>
      </c>
      <c r="E21366" s="429">
        <v>6.4060269999999999</v>
      </c>
      <c r="F21366" s="429">
        <v>39.168257000000011</v>
      </c>
    </row>
    <row r="21367" spans="1:6" x14ac:dyDescent="0.3">
      <c r="A21367" s="336">
        <v>67573</v>
      </c>
      <c r="B21367" s="2" t="s">
        <v>295</v>
      </c>
      <c r="C21367" s="429">
        <v>9.1963259999999991</v>
      </c>
      <c r="D21367" s="429">
        <v>2.7767900000000001</v>
      </c>
      <c r="E21367" s="429">
        <v>6.419535999999999</v>
      </c>
      <c r="F21367" s="429">
        <v>34.088888999999995</v>
      </c>
    </row>
    <row r="21368" spans="1:6" x14ac:dyDescent="0.3">
      <c r="A21368" s="336">
        <v>67574</v>
      </c>
      <c r="B21368" s="2" t="s">
        <v>295</v>
      </c>
      <c r="C21368" s="429">
        <v>9.420477</v>
      </c>
      <c r="D21368" s="429">
        <v>2.859334</v>
      </c>
      <c r="E21368" s="429">
        <v>6.5611429999999995</v>
      </c>
      <c r="F21368" s="429">
        <v>39.242091000000002</v>
      </c>
    </row>
    <row r="21369" spans="1:6" x14ac:dyDescent="0.3">
      <c r="A21369" s="336">
        <v>67575</v>
      </c>
      <c r="B21369" s="2" t="s">
        <v>295</v>
      </c>
      <c r="C21369" s="429">
        <v>9.3025909999999996</v>
      </c>
      <c r="D21369" s="429">
        <v>2.9448799999999999</v>
      </c>
      <c r="E21369" s="429">
        <v>6.3577110000000001</v>
      </c>
      <c r="F21369" s="429">
        <v>37.799121999999997</v>
      </c>
    </row>
    <row r="21370" spans="1:6" x14ac:dyDescent="0.3">
      <c r="A21370" s="336">
        <v>67576</v>
      </c>
      <c r="B21370" s="2" t="s">
        <v>295</v>
      </c>
      <c r="C21370" s="429">
        <v>9.3398760000000003</v>
      </c>
      <c r="D21370" s="429">
        <v>2.7536999999999998</v>
      </c>
      <c r="E21370" s="429">
        <v>6.586176</v>
      </c>
      <c r="F21370" s="429">
        <v>36.196717000000007</v>
      </c>
    </row>
    <row r="21371" spans="1:6" x14ac:dyDescent="0.3">
      <c r="A21371" s="336">
        <v>67578</v>
      </c>
      <c r="B21371" s="2" t="s">
        <v>295</v>
      </c>
      <c r="C21371" s="429">
        <v>9.3319849999999995</v>
      </c>
      <c r="D21371" s="429">
        <v>2.7054469999999999</v>
      </c>
      <c r="E21371" s="429">
        <v>6.626538</v>
      </c>
      <c r="F21371" s="429">
        <v>35.738320000000002</v>
      </c>
    </row>
    <row r="21372" spans="1:6" x14ac:dyDescent="0.3">
      <c r="A21372" s="336">
        <v>67579</v>
      </c>
      <c r="B21372" s="2" t="s">
        <v>295</v>
      </c>
      <c r="C21372" s="429">
        <v>9.1815440000000006</v>
      </c>
      <c r="D21372" s="429">
        <v>2.7506750000000002</v>
      </c>
      <c r="E21372" s="429">
        <v>6.4308690000000004</v>
      </c>
      <c r="F21372" s="429">
        <v>33.382401000000002</v>
      </c>
    </row>
    <row r="21373" spans="1:6" x14ac:dyDescent="0.3">
      <c r="A21373" s="336">
        <v>67581</v>
      </c>
      <c r="B21373" s="2" t="s">
        <v>295</v>
      </c>
      <c r="C21373" s="429">
        <v>9.2400920000000006</v>
      </c>
      <c r="D21373" s="429">
        <v>2.7309589999999999</v>
      </c>
      <c r="E21373" s="429">
        <v>6.5091330000000003</v>
      </c>
      <c r="F21373" s="429">
        <v>34.629974000000004</v>
      </c>
    </row>
    <row r="21374" spans="1:6" x14ac:dyDescent="0.3">
      <c r="A21374" s="336">
        <v>67583</v>
      </c>
      <c r="B21374" s="2" t="s">
        <v>295</v>
      </c>
      <c r="C21374" s="429">
        <v>9.3025710000000004</v>
      </c>
      <c r="D21374" s="429">
        <v>2.693708</v>
      </c>
      <c r="E21374" s="429">
        <v>6.6088630000000004</v>
      </c>
      <c r="F21374" s="429">
        <v>35.316248000000016</v>
      </c>
    </row>
    <row r="21375" spans="1:6" x14ac:dyDescent="0.3">
      <c r="A21375" s="336">
        <v>67584</v>
      </c>
      <c r="B21375" s="2" t="s">
        <v>295</v>
      </c>
      <c r="C21375" s="429">
        <v>9.2283329999999992</v>
      </c>
      <c r="D21375" s="429">
        <v>2.822031</v>
      </c>
      <c r="E21375" s="429">
        <v>6.4063019999999993</v>
      </c>
      <c r="F21375" s="429">
        <v>39.660004000000001</v>
      </c>
    </row>
    <row r="21376" spans="1:6" x14ac:dyDescent="0.3">
      <c r="A21376" s="336">
        <v>67601</v>
      </c>
      <c r="B21376" s="2" t="s">
        <v>295</v>
      </c>
      <c r="C21376" s="429">
        <v>9.0906760000000002</v>
      </c>
      <c r="D21376" s="429">
        <v>2.9808279999999998</v>
      </c>
      <c r="E21376" s="429">
        <v>6.1098480000000004</v>
      </c>
      <c r="F21376" s="429">
        <v>36.694299999999998</v>
      </c>
    </row>
    <row r="21377" spans="1:6" x14ac:dyDescent="0.3">
      <c r="A21377" s="336">
        <v>67621</v>
      </c>
      <c r="B21377" s="2" t="s">
        <v>295</v>
      </c>
      <c r="C21377" s="429">
        <v>8.5992929999999994</v>
      </c>
      <c r="D21377" s="429">
        <v>2.9208189999999998</v>
      </c>
      <c r="E21377" s="429">
        <v>5.6784739999999996</v>
      </c>
      <c r="F21377" s="429">
        <v>31.770685000000007</v>
      </c>
    </row>
    <row r="21378" spans="1:6" x14ac:dyDescent="0.3">
      <c r="A21378" s="336">
        <v>67622</v>
      </c>
      <c r="B21378" s="2" t="s">
        <v>295</v>
      </c>
      <c r="C21378" s="429">
        <v>8.6650189999999991</v>
      </c>
      <c r="D21378" s="429">
        <v>2.7389519999999998</v>
      </c>
      <c r="E21378" s="429">
        <v>5.9260669999999998</v>
      </c>
      <c r="F21378" s="429">
        <v>33.884843999999994</v>
      </c>
    </row>
    <row r="21379" spans="1:6" x14ac:dyDescent="0.3">
      <c r="A21379" s="336">
        <v>67623</v>
      </c>
      <c r="B21379" s="2" t="s">
        <v>295</v>
      </c>
      <c r="C21379" s="429">
        <v>8.8557369999999995</v>
      </c>
      <c r="D21379" s="429">
        <v>2.9898380000000002</v>
      </c>
      <c r="E21379" s="429">
        <v>5.8658989999999989</v>
      </c>
      <c r="F21379" s="429">
        <v>32.674607999999992</v>
      </c>
    </row>
    <row r="21380" spans="1:6" x14ac:dyDescent="0.3">
      <c r="A21380" s="336">
        <v>67625</v>
      </c>
      <c r="B21380" s="2" t="s">
        <v>295</v>
      </c>
      <c r="C21380" s="429">
        <v>8.8417779999999997</v>
      </c>
      <c r="D21380" s="429">
        <v>2.7774719999999999</v>
      </c>
      <c r="E21380" s="429">
        <v>6.0643060000000002</v>
      </c>
      <c r="F21380" s="429">
        <v>35.022751000000014</v>
      </c>
    </row>
    <row r="21381" spans="1:6" x14ac:dyDescent="0.3">
      <c r="A21381" s="336">
        <v>67626</v>
      </c>
      <c r="B21381" s="2" t="s">
        <v>295</v>
      </c>
      <c r="C21381" s="429">
        <v>9.0623090000000008</v>
      </c>
      <c r="D21381" s="429">
        <v>3.0002279999999999</v>
      </c>
      <c r="E21381" s="429">
        <v>6.0620810000000009</v>
      </c>
      <c r="F21381" s="429">
        <v>32.962108999999998</v>
      </c>
    </row>
    <row r="21382" spans="1:6" x14ac:dyDescent="0.3">
      <c r="A21382" s="336">
        <v>67627</v>
      </c>
      <c r="B21382" s="2" t="s">
        <v>295</v>
      </c>
      <c r="C21382" s="429">
        <v>8.975149</v>
      </c>
      <c r="D21382" s="429">
        <v>2.982351</v>
      </c>
      <c r="E21382" s="429">
        <v>5.9927980000000005</v>
      </c>
      <c r="F21382" s="429">
        <v>34.884799999999998</v>
      </c>
    </row>
    <row r="21383" spans="1:6" x14ac:dyDescent="0.3">
      <c r="A21383" s="336">
        <v>67628</v>
      </c>
      <c r="B21383" s="2" t="s">
        <v>295</v>
      </c>
      <c r="C21383" s="429">
        <v>8.7302769999999992</v>
      </c>
      <c r="D21383" s="429">
        <v>2.9990589999999999</v>
      </c>
      <c r="E21383" s="429">
        <v>5.7312179999999993</v>
      </c>
      <c r="F21383" s="429">
        <v>31.765280999999998</v>
      </c>
    </row>
    <row r="21384" spans="1:6" x14ac:dyDescent="0.3">
      <c r="A21384" s="336">
        <v>67629</v>
      </c>
      <c r="B21384" s="2" t="s">
        <v>295</v>
      </c>
      <c r="C21384" s="429">
        <v>8.6896850000000008</v>
      </c>
      <c r="D21384" s="429">
        <v>3.0048319999999999</v>
      </c>
      <c r="E21384" s="429">
        <v>5.6848530000000004</v>
      </c>
      <c r="F21384" s="429">
        <v>34.573266000000004</v>
      </c>
    </row>
    <row r="21385" spans="1:6" x14ac:dyDescent="0.3">
      <c r="A21385" s="336">
        <v>67631</v>
      </c>
      <c r="B21385" s="2" t="s">
        <v>295</v>
      </c>
      <c r="C21385" s="429">
        <v>9.0368440000000003</v>
      </c>
      <c r="D21385" s="429">
        <v>2.8421889999999999</v>
      </c>
      <c r="E21385" s="429">
        <v>6.1946550000000009</v>
      </c>
      <c r="F21385" s="429">
        <v>37.437376000000008</v>
      </c>
    </row>
    <row r="21386" spans="1:6" x14ac:dyDescent="0.3">
      <c r="A21386" s="336">
        <v>67632</v>
      </c>
      <c r="B21386" s="2" t="s">
        <v>295</v>
      </c>
      <c r="C21386" s="429">
        <v>8.8944860000000006</v>
      </c>
      <c r="D21386" s="429">
        <v>2.8131490000000001</v>
      </c>
      <c r="E21386" s="429">
        <v>6.0813370000000004</v>
      </c>
      <c r="F21386" s="429">
        <v>35.077126000000007</v>
      </c>
    </row>
    <row r="21387" spans="1:6" x14ac:dyDescent="0.3">
      <c r="A21387" s="336">
        <v>67634</v>
      </c>
      <c r="B21387" s="2" t="s">
        <v>295</v>
      </c>
      <c r="C21387" s="429">
        <v>9.0750299999999999</v>
      </c>
      <c r="D21387" s="429">
        <v>2.9755210000000001</v>
      </c>
      <c r="E21387" s="429">
        <v>6.0995089999999994</v>
      </c>
      <c r="F21387" s="429">
        <v>32.708407999999991</v>
      </c>
    </row>
    <row r="21388" spans="1:6" x14ac:dyDescent="0.3">
      <c r="A21388" s="336">
        <v>67635</v>
      </c>
      <c r="B21388" s="2" t="s">
        <v>295</v>
      </c>
      <c r="C21388" s="429">
        <v>8.6813020000000005</v>
      </c>
      <c r="D21388" s="429">
        <v>3.1028829999999998</v>
      </c>
      <c r="E21388" s="429">
        <v>5.5784190000000002</v>
      </c>
      <c r="F21388" s="429">
        <v>34.751449000000001</v>
      </c>
    </row>
    <row r="21389" spans="1:6" x14ac:dyDescent="0.3">
      <c r="A21389" s="336">
        <v>67637</v>
      </c>
      <c r="B21389" s="2" t="s">
        <v>295</v>
      </c>
      <c r="C21389" s="429">
        <v>9.0166009999999996</v>
      </c>
      <c r="D21389" s="429">
        <v>2.92117</v>
      </c>
      <c r="E21389" s="429">
        <v>6.0954309999999996</v>
      </c>
      <c r="F21389" s="429">
        <v>36.341314999999994</v>
      </c>
    </row>
    <row r="21390" spans="1:6" x14ac:dyDescent="0.3">
      <c r="A21390" s="336">
        <v>67638</v>
      </c>
      <c r="B21390" s="2" t="s">
        <v>295</v>
      </c>
      <c r="C21390" s="429">
        <v>8.6997630000000008</v>
      </c>
      <c r="D21390" s="429">
        <v>3.0546859999999998</v>
      </c>
      <c r="E21390" s="429">
        <v>5.6450770000000006</v>
      </c>
      <c r="F21390" s="429">
        <v>31.224951000000001</v>
      </c>
    </row>
    <row r="21391" spans="1:6" x14ac:dyDescent="0.3">
      <c r="A21391" s="336">
        <v>67639</v>
      </c>
      <c r="B21391" s="2" t="s">
        <v>295</v>
      </c>
      <c r="C21391" s="429">
        <v>8.8488769999999999</v>
      </c>
      <c r="D21391" s="429">
        <v>2.8566259999999999</v>
      </c>
      <c r="E21391" s="429">
        <v>5.9922509999999996</v>
      </c>
      <c r="F21391" s="429">
        <v>33.505376999999996</v>
      </c>
    </row>
    <row r="21392" spans="1:6" x14ac:dyDescent="0.3">
      <c r="A21392" s="336">
        <v>67640</v>
      </c>
      <c r="B21392" s="2" t="s">
        <v>295</v>
      </c>
      <c r="C21392" s="429">
        <v>9.0570079999999997</v>
      </c>
      <c r="D21392" s="429">
        <v>3.0130150000000002</v>
      </c>
      <c r="E21392" s="429">
        <v>6.0439929999999995</v>
      </c>
      <c r="F21392" s="429">
        <v>34.603600999999998</v>
      </c>
    </row>
    <row r="21393" spans="1:6" x14ac:dyDescent="0.3">
      <c r="A21393" s="336">
        <v>67642</v>
      </c>
      <c r="B21393" s="2" t="s">
        <v>295</v>
      </c>
      <c r="C21393" s="429">
        <v>8.8451529999999998</v>
      </c>
      <c r="D21393" s="429">
        <v>2.81515</v>
      </c>
      <c r="E21393" s="429">
        <v>6.0300029999999998</v>
      </c>
      <c r="F21393" s="429">
        <v>35.340181999999999</v>
      </c>
    </row>
    <row r="21394" spans="1:6" x14ac:dyDescent="0.3">
      <c r="A21394" s="336">
        <v>67643</v>
      </c>
      <c r="B21394" s="2" t="s">
        <v>295</v>
      </c>
      <c r="C21394" s="429">
        <v>8.6749880000000008</v>
      </c>
      <c r="D21394" s="429">
        <v>3.0653999999999999</v>
      </c>
      <c r="E21394" s="429">
        <v>5.6095880000000005</v>
      </c>
      <c r="F21394" s="429">
        <v>34.619311999999994</v>
      </c>
    </row>
    <row r="21395" spans="1:6" x14ac:dyDescent="0.3">
      <c r="A21395" s="336">
        <v>67644</v>
      </c>
      <c r="B21395" s="2" t="s">
        <v>295</v>
      </c>
      <c r="C21395" s="429">
        <v>8.8004770000000008</v>
      </c>
      <c r="D21395" s="429">
        <v>2.9181279999999998</v>
      </c>
      <c r="E21395" s="429">
        <v>5.8823490000000014</v>
      </c>
      <c r="F21395" s="429">
        <v>32.817475000000016</v>
      </c>
    </row>
    <row r="21396" spans="1:6" x14ac:dyDescent="0.3">
      <c r="A21396" s="336">
        <v>67645</v>
      </c>
      <c r="B21396" s="2" t="s">
        <v>295</v>
      </c>
      <c r="C21396" s="429">
        <v>8.7215419999999995</v>
      </c>
      <c r="D21396" s="429">
        <v>2.814594</v>
      </c>
      <c r="E21396" s="429">
        <v>5.9069479999999999</v>
      </c>
      <c r="F21396" s="429">
        <v>34.627172000000002</v>
      </c>
    </row>
    <row r="21397" spans="1:6" x14ac:dyDescent="0.3">
      <c r="A21397" s="336">
        <v>67646</v>
      </c>
      <c r="B21397" s="2" t="s">
        <v>295</v>
      </c>
      <c r="C21397" s="429">
        <v>8.791855</v>
      </c>
      <c r="D21397" s="429">
        <v>2.7636240000000001</v>
      </c>
      <c r="E21397" s="429">
        <v>6.0282309999999999</v>
      </c>
      <c r="F21397" s="429">
        <v>34.245029000000002</v>
      </c>
    </row>
    <row r="21398" spans="1:6" x14ac:dyDescent="0.3">
      <c r="A21398" s="336">
        <v>67647</v>
      </c>
      <c r="B21398" s="2" t="s">
        <v>295</v>
      </c>
      <c r="C21398" s="429">
        <v>8.6292050000000007</v>
      </c>
      <c r="D21398" s="429">
        <v>2.8002289999999999</v>
      </c>
      <c r="E21398" s="429">
        <v>5.8289760000000008</v>
      </c>
      <c r="F21398" s="429">
        <v>32.951278999999992</v>
      </c>
    </row>
    <row r="21399" spans="1:6" x14ac:dyDescent="0.3">
      <c r="A21399" s="336">
        <v>67648</v>
      </c>
      <c r="B21399" s="2" t="s">
        <v>295</v>
      </c>
      <c r="C21399" s="429">
        <v>8.9911270000000005</v>
      </c>
      <c r="D21399" s="429">
        <v>3.023088</v>
      </c>
      <c r="E21399" s="429">
        <v>5.968039000000001</v>
      </c>
      <c r="F21399" s="429">
        <v>32.174413999999999</v>
      </c>
    </row>
    <row r="21400" spans="1:6" x14ac:dyDescent="0.3">
      <c r="A21400" s="336">
        <v>67649</v>
      </c>
      <c r="B21400" s="2" t="s">
        <v>295</v>
      </c>
      <c r="C21400" s="429">
        <v>8.9896630000000002</v>
      </c>
      <c r="D21400" s="429">
        <v>3.0277479999999999</v>
      </c>
      <c r="E21400" s="429">
        <v>5.9619150000000003</v>
      </c>
      <c r="F21400" s="429">
        <v>32.473547000000003</v>
      </c>
    </row>
    <row r="21401" spans="1:6" x14ac:dyDescent="0.3">
      <c r="A21401" s="336">
        <v>67650</v>
      </c>
      <c r="B21401" s="2" t="s">
        <v>295</v>
      </c>
      <c r="C21401" s="429">
        <v>8.8331140000000001</v>
      </c>
      <c r="D21401" s="429">
        <v>2.8947090000000002</v>
      </c>
      <c r="E21401" s="429">
        <v>5.9384049999999995</v>
      </c>
      <c r="F21401" s="429">
        <v>35.547219000000013</v>
      </c>
    </row>
    <row r="21402" spans="1:6" x14ac:dyDescent="0.3">
      <c r="A21402" s="336">
        <v>67651</v>
      </c>
      <c r="B21402" s="2" t="s">
        <v>295</v>
      </c>
      <c r="C21402" s="429">
        <v>8.9185079999999992</v>
      </c>
      <c r="D21402" s="429">
        <v>3.016759</v>
      </c>
      <c r="E21402" s="429">
        <v>5.9017489999999988</v>
      </c>
      <c r="F21402" s="429">
        <v>32.988866000000002</v>
      </c>
    </row>
    <row r="21403" spans="1:6" x14ac:dyDescent="0.3">
      <c r="A21403" s="336">
        <v>67653</v>
      </c>
      <c r="B21403" s="2" t="s">
        <v>295</v>
      </c>
      <c r="C21403" s="429">
        <v>8.6470549999999999</v>
      </c>
      <c r="D21403" s="429">
        <v>3.0367929999999999</v>
      </c>
      <c r="E21403" s="429">
        <v>5.6102620000000005</v>
      </c>
      <c r="F21403" s="429">
        <v>34.359409999999997</v>
      </c>
    </row>
    <row r="21404" spans="1:6" x14ac:dyDescent="0.3">
      <c r="A21404" s="336">
        <v>67654</v>
      </c>
      <c r="B21404" s="2" t="s">
        <v>295</v>
      </c>
      <c r="C21404" s="429">
        <v>8.6571149999999992</v>
      </c>
      <c r="D21404" s="429">
        <v>2.8714770000000001</v>
      </c>
      <c r="E21404" s="429">
        <v>5.7856379999999987</v>
      </c>
      <c r="F21404" s="429">
        <v>34.294072999999997</v>
      </c>
    </row>
    <row r="21405" spans="1:6" x14ac:dyDescent="0.3">
      <c r="A21405" s="336">
        <v>67656</v>
      </c>
      <c r="B21405" s="2" t="s">
        <v>295</v>
      </c>
      <c r="C21405" s="429">
        <v>9.0649920000000002</v>
      </c>
      <c r="D21405" s="429">
        <v>2.8614540000000002</v>
      </c>
      <c r="E21405" s="429">
        <v>6.203538</v>
      </c>
      <c r="F21405" s="429">
        <v>37.033340999999993</v>
      </c>
    </row>
    <row r="21406" spans="1:6" x14ac:dyDescent="0.3">
      <c r="A21406" s="336">
        <v>67657</v>
      </c>
      <c r="B21406" s="2" t="s">
        <v>295</v>
      </c>
      <c r="C21406" s="429">
        <v>8.9270949999999996</v>
      </c>
      <c r="D21406" s="429">
        <v>2.8370669999999998</v>
      </c>
      <c r="E21406" s="429">
        <v>6.0900280000000002</v>
      </c>
      <c r="F21406" s="429">
        <v>35.267074999999998</v>
      </c>
    </row>
    <row r="21407" spans="1:6" x14ac:dyDescent="0.3">
      <c r="A21407" s="336">
        <v>67658</v>
      </c>
      <c r="B21407" s="2" t="s">
        <v>295</v>
      </c>
      <c r="C21407" s="429">
        <v>8.9918929999999992</v>
      </c>
      <c r="D21407" s="429">
        <v>3.0173329999999998</v>
      </c>
      <c r="E21407" s="429">
        <v>5.9745599999999994</v>
      </c>
      <c r="F21407" s="429">
        <v>33.598860000000002</v>
      </c>
    </row>
    <row r="21408" spans="1:6" x14ac:dyDescent="0.3">
      <c r="A21408" s="336">
        <v>67659</v>
      </c>
      <c r="B21408" s="2" t="s">
        <v>295</v>
      </c>
      <c r="C21408" s="429">
        <v>8.7729780000000002</v>
      </c>
      <c r="D21408" s="429">
        <v>2.8331050000000002</v>
      </c>
      <c r="E21408" s="429">
        <v>5.9398730000000004</v>
      </c>
      <c r="F21408" s="429">
        <v>35.197735000000009</v>
      </c>
    </row>
    <row r="21409" spans="1:6" x14ac:dyDescent="0.3">
      <c r="A21409" s="336">
        <v>67660</v>
      </c>
      <c r="B21409" s="2" t="s">
        <v>295</v>
      </c>
      <c r="C21409" s="429">
        <v>9.1462500000000002</v>
      </c>
      <c r="D21409" s="429">
        <v>3.0054530000000002</v>
      </c>
      <c r="E21409" s="429">
        <v>6.1407970000000001</v>
      </c>
      <c r="F21409" s="429">
        <v>35.815956999999997</v>
      </c>
    </row>
    <row r="21410" spans="1:6" x14ac:dyDescent="0.3">
      <c r="A21410" s="336">
        <v>67661</v>
      </c>
      <c r="B21410" s="2" t="s">
        <v>295</v>
      </c>
      <c r="C21410" s="429">
        <v>8.6850860000000001</v>
      </c>
      <c r="D21410" s="429">
        <v>2.853316</v>
      </c>
      <c r="E21410" s="429">
        <v>5.8317700000000006</v>
      </c>
      <c r="F21410" s="429">
        <v>32.730814999999993</v>
      </c>
    </row>
    <row r="21411" spans="1:6" x14ac:dyDescent="0.3">
      <c r="A21411" s="336">
        <v>67663</v>
      </c>
      <c r="B21411" s="2" t="s">
        <v>295</v>
      </c>
      <c r="C21411" s="429">
        <v>8.9213400000000007</v>
      </c>
      <c r="D21411" s="429">
        <v>2.9189080000000001</v>
      </c>
      <c r="E21411" s="429">
        <v>6.0024320000000007</v>
      </c>
      <c r="F21411" s="429">
        <v>34.807355999999999</v>
      </c>
    </row>
    <row r="21412" spans="1:6" x14ac:dyDescent="0.3">
      <c r="A21412" s="336">
        <v>67664</v>
      </c>
      <c r="B21412" s="2" t="s">
        <v>295</v>
      </c>
      <c r="C21412" s="429">
        <v>8.6918860000000002</v>
      </c>
      <c r="D21412" s="429">
        <v>2.7638389999999999</v>
      </c>
      <c r="E21412" s="429">
        <v>5.9280470000000003</v>
      </c>
      <c r="F21412" s="429">
        <v>33.665023999999988</v>
      </c>
    </row>
    <row r="21413" spans="1:6" x14ac:dyDescent="0.3">
      <c r="A21413" s="336">
        <v>67665</v>
      </c>
      <c r="B21413" s="2" t="s">
        <v>295</v>
      </c>
      <c r="C21413" s="429">
        <v>9.0806140000000006</v>
      </c>
      <c r="D21413" s="429">
        <v>3.0120239999999998</v>
      </c>
      <c r="E21413" s="429">
        <v>6.0685900000000004</v>
      </c>
      <c r="F21413" s="429">
        <v>33.759201000000004</v>
      </c>
    </row>
    <row r="21414" spans="1:6" x14ac:dyDescent="0.3">
      <c r="A21414" s="336">
        <v>67669</v>
      </c>
      <c r="B21414" s="2" t="s">
        <v>295</v>
      </c>
      <c r="C21414" s="429">
        <v>8.8962420000000009</v>
      </c>
      <c r="D21414" s="429">
        <v>2.847305</v>
      </c>
      <c r="E21414" s="429">
        <v>6.0489370000000005</v>
      </c>
      <c r="F21414" s="429">
        <v>34.388128999999992</v>
      </c>
    </row>
    <row r="21415" spans="1:6" x14ac:dyDescent="0.3">
      <c r="A21415" s="336">
        <v>67671</v>
      </c>
      <c r="B21415" s="2" t="s">
        <v>295</v>
      </c>
      <c r="C21415" s="429">
        <v>9.0632660000000005</v>
      </c>
      <c r="D21415" s="429">
        <v>3.0062549999999999</v>
      </c>
      <c r="E21415" s="429">
        <v>6.057011000000001</v>
      </c>
      <c r="F21415" s="429">
        <v>35.424436000000007</v>
      </c>
    </row>
    <row r="21416" spans="1:6" x14ac:dyDescent="0.3">
      <c r="A21416" s="336">
        <v>67672</v>
      </c>
      <c r="B21416" s="2" t="s">
        <v>295</v>
      </c>
      <c r="C21416" s="429">
        <v>9.0525649999999995</v>
      </c>
      <c r="D21416" s="429">
        <v>2.8308909999999998</v>
      </c>
      <c r="E21416" s="429">
        <v>6.2216740000000001</v>
      </c>
      <c r="F21416" s="429">
        <v>37.129963000000004</v>
      </c>
    </row>
    <row r="21417" spans="1:6" x14ac:dyDescent="0.3">
      <c r="A21417" s="336">
        <v>67673</v>
      </c>
      <c r="B21417" s="2" t="s">
        <v>295</v>
      </c>
      <c r="C21417" s="429">
        <v>8.9897039999999997</v>
      </c>
      <c r="D21417" s="429">
        <v>3.0299130000000001</v>
      </c>
      <c r="E21417" s="429">
        <v>5.9597909999999992</v>
      </c>
      <c r="F21417" s="429">
        <v>32.756771000000001</v>
      </c>
    </row>
    <row r="21418" spans="1:6" x14ac:dyDescent="0.3">
      <c r="A21418" s="336">
        <v>67675</v>
      </c>
      <c r="B21418" s="2" t="s">
        <v>295</v>
      </c>
      <c r="C21418" s="429">
        <v>8.8824109999999994</v>
      </c>
      <c r="D21418" s="429">
        <v>2.9431919999999998</v>
      </c>
      <c r="E21418" s="429">
        <v>5.9392189999999996</v>
      </c>
      <c r="F21418" s="429">
        <v>33.325696000000001</v>
      </c>
    </row>
    <row r="21419" spans="1:6" x14ac:dyDescent="0.3">
      <c r="A21419" s="336">
        <v>67701</v>
      </c>
      <c r="B21419" s="2" t="s">
        <v>295</v>
      </c>
      <c r="C21419" s="429">
        <v>8.6507950000000005</v>
      </c>
      <c r="D21419" s="429">
        <v>2.8067609999999998</v>
      </c>
      <c r="E21419" s="429">
        <v>5.8440340000000006</v>
      </c>
      <c r="F21419" s="429">
        <v>37.097828999999997</v>
      </c>
    </row>
    <row r="21420" spans="1:6" x14ac:dyDescent="0.3">
      <c r="A21420" s="336">
        <v>67730</v>
      </c>
      <c r="B21420" s="2" t="s">
        <v>295</v>
      </c>
      <c r="C21420" s="429">
        <v>8.5460919999999998</v>
      </c>
      <c r="D21420" s="429">
        <v>2.9094310000000001</v>
      </c>
      <c r="E21420" s="429">
        <v>5.6366610000000001</v>
      </c>
      <c r="F21420" s="429">
        <v>35.858423000000002</v>
      </c>
    </row>
    <row r="21421" spans="1:6" x14ac:dyDescent="0.3">
      <c r="A21421" s="336">
        <v>67731</v>
      </c>
      <c r="B21421" s="2" t="s">
        <v>295</v>
      </c>
      <c r="C21421" s="429">
        <v>8.4689019999999999</v>
      </c>
      <c r="D21421" s="429">
        <v>2.584613</v>
      </c>
      <c r="E21421" s="429">
        <v>5.8842889999999999</v>
      </c>
      <c r="F21421" s="429">
        <v>37.652370999999995</v>
      </c>
    </row>
    <row r="21422" spans="1:6" x14ac:dyDescent="0.3">
      <c r="A21422" s="336">
        <v>67732</v>
      </c>
      <c r="B21422" s="2" t="s">
        <v>295</v>
      </c>
      <c r="C21422" s="429">
        <v>8.6191879999999994</v>
      </c>
      <c r="D21422" s="429">
        <v>2.6524800000000002</v>
      </c>
      <c r="E21422" s="429">
        <v>5.9667079999999988</v>
      </c>
      <c r="F21422" s="429">
        <v>37.733862000000002</v>
      </c>
    </row>
    <row r="21423" spans="1:6" x14ac:dyDescent="0.3">
      <c r="A21423" s="336">
        <v>67733</v>
      </c>
      <c r="B21423" s="2" t="s">
        <v>295</v>
      </c>
      <c r="C21423" s="429">
        <v>8.5677190000000003</v>
      </c>
      <c r="D21423" s="429">
        <v>2.5618409999999998</v>
      </c>
      <c r="E21423" s="429">
        <v>6.0058780000000009</v>
      </c>
      <c r="F21423" s="429">
        <v>38.160249000000007</v>
      </c>
    </row>
    <row r="21424" spans="1:6" x14ac:dyDescent="0.3">
      <c r="A21424" s="336">
        <v>67734</v>
      </c>
      <c r="B21424" s="2" t="s">
        <v>295</v>
      </c>
      <c r="C21424" s="429">
        <v>8.6333389999999994</v>
      </c>
      <c r="D21424" s="429">
        <v>2.9306749999999999</v>
      </c>
      <c r="E21424" s="429">
        <v>5.7026639999999995</v>
      </c>
      <c r="F21424" s="429">
        <v>36.245361999999986</v>
      </c>
    </row>
    <row r="21425" spans="1:6" x14ac:dyDescent="0.3">
      <c r="A21425" s="336">
        <v>67735</v>
      </c>
      <c r="B21425" s="2" t="s">
        <v>295</v>
      </c>
      <c r="C21425" s="429">
        <v>8.5319420000000008</v>
      </c>
      <c r="D21425" s="429">
        <v>2.3704640000000001</v>
      </c>
      <c r="E21425" s="429">
        <v>6.1614780000000007</v>
      </c>
      <c r="F21425" s="429">
        <v>39.063195999999984</v>
      </c>
    </row>
    <row r="21426" spans="1:6" x14ac:dyDescent="0.3">
      <c r="A21426" s="336">
        <v>67736</v>
      </c>
      <c r="B21426" s="2" t="s">
        <v>295</v>
      </c>
      <c r="C21426" s="429">
        <v>9.0905880000000003</v>
      </c>
      <c r="D21426" s="429">
        <v>2.836201</v>
      </c>
      <c r="E21426" s="429">
        <v>6.2543870000000004</v>
      </c>
      <c r="F21426" s="429">
        <v>38.806515000000005</v>
      </c>
    </row>
    <row r="21427" spans="1:6" x14ac:dyDescent="0.3">
      <c r="A21427" s="336">
        <v>67737</v>
      </c>
      <c r="B21427" s="2" t="s">
        <v>295</v>
      </c>
      <c r="C21427" s="429">
        <v>8.9245570000000001</v>
      </c>
      <c r="D21427" s="429">
        <v>2.9014570000000002</v>
      </c>
      <c r="E21427" s="429">
        <v>6.0230999999999995</v>
      </c>
      <c r="F21427" s="429">
        <v>37.260344000000003</v>
      </c>
    </row>
    <row r="21428" spans="1:6" x14ac:dyDescent="0.3">
      <c r="A21428" s="336">
        <v>67738</v>
      </c>
      <c r="B21428" s="2" t="s">
        <v>295</v>
      </c>
      <c r="C21428" s="429">
        <v>8.9600819999999999</v>
      </c>
      <c r="D21428" s="429">
        <v>2.833256</v>
      </c>
      <c r="E21428" s="429">
        <v>6.1268259999999994</v>
      </c>
      <c r="F21428" s="429">
        <v>38.433236000000008</v>
      </c>
    </row>
    <row r="21429" spans="1:6" x14ac:dyDescent="0.3">
      <c r="A21429" s="336">
        <v>67739</v>
      </c>
      <c r="B21429" s="2" t="s">
        <v>295</v>
      </c>
      <c r="C21429" s="429">
        <v>8.5195519999999991</v>
      </c>
      <c r="D21429" s="429">
        <v>3.022602</v>
      </c>
      <c r="E21429" s="429">
        <v>5.4969499999999991</v>
      </c>
      <c r="F21429" s="429">
        <v>35.058173999999994</v>
      </c>
    </row>
    <row r="21430" spans="1:6" x14ac:dyDescent="0.3">
      <c r="A21430" s="336">
        <v>67740</v>
      </c>
      <c r="B21430" s="2" t="s">
        <v>295</v>
      </c>
      <c r="C21430" s="429">
        <v>8.8023530000000001</v>
      </c>
      <c r="D21430" s="429">
        <v>2.9549620000000001</v>
      </c>
      <c r="E21430" s="429">
        <v>5.847391</v>
      </c>
      <c r="F21430" s="429">
        <v>36.219008000000002</v>
      </c>
    </row>
    <row r="21431" spans="1:6" x14ac:dyDescent="0.3">
      <c r="A21431" s="336">
        <v>67741</v>
      </c>
      <c r="B21431" s="2" t="s">
        <v>295</v>
      </c>
      <c r="C21431" s="429">
        <v>8.5657890000000005</v>
      </c>
      <c r="D21431" s="429">
        <v>2.1976079999999998</v>
      </c>
      <c r="E21431" s="429">
        <v>6.3681810000000008</v>
      </c>
      <c r="F21431" s="429">
        <v>40.236658999999989</v>
      </c>
    </row>
    <row r="21432" spans="1:6" x14ac:dyDescent="0.3">
      <c r="A21432" s="336">
        <v>67743</v>
      </c>
      <c r="B21432" s="2" t="s">
        <v>295</v>
      </c>
      <c r="C21432" s="429">
        <v>8.63584</v>
      </c>
      <c r="D21432" s="429">
        <v>2.7336879999999999</v>
      </c>
      <c r="E21432" s="429">
        <v>5.9021520000000001</v>
      </c>
      <c r="F21432" s="429">
        <v>37.362639000000001</v>
      </c>
    </row>
    <row r="21433" spans="1:6" x14ac:dyDescent="0.3">
      <c r="A21433" s="336">
        <v>67744</v>
      </c>
      <c r="B21433" s="2" t="s">
        <v>295</v>
      </c>
      <c r="C21433" s="429">
        <v>8.5163089999999997</v>
      </c>
      <c r="D21433" s="429">
        <v>2.9536289999999998</v>
      </c>
      <c r="E21433" s="429">
        <v>5.5626800000000003</v>
      </c>
      <c r="F21433" s="429">
        <v>35.409325000000003</v>
      </c>
    </row>
    <row r="21434" spans="1:6" x14ac:dyDescent="0.3">
      <c r="A21434" s="336">
        <v>67745</v>
      </c>
      <c r="B21434" s="2" t="s">
        <v>295</v>
      </c>
      <c r="C21434" s="429">
        <v>8.4803709999999999</v>
      </c>
      <c r="D21434" s="429">
        <v>2.724135</v>
      </c>
      <c r="E21434" s="429">
        <v>5.7562359999999995</v>
      </c>
      <c r="F21434" s="429">
        <v>36.715073000000004</v>
      </c>
    </row>
    <row r="21435" spans="1:6" x14ac:dyDescent="0.3">
      <c r="A21435" s="336">
        <v>67748</v>
      </c>
      <c r="B21435" s="2" t="s">
        <v>295</v>
      </c>
      <c r="C21435" s="429">
        <v>8.9089369999999999</v>
      </c>
      <c r="D21435" s="429">
        <v>2.7925049999999998</v>
      </c>
      <c r="E21435" s="429">
        <v>6.1164319999999996</v>
      </c>
      <c r="F21435" s="429">
        <v>38.547881999999987</v>
      </c>
    </row>
    <row r="21436" spans="1:6" x14ac:dyDescent="0.3">
      <c r="A21436" s="336">
        <v>67749</v>
      </c>
      <c r="B21436" s="2" t="s">
        <v>295</v>
      </c>
      <c r="C21436" s="429">
        <v>8.6008469999999999</v>
      </c>
      <c r="D21436" s="429">
        <v>3.127602</v>
      </c>
      <c r="E21436" s="429">
        <v>5.4732450000000004</v>
      </c>
      <c r="F21436" s="429">
        <v>34.481673000000001</v>
      </c>
    </row>
    <row r="21437" spans="1:6" x14ac:dyDescent="0.3">
      <c r="A21437" s="336">
        <v>67751</v>
      </c>
      <c r="B21437" s="2" t="s">
        <v>295</v>
      </c>
      <c r="C21437" s="429">
        <v>8.9984549999999999</v>
      </c>
      <c r="D21437" s="429">
        <v>2.8809559999999999</v>
      </c>
      <c r="E21437" s="429">
        <v>6.1174990000000005</v>
      </c>
      <c r="F21437" s="429">
        <v>37.459361000000001</v>
      </c>
    </row>
    <row r="21438" spans="1:6" x14ac:dyDescent="0.3">
      <c r="A21438" s="336">
        <v>67752</v>
      </c>
      <c r="B21438" s="2" t="s">
        <v>295</v>
      </c>
      <c r="C21438" s="429">
        <v>9.0576329999999992</v>
      </c>
      <c r="D21438" s="429">
        <v>2.8518569999999999</v>
      </c>
      <c r="E21438" s="429">
        <v>6.2057759999999993</v>
      </c>
      <c r="F21438" s="429">
        <v>38.053605000000005</v>
      </c>
    </row>
    <row r="21439" spans="1:6" x14ac:dyDescent="0.3">
      <c r="A21439" s="336">
        <v>67753</v>
      </c>
      <c r="B21439" s="2" t="s">
        <v>295</v>
      </c>
      <c r="C21439" s="429">
        <v>8.6839589999999998</v>
      </c>
      <c r="D21439" s="429">
        <v>2.959136</v>
      </c>
      <c r="E21439" s="429">
        <v>5.7248229999999998</v>
      </c>
      <c r="F21439" s="429">
        <v>36.221555000000009</v>
      </c>
    </row>
    <row r="21440" spans="1:6" x14ac:dyDescent="0.3">
      <c r="A21440" s="336">
        <v>67756</v>
      </c>
      <c r="B21440" s="2" t="s">
        <v>295</v>
      </c>
      <c r="C21440" s="429">
        <v>8.5172650000000001</v>
      </c>
      <c r="D21440" s="429">
        <v>2.4137179999999998</v>
      </c>
      <c r="E21440" s="429">
        <v>6.1035470000000007</v>
      </c>
      <c r="F21440" s="429">
        <v>38.980874</v>
      </c>
    </row>
    <row r="21441" spans="1:6" x14ac:dyDescent="0.3">
      <c r="A21441" s="336">
        <v>67757</v>
      </c>
      <c r="B21441" s="2" t="s">
        <v>295</v>
      </c>
      <c r="C21441" s="429">
        <v>8.7247599999999998</v>
      </c>
      <c r="D21441" s="429">
        <v>3.051822</v>
      </c>
      <c r="E21441" s="429">
        <v>5.6729380000000003</v>
      </c>
      <c r="F21441" s="429">
        <v>35.339612999999993</v>
      </c>
    </row>
    <row r="21442" spans="1:6" x14ac:dyDescent="0.3">
      <c r="A21442" s="336">
        <v>67758</v>
      </c>
      <c r="B21442" s="2" t="s">
        <v>295</v>
      </c>
      <c r="C21442" s="429">
        <v>8.7974630000000005</v>
      </c>
      <c r="D21442" s="429">
        <v>2.2994940000000001</v>
      </c>
      <c r="E21442" s="429">
        <v>6.4979690000000003</v>
      </c>
      <c r="F21442" s="429">
        <v>41.243834000000007</v>
      </c>
    </row>
    <row r="21443" spans="1:6" x14ac:dyDescent="0.3">
      <c r="A21443" s="336">
        <v>67761</v>
      </c>
      <c r="B21443" s="2" t="s">
        <v>295</v>
      </c>
      <c r="C21443" s="429">
        <v>8.8627669999999998</v>
      </c>
      <c r="D21443" s="429">
        <v>2.4168859999999999</v>
      </c>
      <c r="E21443" s="429">
        <v>6.445881</v>
      </c>
      <c r="F21443" s="429">
        <v>40.808761000000004</v>
      </c>
    </row>
    <row r="21444" spans="1:6" x14ac:dyDescent="0.3">
      <c r="A21444" s="336">
        <v>67762</v>
      </c>
      <c r="B21444" s="2" t="s">
        <v>295</v>
      </c>
      <c r="C21444" s="429">
        <v>8.8156210000000002</v>
      </c>
      <c r="D21444" s="429">
        <v>2.2024720000000002</v>
      </c>
      <c r="E21444" s="429">
        <v>6.6131489999999999</v>
      </c>
      <c r="F21444" s="429">
        <v>42.164051000000008</v>
      </c>
    </row>
    <row r="21445" spans="1:6" x14ac:dyDescent="0.3">
      <c r="A21445" s="336">
        <v>67764</v>
      </c>
      <c r="B21445" s="2" t="s">
        <v>295</v>
      </c>
      <c r="C21445" s="429">
        <v>8.8826560000000008</v>
      </c>
      <c r="D21445" s="429">
        <v>2.6094059999999999</v>
      </c>
      <c r="E21445" s="429">
        <v>6.2732500000000009</v>
      </c>
      <c r="F21445" s="429">
        <v>39.776365000000006</v>
      </c>
    </row>
    <row r="21446" spans="1:6" x14ac:dyDescent="0.3">
      <c r="A21446" s="336">
        <v>67801</v>
      </c>
      <c r="B21446" s="2" t="s">
        <v>295</v>
      </c>
      <c r="C21446" s="429">
        <v>9.7605909999999998</v>
      </c>
      <c r="D21446" s="429">
        <v>2.7485040000000001</v>
      </c>
      <c r="E21446" s="429">
        <v>7.0120869999999993</v>
      </c>
      <c r="F21446" s="429">
        <v>43.659672</v>
      </c>
    </row>
    <row r="21447" spans="1:6" x14ac:dyDescent="0.3">
      <c r="A21447" s="336">
        <v>67831</v>
      </c>
      <c r="B21447" s="2" t="s">
        <v>295</v>
      </c>
      <c r="C21447" s="429">
        <v>9.9696809999999996</v>
      </c>
      <c r="D21447" s="429">
        <v>2.5031300000000001</v>
      </c>
      <c r="E21447" s="429">
        <v>7.466550999999999</v>
      </c>
      <c r="F21447" s="429">
        <v>44.53714699999999</v>
      </c>
    </row>
    <row r="21448" spans="1:6" x14ac:dyDescent="0.3">
      <c r="A21448" s="336">
        <v>67834</v>
      </c>
      <c r="B21448" s="2" t="s">
        <v>295</v>
      </c>
      <c r="C21448" s="429">
        <v>9.6747420000000002</v>
      </c>
      <c r="D21448" s="429">
        <v>2.6488749999999999</v>
      </c>
      <c r="E21448" s="429">
        <v>7.0258669999999999</v>
      </c>
      <c r="F21448" s="429">
        <v>42.122908999999993</v>
      </c>
    </row>
    <row r="21449" spans="1:6" x14ac:dyDescent="0.3">
      <c r="A21449" s="336">
        <v>67835</v>
      </c>
      <c r="B21449" s="2" t="s">
        <v>295</v>
      </c>
      <c r="C21449" s="429">
        <v>9.6386939999999992</v>
      </c>
      <c r="D21449" s="429">
        <v>2.759112</v>
      </c>
      <c r="E21449" s="429">
        <v>6.8795819999999992</v>
      </c>
      <c r="F21449" s="429">
        <v>43.632359000000001</v>
      </c>
    </row>
    <row r="21450" spans="1:6" x14ac:dyDescent="0.3">
      <c r="A21450" s="336">
        <v>67837</v>
      </c>
      <c r="B21450" s="2" t="s">
        <v>295</v>
      </c>
      <c r="C21450" s="429">
        <v>9.7896269999999994</v>
      </c>
      <c r="D21450" s="429">
        <v>2.7294390000000002</v>
      </c>
      <c r="E21450" s="429">
        <v>7.0601879999999992</v>
      </c>
      <c r="F21450" s="429">
        <v>45.948658999999992</v>
      </c>
    </row>
    <row r="21451" spans="1:6" x14ac:dyDescent="0.3">
      <c r="A21451" s="336">
        <v>67838</v>
      </c>
      <c r="B21451" s="2" t="s">
        <v>295</v>
      </c>
      <c r="C21451" s="429">
        <v>9.4431580000000004</v>
      </c>
      <c r="D21451" s="429">
        <v>2.4278110000000002</v>
      </c>
      <c r="E21451" s="429">
        <v>7.0153470000000002</v>
      </c>
      <c r="F21451" s="429">
        <v>44.948523999999999</v>
      </c>
    </row>
    <row r="21452" spans="1:6" x14ac:dyDescent="0.3">
      <c r="A21452" s="336">
        <v>67839</v>
      </c>
      <c r="B21452" s="2" t="s">
        <v>295</v>
      </c>
      <c r="C21452" s="429">
        <v>9.2761169999999993</v>
      </c>
      <c r="D21452" s="429">
        <v>2.7878470000000002</v>
      </c>
      <c r="E21452" s="429">
        <v>6.4882699999999991</v>
      </c>
      <c r="F21452" s="429">
        <v>40.793896000000004</v>
      </c>
    </row>
    <row r="21453" spans="1:6" x14ac:dyDescent="0.3">
      <c r="A21453" s="336">
        <v>67840</v>
      </c>
      <c r="B21453" s="2" t="s">
        <v>295</v>
      </c>
      <c r="C21453" s="429">
        <v>9.9653539999999996</v>
      </c>
      <c r="D21453" s="429">
        <v>2.5264959999999999</v>
      </c>
      <c r="E21453" s="429">
        <v>7.4388579999999997</v>
      </c>
      <c r="F21453" s="429">
        <v>45.879159000000001</v>
      </c>
    </row>
    <row r="21454" spans="1:6" x14ac:dyDescent="0.3">
      <c r="A21454" s="336">
        <v>67841</v>
      </c>
      <c r="B21454" s="2" t="s">
        <v>295</v>
      </c>
      <c r="C21454" s="429">
        <v>9.7837200000000006</v>
      </c>
      <c r="D21454" s="429">
        <v>2.744945</v>
      </c>
      <c r="E21454" s="429">
        <v>7.0387750000000011</v>
      </c>
      <c r="F21454" s="429">
        <v>44.718644999999995</v>
      </c>
    </row>
    <row r="21455" spans="1:6" x14ac:dyDescent="0.3">
      <c r="A21455" s="336">
        <v>67842</v>
      </c>
      <c r="B21455" s="2" t="s">
        <v>295</v>
      </c>
      <c r="C21455" s="429">
        <v>9.7291699999999999</v>
      </c>
      <c r="D21455" s="429">
        <v>2.6712690000000001</v>
      </c>
      <c r="E21455" s="429">
        <v>7.0579009999999993</v>
      </c>
      <c r="F21455" s="429">
        <v>42.796893999999995</v>
      </c>
    </row>
    <row r="21456" spans="1:6" x14ac:dyDescent="0.3">
      <c r="A21456" s="336">
        <v>67844</v>
      </c>
      <c r="B21456" s="2" t="s">
        <v>295</v>
      </c>
      <c r="C21456" s="429">
        <v>9.8755450000000007</v>
      </c>
      <c r="D21456" s="429">
        <v>2.66866</v>
      </c>
      <c r="E21456" s="429">
        <v>7.2068850000000007</v>
      </c>
      <c r="F21456" s="429">
        <v>45.534602999999997</v>
      </c>
    </row>
    <row r="21457" spans="1:6" x14ac:dyDescent="0.3">
      <c r="A21457" s="336">
        <v>67846</v>
      </c>
      <c r="B21457" s="2" t="s">
        <v>295</v>
      </c>
      <c r="C21457" s="429">
        <v>9.5760799999999993</v>
      </c>
      <c r="D21457" s="429">
        <v>2.6533099999999998</v>
      </c>
      <c r="E21457" s="429">
        <v>6.9227699999999999</v>
      </c>
      <c r="F21457" s="429">
        <v>44.572371000000011</v>
      </c>
    </row>
    <row r="21458" spans="1:6" x14ac:dyDescent="0.3">
      <c r="A21458" s="336">
        <v>67849</v>
      </c>
      <c r="B21458" s="2" t="s">
        <v>295</v>
      </c>
      <c r="C21458" s="429">
        <v>9.5702429999999996</v>
      </c>
      <c r="D21458" s="429">
        <v>2.7643200000000001</v>
      </c>
      <c r="E21458" s="429">
        <v>6.8059229999999999</v>
      </c>
      <c r="F21458" s="429">
        <v>41.549413000000001</v>
      </c>
    </row>
    <row r="21459" spans="1:6" x14ac:dyDescent="0.3">
      <c r="A21459" s="336">
        <v>67850</v>
      </c>
      <c r="B21459" s="2" t="s">
        <v>295</v>
      </c>
      <c r="C21459" s="429">
        <v>9.2120470000000001</v>
      </c>
      <c r="D21459" s="429">
        <v>2.7600600000000002</v>
      </c>
      <c r="E21459" s="429">
        <v>6.4519869999999999</v>
      </c>
      <c r="F21459" s="429">
        <v>40.758847000000003</v>
      </c>
    </row>
    <row r="21460" spans="1:6" x14ac:dyDescent="0.3">
      <c r="A21460" s="336">
        <v>67851</v>
      </c>
      <c r="B21460" s="2" t="s">
        <v>295</v>
      </c>
      <c r="C21460" s="429">
        <v>9.5334699999999994</v>
      </c>
      <c r="D21460" s="429">
        <v>2.5187909999999998</v>
      </c>
      <c r="E21460" s="429">
        <v>7.0146789999999992</v>
      </c>
      <c r="F21460" s="429">
        <v>45.148907999999999</v>
      </c>
    </row>
    <row r="21461" spans="1:6" x14ac:dyDescent="0.3">
      <c r="A21461" s="336">
        <v>67853</v>
      </c>
      <c r="B21461" s="2" t="s">
        <v>295</v>
      </c>
      <c r="C21461" s="429">
        <v>9.7171439999999993</v>
      </c>
      <c r="D21461" s="429">
        <v>2.7426789999999999</v>
      </c>
      <c r="E21461" s="429">
        <v>6.9744649999999995</v>
      </c>
      <c r="F21461" s="429">
        <v>44.706026000000016</v>
      </c>
    </row>
    <row r="21462" spans="1:6" x14ac:dyDescent="0.3">
      <c r="A21462" s="336">
        <v>67854</v>
      </c>
      <c r="B21462" s="2" t="s">
        <v>295</v>
      </c>
      <c r="C21462" s="429">
        <v>9.6202030000000001</v>
      </c>
      <c r="D21462" s="429">
        <v>2.7492169999999998</v>
      </c>
      <c r="E21462" s="429">
        <v>6.8709860000000003</v>
      </c>
      <c r="F21462" s="429">
        <v>42.77579999999999</v>
      </c>
    </row>
    <row r="21463" spans="1:6" x14ac:dyDescent="0.3">
      <c r="A21463" s="336">
        <v>67855</v>
      </c>
      <c r="B21463" s="2" t="s">
        <v>295</v>
      </c>
      <c r="C21463" s="429">
        <v>9.7031530000000004</v>
      </c>
      <c r="D21463" s="429">
        <v>2.230877</v>
      </c>
      <c r="E21463" s="429">
        <v>7.4722760000000008</v>
      </c>
      <c r="F21463" s="429">
        <v>49.178058999999998</v>
      </c>
    </row>
    <row r="21464" spans="1:6" x14ac:dyDescent="0.3">
      <c r="A21464" s="336">
        <v>67857</v>
      </c>
      <c r="B21464" s="2" t="s">
        <v>295</v>
      </c>
      <c r="C21464" s="429">
        <v>9.5058469999999993</v>
      </c>
      <c r="D21464" s="429">
        <v>2.2077420000000001</v>
      </c>
      <c r="E21464" s="429">
        <v>7.2981049999999996</v>
      </c>
      <c r="F21464" s="429">
        <v>46.679611000000008</v>
      </c>
    </row>
    <row r="21465" spans="1:6" x14ac:dyDescent="0.3">
      <c r="A21465" s="336">
        <v>67859</v>
      </c>
      <c r="B21465" s="2" t="s">
        <v>295</v>
      </c>
      <c r="C21465" s="429">
        <v>9.9903479999999991</v>
      </c>
      <c r="D21465" s="429">
        <v>2.7324000000000002</v>
      </c>
      <c r="E21465" s="429">
        <v>7.257947999999999</v>
      </c>
      <c r="F21465" s="429">
        <v>48.175453000000005</v>
      </c>
    </row>
    <row r="21466" spans="1:6" x14ac:dyDescent="0.3">
      <c r="A21466" s="336">
        <v>67860</v>
      </c>
      <c r="B21466" s="2" t="s">
        <v>295</v>
      </c>
      <c r="C21466" s="429">
        <v>9.5538129999999999</v>
      </c>
      <c r="D21466" s="429">
        <v>2.3219050000000001</v>
      </c>
      <c r="E21466" s="429">
        <v>7.2319079999999998</v>
      </c>
      <c r="F21466" s="429">
        <v>46.665484999999997</v>
      </c>
    </row>
    <row r="21467" spans="1:6" x14ac:dyDescent="0.3">
      <c r="A21467" s="336">
        <v>67861</v>
      </c>
      <c r="B21467" s="2" t="s">
        <v>295</v>
      </c>
      <c r="C21467" s="429">
        <v>9.1342680000000005</v>
      </c>
      <c r="D21467" s="429">
        <v>2.4277449999999998</v>
      </c>
      <c r="E21467" s="429">
        <v>6.7065230000000007</v>
      </c>
      <c r="F21467" s="429">
        <v>42.693818999999991</v>
      </c>
    </row>
    <row r="21468" spans="1:6" x14ac:dyDescent="0.3">
      <c r="A21468" s="336">
        <v>67862</v>
      </c>
      <c r="B21468" s="2" t="s">
        <v>295</v>
      </c>
      <c r="C21468" s="429">
        <v>9.6677789999999995</v>
      </c>
      <c r="D21468" s="429">
        <v>2.1750919999999998</v>
      </c>
      <c r="E21468" s="429">
        <v>7.4926870000000001</v>
      </c>
      <c r="F21468" s="429">
        <v>49.483571000000005</v>
      </c>
    </row>
    <row r="21469" spans="1:6" x14ac:dyDescent="0.3">
      <c r="A21469" s="336">
        <v>67863</v>
      </c>
      <c r="B21469" s="2" t="s">
        <v>295</v>
      </c>
      <c r="C21469" s="429">
        <v>9.1997590000000002</v>
      </c>
      <c r="D21469" s="429">
        <v>2.562697</v>
      </c>
      <c r="E21469" s="429">
        <v>6.6370620000000002</v>
      </c>
      <c r="F21469" s="429">
        <v>42.282880999999996</v>
      </c>
    </row>
    <row r="21470" spans="1:6" x14ac:dyDescent="0.3">
      <c r="A21470" s="336">
        <v>67864</v>
      </c>
      <c r="B21470" s="2" t="s">
        <v>295</v>
      </c>
      <c r="C21470" s="429">
        <v>9.940372</v>
      </c>
      <c r="D21470" s="429">
        <v>2.657254</v>
      </c>
      <c r="E21470" s="429">
        <v>7.283118</v>
      </c>
      <c r="F21470" s="429">
        <v>46.619933000000003</v>
      </c>
    </row>
    <row r="21471" spans="1:6" x14ac:dyDescent="0.3">
      <c r="A21471" s="336">
        <v>67865</v>
      </c>
      <c r="B21471" s="2" t="s">
        <v>295</v>
      </c>
      <c r="C21471" s="429">
        <v>9.8085360000000001</v>
      </c>
      <c r="D21471" s="429">
        <v>2.6118260000000002</v>
      </c>
      <c r="E21471" s="429">
        <v>7.1967099999999995</v>
      </c>
      <c r="F21471" s="429">
        <v>43.792358999999998</v>
      </c>
    </row>
    <row r="21472" spans="1:6" x14ac:dyDescent="0.3">
      <c r="A21472" s="336">
        <v>67867</v>
      </c>
      <c r="B21472" s="2" t="s">
        <v>295</v>
      </c>
      <c r="C21472" s="429">
        <v>9.7871269999999999</v>
      </c>
      <c r="D21472" s="429">
        <v>2.7450649999999999</v>
      </c>
      <c r="E21472" s="429">
        <v>7.0420619999999996</v>
      </c>
      <c r="F21472" s="429">
        <v>45.416992999999991</v>
      </c>
    </row>
    <row r="21473" spans="1:6" x14ac:dyDescent="0.3">
      <c r="A21473" s="336">
        <v>67868</v>
      </c>
      <c r="B21473" s="2" t="s">
        <v>295</v>
      </c>
      <c r="C21473" s="429">
        <v>9.74878</v>
      </c>
      <c r="D21473" s="429">
        <v>2.703783</v>
      </c>
      <c r="E21473" s="429">
        <v>7.0449970000000004</v>
      </c>
      <c r="F21473" s="429">
        <v>45.597056000000009</v>
      </c>
    </row>
    <row r="21474" spans="1:6" x14ac:dyDescent="0.3">
      <c r="A21474" s="336">
        <v>67869</v>
      </c>
      <c r="B21474" s="2" t="s">
        <v>295</v>
      </c>
      <c r="C21474" s="429">
        <v>9.893516</v>
      </c>
      <c r="D21474" s="429">
        <v>2.7312150000000002</v>
      </c>
      <c r="E21474" s="429">
        <v>7.1623009999999994</v>
      </c>
      <c r="F21474" s="429">
        <v>46.861156999999992</v>
      </c>
    </row>
    <row r="21475" spans="1:6" x14ac:dyDescent="0.3">
      <c r="A21475" s="336">
        <v>67870</v>
      </c>
      <c r="B21475" s="2" t="s">
        <v>295</v>
      </c>
      <c r="C21475" s="429">
        <v>9.8607289999999992</v>
      </c>
      <c r="D21475" s="429">
        <v>2.6208740000000001</v>
      </c>
      <c r="E21475" s="429">
        <v>7.2398549999999986</v>
      </c>
      <c r="F21475" s="429">
        <v>47.750131999999994</v>
      </c>
    </row>
    <row r="21476" spans="1:6" x14ac:dyDescent="0.3">
      <c r="A21476" s="336">
        <v>67871</v>
      </c>
      <c r="B21476" s="2" t="s">
        <v>295</v>
      </c>
      <c r="C21476" s="429">
        <v>9.1740849999999998</v>
      </c>
      <c r="D21476" s="429">
        <v>2.6875619999999998</v>
      </c>
      <c r="E21476" s="429">
        <v>6.486523</v>
      </c>
      <c r="F21476" s="429">
        <v>41.087909999999994</v>
      </c>
    </row>
    <row r="21477" spans="1:6" x14ac:dyDescent="0.3">
      <c r="A21477" s="336">
        <v>67876</v>
      </c>
      <c r="B21477" s="2" t="s">
        <v>295</v>
      </c>
      <c r="C21477" s="429">
        <v>9.6771899999999995</v>
      </c>
      <c r="D21477" s="429">
        <v>2.7198150000000001</v>
      </c>
      <c r="E21477" s="429">
        <v>6.957374999999999</v>
      </c>
      <c r="F21477" s="429">
        <v>42.144514999999998</v>
      </c>
    </row>
    <row r="21478" spans="1:6" x14ac:dyDescent="0.3">
      <c r="A21478" s="336">
        <v>67877</v>
      </c>
      <c r="B21478" s="2" t="s">
        <v>295</v>
      </c>
      <c r="C21478" s="429">
        <v>9.7926959999999994</v>
      </c>
      <c r="D21478" s="429">
        <v>2.6724250000000001</v>
      </c>
      <c r="E21478" s="429">
        <v>7.1202709999999989</v>
      </c>
      <c r="F21478" s="429">
        <v>46.783920999999999</v>
      </c>
    </row>
    <row r="21479" spans="1:6" x14ac:dyDescent="0.3">
      <c r="A21479" s="336">
        <v>67878</v>
      </c>
      <c r="B21479" s="2" t="s">
        <v>295</v>
      </c>
      <c r="C21479" s="429">
        <v>9.4983199999999997</v>
      </c>
      <c r="D21479" s="429">
        <v>2.114684</v>
      </c>
      <c r="E21479" s="429">
        <v>7.3836359999999992</v>
      </c>
      <c r="F21479" s="429">
        <v>47.421003999999996</v>
      </c>
    </row>
    <row r="21480" spans="1:6" x14ac:dyDescent="0.3">
      <c r="A21480" s="336">
        <v>67879</v>
      </c>
      <c r="B21480" s="2" t="s">
        <v>295</v>
      </c>
      <c r="C21480" s="429">
        <v>9.1074029999999997</v>
      </c>
      <c r="D21480" s="429">
        <v>2.2089880000000002</v>
      </c>
      <c r="E21480" s="429">
        <v>6.898415</v>
      </c>
      <c r="F21480" s="429">
        <v>44.068672999999997</v>
      </c>
    </row>
    <row r="21481" spans="1:6" x14ac:dyDescent="0.3">
      <c r="A21481" s="336">
        <v>67880</v>
      </c>
      <c r="B21481" s="2" t="s">
        <v>295</v>
      </c>
      <c r="C21481" s="429">
        <v>9.7858499999999999</v>
      </c>
      <c r="D21481" s="429">
        <v>2.3869120000000001</v>
      </c>
      <c r="E21481" s="429">
        <v>7.3989379999999993</v>
      </c>
      <c r="F21481" s="429">
        <v>48.518133999999996</v>
      </c>
    </row>
    <row r="21482" spans="1:6" x14ac:dyDescent="0.3">
      <c r="A21482" s="336">
        <v>67882</v>
      </c>
      <c r="B21482" s="2" t="s">
        <v>295</v>
      </c>
      <c r="C21482" s="429">
        <v>9.724755</v>
      </c>
      <c r="D21482" s="429">
        <v>2.7446969999999999</v>
      </c>
      <c r="E21482" s="429">
        <v>6.9800579999999997</v>
      </c>
      <c r="F21482" s="429">
        <v>42.920459999999991</v>
      </c>
    </row>
    <row r="21483" spans="1:6" x14ac:dyDescent="0.3">
      <c r="A21483" s="336">
        <v>67901</v>
      </c>
      <c r="B21483" s="2" t="s">
        <v>295</v>
      </c>
      <c r="C21483" s="429">
        <v>9.9681040000000003</v>
      </c>
      <c r="D21483" s="429">
        <v>2.6510099999999999</v>
      </c>
      <c r="E21483" s="429">
        <v>7.3170940000000009</v>
      </c>
      <c r="F21483" s="429">
        <v>48.930487000000007</v>
      </c>
    </row>
    <row r="21484" spans="1:6" x14ac:dyDescent="0.3">
      <c r="A21484" s="336">
        <v>67950</v>
      </c>
      <c r="B21484" s="2" t="s">
        <v>295</v>
      </c>
      <c r="C21484" s="429">
        <v>9.6886899999999994</v>
      </c>
      <c r="D21484" s="429">
        <v>2.3317369999999999</v>
      </c>
      <c r="E21484" s="429">
        <v>7.356952999999999</v>
      </c>
      <c r="F21484" s="429">
        <v>50.010223999999994</v>
      </c>
    </row>
    <row r="21485" spans="1:6" x14ac:dyDescent="0.3">
      <c r="A21485" s="336">
        <v>67951</v>
      </c>
      <c r="B21485" s="2" t="s">
        <v>295</v>
      </c>
      <c r="C21485" s="429">
        <v>9.8291959999999996</v>
      </c>
      <c r="D21485" s="429">
        <v>2.3999429999999999</v>
      </c>
      <c r="E21485" s="429">
        <v>7.4292529999999992</v>
      </c>
      <c r="F21485" s="429">
        <v>49.780838000000017</v>
      </c>
    </row>
    <row r="21486" spans="1:6" x14ac:dyDescent="0.3">
      <c r="A21486" s="336">
        <v>67952</v>
      </c>
      <c r="B21486" s="2" t="s">
        <v>295</v>
      </c>
      <c r="C21486" s="429">
        <v>9.8364720000000005</v>
      </c>
      <c r="D21486" s="429">
        <v>2.427527</v>
      </c>
      <c r="E21486" s="429">
        <v>7.408945000000001</v>
      </c>
      <c r="F21486" s="429">
        <v>49.219656000000008</v>
      </c>
    </row>
    <row r="21487" spans="1:6" x14ac:dyDescent="0.3">
      <c r="A21487" s="336">
        <v>67953</v>
      </c>
      <c r="B21487" s="2" t="s">
        <v>295</v>
      </c>
      <c r="C21487" s="429">
        <v>9.7624270000000006</v>
      </c>
      <c r="D21487" s="429">
        <v>2.3057029999999998</v>
      </c>
      <c r="E21487" s="429">
        <v>7.4567240000000012</v>
      </c>
      <c r="F21487" s="429">
        <v>49.79871</v>
      </c>
    </row>
    <row r="21488" spans="1:6" x14ac:dyDescent="0.3">
      <c r="A21488" s="336">
        <v>67954</v>
      </c>
      <c r="B21488" s="2" t="s">
        <v>295</v>
      </c>
      <c r="C21488" s="429">
        <v>9.7796690000000002</v>
      </c>
      <c r="D21488" s="429">
        <v>2.3531900000000001</v>
      </c>
      <c r="E21488" s="429">
        <v>7.4264790000000005</v>
      </c>
      <c r="F21488" s="429">
        <v>50.026488000000008</v>
      </c>
    </row>
    <row r="21489" spans="1:6" x14ac:dyDescent="0.3">
      <c r="A21489" s="336">
        <v>68001</v>
      </c>
      <c r="B21489" s="2" t="s">
        <v>295</v>
      </c>
      <c r="C21489" s="429">
        <v>7.4448509999999999</v>
      </c>
      <c r="D21489" s="429">
        <v>2.4200050000000002</v>
      </c>
      <c r="E21489" s="429">
        <v>5.0248460000000001</v>
      </c>
      <c r="F21489" s="429">
        <v>21.102975999999995</v>
      </c>
    </row>
    <row r="21490" spans="1:6" x14ac:dyDescent="0.3">
      <c r="A21490" s="336">
        <v>68002</v>
      </c>
      <c r="B21490" s="2" t="s">
        <v>295</v>
      </c>
      <c r="C21490" s="429">
        <v>7.1515810000000002</v>
      </c>
      <c r="D21490" s="429">
        <v>2.8495539999999999</v>
      </c>
      <c r="E21490" s="429">
        <v>4.3020270000000007</v>
      </c>
      <c r="F21490" s="429">
        <v>19.323165000000003</v>
      </c>
    </row>
    <row r="21491" spans="1:6" x14ac:dyDescent="0.3">
      <c r="A21491" s="336">
        <v>68003</v>
      </c>
      <c r="B21491" s="2" t="s">
        <v>295</v>
      </c>
      <c r="C21491" s="429">
        <v>7.3093079999999997</v>
      </c>
      <c r="D21491" s="429">
        <v>2.8798370000000002</v>
      </c>
      <c r="E21491" s="429">
        <v>4.4294709999999995</v>
      </c>
      <c r="F21491" s="429">
        <v>19.109680000000001</v>
      </c>
    </row>
    <row r="21492" spans="1:6" x14ac:dyDescent="0.3">
      <c r="A21492" s="336">
        <v>68004</v>
      </c>
      <c r="B21492" s="2" t="s">
        <v>295</v>
      </c>
      <c r="C21492" s="429">
        <v>7.0401629999999997</v>
      </c>
      <c r="D21492" s="429">
        <v>2.755992</v>
      </c>
      <c r="E21492" s="429">
        <v>4.2841709999999997</v>
      </c>
      <c r="F21492" s="429">
        <v>19.284862999999991</v>
      </c>
    </row>
    <row r="21493" spans="1:6" x14ac:dyDescent="0.3">
      <c r="A21493" s="336">
        <v>68005</v>
      </c>
      <c r="B21493" s="2" t="s">
        <v>295</v>
      </c>
      <c r="C21493" s="429">
        <v>7.1175959999999998</v>
      </c>
      <c r="D21493" s="429">
        <v>3.391642</v>
      </c>
      <c r="E21493" s="429">
        <v>3.7259539999999998</v>
      </c>
      <c r="F21493" s="429">
        <v>17.721402000000001</v>
      </c>
    </row>
    <row r="21494" spans="1:6" x14ac:dyDescent="0.3">
      <c r="A21494" s="336">
        <v>68007</v>
      </c>
      <c r="B21494" s="2" t="s">
        <v>295</v>
      </c>
      <c r="C21494" s="429">
        <v>7.1219320000000002</v>
      </c>
      <c r="D21494" s="429">
        <v>3.0431330000000001</v>
      </c>
      <c r="E21494" s="429">
        <v>4.0787990000000001</v>
      </c>
      <c r="F21494" s="429">
        <v>18.591816999999995</v>
      </c>
    </row>
    <row r="21495" spans="1:6" x14ac:dyDescent="0.3">
      <c r="A21495" s="336">
        <v>68008</v>
      </c>
      <c r="B21495" s="2" t="s">
        <v>295</v>
      </c>
      <c r="C21495" s="429">
        <v>7.1013669999999998</v>
      </c>
      <c r="D21495" s="429">
        <v>3.0139619999999998</v>
      </c>
      <c r="E21495" s="429">
        <v>4.0874050000000004</v>
      </c>
      <c r="F21495" s="429">
        <v>18.957402000000002</v>
      </c>
    </row>
    <row r="21496" spans="1:6" x14ac:dyDescent="0.3">
      <c r="A21496" s="336">
        <v>68010</v>
      </c>
      <c r="B21496" s="2" t="s">
        <v>295</v>
      </c>
      <c r="C21496" s="429">
        <v>7.1445759999999998</v>
      </c>
      <c r="D21496" s="429">
        <v>3.1394869999999999</v>
      </c>
      <c r="E21496" s="429">
        <v>4.0050889999999999</v>
      </c>
      <c r="F21496" s="429">
        <v>18.292459000000001</v>
      </c>
    </row>
    <row r="21497" spans="1:6" x14ac:dyDescent="0.3">
      <c r="A21497" s="336">
        <v>68014</v>
      </c>
      <c r="B21497" s="2" t="s">
        <v>295</v>
      </c>
      <c r="C21497" s="429">
        <v>7.4534529999999997</v>
      </c>
      <c r="D21497" s="429">
        <v>2.4205909999999999</v>
      </c>
      <c r="E21497" s="429">
        <v>5.0328619999999997</v>
      </c>
      <c r="F21497" s="429">
        <v>21.093169000000003</v>
      </c>
    </row>
    <row r="21498" spans="1:6" x14ac:dyDescent="0.3">
      <c r="A21498" s="336">
        <v>68015</v>
      </c>
      <c r="B21498" s="2" t="s">
        <v>295</v>
      </c>
      <c r="C21498" s="429">
        <v>7.3140039999999997</v>
      </c>
      <c r="D21498" s="429">
        <v>2.5713499999999998</v>
      </c>
      <c r="E21498" s="429">
        <v>4.7426539999999999</v>
      </c>
      <c r="F21498" s="429">
        <v>20.281991999999995</v>
      </c>
    </row>
    <row r="21499" spans="1:6" x14ac:dyDescent="0.3">
      <c r="A21499" s="336">
        <v>68017</v>
      </c>
      <c r="B21499" s="2" t="s">
        <v>295</v>
      </c>
      <c r="C21499" s="429">
        <v>7.5076809999999998</v>
      </c>
      <c r="D21499" s="429">
        <v>2.6362459999999999</v>
      </c>
      <c r="E21499" s="429">
        <v>4.871435</v>
      </c>
      <c r="F21499" s="429">
        <v>20.837869999999999</v>
      </c>
    </row>
    <row r="21500" spans="1:6" x14ac:dyDescent="0.3">
      <c r="A21500" s="336">
        <v>68018</v>
      </c>
      <c r="B21500" s="2" t="s">
        <v>295</v>
      </c>
      <c r="C21500" s="429">
        <v>7.3250019999999996</v>
      </c>
      <c r="D21500" s="429">
        <v>2.60114</v>
      </c>
      <c r="E21500" s="429">
        <v>4.7238619999999996</v>
      </c>
      <c r="F21500" s="429">
        <v>20.259721999999996</v>
      </c>
    </row>
    <row r="21501" spans="1:6" x14ac:dyDescent="0.3">
      <c r="A21501" s="336">
        <v>68019</v>
      </c>
      <c r="B21501" s="2" t="s">
        <v>295</v>
      </c>
      <c r="C21501" s="429">
        <v>7.0700919999999998</v>
      </c>
      <c r="D21501" s="429">
        <v>2.8009460000000002</v>
      </c>
      <c r="E21501" s="429">
        <v>4.2691459999999992</v>
      </c>
      <c r="F21501" s="429">
        <v>19.600112999999997</v>
      </c>
    </row>
    <row r="21502" spans="1:6" x14ac:dyDescent="0.3">
      <c r="A21502" s="336">
        <v>68020</v>
      </c>
      <c r="B21502" s="2" t="s">
        <v>295</v>
      </c>
      <c r="C21502" s="429">
        <v>7.0424350000000002</v>
      </c>
      <c r="D21502" s="429">
        <v>2.9088039999999999</v>
      </c>
      <c r="E21502" s="429">
        <v>4.1336310000000003</v>
      </c>
      <c r="F21502" s="429">
        <v>19.590271000000001</v>
      </c>
    </row>
    <row r="21503" spans="1:6" x14ac:dyDescent="0.3">
      <c r="A21503" s="336">
        <v>68022</v>
      </c>
      <c r="B21503" s="2" t="s">
        <v>295</v>
      </c>
      <c r="C21503" s="429">
        <v>7.1818489999999997</v>
      </c>
      <c r="D21503" s="429">
        <v>3.0021659999999999</v>
      </c>
      <c r="E21503" s="429">
        <v>4.1796829999999998</v>
      </c>
      <c r="F21503" s="429">
        <v>18.646943999999994</v>
      </c>
    </row>
    <row r="21504" spans="1:6" x14ac:dyDescent="0.3">
      <c r="A21504" s="336">
        <v>68023</v>
      </c>
      <c r="B21504" s="2" t="s">
        <v>295</v>
      </c>
      <c r="C21504" s="429">
        <v>7.1288780000000003</v>
      </c>
      <c r="D21504" s="429">
        <v>3.1477569999999999</v>
      </c>
      <c r="E21504" s="429">
        <v>3.9811210000000004</v>
      </c>
      <c r="F21504" s="429">
        <v>18.276053000000005</v>
      </c>
    </row>
    <row r="21505" spans="1:6" x14ac:dyDescent="0.3">
      <c r="A21505" s="336">
        <v>68025</v>
      </c>
      <c r="B21505" s="2" t="s">
        <v>295</v>
      </c>
      <c r="C21505" s="429">
        <v>7.2497769999999999</v>
      </c>
      <c r="D21505" s="429">
        <v>2.7025549999999998</v>
      </c>
      <c r="E21505" s="429">
        <v>4.5472219999999997</v>
      </c>
      <c r="F21505" s="429">
        <v>19.782792999999998</v>
      </c>
    </row>
    <row r="21506" spans="1:6" x14ac:dyDescent="0.3">
      <c r="A21506" s="336">
        <v>68028</v>
      </c>
      <c r="B21506" s="2" t="s">
        <v>295</v>
      </c>
      <c r="C21506" s="429">
        <v>7.2356910000000001</v>
      </c>
      <c r="D21506" s="429">
        <v>3.0597300000000001</v>
      </c>
      <c r="E21506" s="429">
        <v>4.175961</v>
      </c>
      <c r="F21506" s="429">
        <v>18.382686000000007</v>
      </c>
    </row>
    <row r="21507" spans="1:6" x14ac:dyDescent="0.3">
      <c r="A21507" s="336">
        <v>68029</v>
      </c>
      <c r="B21507" s="2" t="s">
        <v>295</v>
      </c>
      <c r="C21507" s="429">
        <v>7.1019860000000001</v>
      </c>
      <c r="D21507" s="429">
        <v>2.8496549999999998</v>
      </c>
      <c r="E21507" s="429">
        <v>4.2523309999999999</v>
      </c>
      <c r="F21507" s="429">
        <v>19.541246000000001</v>
      </c>
    </row>
    <row r="21508" spans="1:6" x14ac:dyDescent="0.3">
      <c r="A21508" s="336">
        <v>68030</v>
      </c>
      <c r="B21508" s="2" t="s">
        <v>295</v>
      </c>
      <c r="C21508" s="429">
        <v>7.0297270000000003</v>
      </c>
      <c r="D21508" s="429">
        <v>2.892112</v>
      </c>
      <c r="E21508" s="429">
        <v>4.1376150000000003</v>
      </c>
      <c r="F21508" s="429">
        <v>20.105413999999996</v>
      </c>
    </row>
    <row r="21509" spans="1:6" x14ac:dyDescent="0.3">
      <c r="A21509" s="336">
        <v>68031</v>
      </c>
      <c r="B21509" s="2" t="s">
        <v>295</v>
      </c>
      <c r="C21509" s="429">
        <v>7.1975619999999996</v>
      </c>
      <c r="D21509" s="429">
        <v>2.6659160000000002</v>
      </c>
      <c r="E21509" s="429">
        <v>4.5316459999999994</v>
      </c>
      <c r="F21509" s="429">
        <v>19.718139000000001</v>
      </c>
    </row>
    <row r="21510" spans="1:6" x14ac:dyDescent="0.3">
      <c r="A21510" s="336">
        <v>68033</v>
      </c>
      <c r="B21510" s="2" t="s">
        <v>295</v>
      </c>
      <c r="C21510" s="429">
        <v>7.3602470000000002</v>
      </c>
      <c r="D21510" s="429">
        <v>2.6984689999999998</v>
      </c>
      <c r="E21510" s="429">
        <v>4.661778</v>
      </c>
      <c r="F21510" s="429">
        <v>19.954934999999999</v>
      </c>
    </row>
    <row r="21511" spans="1:6" x14ac:dyDescent="0.3">
      <c r="A21511" s="336">
        <v>68034</v>
      </c>
      <c r="B21511" s="2" t="s">
        <v>295</v>
      </c>
      <c r="C21511" s="429">
        <v>7.0972150000000003</v>
      </c>
      <c r="D21511" s="429">
        <v>2.9994860000000001</v>
      </c>
      <c r="E21511" s="429">
        <v>4.0977290000000002</v>
      </c>
      <c r="F21511" s="429">
        <v>18.789164</v>
      </c>
    </row>
    <row r="21512" spans="1:6" x14ac:dyDescent="0.3">
      <c r="A21512" s="336">
        <v>68036</v>
      </c>
      <c r="B21512" s="2" t="s">
        <v>295</v>
      </c>
      <c r="C21512" s="429">
        <v>7.4319600000000001</v>
      </c>
      <c r="D21512" s="429">
        <v>2.4294799999999999</v>
      </c>
      <c r="E21512" s="429">
        <v>5.0024800000000003</v>
      </c>
      <c r="F21512" s="429">
        <v>21.103121999999999</v>
      </c>
    </row>
    <row r="21513" spans="1:6" x14ac:dyDescent="0.3">
      <c r="A21513" s="336">
        <v>68037</v>
      </c>
      <c r="B21513" s="2" t="s">
        <v>295</v>
      </c>
      <c r="C21513" s="429">
        <v>7.1942310000000003</v>
      </c>
      <c r="D21513" s="429">
        <v>3.429824</v>
      </c>
      <c r="E21513" s="429">
        <v>3.7644070000000003</v>
      </c>
      <c r="F21513" s="429">
        <v>17.196790000000007</v>
      </c>
    </row>
    <row r="21514" spans="1:6" x14ac:dyDescent="0.3">
      <c r="A21514" s="336">
        <v>68038</v>
      </c>
      <c r="B21514" s="2" t="s">
        <v>295</v>
      </c>
      <c r="C21514" s="429">
        <v>7.0348319999999998</v>
      </c>
      <c r="D21514" s="429">
        <v>2.8008479999999998</v>
      </c>
      <c r="E21514" s="429">
        <v>4.2339839999999995</v>
      </c>
      <c r="F21514" s="429">
        <v>19.426042999999993</v>
      </c>
    </row>
    <row r="21515" spans="1:6" x14ac:dyDescent="0.3">
      <c r="A21515" s="336">
        <v>68039</v>
      </c>
      <c r="B21515" s="2" t="s">
        <v>295</v>
      </c>
      <c r="C21515" s="429">
        <v>7.0252129999999999</v>
      </c>
      <c r="D21515" s="429">
        <v>2.890466</v>
      </c>
      <c r="E21515" s="429">
        <v>4.134747</v>
      </c>
      <c r="F21515" s="429">
        <v>19.580203000000008</v>
      </c>
    </row>
    <row r="21516" spans="1:6" x14ac:dyDescent="0.3">
      <c r="A21516" s="336">
        <v>68040</v>
      </c>
      <c r="B21516" s="2" t="s">
        <v>295</v>
      </c>
      <c r="C21516" s="429">
        <v>7.4220249999999997</v>
      </c>
      <c r="D21516" s="429">
        <v>2.5243329999999999</v>
      </c>
      <c r="E21516" s="429">
        <v>4.8976919999999993</v>
      </c>
      <c r="F21516" s="429">
        <v>20.688449999999996</v>
      </c>
    </row>
    <row r="21517" spans="1:6" x14ac:dyDescent="0.3">
      <c r="A21517" s="336">
        <v>68041</v>
      </c>
      <c r="B21517" s="2" t="s">
        <v>295</v>
      </c>
      <c r="C21517" s="429">
        <v>7.2899599999999998</v>
      </c>
      <c r="D21517" s="429">
        <v>2.6861760000000001</v>
      </c>
      <c r="E21517" s="429">
        <v>4.6037839999999992</v>
      </c>
      <c r="F21517" s="429">
        <v>19.887647000000008</v>
      </c>
    </row>
    <row r="21518" spans="1:6" x14ac:dyDescent="0.3">
      <c r="A21518" s="336">
        <v>68044</v>
      </c>
      <c r="B21518" s="2" t="s">
        <v>295</v>
      </c>
      <c r="C21518" s="429">
        <v>7.2093990000000003</v>
      </c>
      <c r="D21518" s="429">
        <v>2.7391860000000001</v>
      </c>
      <c r="E21518" s="429">
        <v>4.4702130000000002</v>
      </c>
      <c r="F21518" s="429">
        <v>19.648782999999998</v>
      </c>
    </row>
    <row r="21519" spans="1:6" x14ac:dyDescent="0.3">
      <c r="A21519" s="336">
        <v>68045</v>
      </c>
      <c r="B21519" s="2" t="s">
        <v>295</v>
      </c>
      <c r="C21519" s="429">
        <v>7.078068</v>
      </c>
      <c r="D21519" s="429">
        <v>2.7365930000000001</v>
      </c>
      <c r="E21519" s="429">
        <v>4.341475</v>
      </c>
      <c r="F21519" s="429">
        <v>19.423644999999997</v>
      </c>
    </row>
    <row r="21520" spans="1:6" x14ac:dyDescent="0.3">
      <c r="A21520" s="336">
        <v>68046</v>
      </c>
      <c r="B21520" s="2" t="s">
        <v>295</v>
      </c>
      <c r="C21520" s="429">
        <v>7.1573630000000001</v>
      </c>
      <c r="D21520" s="429">
        <v>3.3501240000000001</v>
      </c>
      <c r="E21520" s="429">
        <v>3.807239</v>
      </c>
      <c r="F21520" s="429">
        <v>17.685004999999997</v>
      </c>
    </row>
    <row r="21521" spans="1:6" x14ac:dyDescent="0.3">
      <c r="A21521" s="336">
        <v>68047</v>
      </c>
      <c r="B21521" s="2" t="s">
        <v>295</v>
      </c>
      <c r="C21521" s="429">
        <v>7.0450920000000004</v>
      </c>
      <c r="D21521" s="429">
        <v>2.7958120000000002</v>
      </c>
      <c r="E21521" s="429">
        <v>4.2492800000000006</v>
      </c>
      <c r="F21521" s="429">
        <v>19.380326000000007</v>
      </c>
    </row>
    <row r="21522" spans="1:6" x14ac:dyDescent="0.3">
      <c r="A21522" s="336">
        <v>68048</v>
      </c>
      <c r="B21522" s="2" t="s">
        <v>295</v>
      </c>
      <c r="C21522" s="429">
        <v>7.1253760000000002</v>
      </c>
      <c r="D21522" s="429">
        <v>3.5340560000000001</v>
      </c>
      <c r="E21522" s="429">
        <v>3.5913200000000001</v>
      </c>
      <c r="F21522" s="429">
        <v>17.111219999999996</v>
      </c>
    </row>
    <row r="21523" spans="1:6" x14ac:dyDescent="0.3">
      <c r="A21523" s="336">
        <v>68050</v>
      </c>
      <c r="B21523" s="2" t="s">
        <v>295</v>
      </c>
      <c r="C21523" s="429">
        <v>7.4306720000000004</v>
      </c>
      <c r="D21523" s="429">
        <v>2.4678200000000001</v>
      </c>
      <c r="E21523" s="429">
        <v>4.9628519999999998</v>
      </c>
      <c r="F21523" s="429">
        <v>20.894974999999999</v>
      </c>
    </row>
    <row r="21524" spans="1:6" x14ac:dyDescent="0.3">
      <c r="A21524" s="336">
        <v>68055</v>
      </c>
      <c r="B21524" s="2" t="s">
        <v>295</v>
      </c>
      <c r="C21524" s="429">
        <v>7.0146259999999998</v>
      </c>
      <c r="D21524" s="429">
        <v>2.8262860000000001</v>
      </c>
      <c r="E21524" s="429">
        <v>4.1883400000000002</v>
      </c>
      <c r="F21524" s="429">
        <v>19.416391000000001</v>
      </c>
    </row>
    <row r="21525" spans="1:6" x14ac:dyDescent="0.3">
      <c r="A21525" s="336">
        <v>68057</v>
      </c>
      <c r="B21525" s="2" t="s">
        <v>295</v>
      </c>
      <c r="C21525" s="429">
        <v>7.2259640000000003</v>
      </c>
      <c r="D21525" s="429">
        <v>2.578481</v>
      </c>
      <c r="E21525" s="429">
        <v>4.6474830000000003</v>
      </c>
      <c r="F21525" s="429">
        <v>19.857855000000001</v>
      </c>
    </row>
    <row r="21526" spans="1:6" x14ac:dyDescent="0.3">
      <c r="A21526" s="336">
        <v>68059</v>
      </c>
      <c r="B21526" s="2" t="s">
        <v>295</v>
      </c>
      <c r="C21526" s="429">
        <v>7.2042289999999998</v>
      </c>
      <c r="D21526" s="429">
        <v>3.2757079999999998</v>
      </c>
      <c r="E21526" s="429">
        <v>3.9285209999999999</v>
      </c>
      <c r="F21526" s="429">
        <v>17.736705999999995</v>
      </c>
    </row>
    <row r="21527" spans="1:6" x14ac:dyDescent="0.3">
      <c r="A21527" s="336">
        <v>68061</v>
      </c>
      <c r="B21527" s="2" t="s">
        <v>295</v>
      </c>
      <c r="C21527" s="429">
        <v>7.0686309999999999</v>
      </c>
      <c r="D21527" s="429">
        <v>2.9329200000000002</v>
      </c>
      <c r="E21527" s="429">
        <v>4.1357109999999997</v>
      </c>
      <c r="F21527" s="429">
        <v>19.623642999999998</v>
      </c>
    </row>
    <row r="21528" spans="1:6" x14ac:dyDescent="0.3">
      <c r="A21528" s="336">
        <v>68062</v>
      </c>
      <c r="B21528" s="2" t="s">
        <v>295</v>
      </c>
      <c r="C21528" s="429">
        <v>7.0069600000000003</v>
      </c>
      <c r="D21528" s="429">
        <v>2.84043</v>
      </c>
      <c r="E21528" s="429">
        <v>4.1665299999999998</v>
      </c>
      <c r="F21528" s="429">
        <v>19.389372000000012</v>
      </c>
    </row>
    <row r="21529" spans="1:6" x14ac:dyDescent="0.3">
      <c r="A21529" s="336">
        <v>68064</v>
      </c>
      <c r="B21529" s="2" t="s">
        <v>295</v>
      </c>
      <c r="C21529" s="429">
        <v>7.20817</v>
      </c>
      <c r="D21529" s="429">
        <v>2.8516859999999999</v>
      </c>
      <c r="E21529" s="429">
        <v>4.356484</v>
      </c>
      <c r="F21529" s="429">
        <v>19.235221000000003</v>
      </c>
    </row>
    <row r="21530" spans="1:6" x14ac:dyDescent="0.3">
      <c r="A21530" s="336">
        <v>68065</v>
      </c>
      <c r="B21530" s="2" t="s">
        <v>295</v>
      </c>
      <c r="C21530" s="429">
        <v>7.5417180000000004</v>
      </c>
      <c r="D21530" s="429">
        <v>2.578166</v>
      </c>
      <c r="E21530" s="429">
        <v>4.963552</v>
      </c>
      <c r="F21530" s="429">
        <v>21.522619000000006</v>
      </c>
    </row>
    <row r="21531" spans="1:6" x14ac:dyDescent="0.3">
      <c r="A21531" s="336">
        <v>68066</v>
      </c>
      <c r="B21531" s="2" t="s">
        <v>295</v>
      </c>
      <c r="C21531" s="429">
        <v>7.4108460000000003</v>
      </c>
      <c r="D21531" s="429">
        <v>2.614274</v>
      </c>
      <c r="E21531" s="429">
        <v>4.7965720000000003</v>
      </c>
      <c r="F21531" s="429">
        <v>20.467326000000003</v>
      </c>
    </row>
    <row r="21532" spans="1:6" x14ac:dyDescent="0.3">
      <c r="A21532" s="336">
        <v>68067</v>
      </c>
      <c r="B21532" s="2" t="s">
        <v>295</v>
      </c>
      <c r="C21532" s="429">
        <v>7.0108899999999998</v>
      </c>
      <c r="D21532" s="429">
        <v>2.8516170000000001</v>
      </c>
      <c r="E21532" s="429">
        <v>4.1592729999999998</v>
      </c>
      <c r="F21532" s="429">
        <v>19.550551999999996</v>
      </c>
    </row>
    <row r="21533" spans="1:6" x14ac:dyDescent="0.3">
      <c r="A21533" s="336">
        <v>68069</v>
      </c>
      <c r="B21533" s="2" t="s">
        <v>295</v>
      </c>
      <c r="C21533" s="429">
        <v>7.2248460000000003</v>
      </c>
      <c r="D21533" s="429">
        <v>2.9093990000000001</v>
      </c>
      <c r="E21533" s="429">
        <v>4.3154470000000007</v>
      </c>
      <c r="F21533" s="429">
        <v>18.960644000000002</v>
      </c>
    </row>
    <row r="21534" spans="1:6" x14ac:dyDescent="0.3">
      <c r="A21534" s="336">
        <v>68070</v>
      </c>
      <c r="B21534" s="2" t="s">
        <v>295</v>
      </c>
      <c r="C21534" s="429">
        <v>7.4847219999999997</v>
      </c>
      <c r="D21534" s="429">
        <v>2.5232559999999999</v>
      </c>
      <c r="E21534" s="429">
        <v>4.9614659999999997</v>
      </c>
      <c r="F21534" s="429">
        <v>21.054774999999999</v>
      </c>
    </row>
    <row r="21535" spans="1:6" x14ac:dyDescent="0.3">
      <c r="A21535" s="336">
        <v>68071</v>
      </c>
      <c r="B21535" s="2" t="s">
        <v>295</v>
      </c>
      <c r="C21535" s="429">
        <v>7.0135310000000004</v>
      </c>
      <c r="D21535" s="429">
        <v>2.8800349999999999</v>
      </c>
      <c r="E21535" s="429">
        <v>4.1334960000000009</v>
      </c>
      <c r="F21535" s="429">
        <v>19.73076</v>
      </c>
    </row>
    <row r="21536" spans="1:6" x14ac:dyDescent="0.3">
      <c r="A21536" s="336">
        <v>68073</v>
      </c>
      <c r="B21536" s="2" t="s">
        <v>295</v>
      </c>
      <c r="C21536" s="429">
        <v>7.2702819999999999</v>
      </c>
      <c r="D21536" s="429">
        <v>2.7754319999999999</v>
      </c>
      <c r="E21536" s="429">
        <v>4.4948499999999996</v>
      </c>
      <c r="F21536" s="429">
        <v>19.466262</v>
      </c>
    </row>
    <row r="21537" spans="1:6" x14ac:dyDescent="0.3">
      <c r="A21537" s="336">
        <v>68102</v>
      </c>
      <c r="B21537" s="2" t="s">
        <v>295</v>
      </c>
      <c r="C21537" s="429">
        <v>7.150658</v>
      </c>
      <c r="D21537" s="429">
        <v>3.1437059999999999</v>
      </c>
      <c r="E21537" s="429">
        <v>4.0069520000000001</v>
      </c>
      <c r="F21537" s="429">
        <v>18.306737999999996</v>
      </c>
    </row>
    <row r="21538" spans="1:6" x14ac:dyDescent="0.3">
      <c r="A21538" s="336">
        <v>68104</v>
      </c>
      <c r="B21538" s="2" t="s">
        <v>295</v>
      </c>
      <c r="C21538" s="429">
        <v>7.1373160000000002</v>
      </c>
      <c r="D21538" s="429">
        <v>3.1635369999999998</v>
      </c>
      <c r="E21538" s="429">
        <v>3.9737790000000004</v>
      </c>
      <c r="F21538" s="429">
        <v>18.233001999999985</v>
      </c>
    </row>
    <row r="21539" spans="1:6" x14ac:dyDescent="0.3">
      <c r="A21539" s="336">
        <v>68105</v>
      </c>
      <c r="B21539" s="2" t="s">
        <v>295</v>
      </c>
      <c r="C21539" s="429">
        <v>7.1434829999999998</v>
      </c>
      <c r="D21539" s="429">
        <v>3.178391</v>
      </c>
      <c r="E21539" s="429">
        <v>3.9650919999999998</v>
      </c>
      <c r="F21539" s="429">
        <v>18.231494999999999</v>
      </c>
    </row>
    <row r="21540" spans="1:6" x14ac:dyDescent="0.3">
      <c r="A21540" s="336">
        <v>68106</v>
      </c>
      <c r="B21540" s="2" t="s">
        <v>295</v>
      </c>
      <c r="C21540" s="429">
        <v>7.1386580000000004</v>
      </c>
      <c r="D21540" s="429">
        <v>3.1889609999999999</v>
      </c>
      <c r="E21540" s="429">
        <v>3.9496970000000005</v>
      </c>
      <c r="F21540" s="429">
        <v>18.190489999999993</v>
      </c>
    </row>
    <row r="21541" spans="1:6" x14ac:dyDescent="0.3">
      <c r="A21541" s="336">
        <v>68107</v>
      </c>
      <c r="B21541" s="2" t="s">
        <v>295</v>
      </c>
      <c r="C21541" s="429">
        <v>7.1411160000000002</v>
      </c>
      <c r="D21541" s="429">
        <v>3.2352780000000001</v>
      </c>
      <c r="E21541" s="429">
        <v>3.9058380000000001</v>
      </c>
      <c r="F21541" s="429">
        <v>18.108976999999996</v>
      </c>
    </row>
    <row r="21542" spans="1:6" x14ac:dyDescent="0.3">
      <c r="A21542" s="336">
        <v>68108</v>
      </c>
      <c r="B21542" s="2" t="s">
        <v>295</v>
      </c>
      <c r="C21542" s="429">
        <v>7.1478440000000001</v>
      </c>
      <c r="D21542" s="429">
        <v>3.168714</v>
      </c>
      <c r="E21542" s="429">
        <v>3.9791300000000001</v>
      </c>
      <c r="F21542" s="429">
        <v>18.269915999999981</v>
      </c>
    </row>
    <row r="21543" spans="1:6" x14ac:dyDescent="0.3">
      <c r="A21543" s="336">
        <v>68110</v>
      </c>
      <c r="B21543" s="2" t="s">
        <v>295</v>
      </c>
      <c r="C21543" s="429">
        <v>7.1487160000000003</v>
      </c>
      <c r="D21543" s="429">
        <v>3.1422620000000001</v>
      </c>
      <c r="E21543" s="429">
        <v>4.0064539999999997</v>
      </c>
      <c r="F21543" s="429">
        <v>18.217976</v>
      </c>
    </row>
    <row r="21544" spans="1:6" x14ac:dyDescent="0.3">
      <c r="A21544" s="336">
        <v>68111</v>
      </c>
      <c r="B21544" s="2" t="s">
        <v>295</v>
      </c>
      <c r="C21544" s="429">
        <v>7.1455900000000003</v>
      </c>
      <c r="D21544" s="429">
        <v>3.1512349999999998</v>
      </c>
      <c r="E21544" s="429">
        <v>3.9943550000000005</v>
      </c>
      <c r="F21544" s="429">
        <v>18.256567000000008</v>
      </c>
    </row>
    <row r="21545" spans="1:6" x14ac:dyDescent="0.3">
      <c r="A21545" s="336">
        <v>68112</v>
      </c>
      <c r="B21545" s="2" t="s">
        <v>295</v>
      </c>
      <c r="C21545" s="429">
        <v>7.1484059999999996</v>
      </c>
      <c r="D21545" s="429">
        <v>3.1409630000000002</v>
      </c>
      <c r="E21545" s="429">
        <v>4.0074429999999994</v>
      </c>
      <c r="F21545" s="429">
        <v>18.211504999999995</v>
      </c>
    </row>
    <row r="21546" spans="1:6" x14ac:dyDescent="0.3">
      <c r="A21546" s="336">
        <v>68113</v>
      </c>
      <c r="B21546" s="2" t="s">
        <v>295</v>
      </c>
      <c r="C21546" s="429">
        <v>7.1161459999999996</v>
      </c>
      <c r="D21546" s="429">
        <v>3.4468139999999998</v>
      </c>
      <c r="E21546" s="429">
        <v>3.6693319999999998</v>
      </c>
      <c r="F21546" s="429">
        <v>17.662192999999998</v>
      </c>
    </row>
    <row r="21547" spans="1:6" x14ac:dyDescent="0.3">
      <c r="A21547" s="336">
        <v>68114</v>
      </c>
      <c r="B21547" s="2" t="s">
        <v>295</v>
      </c>
      <c r="C21547" s="429">
        <v>7.1287390000000004</v>
      </c>
      <c r="D21547" s="429">
        <v>3.1838299999999999</v>
      </c>
      <c r="E21547" s="429">
        <v>3.9449090000000004</v>
      </c>
      <c r="F21547" s="429">
        <v>18.191718999999999</v>
      </c>
    </row>
    <row r="21548" spans="1:6" x14ac:dyDescent="0.3">
      <c r="A21548" s="336">
        <v>68116</v>
      </c>
      <c r="B21548" s="2" t="s">
        <v>295</v>
      </c>
      <c r="C21548" s="429">
        <v>7.1444999999999999</v>
      </c>
      <c r="D21548" s="429">
        <v>3.0885850000000001</v>
      </c>
      <c r="E21548" s="429">
        <v>4.0559149999999997</v>
      </c>
      <c r="F21548" s="429">
        <v>18.436664</v>
      </c>
    </row>
    <row r="21549" spans="1:6" x14ac:dyDescent="0.3">
      <c r="A21549" s="336">
        <v>68117</v>
      </c>
      <c r="B21549" s="2" t="s">
        <v>295</v>
      </c>
      <c r="C21549" s="429">
        <v>7.1397469999999998</v>
      </c>
      <c r="D21549" s="429">
        <v>3.2424740000000001</v>
      </c>
      <c r="E21549" s="429">
        <v>3.8972729999999998</v>
      </c>
      <c r="F21549" s="429">
        <v>18.054176999999996</v>
      </c>
    </row>
    <row r="21550" spans="1:6" x14ac:dyDescent="0.3">
      <c r="A21550" s="336">
        <v>68118</v>
      </c>
      <c r="B21550" s="2" t="s">
        <v>295</v>
      </c>
      <c r="C21550" s="429">
        <v>7.1621100000000002</v>
      </c>
      <c r="D21550" s="429">
        <v>3.082945</v>
      </c>
      <c r="E21550" s="429">
        <v>4.0791649999999997</v>
      </c>
      <c r="F21550" s="429">
        <v>18.433074000000008</v>
      </c>
    </row>
    <row r="21551" spans="1:6" x14ac:dyDescent="0.3">
      <c r="A21551" s="336">
        <v>68122</v>
      </c>
      <c r="B21551" s="2" t="s">
        <v>295</v>
      </c>
      <c r="C21551" s="429">
        <v>7.1210570000000004</v>
      </c>
      <c r="D21551" s="429">
        <v>3.1728420000000002</v>
      </c>
      <c r="E21551" s="429">
        <v>3.9482150000000003</v>
      </c>
      <c r="F21551" s="429">
        <v>18.226686999999998</v>
      </c>
    </row>
    <row r="21552" spans="1:6" x14ac:dyDescent="0.3">
      <c r="A21552" s="336">
        <v>68123</v>
      </c>
      <c r="B21552" s="2" t="s">
        <v>295</v>
      </c>
      <c r="C21552" s="429">
        <v>7.1239910000000002</v>
      </c>
      <c r="D21552" s="429">
        <v>3.4546990000000002</v>
      </c>
      <c r="E21552" s="429">
        <v>3.669292</v>
      </c>
      <c r="F21552" s="429">
        <v>17.600821000000007</v>
      </c>
    </row>
    <row r="21553" spans="1:6" x14ac:dyDescent="0.3">
      <c r="A21553" s="336">
        <v>68124</v>
      </c>
      <c r="B21553" s="2" t="s">
        <v>295</v>
      </c>
      <c r="C21553" s="429">
        <v>7.1328129999999996</v>
      </c>
      <c r="D21553" s="429">
        <v>3.2052689999999999</v>
      </c>
      <c r="E21553" s="429">
        <v>3.9275439999999997</v>
      </c>
      <c r="F21553" s="429">
        <v>18.127159999999989</v>
      </c>
    </row>
    <row r="21554" spans="1:6" x14ac:dyDescent="0.3">
      <c r="A21554" s="336">
        <v>68127</v>
      </c>
      <c r="B21554" s="2" t="s">
        <v>295</v>
      </c>
      <c r="C21554" s="429">
        <v>7.1389550000000002</v>
      </c>
      <c r="D21554" s="429">
        <v>3.2434720000000001</v>
      </c>
      <c r="E21554" s="429">
        <v>3.895483</v>
      </c>
      <c r="F21554" s="429">
        <v>18.012125999999991</v>
      </c>
    </row>
    <row r="21555" spans="1:6" x14ac:dyDescent="0.3">
      <c r="A21555" s="336">
        <v>68128</v>
      </c>
      <c r="B21555" s="2" t="s">
        <v>295</v>
      </c>
      <c r="C21555" s="429">
        <v>7.1475379999999999</v>
      </c>
      <c r="D21555" s="429">
        <v>3.2680829999999998</v>
      </c>
      <c r="E21555" s="429">
        <v>3.8794550000000001</v>
      </c>
      <c r="F21555" s="429">
        <v>17.922830999999995</v>
      </c>
    </row>
    <row r="21556" spans="1:6" x14ac:dyDescent="0.3">
      <c r="A21556" s="336">
        <v>68130</v>
      </c>
      <c r="B21556" s="2" t="s">
        <v>295</v>
      </c>
      <c r="C21556" s="429">
        <v>7.1801310000000003</v>
      </c>
      <c r="D21556" s="429">
        <v>3.0745520000000002</v>
      </c>
      <c r="E21556" s="429">
        <v>4.1055790000000005</v>
      </c>
      <c r="F21556" s="429">
        <v>18.430648999999999</v>
      </c>
    </row>
    <row r="21557" spans="1:6" x14ac:dyDescent="0.3">
      <c r="A21557" s="336">
        <v>68131</v>
      </c>
      <c r="B21557" s="2" t="s">
        <v>295</v>
      </c>
      <c r="C21557" s="429">
        <v>7.1449100000000003</v>
      </c>
      <c r="D21557" s="429">
        <v>3.1550790000000002</v>
      </c>
      <c r="E21557" s="429">
        <v>3.9898310000000001</v>
      </c>
      <c r="F21557" s="429">
        <v>18.275261999999998</v>
      </c>
    </row>
    <row r="21558" spans="1:6" x14ac:dyDescent="0.3">
      <c r="A21558" s="336">
        <v>68132</v>
      </c>
      <c r="B21558" s="2" t="s">
        <v>295</v>
      </c>
      <c r="C21558" s="429">
        <v>7.1379409999999996</v>
      </c>
      <c r="D21558" s="429">
        <v>3.1672509999999998</v>
      </c>
      <c r="E21558" s="429">
        <v>3.9706899999999998</v>
      </c>
      <c r="F21558" s="429">
        <v>18.239257000000009</v>
      </c>
    </row>
    <row r="21559" spans="1:6" x14ac:dyDescent="0.3">
      <c r="A21559" s="336">
        <v>68133</v>
      </c>
      <c r="B21559" s="2" t="s">
        <v>295</v>
      </c>
      <c r="C21559" s="429">
        <v>7.1426080000000001</v>
      </c>
      <c r="D21559" s="429">
        <v>3.3911959999999999</v>
      </c>
      <c r="E21559" s="429">
        <v>3.7514120000000002</v>
      </c>
      <c r="F21559" s="429">
        <v>17.668689999999998</v>
      </c>
    </row>
    <row r="21560" spans="1:6" x14ac:dyDescent="0.3">
      <c r="A21560" s="336">
        <v>68134</v>
      </c>
      <c r="B21560" s="2" t="s">
        <v>295</v>
      </c>
      <c r="C21560" s="429">
        <v>7.1260560000000002</v>
      </c>
      <c r="D21560" s="429">
        <v>3.1799219999999999</v>
      </c>
      <c r="E21560" s="429">
        <v>3.9461340000000003</v>
      </c>
      <c r="F21560" s="429">
        <v>18.203009000000005</v>
      </c>
    </row>
    <row r="21561" spans="1:6" x14ac:dyDescent="0.3">
      <c r="A21561" s="336">
        <v>68135</v>
      </c>
      <c r="B21561" s="2" t="s">
        <v>295</v>
      </c>
      <c r="C21561" s="429">
        <v>7.1876439999999997</v>
      </c>
      <c r="D21561" s="429">
        <v>3.0941390000000002</v>
      </c>
      <c r="E21561" s="429">
        <v>4.0935049999999995</v>
      </c>
      <c r="F21561" s="429">
        <v>18.354010999999996</v>
      </c>
    </row>
    <row r="21562" spans="1:6" x14ac:dyDescent="0.3">
      <c r="A21562" s="336">
        <v>68136</v>
      </c>
      <c r="B21562" s="2" t="s">
        <v>295</v>
      </c>
      <c r="C21562" s="429">
        <v>7.1928029999999996</v>
      </c>
      <c r="D21562" s="429">
        <v>3.1331419999999999</v>
      </c>
      <c r="E21562" s="429">
        <v>4.0596610000000002</v>
      </c>
      <c r="F21562" s="429">
        <v>18.218107999999997</v>
      </c>
    </row>
    <row r="21563" spans="1:6" x14ac:dyDescent="0.3">
      <c r="A21563" s="336">
        <v>68137</v>
      </c>
      <c r="B21563" s="2" t="s">
        <v>295</v>
      </c>
      <c r="C21563" s="429">
        <v>7.1551369999999999</v>
      </c>
      <c r="D21563" s="429">
        <v>3.1932770000000001</v>
      </c>
      <c r="E21563" s="429">
        <v>3.9618599999999997</v>
      </c>
      <c r="F21563" s="429">
        <v>18.112618000000001</v>
      </c>
    </row>
    <row r="21564" spans="1:6" x14ac:dyDescent="0.3">
      <c r="A21564" s="336">
        <v>68138</v>
      </c>
      <c r="B21564" s="2" t="s">
        <v>295</v>
      </c>
      <c r="C21564" s="429">
        <v>7.1738390000000001</v>
      </c>
      <c r="D21564" s="429">
        <v>3.2237230000000001</v>
      </c>
      <c r="E21564" s="429">
        <v>3.950116</v>
      </c>
      <c r="F21564" s="429">
        <v>17.987034999999999</v>
      </c>
    </row>
    <row r="21565" spans="1:6" x14ac:dyDescent="0.3">
      <c r="A21565" s="336">
        <v>68142</v>
      </c>
      <c r="B21565" s="2" t="s">
        <v>295</v>
      </c>
      <c r="C21565" s="429">
        <v>7.1150869999999999</v>
      </c>
      <c r="D21565" s="429">
        <v>3.1526519999999998</v>
      </c>
      <c r="E21565" s="429">
        <v>3.9624350000000002</v>
      </c>
      <c r="F21565" s="429">
        <v>18.303759999999997</v>
      </c>
    </row>
    <row r="21566" spans="1:6" x14ac:dyDescent="0.3">
      <c r="A21566" s="336">
        <v>68144</v>
      </c>
      <c r="B21566" s="2" t="s">
        <v>295</v>
      </c>
      <c r="C21566" s="429">
        <v>7.1463359999999998</v>
      </c>
      <c r="D21566" s="429">
        <v>3.1658780000000002</v>
      </c>
      <c r="E21566" s="429">
        <v>3.9804579999999996</v>
      </c>
      <c r="F21566" s="429">
        <v>18.209995999999993</v>
      </c>
    </row>
    <row r="21567" spans="1:6" x14ac:dyDescent="0.3">
      <c r="A21567" s="336">
        <v>68147</v>
      </c>
      <c r="B21567" s="2" t="s">
        <v>295</v>
      </c>
      <c r="C21567" s="429">
        <v>7.1368109999999998</v>
      </c>
      <c r="D21567" s="429">
        <v>3.3031229999999998</v>
      </c>
      <c r="E21567" s="429">
        <v>3.833688</v>
      </c>
      <c r="F21567" s="429">
        <v>17.948416000000002</v>
      </c>
    </row>
    <row r="21568" spans="1:6" x14ac:dyDescent="0.3">
      <c r="A21568" s="336">
        <v>68152</v>
      </c>
      <c r="B21568" s="2" t="s">
        <v>295</v>
      </c>
      <c r="C21568" s="429">
        <v>7.1368140000000002</v>
      </c>
      <c r="D21568" s="429">
        <v>3.154874</v>
      </c>
      <c r="E21568" s="429">
        <v>3.9819400000000003</v>
      </c>
      <c r="F21568" s="429">
        <v>18.21898199999999</v>
      </c>
    </row>
    <row r="21569" spans="1:6" x14ac:dyDescent="0.3">
      <c r="A21569" s="336">
        <v>68154</v>
      </c>
      <c r="B21569" s="2" t="s">
        <v>295</v>
      </c>
      <c r="C21569" s="429">
        <v>7.1378139999999997</v>
      </c>
      <c r="D21569" s="429">
        <v>3.1516419999999998</v>
      </c>
      <c r="E21569" s="429">
        <v>3.9861719999999998</v>
      </c>
      <c r="F21569" s="429">
        <v>18.26641</v>
      </c>
    </row>
    <row r="21570" spans="1:6" x14ac:dyDescent="0.3">
      <c r="A21570" s="336">
        <v>68157</v>
      </c>
      <c r="B21570" s="2" t="s">
        <v>295</v>
      </c>
      <c r="C21570" s="429">
        <v>7.1399689999999998</v>
      </c>
      <c r="D21570" s="429">
        <v>3.2854589999999999</v>
      </c>
      <c r="E21570" s="429">
        <v>3.8545099999999999</v>
      </c>
      <c r="F21570" s="429">
        <v>17.953752000000005</v>
      </c>
    </row>
    <row r="21571" spans="1:6" x14ac:dyDescent="0.3">
      <c r="A21571" s="336">
        <v>68164</v>
      </c>
      <c r="B21571" s="2" t="s">
        <v>295</v>
      </c>
      <c r="C21571" s="429">
        <v>7.1279870000000001</v>
      </c>
      <c r="D21571" s="429">
        <v>3.1553640000000001</v>
      </c>
      <c r="E21571" s="429">
        <v>3.972623</v>
      </c>
      <c r="F21571" s="429">
        <v>18.271583</v>
      </c>
    </row>
    <row r="21572" spans="1:6" x14ac:dyDescent="0.3">
      <c r="A21572" s="336">
        <v>68182</v>
      </c>
      <c r="B21572" s="2" t="s">
        <v>295</v>
      </c>
      <c r="C21572" s="429">
        <v>7.1361860000000004</v>
      </c>
      <c r="D21572" s="429">
        <v>3.1710129999999999</v>
      </c>
      <c r="E21572" s="429">
        <v>3.9651730000000005</v>
      </c>
      <c r="F21572" s="429">
        <v>18.229766000000009</v>
      </c>
    </row>
    <row r="21573" spans="1:6" x14ac:dyDescent="0.3">
      <c r="A21573" s="336">
        <v>68301</v>
      </c>
      <c r="B21573" s="2" t="s">
        <v>295</v>
      </c>
      <c r="C21573" s="429">
        <v>7.5630699999999997</v>
      </c>
      <c r="D21573" s="429">
        <v>3.2455259999999999</v>
      </c>
      <c r="E21573" s="429">
        <v>4.3175439999999998</v>
      </c>
      <c r="F21573" s="429">
        <v>19.713191999999985</v>
      </c>
    </row>
    <row r="21574" spans="1:6" x14ac:dyDescent="0.3">
      <c r="A21574" s="336">
        <v>68303</v>
      </c>
      <c r="B21574" s="2" t="s">
        <v>295</v>
      </c>
      <c r="C21574" s="429">
        <v>7.9404209999999997</v>
      </c>
      <c r="D21574" s="429">
        <v>3.0423279999999999</v>
      </c>
      <c r="E21574" s="429">
        <v>4.8980929999999994</v>
      </c>
      <c r="F21574" s="429">
        <v>23.250547000000008</v>
      </c>
    </row>
    <row r="21575" spans="1:6" x14ac:dyDescent="0.3">
      <c r="A21575" s="336">
        <v>68304</v>
      </c>
      <c r="B21575" s="2" t="s">
        <v>295</v>
      </c>
      <c r="C21575" s="429">
        <v>7.3916310000000003</v>
      </c>
      <c r="D21575" s="429">
        <v>3.029353</v>
      </c>
      <c r="E21575" s="429">
        <v>4.3622779999999999</v>
      </c>
      <c r="F21575" s="429">
        <v>18.874776000000001</v>
      </c>
    </row>
    <row r="21576" spans="1:6" x14ac:dyDescent="0.3">
      <c r="A21576" s="336">
        <v>68305</v>
      </c>
      <c r="B21576" s="2" t="s">
        <v>295</v>
      </c>
      <c r="C21576" s="429">
        <v>7.415673</v>
      </c>
      <c r="D21576" s="429">
        <v>3.0954890000000002</v>
      </c>
      <c r="E21576" s="429">
        <v>4.3201839999999994</v>
      </c>
      <c r="F21576" s="429">
        <v>19.468040000000002</v>
      </c>
    </row>
    <row r="21577" spans="1:6" x14ac:dyDescent="0.3">
      <c r="A21577" s="336">
        <v>68307</v>
      </c>
      <c r="B21577" s="2" t="s">
        <v>295</v>
      </c>
      <c r="C21577" s="429">
        <v>7.2562259999999998</v>
      </c>
      <c r="D21577" s="429">
        <v>3.489687</v>
      </c>
      <c r="E21577" s="429">
        <v>3.7665389999999999</v>
      </c>
      <c r="F21577" s="429">
        <v>17.289352999999995</v>
      </c>
    </row>
    <row r="21578" spans="1:6" x14ac:dyDescent="0.3">
      <c r="A21578" s="336">
        <v>68309</v>
      </c>
      <c r="B21578" s="2" t="s">
        <v>295</v>
      </c>
      <c r="C21578" s="429">
        <v>7.7357709999999997</v>
      </c>
      <c r="D21578" s="429">
        <v>3.3982760000000001</v>
      </c>
      <c r="E21578" s="429">
        <v>4.3374949999999997</v>
      </c>
      <c r="F21578" s="429">
        <v>20.015519000000005</v>
      </c>
    </row>
    <row r="21579" spans="1:6" x14ac:dyDescent="0.3">
      <c r="A21579" s="336">
        <v>68310</v>
      </c>
      <c r="B21579" s="2" t="s">
        <v>295</v>
      </c>
      <c r="C21579" s="429">
        <v>7.7313559999999999</v>
      </c>
      <c r="D21579" s="429">
        <v>3.3520159999999999</v>
      </c>
      <c r="E21579" s="429">
        <v>4.37934</v>
      </c>
      <c r="F21579" s="429">
        <v>20.551756999999991</v>
      </c>
    </row>
    <row r="21580" spans="1:6" x14ac:dyDescent="0.3">
      <c r="A21580" s="336">
        <v>68313</v>
      </c>
      <c r="B21580" s="2" t="s">
        <v>295</v>
      </c>
      <c r="C21580" s="429">
        <v>7.7225650000000003</v>
      </c>
      <c r="D21580" s="429">
        <v>2.9625940000000002</v>
      </c>
      <c r="E21580" s="429">
        <v>4.7599710000000002</v>
      </c>
      <c r="F21580" s="429">
        <v>23.046545999999999</v>
      </c>
    </row>
    <row r="21581" spans="1:6" x14ac:dyDescent="0.3">
      <c r="A21581" s="336">
        <v>68314</v>
      </c>
      <c r="B21581" s="2" t="s">
        <v>295</v>
      </c>
      <c r="C21581" s="429">
        <v>7.5834840000000003</v>
      </c>
      <c r="D21581" s="429">
        <v>2.7153130000000001</v>
      </c>
      <c r="E21581" s="429">
        <v>4.8681710000000002</v>
      </c>
      <c r="F21581" s="429">
        <v>21.964219</v>
      </c>
    </row>
    <row r="21582" spans="1:6" x14ac:dyDescent="0.3">
      <c r="A21582" s="336">
        <v>68315</v>
      </c>
      <c r="B21582" s="2" t="s">
        <v>295</v>
      </c>
      <c r="C21582" s="429">
        <v>8.0008649999999992</v>
      </c>
      <c r="D21582" s="429">
        <v>3.0702579999999999</v>
      </c>
      <c r="E21582" s="429">
        <v>4.9306069999999993</v>
      </c>
      <c r="F21582" s="429">
        <v>23.880228999999993</v>
      </c>
    </row>
    <row r="21583" spans="1:6" x14ac:dyDescent="0.3">
      <c r="A21583" s="336">
        <v>68316</v>
      </c>
      <c r="B21583" s="2" t="s">
        <v>295</v>
      </c>
      <c r="C21583" s="429">
        <v>7.7294669999999996</v>
      </c>
      <c r="D21583" s="429">
        <v>3.1913079999999998</v>
      </c>
      <c r="E21583" s="429">
        <v>4.5381590000000003</v>
      </c>
      <c r="F21583" s="429">
        <v>23.206661999999991</v>
      </c>
    </row>
    <row r="21584" spans="1:6" x14ac:dyDescent="0.3">
      <c r="A21584" s="336">
        <v>68317</v>
      </c>
      <c r="B21584" s="2" t="s">
        <v>295</v>
      </c>
      <c r="C21584" s="429">
        <v>7.5103660000000003</v>
      </c>
      <c r="D21584" s="429">
        <v>3.0749780000000002</v>
      </c>
      <c r="E21584" s="429">
        <v>4.4353879999999997</v>
      </c>
      <c r="F21584" s="429">
        <v>19.770358999999999</v>
      </c>
    </row>
    <row r="21585" spans="1:6" x14ac:dyDescent="0.3">
      <c r="A21585" s="336">
        <v>68318</v>
      </c>
      <c r="B21585" s="2" t="s">
        <v>295</v>
      </c>
      <c r="C21585" s="429">
        <v>7.7281979999999999</v>
      </c>
      <c r="D21585" s="429">
        <v>3.3999470000000001</v>
      </c>
      <c r="E21585" s="429">
        <v>4.3282509999999998</v>
      </c>
      <c r="F21585" s="429">
        <v>20.217611999999992</v>
      </c>
    </row>
    <row r="21586" spans="1:6" x14ac:dyDescent="0.3">
      <c r="A21586" s="336">
        <v>68319</v>
      </c>
      <c r="B21586" s="2" t="s">
        <v>295</v>
      </c>
      <c r="C21586" s="429">
        <v>7.7590880000000002</v>
      </c>
      <c r="D21586" s="429">
        <v>3.1468370000000001</v>
      </c>
      <c r="E21586" s="429">
        <v>4.6122510000000005</v>
      </c>
      <c r="F21586" s="429">
        <v>23.893450000000001</v>
      </c>
    </row>
    <row r="21587" spans="1:6" x14ac:dyDescent="0.3">
      <c r="A21587" s="336">
        <v>68320</v>
      </c>
      <c r="B21587" s="2" t="s">
        <v>295</v>
      </c>
      <c r="C21587" s="429">
        <v>7.3814820000000001</v>
      </c>
      <c r="D21587" s="429">
        <v>3.2386210000000002</v>
      </c>
      <c r="E21587" s="429">
        <v>4.1428609999999999</v>
      </c>
      <c r="F21587" s="429">
        <v>18.674336000000011</v>
      </c>
    </row>
    <row r="21588" spans="1:6" x14ac:dyDescent="0.3">
      <c r="A21588" s="336">
        <v>68321</v>
      </c>
      <c r="B21588" s="2" t="s">
        <v>295</v>
      </c>
      <c r="C21588" s="429">
        <v>7.3054379999999997</v>
      </c>
      <c r="D21588" s="429">
        <v>3.0825830000000001</v>
      </c>
      <c r="E21588" s="429">
        <v>4.2228549999999991</v>
      </c>
      <c r="F21588" s="429">
        <v>19.432026999999984</v>
      </c>
    </row>
    <row r="21589" spans="1:6" x14ac:dyDescent="0.3">
      <c r="A21589" s="336">
        <v>68322</v>
      </c>
      <c r="B21589" s="2" t="s">
        <v>295</v>
      </c>
      <c r="C21589" s="429">
        <v>7.9633700000000003</v>
      </c>
      <c r="D21589" s="429">
        <v>2.9887790000000001</v>
      </c>
      <c r="E21589" s="429">
        <v>4.9745910000000002</v>
      </c>
      <c r="F21589" s="429">
        <v>23.823726000000004</v>
      </c>
    </row>
    <row r="21590" spans="1:6" x14ac:dyDescent="0.3">
      <c r="A21590" s="336">
        <v>68323</v>
      </c>
      <c r="B21590" s="2" t="s">
        <v>295</v>
      </c>
      <c r="C21590" s="429">
        <v>7.6471549999999997</v>
      </c>
      <c r="D21590" s="429">
        <v>3.3523369999999999</v>
      </c>
      <c r="E21590" s="429">
        <v>4.2948179999999994</v>
      </c>
      <c r="F21590" s="429">
        <v>19.42152200000001</v>
      </c>
    </row>
    <row r="21591" spans="1:6" x14ac:dyDescent="0.3">
      <c r="A21591" s="336">
        <v>68324</v>
      </c>
      <c r="B21591" s="2" t="s">
        <v>295</v>
      </c>
      <c r="C21591" s="429">
        <v>7.4273930000000004</v>
      </c>
      <c r="D21591" s="429">
        <v>3.3232309999999998</v>
      </c>
      <c r="E21591" s="429">
        <v>4.1041620000000005</v>
      </c>
      <c r="F21591" s="429">
        <v>18.48259100000001</v>
      </c>
    </row>
    <row r="21592" spans="1:6" x14ac:dyDescent="0.3">
      <c r="A21592" s="336">
        <v>68325</v>
      </c>
      <c r="B21592" s="2" t="s">
        <v>295</v>
      </c>
      <c r="C21592" s="429">
        <v>8.2271629999999991</v>
      </c>
      <c r="D21592" s="429">
        <v>3.1425010000000002</v>
      </c>
      <c r="E21592" s="429">
        <v>5.0846619999999989</v>
      </c>
      <c r="F21592" s="429">
        <v>25.387141</v>
      </c>
    </row>
    <row r="21593" spans="1:6" x14ac:dyDescent="0.3">
      <c r="A21593" s="336">
        <v>68326</v>
      </c>
      <c r="B21593" s="2" t="s">
        <v>295</v>
      </c>
      <c r="C21593" s="429">
        <v>8.0076859999999996</v>
      </c>
      <c r="D21593" s="429">
        <v>3.0276160000000001</v>
      </c>
      <c r="E21593" s="429">
        <v>4.9800699999999996</v>
      </c>
      <c r="F21593" s="429">
        <v>24.384795000000011</v>
      </c>
    </row>
    <row r="21594" spans="1:6" x14ac:dyDescent="0.3">
      <c r="A21594" s="336">
        <v>68327</v>
      </c>
      <c r="B21594" s="2" t="s">
        <v>295</v>
      </c>
      <c r="C21594" s="429">
        <v>8.1346889999999998</v>
      </c>
      <c r="D21594" s="429">
        <v>3.1269520000000002</v>
      </c>
      <c r="E21594" s="429">
        <v>5.0077369999999997</v>
      </c>
      <c r="F21594" s="429">
        <v>24.687624000000007</v>
      </c>
    </row>
    <row r="21595" spans="1:6" x14ac:dyDescent="0.3">
      <c r="A21595" s="336">
        <v>68328</v>
      </c>
      <c r="B21595" s="2" t="s">
        <v>295</v>
      </c>
      <c r="C21595" s="429">
        <v>7.7234670000000003</v>
      </c>
      <c r="D21595" s="429">
        <v>3.021369</v>
      </c>
      <c r="E21595" s="429">
        <v>4.7020980000000003</v>
      </c>
      <c r="F21595" s="429">
        <v>21.361838999999989</v>
      </c>
    </row>
    <row r="21596" spans="1:6" x14ac:dyDescent="0.3">
      <c r="A21596" s="336">
        <v>68329</v>
      </c>
      <c r="B21596" s="2" t="s">
        <v>295</v>
      </c>
      <c r="C21596" s="429">
        <v>7.4108309999999999</v>
      </c>
      <c r="D21596" s="429">
        <v>3.316592</v>
      </c>
      <c r="E21596" s="429">
        <v>4.094239</v>
      </c>
      <c r="F21596" s="429">
        <v>18.324703000000003</v>
      </c>
    </row>
    <row r="21597" spans="1:6" x14ac:dyDescent="0.3">
      <c r="A21597" s="336">
        <v>68330</v>
      </c>
      <c r="B21597" s="2" t="s">
        <v>295</v>
      </c>
      <c r="C21597" s="429">
        <v>7.7272069999999999</v>
      </c>
      <c r="D21597" s="429">
        <v>2.9788459999999999</v>
      </c>
      <c r="E21597" s="429">
        <v>4.7483610000000001</v>
      </c>
      <c r="F21597" s="429">
        <v>23.192571999999995</v>
      </c>
    </row>
    <row r="21598" spans="1:6" x14ac:dyDescent="0.3">
      <c r="A21598" s="336">
        <v>68331</v>
      </c>
      <c r="B21598" s="2" t="s">
        <v>295</v>
      </c>
      <c r="C21598" s="429">
        <v>7.6708670000000003</v>
      </c>
      <c r="D21598" s="429">
        <v>3.131059</v>
      </c>
      <c r="E21598" s="429">
        <v>4.5398080000000007</v>
      </c>
      <c r="F21598" s="429">
        <v>20.700757999999997</v>
      </c>
    </row>
    <row r="21599" spans="1:6" x14ac:dyDescent="0.3">
      <c r="A21599" s="336">
        <v>68332</v>
      </c>
      <c r="B21599" s="2" t="s">
        <v>295</v>
      </c>
      <c r="C21599" s="429">
        <v>7.5769640000000003</v>
      </c>
      <c r="D21599" s="429">
        <v>3.3602270000000001</v>
      </c>
      <c r="E21599" s="429">
        <v>4.2167370000000002</v>
      </c>
      <c r="F21599" s="429">
        <v>19.138604000000004</v>
      </c>
    </row>
    <row r="21600" spans="1:6" x14ac:dyDescent="0.3">
      <c r="A21600" s="336">
        <v>68333</v>
      </c>
      <c r="B21600" s="2" t="s">
        <v>295</v>
      </c>
      <c r="C21600" s="429">
        <v>7.7227290000000002</v>
      </c>
      <c r="D21600" s="429">
        <v>2.799725</v>
      </c>
      <c r="E21600" s="429">
        <v>4.9230040000000006</v>
      </c>
      <c r="F21600" s="429">
        <v>22.245602000000005</v>
      </c>
    </row>
    <row r="21601" spans="1:6" x14ac:dyDescent="0.3">
      <c r="A21601" s="336">
        <v>68335</v>
      </c>
      <c r="B21601" s="2" t="s">
        <v>295</v>
      </c>
      <c r="C21601" s="429">
        <v>8.0255569999999992</v>
      </c>
      <c r="D21601" s="429">
        <v>3.026281</v>
      </c>
      <c r="E21601" s="429">
        <v>4.9992759999999992</v>
      </c>
      <c r="F21601" s="429">
        <v>24.797743999999998</v>
      </c>
    </row>
    <row r="21602" spans="1:6" x14ac:dyDescent="0.3">
      <c r="A21602" s="336">
        <v>68336</v>
      </c>
      <c r="B21602" s="2" t="s">
        <v>295</v>
      </c>
      <c r="C21602" s="429">
        <v>7.5457130000000001</v>
      </c>
      <c r="D21602" s="429">
        <v>2.6628569999999998</v>
      </c>
      <c r="E21602" s="429">
        <v>4.8828560000000003</v>
      </c>
      <c r="F21602" s="429">
        <v>21.271857999999998</v>
      </c>
    </row>
    <row r="21603" spans="1:6" x14ac:dyDescent="0.3">
      <c r="A21603" s="336">
        <v>68337</v>
      </c>
      <c r="B21603" s="2" t="s">
        <v>295</v>
      </c>
      <c r="C21603" s="429">
        <v>7.4974309999999997</v>
      </c>
      <c r="D21603" s="429">
        <v>3.0440640000000001</v>
      </c>
      <c r="E21603" s="429">
        <v>4.4533670000000001</v>
      </c>
      <c r="F21603" s="429">
        <v>19.648997999999995</v>
      </c>
    </row>
    <row r="21604" spans="1:6" x14ac:dyDescent="0.3">
      <c r="A21604" s="336">
        <v>68338</v>
      </c>
      <c r="B21604" s="2" t="s">
        <v>295</v>
      </c>
      <c r="C21604" s="429">
        <v>7.8571260000000001</v>
      </c>
      <c r="D21604" s="429">
        <v>3.0637400000000001</v>
      </c>
      <c r="E21604" s="429">
        <v>4.7933859999999999</v>
      </c>
      <c r="F21604" s="429">
        <v>22.501801</v>
      </c>
    </row>
    <row r="21605" spans="1:6" x14ac:dyDescent="0.3">
      <c r="A21605" s="336">
        <v>68339</v>
      </c>
      <c r="B21605" s="2" t="s">
        <v>295</v>
      </c>
      <c r="C21605" s="429">
        <v>7.7227160000000001</v>
      </c>
      <c r="D21605" s="429">
        <v>2.7124640000000002</v>
      </c>
      <c r="E21605" s="429">
        <v>5.0102519999999995</v>
      </c>
      <c r="F21605" s="429">
        <v>22.246246999999993</v>
      </c>
    </row>
    <row r="21606" spans="1:6" x14ac:dyDescent="0.3">
      <c r="A21606" s="336">
        <v>68340</v>
      </c>
      <c r="B21606" s="2" t="s">
        <v>295</v>
      </c>
      <c r="C21606" s="429">
        <v>8.1602549999999994</v>
      </c>
      <c r="D21606" s="429">
        <v>3.1235019999999998</v>
      </c>
      <c r="E21606" s="429">
        <v>5.0367529999999991</v>
      </c>
      <c r="F21606" s="429">
        <v>25.13355</v>
      </c>
    </row>
    <row r="21607" spans="1:6" x14ac:dyDescent="0.3">
      <c r="A21607" s="336">
        <v>68341</v>
      </c>
      <c r="B21607" s="2" t="s">
        <v>295</v>
      </c>
      <c r="C21607" s="429">
        <v>7.7493629999999998</v>
      </c>
      <c r="D21607" s="429">
        <v>3.1275110000000002</v>
      </c>
      <c r="E21607" s="429">
        <v>4.6218519999999996</v>
      </c>
      <c r="F21607" s="429">
        <v>21.392088999999995</v>
      </c>
    </row>
    <row r="21608" spans="1:6" x14ac:dyDescent="0.3">
      <c r="A21608" s="336">
        <v>68342</v>
      </c>
      <c r="B21608" s="2" t="s">
        <v>295</v>
      </c>
      <c r="C21608" s="429">
        <v>7.8066839999999997</v>
      </c>
      <c r="D21608" s="429">
        <v>3.2809949999999999</v>
      </c>
      <c r="E21608" s="429">
        <v>4.5256889999999999</v>
      </c>
      <c r="F21608" s="429">
        <v>20.928484999999995</v>
      </c>
    </row>
    <row r="21609" spans="1:6" x14ac:dyDescent="0.3">
      <c r="A21609" s="336">
        <v>68343</v>
      </c>
      <c r="B21609" s="2" t="s">
        <v>295</v>
      </c>
      <c r="C21609" s="429">
        <v>7.7273290000000001</v>
      </c>
      <c r="D21609" s="429">
        <v>2.8421789999999998</v>
      </c>
      <c r="E21609" s="429">
        <v>4.8851500000000003</v>
      </c>
      <c r="F21609" s="429">
        <v>22.719285000000003</v>
      </c>
    </row>
    <row r="21610" spans="1:6" x14ac:dyDescent="0.3">
      <c r="A21610" s="336">
        <v>68344</v>
      </c>
      <c r="B21610" s="2" t="s">
        <v>295</v>
      </c>
      <c r="C21610" s="429">
        <v>7.4870549999999998</v>
      </c>
      <c r="D21610" s="429">
        <v>3.254559</v>
      </c>
      <c r="E21610" s="429">
        <v>4.2324959999999994</v>
      </c>
      <c r="F21610" s="429">
        <v>18.990493000000008</v>
      </c>
    </row>
    <row r="21611" spans="1:6" x14ac:dyDescent="0.3">
      <c r="A21611" s="336">
        <v>68345</v>
      </c>
      <c r="B21611" s="2" t="s">
        <v>295</v>
      </c>
      <c r="C21611" s="429">
        <v>7.6185390000000002</v>
      </c>
      <c r="D21611" s="429">
        <v>3.1138659999999998</v>
      </c>
      <c r="E21611" s="429">
        <v>4.5046730000000004</v>
      </c>
      <c r="F21611" s="429">
        <v>19.782195999999995</v>
      </c>
    </row>
    <row r="21612" spans="1:6" x14ac:dyDescent="0.3">
      <c r="A21612" s="336">
        <v>68346</v>
      </c>
      <c r="B21612" s="2" t="s">
        <v>295</v>
      </c>
      <c r="C21612" s="429">
        <v>7.3204380000000002</v>
      </c>
      <c r="D21612" s="429">
        <v>3.4025219999999998</v>
      </c>
      <c r="E21612" s="429">
        <v>3.9179160000000004</v>
      </c>
      <c r="F21612" s="429">
        <v>17.919300000000003</v>
      </c>
    </row>
    <row r="21613" spans="1:6" x14ac:dyDescent="0.3">
      <c r="A21613" s="336">
        <v>68347</v>
      </c>
      <c r="B21613" s="2" t="s">
        <v>295</v>
      </c>
      <c r="C21613" s="429">
        <v>7.4244219999999999</v>
      </c>
      <c r="D21613" s="429">
        <v>3.071599</v>
      </c>
      <c r="E21613" s="429">
        <v>4.3528229999999999</v>
      </c>
      <c r="F21613" s="429">
        <v>19.069671999999994</v>
      </c>
    </row>
    <row r="21614" spans="1:6" x14ac:dyDescent="0.3">
      <c r="A21614" s="336">
        <v>68348</v>
      </c>
      <c r="B21614" s="2" t="s">
        <v>295</v>
      </c>
      <c r="C21614" s="429">
        <v>7.4888310000000002</v>
      </c>
      <c r="D21614" s="429">
        <v>3.2788179999999998</v>
      </c>
      <c r="E21614" s="429">
        <v>4.210013</v>
      </c>
      <c r="F21614" s="429">
        <v>18.779622</v>
      </c>
    </row>
    <row r="21615" spans="1:6" x14ac:dyDescent="0.3">
      <c r="A21615" s="336">
        <v>68349</v>
      </c>
      <c r="B21615" s="2" t="s">
        <v>295</v>
      </c>
      <c r="C21615" s="429">
        <v>7.3194340000000002</v>
      </c>
      <c r="D21615" s="429">
        <v>3.280716</v>
      </c>
      <c r="E21615" s="429">
        <v>4.0387180000000003</v>
      </c>
      <c r="F21615" s="429">
        <v>18.015667000000001</v>
      </c>
    </row>
    <row r="21616" spans="1:6" x14ac:dyDescent="0.3">
      <c r="A21616" s="336">
        <v>68350</v>
      </c>
      <c r="B21616" s="2" t="s">
        <v>295</v>
      </c>
      <c r="C21616" s="429">
        <v>7.8524180000000001</v>
      </c>
      <c r="D21616" s="429">
        <v>3.2031499999999999</v>
      </c>
      <c r="E21616" s="429">
        <v>4.6492680000000002</v>
      </c>
      <c r="F21616" s="429">
        <v>21.348172000000012</v>
      </c>
    </row>
    <row r="21617" spans="1:6" x14ac:dyDescent="0.3">
      <c r="A21617" s="336">
        <v>68351</v>
      </c>
      <c r="B21617" s="2" t="s">
        <v>295</v>
      </c>
      <c r="C21617" s="429">
        <v>7.7447379999999999</v>
      </c>
      <c r="D21617" s="429">
        <v>2.922533</v>
      </c>
      <c r="E21617" s="429">
        <v>4.8222050000000003</v>
      </c>
      <c r="F21617" s="429">
        <v>23.320143999999996</v>
      </c>
    </row>
    <row r="21618" spans="1:6" x14ac:dyDescent="0.3">
      <c r="A21618" s="336">
        <v>68352</v>
      </c>
      <c r="B21618" s="2" t="s">
        <v>295</v>
      </c>
      <c r="C21618" s="429">
        <v>7.8823230000000004</v>
      </c>
      <c r="D21618" s="429">
        <v>3.1451250000000002</v>
      </c>
      <c r="E21618" s="429">
        <v>4.7371980000000002</v>
      </c>
      <c r="F21618" s="429">
        <v>22.122906</v>
      </c>
    </row>
    <row r="21619" spans="1:6" x14ac:dyDescent="0.3">
      <c r="A21619" s="336">
        <v>68354</v>
      </c>
      <c r="B21619" s="2" t="s">
        <v>295</v>
      </c>
      <c r="C21619" s="429">
        <v>7.7787790000000001</v>
      </c>
      <c r="D21619" s="429">
        <v>2.942771</v>
      </c>
      <c r="E21619" s="429">
        <v>4.8360079999999996</v>
      </c>
      <c r="F21619" s="429">
        <v>23.919070000000005</v>
      </c>
    </row>
    <row r="21620" spans="1:6" x14ac:dyDescent="0.3">
      <c r="A21620" s="336">
        <v>68355</v>
      </c>
      <c r="B21620" s="2" t="s">
        <v>295</v>
      </c>
      <c r="C21620" s="429">
        <v>7.380897</v>
      </c>
      <c r="D21620" s="429">
        <v>3.1373150000000001</v>
      </c>
      <c r="E21620" s="429">
        <v>4.243582</v>
      </c>
      <c r="F21620" s="429">
        <v>18.465065000000006</v>
      </c>
    </row>
    <row r="21621" spans="1:6" x14ac:dyDescent="0.3">
      <c r="A21621" s="336">
        <v>68357</v>
      </c>
      <c r="B21621" s="2" t="s">
        <v>295</v>
      </c>
      <c r="C21621" s="429">
        <v>7.613918</v>
      </c>
      <c r="D21621" s="429">
        <v>3.3559100000000002</v>
      </c>
      <c r="E21621" s="429">
        <v>4.2580080000000002</v>
      </c>
      <c r="F21621" s="429">
        <v>19.718880000000002</v>
      </c>
    </row>
    <row r="21622" spans="1:6" x14ac:dyDescent="0.3">
      <c r="A21622" s="336">
        <v>68358</v>
      </c>
      <c r="B21622" s="2" t="s">
        <v>295</v>
      </c>
      <c r="C21622" s="429">
        <v>7.5977119999999996</v>
      </c>
      <c r="D21622" s="429">
        <v>3.1181739999999998</v>
      </c>
      <c r="E21622" s="429">
        <v>4.4795379999999998</v>
      </c>
      <c r="F21622" s="429">
        <v>20.290099000000005</v>
      </c>
    </row>
    <row r="21623" spans="1:6" x14ac:dyDescent="0.3">
      <c r="A21623" s="336">
        <v>68359</v>
      </c>
      <c r="B21623" s="2" t="s">
        <v>295</v>
      </c>
      <c r="C21623" s="429">
        <v>7.7447379999999999</v>
      </c>
      <c r="D21623" s="429">
        <v>2.9195410000000002</v>
      </c>
      <c r="E21623" s="429">
        <v>4.8251969999999993</v>
      </c>
      <c r="F21623" s="429">
        <v>23.036805999999991</v>
      </c>
    </row>
    <row r="21624" spans="1:6" x14ac:dyDescent="0.3">
      <c r="A21624" s="336">
        <v>68360</v>
      </c>
      <c r="B21624" s="2" t="s">
        <v>295</v>
      </c>
      <c r="C21624" s="429">
        <v>7.6671250000000004</v>
      </c>
      <c r="D21624" s="429">
        <v>2.7080299999999999</v>
      </c>
      <c r="E21624" s="429">
        <v>4.9590950000000005</v>
      </c>
      <c r="F21624" s="429">
        <v>22.326246000000005</v>
      </c>
    </row>
    <row r="21625" spans="1:6" x14ac:dyDescent="0.3">
      <c r="A21625" s="336">
        <v>68361</v>
      </c>
      <c r="B21625" s="2" t="s">
        <v>295</v>
      </c>
      <c r="C21625" s="429">
        <v>7.864007</v>
      </c>
      <c r="D21625" s="429">
        <v>2.8669829999999998</v>
      </c>
      <c r="E21625" s="429">
        <v>4.9970239999999997</v>
      </c>
      <c r="F21625" s="429">
        <v>24.090029999999999</v>
      </c>
    </row>
    <row r="21626" spans="1:6" x14ac:dyDescent="0.3">
      <c r="A21626" s="336">
        <v>68362</v>
      </c>
      <c r="B21626" s="2" t="s">
        <v>295</v>
      </c>
      <c r="C21626" s="429">
        <v>8.0042399999999994</v>
      </c>
      <c r="D21626" s="429">
        <v>3.0956670000000002</v>
      </c>
      <c r="E21626" s="429">
        <v>4.9085729999999987</v>
      </c>
      <c r="F21626" s="429">
        <v>23.583423999999997</v>
      </c>
    </row>
    <row r="21627" spans="1:6" x14ac:dyDescent="0.3">
      <c r="A21627" s="336">
        <v>68365</v>
      </c>
      <c r="B21627" s="2" t="s">
        <v>295</v>
      </c>
      <c r="C21627" s="429">
        <v>7.8550909999999998</v>
      </c>
      <c r="D21627" s="429">
        <v>2.9667020000000002</v>
      </c>
      <c r="E21627" s="429">
        <v>4.8883890000000001</v>
      </c>
      <c r="F21627" s="429">
        <v>24.425360000000001</v>
      </c>
    </row>
    <row r="21628" spans="1:6" x14ac:dyDescent="0.3">
      <c r="A21628" s="336">
        <v>68366</v>
      </c>
      <c r="B21628" s="2" t="s">
        <v>295</v>
      </c>
      <c r="C21628" s="429">
        <v>7.3772070000000003</v>
      </c>
      <c r="D21628" s="429">
        <v>2.9034219999999999</v>
      </c>
      <c r="E21628" s="429">
        <v>4.4737850000000003</v>
      </c>
      <c r="F21628" s="429">
        <v>19.226874000000002</v>
      </c>
    </row>
    <row r="21629" spans="1:6" x14ac:dyDescent="0.3">
      <c r="A21629" s="336">
        <v>68367</v>
      </c>
      <c r="B21629" s="2" t="s">
        <v>295</v>
      </c>
      <c r="C21629" s="429">
        <v>7.7005730000000003</v>
      </c>
      <c r="D21629" s="429">
        <v>3.0129730000000001</v>
      </c>
      <c r="E21629" s="429">
        <v>4.6875999999999998</v>
      </c>
      <c r="F21629" s="429">
        <v>22.724050000000002</v>
      </c>
    </row>
    <row r="21630" spans="1:6" x14ac:dyDescent="0.3">
      <c r="A21630" s="336">
        <v>68368</v>
      </c>
      <c r="B21630" s="2" t="s">
        <v>295</v>
      </c>
      <c r="C21630" s="429">
        <v>7.7116049999999996</v>
      </c>
      <c r="D21630" s="429">
        <v>2.8915299999999999</v>
      </c>
      <c r="E21630" s="429">
        <v>4.8200749999999992</v>
      </c>
      <c r="F21630" s="429">
        <v>21.471040999999996</v>
      </c>
    </row>
    <row r="21631" spans="1:6" x14ac:dyDescent="0.3">
      <c r="A21631" s="336">
        <v>68370</v>
      </c>
      <c r="B21631" s="2" t="s">
        <v>295</v>
      </c>
      <c r="C21631" s="429">
        <v>8.0681440000000002</v>
      </c>
      <c r="D21631" s="429">
        <v>3.0976530000000002</v>
      </c>
      <c r="E21631" s="429">
        <v>4.970491</v>
      </c>
      <c r="F21631" s="429">
        <v>24.612670000000001</v>
      </c>
    </row>
    <row r="21632" spans="1:6" x14ac:dyDescent="0.3">
      <c r="A21632" s="336">
        <v>68371</v>
      </c>
      <c r="B21632" s="2" t="s">
        <v>295</v>
      </c>
      <c r="C21632" s="429">
        <v>7.8043370000000003</v>
      </c>
      <c r="D21632" s="429">
        <v>3.061293</v>
      </c>
      <c r="E21632" s="429">
        <v>4.7430440000000003</v>
      </c>
      <c r="F21632" s="429">
        <v>24.441711000000009</v>
      </c>
    </row>
    <row r="21633" spans="1:6" x14ac:dyDescent="0.3">
      <c r="A21633" s="336">
        <v>68372</v>
      </c>
      <c r="B21633" s="2" t="s">
        <v>295</v>
      </c>
      <c r="C21633" s="429">
        <v>7.5877660000000002</v>
      </c>
      <c r="D21633" s="429">
        <v>3.032508</v>
      </c>
      <c r="E21633" s="429">
        <v>4.5552580000000003</v>
      </c>
      <c r="F21633" s="429">
        <v>20.383696999999998</v>
      </c>
    </row>
    <row r="21634" spans="1:6" x14ac:dyDescent="0.3">
      <c r="A21634" s="336">
        <v>68375</v>
      </c>
      <c r="B21634" s="2" t="s">
        <v>295</v>
      </c>
      <c r="C21634" s="429">
        <v>8.0643259999999994</v>
      </c>
      <c r="D21634" s="429">
        <v>3.1206550000000002</v>
      </c>
      <c r="E21634" s="429">
        <v>4.9436709999999993</v>
      </c>
      <c r="F21634" s="429">
        <v>23.895326000000001</v>
      </c>
    </row>
    <row r="21635" spans="1:6" x14ac:dyDescent="0.3">
      <c r="A21635" s="336">
        <v>68376</v>
      </c>
      <c r="B21635" s="2" t="s">
        <v>295</v>
      </c>
      <c r="C21635" s="429">
        <v>7.5214400000000001</v>
      </c>
      <c r="D21635" s="429">
        <v>3.0663230000000001</v>
      </c>
      <c r="E21635" s="429">
        <v>4.4551169999999995</v>
      </c>
      <c r="F21635" s="429">
        <v>19.619481999999998</v>
      </c>
    </row>
    <row r="21636" spans="1:6" x14ac:dyDescent="0.3">
      <c r="A21636" s="336">
        <v>68377</v>
      </c>
      <c r="B21636" s="2" t="s">
        <v>295</v>
      </c>
      <c r="C21636" s="429">
        <v>7.7749649999999999</v>
      </c>
      <c r="D21636" s="429">
        <v>3.2297750000000001</v>
      </c>
      <c r="E21636" s="429">
        <v>4.5451899999999998</v>
      </c>
      <c r="F21636" s="429">
        <v>21.231341</v>
      </c>
    </row>
    <row r="21637" spans="1:6" x14ac:dyDescent="0.3">
      <c r="A21637" s="336">
        <v>68378</v>
      </c>
      <c r="B21637" s="2" t="s">
        <v>295</v>
      </c>
      <c r="C21637" s="429">
        <v>7.4042630000000003</v>
      </c>
      <c r="D21637" s="429">
        <v>3.1764079999999999</v>
      </c>
      <c r="E21637" s="429">
        <v>4.2278549999999999</v>
      </c>
      <c r="F21637" s="429">
        <v>19.003136999999999</v>
      </c>
    </row>
    <row r="21638" spans="1:6" x14ac:dyDescent="0.3">
      <c r="A21638" s="336">
        <v>68379</v>
      </c>
      <c r="B21638" s="2" t="s">
        <v>295</v>
      </c>
      <c r="C21638" s="429">
        <v>7.3244319999999998</v>
      </c>
      <c r="D21638" s="429">
        <v>3.2191519999999998</v>
      </c>
      <c r="E21638" s="429">
        <v>4.1052800000000005</v>
      </c>
      <c r="F21638" s="429">
        <v>18.779515000000011</v>
      </c>
    </row>
    <row r="21639" spans="1:6" x14ac:dyDescent="0.3">
      <c r="A21639" s="336">
        <v>68380</v>
      </c>
      <c r="B21639" s="2" t="s">
        <v>295</v>
      </c>
      <c r="C21639" s="429">
        <v>7.6071840000000002</v>
      </c>
      <c r="D21639" s="429">
        <v>3.3786559999999999</v>
      </c>
      <c r="E21639" s="429">
        <v>4.2285280000000007</v>
      </c>
      <c r="F21639" s="429">
        <v>19.245681000000001</v>
      </c>
    </row>
    <row r="21640" spans="1:6" x14ac:dyDescent="0.3">
      <c r="A21640" s="336">
        <v>68381</v>
      </c>
      <c r="B21640" s="2" t="s">
        <v>295</v>
      </c>
      <c r="C21640" s="429">
        <v>7.6923450000000004</v>
      </c>
      <c r="D21640" s="429">
        <v>3.3872149999999999</v>
      </c>
      <c r="E21640" s="429">
        <v>4.3051300000000001</v>
      </c>
      <c r="F21640" s="429">
        <v>19.732518000000006</v>
      </c>
    </row>
    <row r="21641" spans="1:6" x14ac:dyDescent="0.3">
      <c r="A21641" s="336">
        <v>68401</v>
      </c>
      <c r="B21641" s="2" t="s">
        <v>295</v>
      </c>
      <c r="C21641" s="429">
        <v>7.7736499999999999</v>
      </c>
      <c r="D21641" s="429">
        <v>3.0680640000000001</v>
      </c>
      <c r="E21641" s="429">
        <v>4.7055860000000003</v>
      </c>
      <c r="F21641" s="429">
        <v>23.873044</v>
      </c>
    </row>
    <row r="21642" spans="1:6" x14ac:dyDescent="0.3">
      <c r="A21642" s="336">
        <v>68402</v>
      </c>
      <c r="B21642" s="2" t="s">
        <v>295</v>
      </c>
      <c r="C21642" s="429">
        <v>7.6642919999999997</v>
      </c>
      <c r="D21642" s="429">
        <v>2.6702119999999998</v>
      </c>
      <c r="E21642" s="429">
        <v>4.9940800000000003</v>
      </c>
      <c r="F21642" s="429">
        <v>22.216824999999996</v>
      </c>
    </row>
    <row r="21643" spans="1:6" x14ac:dyDescent="0.3">
      <c r="A21643" s="336">
        <v>68404</v>
      </c>
      <c r="B21643" s="2" t="s">
        <v>295</v>
      </c>
      <c r="C21643" s="429">
        <v>7.7038869999999999</v>
      </c>
      <c r="D21643" s="429">
        <v>2.883419</v>
      </c>
      <c r="E21643" s="429">
        <v>4.820468</v>
      </c>
      <c r="F21643" s="429">
        <v>21.355294000000008</v>
      </c>
    </row>
    <row r="21644" spans="1:6" x14ac:dyDescent="0.3">
      <c r="A21644" s="336">
        <v>68405</v>
      </c>
      <c r="B21644" s="2" t="s">
        <v>295</v>
      </c>
      <c r="C21644" s="429">
        <v>7.7078470000000001</v>
      </c>
      <c r="D21644" s="429">
        <v>2.8116949999999998</v>
      </c>
      <c r="E21644" s="429">
        <v>4.8961520000000007</v>
      </c>
      <c r="F21644" s="429">
        <v>22.718586000000009</v>
      </c>
    </row>
    <row r="21645" spans="1:6" x14ac:dyDescent="0.3">
      <c r="A21645" s="336">
        <v>68406</v>
      </c>
      <c r="B21645" s="2" t="s">
        <v>295</v>
      </c>
      <c r="C21645" s="429">
        <v>7.8184719999999999</v>
      </c>
      <c r="D21645" s="429">
        <v>2.8992849999999999</v>
      </c>
      <c r="E21645" s="429">
        <v>4.919187</v>
      </c>
      <c r="F21645" s="429">
        <v>23.207654000000005</v>
      </c>
    </row>
    <row r="21646" spans="1:6" x14ac:dyDescent="0.3">
      <c r="A21646" s="336">
        <v>68407</v>
      </c>
      <c r="B21646" s="2" t="s">
        <v>295</v>
      </c>
      <c r="C21646" s="429">
        <v>7.2689139999999997</v>
      </c>
      <c r="D21646" s="429">
        <v>3.2761209999999998</v>
      </c>
      <c r="E21646" s="429">
        <v>3.9927929999999998</v>
      </c>
      <c r="F21646" s="429">
        <v>17.666735999999993</v>
      </c>
    </row>
    <row r="21647" spans="1:6" x14ac:dyDescent="0.3">
      <c r="A21647" s="336">
        <v>68409</v>
      </c>
      <c r="B21647" s="2" t="s">
        <v>295</v>
      </c>
      <c r="C21647" s="429">
        <v>7.135097</v>
      </c>
      <c r="D21647" s="429">
        <v>3.5686840000000002</v>
      </c>
      <c r="E21647" s="429">
        <v>3.5664129999999998</v>
      </c>
      <c r="F21647" s="429">
        <v>16.875301999999998</v>
      </c>
    </row>
    <row r="21648" spans="1:6" x14ac:dyDescent="0.3">
      <c r="A21648" s="336">
        <v>68410</v>
      </c>
      <c r="B21648" s="2" t="s">
        <v>295</v>
      </c>
      <c r="C21648" s="429">
        <v>7.2817069999999999</v>
      </c>
      <c r="D21648" s="429">
        <v>3.353504</v>
      </c>
      <c r="E21648" s="429">
        <v>3.9282029999999999</v>
      </c>
      <c r="F21648" s="429">
        <v>18.093412000000008</v>
      </c>
    </row>
    <row r="21649" spans="1:6" x14ac:dyDescent="0.3">
      <c r="A21649" s="336">
        <v>68413</v>
      </c>
      <c r="B21649" s="2" t="s">
        <v>295</v>
      </c>
      <c r="C21649" s="429">
        <v>7.2008970000000003</v>
      </c>
      <c r="D21649" s="429">
        <v>3.5524939999999998</v>
      </c>
      <c r="E21649" s="429">
        <v>3.6484030000000005</v>
      </c>
      <c r="F21649" s="429">
        <v>16.979281000000004</v>
      </c>
    </row>
    <row r="21650" spans="1:6" x14ac:dyDescent="0.3">
      <c r="A21650" s="336">
        <v>68414</v>
      </c>
      <c r="B21650" s="2" t="s">
        <v>295</v>
      </c>
      <c r="C21650" s="429">
        <v>7.3423059999999998</v>
      </c>
      <c r="D21650" s="429">
        <v>3.047272</v>
      </c>
      <c r="E21650" s="429">
        <v>4.2950339999999994</v>
      </c>
      <c r="F21650" s="429">
        <v>19.451625999999997</v>
      </c>
    </row>
    <row r="21651" spans="1:6" x14ac:dyDescent="0.3">
      <c r="A21651" s="336">
        <v>68415</v>
      </c>
      <c r="B21651" s="2" t="s">
        <v>295</v>
      </c>
      <c r="C21651" s="429">
        <v>7.8102210000000003</v>
      </c>
      <c r="D21651" s="429">
        <v>3.3535430000000002</v>
      </c>
      <c r="E21651" s="429">
        <v>4.4566780000000001</v>
      </c>
      <c r="F21651" s="429">
        <v>20.679800999999994</v>
      </c>
    </row>
    <row r="21652" spans="1:6" x14ac:dyDescent="0.3">
      <c r="A21652" s="336">
        <v>68416</v>
      </c>
      <c r="B21652" s="2" t="s">
        <v>295</v>
      </c>
      <c r="C21652" s="429">
        <v>7.8942990000000002</v>
      </c>
      <c r="D21652" s="429">
        <v>2.9352290000000001</v>
      </c>
      <c r="E21652" s="429">
        <v>4.9590700000000005</v>
      </c>
      <c r="F21652" s="429">
        <v>23.170835000000007</v>
      </c>
    </row>
    <row r="21653" spans="1:6" x14ac:dyDescent="0.3">
      <c r="A21653" s="336">
        <v>68417</v>
      </c>
      <c r="B21653" s="2" t="s">
        <v>295</v>
      </c>
      <c r="C21653" s="429">
        <v>7.2825179999999996</v>
      </c>
      <c r="D21653" s="429">
        <v>3.4750239999999999</v>
      </c>
      <c r="E21653" s="429">
        <v>3.8074939999999997</v>
      </c>
      <c r="F21653" s="429">
        <v>17.488092999999996</v>
      </c>
    </row>
    <row r="21654" spans="1:6" x14ac:dyDescent="0.3">
      <c r="A21654" s="336">
        <v>68418</v>
      </c>
      <c r="B21654" s="2" t="s">
        <v>295</v>
      </c>
      <c r="C21654" s="429">
        <v>7.4384779999999999</v>
      </c>
      <c r="D21654" s="429">
        <v>3.2009240000000001</v>
      </c>
      <c r="E21654" s="429">
        <v>4.2375539999999994</v>
      </c>
      <c r="F21654" s="429">
        <v>18.901913</v>
      </c>
    </row>
    <row r="21655" spans="1:6" x14ac:dyDescent="0.3">
      <c r="A21655" s="336">
        <v>68420</v>
      </c>
      <c r="B21655" s="2" t="s">
        <v>295</v>
      </c>
      <c r="C21655" s="429">
        <v>7.6107740000000002</v>
      </c>
      <c r="D21655" s="429">
        <v>3.210645</v>
      </c>
      <c r="E21655" s="429">
        <v>4.4001289999999997</v>
      </c>
      <c r="F21655" s="429">
        <v>19.563977999999999</v>
      </c>
    </row>
    <row r="21656" spans="1:6" x14ac:dyDescent="0.3">
      <c r="A21656" s="336">
        <v>68421</v>
      </c>
      <c r="B21656" s="2" t="s">
        <v>295</v>
      </c>
      <c r="C21656" s="429">
        <v>7.2924509999999998</v>
      </c>
      <c r="D21656" s="429">
        <v>3.1662110000000001</v>
      </c>
      <c r="E21656" s="429">
        <v>4.1262399999999992</v>
      </c>
      <c r="F21656" s="429">
        <v>19.032958000000004</v>
      </c>
    </row>
    <row r="21657" spans="1:6" x14ac:dyDescent="0.3">
      <c r="A21657" s="336">
        <v>68422</v>
      </c>
      <c r="B21657" s="2" t="s">
        <v>295</v>
      </c>
      <c r="C21657" s="429">
        <v>7.6732750000000003</v>
      </c>
      <c r="D21657" s="429">
        <v>3.248335</v>
      </c>
      <c r="E21657" s="429">
        <v>4.4249400000000003</v>
      </c>
      <c r="F21657" s="429">
        <v>20.523028999999994</v>
      </c>
    </row>
    <row r="21658" spans="1:6" x14ac:dyDescent="0.3">
      <c r="A21658" s="336">
        <v>68423</v>
      </c>
      <c r="B21658" s="2" t="s">
        <v>295</v>
      </c>
      <c r="C21658" s="429">
        <v>7.7109889999999996</v>
      </c>
      <c r="D21658" s="429">
        <v>2.7211050000000001</v>
      </c>
      <c r="E21658" s="429">
        <v>4.989884</v>
      </c>
      <c r="F21658" s="429">
        <v>22.550195999999985</v>
      </c>
    </row>
    <row r="21659" spans="1:6" x14ac:dyDescent="0.3">
      <c r="A21659" s="336">
        <v>68424</v>
      </c>
      <c r="B21659" s="2" t="s">
        <v>295</v>
      </c>
      <c r="C21659" s="429">
        <v>7.7650790000000001</v>
      </c>
      <c r="D21659" s="429">
        <v>3.169575</v>
      </c>
      <c r="E21659" s="429">
        <v>4.595504</v>
      </c>
      <c r="F21659" s="429">
        <v>21.474557000000008</v>
      </c>
    </row>
    <row r="21660" spans="1:6" x14ac:dyDescent="0.3">
      <c r="A21660" s="336">
        <v>68428</v>
      </c>
      <c r="B21660" s="2" t="s">
        <v>295</v>
      </c>
      <c r="C21660" s="429">
        <v>7.5884400000000003</v>
      </c>
      <c r="D21660" s="429">
        <v>2.636015</v>
      </c>
      <c r="E21660" s="429">
        <v>4.9524249999999999</v>
      </c>
      <c r="F21660" s="429">
        <v>21.757696999999997</v>
      </c>
    </row>
    <row r="21661" spans="1:6" x14ac:dyDescent="0.3">
      <c r="A21661" s="336">
        <v>68429</v>
      </c>
      <c r="B21661" s="2" t="s">
        <v>295</v>
      </c>
      <c r="C21661" s="429">
        <v>8.0001010000000008</v>
      </c>
      <c r="D21661" s="429">
        <v>3.1290800000000001</v>
      </c>
      <c r="E21661" s="429">
        <v>4.8710210000000007</v>
      </c>
      <c r="F21661" s="429">
        <v>22.979406000000004</v>
      </c>
    </row>
    <row r="21662" spans="1:6" x14ac:dyDescent="0.3">
      <c r="A21662" s="336">
        <v>68430</v>
      </c>
      <c r="B21662" s="2" t="s">
        <v>295</v>
      </c>
      <c r="C21662" s="429">
        <v>7.6361220000000003</v>
      </c>
      <c r="D21662" s="429">
        <v>2.9091290000000001</v>
      </c>
      <c r="E21662" s="429">
        <v>4.7269930000000002</v>
      </c>
      <c r="F21662" s="429">
        <v>20.924422000000007</v>
      </c>
    </row>
    <row r="21663" spans="1:6" x14ac:dyDescent="0.3">
      <c r="A21663" s="336">
        <v>68431</v>
      </c>
      <c r="B21663" s="2" t="s">
        <v>295</v>
      </c>
      <c r="C21663" s="429">
        <v>7.3759249999999996</v>
      </c>
      <c r="D21663" s="429">
        <v>3.2320319999999998</v>
      </c>
      <c r="E21663" s="429">
        <v>4.1438930000000003</v>
      </c>
      <c r="F21663" s="429">
        <v>17.460585999999992</v>
      </c>
    </row>
    <row r="21664" spans="1:6" x14ac:dyDescent="0.3">
      <c r="A21664" s="336">
        <v>68433</v>
      </c>
      <c r="B21664" s="2" t="s">
        <v>295</v>
      </c>
      <c r="C21664" s="429">
        <v>7.4370070000000004</v>
      </c>
      <c r="D21664" s="429">
        <v>3.0843419999999999</v>
      </c>
      <c r="E21664" s="429">
        <v>4.352665</v>
      </c>
      <c r="F21664" s="429">
        <v>19.006010999999994</v>
      </c>
    </row>
    <row r="21665" spans="1:6" x14ac:dyDescent="0.3">
      <c r="A21665" s="336">
        <v>68434</v>
      </c>
      <c r="B21665" s="2" t="s">
        <v>295</v>
      </c>
      <c r="C21665" s="429">
        <v>7.6760260000000002</v>
      </c>
      <c r="D21665" s="429">
        <v>2.8695520000000001</v>
      </c>
      <c r="E21665" s="429">
        <v>4.8064739999999997</v>
      </c>
      <c r="F21665" s="429">
        <v>22.607022000000008</v>
      </c>
    </row>
    <row r="21666" spans="1:6" x14ac:dyDescent="0.3">
      <c r="A21666" s="336">
        <v>68436</v>
      </c>
      <c r="B21666" s="2" t="s">
        <v>295</v>
      </c>
      <c r="C21666" s="429">
        <v>7.9684619999999997</v>
      </c>
      <c r="D21666" s="429">
        <v>2.9285220000000001</v>
      </c>
      <c r="E21666" s="429">
        <v>5.0399399999999996</v>
      </c>
      <c r="F21666" s="429">
        <v>24.325786999999998</v>
      </c>
    </row>
    <row r="21667" spans="1:6" x14ac:dyDescent="0.3">
      <c r="A21667" s="336">
        <v>68437</v>
      </c>
      <c r="B21667" s="2" t="s">
        <v>295</v>
      </c>
      <c r="C21667" s="429">
        <v>7.3770889999999998</v>
      </c>
      <c r="D21667" s="429">
        <v>3.0196990000000001</v>
      </c>
      <c r="E21667" s="429">
        <v>4.3573899999999997</v>
      </c>
      <c r="F21667" s="429">
        <v>19.536821000000007</v>
      </c>
    </row>
    <row r="21668" spans="1:6" x14ac:dyDescent="0.3">
      <c r="A21668" s="336">
        <v>68439</v>
      </c>
      <c r="B21668" s="2" t="s">
        <v>295</v>
      </c>
      <c r="C21668" s="429">
        <v>7.6389100000000001</v>
      </c>
      <c r="D21668" s="429">
        <v>2.8450519999999999</v>
      </c>
      <c r="E21668" s="429">
        <v>4.7938580000000002</v>
      </c>
      <c r="F21668" s="429">
        <v>22.298862999999997</v>
      </c>
    </row>
    <row r="21669" spans="1:6" x14ac:dyDescent="0.3">
      <c r="A21669" s="336">
        <v>68440</v>
      </c>
      <c r="B21669" s="2" t="s">
        <v>295</v>
      </c>
      <c r="C21669" s="429">
        <v>7.8329750000000002</v>
      </c>
      <c r="D21669" s="429">
        <v>3.2668029999999999</v>
      </c>
      <c r="E21669" s="429">
        <v>4.5661719999999999</v>
      </c>
      <c r="F21669" s="429">
        <v>21.017141000000013</v>
      </c>
    </row>
    <row r="21670" spans="1:6" x14ac:dyDescent="0.3">
      <c r="A21670" s="336">
        <v>68441</v>
      </c>
      <c r="B21670" s="2" t="s">
        <v>295</v>
      </c>
      <c r="C21670" s="429">
        <v>7.5426330000000004</v>
      </c>
      <c r="D21670" s="429">
        <v>3.323229</v>
      </c>
      <c r="E21670" s="429">
        <v>4.2194040000000008</v>
      </c>
      <c r="F21670" s="429">
        <v>19.015898000000004</v>
      </c>
    </row>
    <row r="21671" spans="1:6" x14ac:dyDescent="0.3">
      <c r="A21671" s="336">
        <v>68442</v>
      </c>
      <c r="B21671" s="2" t="s">
        <v>295</v>
      </c>
      <c r="C21671" s="429">
        <v>7.3948340000000004</v>
      </c>
      <c r="D21671" s="429">
        <v>2.9956170000000002</v>
      </c>
      <c r="E21671" s="429">
        <v>4.3992170000000002</v>
      </c>
      <c r="F21671" s="429">
        <v>19.797157999999996</v>
      </c>
    </row>
    <row r="21672" spans="1:6" x14ac:dyDescent="0.3">
      <c r="A21672" s="336">
        <v>68443</v>
      </c>
      <c r="B21672" s="2" t="s">
        <v>295</v>
      </c>
      <c r="C21672" s="429">
        <v>7.4923989999999998</v>
      </c>
      <c r="D21672" s="429">
        <v>3.3171819999999999</v>
      </c>
      <c r="E21672" s="429">
        <v>4.175217</v>
      </c>
      <c r="F21672" s="429">
        <v>18.737912000000001</v>
      </c>
    </row>
    <row r="21673" spans="1:6" x14ac:dyDescent="0.3">
      <c r="A21673" s="336">
        <v>68444</v>
      </c>
      <c r="B21673" s="2" t="s">
        <v>295</v>
      </c>
      <c r="C21673" s="429">
        <v>7.9108970000000003</v>
      </c>
      <c r="D21673" s="429">
        <v>2.8965640000000001</v>
      </c>
      <c r="E21673" s="429">
        <v>5.0143330000000006</v>
      </c>
      <c r="F21673" s="429">
        <v>23.609976999999994</v>
      </c>
    </row>
    <row r="21674" spans="1:6" x14ac:dyDescent="0.3">
      <c r="A21674" s="336">
        <v>68445</v>
      </c>
      <c r="B21674" s="2" t="s">
        <v>295</v>
      </c>
      <c r="C21674" s="429">
        <v>7.7580010000000001</v>
      </c>
      <c r="D21674" s="429">
        <v>3.0367500000000001</v>
      </c>
      <c r="E21674" s="429">
        <v>4.7212510000000005</v>
      </c>
      <c r="F21674" s="429">
        <v>22.002148000000005</v>
      </c>
    </row>
    <row r="21675" spans="1:6" x14ac:dyDescent="0.3">
      <c r="A21675" s="336">
        <v>68446</v>
      </c>
      <c r="B21675" s="2" t="s">
        <v>295</v>
      </c>
      <c r="C21675" s="429">
        <v>7.3534350000000002</v>
      </c>
      <c r="D21675" s="429">
        <v>3.379038</v>
      </c>
      <c r="E21675" s="429">
        <v>3.9743970000000002</v>
      </c>
      <c r="F21675" s="429">
        <v>18.075667000000003</v>
      </c>
    </row>
    <row r="21676" spans="1:6" x14ac:dyDescent="0.3">
      <c r="A21676" s="336">
        <v>68447</v>
      </c>
      <c r="B21676" s="2" t="s">
        <v>295</v>
      </c>
      <c r="C21676" s="429">
        <v>7.5470860000000002</v>
      </c>
      <c r="D21676" s="429">
        <v>3.1728700000000001</v>
      </c>
      <c r="E21676" s="429">
        <v>4.3742160000000005</v>
      </c>
      <c r="F21676" s="429">
        <v>19.406599</v>
      </c>
    </row>
    <row r="21677" spans="1:6" x14ac:dyDescent="0.3">
      <c r="A21677" s="336">
        <v>68448</v>
      </c>
      <c r="B21677" s="2" t="s">
        <v>295</v>
      </c>
      <c r="C21677" s="429">
        <v>7.3667540000000002</v>
      </c>
      <c r="D21677" s="429">
        <v>3.3010380000000001</v>
      </c>
      <c r="E21677" s="429">
        <v>4.0657160000000001</v>
      </c>
      <c r="F21677" s="429">
        <v>18.442968</v>
      </c>
    </row>
    <row r="21678" spans="1:6" x14ac:dyDescent="0.3">
      <c r="A21678" s="336">
        <v>68450</v>
      </c>
      <c r="B21678" s="2" t="s">
        <v>295</v>
      </c>
      <c r="C21678" s="429">
        <v>7.4825330000000001</v>
      </c>
      <c r="D21678" s="429">
        <v>3.327191</v>
      </c>
      <c r="E21678" s="429">
        <v>4.1553420000000001</v>
      </c>
      <c r="F21678" s="429">
        <v>18.595674000000002</v>
      </c>
    </row>
    <row r="21679" spans="1:6" x14ac:dyDescent="0.3">
      <c r="A21679" s="336">
        <v>68452</v>
      </c>
      <c r="B21679" s="2" t="s">
        <v>295</v>
      </c>
      <c r="C21679" s="429">
        <v>8.0230700000000006</v>
      </c>
      <c r="D21679" s="429">
        <v>2.997592</v>
      </c>
      <c r="E21679" s="429">
        <v>5.0254780000000006</v>
      </c>
      <c r="F21679" s="429">
        <v>24.946207999999999</v>
      </c>
    </row>
    <row r="21680" spans="1:6" x14ac:dyDescent="0.3">
      <c r="A21680" s="336">
        <v>68453</v>
      </c>
      <c r="B21680" s="2" t="s">
        <v>295</v>
      </c>
      <c r="C21680" s="429">
        <v>7.8201000000000001</v>
      </c>
      <c r="D21680" s="429">
        <v>2.9690669999999999</v>
      </c>
      <c r="E21680" s="429">
        <v>4.8510330000000002</v>
      </c>
      <c r="F21680" s="429">
        <v>22.773232999999987</v>
      </c>
    </row>
    <row r="21681" spans="1:6" x14ac:dyDescent="0.3">
      <c r="A21681" s="336">
        <v>68454</v>
      </c>
      <c r="B21681" s="2" t="s">
        <v>295</v>
      </c>
      <c r="C21681" s="429">
        <v>7.3619960000000004</v>
      </c>
      <c r="D21681" s="429">
        <v>3.3284060000000002</v>
      </c>
      <c r="E21681" s="429">
        <v>4.0335900000000002</v>
      </c>
      <c r="F21681" s="429">
        <v>18.236568000000005</v>
      </c>
    </row>
    <row r="21682" spans="1:6" x14ac:dyDescent="0.3">
      <c r="A21682" s="336">
        <v>68455</v>
      </c>
      <c r="B21682" s="2" t="s">
        <v>295</v>
      </c>
      <c r="C21682" s="429">
        <v>7.1962840000000003</v>
      </c>
      <c r="D21682" s="429">
        <v>3.5118109999999998</v>
      </c>
      <c r="E21682" s="429">
        <v>3.6844730000000006</v>
      </c>
      <c r="F21682" s="429">
        <v>17.253665999999996</v>
      </c>
    </row>
    <row r="21683" spans="1:6" x14ac:dyDescent="0.3">
      <c r="A21683" s="336">
        <v>68456</v>
      </c>
      <c r="B21683" s="2" t="s">
        <v>295</v>
      </c>
      <c r="C21683" s="429">
        <v>7.7050850000000004</v>
      </c>
      <c r="D21683" s="429">
        <v>3.0014509999999999</v>
      </c>
      <c r="E21683" s="429">
        <v>4.703634000000001</v>
      </c>
      <c r="F21683" s="429">
        <v>22.835490000000011</v>
      </c>
    </row>
    <row r="21684" spans="1:6" x14ac:dyDescent="0.3">
      <c r="A21684" s="336">
        <v>68457</v>
      </c>
      <c r="B21684" s="2" t="s">
        <v>295</v>
      </c>
      <c r="C21684" s="429">
        <v>7.4202310000000002</v>
      </c>
      <c r="D21684" s="429">
        <v>3.0462940000000001</v>
      </c>
      <c r="E21684" s="429">
        <v>4.3739369999999997</v>
      </c>
      <c r="F21684" s="429">
        <v>19.378771</v>
      </c>
    </row>
    <row r="21685" spans="1:6" x14ac:dyDescent="0.3">
      <c r="A21685" s="336">
        <v>68458</v>
      </c>
      <c r="B21685" s="2" t="s">
        <v>295</v>
      </c>
      <c r="C21685" s="429">
        <v>7.6353689999999999</v>
      </c>
      <c r="D21685" s="429">
        <v>3.3911859999999998</v>
      </c>
      <c r="E21685" s="429">
        <v>4.2441829999999996</v>
      </c>
      <c r="F21685" s="429">
        <v>19.557859999999994</v>
      </c>
    </row>
    <row r="21686" spans="1:6" x14ac:dyDescent="0.3">
      <c r="A21686" s="336">
        <v>68460</v>
      </c>
      <c r="B21686" s="2" t="s">
        <v>295</v>
      </c>
      <c r="C21686" s="429">
        <v>7.7341579999999999</v>
      </c>
      <c r="D21686" s="429">
        <v>3.1079659999999998</v>
      </c>
      <c r="E21686" s="429">
        <v>4.6261919999999996</v>
      </c>
      <c r="F21686" s="429">
        <v>23.086625000000009</v>
      </c>
    </row>
    <row r="21687" spans="1:6" x14ac:dyDescent="0.3">
      <c r="A21687" s="336">
        <v>68461</v>
      </c>
      <c r="B21687" s="2" t="s">
        <v>295</v>
      </c>
      <c r="C21687" s="429">
        <v>7.488035</v>
      </c>
      <c r="D21687" s="429">
        <v>2.9804059999999999</v>
      </c>
      <c r="E21687" s="429">
        <v>4.5076289999999997</v>
      </c>
      <c r="F21687" s="429">
        <v>19.891435999999999</v>
      </c>
    </row>
    <row r="21688" spans="1:6" x14ac:dyDescent="0.3">
      <c r="A21688" s="336">
        <v>68462</v>
      </c>
      <c r="B21688" s="2" t="s">
        <v>295</v>
      </c>
      <c r="C21688" s="429">
        <v>7.4652969999999996</v>
      </c>
      <c r="D21688" s="429">
        <v>2.7991730000000001</v>
      </c>
      <c r="E21688" s="429">
        <v>4.6661239999999999</v>
      </c>
      <c r="F21688" s="429">
        <v>20.103559999999998</v>
      </c>
    </row>
    <row r="21689" spans="1:6" x14ac:dyDescent="0.3">
      <c r="A21689" s="336">
        <v>68463</v>
      </c>
      <c r="B21689" s="2" t="s">
        <v>295</v>
      </c>
      <c r="C21689" s="429">
        <v>7.2163389999999996</v>
      </c>
      <c r="D21689" s="429">
        <v>3.5105970000000002</v>
      </c>
      <c r="E21689" s="429">
        <v>3.7057419999999994</v>
      </c>
      <c r="F21689" s="429">
        <v>16.940114999999999</v>
      </c>
    </row>
    <row r="21690" spans="1:6" x14ac:dyDescent="0.3">
      <c r="A21690" s="336">
        <v>68464</v>
      </c>
      <c r="B21690" s="2" t="s">
        <v>295</v>
      </c>
      <c r="C21690" s="429">
        <v>7.7723630000000004</v>
      </c>
      <c r="D21690" s="429">
        <v>3.0152450000000002</v>
      </c>
      <c r="E21690" s="429">
        <v>4.7571180000000002</v>
      </c>
      <c r="F21690" s="429">
        <v>22.276247999999999</v>
      </c>
    </row>
    <row r="21691" spans="1:6" x14ac:dyDescent="0.3">
      <c r="A21691" s="336">
        <v>68465</v>
      </c>
      <c r="B21691" s="2" t="s">
        <v>295</v>
      </c>
      <c r="C21691" s="429">
        <v>7.7444810000000004</v>
      </c>
      <c r="D21691" s="429">
        <v>2.9467940000000001</v>
      </c>
      <c r="E21691" s="429">
        <v>4.7976869999999998</v>
      </c>
      <c r="F21691" s="429">
        <v>22.054749999999991</v>
      </c>
    </row>
    <row r="21692" spans="1:6" x14ac:dyDescent="0.3">
      <c r="A21692" s="336">
        <v>68466</v>
      </c>
      <c r="B21692" s="2" t="s">
        <v>295</v>
      </c>
      <c r="C21692" s="429">
        <v>7.7518719999999997</v>
      </c>
      <c r="D21692" s="429">
        <v>3.3964949999999998</v>
      </c>
      <c r="E21692" s="429">
        <v>4.3553769999999998</v>
      </c>
      <c r="F21692" s="429">
        <v>20.192505999999995</v>
      </c>
    </row>
    <row r="21693" spans="1:6" x14ac:dyDescent="0.3">
      <c r="A21693" s="336">
        <v>68467</v>
      </c>
      <c r="B21693" s="2" t="s">
        <v>295</v>
      </c>
      <c r="C21693" s="429">
        <v>7.7610020000000004</v>
      </c>
      <c r="D21693" s="429">
        <v>3.1774559999999998</v>
      </c>
      <c r="E21693" s="429">
        <v>4.5835460000000001</v>
      </c>
      <c r="F21693" s="429">
        <v>23.492120999999994</v>
      </c>
    </row>
    <row r="21694" spans="1:6" x14ac:dyDescent="0.3">
      <c r="A21694" s="336">
        <v>68502</v>
      </c>
      <c r="B21694" s="2" t="s">
        <v>295</v>
      </c>
      <c r="C21694" s="429">
        <v>7.6536549999999997</v>
      </c>
      <c r="D21694" s="429">
        <v>2.759115</v>
      </c>
      <c r="E21694" s="429">
        <v>4.8945399999999992</v>
      </c>
      <c r="F21694" s="429">
        <v>21.482678000000007</v>
      </c>
    </row>
    <row r="21695" spans="1:6" x14ac:dyDescent="0.3">
      <c r="A21695" s="336">
        <v>68503</v>
      </c>
      <c r="B21695" s="2" t="s">
        <v>295</v>
      </c>
      <c r="C21695" s="429">
        <v>7.6076129999999997</v>
      </c>
      <c r="D21695" s="429">
        <v>2.7559019999999999</v>
      </c>
      <c r="E21695" s="429">
        <v>4.8517109999999999</v>
      </c>
      <c r="F21695" s="429">
        <v>21.317333000000001</v>
      </c>
    </row>
    <row r="21696" spans="1:6" x14ac:dyDescent="0.3">
      <c r="A21696" s="336">
        <v>68504</v>
      </c>
      <c r="B21696" s="2" t="s">
        <v>295</v>
      </c>
      <c r="C21696" s="429">
        <v>7.5757219999999998</v>
      </c>
      <c r="D21696" s="429">
        <v>2.7486199999999998</v>
      </c>
      <c r="E21696" s="429">
        <v>4.827102</v>
      </c>
      <c r="F21696" s="429">
        <v>21.201816999999998</v>
      </c>
    </row>
    <row r="21697" spans="1:6" x14ac:dyDescent="0.3">
      <c r="A21697" s="336">
        <v>68505</v>
      </c>
      <c r="B21697" s="2" t="s">
        <v>295</v>
      </c>
      <c r="C21697" s="429">
        <v>7.5512079999999999</v>
      </c>
      <c r="D21697" s="429">
        <v>2.811531</v>
      </c>
      <c r="E21697" s="429">
        <v>4.7396770000000004</v>
      </c>
      <c r="F21697" s="429">
        <v>20.810321999999996</v>
      </c>
    </row>
    <row r="21698" spans="1:6" x14ac:dyDescent="0.3">
      <c r="A21698" s="336">
        <v>68506</v>
      </c>
      <c r="B21698" s="2" t="s">
        <v>295</v>
      </c>
      <c r="C21698" s="429">
        <v>7.5876089999999996</v>
      </c>
      <c r="D21698" s="429">
        <v>2.8165439999999999</v>
      </c>
      <c r="E21698" s="429">
        <v>4.7710650000000001</v>
      </c>
      <c r="F21698" s="429">
        <v>20.979331000000009</v>
      </c>
    </row>
    <row r="21699" spans="1:6" x14ac:dyDescent="0.3">
      <c r="A21699" s="336">
        <v>68507</v>
      </c>
      <c r="B21699" s="2" t="s">
        <v>295</v>
      </c>
      <c r="C21699" s="429">
        <v>7.5420170000000004</v>
      </c>
      <c r="D21699" s="429">
        <v>2.7821099999999999</v>
      </c>
      <c r="E21699" s="429">
        <v>4.7599070000000001</v>
      </c>
      <c r="F21699" s="429">
        <v>20.854321000000006</v>
      </c>
    </row>
    <row r="21700" spans="1:6" x14ac:dyDescent="0.3">
      <c r="A21700" s="336">
        <v>68508</v>
      </c>
      <c r="B21700" s="2" t="s">
        <v>295</v>
      </c>
      <c r="C21700" s="429">
        <v>7.6390549999999999</v>
      </c>
      <c r="D21700" s="429">
        <v>2.7317719999999999</v>
      </c>
      <c r="E21700" s="429">
        <v>4.9072829999999996</v>
      </c>
      <c r="F21700" s="429">
        <v>21.563700000000008</v>
      </c>
    </row>
    <row r="21701" spans="1:6" x14ac:dyDescent="0.3">
      <c r="A21701" s="336">
        <v>68510</v>
      </c>
      <c r="B21701" s="2" t="s">
        <v>295</v>
      </c>
      <c r="C21701" s="429">
        <v>7.5863740000000002</v>
      </c>
      <c r="D21701" s="429">
        <v>2.7934969999999999</v>
      </c>
      <c r="E21701" s="429">
        <v>4.7928770000000007</v>
      </c>
      <c r="F21701" s="429">
        <v>21.059484999999995</v>
      </c>
    </row>
    <row r="21702" spans="1:6" x14ac:dyDescent="0.3">
      <c r="A21702" s="336">
        <v>68512</v>
      </c>
      <c r="B21702" s="2" t="s">
        <v>295</v>
      </c>
      <c r="C21702" s="429">
        <v>7.6811699999999998</v>
      </c>
      <c r="D21702" s="429">
        <v>2.790791</v>
      </c>
      <c r="E21702" s="429">
        <v>4.8903789999999994</v>
      </c>
      <c r="F21702" s="429">
        <v>21.460680000000004</v>
      </c>
    </row>
    <row r="21703" spans="1:6" x14ac:dyDescent="0.3">
      <c r="A21703" s="336">
        <v>68514</v>
      </c>
      <c r="B21703" s="2" t="s">
        <v>295</v>
      </c>
      <c r="C21703" s="429">
        <v>7.5410510000000004</v>
      </c>
      <c r="D21703" s="429">
        <v>2.7063510000000002</v>
      </c>
      <c r="E21703" s="429">
        <v>4.8346999999999998</v>
      </c>
      <c r="F21703" s="429">
        <v>21.118487000000005</v>
      </c>
    </row>
    <row r="21704" spans="1:6" x14ac:dyDescent="0.3">
      <c r="A21704" s="336">
        <v>68516</v>
      </c>
      <c r="B21704" s="2" t="s">
        <v>295</v>
      </c>
      <c r="C21704" s="429">
        <v>7.6061639999999997</v>
      </c>
      <c r="D21704" s="429">
        <v>2.8555959999999998</v>
      </c>
      <c r="E21704" s="429">
        <v>4.7505679999999995</v>
      </c>
      <c r="F21704" s="429">
        <v>20.939201000000011</v>
      </c>
    </row>
    <row r="21705" spans="1:6" x14ac:dyDescent="0.3">
      <c r="A21705" s="336">
        <v>68517</v>
      </c>
      <c r="B21705" s="2" t="s">
        <v>295</v>
      </c>
      <c r="C21705" s="429">
        <v>7.5187739999999996</v>
      </c>
      <c r="D21705" s="429">
        <v>2.7357779999999998</v>
      </c>
      <c r="E21705" s="429">
        <v>4.7829959999999998</v>
      </c>
      <c r="F21705" s="429">
        <v>20.782435000000007</v>
      </c>
    </row>
    <row r="21706" spans="1:6" x14ac:dyDescent="0.3">
      <c r="A21706" s="336">
        <v>68520</v>
      </c>
      <c r="B21706" s="2" t="s">
        <v>295</v>
      </c>
      <c r="C21706" s="429">
        <v>7.5098459999999996</v>
      </c>
      <c r="D21706" s="429">
        <v>2.8988149999999999</v>
      </c>
      <c r="E21706" s="429">
        <v>4.6110309999999997</v>
      </c>
      <c r="F21706" s="429">
        <v>20.271123999999997</v>
      </c>
    </row>
    <row r="21707" spans="1:6" x14ac:dyDescent="0.3">
      <c r="A21707" s="336">
        <v>68521</v>
      </c>
      <c r="B21707" s="2" t="s">
        <v>295</v>
      </c>
      <c r="C21707" s="429">
        <v>7.6119240000000001</v>
      </c>
      <c r="D21707" s="429">
        <v>2.7006459999999999</v>
      </c>
      <c r="E21707" s="429">
        <v>4.9112780000000003</v>
      </c>
      <c r="F21707" s="429">
        <v>21.633714000000015</v>
      </c>
    </row>
    <row r="21708" spans="1:6" x14ac:dyDescent="0.3">
      <c r="A21708" s="336">
        <v>68522</v>
      </c>
      <c r="B21708" s="2" t="s">
        <v>295</v>
      </c>
      <c r="C21708" s="429">
        <v>7.6997249999999999</v>
      </c>
      <c r="D21708" s="429">
        <v>2.7116400000000001</v>
      </c>
      <c r="E21708" s="429">
        <v>4.9880849999999999</v>
      </c>
      <c r="F21708" s="429">
        <v>21.917525000000001</v>
      </c>
    </row>
    <row r="21709" spans="1:6" x14ac:dyDescent="0.3">
      <c r="A21709" s="336">
        <v>68523</v>
      </c>
      <c r="B21709" s="2" t="s">
        <v>295</v>
      </c>
      <c r="C21709" s="429">
        <v>7.7278200000000004</v>
      </c>
      <c r="D21709" s="429">
        <v>2.7482959999999999</v>
      </c>
      <c r="E21709" s="429">
        <v>4.9795240000000005</v>
      </c>
      <c r="F21709" s="429">
        <v>21.842793999999994</v>
      </c>
    </row>
    <row r="21710" spans="1:6" x14ac:dyDescent="0.3">
      <c r="A21710" s="336">
        <v>68524</v>
      </c>
      <c r="B21710" s="2" t="s">
        <v>295</v>
      </c>
      <c r="C21710" s="429">
        <v>7.6608939999999999</v>
      </c>
      <c r="D21710" s="429">
        <v>2.6768049999999999</v>
      </c>
      <c r="E21710" s="429">
        <v>4.984089</v>
      </c>
      <c r="F21710" s="429">
        <v>22.113030999999996</v>
      </c>
    </row>
    <row r="21711" spans="1:6" x14ac:dyDescent="0.3">
      <c r="A21711" s="336">
        <v>68526</v>
      </c>
      <c r="B21711" s="2" t="s">
        <v>295</v>
      </c>
      <c r="C21711" s="429">
        <v>7.5381780000000003</v>
      </c>
      <c r="D21711" s="429">
        <v>2.9177710000000001</v>
      </c>
      <c r="E21711" s="429">
        <v>4.6204070000000002</v>
      </c>
      <c r="F21711" s="429">
        <v>20.450882000000004</v>
      </c>
    </row>
    <row r="21712" spans="1:6" x14ac:dyDescent="0.3">
      <c r="A21712" s="336">
        <v>68527</v>
      </c>
      <c r="B21712" s="2" t="s">
        <v>295</v>
      </c>
      <c r="C21712" s="429">
        <v>7.4836729999999996</v>
      </c>
      <c r="D21712" s="429">
        <v>2.8996499999999998</v>
      </c>
      <c r="E21712" s="429">
        <v>4.5840230000000002</v>
      </c>
      <c r="F21712" s="429">
        <v>20.022745999999991</v>
      </c>
    </row>
    <row r="21713" spans="1:6" x14ac:dyDescent="0.3">
      <c r="A21713" s="336">
        <v>68528</v>
      </c>
      <c r="B21713" s="2" t="s">
        <v>295</v>
      </c>
      <c r="C21713" s="429">
        <v>7.688885</v>
      </c>
      <c r="D21713" s="429">
        <v>2.6915619999999998</v>
      </c>
      <c r="E21713" s="429">
        <v>4.9973229999999997</v>
      </c>
      <c r="F21713" s="429">
        <v>22.140266999999994</v>
      </c>
    </row>
    <row r="21714" spans="1:6" x14ac:dyDescent="0.3">
      <c r="A21714" s="336">
        <v>68531</v>
      </c>
      <c r="B21714" s="2" t="s">
        <v>295</v>
      </c>
      <c r="C21714" s="429">
        <v>7.5797780000000001</v>
      </c>
      <c r="D21714" s="429">
        <v>2.6735500000000001</v>
      </c>
      <c r="E21714" s="429">
        <v>4.9062280000000005</v>
      </c>
      <c r="F21714" s="429">
        <v>21.659303999999992</v>
      </c>
    </row>
    <row r="21715" spans="1:6" x14ac:dyDescent="0.3">
      <c r="A21715" s="336">
        <v>68532</v>
      </c>
      <c r="B21715" s="2" t="s">
        <v>295</v>
      </c>
      <c r="C21715" s="429">
        <v>7.7105269999999999</v>
      </c>
      <c r="D21715" s="429">
        <v>2.6933479999999999</v>
      </c>
      <c r="E21715" s="429">
        <v>5.0171790000000005</v>
      </c>
      <c r="F21715" s="429">
        <v>22.277229999999982</v>
      </c>
    </row>
    <row r="21716" spans="1:6" x14ac:dyDescent="0.3">
      <c r="A21716" s="336">
        <v>68583</v>
      </c>
      <c r="B21716" s="2" t="s">
        <v>295</v>
      </c>
      <c r="C21716" s="429">
        <v>7.5917209999999997</v>
      </c>
      <c r="D21716" s="429">
        <v>2.7603049999999998</v>
      </c>
      <c r="E21716" s="429">
        <v>4.8314159999999999</v>
      </c>
      <c r="F21716" s="429">
        <v>21.224651000000001</v>
      </c>
    </row>
    <row r="21717" spans="1:6" x14ac:dyDescent="0.3">
      <c r="A21717" s="336">
        <v>68588</v>
      </c>
      <c r="B21717" s="2" t="s">
        <v>295</v>
      </c>
      <c r="C21717" s="429">
        <v>7.6326729999999996</v>
      </c>
      <c r="D21717" s="429">
        <v>2.735284</v>
      </c>
      <c r="E21717" s="429">
        <v>4.8973889999999995</v>
      </c>
      <c r="F21717" s="429">
        <v>21.522432000000002</v>
      </c>
    </row>
    <row r="21718" spans="1:6" x14ac:dyDescent="0.3">
      <c r="A21718" s="336">
        <v>68601</v>
      </c>
      <c r="B21718" s="2" t="s">
        <v>295</v>
      </c>
      <c r="C21718" s="429">
        <v>7.4687609999999998</v>
      </c>
      <c r="D21718" s="429">
        <v>2.741212</v>
      </c>
      <c r="E21718" s="429">
        <v>4.7275489999999998</v>
      </c>
      <c r="F21718" s="429">
        <v>22.077908999999998</v>
      </c>
    </row>
    <row r="21719" spans="1:6" x14ac:dyDescent="0.3">
      <c r="A21719" s="336">
        <v>68620</v>
      </c>
      <c r="B21719" s="2" t="s">
        <v>295</v>
      </c>
      <c r="C21719" s="429">
        <v>7.418425</v>
      </c>
      <c r="D21719" s="429">
        <v>3.0282119999999999</v>
      </c>
      <c r="E21719" s="429">
        <v>4.3902130000000001</v>
      </c>
      <c r="F21719" s="429">
        <v>22.625793000000005</v>
      </c>
    </row>
    <row r="21720" spans="1:6" x14ac:dyDescent="0.3">
      <c r="A21720" s="336">
        <v>68621</v>
      </c>
      <c r="B21720" s="2" t="s">
        <v>295</v>
      </c>
      <c r="C21720" s="429">
        <v>7.2793580000000002</v>
      </c>
      <c r="D21720" s="429">
        <v>2.5876950000000001</v>
      </c>
      <c r="E21720" s="429">
        <v>4.6916630000000001</v>
      </c>
      <c r="F21720" s="429">
        <v>20.115457999999997</v>
      </c>
    </row>
    <row r="21721" spans="1:6" x14ac:dyDescent="0.3">
      <c r="A21721" s="336">
        <v>68622</v>
      </c>
      <c r="B21721" s="2" t="s">
        <v>295</v>
      </c>
      <c r="C21721" s="429">
        <v>7.5059490000000002</v>
      </c>
      <c r="D21721" s="429">
        <v>3.0013719999999999</v>
      </c>
      <c r="E21721" s="429">
        <v>4.5045770000000003</v>
      </c>
      <c r="F21721" s="429">
        <v>24.467683999999995</v>
      </c>
    </row>
    <row r="21722" spans="1:6" x14ac:dyDescent="0.3">
      <c r="A21722" s="336">
        <v>68623</v>
      </c>
      <c r="B21722" s="2" t="s">
        <v>295</v>
      </c>
      <c r="C21722" s="429">
        <v>7.4952860000000001</v>
      </c>
      <c r="D21722" s="429">
        <v>2.8786330000000002</v>
      </c>
      <c r="E21722" s="429">
        <v>4.6166529999999995</v>
      </c>
      <c r="F21722" s="429">
        <v>23.730520999999996</v>
      </c>
    </row>
    <row r="21723" spans="1:6" x14ac:dyDescent="0.3">
      <c r="A21723" s="336">
        <v>68624</v>
      </c>
      <c r="B21723" s="2" t="s">
        <v>295</v>
      </c>
      <c r="C21723" s="429">
        <v>7.4794029999999996</v>
      </c>
      <c r="D21723" s="429">
        <v>2.5865849999999999</v>
      </c>
      <c r="E21723" s="429">
        <v>4.8928180000000001</v>
      </c>
      <c r="F21723" s="429">
        <v>21.724272000000003</v>
      </c>
    </row>
    <row r="21724" spans="1:6" x14ac:dyDescent="0.3">
      <c r="A21724" s="336">
        <v>68626</v>
      </c>
      <c r="B21724" s="2" t="s">
        <v>295</v>
      </c>
      <c r="C21724" s="429">
        <v>7.4840179999999998</v>
      </c>
      <c r="D21724" s="429">
        <v>2.4940220000000002</v>
      </c>
      <c r="E21724" s="429">
        <v>4.9899959999999997</v>
      </c>
      <c r="F21724" s="429">
        <v>21.301295999999994</v>
      </c>
    </row>
    <row r="21725" spans="1:6" x14ac:dyDescent="0.3">
      <c r="A21725" s="336">
        <v>68627</v>
      </c>
      <c r="B21725" s="2" t="s">
        <v>295</v>
      </c>
      <c r="C21725" s="429">
        <v>7.4630840000000003</v>
      </c>
      <c r="D21725" s="429">
        <v>2.9039429999999999</v>
      </c>
      <c r="E21725" s="429">
        <v>4.5591410000000003</v>
      </c>
      <c r="F21725" s="429">
        <v>23.471095000000002</v>
      </c>
    </row>
    <row r="21726" spans="1:6" x14ac:dyDescent="0.3">
      <c r="A21726" s="336">
        <v>68628</v>
      </c>
      <c r="B21726" s="2" t="s">
        <v>295</v>
      </c>
      <c r="C21726" s="429">
        <v>7.6464970000000001</v>
      </c>
      <c r="D21726" s="429">
        <v>2.9997720000000001</v>
      </c>
      <c r="E21726" s="429">
        <v>4.646725</v>
      </c>
      <c r="F21726" s="429">
        <v>23.995526000000002</v>
      </c>
    </row>
    <row r="21727" spans="1:6" x14ac:dyDescent="0.3">
      <c r="A21727" s="336">
        <v>68629</v>
      </c>
      <c r="B21727" s="2" t="s">
        <v>295</v>
      </c>
      <c r="C21727" s="429">
        <v>7.2785890000000002</v>
      </c>
      <c r="D21727" s="429">
        <v>2.6619329999999999</v>
      </c>
      <c r="E21727" s="429">
        <v>4.6166560000000008</v>
      </c>
      <c r="F21727" s="429">
        <v>21.012061000000003</v>
      </c>
    </row>
    <row r="21728" spans="1:6" x14ac:dyDescent="0.3">
      <c r="A21728" s="336">
        <v>68631</v>
      </c>
      <c r="B21728" s="2" t="s">
        <v>295</v>
      </c>
      <c r="C21728" s="429">
        <v>7.3649979999999999</v>
      </c>
      <c r="D21728" s="429">
        <v>2.8325659999999999</v>
      </c>
      <c r="E21728" s="429">
        <v>4.532432</v>
      </c>
      <c r="F21728" s="429">
        <v>21.890051</v>
      </c>
    </row>
    <row r="21729" spans="1:6" x14ac:dyDescent="0.3">
      <c r="A21729" s="336">
        <v>68632</v>
      </c>
      <c r="B21729" s="2" t="s">
        <v>295</v>
      </c>
      <c r="C21729" s="429">
        <v>7.4811240000000003</v>
      </c>
      <c r="D21729" s="429">
        <v>2.483247</v>
      </c>
      <c r="E21729" s="429">
        <v>4.9978770000000008</v>
      </c>
      <c r="F21729" s="429">
        <v>21.373295999999989</v>
      </c>
    </row>
    <row r="21730" spans="1:6" x14ac:dyDescent="0.3">
      <c r="A21730" s="336">
        <v>68633</v>
      </c>
      <c r="B21730" s="2" t="s">
        <v>295</v>
      </c>
      <c r="C21730" s="429">
        <v>7.2311759999999996</v>
      </c>
      <c r="D21730" s="429">
        <v>2.571142</v>
      </c>
      <c r="E21730" s="429">
        <v>4.6600339999999996</v>
      </c>
      <c r="F21730" s="429">
        <v>20.231928</v>
      </c>
    </row>
    <row r="21731" spans="1:6" x14ac:dyDescent="0.3">
      <c r="A21731" s="336">
        <v>68635</v>
      </c>
      <c r="B21731" s="2" t="s">
        <v>295</v>
      </c>
      <c r="C21731" s="429">
        <v>7.5238759999999996</v>
      </c>
      <c r="D21731" s="429">
        <v>2.6110859999999998</v>
      </c>
      <c r="E21731" s="429">
        <v>4.9127899999999993</v>
      </c>
      <c r="F21731" s="429">
        <v>21.587428999999997</v>
      </c>
    </row>
    <row r="21732" spans="1:6" x14ac:dyDescent="0.3">
      <c r="A21732" s="336">
        <v>68636</v>
      </c>
      <c r="B21732" s="2" t="s">
        <v>295</v>
      </c>
      <c r="C21732" s="429">
        <v>7.3997460000000004</v>
      </c>
      <c r="D21732" s="429">
        <v>2.982116</v>
      </c>
      <c r="E21732" s="429">
        <v>4.4176300000000008</v>
      </c>
      <c r="F21732" s="429">
        <v>23.314458999999996</v>
      </c>
    </row>
    <row r="21733" spans="1:6" x14ac:dyDescent="0.3">
      <c r="A21733" s="336">
        <v>68637</v>
      </c>
      <c r="B21733" s="2" t="s">
        <v>295</v>
      </c>
      <c r="C21733" s="429">
        <v>7.5129109999999999</v>
      </c>
      <c r="D21733" s="429">
        <v>3.0126189999999999</v>
      </c>
      <c r="E21733" s="429">
        <v>4.500292</v>
      </c>
      <c r="F21733" s="429">
        <v>24.947309000000004</v>
      </c>
    </row>
    <row r="21734" spans="1:6" x14ac:dyDescent="0.3">
      <c r="A21734" s="336">
        <v>68638</v>
      </c>
      <c r="B21734" s="2" t="s">
        <v>295</v>
      </c>
      <c r="C21734" s="429">
        <v>7.5342969999999996</v>
      </c>
      <c r="D21734" s="429">
        <v>2.8475299999999999</v>
      </c>
      <c r="E21734" s="429">
        <v>4.6867669999999997</v>
      </c>
      <c r="F21734" s="429">
        <v>24.147797999999995</v>
      </c>
    </row>
    <row r="21735" spans="1:6" x14ac:dyDescent="0.3">
      <c r="A21735" s="336">
        <v>68640</v>
      </c>
      <c r="B21735" s="2" t="s">
        <v>295</v>
      </c>
      <c r="C21735" s="429">
        <v>7.5496259999999999</v>
      </c>
      <c r="D21735" s="429">
        <v>3.0359850000000002</v>
      </c>
      <c r="E21735" s="429">
        <v>4.5136409999999998</v>
      </c>
      <c r="F21735" s="429">
        <v>23.16948</v>
      </c>
    </row>
    <row r="21736" spans="1:6" x14ac:dyDescent="0.3">
      <c r="A21736" s="336">
        <v>68641</v>
      </c>
      <c r="B21736" s="2" t="s">
        <v>295</v>
      </c>
      <c r="C21736" s="429">
        <v>7.2416869999999998</v>
      </c>
      <c r="D21736" s="429">
        <v>2.6026919999999998</v>
      </c>
      <c r="E21736" s="429">
        <v>4.6389949999999995</v>
      </c>
      <c r="F21736" s="429">
        <v>20.544238000000004</v>
      </c>
    </row>
    <row r="21737" spans="1:6" x14ac:dyDescent="0.3">
      <c r="A21737" s="336">
        <v>68642</v>
      </c>
      <c r="B21737" s="2" t="s">
        <v>295</v>
      </c>
      <c r="C21737" s="429">
        <v>7.3674939999999998</v>
      </c>
      <c r="D21737" s="429">
        <v>2.9629029999999998</v>
      </c>
      <c r="E21737" s="429">
        <v>4.4045909999999999</v>
      </c>
      <c r="F21737" s="429">
        <v>22.217134999999995</v>
      </c>
    </row>
    <row r="21738" spans="1:6" x14ac:dyDescent="0.3">
      <c r="A21738" s="336">
        <v>68643</v>
      </c>
      <c r="B21738" s="2" t="s">
        <v>295</v>
      </c>
      <c r="C21738" s="429">
        <v>7.3449739999999997</v>
      </c>
      <c r="D21738" s="429">
        <v>2.7317580000000001</v>
      </c>
      <c r="E21738" s="429">
        <v>4.6132159999999995</v>
      </c>
      <c r="F21738" s="429">
        <v>21.526983000000012</v>
      </c>
    </row>
    <row r="21739" spans="1:6" x14ac:dyDescent="0.3">
      <c r="A21739" s="336">
        <v>68644</v>
      </c>
      <c r="B21739" s="2" t="s">
        <v>295</v>
      </c>
      <c r="C21739" s="429">
        <v>7.3697480000000004</v>
      </c>
      <c r="D21739" s="429">
        <v>3.043695</v>
      </c>
      <c r="E21739" s="429">
        <v>4.3260529999999999</v>
      </c>
      <c r="F21739" s="429">
        <v>22.336446000000002</v>
      </c>
    </row>
    <row r="21740" spans="1:6" x14ac:dyDescent="0.3">
      <c r="A21740" s="336">
        <v>68647</v>
      </c>
      <c r="B21740" s="2" t="s">
        <v>295</v>
      </c>
      <c r="C21740" s="429">
        <v>7.5105190000000004</v>
      </c>
      <c r="D21740" s="429">
        <v>2.9899100000000001</v>
      </c>
      <c r="E21740" s="429">
        <v>4.5206090000000003</v>
      </c>
      <c r="F21740" s="429">
        <v>22.747538000000006</v>
      </c>
    </row>
    <row r="21741" spans="1:6" x14ac:dyDescent="0.3">
      <c r="A21741" s="336">
        <v>68648</v>
      </c>
      <c r="B21741" s="2" t="s">
        <v>295</v>
      </c>
      <c r="C21741" s="429">
        <v>7.3724980000000002</v>
      </c>
      <c r="D21741" s="429">
        <v>2.482145</v>
      </c>
      <c r="E21741" s="429">
        <v>4.8903530000000002</v>
      </c>
      <c r="F21741" s="429">
        <v>20.669891000000003</v>
      </c>
    </row>
    <row r="21742" spans="1:6" x14ac:dyDescent="0.3">
      <c r="A21742" s="336">
        <v>68649</v>
      </c>
      <c r="B21742" s="2" t="s">
        <v>295</v>
      </c>
      <c r="C21742" s="429">
        <v>7.3045039999999997</v>
      </c>
      <c r="D21742" s="429">
        <v>2.5176270000000001</v>
      </c>
      <c r="E21742" s="429">
        <v>4.7868769999999996</v>
      </c>
      <c r="F21742" s="429">
        <v>20.34414000000001</v>
      </c>
    </row>
    <row r="21743" spans="1:6" x14ac:dyDescent="0.3">
      <c r="A21743" s="336">
        <v>68651</v>
      </c>
      <c r="B21743" s="2" t="s">
        <v>295</v>
      </c>
      <c r="C21743" s="429">
        <v>7.6404629999999996</v>
      </c>
      <c r="D21743" s="429">
        <v>3.0091489999999999</v>
      </c>
      <c r="E21743" s="429">
        <v>4.6313139999999997</v>
      </c>
      <c r="F21743" s="429">
        <v>22.966231000000001</v>
      </c>
    </row>
    <row r="21744" spans="1:6" x14ac:dyDescent="0.3">
      <c r="A21744" s="336">
        <v>68652</v>
      </c>
      <c r="B21744" s="2" t="s">
        <v>295</v>
      </c>
      <c r="C21744" s="429">
        <v>7.3985200000000004</v>
      </c>
      <c r="D21744" s="429">
        <v>2.997849</v>
      </c>
      <c r="E21744" s="429">
        <v>4.4006710000000009</v>
      </c>
      <c r="F21744" s="429">
        <v>23.099301000000004</v>
      </c>
    </row>
    <row r="21745" spans="1:6" x14ac:dyDescent="0.3">
      <c r="A21745" s="336">
        <v>68653</v>
      </c>
      <c r="B21745" s="2" t="s">
        <v>295</v>
      </c>
      <c r="C21745" s="429">
        <v>7.428547</v>
      </c>
      <c r="D21745" s="429">
        <v>2.905726</v>
      </c>
      <c r="E21745" s="429">
        <v>4.5228210000000004</v>
      </c>
      <c r="F21745" s="429">
        <v>22.263318999999996</v>
      </c>
    </row>
    <row r="21746" spans="1:6" x14ac:dyDescent="0.3">
      <c r="A21746" s="336">
        <v>68654</v>
      </c>
      <c r="B21746" s="2" t="s">
        <v>295</v>
      </c>
      <c r="C21746" s="429">
        <v>7.6752700000000003</v>
      </c>
      <c r="D21746" s="429">
        <v>3.081248</v>
      </c>
      <c r="E21746" s="429">
        <v>4.5940220000000007</v>
      </c>
      <c r="F21746" s="429">
        <v>23.584284999999994</v>
      </c>
    </row>
    <row r="21747" spans="1:6" x14ac:dyDescent="0.3">
      <c r="A21747" s="336">
        <v>68655</v>
      </c>
      <c r="B21747" s="2" t="s">
        <v>295</v>
      </c>
      <c r="C21747" s="429">
        <v>7.4349309999999997</v>
      </c>
      <c r="D21747" s="429">
        <v>2.9178860000000002</v>
      </c>
      <c r="E21747" s="429">
        <v>4.5170449999999995</v>
      </c>
      <c r="F21747" s="429">
        <v>23.537967999999996</v>
      </c>
    </row>
    <row r="21748" spans="1:6" x14ac:dyDescent="0.3">
      <c r="A21748" s="336">
        <v>68658</v>
      </c>
      <c r="B21748" s="2" t="s">
        <v>295</v>
      </c>
      <c r="C21748" s="429">
        <v>7.5469989999999996</v>
      </c>
      <c r="D21748" s="429">
        <v>2.7285900000000001</v>
      </c>
      <c r="E21748" s="429">
        <v>4.8184089999999991</v>
      </c>
      <c r="F21748" s="429">
        <v>21.924422</v>
      </c>
    </row>
    <row r="21749" spans="1:6" x14ac:dyDescent="0.3">
      <c r="A21749" s="336">
        <v>68659</v>
      </c>
      <c r="B21749" s="2" t="s">
        <v>295</v>
      </c>
      <c r="C21749" s="429">
        <v>7.351458</v>
      </c>
      <c r="D21749" s="429">
        <v>2.4795090000000002</v>
      </c>
      <c r="E21749" s="429">
        <v>4.8719489999999999</v>
      </c>
      <c r="F21749" s="429">
        <v>20.850476</v>
      </c>
    </row>
    <row r="21750" spans="1:6" x14ac:dyDescent="0.3">
      <c r="A21750" s="336">
        <v>68660</v>
      </c>
      <c r="B21750" s="2" t="s">
        <v>295</v>
      </c>
      <c r="C21750" s="429">
        <v>7.4831899999999996</v>
      </c>
      <c r="D21750" s="429">
        <v>3.041131</v>
      </c>
      <c r="E21750" s="429">
        <v>4.4420589999999995</v>
      </c>
      <c r="F21750" s="429">
        <v>22.611269000000004</v>
      </c>
    </row>
    <row r="21751" spans="1:6" x14ac:dyDescent="0.3">
      <c r="A21751" s="336">
        <v>68661</v>
      </c>
      <c r="B21751" s="2" t="s">
        <v>295</v>
      </c>
      <c r="C21751" s="429">
        <v>7.4045820000000004</v>
      </c>
      <c r="D21751" s="429">
        <v>2.5160469999999999</v>
      </c>
      <c r="E21751" s="429">
        <v>4.888535000000001</v>
      </c>
      <c r="F21751" s="429">
        <v>21.312508999999991</v>
      </c>
    </row>
    <row r="21752" spans="1:6" x14ac:dyDescent="0.3">
      <c r="A21752" s="336">
        <v>68662</v>
      </c>
      <c r="B21752" s="2" t="s">
        <v>295</v>
      </c>
      <c r="C21752" s="429">
        <v>7.5580129999999999</v>
      </c>
      <c r="D21752" s="429">
        <v>2.8743479999999999</v>
      </c>
      <c r="E21752" s="429">
        <v>4.6836649999999995</v>
      </c>
      <c r="F21752" s="429">
        <v>22.357455999999996</v>
      </c>
    </row>
    <row r="21753" spans="1:6" x14ac:dyDescent="0.3">
      <c r="A21753" s="336">
        <v>68663</v>
      </c>
      <c r="B21753" s="2" t="s">
        <v>295</v>
      </c>
      <c r="C21753" s="429">
        <v>7.6140540000000003</v>
      </c>
      <c r="D21753" s="429">
        <v>3.0204900000000001</v>
      </c>
      <c r="E21753" s="429">
        <v>4.5935640000000006</v>
      </c>
      <c r="F21753" s="429">
        <v>23.251793999999993</v>
      </c>
    </row>
    <row r="21754" spans="1:6" x14ac:dyDescent="0.3">
      <c r="A21754" s="336">
        <v>68665</v>
      </c>
      <c r="B21754" s="2" t="s">
        <v>295</v>
      </c>
      <c r="C21754" s="429">
        <v>7.4338290000000002</v>
      </c>
      <c r="D21754" s="429">
        <v>2.9065089999999998</v>
      </c>
      <c r="E21754" s="429">
        <v>4.5273200000000005</v>
      </c>
      <c r="F21754" s="429">
        <v>24.14359700000001</v>
      </c>
    </row>
    <row r="21755" spans="1:6" x14ac:dyDescent="0.3">
      <c r="A21755" s="336">
        <v>68666</v>
      </c>
      <c r="B21755" s="2" t="s">
        <v>295</v>
      </c>
      <c r="C21755" s="429">
        <v>7.6875080000000002</v>
      </c>
      <c r="D21755" s="429">
        <v>3.0631189999999999</v>
      </c>
      <c r="E21755" s="429">
        <v>4.6243890000000007</v>
      </c>
      <c r="F21755" s="429">
        <v>22.857269999999996</v>
      </c>
    </row>
    <row r="21756" spans="1:6" x14ac:dyDescent="0.3">
      <c r="A21756" s="336">
        <v>68667</v>
      </c>
      <c r="B21756" s="2" t="s">
        <v>295</v>
      </c>
      <c r="C21756" s="429">
        <v>7.643821</v>
      </c>
      <c r="D21756" s="429">
        <v>2.8545479999999999</v>
      </c>
      <c r="E21756" s="429">
        <v>4.7892729999999997</v>
      </c>
      <c r="F21756" s="429">
        <v>22.265831000000006</v>
      </c>
    </row>
    <row r="21757" spans="1:6" x14ac:dyDescent="0.3">
      <c r="A21757" s="336">
        <v>68669</v>
      </c>
      <c r="B21757" s="2" t="s">
        <v>295</v>
      </c>
      <c r="C21757" s="429">
        <v>7.5935699999999997</v>
      </c>
      <c r="D21757" s="429">
        <v>2.7427800000000002</v>
      </c>
      <c r="E21757" s="429">
        <v>4.8507899999999999</v>
      </c>
      <c r="F21757" s="429">
        <v>21.932698000000002</v>
      </c>
    </row>
    <row r="21758" spans="1:6" x14ac:dyDescent="0.3">
      <c r="A21758" s="336">
        <v>68701</v>
      </c>
      <c r="B21758" s="2" t="s">
        <v>295</v>
      </c>
      <c r="C21758" s="429">
        <v>7.2864699999999996</v>
      </c>
      <c r="D21758" s="429">
        <v>2.869624</v>
      </c>
      <c r="E21758" s="429">
        <v>4.4168459999999996</v>
      </c>
      <c r="F21758" s="429">
        <v>22.791387999999987</v>
      </c>
    </row>
    <row r="21759" spans="1:6" x14ac:dyDescent="0.3">
      <c r="A21759" s="336">
        <v>68710</v>
      </c>
      <c r="B21759" s="2" t="s">
        <v>295</v>
      </c>
      <c r="C21759" s="429">
        <v>7.1481779999999997</v>
      </c>
      <c r="D21759" s="429">
        <v>2.8711859999999998</v>
      </c>
      <c r="E21759" s="429">
        <v>4.2769919999999999</v>
      </c>
      <c r="F21759" s="429">
        <v>20.606261000000007</v>
      </c>
    </row>
    <row r="21760" spans="1:6" x14ac:dyDescent="0.3">
      <c r="A21760" s="336">
        <v>68711</v>
      </c>
      <c r="B21760" s="2" t="s">
        <v>295</v>
      </c>
      <c r="C21760" s="429">
        <v>7.6117299999999997</v>
      </c>
      <c r="D21760" s="429">
        <v>3.1610939999999998</v>
      </c>
      <c r="E21760" s="429">
        <v>4.4506359999999994</v>
      </c>
      <c r="F21760" s="429">
        <v>24.943513999999997</v>
      </c>
    </row>
    <row r="21761" spans="1:6" x14ac:dyDescent="0.3">
      <c r="A21761" s="336">
        <v>68713</v>
      </c>
      <c r="B21761" s="2" t="s">
        <v>295</v>
      </c>
      <c r="C21761" s="429">
        <v>7.7049880000000002</v>
      </c>
      <c r="D21761" s="429">
        <v>3.056495</v>
      </c>
      <c r="E21761" s="429">
        <v>4.6484930000000002</v>
      </c>
      <c r="F21761" s="429">
        <v>25.624412</v>
      </c>
    </row>
    <row r="21762" spans="1:6" x14ac:dyDescent="0.3">
      <c r="A21762" s="336">
        <v>68714</v>
      </c>
      <c r="B21762" s="2" t="s">
        <v>295</v>
      </c>
      <c r="C21762" s="429">
        <v>7.7210010000000002</v>
      </c>
      <c r="D21762" s="429">
        <v>3.0580699999999998</v>
      </c>
      <c r="E21762" s="429">
        <v>4.6629310000000004</v>
      </c>
      <c r="F21762" s="429">
        <v>26.442335</v>
      </c>
    </row>
    <row r="21763" spans="1:6" x14ac:dyDescent="0.3">
      <c r="A21763" s="336">
        <v>68715</v>
      </c>
      <c r="B21763" s="2" t="s">
        <v>295</v>
      </c>
      <c r="C21763" s="429">
        <v>7.3222880000000004</v>
      </c>
      <c r="D21763" s="429">
        <v>2.953856</v>
      </c>
      <c r="E21763" s="429">
        <v>4.3684320000000003</v>
      </c>
      <c r="F21763" s="429">
        <v>22.889284999999994</v>
      </c>
    </row>
    <row r="21764" spans="1:6" x14ac:dyDescent="0.3">
      <c r="A21764" s="336">
        <v>68716</v>
      </c>
      <c r="B21764" s="2" t="s">
        <v>295</v>
      </c>
      <c r="C21764" s="429">
        <v>7.1536059999999999</v>
      </c>
      <c r="D21764" s="429">
        <v>2.6911480000000001</v>
      </c>
      <c r="E21764" s="429">
        <v>4.4624579999999998</v>
      </c>
      <c r="F21764" s="429">
        <v>19.682624000000004</v>
      </c>
    </row>
    <row r="21765" spans="1:6" x14ac:dyDescent="0.3">
      <c r="A21765" s="336">
        <v>68717</v>
      </c>
      <c r="B21765" s="2" t="s">
        <v>295</v>
      </c>
      <c r="C21765" s="429">
        <v>7.2331820000000002</v>
      </c>
      <c r="D21765" s="429">
        <v>2.6746539999999999</v>
      </c>
      <c r="E21765" s="429">
        <v>4.5585280000000008</v>
      </c>
      <c r="F21765" s="429">
        <v>22.157435000000007</v>
      </c>
    </row>
    <row r="21766" spans="1:6" x14ac:dyDescent="0.3">
      <c r="A21766" s="336">
        <v>68718</v>
      </c>
      <c r="B21766" s="2" t="s">
        <v>295</v>
      </c>
      <c r="C21766" s="429">
        <v>7.4025230000000004</v>
      </c>
      <c r="D21766" s="429">
        <v>2.7176520000000002</v>
      </c>
      <c r="E21766" s="429">
        <v>4.6848710000000002</v>
      </c>
      <c r="F21766" s="429">
        <v>23.783704999999994</v>
      </c>
    </row>
    <row r="21767" spans="1:6" x14ac:dyDescent="0.3">
      <c r="A21767" s="336">
        <v>68719</v>
      </c>
      <c r="B21767" s="2" t="s">
        <v>295</v>
      </c>
      <c r="C21767" s="429">
        <v>7.6390070000000003</v>
      </c>
      <c r="D21767" s="429">
        <v>2.871877</v>
      </c>
      <c r="E21767" s="429">
        <v>4.7671299999999999</v>
      </c>
      <c r="F21767" s="429">
        <v>25.585152000000004</v>
      </c>
    </row>
    <row r="21768" spans="1:6" x14ac:dyDescent="0.3">
      <c r="A21768" s="336">
        <v>68720</v>
      </c>
      <c r="B21768" s="2" t="s">
        <v>295</v>
      </c>
      <c r="C21768" s="429">
        <v>7.434437</v>
      </c>
      <c r="D21768" s="429">
        <v>2.8663820000000002</v>
      </c>
      <c r="E21768" s="429">
        <v>4.5680549999999993</v>
      </c>
      <c r="F21768" s="429">
        <v>23.962613000000001</v>
      </c>
    </row>
    <row r="21769" spans="1:6" x14ac:dyDescent="0.3">
      <c r="A21769" s="336">
        <v>68722</v>
      </c>
      <c r="B21769" s="2" t="s">
        <v>295</v>
      </c>
      <c r="C21769" s="429">
        <v>7.7323440000000003</v>
      </c>
      <c r="D21769" s="429">
        <v>2.8824649999999998</v>
      </c>
      <c r="E21769" s="429">
        <v>4.8498790000000005</v>
      </c>
      <c r="F21769" s="429">
        <v>26.115911999999994</v>
      </c>
    </row>
    <row r="21770" spans="1:6" x14ac:dyDescent="0.3">
      <c r="A21770" s="336">
        <v>68723</v>
      </c>
      <c r="B21770" s="2" t="s">
        <v>295</v>
      </c>
      <c r="C21770" s="429">
        <v>7.2081369999999998</v>
      </c>
      <c r="D21770" s="429">
        <v>2.726947</v>
      </c>
      <c r="E21770" s="429">
        <v>4.4811899999999998</v>
      </c>
      <c r="F21770" s="429">
        <v>21.693164000000007</v>
      </c>
    </row>
    <row r="21771" spans="1:6" x14ac:dyDescent="0.3">
      <c r="A21771" s="336">
        <v>68724</v>
      </c>
      <c r="B21771" s="2" t="s">
        <v>295</v>
      </c>
      <c r="C21771" s="429">
        <v>7.4699900000000001</v>
      </c>
      <c r="D21771" s="429">
        <v>2.774235</v>
      </c>
      <c r="E21771" s="429">
        <v>4.6957550000000001</v>
      </c>
      <c r="F21771" s="429">
        <v>24.413857999999998</v>
      </c>
    </row>
    <row r="21772" spans="1:6" x14ac:dyDescent="0.3">
      <c r="A21772" s="336">
        <v>68725</v>
      </c>
      <c r="B21772" s="2" t="s">
        <v>295</v>
      </c>
      <c r="C21772" s="429">
        <v>7.5586539999999998</v>
      </c>
      <c r="D21772" s="429">
        <v>3.1049509999999998</v>
      </c>
      <c r="E21772" s="429">
        <v>4.453703</v>
      </c>
      <c r="F21772" s="429">
        <v>24.505738999999995</v>
      </c>
    </row>
    <row r="21773" spans="1:6" x14ac:dyDescent="0.3">
      <c r="A21773" s="336">
        <v>68726</v>
      </c>
      <c r="B21773" s="2" t="s">
        <v>295</v>
      </c>
      <c r="C21773" s="429">
        <v>7.4118079999999997</v>
      </c>
      <c r="D21773" s="429">
        <v>2.9544450000000002</v>
      </c>
      <c r="E21773" s="429">
        <v>4.4573629999999991</v>
      </c>
      <c r="F21773" s="429">
        <v>23.80484100000001</v>
      </c>
    </row>
    <row r="21774" spans="1:6" x14ac:dyDescent="0.3">
      <c r="A21774" s="336">
        <v>68727</v>
      </c>
      <c r="B21774" s="2" t="s">
        <v>295</v>
      </c>
      <c r="C21774" s="429">
        <v>7.3169729999999999</v>
      </c>
      <c r="D21774" s="429">
        <v>2.6240679999999998</v>
      </c>
      <c r="E21774" s="429">
        <v>4.6929049999999997</v>
      </c>
      <c r="F21774" s="429">
        <v>22.700782000000004</v>
      </c>
    </row>
    <row r="21775" spans="1:6" x14ac:dyDescent="0.3">
      <c r="A21775" s="336">
        <v>68728</v>
      </c>
      <c r="B21775" s="2" t="s">
        <v>295</v>
      </c>
      <c r="C21775" s="429">
        <v>7.1660190000000004</v>
      </c>
      <c r="D21775" s="429">
        <v>2.824989</v>
      </c>
      <c r="E21775" s="429">
        <v>4.3410299999999999</v>
      </c>
      <c r="F21775" s="429">
        <v>20.651947999999997</v>
      </c>
    </row>
    <row r="21776" spans="1:6" x14ac:dyDescent="0.3">
      <c r="A21776" s="336">
        <v>68729</v>
      </c>
      <c r="B21776" s="2" t="s">
        <v>295</v>
      </c>
      <c r="C21776" s="429">
        <v>7.4285389999999998</v>
      </c>
      <c r="D21776" s="429">
        <v>2.7961330000000002</v>
      </c>
      <c r="E21776" s="429">
        <v>4.6324059999999996</v>
      </c>
      <c r="F21776" s="429">
        <v>24.020318999999994</v>
      </c>
    </row>
    <row r="21777" spans="1:6" x14ac:dyDescent="0.3">
      <c r="A21777" s="336">
        <v>68730</v>
      </c>
      <c r="B21777" s="2" t="s">
        <v>295</v>
      </c>
      <c r="C21777" s="429">
        <v>7.381316</v>
      </c>
      <c r="D21777" s="429">
        <v>2.6594500000000001</v>
      </c>
      <c r="E21777" s="429">
        <v>4.7218660000000003</v>
      </c>
      <c r="F21777" s="429">
        <v>23.721875000000008</v>
      </c>
    </row>
    <row r="21778" spans="1:6" x14ac:dyDescent="0.3">
      <c r="A21778" s="336">
        <v>68731</v>
      </c>
      <c r="B21778" s="2" t="s">
        <v>295</v>
      </c>
      <c r="C21778" s="429">
        <v>7.0481569999999998</v>
      </c>
      <c r="D21778" s="429">
        <v>2.894428</v>
      </c>
      <c r="E21778" s="429">
        <v>4.1537290000000002</v>
      </c>
      <c r="F21778" s="429">
        <v>20.481223000000004</v>
      </c>
    </row>
    <row r="21779" spans="1:6" x14ac:dyDescent="0.3">
      <c r="A21779" s="336">
        <v>68732</v>
      </c>
      <c r="B21779" s="2" t="s">
        <v>295</v>
      </c>
      <c r="C21779" s="429">
        <v>7.2015330000000004</v>
      </c>
      <c r="D21779" s="429">
        <v>2.8167460000000002</v>
      </c>
      <c r="E21779" s="429">
        <v>4.3847870000000002</v>
      </c>
      <c r="F21779" s="429">
        <v>21.262236000000001</v>
      </c>
    </row>
    <row r="21780" spans="1:6" x14ac:dyDescent="0.3">
      <c r="A21780" s="336">
        <v>68733</v>
      </c>
      <c r="B21780" s="2" t="s">
        <v>295</v>
      </c>
      <c r="C21780" s="429">
        <v>7.0287649999999999</v>
      </c>
      <c r="D21780" s="429">
        <v>2.873621</v>
      </c>
      <c r="E21780" s="429">
        <v>4.1551439999999999</v>
      </c>
      <c r="F21780" s="429">
        <v>19.671003000000002</v>
      </c>
    </row>
    <row r="21781" spans="1:6" x14ac:dyDescent="0.3">
      <c r="A21781" s="336">
        <v>68734</v>
      </c>
      <c r="B21781" s="2" t="s">
        <v>295</v>
      </c>
      <c r="C21781" s="429">
        <v>7.6511189999999996</v>
      </c>
      <c r="D21781" s="429">
        <v>3.1420379999999999</v>
      </c>
      <c r="E21781" s="429">
        <v>4.5090810000000001</v>
      </c>
      <c r="F21781" s="429">
        <v>24.562678000000005</v>
      </c>
    </row>
    <row r="21782" spans="1:6" x14ac:dyDescent="0.3">
      <c r="A21782" s="336">
        <v>68735</v>
      </c>
      <c r="B21782" s="2" t="s">
        <v>295</v>
      </c>
      <c r="C21782" s="429">
        <v>7.5035829999999999</v>
      </c>
      <c r="D21782" s="429">
        <v>3.0143170000000001</v>
      </c>
      <c r="E21782" s="429">
        <v>4.4892659999999998</v>
      </c>
      <c r="F21782" s="429">
        <v>24.177424999999989</v>
      </c>
    </row>
    <row r="21783" spans="1:6" x14ac:dyDescent="0.3">
      <c r="A21783" s="336">
        <v>68736</v>
      </c>
      <c r="B21783" s="2" t="s">
        <v>295</v>
      </c>
      <c r="C21783" s="429">
        <v>7.4137829999999996</v>
      </c>
      <c r="D21783" s="429">
        <v>2.621454</v>
      </c>
      <c r="E21783" s="429">
        <v>4.7923289999999996</v>
      </c>
      <c r="F21783" s="429">
        <v>23.578769000000001</v>
      </c>
    </row>
    <row r="21784" spans="1:6" x14ac:dyDescent="0.3">
      <c r="A21784" s="336">
        <v>68739</v>
      </c>
      <c r="B21784" s="2" t="s">
        <v>295</v>
      </c>
      <c r="C21784" s="429">
        <v>7.3927550000000002</v>
      </c>
      <c r="D21784" s="429">
        <v>2.613372</v>
      </c>
      <c r="E21784" s="429">
        <v>4.7793830000000002</v>
      </c>
      <c r="F21784" s="429">
        <v>23.271714000000003</v>
      </c>
    </row>
    <row r="21785" spans="1:6" x14ac:dyDescent="0.3">
      <c r="A21785" s="336">
        <v>68740</v>
      </c>
      <c r="B21785" s="2" t="s">
        <v>295</v>
      </c>
      <c r="C21785" s="429">
        <v>7.231535</v>
      </c>
      <c r="D21785" s="429">
        <v>2.7628189999999999</v>
      </c>
      <c r="E21785" s="429">
        <v>4.4687160000000006</v>
      </c>
      <c r="F21785" s="429">
        <v>22.199893000000003</v>
      </c>
    </row>
    <row r="21786" spans="1:6" x14ac:dyDescent="0.3">
      <c r="A21786" s="336">
        <v>68741</v>
      </c>
      <c r="B21786" s="2" t="s">
        <v>295</v>
      </c>
      <c r="C21786" s="429">
        <v>7.0431119999999998</v>
      </c>
      <c r="D21786" s="429">
        <v>2.8845879999999999</v>
      </c>
      <c r="E21786" s="429">
        <v>4.1585239999999999</v>
      </c>
      <c r="F21786" s="429">
        <v>20.153928000000004</v>
      </c>
    </row>
    <row r="21787" spans="1:6" x14ac:dyDescent="0.3">
      <c r="A21787" s="336">
        <v>68742</v>
      </c>
      <c r="B21787" s="2" t="s">
        <v>295</v>
      </c>
      <c r="C21787" s="429">
        <v>7.539326</v>
      </c>
      <c r="D21787" s="429">
        <v>3.049776</v>
      </c>
      <c r="E21787" s="429">
        <v>4.4895499999999995</v>
      </c>
      <c r="F21787" s="429">
        <v>24.348640999999997</v>
      </c>
    </row>
    <row r="21788" spans="1:6" x14ac:dyDescent="0.3">
      <c r="A21788" s="336">
        <v>68743</v>
      </c>
      <c r="B21788" s="2" t="s">
        <v>295</v>
      </c>
      <c r="C21788" s="429">
        <v>7.0971149999999996</v>
      </c>
      <c r="D21788" s="429">
        <v>2.8952819999999999</v>
      </c>
      <c r="E21788" s="429">
        <v>4.2018329999999997</v>
      </c>
      <c r="F21788" s="429">
        <v>20.629598999999995</v>
      </c>
    </row>
    <row r="21789" spans="1:6" x14ac:dyDescent="0.3">
      <c r="A21789" s="336">
        <v>68745</v>
      </c>
      <c r="B21789" s="2" t="s">
        <v>295</v>
      </c>
      <c r="C21789" s="429">
        <v>7.2345930000000003</v>
      </c>
      <c r="D21789" s="429">
        <v>2.7334399999999999</v>
      </c>
      <c r="E21789" s="429">
        <v>4.5011530000000004</v>
      </c>
      <c r="F21789" s="429">
        <v>21.800393</v>
      </c>
    </row>
    <row r="21790" spans="1:6" x14ac:dyDescent="0.3">
      <c r="A21790" s="336">
        <v>68746</v>
      </c>
      <c r="B21790" s="2" t="s">
        <v>295</v>
      </c>
      <c r="C21790" s="429">
        <v>7.6315010000000001</v>
      </c>
      <c r="D21790" s="429">
        <v>2.852366</v>
      </c>
      <c r="E21790" s="429">
        <v>4.7791350000000001</v>
      </c>
      <c r="F21790" s="429">
        <v>25.505738000000004</v>
      </c>
    </row>
    <row r="21791" spans="1:6" x14ac:dyDescent="0.3">
      <c r="A21791" s="336">
        <v>68747</v>
      </c>
      <c r="B21791" s="2" t="s">
        <v>295</v>
      </c>
      <c r="C21791" s="429">
        <v>7.3226899999999997</v>
      </c>
      <c r="D21791" s="429">
        <v>2.6909269999999998</v>
      </c>
      <c r="E21791" s="429">
        <v>4.6317629999999994</v>
      </c>
      <c r="F21791" s="429">
        <v>23.035294000000004</v>
      </c>
    </row>
    <row r="21792" spans="1:6" x14ac:dyDescent="0.3">
      <c r="A21792" s="336">
        <v>68748</v>
      </c>
      <c r="B21792" s="2" t="s">
        <v>295</v>
      </c>
      <c r="C21792" s="429">
        <v>7.3210850000000001</v>
      </c>
      <c r="D21792" s="429">
        <v>2.9725869999999999</v>
      </c>
      <c r="E21792" s="429">
        <v>4.3484980000000002</v>
      </c>
      <c r="F21792" s="429">
        <v>22.430572000000009</v>
      </c>
    </row>
    <row r="21793" spans="1:6" x14ac:dyDescent="0.3">
      <c r="A21793" s="336">
        <v>68749</v>
      </c>
      <c r="B21793" s="2" t="s">
        <v>295</v>
      </c>
      <c r="C21793" s="429">
        <v>7.3298360000000002</v>
      </c>
      <c r="D21793" s="429">
        <v>2.6551969999999998</v>
      </c>
      <c r="E21793" s="429">
        <v>4.6746390000000009</v>
      </c>
      <c r="F21793" s="429">
        <v>23.073595000000001</v>
      </c>
    </row>
    <row r="21794" spans="1:6" x14ac:dyDescent="0.3">
      <c r="A21794" s="336">
        <v>68751</v>
      </c>
      <c r="B21794" s="2" t="s">
        <v>295</v>
      </c>
      <c r="C21794" s="429">
        <v>7.3039430000000003</v>
      </c>
      <c r="D21794" s="429">
        <v>2.8876080000000002</v>
      </c>
      <c r="E21794" s="429">
        <v>4.4163350000000001</v>
      </c>
      <c r="F21794" s="429">
        <v>22.466263000000005</v>
      </c>
    </row>
    <row r="21795" spans="1:6" x14ac:dyDescent="0.3">
      <c r="A21795" s="336">
        <v>68752</v>
      </c>
      <c r="B21795" s="2" t="s">
        <v>295</v>
      </c>
      <c r="C21795" s="429">
        <v>7.3185229999999999</v>
      </c>
      <c r="D21795" s="429">
        <v>2.9411550000000002</v>
      </c>
      <c r="E21795" s="429">
        <v>4.3773679999999997</v>
      </c>
      <c r="F21795" s="429">
        <v>23.052740999999994</v>
      </c>
    </row>
    <row r="21796" spans="1:6" x14ac:dyDescent="0.3">
      <c r="A21796" s="336">
        <v>68753</v>
      </c>
      <c r="B21796" s="2" t="s">
        <v>295</v>
      </c>
      <c r="C21796" s="429">
        <v>7.858282</v>
      </c>
      <c r="D21796" s="429">
        <v>2.8437329999999998</v>
      </c>
      <c r="E21796" s="429">
        <v>5.0145490000000006</v>
      </c>
      <c r="F21796" s="429">
        <v>27.682619000000003</v>
      </c>
    </row>
    <row r="21797" spans="1:6" x14ac:dyDescent="0.3">
      <c r="A21797" s="336">
        <v>68755</v>
      </c>
      <c r="B21797" s="2" t="s">
        <v>295</v>
      </c>
      <c r="C21797" s="429">
        <v>7.7822570000000004</v>
      </c>
      <c r="D21797" s="429">
        <v>2.8676370000000002</v>
      </c>
      <c r="E21797" s="429">
        <v>4.9146200000000002</v>
      </c>
      <c r="F21797" s="429">
        <v>26.733492000000002</v>
      </c>
    </row>
    <row r="21798" spans="1:6" x14ac:dyDescent="0.3">
      <c r="A21798" s="336">
        <v>68756</v>
      </c>
      <c r="B21798" s="2" t="s">
        <v>295</v>
      </c>
      <c r="C21798" s="429">
        <v>7.4111649999999996</v>
      </c>
      <c r="D21798" s="429">
        <v>2.8991739999999999</v>
      </c>
      <c r="E21798" s="429">
        <v>4.5119910000000001</v>
      </c>
      <c r="F21798" s="429">
        <v>23.669734999999999</v>
      </c>
    </row>
    <row r="21799" spans="1:6" x14ac:dyDescent="0.3">
      <c r="A21799" s="336">
        <v>68757</v>
      </c>
      <c r="B21799" s="2" t="s">
        <v>295</v>
      </c>
      <c r="C21799" s="429">
        <v>7.2679239999999998</v>
      </c>
      <c r="D21799" s="429">
        <v>2.8756900000000001</v>
      </c>
      <c r="E21799" s="429">
        <v>4.3922340000000002</v>
      </c>
      <c r="F21799" s="429">
        <v>22.073837000000012</v>
      </c>
    </row>
    <row r="21800" spans="1:6" x14ac:dyDescent="0.3">
      <c r="A21800" s="336">
        <v>68758</v>
      </c>
      <c r="B21800" s="2" t="s">
        <v>295</v>
      </c>
      <c r="C21800" s="429">
        <v>7.3595759999999997</v>
      </c>
      <c r="D21800" s="429">
        <v>3.0514899999999998</v>
      </c>
      <c r="E21800" s="429">
        <v>4.3080859999999994</v>
      </c>
      <c r="F21800" s="429">
        <v>22.332308000000001</v>
      </c>
    </row>
    <row r="21801" spans="1:6" x14ac:dyDescent="0.3">
      <c r="A21801" s="336">
        <v>68759</v>
      </c>
      <c r="B21801" s="2" t="s">
        <v>295</v>
      </c>
      <c r="C21801" s="429">
        <v>7.7887899999999997</v>
      </c>
      <c r="D21801" s="429">
        <v>2.9978739999999999</v>
      </c>
      <c r="E21801" s="429">
        <v>4.7909159999999993</v>
      </c>
      <c r="F21801" s="429">
        <v>26.695775000000001</v>
      </c>
    </row>
    <row r="21802" spans="1:6" x14ac:dyDescent="0.3">
      <c r="A21802" s="336">
        <v>68760</v>
      </c>
      <c r="B21802" s="2" t="s">
        <v>295</v>
      </c>
      <c r="C21802" s="429">
        <v>7.5200940000000003</v>
      </c>
      <c r="D21802" s="429">
        <v>2.78945</v>
      </c>
      <c r="E21802" s="429">
        <v>4.7306439999999998</v>
      </c>
      <c r="F21802" s="429">
        <v>24.944918999999999</v>
      </c>
    </row>
    <row r="21803" spans="1:6" x14ac:dyDescent="0.3">
      <c r="A21803" s="336">
        <v>68761</v>
      </c>
      <c r="B21803" s="2" t="s">
        <v>295</v>
      </c>
      <c r="C21803" s="429">
        <v>7.4098069999999998</v>
      </c>
      <c r="D21803" s="429">
        <v>2.9438219999999999</v>
      </c>
      <c r="E21803" s="429">
        <v>4.4659849999999999</v>
      </c>
      <c r="F21803" s="429">
        <v>23.443904000000007</v>
      </c>
    </row>
    <row r="21804" spans="1:6" x14ac:dyDescent="0.3">
      <c r="A21804" s="336">
        <v>68763</v>
      </c>
      <c r="B21804" s="2" t="s">
        <v>295</v>
      </c>
      <c r="C21804" s="429">
        <v>7.6191709999999997</v>
      </c>
      <c r="D21804" s="429">
        <v>2.9953340000000002</v>
      </c>
      <c r="E21804" s="429">
        <v>4.623837</v>
      </c>
      <c r="F21804" s="429">
        <v>24.978617999999997</v>
      </c>
    </row>
    <row r="21805" spans="1:6" x14ac:dyDescent="0.3">
      <c r="A21805" s="336">
        <v>68764</v>
      </c>
      <c r="B21805" s="2" t="s">
        <v>295</v>
      </c>
      <c r="C21805" s="429">
        <v>7.4555400000000001</v>
      </c>
      <c r="D21805" s="429">
        <v>2.926021</v>
      </c>
      <c r="E21805" s="429">
        <v>4.5295190000000005</v>
      </c>
      <c r="F21805" s="429">
        <v>24.271467000000012</v>
      </c>
    </row>
    <row r="21806" spans="1:6" x14ac:dyDescent="0.3">
      <c r="A21806" s="336">
        <v>68765</v>
      </c>
      <c r="B21806" s="2" t="s">
        <v>295</v>
      </c>
      <c r="C21806" s="429">
        <v>7.3355639999999998</v>
      </c>
      <c r="D21806" s="429">
        <v>2.7550020000000002</v>
      </c>
      <c r="E21806" s="429">
        <v>4.5805619999999996</v>
      </c>
      <c r="F21806" s="429">
        <v>23.248224999999998</v>
      </c>
    </row>
    <row r="21807" spans="1:6" x14ac:dyDescent="0.3">
      <c r="A21807" s="336">
        <v>68766</v>
      </c>
      <c r="B21807" s="2" t="s">
        <v>295</v>
      </c>
      <c r="C21807" s="429">
        <v>7.5055370000000003</v>
      </c>
      <c r="D21807" s="429">
        <v>2.9744540000000002</v>
      </c>
      <c r="E21807" s="429">
        <v>4.5310830000000006</v>
      </c>
      <c r="F21807" s="429">
        <v>24.329278999999996</v>
      </c>
    </row>
    <row r="21808" spans="1:6" x14ac:dyDescent="0.3">
      <c r="A21808" s="336">
        <v>68767</v>
      </c>
      <c r="B21808" s="2" t="s">
        <v>295</v>
      </c>
      <c r="C21808" s="429">
        <v>7.3203459999999998</v>
      </c>
      <c r="D21808" s="429">
        <v>2.8169309999999999</v>
      </c>
      <c r="E21808" s="429">
        <v>4.5034150000000004</v>
      </c>
      <c r="F21808" s="429">
        <v>23.157949000000006</v>
      </c>
    </row>
    <row r="21809" spans="1:6" x14ac:dyDescent="0.3">
      <c r="A21809" s="336">
        <v>68768</v>
      </c>
      <c r="B21809" s="2" t="s">
        <v>295</v>
      </c>
      <c r="C21809" s="429">
        <v>7.1854050000000003</v>
      </c>
      <c r="D21809" s="429">
        <v>2.7663220000000002</v>
      </c>
      <c r="E21809" s="429">
        <v>4.4190830000000005</v>
      </c>
      <c r="F21809" s="429">
        <v>21.10453200000001</v>
      </c>
    </row>
    <row r="21810" spans="1:6" x14ac:dyDescent="0.3">
      <c r="A21810" s="336">
        <v>68769</v>
      </c>
      <c r="B21810" s="2" t="s">
        <v>295</v>
      </c>
      <c r="C21810" s="429">
        <v>7.3690829999999998</v>
      </c>
      <c r="D21810" s="429">
        <v>2.8181829999999999</v>
      </c>
      <c r="E21810" s="429">
        <v>4.5509000000000004</v>
      </c>
      <c r="F21810" s="429">
        <v>23.699900000000003</v>
      </c>
    </row>
    <row r="21811" spans="1:6" x14ac:dyDescent="0.3">
      <c r="A21811" s="336">
        <v>68770</v>
      </c>
      <c r="B21811" s="2" t="s">
        <v>295</v>
      </c>
      <c r="C21811" s="429">
        <v>7.1957839999999997</v>
      </c>
      <c r="D21811" s="429">
        <v>2.90713</v>
      </c>
      <c r="E21811" s="429">
        <v>4.2886539999999993</v>
      </c>
      <c r="F21811" s="429">
        <v>21.279157000000005</v>
      </c>
    </row>
    <row r="21812" spans="1:6" x14ac:dyDescent="0.3">
      <c r="A21812" s="336">
        <v>68771</v>
      </c>
      <c r="B21812" s="2" t="s">
        <v>295</v>
      </c>
      <c r="C21812" s="429">
        <v>7.2850140000000003</v>
      </c>
      <c r="D21812" s="429">
        <v>2.6759249999999999</v>
      </c>
      <c r="E21812" s="429">
        <v>4.6090890000000009</v>
      </c>
      <c r="F21812" s="429">
        <v>22.662728000000012</v>
      </c>
    </row>
    <row r="21813" spans="1:6" x14ac:dyDescent="0.3">
      <c r="A21813" s="336">
        <v>68773</v>
      </c>
      <c r="B21813" s="2" t="s">
        <v>295</v>
      </c>
      <c r="C21813" s="429">
        <v>7.4332209999999996</v>
      </c>
      <c r="D21813" s="429">
        <v>2.8971740000000001</v>
      </c>
      <c r="E21813" s="429">
        <v>4.5360469999999999</v>
      </c>
      <c r="F21813" s="429">
        <v>24.101794999999999</v>
      </c>
    </row>
    <row r="21814" spans="1:6" x14ac:dyDescent="0.3">
      <c r="A21814" s="336">
        <v>68774</v>
      </c>
      <c r="B21814" s="2" t="s">
        <v>295</v>
      </c>
      <c r="C21814" s="429">
        <v>7.4135460000000002</v>
      </c>
      <c r="D21814" s="429">
        <v>2.6588500000000002</v>
      </c>
      <c r="E21814" s="429">
        <v>4.754696</v>
      </c>
      <c r="F21814" s="429">
        <v>23.618937999999993</v>
      </c>
    </row>
    <row r="21815" spans="1:6" x14ac:dyDescent="0.3">
      <c r="A21815" s="336">
        <v>68776</v>
      </c>
      <c r="B21815" s="2" t="s">
        <v>295</v>
      </c>
      <c r="C21815" s="429">
        <v>7.0509839999999997</v>
      </c>
      <c r="D21815" s="429">
        <v>2.8952879999999999</v>
      </c>
      <c r="E21815" s="429">
        <v>4.1556959999999998</v>
      </c>
      <c r="F21815" s="429">
        <v>20.507367999999996</v>
      </c>
    </row>
    <row r="21816" spans="1:6" x14ac:dyDescent="0.3">
      <c r="A21816" s="336">
        <v>68777</v>
      </c>
      <c r="B21816" s="2" t="s">
        <v>295</v>
      </c>
      <c r="C21816" s="429">
        <v>7.706531</v>
      </c>
      <c r="D21816" s="429">
        <v>2.8836189999999999</v>
      </c>
      <c r="E21816" s="429">
        <v>4.8229120000000005</v>
      </c>
      <c r="F21816" s="429">
        <v>25.831284</v>
      </c>
    </row>
    <row r="21817" spans="1:6" x14ac:dyDescent="0.3">
      <c r="A21817" s="336">
        <v>68778</v>
      </c>
      <c r="B21817" s="2" t="s">
        <v>295</v>
      </c>
      <c r="C21817" s="429">
        <v>7.9359640000000002</v>
      </c>
      <c r="D21817" s="429">
        <v>2.7864990000000001</v>
      </c>
      <c r="E21817" s="429">
        <v>5.1494650000000002</v>
      </c>
      <c r="F21817" s="429">
        <v>28.904523000000005</v>
      </c>
    </row>
    <row r="21818" spans="1:6" x14ac:dyDescent="0.3">
      <c r="A21818" s="336">
        <v>68779</v>
      </c>
      <c r="B21818" s="2" t="s">
        <v>295</v>
      </c>
      <c r="C21818" s="429">
        <v>7.2554790000000002</v>
      </c>
      <c r="D21818" s="429">
        <v>2.785863</v>
      </c>
      <c r="E21818" s="429">
        <v>4.4696160000000003</v>
      </c>
      <c r="F21818" s="429">
        <v>21.471690999999996</v>
      </c>
    </row>
    <row r="21819" spans="1:6" x14ac:dyDescent="0.3">
      <c r="A21819" s="336">
        <v>68780</v>
      </c>
      <c r="B21819" s="2" t="s">
        <v>295</v>
      </c>
      <c r="C21819" s="429">
        <v>7.7233809999999998</v>
      </c>
      <c r="D21819" s="429">
        <v>3.050351</v>
      </c>
      <c r="E21819" s="429">
        <v>4.6730299999999998</v>
      </c>
      <c r="F21819" s="429">
        <v>25.976510999999999</v>
      </c>
    </row>
    <row r="21820" spans="1:6" x14ac:dyDescent="0.3">
      <c r="A21820" s="336">
        <v>68781</v>
      </c>
      <c r="B21820" s="2" t="s">
        <v>295</v>
      </c>
      <c r="C21820" s="429">
        <v>7.3780900000000003</v>
      </c>
      <c r="D21820" s="429">
        <v>2.9521359999999999</v>
      </c>
      <c r="E21820" s="429">
        <v>4.4259540000000008</v>
      </c>
      <c r="F21820" s="429">
        <v>23.121518999999992</v>
      </c>
    </row>
    <row r="21821" spans="1:6" x14ac:dyDescent="0.3">
      <c r="A21821" s="336">
        <v>68783</v>
      </c>
      <c r="B21821" s="2" t="s">
        <v>295</v>
      </c>
      <c r="C21821" s="429">
        <v>7.5193560000000002</v>
      </c>
      <c r="D21821" s="429">
        <v>2.8469509999999998</v>
      </c>
      <c r="E21821" s="429">
        <v>4.6724050000000004</v>
      </c>
      <c r="F21821" s="429">
        <v>24.763332000000009</v>
      </c>
    </row>
    <row r="21822" spans="1:6" x14ac:dyDescent="0.3">
      <c r="A21822" s="336">
        <v>68784</v>
      </c>
      <c r="B21822" s="2" t="s">
        <v>295</v>
      </c>
      <c r="C21822" s="429">
        <v>7.1187040000000001</v>
      </c>
      <c r="D21822" s="429">
        <v>2.8379089999999998</v>
      </c>
      <c r="E21822" s="429">
        <v>4.2807950000000003</v>
      </c>
      <c r="F21822" s="429">
        <v>19.958740000000006</v>
      </c>
    </row>
    <row r="21823" spans="1:6" x14ac:dyDescent="0.3">
      <c r="A21823" s="336">
        <v>68785</v>
      </c>
      <c r="B21823" s="2" t="s">
        <v>295</v>
      </c>
      <c r="C21823" s="429">
        <v>7.1281400000000001</v>
      </c>
      <c r="D21823" s="429">
        <v>2.8977949999999999</v>
      </c>
      <c r="E21823" s="429">
        <v>4.2303449999999998</v>
      </c>
      <c r="F21823" s="429">
        <v>20.498740999999995</v>
      </c>
    </row>
    <row r="21824" spans="1:6" x14ac:dyDescent="0.3">
      <c r="A21824" s="336">
        <v>68786</v>
      </c>
      <c r="B21824" s="2" t="s">
        <v>295</v>
      </c>
      <c r="C21824" s="429">
        <v>7.3526579999999999</v>
      </c>
      <c r="D21824" s="429">
        <v>2.6853859999999998</v>
      </c>
      <c r="E21824" s="429">
        <v>4.6672720000000005</v>
      </c>
      <c r="F21824" s="429">
        <v>23.290107999999993</v>
      </c>
    </row>
    <row r="21825" spans="1:6" x14ac:dyDescent="0.3">
      <c r="A21825" s="336">
        <v>68787</v>
      </c>
      <c r="B21825" s="2" t="s">
        <v>295</v>
      </c>
      <c r="C21825" s="429">
        <v>7.1673989999999996</v>
      </c>
      <c r="D21825" s="429">
        <v>2.7808069999999998</v>
      </c>
      <c r="E21825" s="429">
        <v>4.3865920000000003</v>
      </c>
      <c r="F21825" s="429">
        <v>20.564879000000008</v>
      </c>
    </row>
    <row r="21826" spans="1:6" x14ac:dyDescent="0.3">
      <c r="A21826" s="336">
        <v>68788</v>
      </c>
      <c r="B21826" s="2" t="s">
        <v>295</v>
      </c>
      <c r="C21826" s="429">
        <v>7.1579920000000001</v>
      </c>
      <c r="D21826" s="429">
        <v>2.645438</v>
      </c>
      <c r="E21826" s="429">
        <v>4.5125539999999997</v>
      </c>
      <c r="F21826" s="429">
        <v>19.587241999999993</v>
      </c>
    </row>
    <row r="21827" spans="1:6" x14ac:dyDescent="0.3">
      <c r="A21827" s="336">
        <v>68789</v>
      </c>
      <c r="B21827" s="2" t="s">
        <v>295</v>
      </c>
      <c r="C21827" s="429">
        <v>7.4661479999999996</v>
      </c>
      <c r="D21827" s="429">
        <v>2.8311199999999999</v>
      </c>
      <c r="E21827" s="429">
        <v>4.6350280000000001</v>
      </c>
      <c r="F21827" s="429">
        <v>24.379726999999995</v>
      </c>
    </row>
    <row r="21828" spans="1:6" x14ac:dyDescent="0.3">
      <c r="A21828" s="336">
        <v>68790</v>
      </c>
      <c r="B21828" s="2" t="s">
        <v>295</v>
      </c>
      <c r="C21828" s="429">
        <v>7.1864090000000003</v>
      </c>
      <c r="D21828" s="429">
        <v>2.7635999999999998</v>
      </c>
      <c r="E21828" s="429">
        <v>4.4228090000000009</v>
      </c>
      <c r="F21828" s="429">
        <v>21.447590999999996</v>
      </c>
    </row>
    <row r="21829" spans="1:6" x14ac:dyDescent="0.3">
      <c r="A21829" s="336">
        <v>68791</v>
      </c>
      <c r="B21829" s="2" t="s">
        <v>295</v>
      </c>
      <c r="C21829" s="429">
        <v>7.1639330000000001</v>
      </c>
      <c r="D21829" s="429">
        <v>2.7264780000000002</v>
      </c>
      <c r="E21829" s="429">
        <v>4.4374549999999999</v>
      </c>
      <c r="F21829" s="429">
        <v>20.091170000000005</v>
      </c>
    </row>
    <row r="21830" spans="1:6" x14ac:dyDescent="0.3">
      <c r="A21830" s="336">
        <v>68792</v>
      </c>
      <c r="B21830" s="2" t="s">
        <v>295</v>
      </c>
      <c r="C21830" s="429">
        <v>7.4180659999999996</v>
      </c>
      <c r="D21830" s="429">
        <v>2.7427540000000001</v>
      </c>
      <c r="E21830" s="429">
        <v>4.6753119999999999</v>
      </c>
      <c r="F21830" s="429">
        <v>23.360589999999995</v>
      </c>
    </row>
    <row r="21831" spans="1:6" x14ac:dyDescent="0.3">
      <c r="A21831" s="336">
        <v>68801</v>
      </c>
      <c r="B21831" s="2" t="s">
        <v>295</v>
      </c>
      <c r="C21831" s="429">
        <v>7.8000920000000002</v>
      </c>
      <c r="D21831" s="429">
        <v>2.6504650000000001</v>
      </c>
      <c r="E21831" s="429">
        <v>5.1496270000000006</v>
      </c>
      <c r="F21831" s="429">
        <v>26.626793000000006</v>
      </c>
    </row>
    <row r="21832" spans="1:6" x14ac:dyDescent="0.3">
      <c r="A21832" s="336">
        <v>68803</v>
      </c>
      <c r="B21832" s="2" t="s">
        <v>295</v>
      </c>
      <c r="C21832" s="429">
        <v>7.8175150000000002</v>
      </c>
      <c r="D21832" s="429">
        <v>2.6394039999999999</v>
      </c>
      <c r="E21832" s="429">
        <v>5.1781110000000004</v>
      </c>
      <c r="F21832" s="429">
        <v>26.722622999999995</v>
      </c>
    </row>
    <row r="21833" spans="1:6" x14ac:dyDescent="0.3">
      <c r="A21833" s="336">
        <v>68810</v>
      </c>
      <c r="B21833" s="2" t="s">
        <v>295</v>
      </c>
      <c r="C21833" s="429">
        <v>7.9153390000000003</v>
      </c>
      <c r="D21833" s="429">
        <v>2.7662629999999999</v>
      </c>
      <c r="E21833" s="429">
        <v>5.1490760000000009</v>
      </c>
      <c r="F21833" s="429">
        <v>26.701724999999996</v>
      </c>
    </row>
    <row r="21834" spans="1:6" x14ac:dyDescent="0.3">
      <c r="A21834" s="336">
        <v>68812</v>
      </c>
      <c r="B21834" s="2" t="s">
        <v>295</v>
      </c>
      <c r="C21834" s="429">
        <v>7.8561680000000003</v>
      </c>
      <c r="D21834" s="429">
        <v>3.0660790000000002</v>
      </c>
      <c r="E21834" s="429">
        <v>4.790089</v>
      </c>
      <c r="F21834" s="429">
        <v>27.281048999999996</v>
      </c>
    </row>
    <row r="21835" spans="1:6" x14ac:dyDescent="0.3">
      <c r="A21835" s="336">
        <v>68813</v>
      </c>
      <c r="B21835" s="2" t="s">
        <v>295</v>
      </c>
      <c r="C21835" s="429">
        <v>7.6712670000000003</v>
      </c>
      <c r="D21835" s="429">
        <v>3.108914</v>
      </c>
      <c r="E21835" s="429">
        <v>4.5623529999999999</v>
      </c>
      <c r="F21835" s="429">
        <v>26.885376999999995</v>
      </c>
    </row>
    <row r="21836" spans="1:6" x14ac:dyDescent="0.3">
      <c r="A21836" s="336">
        <v>68814</v>
      </c>
      <c r="B21836" s="2" t="s">
        <v>295</v>
      </c>
      <c r="C21836" s="429">
        <v>7.6742309999999998</v>
      </c>
      <c r="D21836" s="429">
        <v>3.1598459999999999</v>
      </c>
      <c r="E21836" s="429">
        <v>4.5143849999999999</v>
      </c>
      <c r="F21836" s="429">
        <v>26.446079000000001</v>
      </c>
    </row>
    <row r="21837" spans="1:6" x14ac:dyDescent="0.3">
      <c r="A21837" s="336">
        <v>68815</v>
      </c>
      <c r="B21837" s="2" t="s">
        <v>295</v>
      </c>
      <c r="C21837" s="429">
        <v>7.6952030000000002</v>
      </c>
      <c r="D21837" s="429">
        <v>3.084714</v>
      </c>
      <c r="E21837" s="429">
        <v>4.6104890000000003</v>
      </c>
      <c r="F21837" s="429">
        <v>26.040607000000001</v>
      </c>
    </row>
    <row r="21838" spans="1:6" x14ac:dyDescent="0.3">
      <c r="A21838" s="336">
        <v>68816</v>
      </c>
      <c r="B21838" s="2" t="s">
        <v>295</v>
      </c>
      <c r="C21838" s="429">
        <v>7.6528109999999998</v>
      </c>
      <c r="D21838" s="429">
        <v>2.7479809999999998</v>
      </c>
      <c r="E21838" s="429">
        <v>4.9048300000000005</v>
      </c>
      <c r="F21838" s="429">
        <v>25.438343999999997</v>
      </c>
    </row>
    <row r="21839" spans="1:6" x14ac:dyDescent="0.3">
      <c r="A21839" s="336">
        <v>68817</v>
      </c>
      <c r="B21839" s="2" t="s">
        <v>295</v>
      </c>
      <c r="C21839" s="429">
        <v>7.6431979999999999</v>
      </c>
      <c r="D21839" s="429">
        <v>2.8289849999999999</v>
      </c>
      <c r="E21839" s="429">
        <v>4.8142130000000005</v>
      </c>
      <c r="F21839" s="429">
        <v>26.040620000000004</v>
      </c>
    </row>
    <row r="21840" spans="1:6" x14ac:dyDescent="0.3">
      <c r="A21840" s="336">
        <v>68818</v>
      </c>
      <c r="B21840" s="2" t="s">
        <v>295</v>
      </c>
      <c r="C21840" s="429">
        <v>7.8266790000000004</v>
      </c>
      <c r="D21840" s="429">
        <v>2.908623</v>
      </c>
      <c r="E21840" s="429">
        <v>4.918056</v>
      </c>
      <c r="F21840" s="429">
        <v>25.313420999999995</v>
      </c>
    </row>
    <row r="21841" spans="1:6" x14ac:dyDescent="0.3">
      <c r="A21841" s="336">
        <v>68820</v>
      </c>
      <c r="B21841" s="2" t="s">
        <v>295</v>
      </c>
      <c r="C21841" s="429">
        <v>7.7073749999999999</v>
      </c>
      <c r="D21841" s="429">
        <v>2.6934640000000001</v>
      </c>
      <c r="E21841" s="429">
        <v>5.0139110000000002</v>
      </c>
      <c r="F21841" s="429">
        <v>26.400532000000002</v>
      </c>
    </row>
    <row r="21842" spans="1:6" x14ac:dyDescent="0.3">
      <c r="A21842" s="336">
        <v>68821</v>
      </c>
      <c r="B21842" s="2" t="s">
        <v>295</v>
      </c>
      <c r="C21842" s="429">
        <v>7.7192889999999998</v>
      </c>
      <c r="D21842" s="429">
        <v>3.0726879999999999</v>
      </c>
      <c r="E21842" s="429">
        <v>4.6466010000000004</v>
      </c>
      <c r="F21842" s="429">
        <v>26.84206799999999</v>
      </c>
    </row>
    <row r="21843" spans="1:6" x14ac:dyDescent="0.3">
      <c r="A21843" s="336">
        <v>68822</v>
      </c>
      <c r="B21843" s="2" t="s">
        <v>295</v>
      </c>
      <c r="C21843" s="429">
        <v>7.6375609999999998</v>
      </c>
      <c r="D21843" s="429">
        <v>3.1875249999999999</v>
      </c>
      <c r="E21843" s="429">
        <v>4.4500359999999999</v>
      </c>
      <c r="F21843" s="429">
        <v>26.620727999999993</v>
      </c>
    </row>
    <row r="21844" spans="1:6" x14ac:dyDescent="0.3">
      <c r="A21844" s="336">
        <v>68823</v>
      </c>
      <c r="B21844" s="2" t="s">
        <v>295</v>
      </c>
      <c r="C21844" s="429">
        <v>7.5870439999999997</v>
      </c>
      <c r="D21844" s="429">
        <v>3.130687</v>
      </c>
      <c r="E21844" s="429">
        <v>4.4563569999999997</v>
      </c>
      <c r="F21844" s="429">
        <v>25.227167999999995</v>
      </c>
    </row>
    <row r="21845" spans="1:6" x14ac:dyDescent="0.3">
      <c r="A21845" s="336">
        <v>68824</v>
      </c>
      <c r="B21845" s="2" t="s">
        <v>295</v>
      </c>
      <c r="C21845" s="429">
        <v>7.7694939999999999</v>
      </c>
      <c r="D21845" s="429">
        <v>2.676507</v>
      </c>
      <c r="E21845" s="429">
        <v>5.0929869999999999</v>
      </c>
      <c r="F21845" s="429">
        <v>26.686694000000006</v>
      </c>
    </row>
    <row r="21846" spans="1:6" x14ac:dyDescent="0.3">
      <c r="A21846" s="336">
        <v>68825</v>
      </c>
      <c r="B21846" s="2" t="s">
        <v>295</v>
      </c>
      <c r="C21846" s="429">
        <v>7.7888510000000002</v>
      </c>
      <c r="D21846" s="429">
        <v>2.9353199999999999</v>
      </c>
      <c r="E21846" s="429">
        <v>4.8535310000000003</v>
      </c>
      <c r="F21846" s="429">
        <v>28.571111000000002</v>
      </c>
    </row>
    <row r="21847" spans="1:6" x14ac:dyDescent="0.3">
      <c r="A21847" s="336">
        <v>68826</v>
      </c>
      <c r="B21847" s="2" t="s">
        <v>295</v>
      </c>
      <c r="C21847" s="429">
        <v>7.669708</v>
      </c>
      <c r="D21847" s="429">
        <v>2.8734500000000001</v>
      </c>
      <c r="E21847" s="429">
        <v>4.7962579999999999</v>
      </c>
      <c r="F21847" s="429">
        <v>24.852059000000004</v>
      </c>
    </row>
    <row r="21848" spans="1:6" x14ac:dyDescent="0.3">
      <c r="A21848" s="336">
        <v>68827</v>
      </c>
      <c r="B21848" s="2" t="s">
        <v>295</v>
      </c>
      <c r="C21848" s="429">
        <v>7.7155129999999996</v>
      </c>
      <c r="D21848" s="429">
        <v>2.698375</v>
      </c>
      <c r="E21848" s="429">
        <v>5.0171379999999992</v>
      </c>
      <c r="F21848" s="429">
        <v>26.123442000000001</v>
      </c>
    </row>
    <row r="21849" spans="1:6" x14ac:dyDescent="0.3">
      <c r="A21849" s="336">
        <v>68828</v>
      </c>
      <c r="B21849" s="2" t="s">
        <v>295</v>
      </c>
      <c r="C21849" s="429">
        <v>7.6337089999999996</v>
      </c>
      <c r="D21849" s="429">
        <v>3.1658400000000002</v>
      </c>
      <c r="E21849" s="429">
        <v>4.4678689999999994</v>
      </c>
      <c r="F21849" s="429">
        <v>26.048781999999996</v>
      </c>
    </row>
    <row r="21850" spans="1:6" x14ac:dyDescent="0.3">
      <c r="A21850" s="336">
        <v>68831</v>
      </c>
      <c r="B21850" s="2" t="s">
        <v>295</v>
      </c>
      <c r="C21850" s="429">
        <v>7.6730070000000001</v>
      </c>
      <c r="D21850" s="429">
        <v>2.574452</v>
      </c>
      <c r="E21850" s="429">
        <v>5.0985550000000002</v>
      </c>
      <c r="F21850" s="429">
        <v>26.466632000000001</v>
      </c>
    </row>
    <row r="21851" spans="1:6" x14ac:dyDescent="0.3">
      <c r="A21851" s="336">
        <v>68832</v>
      </c>
      <c r="B21851" s="2" t="s">
        <v>295</v>
      </c>
      <c r="C21851" s="429">
        <v>7.9452360000000004</v>
      </c>
      <c r="D21851" s="429">
        <v>2.8524099999999999</v>
      </c>
      <c r="E21851" s="429">
        <v>5.0928260000000005</v>
      </c>
      <c r="F21851" s="429">
        <v>26.302568000000001</v>
      </c>
    </row>
    <row r="21852" spans="1:6" x14ac:dyDescent="0.3">
      <c r="A21852" s="336">
        <v>68833</v>
      </c>
      <c r="B21852" s="2" t="s">
        <v>295</v>
      </c>
      <c r="C21852" s="429">
        <v>7.7521519999999997</v>
      </c>
      <c r="D21852" s="429">
        <v>2.925961</v>
      </c>
      <c r="E21852" s="429">
        <v>4.8261909999999997</v>
      </c>
      <c r="F21852" s="429">
        <v>27.450302000000001</v>
      </c>
    </row>
    <row r="21853" spans="1:6" x14ac:dyDescent="0.3">
      <c r="A21853" s="336">
        <v>68834</v>
      </c>
      <c r="B21853" s="2" t="s">
        <v>295</v>
      </c>
      <c r="C21853" s="429">
        <v>7.7965980000000004</v>
      </c>
      <c r="D21853" s="429">
        <v>3.0694979999999998</v>
      </c>
      <c r="E21853" s="429">
        <v>4.7271000000000001</v>
      </c>
      <c r="F21853" s="429">
        <v>28.104055000000006</v>
      </c>
    </row>
    <row r="21854" spans="1:6" x14ac:dyDescent="0.3">
      <c r="A21854" s="336">
        <v>68835</v>
      </c>
      <c r="B21854" s="2" t="s">
        <v>295</v>
      </c>
      <c r="C21854" s="429">
        <v>7.6101609999999997</v>
      </c>
      <c r="D21854" s="429">
        <v>2.6559710000000001</v>
      </c>
      <c r="E21854" s="429">
        <v>4.9541899999999996</v>
      </c>
      <c r="F21854" s="429">
        <v>26.069990999999998</v>
      </c>
    </row>
    <row r="21855" spans="1:6" x14ac:dyDescent="0.3">
      <c r="A21855" s="336">
        <v>68836</v>
      </c>
      <c r="B21855" s="2" t="s">
        <v>295</v>
      </c>
      <c r="C21855" s="429">
        <v>7.9432029999999996</v>
      </c>
      <c r="D21855" s="429">
        <v>3.103078</v>
      </c>
      <c r="E21855" s="429">
        <v>4.8401249999999996</v>
      </c>
      <c r="F21855" s="429">
        <v>27.852916999999998</v>
      </c>
    </row>
    <row r="21856" spans="1:6" x14ac:dyDescent="0.3">
      <c r="A21856" s="336">
        <v>68837</v>
      </c>
      <c r="B21856" s="2" t="s">
        <v>295</v>
      </c>
      <c r="C21856" s="429">
        <v>7.6032149999999996</v>
      </c>
      <c r="D21856" s="429">
        <v>3.1217239999999999</v>
      </c>
      <c r="E21856" s="429">
        <v>4.4814910000000001</v>
      </c>
      <c r="F21856" s="429">
        <v>25.731107999999999</v>
      </c>
    </row>
    <row r="21857" spans="1:6" x14ac:dyDescent="0.3">
      <c r="A21857" s="336">
        <v>68838</v>
      </c>
      <c r="B21857" s="2" t="s">
        <v>295</v>
      </c>
      <c r="C21857" s="429">
        <v>7.6501150000000004</v>
      </c>
      <c r="D21857" s="429">
        <v>2.6576689999999998</v>
      </c>
      <c r="E21857" s="429">
        <v>4.992446000000001</v>
      </c>
      <c r="F21857" s="429">
        <v>26.177872999999991</v>
      </c>
    </row>
    <row r="21858" spans="1:6" x14ac:dyDescent="0.3">
      <c r="A21858" s="336">
        <v>68840</v>
      </c>
      <c r="B21858" s="2" t="s">
        <v>295</v>
      </c>
      <c r="C21858" s="429">
        <v>7.8995709999999999</v>
      </c>
      <c r="D21858" s="429">
        <v>2.9054340000000001</v>
      </c>
      <c r="E21858" s="429">
        <v>4.9941370000000003</v>
      </c>
      <c r="F21858" s="429">
        <v>27.467964000000006</v>
      </c>
    </row>
    <row r="21859" spans="1:6" x14ac:dyDescent="0.3">
      <c r="A21859" s="336">
        <v>68841</v>
      </c>
      <c r="B21859" s="2" t="s">
        <v>295</v>
      </c>
      <c r="C21859" s="429">
        <v>7.925465</v>
      </c>
      <c r="D21859" s="429">
        <v>2.8644250000000002</v>
      </c>
      <c r="E21859" s="429">
        <v>5.0610400000000002</v>
      </c>
      <c r="F21859" s="429">
        <v>25.794539</v>
      </c>
    </row>
    <row r="21860" spans="1:6" x14ac:dyDescent="0.3">
      <c r="A21860" s="336">
        <v>68842</v>
      </c>
      <c r="B21860" s="2" t="s">
        <v>295</v>
      </c>
      <c r="C21860" s="429">
        <v>7.4903320000000004</v>
      </c>
      <c r="D21860" s="429">
        <v>2.843744</v>
      </c>
      <c r="E21860" s="429">
        <v>4.6465880000000004</v>
      </c>
      <c r="F21860" s="429">
        <v>25.055094999999994</v>
      </c>
    </row>
    <row r="21861" spans="1:6" x14ac:dyDescent="0.3">
      <c r="A21861" s="336">
        <v>68843</v>
      </c>
      <c r="B21861" s="2" t="s">
        <v>295</v>
      </c>
      <c r="C21861" s="429">
        <v>7.7702220000000004</v>
      </c>
      <c r="D21861" s="429">
        <v>3.019352</v>
      </c>
      <c r="E21861" s="429">
        <v>4.7508700000000008</v>
      </c>
      <c r="F21861" s="429">
        <v>24.604294999999997</v>
      </c>
    </row>
    <row r="21862" spans="1:6" x14ac:dyDescent="0.3">
      <c r="A21862" s="336">
        <v>68844</v>
      </c>
      <c r="B21862" s="2" t="s">
        <v>295</v>
      </c>
      <c r="C21862" s="429">
        <v>7.7994219999999999</v>
      </c>
      <c r="D21862" s="429">
        <v>2.9836330000000002</v>
      </c>
      <c r="E21862" s="429">
        <v>4.8157889999999997</v>
      </c>
      <c r="F21862" s="429">
        <v>26.593912000000007</v>
      </c>
    </row>
    <row r="21863" spans="1:6" x14ac:dyDescent="0.3">
      <c r="A21863" s="336">
        <v>68845</v>
      </c>
      <c r="B21863" s="2" t="s">
        <v>295</v>
      </c>
      <c r="C21863" s="429">
        <v>7.9179570000000004</v>
      </c>
      <c r="D21863" s="429">
        <v>3.036454</v>
      </c>
      <c r="E21863" s="429">
        <v>4.8815030000000004</v>
      </c>
      <c r="F21863" s="429">
        <v>27.735332999999997</v>
      </c>
    </row>
    <row r="21864" spans="1:6" x14ac:dyDescent="0.3">
      <c r="A21864" s="336">
        <v>68846</v>
      </c>
      <c r="B21864" s="2" t="s">
        <v>295</v>
      </c>
      <c r="C21864" s="429">
        <v>7.7103140000000003</v>
      </c>
      <c r="D21864" s="429">
        <v>3.011495</v>
      </c>
      <c r="E21864" s="429">
        <v>4.6988190000000003</v>
      </c>
      <c r="F21864" s="429">
        <v>24.278097000000006</v>
      </c>
    </row>
    <row r="21865" spans="1:6" x14ac:dyDescent="0.3">
      <c r="A21865" s="336">
        <v>68847</v>
      </c>
      <c r="B21865" s="2" t="s">
        <v>295</v>
      </c>
      <c r="C21865" s="429">
        <v>7.9257330000000001</v>
      </c>
      <c r="D21865" s="429">
        <v>2.964194</v>
      </c>
      <c r="E21865" s="429">
        <v>4.9615390000000001</v>
      </c>
      <c r="F21865" s="429">
        <v>27.739698000000001</v>
      </c>
    </row>
    <row r="21866" spans="1:6" x14ac:dyDescent="0.3">
      <c r="A21866" s="336">
        <v>68849</v>
      </c>
      <c r="B21866" s="2" t="s">
        <v>295</v>
      </c>
      <c r="C21866" s="429">
        <v>7.9365519999999998</v>
      </c>
      <c r="D21866" s="429">
        <v>3.0045009999999999</v>
      </c>
      <c r="E21866" s="429">
        <v>4.9320509999999995</v>
      </c>
      <c r="F21866" s="429">
        <v>27.897937999999993</v>
      </c>
    </row>
    <row r="21867" spans="1:6" x14ac:dyDescent="0.3">
      <c r="A21867" s="336">
        <v>68850</v>
      </c>
      <c r="B21867" s="2" t="s">
        <v>295</v>
      </c>
      <c r="C21867" s="429">
        <v>7.9507409999999998</v>
      </c>
      <c r="D21867" s="429">
        <v>3.0307979999999999</v>
      </c>
      <c r="E21867" s="429">
        <v>4.919943</v>
      </c>
      <c r="F21867" s="429">
        <v>28.924409999999998</v>
      </c>
    </row>
    <row r="21868" spans="1:6" x14ac:dyDescent="0.3">
      <c r="A21868" s="336">
        <v>68852</v>
      </c>
      <c r="B21868" s="2" t="s">
        <v>295</v>
      </c>
      <c r="C21868" s="429">
        <v>7.7671520000000003</v>
      </c>
      <c r="D21868" s="429">
        <v>3.0331049999999999</v>
      </c>
      <c r="E21868" s="429">
        <v>4.7340470000000003</v>
      </c>
      <c r="F21868" s="429">
        <v>26.351206999999992</v>
      </c>
    </row>
    <row r="21869" spans="1:6" x14ac:dyDescent="0.3">
      <c r="A21869" s="336">
        <v>68853</v>
      </c>
      <c r="B21869" s="2" t="s">
        <v>295</v>
      </c>
      <c r="C21869" s="429">
        <v>7.7034739999999999</v>
      </c>
      <c r="D21869" s="429">
        <v>2.9948060000000001</v>
      </c>
      <c r="E21869" s="429">
        <v>4.7086679999999994</v>
      </c>
      <c r="F21869" s="429">
        <v>26.059751999999992</v>
      </c>
    </row>
    <row r="21870" spans="1:6" x14ac:dyDescent="0.3">
      <c r="A21870" s="336">
        <v>68854</v>
      </c>
      <c r="B21870" s="2" t="s">
        <v>295</v>
      </c>
      <c r="C21870" s="429">
        <v>7.7382860000000004</v>
      </c>
      <c r="D21870" s="429">
        <v>2.8912019999999998</v>
      </c>
      <c r="E21870" s="429">
        <v>4.8470840000000006</v>
      </c>
      <c r="F21870" s="429">
        <v>25.136793000000008</v>
      </c>
    </row>
    <row r="21871" spans="1:6" x14ac:dyDescent="0.3">
      <c r="A21871" s="336">
        <v>68855</v>
      </c>
      <c r="B21871" s="2" t="s">
        <v>295</v>
      </c>
      <c r="C21871" s="429">
        <v>7.7585769999999998</v>
      </c>
      <c r="D21871" s="429">
        <v>3.1042800000000002</v>
      </c>
      <c r="E21871" s="429">
        <v>4.6542969999999997</v>
      </c>
      <c r="F21871" s="429">
        <v>26.692049000000004</v>
      </c>
    </row>
    <row r="21872" spans="1:6" x14ac:dyDescent="0.3">
      <c r="A21872" s="336">
        <v>68856</v>
      </c>
      <c r="B21872" s="2" t="s">
        <v>295</v>
      </c>
      <c r="C21872" s="429">
        <v>7.680555</v>
      </c>
      <c r="D21872" s="429">
        <v>3.090544</v>
      </c>
      <c r="E21872" s="429">
        <v>4.5900110000000005</v>
      </c>
      <c r="F21872" s="429">
        <v>27.340847000000004</v>
      </c>
    </row>
    <row r="21873" spans="1:6" x14ac:dyDescent="0.3">
      <c r="A21873" s="336">
        <v>68858</v>
      </c>
      <c r="B21873" s="2" t="s">
        <v>295</v>
      </c>
      <c r="C21873" s="429">
        <v>7.8251929999999996</v>
      </c>
      <c r="D21873" s="429">
        <v>3.0938469999999998</v>
      </c>
      <c r="E21873" s="429">
        <v>4.7313460000000003</v>
      </c>
      <c r="F21873" s="429">
        <v>27.235262000000006</v>
      </c>
    </row>
    <row r="21874" spans="1:6" x14ac:dyDescent="0.3">
      <c r="A21874" s="336">
        <v>68859</v>
      </c>
      <c r="B21874" s="2" t="s">
        <v>295</v>
      </c>
      <c r="C21874" s="429">
        <v>7.5956380000000001</v>
      </c>
      <c r="D21874" s="429">
        <v>2.9271950000000002</v>
      </c>
      <c r="E21874" s="429">
        <v>4.6684429999999999</v>
      </c>
      <c r="F21874" s="429">
        <v>26.017215000000007</v>
      </c>
    </row>
    <row r="21875" spans="1:6" x14ac:dyDescent="0.3">
      <c r="A21875" s="336">
        <v>68860</v>
      </c>
      <c r="B21875" s="2" t="s">
        <v>295</v>
      </c>
      <c r="C21875" s="429">
        <v>7.7292350000000001</v>
      </c>
      <c r="D21875" s="429">
        <v>3.10073</v>
      </c>
      <c r="E21875" s="429">
        <v>4.6285050000000005</v>
      </c>
      <c r="F21875" s="429">
        <v>27.571704999999987</v>
      </c>
    </row>
    <row r="21876" spans="1:6" x14ac:dyDescent="0.3">
      <c r="A21876" s="336">
        <v>68861</v>
      </c>
      <c r="B21876" s="2" t="s">
        <v>295</v>
      </c>
      <c r="C21876" s="429">
        <v>7.9191979999999997</v>
      </c>
      <c r="D21876" s="429">
        <v>3.0795219999999999</v>
      </c>
      <c r="E21876" s="429">
        <v>4.8396759999999999</v>
      </c>
      <c r="F21876" s="429">
        <v>27.737707</v>
      </c>
    </row>
    <row r="21877" spans="1:6" x14ac:dyDescent="0.3">
      <c r="A21877" s="336">
        <v>68862</v>
      </c>
      <c r="B21877" s="2" t="s">
        <v>295</v>
      </c>
      <c r="C21877" s="429">
        <v>7.6049990000000003</v>
      </c>
      <c r="D21877" s="429">
        <v>3.0632100000000002</v>
      </c>
      <c r="E21877" s="429">
        <v>4.5417889999999996</v>
      </c>
      <c r="F21877" s="429">
        <v>25.851500000000005</v>
      </c>
    </row>
    <row r="21878" spans="1:6" x14ac:dyDescent="0.3">
      <c r="A21878" s="336">
        <v>68863</v>
      </c>
      <c r="B21878" s="2" t="s">
        <v>295</v>
      </c>
      <c r="C21878" s="429">
        <v>7.9346969999999999</v>
      </c>
      <c r="D21878" s="429">
        <v>3.0902509999999999</v>
      </c>
      <c r="E21878" s="429">
        <v>4.8444459999999996</v>
      </c>
      <c r="F21878" s="429">
        <v>28.113789000000004</v>
      </c>
    </row>
    <row r="21879" spans="1:6" x14ac:dyDescent="0.3">
      <c r="A21879" s="336">
        <v>68864</v>
      </c>
      <c r="B21879" s="2" t="s">
        <v>295</v>
      </c>
      <c r="C21879" s="429">
        <v>7.5922929999999997</v>
      </c>
      <c r="D21879" s="429">
        <v>2.6392449999999998</v>
      </c>
      <c r="E21879" s="429">
        <v>4.9530479999999999</v>
      </c>
      <c r="F21879" s="429">
        <v>25.557407999999992</v>
      </c>
    </row>
    <row r="21880" spans="1:6" x14ac:dyDescent="0.3">
      <c r="A21880" s="336">
        <v>68865</v>
      </c>
      <c r="B21880" s="2" t="s">
        <v>295</v>
      </c>
      <c r="C21880" s="429">
        <v>7.8065160000000002</v>
      </c>
      <c r="D21880" s="429">
        <v>2.7328619999999999</v>
      </c>
      <c r="E21880" s="429">
        <v>5.0736540000000003</v>
      </c>
      <c r="F21880" s="429">
        <v>26.222677999999998</v>
      </c>
    </row>
    <row r="21881" spans="1:6" x14ac:dyDescent="0.3">
      <c r="A21881" s="336">
        <v>68866</v>
      </c>
      <c r="B21881" s="2" t="s">
        <v>295</v>
      </c>
      <c r="C21881" s="429">
        <v>7.8352349999999999</v>
      </c>
      <c r="D21881" s="429">
        <v>2.9916990000000001</v>
      </c>
      <c r="E21881" s="429">
        <v>4.8435360000000003</v>
      </c>
      <c r="F21881" s="429">
        <v>26.966256000000008</v>
      </c>
    </row>
    <row r="21882" spans="1:6" x14ac:dyDescent="0.3">
      <c r="A21882" s="336">
        <v>68869</v>
      </c>
      <c r="B21882" s="2" t="s">
        <v>295</v>
      </c>
      <c r="C21882" s="429">
        <v>7.7737769999999999</v>
      </c>
      <c r="D21882" s="429">
        <v>2.8462170000000002</v>
      </c>
      <c r="E21882" s="429">
        <v>4.9275599999999997</v>
      </c>
      <c r="F21882" s="429">
        <v>26.735585999999998</v>
      </c>
    </row>
    <row r="21883" spans="1:6" x14ac:dyDescent="0.3">
      <c r="A21883" s="336">
        <v>68870</v>
      </c>
      <c r="B21883" s="2" t="s">
        <v>295</v>
      </c>
      <c r="C21883" s="429">
        <v>7.8811910000000003</v>
      </c>
      <c r="D21883" s="429">
        <v>3.0174409999999998</v>
      </c>
      <c r="E21883" s="429">
        <v>4.8637500000000005</v>
      </c>
      <c r="F21883" s="429">
        <v>27.384836999999994</v>
      </c>
    </row>
    <row r="21884" spans="1:6" x14ac:dyDescent="0.3">
      <c r="A21884" s="336">
        <v>68871</v>
      </c>
      <c r="B21884" s="2" t="s">
        <v>295</v>
      </c>
      <c r="C21884" s="429">
        <v>7.721101</v>
      </c>
      <c r="D21884" s="429">
        <v>2.8344710000000002</v>
      </c>
      <c r="E21884" s="429">
        <v>4.8866300000000003</v>
      </c>
      <c r="F21884" s="429">
        <v>26.336971000000002</v>
      </c>
    </row>
    <row r="21885" spans="1:6" x14ac:dyDescent="0.3">
      <c r="A21885" s="336">
        <v>68872</v>
      </c>
      <c r="B21885" s="2" t="s">
        <v>295</v>
      </c>
      <c r="C21885" s="429">
        <v>7.6529639999999999</v>
      </c>
      <c r="D21885" s="429">
        <v>2.5730900000000001</v>
      </c>
      <c r="E21885" s="429">
        <v>5.0798740000000002</v>
      </c>
      <c r="F21885" s="429">
        <v>26.409842000000001</v>
      </c>
    </row>
    <row r="21886" spans="1:6" x14ac:dyDescent="0.3">
      <c r="A21886" s="336">
        <v>68873</v>
      </c>
      <c r="B21886" s="2" t="s">
        <v>295</v>
      </c>
      <c r="C21886" s="429">
        <v>7.5665940000000003</v>
      </c>
      <c r="D21886" s="429">
        <v>2.5284239999999998</v>
      </c>
      <c r="E21886" s="429">
        <v>5.0381700000000009</v>
      </c>
      <c r="F21886" s="429">
        <v>25.950351999999995</v>
      </c>
    </row>
    <row r="21887" spans="1:6" x14ac:dyDescent="0.3">
      <c r="A21887" s="336">
        <v>68874</v>
      </c>
      <c r="B21887" s="2" t="s">
        <v>295</v>
      </c>
      <c r="C21887" s="429">
        <v>7.6129660000000001</v>
      </c>
      <c r="D21887" s="429">
        <v>3.1766580000000002</v>
      </c>
      <c r="E21887" s="429">
        <v>4.4363080000000004</v>
      </c>
      <c r="F21887" s="429">
        <v>26.001925999999997</v>
      </c>
    </row>
    <row r="21888" spans="1:6" x14ac:dyDescent="0.3">
      <c r="A21888" s="336">
        <v>68875</v>
      </c>
      <c r="B21888" s="2" t="s">
        <v>295</v>
      </c>
      <c r="C21888" s="429">
        <v>7.5559539999999998</v>
      </c>
      <c r="D21888" s="429">
        <v>2.8600479999999999</v>
      </c>
      <c r="E21888" s="429">
        <v>4.6959059999999999</v>
      </c>
      <c r="F21888" s="429">
        <v>25.696875999999989</v>
      </c>
    </row>
    <row r="21889" spans="1:6" x14ac:dyDescent="0.3">
      <c r="A21889" s="336">
        <v>68876</v>
      </c>
      <c r="B21889" s="2" t="s">
        <v>295</v>
      </c>
      <c r="C21889" s="429">
        <v>7.8619529999999997</v>
      </c>
      <c r="D21889" s="429">
        <v>2.8530500000000001</v>
      </c>
      <c r="E21889" s="429">
        <v>5.0089030000000001</v>
      </c>
      <c r="F21889" s="429">
        <v>27.108602000000001</v>
      </c>
    </row>
    <row r="21890" spans="1:6" x14ac:dyDescent="0.3">
      <c r="A21890" s="336">
        <v>68878</v>
      </c>
      <c r="B21890" s="2" t="s">
        <v>295</v>
      </c>
      <c r="C21890" s="429">
        <v>7.8294879999999996</v>
      </c>
      <c r="D21890" s="429">
        <v>3.0960939999999999</v>
      </c>
      <c r="E21890" s="429">
        <v>4.7333939999999997</v>
      </c>
      <c r="F21890" s="429">
        <v>27.605047000000003</v>
      </c>
    </row>
    <row r="21891" spans="1:6" x14ac:dyDescent="0.3">
      <c r="A21891" s="336">
        <v>68879</v>
      </c>
      <c r="B21891" s="2" t="s">
        <v>295</v>
      </c>
      <c r="C21891" s="429">
        <v>7.6616</v>
      </c>
      <c r="D21891" s="429">
        <v>3.1509429999999998</v>
      </c>
      <c r="E21891" s="429">
        <v>4.5106570000000001</v>
      </c>
      <c r="F21891" s="429">
        <v>26.081488999999998</v>
      </c>
    </row>
    <row r="21892" spans="1:6" x14ac:dyDescent="0.3">
      <c r="A21892" s="336">
        <v>68881</v>
      </c>
      <c r="B21892" s="2" t="s">
        <v>295</v>
      </c>
      <c r="C21892" s="429">
        <v>7.6506740000000004</v>
      </c>
      <c r="D21892" s="429">
        <v>3.1763590000000002</v>
      </c>
      <c r="E21892" s="429">
        <v>4.4743150000000007</v>
      </c>
      <c r="F21892" s="429">
        <v>26.279869999999995</v>
      </c>
    </row>
    <row r="21893" spans="1:6" x14ac:dyDescent="0.3">
      <c r="A21893" s="336">
        <v>68882</v>
      </c>
      <c r="B21893" s="2" t="s">
        <v>295</v>
      </c>
      <c r="C21893" s="429">
        <v>7.4883069999999998</v>
      </c>
      <c r="D21893" s="429">
        <v>2.6945860000000001</v>
      </c>
      <c r="E21893" s="429">
        <v>4.7937209999999997</v>
      </c>
      <c r="F21893" s="429">
        <v>24.974020999999997</v>
      </c>
    </row>
    <row r="21894" spans="1:6" x14ac:dyDescent="0.3">
      <c r="A21894" s="336">
        <v>68883</v>
      </c>
      <c r="B21894" s="2" t="s">
        <v>295</v>
      </c>
      <c r="C21894" s="429">
        <v>7.8903480000000004</v>
      </c>
      <c r="D21894" s="429">
        <v>2.8178030000000001</v>
      </c>
      <c r="E21894" s="429">
        <v>5.0725449999999999</v>
      </c>
      <c r="F21894" s="429">
        <v>26.880382999999995</v>
      </c>
    </row>
    <row r="21895" spans="1:6" x14ac:dyDescent="0.3">
      <c r="A21895" s="336">
        <v>68901</v>
      </c>
      <c r="B21895" s="2" t="s">
        <v>295</v>
      </c>
      <c r="C21895" s="429">
        <v>8.0098149999999997</v>
      </c>
      <c r="D21895" s="429">
        <v>3.003898</v>
      </c>
      <c r="E21895" s="429">
        <v>5.0059170000000002</v>
      </c>
      <c r="F21895" s="429">
        <v>26.156631000000001</v>
      </c>
    </row>
    <row r="21896" spans="1:6" x14ac:dyDescent="0.3">
      <c r="A21896" s="336">
        <v>68920</v>
      </c>
      <c r="B21896" s="2" t="s">
        <v>295</v>
      </c>
      <c r="C21896" s="429">
        <v>8.4030039999999993</v>
      </c>
      <c r="D21896" s="429">
        <v>2.9479929999999999</v>
      </c>
      <c r="E21896" s="429">
        <v>5.4550109999999989</v>
      </c>
      <c r="F21896" s="429">
        <v>30.652453000000008</v>
      </c>
    </row>
    <row r="21897" spans="1:6" x14ac:dyDescent="0.3">
      <c r="A21897" s="336">
        <v>68922</v>
      </c>
      <c r="B21897" s="2" t="s">
        <v>295</v>
      </c>
      <c r="C21897" s="429">
        <v>8.4446429999999992</v>
      </c>
      <c r="D21897" s="429">
        <v>2.8936549999999999</v>
      </c>
      <c r="E21897" s="429">
        <v>5.5509879999999994</v>
      </c>
      <c r="F21897" s="429">
        <v>32.583761999999993</v>
      </c>
    </row>
    <row r="21898" spans="1:6" x14ac:dyDescent="0.3">
      <c r="A21898" s="336">
        <v>68923</v>
      </c>
      <c r="B21898" s="2" t="s">
        <v>295</v>
      </c>
      <c r="C21898" s="429">
        <v>8.2034939999999992</v>
      </c>
      <c r="D21898" s="429">
        <v>3.0567790000000001</v>
      </c>
      <c r="E21898" s="429">
        <v>5.1467149999999986</v>
      </c>
      <c r="F21898" s="429">
        <v>29.40908700000001</v>
      </c>
    </row>
    <row r="21899" spans="1:6" x14ac:dyDescent="0.3">
      <c r="A21899" s="336">
        <v>68924</v>
      </c>
      <c r="B21899" s="2" t="s">
        <v>295</v>
      </c>
      <c r="C21899" s="429">
        <v>8.0023289999999996</v>
      </c>
      <c r="D21899" s="429">
        <v>3.0238770000000001</v>
      </c>
      <c r="E21899" s="429">
        <v>4.978451999999999</v>
      </c>
      <c r="F21899" s="429">
        <v>28.367954000000005</v>
      </c>
    </row>
    <row r="21900" spans="1:6" x14ac:dyDescent="0.3">
      <c r="A21900" s="336">
        <v>68925</v>
      </c>
      <c r="B21900" s="2" t="s">
        <v>295</v>
      </c>
      <c r="C21900" s="429">
        <v>8.1156509999999997</v>
      </c>
      <c r="D21900" s="429">
        <v>3.105232</v>
      </c>
      <c r="E21900" s="429">
        <v>5.0104189999999997</v>
      </c>
      <c r="F21900" s="429">
        <v>26.617937999999992</v>
      </c>
    </row>
    <row r="21901" spans="1:6" x14ac:dyDescent="0.3">
      <c r="A21901" s="336">
        <v>68926</v>
      </c>
      <c r="B21901" s="2" t="s">
        <v>295</v>
      </c>
      <c r="C21901" s="429">
        <v>8.6561909999999997</v>
      </c>
      <c r="D21901" s="429">
        <v>2.7814040000000002</v>
      </c>
      <c r="E21901" s="429">
        <v>5.8747869999999995</v>
      </c>
      <c r="F21901" s="429">
        <v>33.756647999999998</v>
      </c>
    </row>
    <row r="21902" spans="1:6" x14ac:dyDescent="0.3">
      <c r="A21902" s="336">
        <v>68927</v>
      </c>
      <c r="B21902" s="2" t="s">
        <v>295</v>
      </c>
      <c r="C21902" s="429">
        <v>8.1849729999999994</v>
      </c>
      <c r="D21902" s="429">
        <v>3.0275940000000001</v>
      </c>
      <c r="E21902" s="429">
        <v>5.1573789999999988</v>
      </c>
      <c r="F21902" s="429">
        <v>29.713749000000004</v>
      </c>
    </row>
    <row r="21903" spans="1:6" x14ac:dyDescent="0.3">
      <c r="A21903" s="336">
        <v>68928</v>
      </c>
      <c r="B21903" s="2" t="s">
        <v>295</v>
      </c>
      <c r="C21903" s="429">
        <v>8.1636900000000008</v>
      </c>
      <c r="D21903" s="429">
        <v>3.139907</v>
      </c>
      <c r="E21903" s="429">
        <v>5.0237830000000008</v>
      </c>
      <c r="F21903" s="429">
        <v>27.807727999999997</v>
      </c>
    </row>
    <row r="21904" spans="1:6" x14ac:dyDescent="0.3">
      <c r="A21904" s="336">
        <v>68929</v>
      </c>
      <c r="B21904" s="2" t="s">
        <v>295</v>
      </c>
      <c r="C21904" s="429">
        <v>8.3475160000000006</v>
      </c>
      <c r="D21904" s="429">
        <v>2.9376220000000002</v>
      </c>
      <c r="E21904" s="429">
        <v>5.4098940000000004</v>
      </c>
      <c r="F21904" s="429">
        <v>30.279300999999997</v>
      </c>
    </row>
    <row r="21905" spans="1:6" x14ac:dyDescent="0.3">
      <c r="A21905" s="336">
        <v>68930</v>
      </c>
      <c r="B21905" s="2" t="s">
        <v>295</v>
      </c>
      <c r="C21905" s="429">
        <v>8.1393450000000005</v>
      </c>
      <c r="D21905" s="429">
        <v>3.175916</v>
      </c>
      <c r="E21905" s="429">
        <v>4.9634290000000005</v>
      </c>
      <c r="F21905" s="429">
        <v>26.769866</v>
      </c>
    </row>
    <row r="21906" spans="1:6" x14ac:dyDescent="0.3">
      <c r="A21906" s="336">
        <v>68932</v>
      </c>
      <c r="B21906" s="2" t="s">
        <v>295</v>
      </c>
      <c r="C21906" s="429">
        <v>8.1417570000000001</v>
      </c>
      <c r="D21906" s="429">
        <v>3.0349409999999999</v>
      </c>
      <c r="E21906" s="429">
        <v>5.1068160000000002</v>
      </c>
      <c r="F21906" s="429">
        <v>28.531709000000003</v>
      </c>
    </row>
    <row r="21907" spans="1:6" x14ac:dyDescent="0.3">
      <c r="A21907" s="336">
        <v>68933</v>
      </c>
      <c r="B21907" s="2" t="s">
        <v>295</v>
      </c>
      <c r="C21907" s="429">
        <v>8.0131540000000001</v>
      </c>
      <c r="D21907" s="429">
        <v>3.0082719999999998</v>
      </c>
      <c r="E21907" s="429">
        <v>5.0048820000000003</v>
      </c>
      <c r="F21907" s="429">
        <v>25.422318999999998</v>
      </c>
    </row>
    <row r="21908" spans="1:6" x14ac:dyDescent="0.3">
      <c r="A21908" s="336">
        <v>68934</v>
      </c>
      <c r="B21908" s="2" t="s">
        <v>295</v>
      </c>
      <c r="C21908" s="429">
        <v>8.0739560000000008</v>
      </c>
      <c r="D21908" s="429">
        <v>3.0921219999999998</v>
      </c>
      <c r="E21908" s="429">
        <v>4.981834000000001</v>
      </c>
      <c r="F21908" s="429">
        <v>26.056445000000007</v>
      </c>
    </row>
    <row r="21909" spans="1:6" x14ac:dyDescent="0.3">
      <c r="A21909" s="336">
        <v>68935</v>
      </c>
      <c r="B21909" s="2" t="s">
        <v>295</v>
      </c>
      <c r="C21909" s="429">
        <v>8.0716490000000007</v>
      </c>
      <c r="D21909" s="429">
        <v>3.0475699999999999</v>
      </c>
      <c r="E21909" s="429">
        <v>5.0240790000000004</v>
      </c>
      <c r="F21909" s="429">
        <v>25.421803999999991</v>
      </c>
    </row>
    <row r="21910" spans="1:6" x14ac:dyDescent="0.3">
      <c r="A21910" s="336">
        <v>68936</v>
      </c>
      <c r="B21910" s="2" t="s">
        <v>295</v>
      </c>
      <c r="C21910" s="429">
        <v>8.4652580000000004</v>
      </c>
      <c r="D21910" s="429">
        <v>2.8729749999999998</v>
      </c>
      <c r="E21910" s="429">
        <v>5.5922830000000001</v>
      </c>
      <c r="F21910" s="429">
        <v>32.526729999999986</v>
      </c>
    </row>
    <row r="21911" spans="1:6" x14ac:dyDescent="0.3">
      <c r="A21911" s="336">
        <v>68937</v>
      </c>
      <c r="B21911" s="2" t="s">
        <v>295</v>
      </c>
      <c r="C21911" s="429">
        <v>8.1692040000000006</v>
      </c>
      <c r="D21911" s="429">
        <v>2.9573130000000001</v>
      </c>
      <c r="E21911" s="429">
        <v>5.2118910000000005</v>
      </c>
      <c r="F21911" s="429">
        <v>30.662085999999999</v>
      </c>
    </row>
    <row r="21912" spans="1:6" x14ac:dyDescent="0.3">
      <c r="A21912" s="336">
        <v>68938</v>
      </c>
      <c r="B21912" s="2" t="s">
        <v>295</v>
      </c>
      <c r="C21912" s="429">
        <v>8.0707339999999999</v>
      </c>
      <c r="D21912" s="429">
        <v>3.0614270000000001</v>
      </c>
      <c r="E21912" s="429">
        <v>5.0093069999999997</v>
      </c>
      <c r="F21912" s="429">
        <v>25.773228000000007</v>
      </c>
    </row>
    <row r="21913" spans="1:6" x14ac:dyDescent="0.3">
      <c r="A21913" s="336">
        <v>68939</v>
      </c>
      <c r="B21913" s="2" t="s">
        <v>295</v>
      </c>
      <c r="C21913" s="429">
        <v>8.3098639999999993</v>
      </c>
      <c r="D21913" s="429">
        <v>2.9680249999999999</v>
      </c>
      <c r="E21913" s="429">
        <v>5.3418389999999993</v>
      </c>
      <c r="F21913" s="429">
        <v>29.740513000000004</v>
      </c>
    </row>
    <row r="21914" spans="1:6" x14ac:dyDescent="0.3">
      <c r="A21914" s="336">
        <v>68940</v>
      </c>
      <c r="B21914" s="2" t="s">
        <v>295</v>
      </c>
      <c r="C21914" s="429">
        <v>7.9963509999999998</v>
      </c>
      <c r="D21914" s="429">
        <v>3.0855959999999998</v>
      </c>
      <c r="E21914" s="429">
        <v>4.910755</v>
      </c>
      <c r="F21914" s="429">
        <v>28.152172999999998</v>
      </c>
    </row>
    <row r="21915" spans="1:6" x14ac:dyDescent="0.3">
      <c r="A21915" s="336">
        <v>68941</v>
      </c>
      <c r="B21915" s="2" t="s">
        <v>295</v>
      </c>
      <c r="C21915" s="429">
        <v>8.0475089999999998</v>
      </c>
      <c r="D21915" s="429">
        <v>3.0651929999999998</v>
      </c>
      <c r="E21915" s="429">
        <v>4.982316</v>
      </c>
      <c r="F21915" s="429">
        <v>26.091907999999997</v>
      </c>
    </row>
    <row r="21916" spans="1:6" x14ac:dyDescent="0.3">
      <c r="A21916" s="336">
        <v>68942</v>
      </c>
      <c r="B21916" s="2" t="s">
        <v>295</v>
      </c>
      <c r="C21916" s="429">
        <v>8.2491029999999999</v>
      </c>
      <c r="D21916" s="429">
        <v>3.2427299999999999</v>
      </c>
      <c r="E21916" s="429">
        <v>5.006373</v>
      </c>
      <c r="F21916" s="429">
        <v>27.47373300000001</v>
      </c>
    </row>
    <row r="21917" spans="1:6" x14ac:dyDescent="0.3">
      <c r="A21917" s="336">
        <v>68943</v>
      </c>
      <c r="B21917" s="2" t="s">
        <v>295</v>
      </c>
      <c r="C21917" s="429">
        <v>8.2511659999999996</v>
      </c>
      <c r="D21917" s="429">
        <v>3.151964</v>
      </c>
      <c r="E21917" s="429">
        <v>5.099202</v>
      </c>
      <c r="F21917" s="429">
        <v>26.065191999999996</v>
      </c>
    </row>
    <row r="21918" spans="1:6" x14ac:dyDescent="0.3">
      <c r="A21918" s="336">
        <v>68944</v>
      </c>
      <c r="B21918" s="2" t="s">
        <v>295</v>
      </c>
      <c r="C21918" s="429">
        <v>7.9569799999999997</v>
      </c>
      <c r="D21918" s="429">
        <v>2.956874</v>
      </c>
      <c r="E21918" s="429">
        <v>5.0001059999999997</v>
      </c>
      <c r="F21918" s="429">
        <v>25.485764000000007</v>
      </c>
    </row>
    <row r="21919" spans="1:6" x14ac:dyDescent="0.3">
      <c r="A21919" s="336">
        <v>68945</v>
      </c>
      <c r="B21919" s="2" t="s">
        <v>295</v>
      </c>
      <c r="C21919" s="429">
        <v>8.0324010000000001</v>
      </c>
      <c r="D21919" s="429">
        <v>2.960016</v>
      </c>
      <c r="E21919" s="429">
        <v>5.0723850000000006</v>
      </c>
      <c r="F21919" s="429">
        <v>27.805979000000001</v>
      </c>
    </row>
    <row r="21920" spans="1:6" x14ac:dyDescent="0.3">
      <c r="A21920" s="336">
        <v>68946</v>
      </c>
      <c r="B21920" s="2" t="s">
        <v>295</v>
      </c>
      <c r="C21920" s="429">
        <v>8.6280169999999998</v>
      </c>
      <c r="D21920" s="429">
        <v>2.8528380000000002</v>
      </c>
      <c r="E21920" s="429">
        <v>5.7751789999999996</v>
      </c>
      <c r="F21920" s="429">
        <v>34.059352000000011</v>
      </c>
    </row>
    <row r="21921" spans="1:6" x14ac:dyDescent="0.3">
      <c r="A21921" s="336">
        <v>68947</v>
      </c>
      <c r="B21921" s="2" t="s">
        <v>295</v>
      </c>
      <c r="C21921" s="429">
        <v>8.1831420000000001</v>
      </c>
      <c r="D21921" s="429">
        <v>2.9732880000000002</v>
      </c>
      <c r="E21921" s="429">
        <v>5.209854</v>
      </c>
      <c r="F21921" s="429">
        <v>29.320667</v>
      </c>
    </row>
    <row r="21922" spans="1:6" x14ac:dyDescent="0.3">
      <c r="A21922" s="336">
        <v>68948</v>
      </c>
      <c r="B21922" s="2" t="s">
        <v>295</v>
      </c>
      <c r="C21922" s="429">
        <v>8.4739620000000002</v>
      </c>
      <c r="D21922" s="429">
        <v>2.9005489999999998</v>
      </c>
      <c r="E21922" s="429">
        <v>5.5734130000000004</v>
      </c>
      <c r="F21922" s="429">
        <v>33.032212000000001</v>
      </c>
    </row>
    <row r="21923" spans="1:6" x14ac:dyDescent="0.3">
      <c r="A21923" s="336">
        <v>68949</v>
      </c>
      <c r="B21923" s="2" t="s">
        <v>295</v>
      </c>
      <c r="C21923" s="429">
        <v>8.1121499999999997</v>
      </c>
      <c r="D21923" s="429">
        <v>3.1013630000000001</v>
      </c>
      <c r="E21923" s="429">
        <v>5.0107869999999997</v>
      </c>
      <c r="F21923" s="429">
        <v>28.623764000000005</v>
      </c>
    </row>
    <row r="21924" spans="1:6" x14ac:dyDescent="0.3">
      <c r="A21924" s="336">
        <v>68950</v>
      </c>
      <c r="B21924" s="2" t="s">
        <v>295</v>
      </c>
      <c r="C21924" s="429">
        <v>8.0927760000000006</v>
      </c>
      <c r="D21924" s="429">
        <v>3.0365470000000001</v>
      </c>
      <c r="E21924" s="429">
        <v>5.0562290000000001</v>
      </c>
      <c r="F21924" s="429">
        <v>27.681868000000001</v>
      </c>
    </row>
    <row r="21925" spans="1:6" x14ac:dyDescent="0.3">
      <c r="A21925" s="336">
        <v>68952</v>
      </c>
      <c r="B21925" s="2" t="s">
        <v>295</v>
      </c>
      <c r="C21925" s="429">
        <v>8.3238540000000008</v>
      </c>
      <c r="D21925" s="429">
        <v>3.1530070000000001</v>
      </c>
      <c r="E21925" s="429">
        <v>5.1708470000000002</v>
      </c>
      <c r="F21925" s="429">
        <v>28.773316000000012</v>
      </c>
    </row>
    <row r="21926" spans="1:6" x14ac:dyDescent="0.3">
      <c r="A21926" s="336">
        <v>68954</v>
      </c>
      <c r="B21926" s="2" t="s">
        <v>295</v>
      </c>
      <c r="C21926" s="429">
        <v>7.9976430000000001</v>
      </c>
      <c r="D21926" s="429">
        <v>3.0008819999999998</v>
      </c>
      <c r="E21926" s="429">
        <v>4.9967610000000002</v>
      </c>
      <c r="F21926" s="429">
        <v>25.838351999999997</v>
      </c>
    </row>
    <row r="21927" spans="1:6" x14ac:dyDescent="0.3">
      <c r="A21927" s="336">
        <v>68955</v>
      </c>
      <c r="B21927" s="2" t="s">
        <v>295</v>
      </c>
      <c r="C21927" s="429">
        <v>7.9916919999999996</v>
      </c>
      <c r="D21927" s="429">
        <v>2.9914990000000001</v>
      </c>
      <c r="E21927" s="429">
        <v>5.0001929999999994</v>
      </c>
      <c r="F21927" s="429">
        <v>26.718791000000003</v>
      </c>
    </row>
    <row r="21928" spans="1:6" x14ac:dyDescent="0.3">
      <c r="A21928" s="336">
        <v>68956</v>
      </c>
      <c r="B21928" s="2" t="s">
        <v>295</v>
      </c>
      <c r="C21928" s="429">
        <v>7.9837910000000001</v>
      </c>
      <c r="D21928" s="429">
        <v>2.9487459999999999</v>
      </c>
      <c r="E21928" s="429">
        <v>5.0350450000000002</v>
      </c>
      <c r="F21928" s="429">
        <v>27.282212999999999</v>
      </c>
    </row>
    <row r="21929" spans="1:6" x14ac:dyDescent="0.3">
      <c r="A21929" s="336">
        <v>68957</v>
      </c>
      <c r="B21929" s="2" t="s">
        <v>295</v>
      </c>
      <c r="C21929" s="429">
        <v>8.1452500000000008</v>
      </c>
      <c r="D21929" s="429">
        <v>3.1534740000000001</v>
      </c>
      <c r="E21929" s="429">
        <v>4.9917760000000007</v>
      </c>
      <c r="F21929" s="429">
        <v>26.345731000000008</v>
      </c>
    </row>
    <row r="21930" spans="1:6" x14ac:dyDescent="0.3">
      <c r="A21930" s="336">
        <v>68958</v>
      </c>
      <c r="B21930" s="2" t="s">
        <v>295</v>
      </c>
      <c r="C21930" s="429">
        <v>8.1054680000000001</v>
      </c>
      <c r="D21930" s="429">
        <v>3.0980300000000001</v>
      </c>
      <c r="E21930" s="429">
        <v>5.0074380000000005</v>
      </c>
      <c r="F21930" s="429">
        <v>28.706120000000002</v>
      </c>
    </row>
    <row r="21931" spans="1:6" x14ac:dyDescent="0.3">
      <c r="A21931" s="336">
        <v>68959</v>
      </c>
      <c r="B21931" s="2" t="s">
        <v>295</v>
      </c>
      <c r="C21931" s="429">
        <v>8.0533719999999995</v>
      </c>
      <c r="D21931" s="429">
        <v>2.9729410000000001</v>
      </c>
      <c r="E21931" s="429">
        <v>5.080430999999999</v>
      </c>
      <c r="F21931" s="429">
        <v>28.484940999999999</v>
      </c>
    </row>
    <row r="21932" spans="1:6" x14ac:dyDescent="0.3">
      <c r="A21932" s="336">
        <v>68960</v>
      </c>
      <c r="B21932" s="2" t="s">
        <v>295</v>
      </c>
      <c r="C21932" s="429">
        <v>8.3544959999999993</v>
      </c>
      <c r="D21932" s="429">
        <v>2.9311319999999998</v>
      </c>
      <c r="E21932" s="429">
        <v>5.4233639999999994</v>
      </c>
      <c r="F21932" s="429">
        <v>30.479379999999992</v>
      </c>
    </row>
    <row r="21933" spans="1:6" x14ac:dyDescent="0.3">
      <c r="A21933" s="336">
        <v>68961</v>
      </c>
      <c r="B21933" s="2" t="s">
        <v>295</v>
      </c>
      <c r="C21933" s="429">
        <v>8.1723350000000003</v>
      </c>
      <c r="D21933" s="429">
        <v>3.124412</v>
      </c>
      <c r="E21933" s="429">
        <v>5.0479230000000008</v>
      </c>
      <c r="F21933" s="429">
        <v>25.960503999999997</v>
      </c>
    </row>
    <row r="21934" spans="1:6" x14ac:dyDescent="0.3">
      <c r="A21934" s="336">
        <v>68964</v>
      </c>
      <c r="B21934" s="2" t="s">
        <v>295</v>
      </c>
      <c r="C21934" s="429">
        <v>8.0860330000000005</v>
      </c>
      <c r="D21934" s="429">
        <v>3.0692759999999999</v>
      </c>
      <c r="E21934" s="429">
        <v>5.0167570000000001</v>
      </c>
      <c r="F21934" s="429">
        <v>25.266901000000008</v>
      </c>
    </row>
    <row r="21935" spans="1:6" x14ac:dyDescent="0.3">
      <c r="A21935" s="336">
        <v>68966</v>
      </c>
      <c r="B21935" s="2" t="s">
        <v>295</v>
      </c>
      <c r="C21935" s="429">
        <v>8.4433609999999994</v>
      </c>
      <c r="D21935" s="429">
        <v>2.9273889999999998</v>
      </c>
      <c r="E21935" s="429">
        <v>5.5159719999999997</v>
      </c>
      <c r="F21935" s="429">
        <v>31.083641999999994</v>
      </c>
    </row>
    <row r="21936" spans="1:6" x14ac:dyDescent="0.3">
      <c r="A21936" s="336">
        <v>68967</v>
      </c>
      <c r="B21936" s="2" t="s">
        <v>295</v>
      </c>
      <c r="C21936" s="429">
        <v>8.4206289999999999</v>
      </c>
      <c r="D21936" s="429">
        <v>2.9003749999999999</v>
      </c>
      <c r="E21936" s="429">
        <v>5.5202539999999996</v>
      </c>
      <c r="F21936" s="429">
        <v>31.658952000000003</v>
      </c>
    </row>
    <row r="21937" spans="1:6" x14ac:dyDescent="0.3">
      <c r="A21937" s="336">
        <v>68969</v>
      </c>
      <c r="B21937" s="2" t="s">
        <v>295</v>
      </c>
      <c r="C21937" s="429">
        <v>8.2056640000000005</v>
      </c>
      <c r="D21937" s="429">
        <v>3.020432</v>
      </c>
      <c r="E21937" s="429">
        <v>5.185232000000001</v>
      </c>
      <c r="F21937" s="429">
        <v>29.310219</v>
      </c>
    </row>
    <row r="21938" spans="1:6" x14ac:dyDescent="0.3">
      <c r="A21938" s="336">
        <v>68970</v>
      </c>
      <c r="B21938" s="2" t="s">
        <v>295</v>
      </c>
      <c r="C21938" s="429">
        <v>8.2630330000000001</v>
      </c>
      <c r="D21938" s="429">
        <v>3.241568</v>
      </c>
      <c r="E21938" s="429">
        <v>5.0214650000000001</v>
      </c>
      <c r="F21938" s="429">
        <v>27.839164999999998</v>
      </c>
    </row>
    <row r="21939" spans="1:6" x14ac:dyDescent="0.3">
      <c r="A21939" s="336">
        <v>68971</v>
      </c>
      <c r="B21939" s="2" t="s">
        <v>295</v>
      </c>
      <c r="C21939" s="429">
        <v>8.3810470000000006</v>
      </c>
      <c r="D21939" s="429">
        <v>2.9403510000000002</v>
      </c>
      <c r="E21939" s="429">
        <v>5.4406960000000009</v>
      </c>
      <c r="F21939" s="429">
        <v>30.575603999999998</v>
      </c>
    </row>
    <row r="21940" spans="1:6" x14ac:dyDescent="0.3">
      <c r="A21940" s="336">
        <v>68972</v>
      </c>
      <c r="B21940" s="2" t="s">
        <v>295</v>
      </c>
      <c r="C21940" s="429">
        <v>8.3250119999999992</v>
      </c>
      <c r="D21940" s="429">
        <v>3.0312600000000001</v>
      </c>
      <c r="E21940" s="429">
        <v>5.2937519999999996</v>
      </c>
      <c r="F21940" s="429">
        <v>29.537182999999999</v>
      </c>
    </row>
    <row r="21941" spans="1:6" x14ac:dyDescent="0.3">
      <c r="A21941" s="336">
        <v>68973</v>
      </c>
      <c r="B21941" s="2" t="s">
        <v>295</v>
      </c>
      <c r="C21941" s="429">
        <v>8.1065229999999993</v>
      </c>
      <c r="D21941" s="429">
        <v>3.0733139999999999</v>
      </c>
      <c r="E21941" s="429">
        <v>5.0332089999999994</v>
      </c>
      <c r="F21941" s="429">
        <v>27.142488000000004</v>
      </c>
    </row>
    <row r="21942" spans="1:6" x14ac:dyDescent="0.3">
      <c r="A21942" s="336">
        <v>68974</v>
      </c>
      <c r="B21942" s="2" t="s">
        <v>295</v>
      </c>
      <c r="C21942" s="429">
        <v>8.1844929999999998</v>
      </c>
      <c r="D21942" s="429">
        <v>3.1246149999999999</v>
      </c>
      <c r="E21942" s="429">
        <v>5.0598779999999994</v>
      </c>
      <c r="F21942" s="429">
        <v>25.582055</v>
      </c>
    </row>
    <row r="21943" spans="1:6" x14ac:dyDescent="0.3">
      <c r="A21943" s="336">
        <v>68975</v>
      </c>
      <c r="B21943" s="2" t="s">
        <v>295</v>
      </c>
      <c r="C21943" s="429">
        <v>7.9619720000000003</v>
      </c>
      <c r="D21943" s="429">
        <v>2.969913</v>
      </c>
      <c r="E21943" s="429">
        <v>4.9920590000000002</v>
      </c>
      <c r="F21943" s="429">
        <v>25.160904999999985</v>
      </c>
    </row>
    <row r="21944" spans="1:6" x14ac:dyDescent="0.3">
      <c r="A21944" s="336">
        <v>68976</v>
      </c>
      <c r="B21944" s="2" t="s">
        <v>295</v>
      </c>
      <c r="C21944" s="429">
        <v>8.1316430000000004</v>
      </c>
      <c r="D21944" s="429">
        <v>3.007371</v>
      </c>
      <c r="E21944" s="429">
        <v>5.1242720000000004</v>
      </c>
      <c r="F21944" s="429">
        <v>29.811103000000003</v>
      </c>
    </row>
    <row r="21945" spans="1:6" x14ac:dyDescent="0.3">
      <c r="A21945" s="336">
        <v>68977</v>
      </c>
      <c r="B21945" s="2" t="s">
        <v>295</v>
      </c>
      <c r="C21945" s="429">
        <v>8.5929140000000004</v>
      </c>
      <c r="D21945" s="429">
        <v>2.824621</v>
      </c>
      <c r="E21945" s="429">
        <v>5.7682929999999999</v>
      </c>
      <c r="F21945" s="429">
        <v>32.594764999999995</v>
      </c>
    </row>
    <row r="21946" spans="1:6" x14ac:dyDescent="0.3">
      <c r="A21946" s="336">
        <v>68978</v>
      </c>
      <c r="B21946" s="2" t="s">
        <v>295</v>
      </c>
      <c r="C21946" s="429">
        <v>8.2382299999999997</v>
      </c>
      <c r="D21946" s="429">
        <v>3.1884389999999998</v>
      </c>
      <c r="E21946" s="429">
        <v>5.0497909999999999</v>
      </c>
      <c r="F21946" s="429">
        <v>26.792326999999993</v>
      </c>
    </row>
    <row r="21947" spans="1:6" x14ac:dyDescent="0.3">
      <c r="A21947" s="336">
        <v>68979</v>
      </c>
      <c r="B21947" s="2" t="s">
        <v>295</v>
      </c>
      <c r="C21947" s="429">
        <v>7.9120330000000001</v>
      </c>
      <c r="D21947" s="429">
        <v>2.9626329999999998</v>
      </c>
      <c r="E21947" s="429">
        <v>4.9494000000000007</v>
      </c>
      <c r="F21947" s="429">
        <v>24.763452000000004</v>
      </c>
    </row>
    <row r="21948" spans="1:6" x14ac:dyDescent="0.3">
      <c r="A21948" s="336">
        <v>68980</v>
      </c>
      <c r="B21948" s="2" t="s">
        <v>295</v>
      </c>
      <c r="C21948" s="429">
        <v>7.9740890000000002</v>
      </c>
      <c r="D21948" s="429">
        <v>2.9324170000000001</v>
      </c>
      <c r="E21948" s="429">
        <v>5.0416720000000002</v>
      </c>
      <c r="F21948" s="429">
        <v>25.851669000000001</v>
      </c>
    </row>
    <row r="21949" spans="1:6" x14ac:dyDescent="0.3">
      <c r="A21949" s="336">
        <v>68981</v>
      </c>
      <c r="B21949" s="2" t="s">
        <v>295</v>
      </c>
      <c r="C21949" s="429">
        <v>8.1938650000000006</v>
      </c>
      <c r="D21949" s="429">
        <v>2.9717910000000001</v>
      </c>
      <c r="E21949" s="429">
        <v>5.222074000000001</v>
      </c>
      <c r="F21949" s="429">
        <v>29.179723999999993</v>
      </c>
    </row>
    <row r="21950" spans="1:6" x14ac:dyDescent="0.3">
      <c r="A21950" s="336">
        <v>68982</v>
      </c>
      <c r="B21950" s="2" t="s">
        <v>295</v>
      </c>
      <c r="C21950" s="429">
        <v>8.1180909999999997</v>
      </c>
      <c r="D21950" s="429">
        <v>3.0286029999999999</v>
      </c>
      <c r="E21950" s="429">
        <v>5.0894879999999993</v>
      </c>
      <c r="F21950" s="429">
        <v>28.898486999999996</v>
      </c>
    </row>
    <row r="21951" spans="1:6" x14ac:dyDescent="0.3">
      <c r="A21951" s="336">
        <v>69001</v>
      </c>
      <c r="B21951" s="2" t="s">
        <v>295</v>
      </c>
      <c r="C21951" s="429">
        <v>8.3979389999999992</v>
      </c>
      <c r="D21951" s="429">
        <v>3.0192260000000002</v>
      </c>
      <c r="E21951" s="429">
        <v>5.3787129999999994</v>
      </c>
      <c r="F21951" s="429">
        <v>34.202021999999999</v>
      </c>
    </row>
    <row r="21952" spans="1:6" x14ac:dyDescent="0.3">
      <c r="A21952" s="336">
        <v>69020</v>
      </c>
      <c r="B21952" s="2" t="s">
        <v>295</v>
      </c>
      <c r="C21952" s="429">
        <v>8.4474560000000007</v>
      </c>
      <c r="D21952" s="429">
        <v>2.9612210000000001</v>
      </c>
      <c r="E21952" s="429">
        <v>5.4862350000000006</v>
      </c>
      <c r="F21952" s="429">
        <v>33.467268000000004</v>
      </c>
    </row>
    <row r="21953" spans="1:6" x14ac:dyDescent="0.3">
      <c r="A21953" s="336">
        <v>69021</v>
      </c>
      <c r="B21953" s="2" t="s">
        <v>295</v>
      </c>
      <c r="C21953" s="429">
        <v>8.4205810000000003</v>
      </c>
      <c r="D21953" s="429">
        <v>2.6027300000000002</v>
      </c>
      <c r="E21953" s="429">
        <v>5.8178510000000001</v>
      </c>
      <c r="F21953" s="429">
        <v>36.710561999999996</v>
      </c>
    </row>
    <row r="21954" spans="1:6" x14ac:dyDescent="0.3">
      <c r="A21954" s="336">
        <v>69022</v>
      </c>
      <c r="B21954" s="2" t="s">
        <v>295</v>
      </c>
      <c r="C21954" s="429">
        <v>8.4667530000000006</v>
      </c>
      <c r="D21954" s="429">
        <v>2.9237310000000001</v>
      </c>
      <c r="E21954" s="429">
        <v>5.5430220000000006</v>
      </c>
      <c r="F21954" s="429">
        <v>33.224780000000003</v>
      </c>
    </row>
    <row r="21955" spans="1:6" x14ac:dyDescent="0.3">
      <c r="A21955" s="336">
        <v>69023</v>
      </c>
      <c r="B21955" s="2" t="s">
        <v>295</v>
      </c>
      <c r="C21955" s="429">
        <v>8.3738519999999994</v>
      </c>
      <c r="D21955" s="429">
        <v>2.5654319999999999</v>
      </c>
      <c r="E21955" s="429">
        <v>5.8084199999999999</v>
      </c>
      <c r="F21955" s="429">
        <v>36.943716000000009</v>
      </c>
    </row>
    <row r="21956" spans="1:6" x14ac:dyDescent="0.3">
      <c r="A21956" s="336">
        <v>69024</v>
      </c>
      <c r="B21956" s="2" t="s">
        <v>295</v>
      </c>
      <c r="C21956" s="429">
        <v>8.4053769999999997</v>
      </c>
      <c r="D21956" s="429">
        <v>2.9354749999999998</v>
      </c>
      <c r="E21956" s="429">
        <v>5.4699019999999994</v>
      </c>
      <c r="F21956" s="429">
        <v>34.731421999999995</v>
      </c>
    </row>
    <row r="21957" spans="1:6" x14ac:dyDescent="0.3">
      <c r="A21957" s="336">
        <v>69025</v>
      </c>
      <c r="B21957" s="2" t="s">
        <v>295</v>
      </c>
      <c r="C21957" s="429">
        <v>8.1398650000000004</v>
      </c>
      <c r="D21957" s="429">
        <v>2.9185789999999998</v>
      </c>
      <c r="E21957" s="429">
        <v>5.221286000000001</v>
      </c>
      <c r="F21957" s="429">
        <v>32.091773000000003</v>
      </c>
    </row>
    <row r="21958" spans="1:6" x14ac:dyDescent="0.3">
      <c r="A21958" s="336">
        <v>69026</v>
      </c>
      <c r="B21958" s="2" t="s">
        <v>295</v>
      </c>
      <c r="C21958" s="429">
        <v>8.5058559999999996</v>
      </c>
      <c r="D21958" s="429">
        <v>3.0649320000000002</v>
      </c>
      <c r="E21958" s="429">
        <v>5.440923999999999</v>
      </c>
      <c r="F21958" s="429">
        <v>34.10116699999999</v>
      </c>
    </row>
    <row r="21959" spans="1:6" x14ac:dyDescent="0.3">
      <c r="A21959" s="336">
        <v>69027</v>
      </c>
      <c r="B21959" s="2" t="s">
        <v>295</v>
      </c>
      <c r="C21959" s="429">
        <v>8.3245319999999996</v>
      </c>
      <c r="D21959" s="429">
        <v>2.593537</v>
      </c>
      <c r="E21959" s="429">
        <v>5.7309950000000001</v>
      </c>
      <c r="F21959" s="429">
        <v>35.688093999999992</v>
      </c>
    </row>
    <row r="21960" spans="1:6" x14ac:dyDescent="0.3">
      <c r="A21960" s="336">
        <v>69028</v>
      </c>
      <c r="B21960" s="2" t="s">
        <v>295</v>
      </c>
      <c r="C21960" s="429">
        <v>8.2009559999999997</v>
      </c>
      <c r="D21960" s="429">
        <v>2.9216150000000001</v>
      </c>
      <c r="E21960" s="429">
        <v>5.2793409999999996</v>
      </c>
      <c r="F21960" s="429">
        <v>31.519602999999996</v>
      </c>
    </row>
    <row r="21961" spans="1:6" x14ac:dyDescent="0.3">
      <c r="A21961" s="336">
        <v>69029</v>
      </c>
      <c r="B21961" s="2" t="s">
        <v>295</v>
      </c>
      <c r="C21961" s="429">
        <v>8.0455740000000002</v>
      </c>
      <c r="D21961" s="429">
        <v>2.8892880000000001</v>
      </c>
      <c r="E21961" s="429">
        <v>5.1562859999999997</v>
      </c>
      <c r="F21961" s="429">
        <v>30.479572999999995</v>
      </c>
    </row>
    <row r="21962" spans="1:6" x14ac:dyDescent="0.3">
      <c r="A21962" s="336">
        <v>69030</v>
      </c>
      <c r="B21962" s="2" t="s">
        <v>295</v>
      </c>
      <c r="C21962" s="429">
        <v>8.4637550000000008</v>
      </c>
      <c r="D21962" s="429">
        <v>2.5227409999999999</v>
      </c>
      <c r="E21962" s="429">
        <v>5.9410140000000009</v>
      </c>
      <c r="F21962" s="429">
        <v>38.013190999999999</v>
      </c>
    </row>
    <row r="21963" spans="1:6" x14ac:dyDescent="0.3">
      <c r="A21963" s="336">
        <v>69032</v>
      </c>
      <c r="B21963" s="2" t="s">
        <v>295</v>
      </c>
      <c r="C21963" s="429">
        <v>8.1798760000000001</v>
      </c>
      <c r="D21963" s="429">
        <v>2.7914810000000001</v>
      </c>
      <c r="E21963" s="429">
        <v>5.388395</v>
      </c>
      <c r="F21963" s="429">
        <v>33.711896000000003</v>
      </c>
    </row>
    <row r="21964" spans="1:6" x14ac:dyDescent="0.3">
      <c r="A21964" s="336">
        <v>69033</v>
      </c>
      <c r="B21964" s="2" t="s">
        <v>295</v>
      </c>
      <c r="C21964" s="429">
        <v>8.3312550000000005</v>
      </c>
      <c r="D21964" s="429">
        <v>2.5686770000000001</v>
      </c>
      <c r="E21964" s="429">
        <v>5.7625780000000004</v>
      </c>
      <c r="F21964" s="429">
        <v>36.115617999999998</v>
      </c>
    </row>
    <row r="21965" spans="1:6" x14ac:dyDescent="0.3">
      <c r="A21965" s="336">
        <v>69034</v>
      </c>
      <c r="B21965" s="2" t="s">
        <v>295</v>
      </c>
      <c r="C21965" s="429">
        <v>8.4255859999999991</v>
      </c>
      <c r="D21965" s="429">
        <v>3.008839</v>
      </c>
      <c r="E21965" s="429">
        <v>5.4167469999999991</v>
      </c>
      <c r="F21965" s="429">
        <v>33.763635000000008</v>
      </c>
    </row>
    <row r="21966" spans="1:6" x14ac:dyDescent="0.3">
      <c r="A21966" s="336">
        <v>69036</v>
      </c>
      <c r="B21966" s="2" t="s">
        <v>295</v>
      </c>
      <c r="C21966" s="429">
        <v>8.537134</v>
      </c>
      <c r="D21966" s="429">
        <v>2.9983919999999999</v>
      </c>
      <c r="E21966" s="429">
        <v>5.5387420000000001</v>
      </c>
      <c r="F21966" s="429">
        <v>33.886796000000004</v>
      </c>
    </row>
    <row r="21967" spans="1:6" x14ac:dyDescent="0.3">
      <c r="A21967" s="336">
        <v>69037</v>
      </c>
      <c r="B21967" s="2" t="s">
        <v>295</v>
      </c>
      <c r="C21967" s="429">
        <v>8.4490339999999993</v>
      </c>
      <c r="D21967" s="429">
        <v>2.6717490000000002</v>
      </c>
      <c r="E21967" s="429">
        <v>5.7772849999999991</v>
      </c>
      <c r="F21967" s="429">
        <v>36.588069000000004</v>
      </c>
    </row>
    <row r="21968" spans="1:6" x14ac:dyDescent="0.3">
      <c r="A21968" s="336">
        <v>69038</v>
      </c>
      <c r="B21968" s="2" t="s">
        <v>295</v>
      </c>
      <c r="C21968" s="429">
        <v>8.134836</v>
      </c>
      <c r="D21968" s="429">
        <v>2.9056899999999999</v>
      </c>
      <c r="E21968" s="429">
        <v>5.2291460000000001</v>
      </c>
      <c r="F21968" s="429">
        <v>32.516159000000002</v>
      </c>
    </row>
    <row r="21969" spans="1:6" x14ac:dyDescent="0.3">
      <c r="A21969" s="336">
        <v>69039</v>
      </c>
      <c r="B21969" s="2" t="s">
        <v>295</v>
      </c>
      <c r="C21969" s="429">
        <v>8.1728860000000001</v>
      </c>
      <c r="D21969" s="429">
        <v>2.91547</v>
      </c>
      <c r="E21969" s="429">
        <v>5.2574160000000001</v>
      </c>
      <c r="F21969" s="429">
        <v>31.862098999999997</v>
      </c>
    </row>
    <row r="21970" spans="1:6" x14ac:dyDescent="0.3">
      <c r="A21970" s="336">
        <v>69040</v>
      </c>
      <c r="B21970" s="2" t="s">
        <v>295</v>
      </c>
      <c r="C21970" s="429">
        <v>8.3365270000000002</v>
      </c>
      <c r="D21970" s="429">
        <v>2.748005</v>
      </c>
      <c r="E21970" s="429">
        <v>5.5885220000000002</v>
      </c>
      <c r="F21970" s="429">
        <v>35.109411999999992</v>
      </c>
    </row>
    <row r="21971" spans="1:6" x14ac:dyDescent="0.3">
      <c r="A21971" s="336">
        <v>69041</v>
      </c>
      <c r="B21971" s="2" t="s">
        <v>295</v>
      </c>
      <c r="C21971" s="429">
        <v>8.4456880000000005</v>
      </c>
      <c r="D21971" s="429">
        <v>2.5381770000000001</v>
      </c>
      <c r="E21971" s="429">
        <v>5.9075110000000004</v>
      </c>
      <c r="F21971" s="429">
        <v>37.598760999999996</v>
      </c>
    </row>
    <row r="21972" spans="1:6" x14ac:dyDescent="0.3">
      <c r="A21972" s="336">
        <v>69042</v>
      </c>
      <c r="B21972" s="2" t="s">
        <v>295</v>
      </c>
      <c r="C21972" s="429">
        <v>8.2369289999999999</v>
      </c>
      <c r="D21972" s="429">
        <v>2.9359329999999999</v>
      </c>
      <c r="E21972" s="429">
        <v>5.3009959999999996</v>
      </c>
      <c r="F21972" s="429">
        <v>32.341154000000003</v>
      </c>
    </row>
    <row r="21973" spans="1:6" x14ac:dyDescent="0.3">
      <c r="A21973" s="336">
        <v>69043</v>
      </c>
      <c r="B21973" s="2" t="s">
        <v>295</v>
      </c>
      <c r="C21973" s="429">
        <v>8.4010390000000008</v>
      </c>
      <c r="D21973" s="429">
        <v>2.7643749999999998</v>
      </c>
      <c r="E21973" s="429">
        <v>5.6366640000000015</v>
      </c>
      <c r="F21973" s="429">
        <v>35.864830999999995</v>
      </c>
    </row>
    <row r="21974" spans="1:6" x14ac:dyDescent="0.3">
      <c r="A21974" s="336">
        <v>69044</v>
      </c>
      <c r="B21974" s="2" t="s">
        <v>295</v>
      </c>
      <c r="C21974" s="429">
        <v>8.4147250000000007</v>
      </c>
      <c r="D21974" s="429">
        <v>2.857891</v>
      </c>
      <c r="E21974" s="429">
        <v>5.5568340000000003</v>
      </c>
      <c r="F21974" s="429">
        <v>35.314326000000008</v>
      </c>
    </row>
    <row r="21975" spans="1:6" x14ac:dyDescent="0.3">
      <c r="A21975" s="336">
        <v>69045</v>
      </c>
      <c r="B21975" s="2" t="s">
        <v>295</v>
      </c>
      <c r="C21975" s="429">
        <v>8.2667319999999993</v>
      </c>
      <c r="D21975" s="429">
        <v>2.6320809999999999</v>
      </c>
      <c r="E21975" s="429">
        <v>5.6346509999999999</v>
      </c>
      <c r="F21975" s="429">
        <v>35.157855999999995</v>
      </c>
    </row>
    <row r="21976" spans="1:6" x14ac:dyDescent="0.3">
      <c r="A21976" s="336">
        <v>69046</v>
      </c>
      <c r="B21976" s="2" t="s">
        <v>295</v>
      </c>
      <c r="C21976" s="429">
        <v>8.5712770000000003</v>
      </c>
      <c r="D21976" s="429">
        <v>2.9430869999999998</v>
      </c>
      <c r="E21976" s="429">
        <v>5.62819</v>
      </c>
      <c r="F21976" s="429">
        <v>33.868770000000012</v>
      </c>
    </row>
    <row r="21977" spans="1:6" x14ac:dyDescent="0.3">
      <c r="A21977" s="336">
        <v>69101</v>
      </c>
      <c r="B21977" s="2" t="s">
        <v>298</v>
      </c>
      <c r="C21977" s="429">
        <v>6.7734059999999996</v>
      </c>
      <c r="D21977" s="429">
        <v>1.6904269999999999</v>
      </c>
      <c r="E21977" s="429">
        <v>5.0829789999999999</v>
      </c>
      <c r="F21977" s="429">
        <v>30.814729999999997</v>
      </c>
    </row>
    <row r="21978" spans="1:6" x14ac:dyDescent="0.3">
      <c r="A21978" s="336">
        <v>69120</v>
      </c>
      <c r="B21978" s="2" t="s">
        <v>295</v>
      </c>
      <c r="C21978" s="429">
        <v>7.7120610000000003</v>
      </c>
      <c r="D21978" s="429">
        <v>2.9150550000000002</v>
      </c>
      <c r="E21978" s="429">
        <v>4.7970059999999997</v>
      </c>
      <c r="F21978" s="429">
        <v>27.883939000000005</v>
      </c>
    </row>
    <row r="21979" spans="1:6" x14ac:dyDescent="0.3">
      <c r="A21979" s="336">
        <v>69121</v>
      </c>
      <c r="B21979" s="2" t="s">
        <v>295</v>
      </c>
      <c r="C21979" s="429">
        <v>7.9618919999999997</v>
      </c>
      <c r="D21979" s="429">
        <v>2.5565169999999999</v>
      </c>
      <c r="E21979" s="429">
        <v>5.4053749999999994</v>
      </c>
      <c r="F21979" s="429">
        <v>33.495934999999996</v>
      </c>
    </row>
    <row r="21980" spans="1:6" x14ac:dyDescent="0.3">
      <c r="A21980" s="336">
        <v>69122</v>
      </c>
      <c r="B21980" s="2" t="s">
        <v>295</v>
      </c>
      <c r="C21980" s="429">
        <v>8.3135379999999994</v>
      </c>
      <c r="D21980" s="429">
        <v>2.4832860000000001</v>
      </c>
      <c r="E21980" s="429">
        <v>5.8302519999999998</v>
      </c>
      <c r="F21980" s="429">
        <v>36.850273999999999</v>
      </c>
    </row>
    <row r="21981" spans="1:6" x14ac:dyDescent="0.3">
      <c r="A21981" s="336">
        <v>69123</v>
      </c>
      <c r="B21981" s="2" t="s">
        <v>295</v>
      </c>
      <c r="C21981" s="429">
        <v>7.8878899999999996</v>
      </c>
      <c r="D21981" s="429">
        <v>2.8409589999999998</v>
      </c>
      <c r="E21981" s="429">
        <v>5.0469309999999998</v>
      </c>
      <c r="F21981" s="429">
        <v>29.988084999999998</v>
      </c>
    </row>
    <row r="21982" spans="1:6" x14ac:dyDescent="0.3">
      <c r="A21982" s="336">
        <v>69125</v>
      </c>
      <c r="B21982" s="2" t="s">
        <v>295</v>
      </c>
      <c r="C21982" s="429">
        <v>8.2435759999999991</v>
      </c>
      <c r="D21982" s="429">
        <v>2.2908469999999999</v>
      </c>
      <c r="E21982" s="429">
        <v>5.9527289999999997</v>
      </c>
      <c r="F21982" s="429">
        <v>36.370026999999993</v>
      </c>
    </row>
    <row r="21983" spans="1:6" x14ac:dyDescent="0.3">
      <c r="A21983" s="336">
        <v>69127</v>
      </c>
      <c r="B21983" s="2" t="s">
        <v>295</v>
      </c>
      <c r="C21983" s="429">
        <v>8.2341119999999997</v>
      </c>
      <c r="D21983" s="429">
        <v>2.513404</v>
      </c>
      <c r="E21983" s="429">
        <v>5.7207080000000001</v>
      </c>
      <c r="F21983" s="429">
        <v>36.056029000000002</v>
      </c>
    </row>
    <row r="21984" spans="1:6" x14ac:dyDescent="0.3">
      <c r="A21984" s="336">
        <v>69128</v>
      </c>
      <c r="B21984" s="2" t="s">
        <v>295</v>
      </c>
      <c r="C21984" s="429">
        <v>8.0073629999999998</v>
      </c>
      <c r="D21984" s="429">
        <v>2.36313</v>
      </c>
      <c r="E21984" s="429">
        <v>5.6442329999999998</v>
      </c>
      <c r="F21984" s="429">
        <v>36.298476999999998</v>
      </c>
    </row>
    <row r="21985" spans="1:6" x14ac:dyDescent="0.3">
      <c r="A21985" s="336">
        <v>69129</v>
      </c>
      <c r="B21985" s="2" t="s">
        <v>295</v>
      </c>
      <c r="C21985" s="429">
        <v>8.3712149999999994</v>
      </c>
      <c r="D21985" s="429">
        <v>2.4426899999999998</v>
      </c>
      <c r="E21985" s="429">
        <v>5.9285249999999996</v>
      </c>
      <c r="F21985" s="429">
        <v>37.377199000000005</v>
      </c>
    </row>
    <row r="21986" spans="1:6" x14ac:dyDescent="0.3">
      <c r="A21986" s="336">
        <v>69130</v>
      </c>
      <c r="B21986" s="2" t="s">
        <v>295</v>
      </c>
      <c r="C21986" s="429">
        <v>7.9916640000000001</v>
      </c>
      <c r="D21986" s="429">
        <v>2.9307259999999999</v>
      </c>
      <c r="E21986" s="429">
        <v>5.0609380000000002</v>
      </c>
      <c r="F21986" s="429">
        <v>29.784842000000001</v>
      </c>
    </row>
    <row r="21987" spans="1:6" x14ac:dyDescent="0.3">
      <c r="A21987" s="336">
        <v>69131</v>
      </c>
      <c r="B21987" s="2" t="s">
        <v>295</v>
      </c>
      <c r="C21987" s="429">
        <v>8.2029329999999998</v>
      </c>
      <c r="D21987" s="429">
        <v>2.3973200000000001</v>
      </c>
      <c r="E21987" s="429">
        <v>5.8056129999999992</v>
      </c>
      <c r="F21987" s="429">
        <v>36.361763999999994</v>
      </c>
    </row>
    <row r="21988" spans="1:6" x14ac:dyDescent="0.3">
      <c r="A21988" s="336">
        <v>69132</v>
      </c>
      <c r="B21988" s="2" t="s">
        <v>295</v>
      </c>
      <c r="C21988" s="429">
        <v>7.97438</v>
      </c>
      <c r="D21988" s="429">
        <v>2.7650060000000001</v>
      </c>
      <c r="E21988" s="429">
        <v>5.2093740000000004</v>
      </c>
      <c r="F21988" s="429">
        <v>32.426632000000005</v>
      </c>
    </row>
    <row r="21989" spans="1:6" x14ac:dyDescent="0.3">
      <c r="A21989" s="336">
        <v>69133</v>
      </c>
      <c r="B21989" s="2" t="s">
        <v>298</v>
      </c>
      <c r="C21989" s="429">
        <v>7.0459930000000002</v>
      </c>
      <c r="D21989" s="429">
        <v>1.4916469999999999</v>
      </c>
      <c r="E21989" s="429">
        <v>5.5543460000000007</v>
      </c>
      <c r="F21989" s="429">
        <v>35.947963999999999</v>
      </c>
    </row>
    <row r="21990" spans="1:6" x14ac:dyDescent="0.3">
      <c r="A21990" s="336">
        <v>69134</v>
      </c>
      <c r="B21990" s="2" t="s">
        <v>295</v>
      </c>
      <c r="C21990" s="429">
        <v>8.1101600000000005</v>
      </c>
      <c r="D21990" s="429">
        <v>2.6439180000000002</v>
      </c>
      <c r="E21990" s="429">
        <v>5.4662420000000003</v>
      </c>
      <c r="F21990" s="429">
        <v>33.999444999999994</v>
      </c>
    </row>
    <row r="21991" spans="1:6" x14ac:dyDescent="0.3">
      <c r="A21991" s="336">
        <v>69138</v>
      </c>
      <c r="B21991" s="2" t="s">
        <v>295</v>
      </c>
      <c r="C21991" s="429">
        <v>7.9643009999999999</v>
      </c>
      <c r="D21991" s="429">
        <v>2.862781</v>
      </c>
      <c r="E21991" s="429">
        <v>5.1015199999999998</v>
      </c>
      <c r="F21991" s="429">
        <v>30.003458999999992</v>
      </c>
    </row>
    <row r="21992" spans="1:6" x14ac:dyDescent="0.3">
      <c r="A21992" s="336">
        <v>69140</v>
      </c>
      <c r="B21992" s="2" t="s">
        <v>295</v>
      </c>
      <c r="C21992" s="429">
        <v>8.2448379999999997</v>
      </c>
      <c r="D21992" s="429">
        <v>2.5693139999999999</v>
      </c>
      <c r="E21992" s="429">
        <v>5.6755239999999993</v>
      </c>
      <c r="F21992" s="429">
        <v>35.546249999999993</v>
      </c>
    </row>
    <row r="21993" spans="1:6" x14ac:dyDescent="0.3">
      <c r="A21993" s="336">
        <v>69141</v>
      </c>
      <c r="B21993" s="2" t="s">
        <v>295</v>
      </c>
      <c r="C21993" s="429">
        <v>8.2358759999999993</v>
      </c>
      <c r="D21993" s="429">
        <v>2.4506589999999999</v>
      </c>
      <c r="E21993" s="429">
        <v>5.7852169999999994</v>
      </c>
      <c r="F21993" s="429">
        <v>36.48515299999999</v>
      </c>
    </row>
    <row r="21994" spans="1:6" x14ac:dyDescent="0.3">
      <c r="A21994" s="336">
        <v>69142</v>
      </c>
      <c r="B21994" s="2" t="s">
        <v>295</v>
      </c>
      <c r="C21994" s="429">
        <v>7.797866</v>
      </c>
      <c r="D21994" s="429">
        <v>2.757968</v>
      </c>
      <c r="E21994" s="429">
        <v>5.039898</v>
      </c>
      <c r="F21994" s="429">
        <v>28.322898999999996</v>
      </c>
    </row>
    <row r="21995" spans="1:6" x14ac:dyDescent="0.3">
      <c r="A21995" s="336">
        <v>69143</v>
      </c>
      <c r="B21995" s="2" t="s">
        <v>298</v>
      </c>
      <c r="C21995" s="429">
        <v>6.884188</v>
      </c>
      <c r="D21995" s="429">
        <v>1.63239</v>
      </c>
      <c r="E21995" s="429">
        <v>5.251798</v>
      </c>
      <c r="F21995" s="429">
        <v>32.031261000000001</v>
      </c>
    </row>
    <row r="21996" spans="1:6" x14ac:dyDescent="0.3">
      <c r="A21996" s="336">
        <v>69144</v>
      </c>
      <c r="B21996" s="2" t="s">
        <v>295</v>
      </c>
      <c r="C21996" s="429">
        <v>8.0577760000000005</v>
      </c>
      <c r="D21996" s="429">
        <v>2.570055</v>
      </c>
      <c r="E21996" s="429">
        <v>5.4877210000000005</v>
      </c>
      <c r="F21996" s="429">
        <v>34.165357999999998</v>
      </c>
    </row>
    <row r="21997" spans="1:6" x14ac:dyDescent="0.3">
      <c r="A21997" s="336">
        <v>69145</v>
      </c>
      <c r="B21997" s="2" t="s">
        <v>295</v>
      </c>
      <c r="C21997" s="429">
        <v>8.0139300000000002</v>
      </c>
      <c r="D21997" s="429">
        <v>2.5079549999999999</v>
      </c>
      <c r="E21997" s="429">
        <v>5.5059750000000003</v>
      </c>
      <c r="F21997" s="429">
        <v>35.713034999999991</v>
      </c>
    </row>
    <row r="21998" spans="1:6" x14ac:dyDescent="0.3">
      <c r="A21998" s="336">
        <v>69146</v>
      </c>
      <c r="B21998" s="2" t="s">
        <v>295</v>
      </c>
      <c r="C21998" s="429">
        <v>8.1420410000000007</v>
      </c>
      <c r="D21998" s="429">
        <v>2.5322979999999999</v>
      </c>
      <c r="E21998" s="429">
        <v>5.6097430000000008</v>
      </c>
      <c r="F21998" s="429">
        <v>34.93862</v>
      </c>
    </row>
    <row r="21999" spans="1:6" x14ac:dyDescent="0.3">
      <c r="A21999" s="336">
        <v>69147</v>
      </c>
      <c r="B21999" s="2" t="s">
        <v>295</v>
      </c>
      <c r="C21999" s="429">
        <v>8.1306609999999999</v>
      </c>
      <c r="D21999" s="429">
        <v>2.474021</v>
      </c>
      <c r="E21999" s="429">
        <v>5.6566399999999994</v>
      </c>
      <c r="F21999" s="429">
        <v>35.416323999999996</v>
      </c>
    </row>
    <row r="22000" spans="1:6" x14ac:dyDescent="0.3">
      <c r="A22000" s="336">
        <v>69148</v>
      </c>
      <c r="B22000" s="2" t="s">
        <v>295</v>
      </c>
      <c r="C22000" s="429">
        <v>8.1937130000000007</v>
      </c>
      <c r="D22000" s="429">
        <v>2.3392040000000001</v>
      </c>
      <c r="E22000" s="429">
        <v>5.8545090000000002</v>
      </c>
      <c r="F22000" s="429">
        <v>35.912233000000008</v>
      </c>
    </row>
    <row r="22001" spans="1:6" x14ac:dyDescent="0.3">
      <c r="A22001" s="336">
        <v>69149</v>
      </c>
      <c r="B22001" s="2" t="s">
        <v>295</v>
      </c>
      <c r="C22001" s="429">
        <v>8.3790899999999997</v>
      </c>
      <c r="D22001" s="429">
        <v>2.4058709999999999</v>
      </c>
      <c r="E22001" s="429">
        <v>5.9732190000000003</v>
      </c>
      <c r="F22001" s="429">
        <v>37.020163000000004</v>
      </c>
    </row>
    <row r="22002" spans="1:6" x14ac:dyDescent="0.3">
      <c r="A22002" s="336">
        <v>69150</v>
      </c>
      <c r="B22002" s="2" t="s">
        <v>295</v>
      </c>
      <c r="C22002" s="429">
        <v>8.1753809999999998</v>
      </c>
      <c r="D22002" s="429">
        <v>2.598436</v>
      </c>
      <c r="E22002" s="429">
        <v>5.5769450000000003</v>
      </c>
      <c r="F22002" s="429">
        <v>34.73578400000001</v>
      </c>
    </row>
    <row r="22003" spans="1:6" x14ac:dyDescent="0.3">
      <c r="A22003" s="336">
        <v>69151</v>
      </c>
      <c r="B22003" s="2" t="s">
        <v>295</v>
      </c>
      <c r="C22003" s="429">
        <v>7.8025510000000002</v>
      </c>
      <c r="D22003" s="429">
        <v>2.8108360000000001</v>
      </c>
      <c r="E22003" s="429">
        <v>4.9917150000000001</v>
      </c>
      <c r="F22003" s="429">
        <v>29.907843999999994</v>
      </c>
    </row>
    <row r="22004" spans="1:6" x14ac:dyDescent="0.3">
      <c r="A22004" s="336">
        <v>69152</v>
      </c>
      <c r="B22004" s="2" t="s">
        <v>295</v>
      </c>
      <c r="C22004" s="429">
        <v>7.8570789999999997</v>
      </c>
      <c r="D22004" s="429">
        <v>2.6073089999999999</v>
      </c>
      <c r="E22004" s="429">
        <v>5.2497699999999998</v>
      </c>
      <c r="F22004" s="429">
        <v>31.384192000000002</v>
      </c>
    </row>
    <row r="22005" spans="1:6" x14ac:dyDescent="0.3">
      <c r="A22005" s="336">
        <v>69153</v>
      </c>
      <c r="B22005" s="2" t="s">
        <v>295</v>
      </c>
      <c r="C22005" s="429">
        <v>8.1645810000000001</v>
      </c>
      <c r="D22005" s="429">
        <v>2.5608620000000002</v>
      </c>
      <c r="E22005" s="429">
        <v>5.6037189999999999</v>
      </c>
      <c r="F22005" s="429">
        <v>35.029088999999999</v>
      </c>
    </row>
    <row r="22006" spans="1:6" x14ac:dyDescent="0.3">
      <c r="A22006" s="336">
        <v>69154</v>
      </c>
      <c r="B22006" s="2" t="s">
        <v>295</v>
      </c>
      <c r="C22006" s="429">
        <v>8.1076200000000007</v>
      </c>
      <c r="D22006" s="429">
        <v>2.4100679999999999</v>
      </c>
      <c r="E22006" s="429">
        <v>5.6975520000000008</v>
      </c>
      <c r="F22006" s="429">
        <v>35.069189999999999</v>
      </c>
    </row>
    <row r="22007" spans="1:6" x14ac:dyDescent="0.3">
      <c r="A22007" s="336">
        <v>69155</v>
      </c>
      <c r="B22007" s="2" t="s">
        <v>295</v>
      </c>
      <c r="C22007" s="429">
        <v>8.0171609999999998</v>
      </c>
      <c r="D22007" s="429">
        <v>2.6176119999999998</v>
      </c>
      <c r="E22007" s="429">
        <v>5.3995490000000004</v>
      </c>
      <c r="F22007" s="429">
        <v>33.478165000000011</v>
      </c>
    </row>
    <row r="22008" spans="1:6" x14ac:dyDescent="0.3">
      <c r="A22008" s="336">
        <v>69156</v>
      </c>
      <c r="B22008" s="2" t="s">
        <v>298</v>
      </c>
      <c r="C22008" s="429">
        <v>7.0834130000000002</v>
      </c>
      <c r="D22008" s="429">
        <v>1.4476690000000001</v>
      </c>
      <c r="E22008" s="429">
        <v>5.6357439999999999</v>
      </c>
      <c r="F22008" s="429">
        <v>36.119053999999998</v>
      </c>
    </row>
    <row r="22009" spans="1:6" x14ac:dyDescent="0.3">
      <c r="A22009" s="336">
        <v>69157</v>
      </c>
      <c r="B22009" s="2" t="s">
        <v>295</v>
      </c>
      <c r="C22009" s="429">
        <v>7.7778080000000003</v>
      </c>
      <c r="D22009" s="429">
        <v>2.935505</v>
      </c>
      <c r="E22009" s="429">
        <v>4.8423030000000002</v>
      </c>
      <c r="F22009" s="429">
        <v>27.434605999999999</v>
      </c>
    </row>
    <row r="22010" spans="1:6" x14ac:dyDescent="0.3">
      <c r="A22010" s="336">
        <v>69161</v>
      </c>
      <c r="B22010" s="2" t="s">
        <v>295</v>
      </c>
      <c r="C22010" s="429">
        <v>7.831366</v>
      </c>
      <c r="D22010" s="429">
        <v>2.6606380000000001</v>
      </c>
      <c r="E22010" s="429">
        <v>5.1707280000000004</v>
      </c>
      <c r="F22010" s="429">
        <v>30.096603999999996</v>
      </c>
    </row>
    <row r="22011" spans="1:6" x14ac:dyDescent="0.3">
      <c r="A22011" s="336">
        <v>69162</v>
      </c>
      <c r="B22011" s="2" t="s">
        <v>295</v>
      </c>
      <c r="C22011" s="429">
        <v>8.2718880000000006</v>
      </c>
      <c r="D22011" s="429">
        <v>2.5482070000000001</v>
      </c>
      <c r="E22011" s="429">
        <v>5.7236810000000009</v>
      </c>
      <c r="F22011" s="429">
        <v>36.745667000000012</v>
      </c>
    </row>
    <row r="22012" spans="1:6" x14ac:dyDescent="0.3">
      <c r="A22012" s="336">
        <v>69163</v>
      </c>
      <c r="B22012" s="2" t="s">
        <v>295</v>
      </c>
      <c r="C22012" s="429">
        <v>7.7149530000000004</v>
      </c>
      <c r="D22012" s="429">
        <v>2.7463250000000001</v>
      </c>
      <c r="E22012" s="429">
        <v>4.9686280000000007</v>
      </c>
      <c r="F22012" s="429">
        <v>29.006670000000003</v>
      </c>
    </row>
    <row r="22013" spans="1:6" x14ac:dyDescent="0.3">
      <c r="A22013" s="336">
        <v>69165</v>
      </c>
      <c r="B22013" s="2" t="s">
        <v>298</v>
      </c>
      <c r="C22013" s="429">
        <v>6.9414400000000001</v>
      </c>
      <c r="D22013" s="429">
        <v>1.656466</v>
      </c>
      <c r="E22013" s="429">
        <v>5.2849740000000001</v>
      </c>
      <c r="F22013" s="429">
        <v>32.717276000000012</v>
      </c>
    </row>
    <row r="22014" spans="1:6" x14ac:dyDescent="0.3">
      <c r="A22014" s="336">
        <v>69166</v>
      </c>
      <c r="B22014" s="2" t="s">
        <v>295</v>
      </c>
      <c r="C22014" s="429">
        <v>7.8222060000000004</v>
      </c>
      <c r="D22014" s="429">
        <v>2.6999309999999999</v>
      </c>
      <c r="E22014" s="429">
        <v>5.1222750000000001</v>
      </c>
      <c r="F22014" s="429">
        <v>29.205374999999997</v>
      </c>
    </row>
    <row r="22015" spans="1:6" x14ac:dyDescent="0.3">
      <c r="A22015" s="336">
        <v>69167</v>
      </c>
      <c r="B22015" s="2" t="s">
        <v>295</v>
      </c>
      <c r="C22015" s="429">
        <v>7.8139960000000004</v>
      </c>
      <c r="D22015" s="429">
        <v>2.6515010000000001</v>
      </c>
      <c r="E22015" s="429">
        <v>5.1624949999999998</v>
      </c>
      <c r="F22015" s="429">
        <v>31.201510000000006</v>
      </c>
    </row>
    <row r="22016" spans="1:6" x14ac:dyDescent="0.3">
      <c r="A22016" s="336">
        <v>69168</v>
      </c>
      <c r="B22016" s="2" t="s">
        <v>295</v>
      </c>
      <c r="C22016" s="429">
        <v>8.3047079999999998</v>
      </c>
      <c r="D22016" s="429">
        <v>2.546967</v>
      </c>
      <c r="E22016" s="429">
        <v>5.7577409999999993</v>
      </c>
      <c r="F22016" s="429">
        <v>36.475937999999999</v>
      </c>
    </row>
    <row r="22017" spans="1:6" x14ac:dyDescent="0.3">
      <c r="A22017" s="336">
        <v>69169</v>
      </c>
      <c r="B22017" s="2" t="s">
        <v>295</v>
      </c>
      <c r="C22017" s="429">
        <v>8.0044679999999993</v>
      </c>
      <c r="D22017" s="429">
        <v>2.7080790000000001</v>
      </c>
      <c r="E22017" s="429">
        <v>5.2963889999999996</v>
      </c>
      <c r="F22017" s="429">
        <v>33.052810999999998</v>
      </c>
    </row>
    <row r="22018" spans="1:6" x14ac:dyDescent="0.3">
      <c r="A22018" s="336">
        <v>69170</v>
      </c>
      <c r="B22018" s="2" t="s">
        <v>295</v>
      </c>
      <c r="C22018" s="429">
        <v>7.9251370000000003</v>
      </c>
      <c r="D22018" s="429">
        <v>2.8293379999999999</v>
      </c>
      <c r="E22018" s="429">
        <v>5.0957990000000004</v>
      </c>
      <c r="F22018" s="429">
        <v>31.580988000000001</v>
      </c>
    </row>
    <row r="22019" spans="1:6" x14ac:dyDescent="0.3">
      <c r="A22019" s="336">
        <v>69201</v>
      </c>
      <c r="B22019" s="2" t="s">
        <v>295</v>
      </c>
      <c r="C22019" s="429">
        <v>7.9749319999999999</v>
      </c>
      <c r="D22019" s="429">
        <v>2.6127050000000001</v>
      </c>
      <c r="E22019" s="429">
        <v>5.3622269999999999</v>
      </c>
      <c r="F22019" s="429">
        <v>31.168316999999991</v>
      </c>
    </row>
    <row r="22020" spans="1:6" x14ac:dyDescent="0.3">
      <c r="A22020" s="336">
        <v>69210</v>
      </c>
      <c r="B22020" s="2" t="s">
        <v>295</v>
      </c>
      <c r="C22020" s="429">
        <v>7.8139760000000003</v>
      </c>
      <c r="D22020" s="429">
        <v>2.9730759999999998</v>
      </c>
      <c r="E22020" s="429">
        <v>4.8409000000000004</v>
      </c>
      <c r="F22020" s="429">
        <v>27.543377</v>
      </c>
    </row>
    <row r="22021" spans="1:6" x14ac:dyDescent="0.3">
      <c r="A22021" s="336">
        <v>69211</v>
      </c>
      <c r="B22021" s="2" t="s">
        <v>295</v>
      </c>
      <c r="C22021" s="429">
        <v>8.0050699999999999</v>
      </c>
      <c r="D22021" s="429">
        <v>2.4121640000000002</v>
      </c>
      <c r="E22021" s="429">
        <v>5.5929059999999993</v>
      </c>
      <c r="F22021" s="429">
        <v>33.09826799999999</v>
      </c>
    </row>
    <row r="22022" spans="1:6" x14ac:dyDescent="0.3">
      <c r="A22022" s="336">
        <v>69212</v>
      </c>
      <c r="B22022" s="2" t="s">
        <v>295</v>
      </c>
      <c r="C22022" s="429">
        <v>8.1061730000000001</v>
      </c>
      <c r="D22022" s="429">
        <v>2.4909889999999999</v>
      </c>
      <c r="E22022" s="429">
        <v>5.6151840000000002</v>
      </c>
      <c r="F22022" s="429">
        <v>32.353825999999998</v>
      </c>
    </row>
    <row r="22023" spans="1:6" x14ac:dyDescent="0.3">
      <c r="A22023" s="336">
        <v>69214</v>
      </c>
      <c r="B22023" s="2" t="s">
        <v>295</v>
      </c>
      <c r="C22023" s="429">
        <v>7.8712239999999998</v>
      </c>
      <c r="D22023" s="429">
        <v>2.8926340000000001</v>
      </c>
      <c r="E22023" s="429">
        <v>4.9785899999999996</v>
      </c>
      <c r="F22023" s="429">
        <v>28.364882999999999</v>
      </c>
    </row>
    <row r="22024" spans="1:6" x14ac:dyDescent="0.3">
      <c r="A22024" s="336">
        <v>69216</v>
      </c>
      <c r="B22024" s="2" t="s">
        <v>295</v>
      </c>
      <c r="C22024" s="429">
        <v>8.0891120000000001</v>
      </c>
      <c r="D22024" s="429">
        <v>2.4282659999999998</v>
      </c>
      <c r="E22024" s="429">
        <v>5.6608460000000003</v>
      </c>
      <c r="F22024" s="429">
        <v>32.680587000000003</v>
      </c>
    </row>
    <row r="22025" spans="1:6" x14ac:dyDescent="0.3">
      <c r="A22025" s="336">
        <v>69217</v>
      </c>
      <c r="B22025" s="2" t="s">
        <v>295</v>
      </c>
      <c r="C22025" s="429">
        <v>7.7983180000000001</v>
      </c>
      <c r="D22025" s="429">
        <v>2.9870739999999998</v>
      </c>
      <c r="E22025" s="429">
        <v>4.8112440000000003</v>
      </c>
      <c r="F22025" s="429">
        <v>27.268449000000004</v>
      </c>
    </row>
    <row r="22026" spans="1:6" x14ac:dyDescent="0.3">
      <c r="A22026" s="336">
        <v>69218</v>
      </c>
      <c r="B22026" s="2" t="s">
        <v>295</v>
      </c>
      <c r="C22026" s="429">
        <v>7.9495480000000001</v>
      </c>
      <c r="D22026" s="429">
        <v>2.4809459999999999</v>
      </c>
      <c r="E22026" s="429">
        <v>5.4686020000000006</v>
      </c>
      <c r="F22026" s="429">
        <v>33.356542000000005</v>
      </c>
    </row>
    <row r="22027" spans="1:6" x14ac:dyDescent="0.3">
      <c r="A22027" s="336">
        <v>69221</v>
      </c>
      <c r="B22027" s="2" t="s">
        <v>295</v>
      </c>
      <c r="C22027" s="429">
        <v>7.968966</v>
      </c>
      <c r="D22027" s="429">
        <v>2.7637770000000002</v>
      </c>
      <c r="E22027" s="429">
        <v>5.2051889999999998</v>
      </c>
      <c r="F22027" s="429">
        <v>29.840156</v>
      </c>
    </row>
    <row r="22028" spans="1:6" x14ac:dyDescent="0.3">
      <c r="A22028" s="336">
        <v>69301</v>
      </c>
      <c r="B22028" s="2" t="s">
        <v>295</v>
      </c>
      <c r="C22028" s="429">
        <v>7.9764790000000003</v>
      </c>
      <c r="D22028" s="429">
        <v>2.066751</v>
      </c>
      <c r="E22028" s="429">
        <v>5.9097280000000003</v>
      </c>
      <c r="F22028" s="429">
        <v>34.530891999999994</v>
      </c>
    </row>
    <row r="22029" spans="1:6" x14ac:dyDescent="0.3">
      <c r="A22029" s="336">
        <v>69331</v>
      </c>
      <c r="B22029" s="2" t="s">
        <v>295</v>
      </c>
      <c r="C22029" s="429">
        <v>8.0673030000000008</v>
      </c>
      <c r="D22029" s="429">
        <v>2.0681319999999999</v>
      </c>
      <c r="E22029" s="429">
        <v>5.9991710000000005</v>
      </c>
      <c r="F22029" s="429">
        <v>35.636784999999996</v>
      </c>
    </row>
    <row r="22030" spans="1:6" x14ac:dyDescent="0.3">
      <c r="A22030" s="336">
        <v>69333</v>
      </c>
      <c r="B22030" s="2" t="s">
        <v>295</v>
      </c>
      <c r="C22030" s="429">
        <v>7.920636</v>
      </c>
      <c r="D22030" s="429">
        <v>2.5431729999999999</v>
      </c>
      <c r="E22030" s="429">
        <v>5.3774630000000005</v>
      </c>
      <c r="F22030" s="429">
        <v>33.256067000000009</v>
      </c>
    </row>
    <row r="22031" spans="1:6" x14ac:dyDescent="0.3">
      <c r="A22031" s="336">
        <v>69334</v>
      </c>
      <c r="B22031" s="2" t="s">
        <v>295</v>
      </c>
      <c r="C22031" s="429">
        <v>8.2088160000000006</v>
      </c>
      <c r="D22031" s="429">
        <v>2.1373540000000002</v>
      </c>
      <c r="E22031" s="429">
        <v>6.0714620000000004</v>
      </c>
      <c r="F22031" s="429">
        <v>36.869027000000003</v>
      </c>
    </row>
    <row r="22032" spans="1:6" x14ac:dyDescent="0.3">
      <c r="A22032" s="336">
        <v>69335</v>
      </c>
      <c r="B22032" s="2" t="s">
        <v>298</v>
      </c>
      <c r="C22032" s="429">
        <v>6.9360480000000004</v>
      </c>
      <c r="D22032" s="429">
        <v>1.547234</v>
      </c>
      <c r="E22032" s="429">
        <v>5.388814</v>
      </c>
      <c r="F22032" s="429">
        <v>32.963884</v>
      </c>
    </row>
    <row r="22033" spans="1:6" x14ac:dyDescent="0.3">
      <c r="A22033" s="336">
        <v>69336</v>
      </c>
      <c r="B22033" s="2" t="s">
        <v>295</v>
      </c>
      <c r="C22033" s="429">
        <v>8.1681369999999998</v>
      </c>
      <c r="D22033" s="429">
        <v>2.21461</v>
      </c>
      <c r="E22033" s="429">
        <v>5.9535269999999993</v>
      </c>
      <c r="F22033" s="429">
        <v>36.175605000000004</v>
      </c>
    </row>
    <row r="22034" spans="1:6" x14ac:dyDescent="0.3">
      <c r="A22034" s="336">
        <v>69337</v>
      </c>
      <c r="B22034" s="2" t="s">
        <v>298</v>
      </c>
      <c r="C22034" s="429">
        <v>7.2561229999999997</v>
      </c>
      <c r="D22034" s="429">
        <v>1.2190920000000001</v>
      </c>
      <c r="E22034" s="429">
        <v>6.0370309999999998</v>
      </c>
      <c r="F22034" s="429">
        <v>35.341907999999997</v>
      </c>
    </row>
    <row r="22035" spans="1:6" x14ac:dyDescent="0.3">
      <c r="A22035" s="336">
        <v>69339</v>
      </c>
      <c r="B22035" s="2" t="s">
        <v>298</v>
      </c>
      <c r="C22035" s="429">
        <v>7.2030060000000002</v>
      </c>
      <c r="D22035" s="429">
        <v>1.089151</v>
      </c>
      <c r="E22035" s="429">
        <v>6.113855</v>
      </c>
      <c r="F22035" s="429">
        <v>34.923518000000001</v>
      </c>
    </row>
    <row r="22036" spans="1:6" x14ac:dyDescent="0.3">
      <c r="A22036" s="336">
        <v>69340</v>
      </c>
      <c r="B22036" s="2" t="s">
        <v>298</v>
      </c>
      <c r="C22036" s="429">
        <v>6.969125</v>
      </c>
      <c r="D22036" s="429">
        <v>1.511323</v>
      </c>
      <c r="E22036" s="429">
        <v>5.457802</v>
      </c>
      <c r="F22036" s="429">
        <v>33.265446999999995</v>
      </c>
    </row>
    <row r="22037" spans="1:6" x14ac:dyDescent="0.3">
      <c r="A22037" s="336">
        <v>69341</v>
      </c>
      <c r="B22037" s="2" t="s">
        <v>295</v>
      </c>
      <c r="C22037" s="429">
        <v>8.2205770000000005</v>
      </c>
      <c r="D22037" s="429">
        <v>1.962763</v>
      </c>
      <c r="E22037" s="429">
        <v>6.2578140000000007</v>
      </c>
      <c r="F22037" s="429">
        <v>37.589062999999996</v>
      </c>
    </row>
    <row r="22038" spans="1:6" x14ac:dyDescent="0.3">
      <c r="A22038" s="336">
        <v>69343</v>
      </c>
      <c r="B22038" s="2" t="s">
        <v>298</v>
      </c>
      <c r="C22038" s="429">
        <v>7.0666349999999998</v>
      </c>
      <c r="D22038" s="429">
        <v>1.4137759999999999</v>
      </c>
      <c r="E22038" s="429">
        <v>5.6528589999999994</v>
      </c>
      <c r="F22038" s="429">
        <v>33.669187999999991</v>
      </c>
    </row>
    <row r="22039" spans="1:6" x14ac:dyDescent="0.3">
      <c r="A22039" s="336">
        <v>69345</v>
      </c>
      <c r="B22039" s="2" t="s">
        <v>295</v>
      </c>
      <c r="C22039" s="429">
        <v>8.0977499999999996</v>
      </c>
      <c r="D22039" s="429">
        <v>2.2011069999999999</v>
      </c>
      <c r="E22039" s="429">
        <v>5.8966429999999992</v>
      </c>
      <c r="F22039" s="429">
        <v>36.500466000000003</v>
      </c>
    </row>
    <row r="22040" spans="1:6" x14ac:dyDescent="0.3">
      <c r="A22040" s="336">
        <v>69346</v>
      </c>
      <c r="B22040" s="2" t="s">
        <v>298</v>
      </c>
      <c r="C22040" s="429">
        <v>7.1369809999999996</v>
      </c>
      <c r="D22040" s="429">
        <v>1.0035080000000001</v>
      </c>
      <c r="E22040" s="429">
        <v>6.1334729999999995</v>
      </c>
      <c r="F22040" s="429">
        <v>34.816999000000003</v>
      </c>
    </row>
    <row r="22041" spans="1:6" x14ac:dyDescent="0.3">
      <c r="A22041" s="336">
        <v>69347</v>
      </c>
      <c r="B22041" s="2" t="s">
        <v>298</v>
      </c>
      <c r="C22041" s="429">
        <v>7.0650729999999999</v>
      </c>
      <c r="D22041" s="429">
        <v>1.432928</v>
      </c>
      <c r="E22041" s="429">
        <v>5.6321449999999995</v>
      </c>
      <c r="F22041" s="429">
        <v>33.440104999999988</v>
      </c>
    </row>
    <row r="22042" spans="1:6" x14ac:dyDescent="0.3">
      <c r="A22042" s="336">
        <v>69348</v>
      </c>
      <c r="B22042" s="2" t="s">
        <v>295</v>
      </c>
      <c r="C22042" s="429">
        <v>7.8986419999999997</v>
      </c>
      <c r="D22042" s="429">
        <v>2.0732819999999998</v>
      </c>
      <c r="E22042" s="429">
        <v>5.8253599999999999</v>
      </c>
      <c r="F22042" s="429">
        <v>33.982537999999998</v>
      </c>
    </row>
    <row r="22043" spans="1:6" x14ac:dyDescent="0.3">
      <c r="A22043" s="336">
        <v>69350</v>
      </c>
      <c r="B22043" s="2" t="s">
        <v>295</v>
      </c>
      <c r="C22043" s="429">
        <v>7.8837359999999999</v>
      </c>
      <c r="D22043" s="429">
        <v>2.5570909999999998</v>
      </c>
      <c r="E22043" s="429">
        <v>5.3266450000000001</v>
      </c>
      <c r="F22043" s="429">
        <v>32.957929</v>
      </c>
    </row>
    <row r="22044" spans="1:6" x14ac:dyDescent="0.3">
      <c r="A22044" s="336">
        <v>69351</v>
      </c>
      <c r="B22044" s="2" t="s">
        <v>295</v>
      </c>
      <c r="C22044" s="429">
        <v>7.9318169999999997</v>
      </c>
      <c r="D22044" s="429">
        <v>2.464251</v>
      </c>
      <c r="E22044" s="429">
        <v>5.4675659999999997</v>
      </c>
      <c r="F22044" s="429">
        <v>33.451058000000003</v>
      </c>
    </row>
    <row r="22045" spans="1:6" x14ac:dyDescent="0.3">
      <c r="A22045" s="336">
        <v>69352</v>
      </c>
      <c r="B22045" s="2" t="s">
        <v>295</v>
      </c>
      <c r="C22045" s="429">
        <v>8.2026769999999996</v>
      </c>
      <c r="D22045" s="429">
        <v>1.9104369999999999</v>
      </c>
      <c r="E22045" s="429">
        <v>6.2922399999999996</v>
      </c>
      <c r="F22045" s="429">
        <v>38.019644</v>
      </c>
    </row>
    <row r="22046" spans="1:6" x14ac:dyDescent="0.3">
      <c r="A22046" s="336">
        <v>69354</v>
      </c>
      <c r="B22046" s="2" t="s">
        <v>298</v>
      </c>
      <c r="C22046" s="429">
        <v>7.0198330000000002</v>
      </c>
      <c r="D22046" s="429">
        <v>1.16371</v>
      </c>
      <c r="E22046" s="429">
        <v>5.8561230000000002</v>
      </c>
      <c r="F22046" s="429">
        <v>33.997567000000004</v>
      </c>
    </row>
    <row r="22047" spans="1:6" x14ac:dyDescent="0.3">
      <c r="A22047" s="336">
        <v>69356</v>
      </c>
      <c r="B22047" s="2" t="s">
        <v>295</v>
      </c>
      <c r="C22047" s="429">
        <v>8.1798289999999998</v>
      </c>
      <c r="D22047" s="429">
        <v>1.935635</v>
      </c>
      <c r="E22047" s="429">
        <v>6.2441940000000002</v>
      </c>
      <c r="F22047" s="429">
        <v>36.899504999999998</v>
      </c>
    </row>
    <row r="22048" spans="1:6" x14ac:dyDescent="0.3">
      <c r="A22048" s="336">
        <v>69357</v>
      </c>
      <c r="B22048" s="2" t="s">
        <v>295</v>
      </c>
      <c r="C22048" s="429">
        <v>8.273396</v>
      </c>
      <c r="D22048" s="429">
        <v>1.838074</v>
      </c>
      <c r="E22048" s="429">
        <v>6.4353220000000002</v>
      </c>
      <c r="F22048" s="429">
        <v>37.946091000000003</v>
      </c>
    </row>
    <row r="22049" spans="1:6" x14ac:dyDescent="0.3">
      <c r="A22049" s="336">
        <v>69358</v>
      </c>
      <c r="B22049" s="2" t="s">
        <v>295</v>
      </c>
      <c r="C22049" s="429">
        <v>8.2559539999999991</v>
      </c>
      <c r="D22049" s="429">
        <v>1.7884199999999999</v>
      </c>
      <c r="E22049" s="429">
        <v>6.4675339999999988</v>
      </c>
      <c r="F22049" s="429">
        <v>38.180436</v>
      </c>
    </row>
    <row r="22050" spans="1:6" x14ac:dyDescent="0.3">
      <c r="A22050" s="336">
        <v>69360</v>
      </c>
      <c r="B22050" s="2" t="s">
        <v>298</v>
      </c>
      <c r="C22050" s="429">
        <v>7.0601149999999997</v>
      </c>
      <c r="D22050" s="429">
        <v>1.4308719999999999</v>
      </c>
      <c r="E22050" s="429">
        <v>5.6292429999999998</v>
      </c>
      <c r="F22050" s="429">
        <v>33.708469999999991</v>
      </c>
    </row>
    <row r="22051" spans="1:6" x14ac:dyDescent="0.3">
      <c r="A22051" s="336">
        <v>69361</v>
      </c>
      <c r="B22051" s="2" t="s">
        <v>295</v>
      </c>
      <c r="C22051" s="429">
        <v>8.1987020000000008</v>
      </c>
      <c r="D22051" s="429">
        <v>1.8565529999999999</v>
      </c>
      <c r="E22051" s="429">
        <v>6.3421490000000009</v>
      </c>
      <c r="F22051" s="429">
        <v>37.295019000000011</v>
      </c>
    </row>
    <row r="22052" spans="1:6" x14ac:dyDescent="0.3">
      <c r="A22052" s="336">
        <v>69366</v>
      </c>
      <c r="B22052" s="2" t="s">
        <v>295</v>
      </c>
      <c r="C22052" s="429">
        <v>7.8918540000000004</v>
      </c>
      <c r="D22052" s="429">
        <v>2.550357</v>
      </c>
      <c r="E22052" s="429">
        <v>5.3414970000000004</v>
      </c>
      <c r="F22052" s="429">
        <v>32.416375000000002</v>
      </c>
    </row>
    <row r="22053" spans="1:6" x14ac:dyDescent="0.3">
      <c r="A22053" s="336">
        <v>69367</v>
      </c>
      <c r="B22053" s="2" t="s">
        <v>298</v>
      </c>
      <c r="C22053" s="429">
        <v>7.2870270000000001</v>
      </c>
      <c r="D22053" s="429">
        <v>1.108695</v>
      </c>
      <c r="E22053" s="429">
        <v>6.1783320000000002</v>
      </c>
      <c r="F22053" s="429">
        <v>35.775725000000001</v>
      </c>
    </row>
    <row r="22054" spans="1:6" x14ac:dyDescent="0.3">
      <c r="A22054" s="336">
        <v>70001</v>
      </c>
      <c r="B22054" s="2" t="s">
        <v>294</v>
      </c>
      <c r="C22054" s="429">
        <v>6.0961499999999997</v>
      </c>
      <c r="D22054" s="429">
        <v>4.1120789999999996</v>
      </c>
      <c r="E22054" s="429">
        <v>1.9840710000000001</v>
      </c>
      <c r="F22054" s="429">
        <v>-1.6527790000000024</v>
      </c>
    </row>
    <row r="22055" spans="1:6" x14ac:dyDescent="0.3">
      <c r="A22055" s="336">
        <v>70002</v>
      </c>
      <c r="B22055" s="2" t="s">
        <v>294</v>
      </c>
      <c r="C22055" s="429">
        <v>6.0491190000000001</v>
      </c>
      <c r="D22055" s="429">
        <v>4.1703929999999998</v>
      </c>
      <c r="E22055" s="429">
        <v>1.8787260000000003</v>
      </c>
      <c r="F22055" s="429">
        <v>-2.8774110000000093</v>
      </c>
    </row>
    <row r="22056" spans="1:6" x14ac:dyDescent="0.3">
      <c r="A22056" s="336">
        <v>70003</v>
      </c>
      <c r="B22056" s="2" t="s">
        <v>294</v>
      </c>
      <c r="C22056" s="429">
        <v>6.0588569999999997</v>
      </c>
      <c r="D22056" s="429">
        <v>4.1540629999999998</v>
      </c>
      <c r="E22056" s="429">
        <v>1.9047939999999999</v>
      </c>
      <c r="F22056" s="429">
        <v>-2.5618130000000008</v>
      </c>
    </row>
    <row r="22057" spans="1:6" x14ac:dyDescent="0.3">
      <c r="A22057" s="336">
        <v>70005</v>
      </c>
      <c r="B22057" s="2" t="s">
        <v>294</v>
      </c>
      <c r="C22057" s="429">
        <v>6.1254400000000002</v>
      </c>
      <c r="D22057" s="429">
        <v>4.0830700000000002</v>
      </c>
      <c r="E22057" s="429">
        <v>2.04237</v>
      </c>
      <c r="F22057" s="429">
        <v>-1.0006999999999948</v>
      </c>
    </row>
    <row r="22058" spans="1:6" x14ac:dyDescent="0.3">
      <c r="A22058" s="336">
        <v>70006</v>
      </c>
      <c r="B22058" s="2" t="s">
        <v>294</v>
      </c>
      <c r="C22058" s="429">
        <v>6.0491190000000001</v>
      </c>
      <c r="D22058" s="429">
        <v>4.1703929999999998</v>
      </c>
      <c r="E22058" s="429">
        <v>1.8787260000000003</v>
      </c>
      <c r="F22058" s="429">
        <v>-2.8774110000000093</v>
      </c>
    </row>
    <row r="22059" spans="1:6" x14ac:dyDescent="0.3">
      <c r="A22059" s="336">
        <v>70030</v>
      </c>
      <c r="B22059" s="2" t="s">
        <v>294</v>
      </c>
      <c r="C22059" s="429">
        <v>6.0990900000000003</v>
      </c>
      <c r="D22059" s="429">
        <v>4.3030359999999996</v>
      </c>
      <c r="E22059" s="429">
        <v>1.7960540000000007</v>
      </c>
      <c r="F22059" s="429">
        <v>-2.405984999999994</v>
      </c>
    </row>
    <row r="22060" spans="1:6" x14ac:dyDescent="0.3">
      <c r="A22060" s="336">
        <v>70031</v>
      </c>
      <c r="B22060" s="2" t="s">
        <v>294</v>
      </c>
      <c r="C22060" s="429">
        <v>6.0845450000000003</v>
      </c>
      <c r="D22060" s="429">
        <v>4.2015079999999996</v>
      </c>
      <c r="E22060" s="429">
        <v>1.8830370000000007</v>
      </c>
      <c r="F22060" s="429">
        <v>-2.0203010000000035</v>
      </c>
    </row>
    <row r="22061" spans="1:6" x14ac:dyDescent="0.3">
      <c r="A22061" s="336">
        <v>70032</v>
      </c>
      <c r="B22061" s="2" t="s">
        <v>294</v>
      </c>
      <c r="C22061" s="429">
        <v>6.0985399999999998</v>
      </c>
      <c r="D22061" s="429">
        <v>4.2076479999999998</v>
      </c>
      <c r="E22061" s="429">
        <v>1.890892</v>
      </c>
      <c r="F22061" s="429">
        <v>-0.80079199999998707</v>
      </c>
    </row>
    <row r="22062" spans="1:6" x14ac:dyDescent="0.3">
      <c r="A22062" s="336">
        <v>70036</v>
      </c>
      <c r="B22062" s="2" t="s">
        <v>294</v>
      </c>
      <c r="C22062" s="429">
        <v>6.1261830000000002</v>
      </c>
      <c r="D22062" s="429">
        <v>4.2715249999999996</v>
      </c>
      <c r="E22062" s="429">
        <v>1.8546580000000006</v>
      </c>
      <c r="F22062" s="429">
        <v>-0.51315099999999347</v>
      </c>
    </row>
    <row r="22063" spans="1:6" x14ac:dyDescent="0.3">
      <c r="A22063" s="336">
        <v>70037</v>
      </c>
      <c r="B22063" s="2" t="s">
        <v>294</v>
      </c>
      <c r="C22063" s="429">
        <v>6.1243869999999996</v>
      </c>
      <c r="D22063" s="429">
        <v>4.2654509999999997</v>
      </c>
      <c r="E22063" s="429">
        <v>1.8589359999999999</v>
      </c>
      <c r="F22063" s="429">
        <v>-0.2664180000000016</v>
      </c>
    </row>
    <row r="22064" spans="1:6" x14ac:dyDescent="0.3">
      <c r="A22064" s="336">
        <v>70039</v>
      </c>
      <c r="B22064" s="2" t="s">
        <v>294</v>
      </c>
      <c r="C22064" s="429">
        <v>6.0725670000000003</v>
      </c>
      <c r="D22064" s="429">
        <v>4.2642259999999998</v>
      </c>
      <c r="E22064" s="429">
        <v>1.8083410000000004</v>
      </c>
      <c r="F22064" s="429">
        <v>-2.7000269999999915</v>
      </c>
    </row>
    <row r="22065" spans="1:6" x14ac:dyDescent="0.3">
      <c r="A22065" s="336">
        <v>70040</v>
      </c>
      <c r="B22065" s="2" t="s">
        <v>293</v>
      </c>
      <c r="C22065" s="429">
        <v>6.3456469999999996</v>
      </c>
      <c r="D22065" s="429">
        <v>4.416169</v>
      </c>
      <c r="E22065" s="429">
        <v>1.9294779999999996</v>
      </c>
      <c r="F22065" s="429">
        <v>0.1161910000000006</v>
      </c>
    </row>
    <row r="22066" spans="1:6" x14ac:dyDescent="0.3">
      <c r="A22066" s="336">
        <v>70041</v>
      </c>
      <c r="B22066" s="2" t="s">
        <v>294</v>
      </c>
      <c r="C22066" s="429">
        <v>6.186007</v>
      </c>
      <c r="D22066" s="429">
        <v>4.1775130000000003</v>
      </c>
      <c r="E22066" s="429">
        <v>2.0084939999999998</v>
      </c>
      <c r="F22066" s="429">
        <v>1.2011480000000034</v>
      </c>
    </row>
    <row r="22067" spans="1:6" x14ac:dyDescent="0.3">
      <c r="A22067" s="336">
        <v>70043</v>
      </c>
      <c r="B22067" s="2" t="s">
        <v>293</v>
      </c>
      <c r="C22067" s="429">
        <v>6.4084570000000003</v>
      </c>
      <c r="D22067" s="429">
        <v>4.4676879999999999</v>
      </c>
      <c r="E22067" s="429">
        <v>1.9407690000000004</v>
      </c>
      <c r="F22067" s="429">
        <v>-0.78687999999999647</v>
      </c>
    </row>
    <row r="22068" spans="1:6" x14ac:dyDescent="0.3">
      <c r="A22068" s="336">
        <v>70047</v>
      </c>
      <c r="B22068" s="2" t="s">
        <v>294</v>
      </c>
      <c r="C22068" s="429">
        <v>6.0555349999999999</v>
      </c>
      <c r="D22068" s="429">
        <v>4.2352629999999998</v>
      </c>
      <c r="E22068" s="429">
        <v>1.8202720000000001</v>
      </c>
      <c r="F22068" s="429">
        <v>-2.8367330000000095</v>
      </c>
    </row>
    <row r="22069" spans="1:6" x14ac:dyDescent="0.3">
      <c r="A22069" s="336">
        <v>70049</v>
      </c>
      <c r="B22069" s="2" t="s">
        <v>294</v>
      </c>
      <c r="C22069" s="429">
        <v>6.0602169999999997</v>
      </c>
      <c r="D22069" s="429">
        <v>4.3852130000000002</v>
      </c>
      <c r="E22069" s="429">
        <v>1.6750039999999995</v>
      </c>
      <c r="F22069" s="429">
        <v>-3.189965000000015</v>
      </c>
    </row>
    <row r="22070" spans="1:6" x14ac:dyDescent="0.3">
      <c r="A22070" s="336">
        <v>70051</v>
      </c>
      <c r="B22070" s="2" t="s">
        <v>293</v>
      </c>
      <c r="C22070" s="429">
        <v>6.48719</v>
      </c>
      <c r="D22070" s="429">
        <v>4.568276</v>
      </c>
      <c r="E22070" s="429">
        <v>1.918914</v>
      </c>
      <c r="F22070" s="429">
        <v>-2.7391480000000072</v>
      </c>
    </row>
    <row r="22071" spans="1:6" x14ac:dyDescent="0.3">
      <c r="A22071" s="336">
        <v>70052</v>
      </c>
      <c r="B22071" s="2" t="s">
        <v>293</v>
      </c>
      <c r="C22071" s="429">
        <v>6.4886850000000003</v>
      </c>
      <c r="D22071" s="429">
        <v>4.4934919999999998</v>
      </c>
      <c r="E22071" s="429">
        <v>1.9951930000000004</v>
      </c>
      <c r="F22071" s="429">
        <v>-2.4822369999999978</v>
      </c>
    </row>
    <row r="22072" spans="1:6" x14ac:dyDescent="0.3">
      <c r="A22072" s="336">
        <v>70053</v>
      </c>
      <c r="B22072" s="2" t="s">
        <v>294</v>
      </c>
      <c r="C22072" s="429">
        <v>6.1218519999999996</v>
      </c>
      <c r="D22072" s="429">
        <v>4.1075140000000001</v>
      </c>
      <c r="E22072" s="429">
        <v>2.0143379999999995</v>
      </c>
      <c r="F22072" s="429">
        <v>-0.94128100000001069</v>
      </c>
    </row>
    <row r="22073" spans="1:6" x14ac:dyDescent="0.3">
      <c r="A22073" s="336">
        <v>70056</v>
      </c>
      <c r="B22073" s="2" t="s">
        <v>294</v>
      </c>
      <c r="C22073" s="429">
        <v>6.1164399999999999</v>
      </c>
      <c r="D22073" s="429">
        <v>4.1588909999999997</v>
      </c>
      <c r="E22073" s="429">
        <v>1.9575490000000002</v>
      </c>
      <c r="F22073" s="429">
        <v>-0.79339099999999974</v>
      </c>
    </row>
    <row r="22074" spans="1:6" x14ac:dyDescent="0.3">
      <c r="A22074" s="336">
        <v>70057</v>
      </c>
      <c r="B22074" s="2" t="s">
        <v>294</v>
      </c>
      <c r="C22074" s="429">
        <v>6.061642</v>
      </c>
      <c r="D22074" s="429">
        <v>4.3241769999999997</v>
      </c>
      <c r="E22074" s="429">
        <v>1.7374650000000003</v>
      </c>
      <c r="F22074" s="429">
        <v>-3.0670160000000024</v>
      </c>
    </row>
    <row r="22075" spans="1:6" x14ac:dyDescent="0.3">
      <c r="A22075" s="336">
        <v>70058</v>
      </c>
      <c r="B22075" s="2" t="s">
        <v>294</v>
      </c>
      <c r="C22075" s="429">
        <v>6.1218510000000004</v>
      </c>
      <c r="D22075" s="429">
        <v>4.1531120000000001</v>
      </c>
      <c r="E22075" s="429">
        <v>1.9687390000000002</v>
      </c>
      <c r="F22075" s="429">
        <v>-0.75279700000000105</v>
      </c>
    </row>
    <row r="22076" spans="1:6" x14ac:dyDescent="0.3">
      <c r="A22076" s="336">
        <v>70062</v>
      </c>
      <c r="B22076" s="2" t="s">
        <v>294</v>
      </c>
      <c r="C22076" s="429">
        <v>6.060524</v>
      </c>
      <c r="D22076" s="429">
        <v>4.1580120000000003</v>
      </c>
      <c r="E22076" s="429">
        <v>1.9025119999999998</v>
      </c>
      <c r="F22076" s="429">
        <v>-2.5218619999999916</v>
      </c>
    </row>
    <row r="22077" spans="1:6" x14ac:dyDescent="0.3">
      <c r="A22077" s="336">
        <v>70065</v>
      </c>
      <c r="B22077" s="2" t="s">
        <v>294</v>
      </c>
      <c r="C22077" s="429">
        <v>6.0526710000000001</v>
      </c>
      <c r="D22077" s="429">
        <v>4.1709079999999998</v>
      </c>
      <c r="E22077" s="429">
        <v>1.8817630000000003</v>
      </c>
      <c r="F22077" s="429">
        <v>-2.7681650000000104</v>
      </c>
    </row>
    <row r="22078" spans="1:6" x14ac:dyDescent="0.3">
      <c r="A22078" s="336">
        <v>70067</v>
      </c>
      <c r="B22078" s="2" t="s">
        <v>294</v>
      </c>
      <c r="C22078" s="429">
        <v>6.1420250000000003</v>
      </c>
      <c r="D22078" s="429">
        <v>4.2829490000000003</v>
      </c>
      <c r="E22078" s="429">
        <v>1.859076</v>
      </c>
      <c r="F22078" s="429">
        <v>-2.0896000000021786E-2</v>
      </c>
    </row>
    <row r="22079" spans="1:6" x14ac:dyDescent="0.3">
      <c r="A22079" s="336">
        <v>70068</v>
      </c>
      <c r="B22079" s="2" t="s">
        <v>293</v>
      </c>
      <c r="C22079" s="429">
        <v>6.4778989999999999</v>
      </c>
      <c r="D22079" s="429">
        <v>4.6821599999999997</v>
      </c>
      <c r="E22079" s="429">
        <v>1.7957390000000002</v>
      </c>
      <c r="F22079" s="429">
        <v>-2.9660949999999886</v>
      </c>
    </row>
    <row r="22080" spans="1:6" x14ac:dyDescent="0.3">
      <c r="A22080" s="336">
        <v>70070</v>
      </c>
      <c r="B22080" s="2" t="s">
        <v>294</v>
      </c>
      <c r="C22080" s="429">
        <v>6.065207</v>
      </c>
      <c r="D22080" s="429">
        <v>4.2441829999999996</v>
      </c>
      <c r="E22080" s="429">
        <v>1.8210240000000004</v>
      </c>
      <c r="F22080" s="429">
        <v>-2.718465000000009</v>
      </c>
    </row>
    <row r="22081" spans="1:6" x14ac:dyDescent="0.3">
      <c r="A22081" s="336">
        <v>70071</v>
      </c>
      <c r="B22081" s="2" t="s">
        <v>293</v>
      </c>
      <c r="C22081" s="429">
        <v>6.4726319999999999</v>
      </c>
      <c r="D22081" s="429">
        <v>4.5499400000000003</v>
      </c>
      <c r="E22081" s="429">
        <v>1.9226919999999996</v>
      </c>
      <c r="F22081" s="429">
        <v>-2.6358859999999993</v>
      </c>
    </row>
    <row r="22082" spans="1:6" x14ac:dyDescent="0.3">
      <c r="A22082" s="336">
        <v>70072</v>
      </c>
      <c r="B22082" s="2" t="s">
        <v>294</v>
      </c>
      <c r="C22082" s="429">
        <v>6.1146560000000001</v>
      </c>
      <c r="D22082" s="429">
        <v>4.1826530000000002</v>
      </c>
      <c r="E22082" s="429">
        <v>1.9320029999999999</v>
      </c>
      <c r="F22082" s="429">
        <v>-0.88420800000000099</v>
      </c>
    </row>
    <row r="22083" spans="1:6" x14ac:dyDescent="0.3">
      <c r="A22083" s="336">
        <v>70075</v>
      </c>
      <c r="B22083" s="2" t="s">
        <v>293</v>
      </c>
      <c r="C22083" s="429">
        <v>6.3958909999999998</v>
      </c>
      <c r="D22083" s="429">
        <v>4.4652890000000003</v>
      </c>
      <c r="E22083" s="429">
        <v>1.9306019999999995</v>
      </c>
      <c r="F22083" s="429">
        <v>-0.99775800000000459</v>
      </c>
    </row>
    <row r="22084" spans="1:6" x14ac:dyDescent="0.3">
      <c r="A22084" s="336">
        <v>70076</v>
      </c>
      <c r="B22084" s="2" t="s">
        <v>293</v>
      </c>
      <c r="C22084" s="429">
        <v>6.4641580000000003</v>
      </c>
      <c r="D22084" s="429">
        <v>4.6361629999999998</v>
      </c>
      <c r="E22084" s="429">
        <v>1.8279950000000005</v>
      </c>
      <c r="F22084" s="429">
        <v>-2.8491689999999963</v>
      </c>
    </row>
    <row r="22085" spans="1:6" x14ac:dyDescent="0.3">
      <c r="A22085" s="336">
        <v>70079</v>
      </c>
      <c r="B22085" s="2" t="s">
        <v>294</v>
      </c>
      <c r="C22085" s="429">
        <v>6.0470009999999998</v>
      </c>
      <c r="D22085" s="429">
        <v>4.2634309999999997</v>
      </c>
      <c r="E22085" s="429">
        <v>1.7835700000000001</v>
      </c>
      <c r="F22085" s="429">
        <v>-3.0217920000000049</v>
      </c>
    </row>
    <row r="22086" spans="1:6" x14ac:dyDescent="0.3">
      <c r="A22086" s="336">
        <v>70080</v>
      </c>
      <c r="B22086" s="2" t="s">
        <v>294</v>
      </c>
      <c r="C22086" s="429">
        <v>6.0765779999999996</v>
      </c>
      <c r="D22086" s="429">
        <v>4.3023340000000001</v>
      </c>
      <c r="E22086" s="429">
        <v>1.7742439999999995</v>
      </c>
      <c r="F22086" s="429">
        <v>-2.8324280000000002</v>
      </c>
    </row>
    <row r="22087" spans="1:6" x14ac:dyDescent="0.3">
      <c r="A22087" s="336">
        <v>70081</v>
      </c>
      <c r="B22087" s="2" t="s">
        <v>294</v>
      </c>
      <c r="C22087" s="429">
        <v>6.1759890000000004</v>
      </c>
      <c r="D22087" s="429">
        <v>4.0543740000000001</v>
      </c>
      <c r="E22087" s="429">
        <v>2.1216150000000003</v>
      </c>
      <c r="F22087" s="429">
        <v>1.4950339999999969</v>
      </c>
    </row>
    <row r="22088" spans="1:6" x14ac:dyDescent="0.3">
      <c r="A22088" s="336">
        <v>70083</v>
      </c>
      <c r="B22088" s="2" t="s">
        <v>294</v>
      </c>
      <c r="C22088" s="429">
        <v>6.1592650000000004</v>
      </c>
      <c r="D22088" s="429">
        <v>4.2682900000000004</v>
      </c>
      <c r="E22088" s="429">
        <v>1.8909750000000001</v>
      </c>
      <c r="F22088" s="429">
        <v>0.54950500000000346</v>
      </c>
    </row>
    <row r="22089" spans="1:6" x14ac:dyDescent="0.3">
      <c r="A22089" s="336">
        <v>70084</v>
      </c>
      <c r="B22089" s="2" t="s">
        <v>293</v>
      </c>
      <c r="C22089" s="429">
        <v>6.4549989999999999</v>
      </c>
      <c r="D22089" s="429">
        <v>4.6991360000000002</v>
      </c>
      <c r="E22089" s="429">
        <v>1.7558629999999997</v>
      </c>
      <c r="F22089" s="429">
        <v>-2.9821939999999998</v>
      </c>
    </row>
    <row r="22090" spans="1:6" x14ac:dyDescent="0.3">
      <c r="A22090" s="336">
        <v>70085</v>
      </c>
      <c r="B22090" s="2" t="s">
        <v>293</v>
      </c>
      <c r="C22090" s="429">
        <v>6.3321199999999997</v>
      </c>
      <c r="D22090" s="429">
        <v>4.3488059999999997</v>
      </c>
      <c r="E22090" s="429">
        <v>1.983314</v>
      </c>
      <c r="F22090" s="429">
        <v>-0.72733499999999651</v>
      </c>
    </row>
    <row r="22091" spans="1:6" x14ac:dyDescent="0.3">
      <c r="A22091" s="336">
        <v>70086</v>
      </c>
      <c r="B22091" s="2" t="s">
        <v>293</v>
      </c>
      <c r="C22091" s="429">
        <v>6.4765499999999996</v>
      </c>
      <c r="D22091" s="429">
        <v>4.5289539999999997</v>
      </c>
      <c r="E22091" s="429">
        <v>1.9475959999999999</v>
      </c>
      <c r="F22091" s="429">
        <v>-2.1762020000000035</v>
      </c>
    </row>
    <row r="22092" spans="1:6" x14ac:dyDescent="0.3">
      <c r="A22092" s="336">
        <v>70087</v>
      </c>
      <c r="B22092" s="2" t="s">
        <v>294</v>
      </c>
      <c r="C22092" s="429">
        <v>6.0553379999999999</v>
      </c>
      <c r="D22092" s="429">
        <v>4.2029129999999997</v>
      </c>
      <c r="E22092" s="429">
        <v>1.8524250000000002</v>
      </c>
      <c r="F22092" s="429">
        <v>-2.7494009999999847</v>
      </c>
    </row>
    <row r="22093" spans="1:6" x14ac:dyDescent="0.3">
      <c r="A22093" s="336">
        <v>70090</v>
      </c>
      <c r="B22093" s="2" t="s">
        <v>293</v>
      </c>
      <c r="C22093" s="429">
        <v>6.4592989999999997</v>
      </c>
      <c r="D22093" s="429">
        <v>4.7313859999999996</v>
      </c>
      <c r="E22093" s="429">
        <v>1.727913</v>
      </c>
      <c r="F22093" s="429">
        <v>-3.2106080000000006</v>
      </c>
    </row>
    <row r="22094" spans="1:6" x14ac:dyDescent="0.3">
      <c r="A22094" s="336">
        <v>70091</v>
      </c>
      <c r="B22094" s="2" t="s">
        <v>294</v>
      </c>
      <c r="C22094" s="429">
        <v>6.1949920000000001</v>
      </c>
      <c r="D22094" s="429">
        <v>4.0876549999999998</v>
      </c>
      <c r="E22094" s="429">
        <v>2.1073370000000002</v>
      </c>
      <c r="F22094" s="429">
        <v>1.6828909999999979</v>
      </c>
    </row>
    <row r="22095" spans="1:6" x14ac:dyDescent="0.3">
      <c r="A22095" s="336">
        <v>70092</v>
      </c>
      <c r="B22095" s="2" t="s">
        <v>293</v>
      </c>
      <c r="C22095" s="429">
        <v>6.3868679999999998</v>
      </c>
      <c r="D22095" s="429">
        <v>4.430434</v>
      </c>
      <c r="E22095" s="429">
        <v>1.9564339999999998</v>
      </c>
      <c r="F22095" s="429">
        <v>-0.8033269999999888</v>
      </c>
    </row>
    <row r="22096" spans="1:6" x14ac:dyDescent="0.3">
      <c r="A22096" s="336">
        <v>70094</v>
      </c>
      <c r="B22096" s="2" t="s">
        <v>294</v>
      </c>
      <c r="C22096" s="429">
        <v>6.0877650000000001</v>
      </c>
      <c r="D22096" s="429">
        <v>4.1403679999999996</v>
      </c>
      <c r="E22096" s="429">
        <v>1.9473970000000005</v>
      </c>
      <c r="F22096" s="429">
        <v>-1.7863290000000021</v>
      </c>
    </row>
    <row r="22097" spans="1:6" x14ac:dyDescent="0.3">
      <c r="A22097" s="336">
        <v>70112</v>
      </c>
      <c r="B22097" s="2" t="s">
        <v>294</v>
      </c>
      <c r="C22097" s="429">
        <v>6.1254400000000002</v>
      </c>
      <c r="D22097" s="429">
        <v>4.0830700000000002</v>
      </c>
      <c r="E22097" s="429">
        <v>2.04237</v>
      </c>
      <c r="F22097" s="429">
        <v>-1.0006999999999948</v>
      </c>
    </row>
    <row r="22098" spans="1:6" x14ac:dyDescent="0.3">
      <c r="A22098" s="336">
        <v>70113</v>
      </c>
      <c r="B22098" s="2" t="s">
        <v>294</v>
      </c>
      <c r="C22098" s="429">
        <v>6.1254400000000002</v>
      </c>
      <c r="D22098" s="429">
        <v>4.0830700000000002</v>
      </c>
      <c r="E22098" s="429">
        <v>2.04237</v>
      </c>
      <c r="F22098" s="429">
        <v>-1.0006999999999948</v>
      </c>
    </row>
    <row r="22099" spans="1:6" x14ac:dyDescent="0.3">
      <c r="A22099" s="336">
        <v>70114</v>
      </c>
      <c r="B22099" s="2" t="s">
        <v>294</v>
      </c>
      <c r="C22099" s="429">
        <v>6.1247910000000001</v>
      </c>
      <c r="D22099" s="429">
        <v>4.0864079999999996</v>
      </c>
      <c r="E22099" s="429">
        <v>2.0383830000000005</v>
      </c>
      <c r="F22099" s="429">
        <v>-0.99451300000000487</v>
      </c>
    </row>
    <row r="22100" spans="1:6" x14ac:dyDescent="0.3">
      <c r="A22100" s="336">
        <v>70115</v>
      </c>
      <c r="B22100" s="2" t="s">
        <v>294</v>
      </c>
      <c r="C22100" s="429">
        <v>6.1246090000000004</v>
      </c>
      <c r="D22100" s="429">
        <v>4.0843689999999997</v>
      </c>
      <c r="E22100" s="429">
        <v>2.0402400000000007</v>
      </c>
      <c r="F22100" s="429">
        <v>-1.0165850000000063</v>
      </c>
    </row>
    <row r="22101" spans="1:6" x14ac:dyDescent="0.3">
      <c r="A22101" s="336">
        <v>70116</v>
      </c>
      <c r="B22101" s="2" t="s">
        <v>294</v>
      </c>
      <c r="C22101" s="429">
        <v>6.1254400000000002</v>
      </c>
      <c r="D22101" s="429">
        <v>4.0830700000000002</v>
      </c>
      <c r="E22101" s="429">
        <v>2.04237</v>
      </c>
      <c r="F22101" s="429">
        <v>-1.0006999999999948</v>
      </c>
    </row>
    <row r="22102" spans="1:6" x14ac:dyDescent="0.3">
      <c r="A22102" s="336">
        <v>70117</v>
      </c>
      <c r="B22102" s="2" t="s">
        <v>294</v>
      </c>
      <c r="C22102" s="429">
        <v>6.1254400000000002</v>
      </c>
      <c r="D22102" s="429">
        <v>4.0830700000000002</v>
      </c>
      <c r="E22102" s="429">
        <v>2.04237</v>
      </c>
      <c r="F22102" s="429">
        <v>-1.0006999999999948</v>
      </c>
    </row>
    <row r="22103" spans="1:6" x14ac:dyDescent="0.3">
      <c r="A22103" s="336">
        <v>70118</v>
      </c>
      <c r="B22103" s="2" t="s">
        <v>294</v>
      </c>
      <c r="C22103" s="429">
        <v>6.1248630000000004</v>
      </c>
      <c r="D22103" s="429">
        <v>4.0838380000000001</v>
      </c>
      <c r="E22103" s="429">
        <v>2.0410250000000003</v>
      </c>
      <c r="F22103" s="429">
        <v>-1.0123389999999901</v>
      </c>
    </row>
    <row r="22104" spans="1:6" x14ac:dyDescent="0.3">
      <c r="A22104" s="336">
        <v>70119</v>
      </c>
      <c r="B22104" s="2" t="s">
        <v>294</v>
      </c>
      <c r="C22104" s="429">
        <v>6.1254400000000002</v>
      </c>
      <c r="D22104" s="429">
        <v>4.0830700000000002</v>
      </c>
      <c r="E22104" s="429">
        <v>2.04237</v>
      </c>
      <c r="F22104" s="429">
        <v>-1.0006999999999948</v>
      </c>
    </row>
    <row r="22105" spans="1:6" x14ac:dyDescent="0.3">
      <c r="A22105" s="336">
        <v>70121</v>
      </c>
      <c r="B22105" s="2" t="s">
        <v>294</v>
      </c>
      <c r="C22105" s="429">
        <v>6.1074080000000004</v>
      </c>
      <c r="D22105" s="429">
        <v>4.1001510000000003</v>
      </c>
      <c r="E22105" s="429">
        <v>2.0072570000000001</v>
      </c>
      <c r="F22105" s="429">
        <v>-1.3919910000000044</v>
      </c>
    </row>
    <row r="22106" spans="1:6" x14ac:dyDescent="0.3">
      <c r="A22106" s="336">
        <v>70122</v>
      </c>
      <c r="B22106" s="2" t="s">
        <v>294</v>
      </c>
      <c r="C22106" s="429">
        <v>6.1254400000000002</v>
      </c>
      <c r="D22106" s="429">
        <v>4.0830700000000002</v>
      </c>
      <c r="E22106" s="429">
        <v>2.04237</v>
      </c>
      <c r="F22106" s="429">
        <v>-1.0006999999999948</v>
      </c>
    </row>
    <row r="22107" spans="1:6" x14ac:dyDescent="0.3">
      <c r="A22107" s="336">
        <v>70123</v>
      </c>
      <c r="B22107" s="2" t="s">
        <v>294</v>
      </c>
      <c r="C22107" s="429">
        <v>6.069706</v>
      </c>
      <c r="D22107" s="429">
        <v>4.135866</v>
      </c>
      <c r="E22107" s="429">
        <v>1.93384</v>
      </c>
      <c r="F22107" s="429">
        <v>-2.2101479999999896</v>
      </c>
    </row>
    <row r="22108" spans="1:6" x14ac:dyDescent="0.3">
      <c r="A22108" s="336">
        <v>70124</v>
      </c>
      <c r="B22108" s="2" t="s">
        <v>294</v>
      </c>
      <c r="C22108" s="429">
        <v>6.1254400000000002</v>
      </c>
      <c r="D22108" s="429">
        <v>4.0830700000000002</v>
      </c>
      <c r="E22108" s="429">
        <v>2.04237</v>
      </c>
      <c r="F22108" s="429">
        <v>-1.0006999999999948</v>
      </c>
    </row>
    <row r="22109" spans="1:6" x14ac:dyDescent="0.3">
      <c r="A22109" s="336">
        <v>70125</v>
      </c>
      <c r="B22109" s="2" t="s">
        <v>294</v>
      </c>
      <c r="C22109" s="429">
        <v>6.1254400000000002</v>
      </c>
      <c r="D22109" s="429">
        <v>4.0830700000000002</v>
      </c>
      <c r="E22109" s="429">
        <v>2.04237</v>
      </c>
      <c r="F22109" s="429">
        <v>-1.0006999999999948</v>
      </c>
    </row>
    <row r="22110" spans="1:6" x14ac:dyDescent="0.3">
      <c r="A22110" s="336">
        <v>70126</v>
      </c>
      <c r="B22110" s="2" t="s">
        <v>294</v>
      </c>
      <c r="C22110" s="429">
        <v>6.0812929999999996</v>
      </c>
      <c r="D22110" s="429">
        <v>4.1726710000000002</v>
      </c>
      <c r="E22110" s="429">
        <v>1.9086219999999994</v>
      </c>
      <c r="F22110" s="429">
        <v>-1.2313000000000045</v>
      </c>
    </row>
    <row r="22111" spans="1:6" x14ac:dyDescent="0.3">
      <c r="A22111" s="336">
        <v>70127</v>
      </c>
      <c r="B22111" s="2" t="s">
        <v>294</v>
      </c>
      <c r="C22111" s="429">
        <v>6.0393650000000001</v>
      </c>
      <c r="D22111" s="429">
        <v>4.1867710000000002</v>
      </c>
      <c r="E22111" s="429">
        <v>1.8525939999999999</v>
      </c>
      <c r="F22111" s="429">
        <v>-1.8060779999999994</v>
      </c>
    </row>
    <row r="22112" spans="1:6" x14ac:dyDescent="0.3">
      <c r="A22112" s="336">
        <v>70128</v>
      </c>
      <c r="B22112" s="2" t="s">
        <v>294</v>
      </c>
      <c r="C22112" s="429">
        <v>6.0393650000000001</v>
      </c>
      <c r="D22112" s="429">
        <v>4.1867710000000002</v>
      </c>
      <c r="E22112" s="429">
        <v>1.8525939999999999</v>
      </c>
      <c r="F22112" s="429">
        <v>-1.8060779999999994</v>
      </c>
    </row>
    <row r="22113" spans="1:6" x14ac:dyDescent="0.3">
      <c r="A22113" s="336">
        <v>70129</v>
      </c>
      <c r="B22113" s="2" t="s">
        <v>293</v>
      </c>
      <c r="C22113" s="429">
        <v>6.3852140000000004</v>
      </c>
      <c r="D22113" s="429">
        <v>4.4432219999999996</v>
      </c>
      <c r="E22113" s="429">
        <v>1.9419920000000008</v>
      </c>
      <c r="F22113" s="429">
        <v>-1.516295999999997</v>
      </c>
    </row>
    <row r="22114" spans="1:6" x14ac:dyDescent="0.3">
      <c r="A22114" s="336">
        <v>70130</v>
      </c>
      <c r="B22114" s="2" t="s">
        <v>294</v>
      </c>
      <c r="C22114" s="429">
        <v>6.1254400000000002</v>
      </c>
      <c r="D22114" s="429">
        <v>4.0830700000000002</v>
      </c>
      <c r="E22114" s="429">
        <v>2.04237</v>
      </c>
      <c r="F22114" s="429">
        <v>-1.0006999999999948</v>
      </c>
    </row>
    <row r="22115" spans="1:6" x14ac:dyDescent="0.3">
      <c r="A22115" s="336">
        <v>70131</v>
      </c>
      <c r="B22115" s="2" t="s">
        <v>294</v>
      </c>
      <c r="C22115" s="429">
        <v>6.1018780000000001</v>
      </c>
      <c r="D22115" s="429">
        <v>4.2077989999999996</v>
      </c>
      <c r="E22115" s="429">
        <v>1.8940790000000005</v>
      </c>
      <c r="F22115" s="429">
        <v>-0.76482500000001608</v>
      </c>
    </row>
    <row r="22116" spans="1:6" x14ac:dyDescent="0.3">
      <c r="A22116" s="336">
        <v>70301</v>
      </c>
      <c r="B22116" s="2" t="s">
        <v>294</v>
      </c>
      <c r="C22116" s="429">
        <v>6.0693659999999996</v>
      </c>
      <c r="D22116" s="429">
        <v>4.5149840000000001</v>
      </c>
      <c r="E22116" s="429">
        <v>1.5543819999999995</v>
      </c>
      <c r="F22116" s="429">
        <v>-3.529830000000004</v>
      </c>
    </row>
    <row r="22117" spans="1:6" x14ac:dyDescent="0.3">
      <c r="A22117" s="336">
        <v>70339</v>
      </c>
      <c r="B22117" s="2" t="s">
        <v>293</v>
      </c>
      <c r="C22117" s="429">
        <v>6.5143310000000003</v>
      </c>
      <c r="D22117" s="429">
        <v>4.7123249999999999</v>
      </c>
      <c r="E22117" s="429">
        <v>1.8020060000000004</v>
      </c>
      <c r="F22117" s="429">
        <v>-1.5960120000000018</v>
      </c>
    </row>
    <row r="22118" spans="1:6" x14ac:dyDescent="0.3">
      <c r="A22118" s="336">
        <v>70341</v>
      </c>
      <c r="B22118" s="2" t="s">
        <v>293</v>
      </c>
      <c r="C22118" s="429">
        <v>6.5273839999999996</v>
      </c>
      <c r="D22118" s="429">
        <v>4.319591</v>
      </c>
      <c r="E22118" s="429">
        <v>2.2077929999999997</v>
      </c>
      <c r="F22118" s="429">
        <v>-0.83182399999999035</v>
      </c>
    </row>
    <row r="22119" spans="1:6" x14ac:dyDescent="0.3">
      <c r="A22119" s="336">
        <v>70342</v>
      </c>
      <c r="B22119" s="2" t="s">
        <v>296</v>
      </c>
      <c r="C22119" s="429">
        <v>5.2328580000000002</v>
      </c>
      <c r="D22119" s="429">
        <v>3.3721679999999998</v>
      </c>
      <c r="E22119" s="429">
        <v>1.8606900000000004</v>
      </c>
      <c r="F22119" s="429">
        <v>-2.4847110000000043</v>
      </c>
    </row>
    <row r="22120" spans="1:6" x14ac:dyDescent="0.3">
      <c r="A22120" s="336">
        <v>70343</v>
      </c>
      <c r="B22120" s="2" t="s">
        <v>294</v>
      </c>
      <c r="C22120" s="429">
        <v>6.1103630000000004</v>
      </c>
      <c r="D22120" s="429">
        <v>4.3491989999999996</v>
      </c>
      <c r="E22120" s="429">
        <v>1.7611640000000008</v>
      </c>
      <c r="F22120" s="429">
        <v>-2.1979860000000073</v>
      </c>
    </row>
    <row r="22121" spans="1:6" x14ac:dyDescent="0.3">
      <c r="A22121" s="336">
        <v>70344</v>
      </c>
      <c r="B22121" s="2" t="s">
        <v>296</v>
      </c>
      <c r="C22121" s="429">
        <v>5.3036729999999999</v>
      </c>
      <c r="D22121" s="429">
        <v>3.4729209999999999</v>
      </c>
      <c r="E22121" s="429">
        <v>1.8307519999999999</v>
      </c>
      <c r="F22121" s="429">
        <v>-1.5205090000000112</v>
      </c>
    </row>
    <row r="22122" spans="1:6" x14ac:dyDescent="0.3">
      <c r="A22122" s="336">
        <v>70345</v>
      </c>
      <c r="B22122" s="2" t="s">
        <v>294</v>
      </c>
      <c r="C22122" s="429">
        <v>6.141794</v>
      </c>
      <c r="D22122" s="429">
        <v>4.2738579999999997</v>
      </c>
      <c r="E22122" s="429">
        <v>1.8679360000000003</v>
      </c>
      <c r="F22122" s="429">
        <v>-0.81875399999999843</v>
      </c>
    </row>
    <row r="22123" spans="1:6" x14ac:dyDescent="0.3">
      <c r="A22123" s="336">
        <v>70346</v>
      </c>
      <c r="B22123" s="2" t="s">
        <v>293</v>
      </c>
      <c r="C22123" s="429">
        <v>6.5543110000000002</v>
      </c>
      <c r="D22123" s="429">
        <v>4.1441109999999997</v>
      </c>
      <c r="E22123" s="429">
        <v>2.4102000000000006</v>
      </c>
      <c r="F22123" s="429">
        <v>-0.40034199999999487</v>
      </c>
    </row>
    <row r="22124" spans="1:6" x14ac:dyDescent="0.3">
      <c r="A22124" s="336">
        <v>70353</v>
      </c>
      <c r="B22124" s="2" t="s">
        <v>296</v>
      </c>
      <c r="C22124" s="429">
        <v>5.2889780000000002</v>
      </c>
      <c r="D22124" s="429">
        <v>3.3583059999999998</v>
      </c>
      <c r="E22124" s="429">
        <v>1.9306720000000004</v>
      </c>
      <c r="F22124" s="429">
        <v>-0.81197899999999379</v>
      </c>
    </row>
    <row r="22125" spans="1:6" x14ac:dyDescent="0.3">
      <c r="A22125" s="336">
        <v>70354</v>
      </c>
      <c r="B22125" s="2" t="s">
        <v>294</v>
      </c>
      <c r="C22125" s="429">
        <v>6.1554609999999998</v>
      </c>
      <c r="D22125" s="429">
        <v>4.255668</v>
      </c>
      <c r="E22125" s="429">
        <v>1.8997929999999998</v>
      </c>
      <c r="F22125" s="429">
        <v>-0.31274799999998493</v>
      </c>
    </row>
    <row r="22126" spans="1:6" x14ac:dyDescent="0.3">
      <c r="A22126" s="336">
        <v>70355</v>
      </c>
      <c r="B22126" s="2" t="s">
        <v>294</v>
      </c>
      <c r="C22126" s="429">
        <v>6.1169190000000002</v>
      </c>
      <c r="D22126" s="429">
        <v>4.327089</v>
      </c>
      <c r="E22126" s="429">
        <v>1.7898300000000003</v>
      </c>
      <c r="F22126" s="429">
        <v>-2.1634460000000004</v>
      </c>
    </row>
    <row r="22127" spans="1:6" x14ac:dyDescent="0.3">
      <c r="A22127" s="336">
        <v>70356</v>
      </c>
      <c r="B22127" s="2" t="s">
        <v>296</v>
      </c>
      <c r="C22127" s="429">
        <v>5.2448319999999997</v>
      </c>
      <c r="D22127" s="429">
        <v>3.4167679999999998</v>
      </c>
      <c r="E22127" s="429">
        <v>1.8280639999999999</v>
      </c>
      <c r="F22127" s="429">
        <v>-2.6065660000000008</v>
      </c>
    </row>
    <row r="22128" spans="1:6" x14ac:dyDescent="0.3">
      <c r="A22128" s="336">
        <v>70357</v>
      </c>
      <c r="B22128" s="2" t="s">
        <v>294</v>
      </c>
      <c r="C22128" s="429">
        <v>6.1692280000000004</v>
      </c>
      <c r="D22128" s="429">
        <v>4.2126970000000004</v>
      </c>
      <c r="E22128" s="429">
        <v>1.956531</v>
      </c>
      <c r="F22128" s="429">
        <v>0.49475699999999989</v>
      </c>
    </row>
    <row r="22129" spans="1:6" x14ac:dyDescent="0.3">
      <c r="A22129" s="336">
        <v>70358</v>
      </c>
      <c r="B22129" s="2" t="s">
        <v>294</v>
      </c>
      <c r="C22129" s="429">
        <v>6.1632819999999997</v>
      </c>
      <c r="D22129" s="429">
        <v>4.1927560000000001</v>
      </c>
      <c r="E22129" s="429">
        <v>1.9705259999999996</v>
      </c>
      <c r="F22129" s="429">
        <v>0.99382499999998686</v>
      </c>
    </row>
    <row r="22130" spans="1:6" x14ac:dyDescent="0.3">
      <c r="A22130" s="336">
        <v>70359</v>
      </c>
      <c r="B22130" s="2" t="s">
        <v>296</v>
      </c>
      <c r="C22130" s="429">
        <v>5.2632570000000003</v>
      </c>
      <c r="D22130" s="429">
        <v>3.6143670000000001</v>
      </c>
      <c r="E22130" s="429">
        <v>1.6488900000000002</v>
      </c>
      <c r="F22130" s="429">
        <v>-3.7258410000000026</v>
      </c>
    </row>
    <row r="22131" spans="1:6" x14ac:dyDescent="0.3">
      <c r="A22131" s="336">
        <v>70360</v>
      </c>
      <c r="B22131" s="2" t="s">
        <v>296</v>
      </c>
      <c r="C22131" s="429">
        <v>5.2714780000000001</v>
      </c>
      <c r="D22131" s="429">
        <v>3.5279430000000001</v>
      </c>
      <c r="E22131" s="429">
        <v>1.7435350000000001</v>
      </c>
      <c r="F22131" s="429">
        <v>-3.0281499999999966</v>
      </c>
    </row>
    <row r="22132" spans="1:6" x14ac:dyDescent="0.3">
      <c r="A22132" s="336">
        <v>70363</v>
      </c>
      <c r="B22132" s="2" t="s">
        <v>296</v>
      </c>
      <c r="C22132" s="429">
        <v>5.2921680000000002</v>
      </c>
      <c r="D22132" s="429">
        <v>3.5101629999999999</v>
      </c>
      <c r="E22132" s="429">
        <v>1.7820050000000003</v>
      </c>
      <c r="F22132" s="429">
        <v>-2.2978219999999894</v>
      </c>
    </row>
    <row r="22133" spans="1:6" x14ac:dyDescent="0.3">
      <c r="A22133" s="336">
        <v>70364</v>
      </c>
      <c r="B22133" s="2" t="s">
        <v>296</v>
      </c>
      <c r="C22133" s="429">
        <v>5.2777940000000001</v>
      </c>
      <c r="D22133" s="429">
        <v>3.60615</v>
      </c>
      <c r="E22133" s="429">
        <v>1.6716440000000001</v>
      </c>
      <c r="F22133" s="429">
        <v>-3.0917149999999936</v>
      </c>
    </row>
    <row r="22134" spans="1:6" x14ac:dyDescent="0.3">
      <c r="A22134" s="336">
        <v>70372</v>
      </c>
      <c r="B22134" s="2" t="s">
        <v>296</v>
      </c>
      <c r="C22134" s="429">
        <v>5.2396729999999998</v>
      </c>
      <c r="D22134" s="429">
        <v>3.6256550000000001</v>
      </c>
      <c r="E22134" s="429">
        <v>1.6140179999999997</v>
      </c>
      <c r="F22134" s="429">
        <v>-2.9571609999999922</v>
      </c>
    </row>
    <row r="22135" spans="1:6" x14ac:dyDescent="0.3">
      <c r="A22135" s="336">
        <v>70373</v>
      </c>
      <c r="B22135" s="2" t="s">
        <v>294</v>
      </c>
      <c r="C22135" s="429">
        <v>6.1305379999999996</v>
      </c>
      <c r="D22135" s="429">
        <v>4.2946090000000003</v>
      </c>
      <c r="E22135" s="429">
        <v>1.8359289999999993</v>
      </c>
      <c r="F22135" s="429">
        <v>-1.3248250000000112</v>
      </c>
    </row>
    <row r="22136" spans="1:6" x14ac:dyDescent="0.3">
      <c r="A22136" s="336">
        <v>70374</v>
      </c>
      <c r="B22136" s="2" t="s">
        <v>294</v>
      </c>
      <c r="C22136" s="429">
        <v>6.1211840000000004</v>
      </c>
      <c r="D22136" s="429">
        <v>4.3153449999999998</v>
      </c>
      <c r="E22136" s="429">
        <v>1.8058390000000006</v>
      </c>
      <c r="F22136" s="429">
        <v>-1.7678820000000002</v>
      </c>
    </row>
    <row r="22137" spans="1:6" x14ac:dyDescent="0.3">
      <c r="A22137" s="336">
        <v>70375</v>
      </c>
      <c r="B22137" s="2" t="s">
        <v>294</v>
      </c>
      <c r="C22137" s="429">
        <v>6.1132970000000002</v>
      </c>
      <c r="D22137" s="429">
        <v>4.3610319999999998</v>
      </c>
      <c r="E22137" s="429">
        <v>1.7522650000000004</v>
      </c>
      <c r="F22137" s="429">
        <v>-2.4669180000000068</v>
      </c>
    </row>
    <row r="22138" spans="1:6" x14ac:dyDescent="0.3">
      <c r="A22138" s="336">
        <v>70377</v>
      </c>
      <c r="B22138" s="2" t="s">
        <v>294</v>
      </c>
      <c r="C22138" s="429">
        <v>6.1168899999999997</v>
      </c>
      <c r="D22138" s="429">
        <v>4.2945010000000003</v>
      </c>
      <c r="E22138" s="429">
        <v>1.8223889999999994</v>
      </c>
      <c r="F22138" s="429">
        <v>-1.3533890000000071</v>
      </c>
    </row>
    <row r="22139" spans="1:6" x14ac:dyDescent="0.3">
      <c r="A22139" s="336">
        <v>70380</v>
      </c>
      <c r="B22139" s="2" t="s">
        <v>296</v>
      </c>
      <c r="C22139" s="429">
        <v>5.2239170000000001</v>
      </c>
      <c r="D22139" s="429">
        <v>3.49214</v>
      </c>
      <c r="E22139" s="429">
        <v>1.7317770000000001</v>
      </c>
      <c r="F22139" s="429">
        <v>-2.3748320000000049</v>
      </c>
    </row>
    <row r="22140" spans="1:6" x14ac:dyDescent="0.3">
      <c r="A22140" s="336">
        <v>70390</v>
      </c>
      <c r="B22140" s="2" t="s">
        <v>293</v>
      </c>
      <c r="C22140" s="429">
        <v>6.494319</v>
      </c>
      <c r="D22140" s="429">
        <v>4.6565989999999999</v>
      </c>
      <c r="E22140" s="429">
        <v>1.83772</v>
      </c>
      <c r="F22140" s="429">
        <v>-1.9421959999999885</v>
      </c>
    </row>
    <row r="22141" spans="1:6" x14ac:dyDescent="0.3">
      <c r="A22141" s="336">
        <v>70392</v>
      </c>
      <c r="B22141" s="2" t="s">
        <v>296</v>
      </c>
      <c r="C22141" s="429">
        <v>5.1899259999999998</v>
      </c>
      <c r="D22141" s="429">
        <v>3.291687</v>
      </c>
      <c r="E22141" s="429">
        <v>1.8982389999999998</v>
      </c>
      <c r="F22141" s="429">
        <v>-2.4331060000000022</v>
      </c>
    </row>
    <row r="22142" spans="1:6" x14ac:dyDescent="0.3">
      <c r="A22142" s="336">
        <v>70394</v>
      </c>
      <c r="B22142" s="2" t="s">
        <v>294</v>
      </c>
      <c r="C22142" s="429">
        <v>6.1019949999999996</v>
      </c>
      <c r="D22142" s="429">
        <v>4.4080700000000004</v>
      </c>
      <c r="E22142" s="429">
        <v>1.6939249999999992</v>
      </c>
      <c r="F22142" s="429">
        <v>-2.8983140000000205</v>
      </c>
    </row>
    <row r="22143" spans="1:6" x14ac:dyDescent="0.3">
      <c r="A22143" s="336">
        <v>70395</v>
      </c>
      <c r="B22143" s="2" t="s">
        <v>296</v>
      </c>
      <c r="C22143" s="429">
        <v>5.2539619999999996</v>
      </c>
      <c r="D22143" s="429">
        <v>3.589429</v>
      </c>
      <c r="E22143" s="429">
        <v>1.6645329999999996</v>
      </c>
      <c r="F22143" s="429">
        <v>-3.5544089999999926</v>
      </c>
    </row>
    <row r="22144" spans="1:6" x14ac:dyDescent="0.3">
      <c r="A22144" s="336">
        <v>70397</v>
      </c>
      <c r="B22144" s="2" t="s">
        <v>296</v>
      </c>
      <c r="C22144" s="429">
        <v>5.226585</v>
      </c>
      <c r="D22144" s="429">
        <v>3.274715</v>
      </c>
      <c r="E22144" s="429">
        <v>1.95187</v>
      </c>
      <c r="F22144" s="429">
        <v>-1.6088219999999964</v>
      </c>
    </row>
    <row r="22145" spans="1:6" x14ac:dyDescent="0.3">
      <c r="A22145" s="336">
        <v>70401</v>
      </c>
      <c r="B22145" s="2" t="s">
        <v>293</v>
      </c>
      <c r="C22145" s="429">
        <v>6.5380089999999997</v>
      </c>
      <c r="D22145" s="429">
        <v>4.2523340000000003</v>
      </c>
      <c r="E22145" s="429">
        <v>2.2856749999999995</v>
      </c>
      <c r="F22145" s="429">
        <v>-3.4305930000000089</v>
      </c>
    </row>
    <row r="22146" spans="1:6" x14ac:dyDescent="0.3">
      <c r="A22146" s="336">
        <v>70402</v>
      </c>
      <c r="B22146" s="2" t="s">
        <v>293</v>
      </c>
      <c r="C22146" s="429">
        <v>6.5419700000000001</v>
      </c>
      <c r="D22146" s="429">
        <v>4.2589649999999999</v>
      </c>
      <c r="E22146" s="429">
        <v>2.2830050000000002</v>
      </c>
      <c r="F22146" s="429">
        <v>-3.3662610000000086</v>
      </c>
    </row>
    <row r="22147" spans="1:6" x14ac:dyDescent="0.3">
      <c r="A22147" s="336">
        <v>70403</v>
      </c>
      <c r="B22147" s="2" t="s">
        <v>293</v>
      </c>
      <c r="C22147" s="429">
        <v>6.5421820000000004</v>
      </c>
      <c r="D22147" s="429">
        <v>4.281358</v>
      </c>
      <c r="E22147" s="429">
        <v>2.2608240000000004</v>
      </c>
      <c r="F22147" s="429">
        <v>-3.1753520000000108</v>
      </c>
    </row>
    <row r="22148" spans="1:6" x14ac:dyDescent="0.3">
      <c r="A22148" s="336">
        <v>70420</v>
      </c>
      <c r="B22148" s="2" t="s">
        <v>293</v>
      </c>
      <c r="C22148" s="429">
        <v>6.4158299999999997</v>
      </c>
      <c r="D22148" s="429">
        <v>4.2868959999999996</v>
      </c>
      <c r="E22148" s="429">
        <v>2.1289340000000001</v>
      </c>
      <c r="F22148" s="429">
        <v>-2.8955410000000015</v>
      </c>
    </row>
    <row r="22149" spans="1:6" x14ac:dyDescent="0.3">
      <c r="A22149" s="336">
        <v>70422</v>
      </c>
      <c r="B22149" s="2" t="s">
        <v>293</v>
      </c>
      <c r="C22149" s="429">
        <v>6.5453789999999996</v>
      </c>
      <c r="D22149" s="429">
        <v>4.0808530000000003</v>
      </c>
      <c r="E22149" s="429">
        <v>2.4645259999999993</v>
      </c>
      <c r="F22149" s="429">
        <v>-3.6628560000000121</v>
      </c>
    </row>
    <row r="22150" spans="1:6" x14ac:dyDescent="0.3">
      <c r="A22150" s="336">
        <v>70426</v>
      </c>
      <c r="B22150" s="2" t="s">
        <v>293</v>
      </c>
      <c r="C22150" s="429">
        <v>6.4543419999999996</v>
      </c>
      <c r="D22150" s="429">
        <v>4.0755090000000003</v>
      </c>
      <c r="E22150" s="429">
        <v>2.3788329999999993</v>
      </c>
      <c r="F22150" s="429">
        <v>-3.267792</v>
      </c>
    </row>
    <row r="22151" spans="1:6" x14ac:dyDescent="0.3">
      <c r="A22151" s="336">
        <v>70427</v>
      </c>
      <c r="B22151" s="2" t="s">
        <v>293</v>
      </c>
      <c r="C22151" s="429">
        <v>6.4209259999999997</v>
      </c>
      <c r="D22151" s="429">
        <v>4.1296309999999998</v>
      </c>
      <c r="E22151" s="429">
        <v>2.2912949999999999</v>
      </c>
      <c r="F22151" s="429">
        <v>-3.2047919999999976</v>
      </c>
    </row>
    <row r="22152" spans="1:6" x14ac:dyDescent="0.3">
      <c r="A22152" s="336">
        <v>70431</v>
      </c>
      <c r="B22152" s="2" t="s">
        <v>293</v>
      </c>
      <c r="C22152" s="429">
        <v>6.410431</v>
      </c>
      <c r="D22152" s="429">
        <v>4.2084679999999999</v>
      </c>
      <c r="E22152" s="429">
        <v>2.2019630000000001</v>
      </c>
      <c r="F22152" s="429">
        <v>-3.1189960000000028</v>
      </c>
    </row>
    <row r="22153" spans="1:6" x14ac:dyDescent="0.3">
      <c r="A22153" s="336">
        <v>70433</v>
      </c>
      <c r="B22153" s="2" t="s">
        <v>293</v>
      </c>
      <c r="C22153" s="429">
        <v>6.4578040000000003</v>
      </c>
      <c r="D22153" s="429">
        <v>4.3687829999999996</v>
      </c>
      <c r="E22153" s="429">
        <v>2.0890210000000007</v>
      </c>
      <c r="F22153" s="429">
        <v>-3.0585179999999994</v>
      </c>
    </row>
    <row r="22154" spans="1:6" x14ac:dyDescent="0.3">
      <c r="A22154" s="336">
        <v>70435</v>
      </c>
      <c r="B22154" s="2" t="s">
        <v>293</v>
      </c>
      <c r="C22154" s="429">
        <v>6.4393010000000004</v>
      </c>
      <c r="D22154" s="429">
        <v>4.2738659999999999</v>
      </c>
      <c r="E22154" s="429">
        <v>2.1654350000000004</v>
      </c>
      <c r="F22154" s="429">
        <v>-3.370798999999991</v>
      </c>
    </row>
    <row r="22155" spans="1:6" x14ac:dyDescent="0.3">
      <c r="A22155" s="336">
        <v>70436</v>
      </c>
      <c r="B22155" s="2" t="s">
        <v>293</v>
      </c>
      <c r="C22155" s="429">
        <v>6.5316890000000001</v>
      </c>
      <c r="D22155" s="429">
        <v>4.0198530000000003</v>
      </c>
      <c r="E22155" s="429">
        <v>2.5118359999999997</v>
      </c>
      <c r="F22155" s="429">
        <v>-4.0886409999999955</v>
      </c>
    </row>
    <row r="22156" spans="1:6" x14ac:dyDescent="0.3">
      <c r="A22156" s="336">
        <v>70437</v>
      </c>
      <c r="B22156" s="2" t="s">
        <v>293</v>
      </c>
      <c r="C22156" s="429">
        <v>6.4569590000000003</v>
      </c>
      <c r="D22156" s="429">
        <v>4.230804</v>
      </c>
      <c r="E22156" s="429">
        <v>2.2261550000000003</v>
      </c>
      <c r="F22156" s="429">
        <v>-3.6611989999999963</v>
      </c>
    </row>
    <row r="22157" spans="1:6" x14ac:dyDescent="0.3">
      <c r="A22157" s="336">
        <v>70438</v>
      </c>
      <c r="B22157" s="2" t="s">
        <v>293</v>
      </c>
      <c r="C22157" s="429">
        <v>6.4549820000000002</v>
      </c>
      <c r="D22157" s="429">
        <v>4.0959750000000001</v>
      </c>
      <c r="E22157" s="429">
        <v>2.3590070000000001</v>
      </c>
      <c r="F22157" s="429">
        <v>-3.9452340000000063</v>
      </c>
    </row>
    <row r="22158" spans="1:6" x14ac:dyDescent="0.3">
      <c r="A22158" s="336">
        <v>70441</v>
      </c>
      <c r="B22158" s="2" t="s">
        <v>293</v>
      </c>
      <c r="C22158" s="429">
        <v>6.5375230000000002</v>
      </c>
      <c r="D22158" s="429">
        <v>4.0215959999999997</v>
      </c>
      <c r="E22158" s="429">
        <v>2.5159270000000005</v>
      </c>
      <c r="F22158" s="429">
        <v>-3.1702210000000122</v>
      </c>
    </row>
    <row r="22159" spans="1:6" x14ac:dyDescent="0.3">
      <c r="A22159" s="336">
        <v>70442</v>
      </c>
      <c r="B22159" s="2" t="s">
        <v>293</v>
      </c>
      <c r="C22159" s="429">
        <v>6.5042799999999996</v>
      </c>
      <c r="D22159" s="429">
        <v>4.1365129999999999</v>
      </c>
      <c r="E22159" s="429">
        <v>2.3677669999999997</v>
      </c>
      <c r="F22159" s="429">
        <v>-4.0602699999999885</v>
      </c>
    </row>
    <row r="22160" spans="1:6" x14ac:dyDescent="0.3">
      <c r="A22160" s="336">
        <v>70443</v>
      </c>
      <c r="B22160" s="2" t="s">
        <v>293</v>
      </c>
      <c r="C22160" s="429">
        <v>6.5499770000000002</v>
      </c>
      <c r="D22160" s="429">
        <v>4.1516289999999998</v>
      </c>
      <c r="E22160" s="429">
        <v>2.3983480000000004</v>
      </c>
      <c r="F22160" s="429">
        <v>-3.616458999999999</v>
      </c>
    </row>
    <row r="22161" spans="1:6" x14ac:dyDescent="0.3">
      <c r="A22161" s="336">
        <v>70444</v>
      </c>
      <c r="B22161" s="2" t="s">
        <v>293</v>
      </c>
      <c r="C22161" s="429">
        <v>6.5077259999999999</v>
      </c>
      <c r="D22161" s="429">
        <v>3.9429419999999999</v>
      </c>
      <c r="E22161" s="429">
        <v>2.564784</v>
      </c>
      <c r="F22161" s="429">
        <v>-4.0495560000000026</v>
      </c>
    </row>
    <row r="22162" spans="1:6" x14ac:dyDescent="0.3">
      <c r="A22162" s="336">
        <v>70445</v>
      </c>
      <c r="B22162" s="2" t="s">
        <v>293</v>
      </c>
      <c r="C22162" s="429">
        <v>6.4115330000000004</v>
      </c>
      <c r="D22162" s="429">
        <v>4.3683100000000001</v>
      </c>
      <c r="E22162" s="429">
        <v>2.0432230000000002</v>
      </c>
      <c r="F22162" s="429">
        <v>-2.5007319999999922</v>
      </c>
    </row>
    <row r="22163" spans="1:6" x14ac:dyDescent="0.3">
      <c r="A22163" s="336">
        <v>70446</v>
      </c>
      <c r="B22163" s="2" t="s">
        <v>293</v>
      </c>
      <c r="C22163" s="429">
        <v>6.5047980000000001</v>
      </c>
      <c r="D22163" s="429">
        <v>4.2035</v>
      </c>
      <c r="E22163" s="429">
        <v>2.3012980000000001</v>
      </c>
      <c r="F22163" s="429">
        <v>-3.8073880000000102</v>
      </c>
    </row>
    <row r="22164" spans="1:6" x14ac:dyDescent="0.3">
      <c r="A22164" s="336">
        <v>70447</v>
      </c>
      <c r="B22164" s="2" t="s">
        <v>293</v>
      </c>
      <c r="C22164" s="429">
        <v>6.4646109999999997</v>
      </c>
      <c r="D22164" s="429">
        <v>4.4071280000000002</v>
      </c>
      <c r="E22164" s="429">
        <v>2.0574829999999995</v>
      </c>
      <c r="F22164" s="429">
        <v>-3.0473349999999897</v>
      </c>
    </row>
    <row r="22165" spans="1:6" x14ac:dyDescent="0.3">
      <c r="A22165" s="336">
        <v>70448</v>
      </c>
      <c r="B22165" s="2" t="s">
        <v>293</v>
      </c>
      <c r="C22165" s="429">
        <v>6.4590019999999999</v>
      </c>
      <c r="D22165" s="429">
        <v>4.4015810000000002</v>
      </c>
      <c r="E22165" s="429">
        <v>2.0574209999999997</v>
      </c>
      <c r="F22165" s="429">
        <v>-2.7999630000000053</v>
      </c>
    </row>
    <row r="22166" spans="1:6" x14ac:dyDescent="0.3">
      <c r="A22166" s="336">
        <v>70449</v>
      </c>
      <c r="B22166" s="2" t="s">
        <v>293</v>
      </c>
      <c r="C22166" s="429">
        <v>6.545051</v>
      </c>
      <c r="D22166" s="429">
        <v>4.3447170000000002</v>
      </c>
      <c r="E22166" s="429">
        <v>2.2003339999999998</v>
      </c>
      <c r="F22166" s="429">
        <v>-2.2427519999999888</v>
      </c>
    </row>
    <row r="22167" spans="1:6" x14ac:dyDescent="0.3">
      <c r="A22167" s="336">
        <v>70450</v>
      </c>
      <c r="B22167" s="2" t="s">
        <v>293</v>
      </c>
      <c r="C22167" s="429">
        <v>6.4877050000000001</v>
      </c>
      <c r="D22167" s="429">
        <v>3.9710000000000001</v>
      </c>
      <c r="E22167" s="429">
        <v>2.516705</v>
      </c>
      <c r="F22167" s="429">
        <v>-4.1921450000000107</v>
      </c>
    </row>
    <row r="22168" spans="1:6" x14ac:dyDescent="0.3">
      <c r="A22168" s="336">
        <v>70452</v>
      </c>
      <c r="B22168" s="2" t="s">
        <v>293</v>
      </c>
      <c r="C22168" s="429">
        <v>6.3910520000000002</v>
      </c>
      <c r="D22168" s="429">
        <v>4.229368</v>
      </c>
      <c r="E22168" s="429">
        <v>2.1616840000000002</v>
      </c>
      <c r="F22168" s="429">
        <v>-2.4946399999999969</v>
      </c>
    </row>
    <row r="22169" spans="1:6" x14ac:dyDescent="0.3">
      <c r="A22169" s="336">
        <v>70453</v>
      </c>
      <c r="B22169" s="2" t="s">
        <v>293</v>
      </c>
      <c r="C22169" s="429">
        <v>6.5817300000000003</v>
      </c>
      <c r="D22169" s="429">
        <v>4.0506529999999996</v>
      </c>
      <c r="E22169" s="429">
        <v>2.5310770000000007</v>
      </c>
      <c r="F22169" s="429">
        <v>-2.6039140000000103</v>
      </c>
    </row>
    <row r="22170" spans="1:6" x14ac:dyDescent="0.3">
      <c r="A22170" s="336">
        <v>70454</v>
      </c>
      <c r="B22170" s="2" t="s">
        <v>293</v>
      </c>
      <c r="C22170" s="429">
        <v>6.5163799999999998</v>
      </c>
      <c r="D22170" s="429">
        <v>4.4012039999999999</v>
      </c>
      <c r="E22170" s="429">
        <v>2.1151759999999999</v>
      </c>
      <c r="F22170" s="429">
        <v>-3.0621539999999996</v>
      </c>
    </row>
    <row r="22171" spans="1:6" x14ac:dyDescent="0.3">
      <c r="A22171" s="336">
        <v>70455</v>
      </c>
      <c r="B22171" s="2" t="s">
        <v>293</v>
      </c>
      <c r="C22171" s="429">
        <v>6.5000479999999996</v>
      </c>
      <c r="D22171" s="429">
        <v>4.2987549999999999</v>
      </c>
      <c r="E22171" s="429">
        <v>2.2012929999999997</v>
      </c>
      <c r="F22171" s="429">
        <v>-3.4551310000000015</v>
      </c>
    </row>
    <row r="22172" spans="1:6" x14ac:dyDescent="0.3">
      <c r="A22172" s="336">
        <v>70456</v>
      </c>
      <c r="B22172" s="2" t="s">
        <v>293</v>
      </c>
      <c r="C22172" s="429">
        <v>6.5339450000000001</v>
      </c>
      <c r="D22172" s="429">
        <v>4.0484780000000002</v>
      </c>
      <c r="E22172" s="429">
        <v>2.4854669999999999</v>
      </c>
      <c r="F22172" s="429">
        <v>-4.1663079999999937</v>
      </c>
    </row>
    <row r="22173" spans="1:6" x14ac:dyDescent="0.3">
      <c r="A22173" s="336">
        <v>70458</v>
      </c>
      <c r="B22173" s="2" t="s">
        <v>293</v>
      </c>
      <c r="C22173" s="429">
        <v>6.3827610000000004</v>
      </c>
      <c r="D22173" s="429">
        <v>4.3430929999999996</v>
      </c>
      <c r="E22173" s="429">
        <v>2.0396680000000007</v>
      </c>
      <c r="F22173" s="429">
        <v>-2.041439000000004</v>
      </c>
    </row>
    <row r="22174" spans="1:6" x14ac:dyDescent="0.3">
      <c r="A22174" s="336">
        <v>70460</v>
      </c>
      <c r="B22174" s="2" t="s">
        <v>293</v>
      </c>
      <c r="C22174" s="429">
        <v>6.3977589999999998</v>
      </c>
      <c r="D22174" s="429">
        <v>4.3460539999999996</v>
      </c>
      <c r="E22174" s="429">
        <v>2.0517050000000001</v>
      </c>
      <c r="F22174" s="429">
        <v>-2.2685870000000037</v>
      </c>
    </row>
    <row r="22175" spans="1:6" x14ac:dyDescent="0.3">
      <c r="A22175" s="336">
        <v>70461</v>
      </c>
      <c r="B22175" s="2" t="s">
        <v>293</v>
      </c>
      <c r="C22175" s="429">
        <v>6.3523560000000003</v>
      </c>
      <c r="D22175" s="429">
        <v>4.2617979999999998</v>
      </c>
      <c r="E22175" s="429">
        <v>2.0905580000000006</v>
      </c>
      <c r="F22175" s="429">
        <v>-2.0297379999999947</v>
      </c>
    </row>
    <row r="22176" spans="1:6" x14ac:dyDescent="0.3">
      <c r="A22176" s="336">
        <v>70462</v>
      </c>
      <c r="B22176" s="2" t="s">
        <v>293</v>
      </c>
      <c r="C22176" s="429">
        <v>6.5497759999999996</v>
      </c>
      <c r="D22176" s="429">
        <v>4.3230740000000001</v>
      </c>
      <c r="E22176" s="429">
        <v>2.2267019999999995</v>
      </c>
      <c r="F22176" s="429">
        <v>-2.6470750000000081</v>
      </c>
    </row>
    <row r="22177" spans="1:6" x14ac:dyDescent="0.3">
      <c r="A22177" s="336">
        <v>70466</v>
      </c>
      <c r="B22177" s="2" t="s">
        <v>293</v>
      </c>
      <c r="C22177" s="429">
        <v>6.5447360000000003</v>
      </c>
      <c r="D22177" s="429">
        <v>4.2053640000000003</v>
      </c>
      <c r="E22177" s="429">
        <v>2.339372</v>
      </c>
      <c r="F22177" s="429">
        <v>-3.496764000000006</v>
      </c>
    </row>
    <row r="22178" spans="1:6" x14ac:dyDescent="0.3">
      <c r="A22178" s="336">
        <v>70467</v>
      </c>
      <c r="B22178" s="2" t="s">
        <v>293</v>
      </c>
      <c r="C22178" s="429">
        <v>6.4653960000000001</v>
      </c>
      <c r="D22178" s="429">
        <v>4.0368230000000001</v>
      </c>
      <c r="E22178" s="429">
        <v>2.4285730000000001</v>
      </c>
      <c r="F22178" s="429">
        <v>-2.6947960000000108</v>
      </c>
    </row>
    <row r="22179" spans="1:6" x14ac:dyDescent="0.3">
      <c r="A22179" s="336">
        <v>70471</v>
      </c>
      <c r="B22179" s="2" t="s">
        <v>293</v>
      </c>
      <c r="C22179" s="429">
        <v>6.4470770000000002</v>
      </c>
      <c r="D22179" s="429">
        <v>4.3796210000000002</v>
      </c>
      <c r="E22179" s="429">
        <v>2.067456</v>
      </c>
      <c r="F22179" s="429">
        <v>-2.8043190000000067</v>
      </c>
    </row>
    <row r="22180" spans="1:6" x14ac:dyDescent="0.3">
      <c r="A22180" s="336">
        <v>70501</v>
      </c>
      <c r="B22180" s="2" t="s">
        <v>293</v>
      </c>
      <c r="C22180" s="429">
        <v>6.5628310000000001</v>
      </c>
      <c r="D22180" s="429">
        <v>4.4867910000000002</v>
      </c>
      <c r="E22180" s="429">
        <v>2.0760399999999999</v>
      </c>
      <c r="F22180" s="429">
        <v>0.42387000000000086</v>
      </c>
    </row>
    <row r="22181" spans="1:6" x14ac:dyDescent="0.3">
      <c r="A22181" s="336">
        <v>70503</v>
      </c>
      <c r="B22181" s="2" t="s">
        <v>293</v>
      </c>
      <c r="C22181" s="429">
        <v>6.530462</v>
      </c>
      <c r="D22181" s="429">
        <v>4.5450720000000002</v>
      </c>
      <c r="E22181" s="429">
        <v>1.9853899999999998</v>
      </c>
      <c r="F22181" s="429">
        <v>0.5460339999999988</v>
      </c>
    </row>
    <row r="22182" spans="1:6" x14ac:dyDescent="0.3">
      <c r="A22182" s="336">
        <v>70504</v>
      </c>
      <c r="B22182" s="2" t="s">
        <v>293</v>
      </c>
      <c r="C22182" s="429">
        <v>6.5510289999999998</v>
      </c>
      <c r="D22182" s="429">
        <v>4.4988210000000004</v>
      </c>
      <c r="E22182" s="429">
        <v>2.0522079999999994</v>
      </c>
      <c r="F22182" s="429">
        <v>0.52408300000000452</v>
      </c>
    </row>
    <row r="22183" spans="1:6" x14ac:dyDescent="0.3">
      <c r="A22183" s="336">
        <v>70506</v>
      </c>
      <c r="B22183" s="2" t="s">
        <v>293</v>
      </c>
      <c r="C22183" s="429">
        <v>6.5357099999999999</v>
      </c>
      <c r="D22183" s="429">
        <v>4.5173439999999996</v>
      </c>
      <c r="E22183" s="429">
        <v>2.0183660000000003</v>
      </c>
      <c r="F22183" s="429">
        <v>0.5884009999999904</v>
      </c>
    </row>
    <row r="22184" spans="1:6" x14ac:dyDescent="0.3">
      <c r="A22184" s="336">
        <v>70507</v>
      </c>
      <c r="B22184" s="2" t="s">
        <v>293</v>
      </c>
      <c r="C22184" s="429">
        <v>6.5645369999999996</v>
      </c>
      <c r="D22184" s="429">
        <v>4.4518389999999997</v>
      </c>
      <c r="E22184" s="429">
        <v>2.112698</v>
      </c>
      <c r="F22184" s="429">
        <v>0.41796899999999937</v>
      </c>
    </row>
    <row r="22185" spans="1:6" x14ac:dyDescent="0.3">
      <c r="A22185" s="336">
        <v>70508</v>
      </c>
      <c r="B22185" s="2" t="s">
        <v>293</v>
      </c>
      <c r="C22185" s="429">
        <v>6.528918</v>
      </c>
      <c r="D22185" s="429">
        <v>4.5738099999999999</v>
      </c>
      <c r="E22185" s="429">
        <v>1.9551080000000001</v>
      </c>
      <c r="F22185" s="429">
        <v>0.46238600000000929</v>
      </c>
    </row>
    <row r="22186" spans="1:6" x14ac:dyDescent="0.3">
      <c r="A22186" s="336">
        <v>70510</v>
      </c>
      <c r="B22186" s="2" t="s">
        <v>296</v>
      </c>
      <c r="C22186" s="429">
        <v>5.0600170000000002</v>
      </c>
      <c r="D22186" s="429">
        <v>3.1458940000000002</v>
      </c>
      <c r="E22186" s="429">
        <v>1.914123</v>
      </c>
      <c r="F22186" s="429">
        <v>0.52895600000000087</v>
      </c>
    </row>
    <row r="22187" spans="1:6" x14ac:dyDescent="0.3">
      <c r="A22187" s="336">
        <v>70512</v>
      </c>
      <c r="B22187" s="2" t="s">
        <v>293</v>
      </c>
      <c r="C22187" s="429">
        <v>6.5690099999999996</v>
      </c>
      <c r="D22187" s="429">
        <v>4.3768229999999999</v>
      </c>
      <c r="E22187" s="429">
        <v>2.1921869999999997</v>
      </c>
      <c r="F22187" s="429">
        <v>-0.22704200000000441</v>
      </c>
    </row>
    <row r="22188" spans="1:6" x14ac:dyDescent="0.3">
      <c r="A22188" s="336">
        <v>70514</v>
      </c>
      <c r="B22188" s="2" t="s">
        <v>296</v>
      </c>
      <c r="C22188" s="429">
        <v>5.1909400000000003</v>
      </c>
      <c r="D22188" s="429">
        <v>3.3407550000000001</v>
      </c>
      <c r="E22188" s="429">
        <v>1.8501850000000002</v>
      </c>
      <c r="F22188" s="429">
        <v>-2.4622770000000003</v>
      </c>
    </row>
    <row r="22189" spans="1:6" x14ac:dyDescent="0.3">
      <c r="A22189" s="336">
        <v>70515</v>
      </c>
      <c r="B22189" s="2" t="s">
        <v>293</v>
      </c>
      <c r="C22189" s="429">
        <v>6.5321420000000003</v>
      </c>
      <c r="D22189" s="429">
        <v>4.2899510000000003</v>
      </c>
      <c r="E22189" s="429">
        <v>2.242191</v>
      </c>
      <c r="F22189" s="429">
        <v>0.70777999999999963</v>
      </c>
    </row>
    <row r="22190" spans="1:6" x14ac:dyDescent="0.3">
      <c r="A22190" s="336">
        <v>70516</v>
      </c>
      <c r="B22190" s="2" t="s">
        <v>293</v>
      </c>
      <c r="C22190" s="429">
        <v>6.524661</v>
      </c>
      <c r="D22190" s="429">
        <v>4.4006550000000004</v>
      </c>
      <c r="E22190" s="429">
        <v>2.1240059999999996</v>
      </c>
      <c r="F22190" s="429">
        <v>0.56830300000000733</v>
      </c>
    </row>
    <row r="22191" spans="1:6" x14ac:dyDescent="0.3">
      <c r="A22191" s="336">
        <v>70517</v>
      </c>
      <c r="B22191" s="2" t="s">
        <v>293</v>
      </c>
      <c r="C22191" s="429">
        <v>6.5635839999999996</v>
      </c>
      <c r="D22191" s="429">
        <v>4.4735290000000001</v>
      </c>
      <c r="E22191" s="429">
        <v>2.0900549999999996</v>
      </c>
      <c r="F22191" s="429">
        <v>-0.17486200000000451</v>
      </c>
    </row>
    <row r="22192" spans="1:6" x14ac:dyDescent="0.3">
      <c r="A22192" s="336">
        <v>70518</v>
      </c>
      <c r="B22192" s="2" t="s">
        <v>293</v>
      </c>
      <c r="C22192" s="429">
        <v>6.537642</v>
      </c>
      <c r="D22192" s="429">
        <v>4.6436710000000003</v>
      </c>
      <c r="E22192" s="429">
        <v>1.8939709999999996</v>
      </c>
      <c r="F22192" s="429">
        <v>0.15827200000000374</v>
      </c>
    </row>
    <row r="22193" spans="1:6" x14ac:dyDescent="0.3">
      <c r="A22193" s="336">
        <v>70520</v>
      </c>
      <c r="B22193" s="2" t="s">
        <v>293</v>
      </c>
      <c r="C22193" s="429">
        <v>6.5670130000000002</v>
      </c>
      <c r="D22193" s="429">
        <v>4.4268840000000003</v>
      </c>
      <c r="E22193" s="429">
        <v>2.1401289999999999</v>
      </c>
      <c r="F22193" s="429">
        <v>0.29388099999998474</v>
      </c>
    </row>
    <row r="22194" spans="1:6" x14ac:dyDescent="0.3">
      <c r="A22194" s="336">
        <v>70525</v>
      </c>
      <c r="B22194" s="2" t="s">
        <v>293</v>
      </c>
      <c r="C22194" s="429">
        <v>6.5571429999999999</v>
      </c>
      <c r="D22194" s="429">
        <v>4.3940000000000001</v>
      </c>
      <c r="E22194" s="429">
        <v>2.1631429999999998</v>
      </c>
      <c r="F22194" s="429">
        <v>0.34216200000000896</v>
      </c>
    </row>
    <row r="22195" spans="1:6" x14ac:dyDescent="0.3">
      <c r="A22195" s="336">
        <v>70526</v>
      </c>
      <c r="B22195" s="2" t="s">
        <v>293</v>
      </c>
      <c r="C22195" s="429">
        <v>6.493938</v>
      </c>
      <c r="D22195" s="429">
        <v>4.4658759999999997</v>
      </c>
      <c r="E22195" s="429">
        <v>2.0280620000000003</v>
      </c>
      <c r="F22195" s="429">
        <v>0.7255790000000033</v>
      </c>
    </row>
    <row r="22196" spans="1:6" x14ac:dyDescent="0.3">
      <c r="A22196" s="336">
        <v>70528</v>
      </c>
      <c r="B22196" s="2" t="s">
        <v>296</v>
      </c>
      <c r="C22196" s="429">
        <v>5.1019360000000002</v>
      </c>
      <c r="D22196" s="429">
        <v>3.2744759999999999</v>
      </c>
      <c r="E22196" s="429">
        <v>1.8274600000000003</v>
      </c>
      <c r="F22196" s="429">
        <v>-3.1596000000007507E-2</v>
      </c>
    </row>
    <row r="22197" spans="1:6" x14ac:dyDescent="0.3">
      <c r="A22197" s="336">
        <v>70529</v>
      </c>
      <c r="B22197" s="2" t="s">
        <v>293</v>
      </c>
      <c r="C22197" s="429">
        <v>6.5110520000000003</v>
      </c>
      <c r="D22197" s="429">
        <v>4.5131750000000004</v>
      </c>
      <c r="E22197" s="429">
        <v>1.9978769999999999</v>
      </c>
      <c r="F22197" s="429">
        <v>0.66678799999998972</v>
      </c>
    </row>
    <row r="22198" spans="1:6" x14ac:dyDescent="0.3">
      <c r="A22198" s="336">
        <v>70531</v>
      </c>
      <c r="B22198" s="2" t="s">
        <v>293</v>
      </c>
      <c r="C22198" s="429">
        <v>6.4962049999999998</v>
      </c>
      <c r="D22198" s="429">
        <v>4.4291099999999997</v>
      </c>
      <c r="E22198" s="429">
        <v>2.0670950000000001</v>
      </c>
      <c r="F22198" s="429">
        <v>0.51759000000000555</v>
      </c>
    </row>
    <row r="22199" spans="1:6" x14ac:dyDescent="0.3">
      <c r="A22199" s="336">
        <v>70532</v>
      </c>
      <c r="B22199" s="2" t="s">
        <v>293</v>
      </c>
      <c r="C22199" s="429">
        <v>6.5179770000000001</v>
      </c>
      <c r="D22199" s="429">
        <v>4.2217349999999998</v>
      </c>
      <c r="E22199" s="429">
        <v>2.2962420000000003</v>
      </c>
      <c r="F22199" s="429">
        <v>1.0554620000000128</v>
      </c>
    </row>
    <row r="22200" spans="1:6" x14ac:dyDescent="0.3">
      <c r="A22200" s="336">
        <v>70533</v>
      </c>
      <c r="B22200" s="2" t="s">
        <v>296</v>
      </c>
      <c r="C22200" s="429">
        <v>5.0927860000000003</v>
      </c>
      <c r="D22200" s="429">
        <v>3.2088239999999999</v>
      </c>
      <c r="E22200" s="429">
        <v>1.8839620000000004</v>
      </c>
      <c r="F22200" s="429">
        <v>0.14683399999997704</v>
      </c>
    </row>
    <row r="22201" spans="1:6" x14ac:dyDescent="0.3">
      <c r="A22201" s="336">
        <v>70535</v>
      </c>
      <c r="B22201" s="2" t="s">
        <v>293</v>
      </c>
      <c r="C22201" s="429">
        <v>6.5372870000000001</v>
      </c>
      <c r="D22201" s="429">
        <v>4.3245430000000002</v>
      </c>
      <c r="E22201" s="429">
        <v>2.2127439999999998</v>
      </c>
      <c r="F22201" s="429">
        <v>0.52441399999999305</v>
      </c>
    </row>
    <row r="22202" spans="1:6" x14ac:dyDescent="0.3">
      <c r="A22202" s="336">
        <v>70537</v>
      </c>
      <c r="B22202" s="2" t="s">
        <v>293</v>
      </c>
      <c r="C22202" s="429">
        <v>6.4988200000000003</v>
      </c>
      <c r="D22202" s="429">
        <v>4.405335</v>
      </c>
      <c r="E22202" s="429">
        <v>2.0934850000000003</v>
      </c>
      <c r="F22202" s="429">
        <v>0.41108399999999534</v>
      </c>
    </row>
    <row r="22203" spans="1:6" x14ac:dyDescent="0.3">
      <c r="A22203" s="336">
        <v>70538</v>
      </c>
      <c r="B22203" s="2" t="s">
        <v>296</v>
      </c>
      <c r="C22203" s="429">
        <v>5.1674689999999996</v>
      </c>
      <c r="D22203" s="429">
        <v>3.2386689999999998</v>
      </c>
      <c r="E22203" s="429">
        <v>1.9287999999999998</v>
      </c>
      <c r="F22203" s="429">
        <v>-2.3281810000000007</v>
      </c>
    </row>
    <row r="22204" spans="1:6" x14ac:dyDescent="0.3">
      <c r="A22204" s="336">
        <v>70542</v>
      </c>
      <c r="B22204" s="2" t="s">
        <v>293</v>
      </c>
      <c r="C22204" s="429">
        <v>6.4944980000000001</v>
      </c>
      <c r="D22204" s="429">
        <v>4.492108</v>
      </c>
      <c r="E22204" s="429">
        <v>2.0023900000000001</v>
      </c>
      <c r="F22204" s="429">
        <v>0.68055799999999778</v>
      </c>
    </row>
    <row r="22205" spans="1:6" x14ac:dyDescent="0.3">
      <c r="A22205" s="336">
        <v>70543</v>
      </c>
      <c r="B22205" s="2" t="s">
        <v>293</v>
      </c>
      <c r="C22205" s="429">
        <v>6.498424</v>
      </c>
      <c r="D22205" s="429">
        <v>4.3727239999999998</v>
      </c>
      <c r="E22205" s="429">
        <v>2.1257000000000001</v>
      </c>
      <c r="F22205" s="429">
        <v>0.60629299999999375</v>
      </c>
    </row>
    <row r="22206" spans="1:6" x14ac:dyDescent="0.3">
      <c r="A22206" s="336">
        <v>70544</v>
      </c>
      <c r="B22206" s="2" t="s">
        <v>296</v>
      </c>
      <c r="C22206" s="429">
        <v>5.1970850000000004</v>
      </c>
      <c r="D22206" s="429">
        <v>3.4485700000000001</v>
      </c>
      <c r="E22206" s="429">
        <v>1.7485150000000003</v>
      </c>
      <c r="F22206" s="429">
        <v>-1.8985539999999972</v>
      </c>
    </row>
    <row r="22207" spans="1:6" x14ac:dyDescent="0.3">
      <c r="A22207" s="336">
        <v>70546</v>
      </c>
      <c r="B22207" s="2" t="s">
        <v>293</v>
      </c>
      <c r="C22207" s="429">
        <v>6.5030039999999998</v>
      </c>
      <c r="D22207" s="429">
        <v>4.3463789999999998</v>
      </c>
      <c r="E22207" s="429">
        <v>2.156625</v>
      </c>
      <c r="F22207" s="429">
        <v>0.60856499999998448</v>
      </c>
    </row>
    <row r="22208" spans="1:6" x14ac:dyDescent="0.3">
      <c r="A22208" s="336">
        <v>70548</v>
      </c>
      <c r="B22208" s="2" t="s">
        <v>296</v>
      </c>
      <c r="C22208" s="429">
        <v>5.0128490000000001</v>
      </c>
      <c r="D22208" s="429">
        <v>3.1012439999999999</v>
      </c>
      <c r="E22208" s="429">
        <v>1.9116050000000002</v>
      </c>
      <c r="F22208" s="429">
        <v>1.0258659999999935</v>
      </c>
    </row>
    <row r="22209" spans="1:6" x14ac:dyDescent="0.3">
      <c r="A22209" s="336">
        <v>70549</v>
      </c>
      <c r="B22209" s="2" t="s">
        <v>293</v>
      </c>
      <c r="C22209" s="429">
        <v>6.485392</v>
      </c>
      <c r="D22209" s="429">
        <v>4.3355759999999997</v>
      </c>
      <c r="E22209" s="429">
        <v>2.1498160000000004</v>
      </c>
      <c r="F22209" s="429">
        <v>0.99631300000000778</v>
      </c>
    </row>
    <row r="22210" spans="1:6" x14ac:dyDescent="0.3">
      <c r="A22210" s="336">
        <v>70552</v>
      </c>
      <c r="B22210" s="2" t="s">
        <v>296</v>
      </c>
      <c r="C22210" s="429">
        <v>5.2019729999999997</v>
      </c>
      <c r="D22210" s="429">
        <v>3.5144419999999998</v>
      </c>
      <c r="E22210" s="429">
        <v>1.6875309999999999</v>
      </c>
      <c r="F22210" s="429">
        <v>-1.1150909999999996</v>
      </c>
    </row>
    <row r="22211" spans="1:6" x14ac:dyDescent="0.3">
      <c r="A22211" s="336">
        <v>70554</v>
      </c>
      <c r="B22211" s="2" t="s">
        <v>293</v>
      </c>
      <c r="C22211" s="429">
        <v>6.5865169999999997</v>
      </c>
      <c r="D22211" s="429">
        <v>4.2277509999999996</v>
      </c>
      <c r="E22211" s="429">
        <v>2.3587660000000001</v>
      </c>
      <c r="F22211" s="429">
        <v>0.59220599999999735</v>
      </c>
    </row>
    <row r="22212" spans="1:6" x14ac:dyDescent="0.3">
      <c r="A22212" s="336">
        <v>70555</v>
      </c>
      <c r="B22212" s="2" t="s">
        <v>293</v>
      </c>
      <c r="C22212" s="429">
        <v>6.4918469999999999</v>
      </c>
      <c r="D22212" s="429">
        <v>4.6141709999999998</v>
      </c>
      <c r="E22212" s="429">
        <v>1.8776760000000001</v>
      </c>
      <c r="F22212" s="429">
        <v>0.6373050000000049</v>
      </c>
    </row>
    <row r="22213" spans="1:6" x14ac:dyDescent="0.3">
      <c r="A22213" s="336">
        <v>70559</v>
      </c>
      <c r="B22213" s="2" t="s">
        <v>293</v>
      </c>
      <c r="C22213" s="429">
        <v>6.5042949999999999</v>
      </c>
      <c r="D22213" s="429">
        <v>4.4759180000000001</v>
      </c>
      <c r="E22213" s="429">
        <v>2.0283769999999999</v>
      </c>
      <c r="F22213" s="429">
        <v>0.50727400000000245</v>
      </c>
    </row>
    <row r="22214" spans="1:6" x14ac:dyDescent="0.3">
      <c r="A22214" s="336">
        <v>70560</v>
      </c>
      <c r="B22214" s="2" t="s">
        <v>296</v>
      </c>
      <c r="C22214" s="429">
        <v>5.1337489999999999</v>
      </c>
      <c r="D22214" s="429">
        <v>3.3093439999999998</v>
      </c>
      <c r="E22214" s="429">
        <v>1.8244050000000001</v>
      </c>
      <c r="F22214" s="429">
        <v>-0.57894500000001159</v>
      </c>
    </row>
    <row r="22215" spans="1:6" x14ac:dyDescent="0.3">
      <c r="A22215" s="336">
        <v>70563</v>
      </c>
      <c r="B22215" s="2" t="s">
        <v>296</v>
      </c>
      <c r="C22215" s="429">
        <v>5.1928869999999998</v>
      </c>
      <c r="D22215" s="429">
        <v>3.4421210000000002</v>
      </c>
      <c r="E22215" s="429">
        <v>1.7507659999999996</v>
      </c>
      <c r="F22215" s="429">
        <v>-0.89548100000000375</v>
      </c>
    </row>
    <row r="22216" spans="1:6" x14ac:dyDescent="0.3">
      <c r="A22216" s="336">
        <v>70570</v>
      </c>
      <c r="B22216" s="2" t="s">
        <v>293</v>
      </c>
      <c r="C22216" s="429">
        <v>6.5661139999999998</v>
      </c>
      <c r="D22216" s="429">
        <v>4.3483729999999996</v>
      </c>
      <c r="E22216" s="429">
        <v>2.2177410000000002</v>
      </c>
      <c r="F22216" s="429">
        <v>-0.20042799999999517</v>
      </c>
    </row>
    <row r="22217" spans="1:6" x14ac:dyDescent="0.3">
      <c r="A22217" s="336">
        <v>70577</v>
      </c>
      <c r="B22217" s="2" t="s">
        <v>293</v>
      </c>
      <c r="C22217" s="429">
        <v>6.574579</v>
      </c>
      <c r="D22217" s="429">
        <v>4.3242079999999996</v>
      </c>
      <c r="E22217" s="429">
        <v>2.2503710000000003</v>
      </c>
      <c r="F22217" s="429">
        <v>-0.65820100000000537</v>
      </c>
    </row>
    <row r="22218" spans="1:6" x14ac:dyDescent="0.3">
      <c r="A22218" s="336">
        <v>70578</v>
      </c>
      <c r="B22218" s="2" t="s">
        <v>293</v>
      </c>
      <c r="C22218" s="429">
        <v>6.4979089999999999</v>
      </c>
      <c r="D22218" s="429">
        <v>4.4826249999999996</v>
      </c>
      <c r="E22218" s="429">
        <v>2.0152840000000003</v>
      </c>
      <c r="F22218" s="429">
        <v>0.69594899999999171</v>
      </c>
    </row>
    <row r="22219" spans="1:6" x14ac:dyDescent="0.3">
      <c r="A22219" s="336">
        <v>70581</v>
      </c>
      <c r="B22219" s="2" t="s">
        <v>293</v>
      </c>
      <c r="C22219" s="429">
        <v>6.5009519999999998</v>
      </c>
      <c r="D22219" s="429">
        <v>4.3104519999999997</v>
      </c>
      <c r="E22219" s="429">
        <v>2.1905000000000001</v>
      </c>
      <c r="F22219" s="429">
        <v>0.69471200000000266</v>
      </c>
    </row>
    <row r="22220" spans="1:6" x14ac:dyDescent="0.3">
      <c r="A22220" s="336">
        <v>70582</v>
      </c>
      <c r="B22220" s="2" t="s">
        <v>293</v>
      </c>
      <c r="C22220" s="429">
        <v>6.5384180000000001</v>
      </c>
      <c r="D22220" s="429">
        <v>4.6497080000000004</v>
      </c>
      <c r="E22220" s="429">
        <v>1.8887099999999997</v>
      </c>
      <c r="F22220" s="429">
        <v>-0.77073200000000952</v>
      </c>
    </row>
    <row r="22221" spans="1:6" x14ac:dyDescent="0.3">
      <c r="A22221" s="336">
        <v>70583</v>
      </c>
      <c r="B22221" s="2" t="s">
        <v>293</v>
      </c>
      <c r="C22221" s="429">
        <v>6.5404970000000002</v>
      </c>
      <c r="D22221" s="429">
        <v>4.4647759999999996</v>
      </c>
      <c r="E22221" s="429">
        <v>2.0757210000000006</v>
      </c>
      <c r="F22221" s="429">
        <v>0.60039599999999638</v>
      </c>
    </row>
    <row r="22222" spans="1:6" x14ac:dyDescent="0.3">
      <c r="A22222" s="336">
        <v>70584</v>
      </c>
      <c r="B22222" s="2" t="s">
        <v>293</v>
      </c>
      <c r="C22222" s="429">
        <v>6.5684120000000004</v>
      </c>
      <c r="D22222" s="429">
        <v>4.4054820000000001</v>
      </c>
      <c r="E22222" s="429">
        <v>2.1629300000000002</v>
      </c>
      <c r="F22222" s="429">
        <v>0.28037299999999732</v>
      </c>
    </row>
    <row r="22223" spans="1:6" x14ac:dyDescent="0.3">
      <c r="A22223" s="336">
        <v>70586</v>
      </c>
      <c r="B22223" s="2" t="s">
        <v>293</v>
      </c>
      <c r="C22223" s="429">
        <v>6.5924319999999996</v>
      </c>
      <c r="D22223" s="429">
        <v>4.2165179999999998</v>
      </c>
      <c r="E22223" s="429">
        <v>2.3759139999999999</v>
      </c>
      <c r="F22223" s="429">
        <v>0.11335099999998732</v>
      </c>
    </row>
    <row r="22224" spans="1:6" x14ac:dyDescent="0.3">
      <c r="A22224" s="336">
        <v>70589</v>
      </c>
      <c r="B22224" s="2" t="s">
        <v>293</v>
      </c>
      <c r="C22224" s="429">
        <v>6.5844069999999997</v>
      </c>
      <c r="D22224" s="429">
        <v>4.2983320000000003</v>
      </c>
      <c r="E22224" s="429">
        <v>2.2860749999999994</v>
      </c>
      <c r="F22224" s="429">
        <v>-0.74534300000000542</v>
      </c>
    </row>
    <row r="22225" spans="1:6" x14ac:dyDescent="0.3">
      <c r="A22225" s="336">
        <v>70591</v>
      </c>
      <c r="B22225" s="2" t="s">
        <v>293</v>
      </c>
      <c r="C22225" s="429">
        <v>6.5007320000000002</v>
      </c>
      <c r="D22225" s="429">
        <v>4.2393219999999996</v>
      </c>
      <c r="E22225" s="429">
        <v>2.2614100000000006</v>
      </c>
      <c r="F22225" s="429">
        <v>1.3082500000000081</v>
      </c>
    </row>
    <row r="22226" spans="1:6" x14ac:dyDescent="0.3">
      <c r="A22226" s="336">
        <v>70592</v>
      </c>
      <c r="B22226" s="2" t="s">
        <v>293</v>
      </c>
      <c r="C22226" s="429">
        <v>6.5089269999999999</v>
      </c>
      <c r="D22226" s="429">
        <v>4.6654260000000001</v>
      </c>
      <c r="E22226" s="429">
        <v>1.8435009999999998</v>
      </c>
      <c r="F22226" s="429">
        <v>0.33534499999999667</v>
      </c>
    </row>
    <row r="22227" spans="1:6" x14ac:dyDescent="0.3">
      <c r="A22227" s="336">
        <v>70601</v>
      </c>
      <c r="B22227" s="2" t="s">
        <v>293</v>
      </c>
      <c r="C22227" s="429">
        <v>6.4608720000000002</v>
      </c>
      <c r="D22227" s="429">
        <v>4.0117050000000001</v>
      </c>
      <c r="E22227" s="429">
        <v>2.4491670000000001</v>
      </c>
      <c r="F22227" s="429">
        <v>3.6966269999999923</v>
      </c>
    </row>
    <row r="22228" spans="1:6" x14ac:dyDescent="0.3">
      <c r="A22228" s="336">
        <v>70605</v>
      </c>
      <c r="B22228" s="2" t="s">
        <v>293</v>
      </c>
      <c r="C22228" s="429">
        <v>6.4593610000000004</v>
      </c>
      <c r="D22228" s="429">
        <v>4.0195189999999998</v>
      </c>
      <c r="E22228" s="429">
        <v>2.4398420000000005</v>
      </c>
      <c r="F22228" s="429">
        <v>4.0760850000000062</v>
      </c>
    </row>
    <row r="22229" spans="1:6" x14ac:dyDescent="0.3">
      <c r="A22229" s="336">
        <v>70607</v>
      </c>
      <c r="B22229" s="2" t="s">
        <v>293</v>
      </c>
      <c r="C22229" s="429">
        <v>6.452458</v>
      </c>
      <c r="D22229" s="429">
        <v>4.0586219999999997</v>
      </c>
      <c r="E22229" s="429">
        <v>2.3938360000000003</v>
      </c>
      <c r="F22229" s="429">
        <v>3.7397229999999979</v>
      </c>
    </row>
    <row r="22230" spans="1:6" x14ac:dyDescent="0.3">
      <c r="A22230" s="336">
        <v>70609</v>
      </c>
      <c r="B22230" s="2" t="s">
        <v>293</v>
      </c>
      <c r="C22230" s="429">
        <v>6.4579500000000003</v>
      </c>
      <c r="D22230" s="429">
        <v>4.0133099999999997</v>
      </c>
      <c r="E22230" s="429">
        <v>2.4446400000000006</v>
      </c>
      <c r="F22230" s="429">
        <v>3.821002</v>
      </c>
    </row>
    <row r="22231" spans="1:6" x14ac:dyDescent="0.3">
      <c r="A22231" s="336">
        <v>70611</v>
      </c>
      <c r="B22231" s="2" t="s">
        <v>293</v>
      </c>
      <c r="C22231" s="429">
        <v>6.503285</v>
      </c>
      <c r="D22231" s="429">
        <v>4.0073689999999997</v>
      </c>
      <c r="E22231" s="429">
        <v>2.4959160000000002</v>
      </c>
      <c r="F22231" s="429">
        <v>3.6720810000000057</v>
      </c>
    </row>
    <row r="22232" spans="1:6" x14ac:dyDescent="0.3">
      <c r="A22232" s="336">
        <v>70615</v>
      </c>
      <c r="B22232" s="2" t="s">
        <v>293</v>
      </c>
      <c r="C22232" s="429">
        <v>6.4611850000000004</v>
      </c>
      <c r="D22232" s="429">
        <v>4.0411029999999997</v>
      </c>
      <c r="E22232" s="429">
        <v>2.4200820000000007</v>
      </c>
      <c r="F22232" s="429">
        <v>3.2146120000000096</v>
      </c>
    </row>
    <row r="22233" spans="1:6" x14ac:dyDescent="0.3">
      <c r="A22233" s="336">
        <v>70630</v>
      </c>
      <c r="B22233" s="2" t="s">
        <v>293</v>
      </c>
      <c r="C22233" s="429">
        <v>6.4525880000000004</v>
      </c>
      <c r="D22233" s="429">
        <v>4.1360159999999997</v>
      </c>
      <c r="E22233" s="429">
        <v>2.3165720000000007</v>
      </c>
      <c r="F22233" s="429">
        <v>2.8000260000000026</v>
      </c>
    </row>
    <row r="22234" spans="1:6" x14ac:dyDescent="0.3">
      <c r="A22234" s="336">
        <v>70631</v>
      </c>
      <c r="B22234" s="2" t="s">
        <v>293</v>
      </c>
      <c r="C22234" s="429">
        <v>6.4387910000000002</v>
      </c>
      <c r="D22234" s="429">
        <v>4.2080270000000004</v>
      </c>
      <c r="E22234" s="429">
        <v>2.2307639999999997</v>
      </c>
      <c r="F22234" s="429">
        <v>3.9944070000000025</v>
      </c>
    </row>
    <row r="22235" spans="1:6" x14ac:dyDescent="0.3">
      <c r="A22235" s="336">
        <v>70632</v>
      </c>
      <c r="B22235" s="2" t="s">
        <v>293</v>
      </c>
      <c r="C22235" s="429">
        <v>6.4418110000000004</v>
      </c>
      <c r="D22235" s="429">
        <v>4.2257290000000003</v>
      </c>
      <c r="E22235" s="429">
        <v>2.2160820000000001</v>
      </c>
      <c r="F22235" s="429">
        <v>3.341538000000007</v>
      </c>
    </row>
    <row r="22236" spans="1:6" x14ac:dyDescent="0.3">
      <c r="A22236" s="336">
        <v>70633</v>
      </c>
      <c r="B22236" s="2" t="s">
        <v>293</v>
      </c>
      <c r="C22236" s="429">
        <v>6.5211930000000002</v>
      </c>
      <c r="D22236" s="429">
        <v>3.997932</v>
      </c>
      <c r="E22236" s="429">
        <v>2.5232610000000002</v>
      </c>
      <c r="F22236" s="429">
        <v>4.3892579999999981</v>
      </c>
    </row>
    <row r="22237" spans="1:6" x14ac:dyDescent="0.3">
      <c r="A22237" s="336">
        <v>70634</v>
      </c>
      <c r="B22237" s="2" t="s">
        <v>293</v>
      </c>
      <c r="C22237" s="429">
        <v>6.5366239999999998</v>
      </c>
      <c r="D22237" s="429">
        <v>3.8743280000000002</v>
      </c>
      <c r="E22237" s="429">
        <v>2.6622959999999996</v>
      </c>
      <c r="F22237" s="429">
        <v>4.6115240000000028</v>
      </c>
    </row>
    <row r="22238" spans="1:6" x14ac:dyDescent="0.3">
      <c r="A22238" s="336">
        <v>70637</v>
      </c>
      <c r="B22238" s="2" t="s">
        <v>293</v>
      </c>
      <c r="C22238" s="429">
        <v>6.5253930000000002</v>
      </c>
      <c r="D22238" s="429">
        <v>3.9701780000000002</v>
      </c>
      <c r="E22238" s="429">
        <v>2.555215</v>
      </c>
      <c r="F22238" s="429">
        <v>3.1949949999999987</v>
      </c>
    </row>
    <row r="22239" spans="1:6" x14ac:dyDescent="0.3">
      <c r="A22239" s="336">
        <v>70639</v>
      </c>
      <c r="B22239" s="2" t="s">
        <v>298</v>
      </c>
      <c r="C22239" s="429">
        <v>6.1192140000000004</v>
      </c>
      <c r="D22239" s="429">
        <v>3.264176</v>
      </c>
      <c r="E22239" s="429">
        <v>2.8550380000000004</v>
      </c>
      <c r="F22239" s="429">
        <v>6.6602160000000055</v>
      </c>
    </row>
    <row r="22240" spans="1:6" x14ac:dyDescent="0.3">
      <c r="A22240" s="336">
        <v>70643</v>
      </c>
      <c r="B22240" s="2" t="s">
        <v>293</v>
      </c>
      <c r="C22240" s="429">
        <v>6.4349059999999998</v>
      </c>
      <c r="D22240" s="429">
        <v>4.3887450000000001</v>
      </c>
      <c r="E22240" s="429">
        <v>2.0461609999999997</v>
      </c>
      <c r="F22240" s="429">
        <v>2.1983450000000033</v>
      </c>
    </row>
    <row r="22241" spans="1:6" x14ac:dyDescent="0.3">
      <c r="A22241" s="336">
        <v>70645</v>
      </c>
      <c r="B22241" s="2" t="s">
        <v>293</v>
      </c>
      <c r="C22241" s="429">
        <v>6.4713830000000003</v>
      </c>
      <c r="D22241" s="429">
        <v>4.1274670000000002</v>
      </c>
      <c r="E22241" s="429">
        <v>2.3439160000000001</v>
      </c>
      <c r="F22241" s="429">
        <v>4.3368379999999931</v>
      </c>
    </row>
    <row r="22242" spans="1:6" x14ac:dyDescent="0.3">
      <c r="A22242" s="336">
        <v>70647</v>
      </c>
      <c r="B22242" s="2" t="s">
        <v>293</v>
      </c>
      <c r="C22242" s="429">
        <v>6.4780959999999999</v>
      </c>
      <c r="D22242" s="429">
        <v>4.1093919999999997</v>
      </c>
      <c r="E22242" s="429">
        <v>2.3687040000000001</v>
      </c>
      <c r="F22242" s="429">
        <v>2.5359460000000027</v>
      </c>
    </row>
    <row r="22243" spans="1:6" x14ac:dyDescent="0.3">
      <c r="A22243" s="336">
        <v>70648</v>
      </c>
      <c r="B22243" s="2" t="s">
        <v>293</v>
      </c>
      <c r="C22243" s="429">
        <v>6.5129650000000003</v>
      </c>
      <c r="D22243" s="429">
        <v>4.0994580000000003</v>
      </c>
      <c r="E22243" s="429">
        <v>2.4135070000000001</v>
      </c>
      <c r="F22243" s="429">
        <v>2.1803200000000018</v>
      </c>
    </row>
    <row r="22244" spans="1:6" x14ac:dyDescent="0.3">
      <c r="A22244" s="336">
        <v>70650</v>
      </c>
      <c r="B22244" s="2" t="s">
        <v>293</v>
      </c>
      <c r="C22244" s="429">
        <v>6.4464090000000001</v>
      </c>
      <c r="D22244" s="429">
        <v>4.213838</v>
      </c>
      <c r="E22244" s="429">
        <v>2.2325710000000001</v>
      </c>
      <c r="F22244" s="429">
        <v>2.0300820000000073</v>
      </c>
    </row>
    <row r="22245" spans="1:6" x14ac:dyDescent="0.3">
      <c r="A22245" s="336">
        <v>70652</v>
      </c>
      <c r="B22245" s="2" t="s">
        <v>293</v>
      </c>
      <c r="C22245" s="429">
        <v>6.5233220000000003</v>
      </c>
      <c r="D22245" s="429">
        <v>3.9531649999999998</v>
      </c>
      <c r="E22245" s="429">
        <v>2.5701570000000005</v>
      </c>
      <c r="F22245" s="429">
        <v>4.1174019999999985</v>
      </c>
    </row>
    <row r="22246" spans="1:6" x14ac:dyDescent="0.3">
      <c r="A22246" s="336">
        <v>70653</v>
      </c>
      <c r="B22246" s="2" t="s">
        <v>293</v>
      </c>
      <c r="C22246" s="429">
        <v>6.536759</v>
      </c>
      <c r="D22246" s="429">
        <v>3.9232089999999999</v>
      </c>
      <c r="E22246" s="429">
        <v>2.61355</v>
      </c>
      <c r="F22246" s="429">
        <v>5.5683670000000021</v>
      </c>
    </row>
    <row r="22247" spans="1:6" x14ac:dyDescent="0.3">
      <c r="A22247" s="336">
        <v>70654</v>
      </c>
      <c r="B22247" s="2" t="s">
        <v>293</v>
      </c>
      <c r="C22247" s="429">
        <v>6.5655340000000004</v>
      </c>
      <c r="D22247" s="429">
        <v>3.9620329999999999</v>
      </c>
      <c r="E22247" s="429">
        <v>2.6035010000000005</v>
      </c>
      <c r="F22247" s="429">
        <v>2.8980169999999958</v>
      </c>
    </row>
    <row r="22248" spans="1:6" x14ac:dyDescent="0.3">
      <c r="A22248" s="336">
        <v>70655</v>
      </c>
      <c r="B22248" s="2" t="s">
        <v>293</v>
      </c>
      <c r="C22248" s="429">
        <v>6.54969</v>
      </c>
      <c r="D22248" s="429">
        <v>4.1173349999999997</v>
      </c>
      <c r="E22248" s="429">
        <v>2.4323550000000003</v>
      </c>
      <c r="F22248" s="429">
        <v>1.5526300000000077</v>
      </c>
    </row>
    <row r="22249" spans="1:6" x14ac:dyDescent="0.3">
      <c r="A22249" s="336">
        <v>70656</v>
      </c>
      <c r="B22249" s="2" t="s">
        <v>293</v>
      </c>
      <c r="C22249" s="429">
        <v>6.5837430000000001</v>
      </c>
      <c r="D22249" s="429">
        <v>3.79745</v>
      </c>
      <c r="E22249" s="429">
        <v>2.7862930000000001</v>
      </c>
      <c r="F22249" s="429">
        <v>3.7884929999999883</v>
      </c>
    </row>
    <row r="22250" spans="1:6" x14ac:dyDescent="0.3">
      <c r="A22250" s="336">
        <v>70657</v>
      </c>
      <c r="B22250" s="2" t="s">
        <v>293</v>
      </c>
      <c r="C22250" s="429">
        <v>6.5260009999999999</v>
      </c>
      <c r="D22250" s="429">
        <v>3.9931290000000002</v>
      </c>
      <c r="E22250" s="429">
        <v>2.5328719999999998</v>
      </c>
      <c r="F22250" s="429">
        <v>3.5847300000000004</v>
      </c>
    </row>
    <row r="22251" spans="1:6" x14ac:dyDescent="0.3">
      <c r="A22251" s="336">
        <v>70658</v>
      </c>
      <c r="B22251" s="2" t="s">
        <v>293</v>
      </c>
      <c r="C22251" s="429">
        <v>6.5155919999999998</v>
      </c>
      <c r="D22251" s="429">
        <v>4.0315649999999996</v>
      </c>
      <c r="E22251" s="429">
        <v>2.4840270000000002</v>
      </c>
      <c r="F22251" s="429">
        <v>2.8579419999999942</v>
      </c>
    </row>
    <row r="22252" spans="1:6" x14ac:dyDescent="0.3">
      <c r="A22252" s="336">
        <v>70660</v>
      </c>
      <c r="B22252" s="2" t="s">
        <v>293</v>
      </c>
      <c r="C22252" s="429">
        <v>6.5170250000000003</v>
      </c>
      <c r="D22252" s="429">
        <v>3.971927</v>
      </c>
      <c r="E22252" s="429">
        <v>2.5450980000000003</v>
      </c>
      <c r="F22252" s="429">
        <v>4.7889150000000029</v>
      </c>
    </row>
    <row r="22253" spans="1:6" x14ac:dyDescent="0.3">
      <c r="A22253" s="336">
        <v>70661</v>
      </c>
      <c r="B22253" s="2" t="s">
        <v>293</v>
      </c>
      <c r="C22253" s="429">
        <v>6.4855330000000002</v>
      </c>
      <c r="D22253" s="429">
        <v>4.0832759999999997</v>
      </c>
      <c r="E22253" s="429">
        <v>2.4022570000000005</v>
      </c>
      <c r="F22253" s="429">
        <v>4.7728090000000094</v>
      </c>
    </row>
    <row r="22254" spans="1:6" x14ac:dyDescent="0.3">
      <c r="A22254" s="336">
        <v>70662</v>
      </c>
      <c r="B22254" s="2" t="s">
        <v>293</v>
      </c>
      <c r="C22254" s="429">
        <v>6.5550860000000002</v>
      </c>
      <c r="D22254" s="429">
        <v>3.8919100000000002</v>
      </c>
      <c r="E22254" s="429">
        <v>2.663176</v>
      </c>
      <c r="F22254" s="429">
        <v>3.5320350000000005</v>
      </c>
    </row>
    <row r="22255" spans="1:6" x14ac:dyDescent="0.3">
      <c r="A22255" s="336">
        <v>70663</v>
      </c>
      <c r="B22255" s="2" t="s">
        <v>293</v>
      </c>
      <c r="C22255" s="429">
        <v>6.4876630000000004</v>
      </c>
      <c r="D22255" s="429">
        <v>4.0222629999999997</v>
      </c>
      <c r="E22255" s="429">
        <v>2.4654000000000007</v>
      </c>
      <c r="F22255" s="429">
        <v>4.2809219999999968</v>
      </c>
    </row>
    <row r="22256" spans="1:6" x14ac:dyDescent="0.3">
      <c r="A22256" s="336">
        <v>70665</v>
      </c>
      <c r="B22256" s="2" t="s">
        <v>293</v>
      </c>
      <c r="C22256" s="429">
        <v>6.4721890000000002</v>
      </c>
      <c r="D22256" s="429">
        <v>4.0666869999999999</v>
      </c>
      <c r="E22256" s="429">
        <v>2.4055020000000003</v>
      </c>
      <c r="F22256" s="429">
        <v>4.3031989999999993</v>
      </c>
    </row>
    <row r="22257" spans="1:6" x14ac:dyDescent="0.3">
      <c r="A22257" s="336">
        <v>70668</v>
      </c>
      <c r="B22257" s="2" t="s">
        <v>293</v>
      </c>
      <c r="C22257" s="429">
        <v>6.4865300000000001</v>
      </c>
      <c r="D22257" s="429">
        <v>4.1321240000000001</v>
      </c>
      <c r="E22257" s="429">
        <v>2.354406</v>
      </c>
      <c r="F22257" s="429">
        <v>4.4305380000000127</v>
      </c>
    </row>
    <row r="22258" spans="1:6" x14ac:dyDescent="0.3">
      <c r="A22258" s="336">
        <v>70669</v>
      </c>
      <c r="B22258" s="2" t="s">
        <v>293</v>
      </c>
      <c r="C22258" s="429">
        <v>6.4707210000000002</v>
      </c>
      <c r="D22258" s="429">
        <v>4.0041700000000002</v>
      </c>
      <c r="E22258" s="429">
        <v>2.4665509999999999</v>
      </c>
      <c r="F22258" s="429">
        <v>3.957653999999998</v>
      </c>
    </row>
    <row r="22259" spans="1:6" x14ac:dyDescent="0.3">
      <c r="A22259" s="336">
        <v>70706</v>
      </c>
      <c r="B22259" s="2" t="s">
        <v>293</v>
      </c>
      <c r="C22259" s="429">
        <v>6.5879180000000002</v>
      </c>
      <c r="D22259" s="429">
        <v>3.9527749999999999</v>
      </c>
      <c r="E22259" s="429">
        <v>2.6351430000000002</v>
      </c>
      <c r="F22259" s="429">
        <v>-1.2758190000000056</v>
      </c>
    </row>
    <row r="22260" spans="1:6" x14ac:dyDescent="0.3">
      <c r="A22260" s="336">
        <v>70710</v>
      </c>
      <c r="B22260" s="2" t="s">
        <v>293</v>
      </c>
      <c r="C22260" s="429">
        <v>6.6161519999999996</v>
      </c>
      <c r="D22260" s="429">
        <v>4.050154</v>
      </c>
      <c r="E22260" s="429">
        <v>2.5659979999999996</v>
      </c>
      <c r="F22260" s="429">
        <v>-2.4277999999995359E-2</v>
      </c>
    </row>
    <row r="22261" spans="1:6" x14ac:dyDescent="0.3">
      <c r="A22261" s="336">
        <v>70711</v>
      </c>
      <c r="B22261" s="2" t="s">
        <v>293</v>
      </c>
      <c r="C22261" s="429">
        <v>6.5569449999999998</v>
      </c>
      <c r="D22261" s="429">
        <v>4.1898790000000004</v>
      </c>
      <c r="E22261" s="429">
        <v>2.3670659999999994</v>
      </c>
      <c r="F22261" s="429">
        <v>-3.0999609999999862</v>
      </c>
    </row>
    <row r="22262" spans="1:6" x14ac:dyDescent="0.3">
      <c r="A22262" s="336">
        <v>70712</v>
      </c>
      <c r="B22262" s="2" t="s">
        <v>293</v>
      </c>
      <c r="C22262" s="429">
        <v>6.6172240000000002</v>
      </c>
      <c r="D22262" s="429">
        <v>4.1666949999999998</v>
      </c>
      <c r="E22262" s="429">
        <v>2.4505290000000004</v>
      </c>
      <c r="F22262" s="429">
        <v>-1.2646139999999875</v>
      </c>
    </row>
    <row r="22263" spans="1:6" x14ac:dyDescent="0.3">
      <c r="A22263" s="336">
        <v>70714</v>
      </c>
      <c r="B22263" s="2" t="s">
        <v>293</v>
      </c>
      <c r="C22263" s="429">
        <v>6.6042149999999999</v>
      </c>
      <c r="D22263" s="429">
        <v>3.8357549999999998</v>
      </c>
      <c r="E22263" s="429">
        <v>2.7684600000000001</v>
      </c>
      <c r="F22263" s="429">
        <v>2.5593000000014854E-2</v>
      </c>
    </row>
    <row r="22264" spans="1:6" x14ac:dyDescent="0.3">
      <c r="A22264" s="336">
        <v>70715</v>
      </c>
      <c r="B22264" s="2" t="s">
        <v>293</v>
      </c>
      <c r="C22264" s="429">
        <v>6.6245209999999997</v>
      </c>
      <c r="D22264" s="429">
        <v>4.2015200000000004</v>
      </c>
      <c r="E22264" s="429">
        <v>2.4230009999999993</v>
      </c>
      <c r="F22264" s="429">
        <v>-1.0379520000000042</v>
      </c>
    </row>
    <row r="22265" spans="1:6" x14ac:dyDescent="0.3">
      <c r="A22265" s="336">
        <v>70719</v>
      </c>
      <c r="B22265" s="2" t="s">
        <v>293</v>
      </c>
      <c r="C22265" s="429">
        <v>6.617604</v>
      </c>
      <c r="D22265" s="429">
        <v>4.0184959999999998</v>
      </c>
      <c r="E22265" s="429">
        <v>2.5991080000000002</v>
      </c>
      <c r="F22265" s="429">
        <v>4.8643000000005543E-2</v>
      </c>
    </row>
    <row r="22266" spans="1:6" x14ac:dyDescent="0.3">
      <c r="A22266" s="336">
        <v>70721</v>
      </c>
      <c r="B22266" s="2" t="s">
        <v>293</v>
      </c>
      <c r="C22266" s="429">
        <v>6.6191009999999997</v>
      </c>
      <c r="D22266" s="429">
        <v>4.0493600000000001</v>
      </c>
      <c r="E22266" s="429">
        <v>2.5697409999999996</v>
      </c>
      <c r="F22266" s="429">
        <v>-9.470000000001022E-2</v>
      </c>
    </row>
    <row r="22267" spans="1:6" x14ac:dyDescent="0.3">
      <c r="A22267" s="336">
        <v>70722</v>
      </c>
      <c r="B22267" s="2" t="s">
        <v>293</v>
      </c>
      <c r="C22267" s="429">
        <v>6.5455839999999998</v>
      </c>
      <c r="D22267" s="429">
        <v>4.0956349999999997</v>
      </c>
      <c r="E22267" s="429">
        <v>2.4499490000000002</v>
      </c>
      <c r="F22267" s="429">
        <v>-2.2351409999999845</v>
      </c>
    </row>
    <row r="22268" spans="1:6" x14ac:dyDescent="0.3">
      <c r="A22268" s="336">
        <v>70723</v>
      </c>
      <c r="B22268" s="2" t="s">
        <v>293</v>
      </c>
      <c r="C22268" s="429">
        <v>6.4867270000000001</v>
      </c>
      <c r="D22268" s="429">
        <v>4.3857720000000002</v>
      </c>
      <c r="E22268" s="429">
        <v>2.1009549999999999</v>
      </c>
      <c r="F22268" s="429">
        <v>-1.7364689999999854</v>
      </c>
    </row>
    <row r="22269" spans="1:6" x14ac:dyDescent="0.3">
      <c r="A22269" s="336">
        <v>70725</v>
      </c>
      <c r="B22269" s="2" t="s">
        <v>293</v>
      </c>
      <c r="C22269" s="429">
        <v>6.5439429999999996</v>
      </c>
      <c r="D22269" s="429">
        <v>4.1662540000000003</v>
      </c>
      <c r="E22269" s="429">
        <v>2.3776889999999993</v>
      </c>
      <c r="F22269" s="429">
        <v>-0.78566100000000461</v>
      </c>
    </row>
    <row r="22270" spans="1:6" x14ac:dyDescent="0.3">
      <c r="A22270" s="336">
        <v>70726</v>
      </c>
      <c r="B22270" s="2" t="s">
        <v>293</v>
      </c>
      <c r="C22270" s="429">
        <v>6.6025510000000001</v>
      </c>
      <c r="D22270" s="429">
        <v>3.9824540000000002</v>
      </c>
      <c r="E22270" s="429">
        <v>2.6200969999999999</v>
      </c>
      <c r="F22270" s="429">
        <v>-0.98531900000000405</v>
      </c>
    </row>
    <row r="22271" spans="1:6" x14ac:dyDescent="0.3">
      <c r="A22271" s="336">
        <v>70729</v>
      </c>
      <c r="B22271" s="2" t="s">
        <v>293</v>
      </c>
      <c r="C22271" s="429">
        <v>6.6312220000000002</v>
      </c>
      <c r="D22271" s="429">
        <v>3.9961090000000001</v>
      </c>
      <c r="E22271" s="429">
        <v>2.635113</v>
      </c>
      <c r="F22271" s="429">
        <v>-0.18929200000000179</v>
      </c>
    </row>
    <row r="22272" spans="1:6" x14ac:dyDescent="0.3">
      <c r="A22272" s="336">
        <v>70730</v>
      </c>
      <c r="B22272" s="2" t="s">
        <v>293</v>
      </c>
      <c r="C22272" s="429">
        <v>6.5634100000000002</v>
      </c>
      <c r="D22272" s="429">
        <v>4.1340960000000004</v>
      </c>
      <c r="E22272" s="429">
        <v>2.4293139999999998</v>
      </c>
      <c r="F22272" s="429">
        <v>-1.6321920000000034</v>
      </c>
    </row>
    <row r="22273" spans="1:6" x14ac:dyDescent="0.3">
      <c r="A22273" s="336">
        <v>70732</v>
      </c>
      <c r="B22273" s="2" t="s">
        <v>293</v>
      </c>
      <c r="C22273" s="429">
        <v>6.6289090000000002</v>
      </c>
      <c r="D22273" s="429">
        <v>4.2389590000000004</v>
      </c>
      <c r="E22273" s="429">
        <v>2.3899499999999998</v>
      </c>
      <c r="F22273" s="429">
        <v>-0.70306099999999816</v>
      </c>
    </row>
    <row r="22274" spans="1:6" x14ac:dyDescent="0.3">
      <c r="A22274" s="336">
        <v>70733</v>
      </c>
      <c r="B22274" s="2" t="s">
        <v>293</v>
      </c>
      <c r="C22274" s="429">
        <v>6.5734019999999997</v>
      </c>
      <c r="D22274" s="429">
        <v>4.1609610000000004</v>
      </c>
      <c r="E22274" s="429">
        <v>2.4124409999999994</v>
      </c>
      <c r="F22274" s="429">
        <v>-1.5653590000000008</v>
      </c>
    </row>
    <row r="22275" spans="1:6" x14ac:dyDescent="0.3">
      <c r="A22275" s="336">
        <v>70734</v>
      </c>
      <c r="B22275" s="2" t="s">
        <v>293</v>
      </c>
      <c r="C22275" s="429">
        <v>6.6058019999999997</v>
      </c>
      <c r="D22275" s="429">
        <v>4.0443049999999996</v>
      </c>
      <c r="E22275" s="429">
        <v>2.5614970000000001</v>
      </c>
      <c r="F22275" s="429">
        <v>-0.36353700000000089</v>
      </c>
    </row>
    <row r="22276" spans="1:6" x14ac:dyDescent="0.3">
      <c r="A22276" s="336">
        <v>70736</v>
      </c>
      <c r="B22276" s="2" t="s">
        <v>293</v>
      </c>
      <c r="C22276" s="429">
        <v>6.628463</v>
      </c>
      <c r="D22276" s="429">
        <v>4.0309090000000003</v>
      </c>
      <c r="E22276" s="429">
        <v>2.5975539999999997</v>
      </c>
      <c r="F22276" s="429">
        <v>-0.38463099999999883</v>
      </c>
    </row>
    <row r="22277" spans="1:6" x14ac:dyDescent="0.3">
      <c r="A22277" s="336">
        <v>70737</v>
      </c>
      <c r="B22277" s="2" t="s">
        <v>293</v>
      </c>
      <c r="C22277" s="429">
        <v>6.5891169999999999</v>
      </c>
      <c r="D22277" s="429">
        <v>4.085102</v>
      </c>
      <c r="E22277" s="429">
        <v>2.5040149999999999</v>
      </c>
      <c r="F22277" s="429">
        <v>-0.77493899999999627</v>
      </c>
    </row>
    <row r="22278" spans="1:6" x14ac:dyDescent="0.3">
      <c r="A22278" s="336">
        <v>70739</v>
      </c>
      <c r="B22278" s="2" t="s">
        <v>293</v>
      </c>
      <c r="C22278" s="429">
        <v>6.589683</v>
      </c>
      <c r="D22278" s="429">
        <v>3.9220980000000001</v>
      </c>
      <c r="E22278" s="429">
        <v>2.6675849999999999</v>
      </c>
      <c r="F22278" s="429">
        <v>-0.90941800000000228</v>
      </c>
    </row>
    <row r="22279" spans="1:6" x14ac:dyDescent="0.3">
      <c r="A22279" s="336">
        <v>70740</v>
      </c>
      <c r="B22279" s="2" t="s">
        <v>293</v>
      </c>
      <c r="C22279" s="429">
        <v>6.5754729999999997</v>
      </c>
      <c r="D22279" s="429">
        <v>4.3448560000000001</v>
      </c>
      <c r="E22279" s="429">
        <v>2.2306169999999996</v>
      </c>
      <c r="F22279" s="429">
        <v>-0.57391700000000156</v>
      </c>
    </row>
    <row r="22280" spans="1:6" x14ac:dyDescent="0.3">
      <c r="A22280" s="336">
        <v>70744</v>
      </c>
      <c r="B22280" s="2" t="s">
        <v>293</v>
      </c>
      <c r="C22280" s="429">
        <v>6.5723779999999996</v>
      </c>
      <c r="D22280" s="429">
        <v>4.1414039999999996</v>
      </c>
      <c r="E22280" s="429">
        <v>2.430974</v>
      </c>
      <c r="F22280" s="429">
        <v>-2.7383359999999968</v>
      </c>
    </row>
    <row r="22281" spans="1:6" x14ac:dyDescent="0.3">
      <c r="A22281" s="336">
        <v>70748</v>
      </c>
      <c r="B22281" s="2" t="s">
        <v>293</v>
      </c>
      <c r="C22281" s="429">
        <v>6.588317</v>
      </c>
      <c r="D22281" s="429">
        <v>4.1573859999999998</v>
      </c>
      <c r="E22281" s="429">
        <v>2.4309310000000002</v>
      </c>
      <c r="F22281" s="429">
        <v>-1.4401229999999856</v>
      </c>
    </row>
    <row r="22282" spans="1:6" x14ac:dyDescent="0.3">
      <c r="A22282" s="336">
        <v>70749</v>
      </c>
      <c r="B22282" s="2" t="s">
        <v>293</v>
      </c>
      <c r="C22282" s="429">
        <v>6.6370310000000003</v>
      </c>
      <c r="D22282" s="429">
        <v>4.1042199999999998</v>
      </c>
      <c r="E22282" s="429">
        <v>2.5328110000000006</v>
      </c>
      <c r="F22282" s="429">
        <v>-0.54036200000000179</v>
      </c>
    </row>
    <row r="22283" spans="1:6" x14ac:dyDescent="0.3">
      <c r="A22283" s="336">
        <v>70750</v>
      </c>
      <c r="B22283" s="2" t="s">
        <v>293</v>
      </c>
      <c r="C22283" s="429">
        <v>6.5950420000000003</v>
      </c>
      <c r="D22283" s="429">
        <v>4.3125619999999998</v>
      </c>
      <c r="E22283" s="429">
        <v>2.2824800000000005</v>
      </c>
      <c r="F22283" s="429">
        <v>-0.70034000000000418</v>
      </c>
    </row>
    <row r="22284" spans="1:6" x14ac:dyDescent="0.3">
      <c r="A22284" s="336">
        <v>70752</v>
      </c>
      <c r="B22284" s="2" t="s">
        <v>293</v>
      </c>
      <c r="C22284" s="429">
        <v>6.6454190000000004</v>
      </c>
      <c r="D22284" s="429">
        <v>4.0983660000000004</v>
      </c>
      <c r="E22284" s="429">
        <v>2.547053</v>
      </c>
      <c r="F22284" s="429">
        <v>-0.34440500000000185</v>
      </c>
    </row>
    <row r="22285" spans="1:6" x14ac:dyDescent="0.3">
      <c r="A22285" s="336">
        <v>70753</v>
      </c>
      <c r="B22285" s="2" t="s">
        <v>293</v>
      </c>
      <c r="C22285" s="429">
        <v>6.6478809999999999</v>
      </c>
      <c r="D22285" s="429">
        <v>4.1248469999999999</v>
      </c>
      <c r="E22285" s="429">
        <v>2.523034</v>
      </c>
      <c r="F22285" s="429">
        <v>-0.90214299999999525</v>
      </c>
    </row>
    <row r="22286" spans="1:6" x14ac:dyDescent="0.3">
      <c r="A22286" s="336">
        <v>70754</v>
      </c>
      <c r="B22286" s="2" t="s">
        <v>293</v>
      </c>
      <c r="C22286" s="429">
        <v>6.5708099999999998</v>
      </c>
      <c r="D22286" s="429">
        <v>4.1465670000000001</v>
      </c>
      <c r="E22286" s="429">
        <v>2.4242429999999997</v>
      </c>
      <c r="F22286" s="429">
        <v>-1.9592539999999943</v>
      </c>
    </row>
    <row r="22287" spans="1:6" x14ac:dyDescent="0.3">
      <c r="A22287" s="336">
        <v>70755</v>
      </c>
      <c r="B22287" s="2" t="s">
        <v>293</v>
      </c>
      <c r="C22287" s="429">
        <v>6.6355219999999999</v>
      </c>
      <c r="D22287" s="429">
        <v>4.174874</v>
      </c>
      <c r="E22287" s="429">
        <v>2.4606479999999999</v>
      </c>
      <c r="F22287" s="429">
        <v>-0.5232159999999979</v>
      </c>
    </row>
    <row r="22288" spans="1:6" x14ac:dyDescent="0.3">
      <c r="A22288" s="336">
        <v>70756</v>
      </c>
      <c r="B22288" s="2" t="s">
        <v>293</v>
      </c>
      <c r="C22288" s="429">
        <v>6.6234599999999997</v>
      </c>
      <c r="D22288" s="429">
        <v>4.2695860000000003</v>
      </c>
      <c r="E22288" s="429">
        <v>2.3538739999999994</v>
      </c>
      <c r="F22288" s="429">
        <v>-0.61718500000000631</v>
      </c>
    </row>
    <row r="22289" spans="1:6" x14ac:dyDescent="0.3">
      <c r="A22289" s="336">
        <v>70757</v>
      </c>
      <c r="B22289" s="2" t="s">
        <v>293</v>
      </c>
      <c r="C22289" s="429">
        <v>6.6263690000000004</v>
      </c>
      <c r="D22289" s="429">
        <v>4.2692139999999998</v>
      </c>
      <c r="E22289" s="429">
        <v>2.3571550000000006</v>
      </c>
      <c r="F22289" s="429">
        <v>-0.52574599999999805</v>
      </c>
    </row>
    <row r="22290" spans="1:6" x14ac:dyDescent="0.3">
      <c r="A22290" s="336">
        <v>70759</v>
      </c>
      <c r="B22290" s="2" t="s">
        <v>293</v>
      </c>
      <c r="C22290" s="429">
        <v>6.6246970000000003</v>
      </c>
      <c r="D22290" s="429">
        <v>4.2088570000000001</v>
      </c>
      <c r="E22290" s="429">
        <v>2.4158400000000002</v>
      </c>
      <c r="F22290" s="429">
        <v>-0.8285370000000114</v>
      </c>
    </row>
    <row r="22291" spans="1:6" x14ac:dyDescent="0.3">
      <c r="A22291" s="336">
        <v>70760</v>
      </c>
      <c r="B22291" s="2" t="s">
        <v>293</v>
      </c>
      <c r="C22291" s="429">
        <v>6.6267829999999996</v>
      </c>
      <c r="D22291" s="429">
        <v>4.1604130000000001</v>
      </c>
      <c r="E22291" s="429">
        <v>2.4663699999999995</v>
      </c>
      <c r="F22291" s="429">
        <v>-0.80930000000000035</v>
      </c>
    </row>
    <row r="22292" spans="1:6" x14ac:dyDescent="0.3">
      <c r="A22292" s="336">
        <v>70761</v>
      </c>
      <c r="B22292" s="2" t="s">
        <v>293</v>
      </c>
      <c r="C22292" s="429">
        <v>6.5347109999999997</v>
      </c>
      <c r="D22292" s="429">
        <v>4.2408799999999998</v>
      </c>
      <c r="E22292" s="429">
        <v>2.293831</v>
      </c>
      <c r="F22292" s="429">
        <v>-2.841185000000003</v>
      </c>
    </row>
    <row r="22293" spans="1:6" x14ac:dyDescent="0.3">
      <c r="A22293" s="336">
        <v>70762</v>
      </c>
      <c r="B22293" s="2" t="s">
        <v>293</v>
      </c>
      <c r="C22293" s="429">
        <v>6.6397300000000001</v>
      </c>
      <c r="D22293" s="429">
        <v>4.1323150000000002</v>
      </c>
      <c r="E22293" s="429">
        <v>2.5074149999999999</v>
      </c>
      <c r="F22293" s="429">
        <v>-0.39581499999999892</v>
      </c>
    </row>
    <row r="22294" spans="1:6" x14ac:dyDescent="0.3">
      <c r="A22294" s="336">
        <v>70763</v>
      </c>
      <c r="B22294" s="2" t="s">
        <v>293</v>
      </c>
      <c r="C22294" s="429">
        <v>6.4850810000000001</v>
      </c>
      <c r="D22294" s="429">
        <v>4.4483449999999998</v>
      </c>
      <c r="E22294" s="429">
        <v>2.0367360000000003</v>
      </c>
      <c r="F22294" s="429">
        <v>-2.2017110000000031</v>
      </c>
    </row>
    <row r="22295" spans="1:6" x14ac:dyDescent="0.3">
      <c r="A22295" s="336">
        <v>70764</v>
      </c>
      <c r="B22295" s="2" t="s">
        <v>293</v>
      </c>
      <c r="C22295" s="429">
        <v>6.5672300000000003</v>
      </c>
      <c r="D22295" s="429">
        <v>4.3703909999999997</v>
      </c>
      <c r="E22295" s="429">
        <v>2.1968390000000007</v>
      </c>
      <c r="F22295" s="429">
        <v>-0.67475999999999203</v>
      </c>
    </row>
    <row r="22296" spans="1:6" x14ac:dyDescent="0.3">
      <c r="A22296" s="336">
        <v>70767</v>
      </c>
      <c r="B22296" s="2" t="s">
        <v>293</v>
      </c>
      <c r="C22296" s="429">
        <v>6.622414</v>
      </c>
      <c r="D22296" s="429">
        <v>4.0173269999999999</v>
      </c>
      <c r="E22296" s="429">
        <v>2.6050870000000002</v>
      </c>
      <c r="F22296" s="429">
        <v>-1.8372000000006494E-2</v>
      </c>
    </row>
    <row r="22297" spans="1:6" x14ac:dyDescent="0.3">
      <c r="A22297" s="336">
        <v>70769</v>
      </c>
      <c r="B22297" s="2" t="s">
        <v>293</v>
      </c>
      <c r="C22297" s="429">
        <v>6.6082400000000003</v>
      </c>
      <c r="D22297" s="429">
        <v>4.0194010000000002</v>
      </c>
      <c r="E22297" s="429">
        <v>2.5888390000000001</v>
      </c>
      <c r="F22297" s="429">
        <v>-0.71376200000001688</v>
      </c>
    </row>
    <row r="22298" spans="1:6" x14ac:dyDescent="0.3">
      <c r="A22298" s="336">
        <v>70770</v>
      </c>
      <c r="B22298" s="2" t="s">
        <v>293</v>
      </c>
      <c r="C22298" s="429">
        <v>6.5828170000000004</v>
      </c>
      <c r="D22298" s="429">
        <v>3.929135</v>
      </c>
      <c r="E22298" s="429">
        <v>2.6536820000000003</v>
      </c>
      <c r="F22298" s="429">
        <v>-0.91366099999999761</v>
      </c>
    </row>
    <row r="22299" spans="1:6" x14ac:dyDescent="0.3">
      <c r="A22299" s="336">
        <v>70772</v>
      </c>
      <c r="B22299" s="2" t="s">
        <v>293</v>
      </c>
      <c r="C22299" s="429">
        <v>6.6209189999999998</v>
      </c>
      <c r="D22299" s="429">
        <v>4.1855859999999998</v>
      </c>
      <c r="E22299" s="429">
        <v>2.435333</v>
      </c>
      <c r="F22299" s="429">
        <v>-0.27355200000000224</v>
      </c>
    </row>
    <row r="22300" spans="1:6" x14ac:dyDescent="0.3">
      <c r="A22300" s="336">
        <v>70773</v>
      </c>
      <c r="B22300" s="2" t="s">
        <v>293</v>
      </c>
      <c r="C22300" s="429">
        <v>6.6395960000000001</v>
      </c>
      <c r="D22300" s="429">
        <v>4.0453679999999999</v>
      </c>
      <c r="E22300" s="429">
        <v>2.5942280000000002</v>
      </c>
      <c r="F22300" s="429">
        <v>-0.3026919999999933</v>
      </c>
    </row>
    <row r="22301" spans="1:6" x14ac:dyDescent="0.3">
      <c r="A22301" s="336">
        <v>70774</v>
      </c>
      <c r="B22301" s="2" t="s">
        <v>293</v>
      </c>
      <c r="C22301" s="429">
        <v>6.5418370000000001</v>
      </c>
      <c r="D22301" s="429">
        <v>4.2851559999999997</v>
      </c>
      <c r="E22301" s="429">
        <v>2.2566810000000004</v>
      </c>
      <c r="F22301" s="429">
        <v>-1.769551000000007</v>
      </c>
    </row>
    <row r="22302" spans="1:6" x14ac:dyDescent="0.3">
      <c r="A22302" s="336">
        <v>70775</v>
      </c>
      <c r="B22302" s="2" t="s">
        <v>293</v>
      </c>
      <c r="C22302" s="429">
        <v>6.5819879999999999</v>
      </c>
      <c r="D22302" s="429">
        <v>4.2634970000000001</v>
      </c>
      <c r="E22302" s="429">
        <v>2.3184909999999999</v>
      </c>
      <c r="F22302" s="429">
        <v>-1.8716129999999964</v>
      </c>
    </row>
    <row r="22303" spans="1:6" x14ac:dyDescent="0.3">
      <c r="A22303" s="336">
        <v>70776</v>
      </c>
      <c r="B22303" s="2" t="s">
        <v>293</v>
      </c>
      <c r="C22303" s="429">
        <v>6.6294279999999999</v>
      </c>
      <c r="D22303" s="429">
        <v>3.9748800000000002</v>
      </c>
      <c r="E22303" s="429">
        <v>2.6545479999999997</v>
      </c>
      <c r="F22303" s="429">
        <v>-4.9945999999991386E-2</v>
      </c>
    </row>
    <row r="22304" spans="1:6" x14ac:dyDescent="0.3">
      <c r="A22304" s="336">
        <v>70777</v>
      </c>
      <c r="B22304" s="2" t="s">
        <v>293</v>
      </c>
      <c r="C22304" s="429">
        <v>6.5681659999999997</v>
      </c>
      <c r="D22304" s="429">
        <v>4.0264959999999999</v>
      </c>
      <c r="E22304" s="429">
        <v>2.5416699999999999</v>
      </c>
      <c r="F22304" s="429">
        <v>-1.2182180000000074</v>
      </c>
    </row>
    <row r="22305" spans="1:6" x14ac:dyDescent="0.3">
      <c r="A22305" s="336">
        <v>70778</v>
      </c>
      <c r="B22305" s="2" t="s">
        <v>293</v>
      </c>
      <c r="C22305" s="429">
        <v>6.5406129999999996</v>
      </c>
      <c r="D22305" s="429">
        <v>4.2170319999999997</v>
      </c>
      <c r="E22305" s="429">
        <v>2.3235809999999999</v>
      </c>
      <c r="F22305" s="429">
        <v>-1.2517160000000018</v>
      </c>
    </row>
    <row r="22306" spans="1:6" x14ac:dyDescent="0.3">
      <c r="A22306" s="336">
        <v>70780</v>
      </c>
      <c r="B22306" s="2" t="s">
        <v>293</v>
      </c>
      <c r="C22306" s="429">
        <v>6.6249099999999999</v>
      </c>
      <c r="D22306" s="429">
        <v>4.0195590000000001</v>
      </c>
      <c r="E22306" s="429">
        <v>2.6053509999999998</v>
      </c>
      <c r="F22306" s="429">
        <v>-1.6071000000003721E-2</v>
      </c>
    </row>
    <row r="22307" spans="1:6" x14ac:dyDescent="0.3">
      <c r="A22307" s="336">
        <v>70783</v>
      </c>
      <c r="B22307" s="2" t="s">
        <v>293</v>
      </c>
      <c r="C22307" s="429">
        <v>6.6275190000000004</v>
      </c>
      <c r="D22307" s="429">
        <v>4.1204919999999996</v>
      </c>
      <c r="E22307" s="429">
        <v>2.5070270000000008</v>
      </c>
      <c r="F22307" s="429">
        <v>-0.73805799999999522</v>
      </c>
    </row>
    <row r="22308" spans="1:6" x14ac:dyDescent="0.3">
      <c r="A22308" s="336">
        <v>70785</v>
      </c>
      <c r="B22308" s="2" t="s">
        <v>293</v>
      </c>
      <c r="C22308" s="429">
        <v>6.5927610000000003</v>
      </c>
      <c r="D22308" s="429">
        <v>4.0195150000000002</v>
      </c>
      <c r="E22308" s="429">
        <v>2.5732460000000001</v>
      </c>
      <c r="F22308" s="429">
        <v>-1.820769999999996</v>
      </c>
    </row>
    <row r="22309" spans="1:6" x14ac:dyDescent="0.3">
      <c r="A22309" s="336">
        <v>70788</v>
      </c>
      <c r="B22309" s="2" t="s">
        <v>293</v>
      </c>
      <c r="C22309" s="429">
        <v>6.5705309999999999</v>
      </c>
      <c r="D22309" s="429">
        <v>4.271706</v>
      </c>
      <c r="E22309" s="429">
        <v>2.2988249999999999</v>
      </c>
      <c r="F22309" s="429">
        <v>-0.47704800000000347</v>
      </c>
    </row>
    <row r="22310" spans="1:6" x14ac:dyDescent="0.3">
      <c r="A22310" s="336">
        <v>70789</v>
      </c>
      <c r="B22310" s="2" t="s">
        <v>293</v>
      </c>
      <c r="C22310" s="429">
        <v>6.5430099999999998</v>
      </c>
      <c r="D22310" s="429">
        <v>4.250928</v>
      </c>
      <c r="E22310" s="429">
        <v>2.2920819999999997</v>
      </c>
      <c r="F22310" s="429">
        <v>-2.5913859999999929</v>
      </c>
    </row>
    <row r="22311" spans="1:6" x14ac:dyDescent="0.3">
      <c r="A22311" s="336">
        <v>70791</v>
      </c>
      <c r="B22311" s="2" t="s">
        <v>293</v>
      </c>
      <c r="C22311" s="429">
        <v>6.5948019999999996</v>
      </c>
      <c r="D22311" s="429">
        <v>3.9368599999999998</v>
      </c>
      <c r="E22311" s="429">
        <v>2.6579419999999998</v>
      </c>
      <c r="F22311" s="429">
        <v>-0.48471299999999928</v>
      </c>
    </row>
    <row r="22312" spans="1:6" x14ac:dyDescent="0.3">
      <c r="A22312" s="336">
        <v>70792</v>
      </c>
      <c r="B22312" s="2" t="s">
        <v>293</v>
      </c>
      <c r="C22312" s="429">
        <v>6.4737850000000003</v>
      </c>
      <c r="D22312" s="429">
        <v>4.5338779999999996</v>
      </c>
      <c r="E22312" s="429">
        <v>1.9399070000000007</v>
      </c>
      <c r="F22312" s="429">
        <v>-2.4837530000000001</v>
      </c>
    </row>
    <row r="22313" spans="1:6" x14ac:dyDescent="0.3">
      <c r="A22313" s="336">
        <v>70801</v>
      </c>
      <c r="B22313" s="2" t="s">
        <v>293</v>
      </c>
      <c r="C22313" s="429">
        <v>6.6182030000000003</v>
      </c>
      <c r="D22313" s="429">
        <v>3.8872550000000001</v>
      </c>
      <c r="E22313" s="429">
        <v>2.7309480000000002</v>
      </c>
      <c r="F22313" s="429">
        <v>0.15615499999998406</v>
      </c>
    </row>
    <row r="22314" spans="1:6" x14ac:dyDescent="0.3">
      <c r="A22314" s="336">
        <v>70802</v>
      </c>
      <c r="B22314" s="2" t="s">
        <v>293</v>
      </c>
      <c r="C22314" s="429">
        <v>6.6163400000000001</v>
      </c>
      <c r="D22314" s="429">
        <v>3.8767200000000002</v>
      </c>
      <c r="E22314" s="429">
        <v>2.7396199999999999</v>
      </c>
      <c r="F22314" s="429">
        <v>0.14858400000000671</v>
      </c>
    </row>
    <row r="22315" spans="1:6" x14ac:dyDescent="0.3">
      <c r="A22315" s="336">
        <v>70803</v>
      </c>
      <c r="B22315" s="2" t="s">
        <v>293</v>
      </c>
      <c r="C22315" s="429">
        <v>6.6194319999999998</v>
      </c>
      <c r="D22315" s="429">
        <v>3.8992279999999999</v>
      </c>
      <c r="E22315" s="429">
        <v>2.7202039999999998</v>
      </c>
      <c r="F22315" s="429">
        <v>0.15213399999998956</v>
      </c>
    </row>
    <row r="22316" spans="1:6" x14ac:dyDescent="0.3">
      <c r="A22316" s="336">
        <v>70805</v>
      </c>
      <c r="B22316" s="2" t="s">
        <v>293</v>
      </c>
      <c r="C22316" s="429">
        <v>6.6129420000000003</v>
      </c>
      <c r="D22316" s="429">
        <v>3.8573520000000001</v>
      </c>
      <c r="E22316" s="429">
        <v>2.7555900000000002</v>
      </c>
      <c r="F22316" s="429">
        <v>0.1352330000000137</v>
      </c>
    </row>
    <row r="22317" spans="1:6" x14ac:dyDescent="0.3">
      <c r="A22317" s="336">
        <v>70806</v>
      </c>
      <c r="B22317" s="2" t="s">
        <v>293</v>
      </c>
      <c r="C22317" s="429">
        <v>6.6117929999999996</v>
      </c>
      <c r="D22317" s="429">
        <v>3.8505389999999999</v>
      </c>
      <c r="E22317" s="429">
        <v>2.7612539999999997</v>
      </c>
      <c r="F22317" s="429">
        <v>0.12925100000001066</v>
      </c>
    </row>
    <row r="22318" spans="1:6" x14ac:dyDescent="0.3">
      <c r="A22318" s="336">
        <v>70807</v>
      </c>
      <c r="B22318" s="2" t="s">
        <v>293</v>
      </c>
      <c r="C22318" s="429">
        <v>6.6155200000000001</v>
      </c>
      <c r="D22318" s="429">
        <v>3.8724569999999998</v>
      </c>
      <c r="E22318" s="429">
        <v>2.7430630000000003</v>
      </c>
      <c r="F22318" s="429">
        <v>0.11911299999999159</v>
      </c>
    </row>
    <row r="22319" spans="1:6" x14ac:dyDescent="0.3">
      <c r="A22319" s="336">
        <v>70808</v>
      </c>
      <c r="B22319" s="2" t="s">
        <v>293</v>
      </c>
      <c r="C22319" s="429">
        <v>6.6162039999999998</v>
      </c>
      <c r="D22319" s="429">
        <v>3.88063</v>
      </c>
      <c r="E22319" s="429">
        <v>2.7355739999999997</v>
      </c>
      <c r="F22319" s="429">
        <v>0.1271419999999992</v>
      </c>
    </row>
    <row r="22320" spans="1:6" x14ac:dyDescent="0.3">
      <c r="A22320" s="336">
        <v>70809</v>
      </c>
      <c r="B22320" s="2" t="s">
        <v>293</v>
      </c>
      <c r="C22320" s="429">
        <v>6.6136910000000002</v>
      </c>
      <c r="D22320" s="429">
        <v>3.8728259999999999</v>
      </c>
      <c r="E22320" s="429">
        <v>2.7408650000000003</v>
      </c>
      <c r="F22320" s="429">
        <v>-3.1080000000045516E-3</v>
      </c>
    </row>
    <row r="22321" spans="1:6" x14ac:dyDescent="0.3">
      <c r="A22321" s="336">
        <v>70810</v>
      </c>
      <c r="B22321" s="2" t="s">
        <v>293</v>
      </c>
      <c r="C22321" s="429">
        <v>6.620838</v>
      </c>
      <c r="D22321" s="429">
        <v>3.9156270000000002</v>
      </c>
      <c r="E22321" s="429">
        <v>2.7052109999999998</v>
      </c>
      <c r="F22321" s="429">
        <v>-2.7240000000077202E-3</v>
      </c>
    </row>
    <row r="22322" spans="1:6" x14ac:dyDescent="0.3">
      <c r="A22322" s="336">
        <v>70811</v>
      </c>
      <c r="B22322" s="2" t="s">
        <v>293</v>
      </c>
      <c r="C22322" s="429">
        <v>6.6070900000000004</v>
      </c>
      <c r="D22322" s="429">
        <v>3.8262390000000002</v>
      </c>
      <c r="E22322" s="429">
        <v>2.7808510000000002</v>
      </c>
      <c r="F22322" s="429">
        <v>0.1085119999999975</v>
      </c>
    </row>
    <row r="22323" spans="1:6" x14ac:dyDescent="0.3">
      <c r="A22323" s="336">
        <v>70812</v>
      </c>
      <c r="B22323" s="2" t="s">
        <v>293</v>
      </c>
      <c r="C22323" s="429">
        <v>6.6081760000000003</v>
      </c>
      <c r="D22323" s="429">
        <v>3.8311380000000002</v>
      </c>
      <c r="E22323" s="429">
        <v>2.7770380000000001</v>
      </c>
      <c r="F22323" s="429">
        <v>0.11638200000000154</v>
      </c>
    </row>
    <row r="22324" spans="1:6" x14ac:dyDescent="0.3">
      <c r="A22324" s="336">
        <v>70813</v>
      </c>
      <c r="B22324" s="2" t="s">
        <v>293</v>
      </c>
      <c r="C22324" s="429">
        <v>6.6147919999999996</v>
      </c>
      <c r="D22324" s="429">
        <v>3.8664019999999999</v>
      </c>
      <c r="E22324" s="429">
        <v>2.7483899999999997</v>
      </c>
      <c r="F22324" s="429">
        <v>0.14311399999999708</v>
      </c>
    </row>
    <row r="22325" spans="1:6" x14ac:dyDescent="0.3">
      <c r="A22325" s="336">
        <v>70814</v>
      </c>
      <c r="B22325" s="2" t="s">
        <v>293</v>
      </c>
      <c r="C22325" s="429">
        <v>6.6062979999999998</v>
      </c>
      <c r="D22325" s="429">
        <v>3.8338960000000002</v>
      </c>
      <c r="E22325" s="429">
        <v>2.7724019999999996</v>
      </c>
      <c r="F22325" s="429">
        <v>1.4020000000058985E-3</v>
      </c>
    </row>
    <row r="22326" spans="1:6" x14ac:dyDescent="0.3">
      <c r="A22326" s="336">
        <v>70815</v>
      </c>
      <c r="B22326" s="2" t="s">
        <v>293</v>
      </c>
      <c r="C22326" s="429">
        <v>6.6079210000000002</v>
      </c>
      <c r="D22326" s="429">
        <v>3.8398829999999999</v>
      </c>
      <c r="E22326" s="429">
        <v>2.7680380000000002</v>
      </c>
      <c r="F22326" s="429">
        <v>5.2069999999986294E-3</v>
      </c>
    </row>
    <row r="22327" spans="1:6" x14ac:dyDescent="0.3">
      <c r="A22327" s="336">
        <v>70816</v>
      </c>
      <c r="B22327" s="2" t="s">
        <v>293</v>
      </c>
      <c r="C22327" s="429">
        <v>6.6107329999999997</v>
      </c>
      <c r="D22327" s="429">
        <v>3.8773369999999998</v>
      </c>
      <c r="E22327" s="429">
        <v>2.7333959999999999</v>
      </c>
      <c r="F22327" s="429">
        <v>-0.24315699999998941</v>
      </c>
    </row>
    <row r="22328" spans="1:6" x14ac:dyDescent="0.3">
      <c r="A22328" s="336">
        <v>70817</v>
      </c>
      <c r="B22328" s="2" t="s">
        <v>293</v>
      </c>
      <c r="C22328" s="429">
        <v>6.6140249999999998</v>
      </c>
      <c r="D22328" s="429">
        <v>3.9373529999999999</v>
      </c>
      <c r="E22328" s="429">
        <v>2.6766719999999999</v>
      </c>
      <c r="F22328" s="429">
        <v>-0.45859899999999953</v>
      </c>
    </row>
    <row r="22329" spans="1:6" x14ac:dyDescent="0.3">
      <c r="A22329" s="336">
        <v>70818</v>
      </c>
      <c r="B22329" s="2" t="s">
        <v>293</v>
      </c>
      <c r="C22329" s="429">
        <v>6.6020110000000001</v>
      </c>
      <c r="D22329" s="429">
        <v>3.830549</v>
      </c>
      <c r="E22329" s="429">
        <v>2.7714620000000001</v>
      </c>
      <c r="F22329" s="429">
        <v>-0.1095900000000114</v>
      </c>
    </row>
    <row r="22330" spans="1:6" x14ac:dyDescent="0.3">
      <c r="A22330" s="336">
        <v>70819</v>
      </c>
      <c r="B22330" s="2" t="s">
        <v>293</v>
      </c>
      <c r="C22330" s="429">
        <v>6.6068220000000002</v>
      </c>
      <c r="D22330" s="429">
        <v>3.8717920000000001</v>
      </c>
      <c r="E22330" s="429">
        <v>2.7350300000000001</v>
      </c>
      <c r="F22330" s="429">
        <v>-0.30561899999998587</v>
      </c>
    </row>
    <row r="22331" spans="1:6" x14ac:dyDescent="0.3">
      <c r="A22331" s="336">
        <v>70820</v>
      </c>
      <c r="B22331" s="2" t="s">
        <v>293</v>
      </c>
      <c r="C22331" s="429">
        <v>6.6209720000000001</v>
      </c>
      <c r="D22331" s="429">
        <v>3.9446639999999999</v>
      </c>
      <c r="E22331" s="429">
        <v>2.6763080000000001</v>
      </c>
      <c r="F22331" s="429">
        <v>8.934099999999745E-2</v>
      </c>
    </row>
    <row r="22332" spans="1:6" x14ac:dyDescent="0.3">
      <c r="A22332" s="336">
        <v>71001</v>
      </c>
      <c r="B22332" s="2" t="s">
        <v>293</v>
      </c>
      <c r="C22332" s="429">
        <v>6.7586459999999997</v>
      </c>
      <c r="D22332" s="429">
        <v>2.9970319999999999</v>
      </c>
      <c r="E22332" s="429">
        <v>3.7616139999999998</v>
      </c>
      <c r="F22332" s="429">
        <v>8.350754000000002</v>
      </c>
    </row>
    <row r="22333" spans="1:6" x14ac:dyDescent="0.3">
      <c r="A22333" s="336">
        <v>71002</v>
      </c>
      <c r="B22333" s="2" t="s">
        <v>293</v>
      </c>
      <c r="C22333" s="429">
        <v>6.692418</v>
      </c>
      <c r="D22333" s="429">
        <v>3.0197370000000001</v>
      </c>
      <c r="E22333" s="429">
        <v>3.6726809999999999</v>
      </c>
      <c r="F22333" s="429">
        <v>9.4335120000000074</v>
      </c>
    </row>
    <row r="22334" spans="1:6" x14ac:dyDescent="0.3">
      <c r="A22334" s="336">
        <v>71003</v>
      </c>
      <c r="B22334" s="2" t="s">
        <v>293</v>
      </c>
      <c r="C22334" s="429">
        <v>6.759576</v>
      </c>
      <c r="D22334" s="429">
        <v>2.969522</v>
      </c>
      <c r="E22334" s="429">
        <v>3.790054</v>
      </c>
      <c r="F22334" s="429">
        <v>9.0443970000000036</v>
      </c>
    </row>
    <row r="22335" spans="1:6" x14ac:dyDescent="0.3">
      <c r="A22335" s="336">
        <v>71004</v>
      </c>
      <c r="B22335" s="2" t="s">
        <v>295</v>
      </c>
      <c r="C22335" s="429">
        <v>7.1729669999999999</v>
      </c>
      <c r="D22335" s="429">
        <v>2.9514089999999999</v>
      </c>
      <c r="E22335" s="429">
        <v>4.2215579999999999</v>
      </c>
      <c r="F22335" s="429">
        <v>12.143242000000001</v>
      </c>
    </row>
    <row r="22336" spans="1:6" x14ac:dyDescent="0.3">
      <c r="A22336" s="336">
        <v>71006</v>
      </c>
      <c r="B22336" s="2" t="s">
        <v>295</v>
      </c>
      <c r="C22336" s="429">
        <v>7.1177780000000004</v>
      </c>
      <c r="D22336" s="429">
        <v>2.999533</v>
      </c>
      <c r="E22336" s="429">
        <v>4.1182449999999999</v>
      </c>
      <c r="F22336" s="429">
        <v>11.700874000000013</v>
      </c>
    </row>
    <row r="22337" spans="1:6" x14ac:dyDescent="0.3">
      <c r="A22337" s="336">
        <v>71007</v>
      </c>
      <c r="B22337" s="2" t="s">
        <v>298</v>
      </c>
      <c r="C22337" s="429">
        <v>6.6290019999999998</v>
      </c>
      <c r="D22337" s="429">
        <v>2.2202850000000001</v>
      </c>
      <c r="E22337" s="429">
        <v>4.4087169999999993</v>
      </c>
      <c r="F22337" s="429">
        <v>12.924425999999997</v>
      </c>
    </row>
    <row r="22338" spans="1:6" x14ac:dyDescent="0.3">
      <c r="A22338" s="336">
        <v>71008</v>
      </c>
      <c r="B22338" s="2" t="s">
        <v>293</v>
      </c>
      <c r="C22338" s="429">
        <v>6.737571</v>
      </c>
      <c r="D22338" s="429">
        <v>3.0190009999999998</v>
      </c>
      <c r="E22338" s="429">
        <v>3.7185700000000002</v>
      </c>
      <c r="F22338" s="429">
        <v>8.7636409999999998</v>
      </c>
    </row>
    <row r="22339" spans="1:6" x14ac:dyDescent="0.3">
      <c r="A22339" s="336">
        <v>71016</v>
      </c>
      <c r="B22339" s="2" t="s">
        <v>293</v>
      </c>
      <c r="C22339" s="429">
        <v>6.6927529999999997</v>
      </c>
      <c r="D22339" s="429">
        <v>3.0054379999999998</v>
      </c>
      <c r="E22339" s="429">
        <v>3.6873149999999999</v>
      </c>
      <c r="F22339" s="429">
        <v>9.3731779999999958</v>
      </c>
    </row>
    <row r="22340" spans="1:6" x14ac:dyDescent="0.3">
      <c r="A22340" s="336">
        <v>71018</v>
      </c>
      <c r="B22340" s="2" t="s">
        <v>295</v>
      </c>
      <c r="C22340" s="429">
        <v>7.0626410000000002</v>
      </c>
      <c r="D22340" s="429">
        <v>3.2161979999999999</v>
      </c>
      <c r="E22340" s="429">
        <v>3.8464430000000003</v>
      </c>
      <c r="F22340" s="429">
        <v>10.381019999999999</v>
      </c>
    </row>
    <row r="22341" spans="1:6" x14ac:dyDescent="0.3">
      <c r="A22341" s="336">
        <v>71019</v>
      </c>
      <c r="B22341" s="2" t="s">
        <v>298</v>
      </c>
      <c r="C22341" s="429">
        <v>6.3916539999999999</v>
      </c>
      <c r="D22341" s="429">
        <v>2.5645310000000001</v>
      </c>
      <c r="E22341" s="429">
        <v>3.8271229999999998</v>
      </c>
      <c r="F22341" s="429">
        <v>10.689960000000006</v>
      </c>
    </row>
    <row r="22342" spans="1:6" x14ac:dyDescent="0.3">
      <c r="A22342" s="336">
        <v>71023</v>
      </c>
      <c r="B22342" s="2" t="s">
        <v>295</v>
      </c>
      <c r="C22342" s="429">
        <v>6.9966059999999999</v>
      </c>
      <c r="D22342" s="429">
        <v>2.998345</v>
      </c>
      <c r="E22342" s="429">
        <v>3.9982609999999998</v>
      </c>
      <c r="F22342" s="429">
        <v>11.735566999999989</v>
      </c>
    </row>
    <row r="22343" spans="1:6" x14ac:dyDescent="0.3">
      <c r="A22343" s="336">
        <v>71024</v>
      </c>
      <c r="B22343" s="2" t="s">
        <v>293</v>
      </c>
      <c r="C22343" s="429">
        <v>6.7587210000000004</v>
      </c>
      <c r="D22343" s="429">
        <v>2.9598849999999999</v>
      </c>
      <c r="E22343" s="429">
        <v>3.7988360000000005</v>
      </c>
      <c r="F22343" s="429">
        <v>10.181777000000004</v>
      </c>
    </row>
    <row r="22344" spans="1:6" x14ac:dyDescent="0.3">
      <c r="A22344" s="336">
        <v>71027</v>
      </c>
      <c r="B22344" s="2" t="s">
        <v>295</v>
      </c>
      <c r="C22344" s="429">
        <v>7.0379829999999997</v>
      </c>
      <c r="D22344" s="429">
        <v>2.8119540000000001</v>
      </c>
      <c r="E22344" s="429">
        <v>4.2260289999999996</v>
      </c>
      <c r="F22344" s="429">
        <v>12.867890999999993</v>
      </c>
    </row>
    <row r="22345" spans="1:6" x14ac:dyDescent="0.3">
      <c r="A22345" s="336">
        <v>71028</v>
      </c>
      <c r="B22345" s="2" t="s">
        <v>293</v>
      </c>
      <c r="C22345" s="429">
        <v>6.759341</v>
      </c>
      <c r="D22345" s="429">
        <v>2.9787650000000001</v>
      </c>
      <c r="E22345" s="429">
        <v>3.7805759999999999</v>
      </c>
      <c r="F22345" s="429">
        <v>9.3996040000000036</v>
      </c>
    </row>
    <row r="22346" spans="1:6" x14ac:dyDescent="0.3">
      <c r="A22346" s="336">
        <v>71029</v>
      </c>
      <c r="B22346" s="2" t="s">
        <v>295</v>
      </c>
      <c r="C22346" s="429">
        <v>7.1603380000000003</v>
      </c>
      <c r="D22346" s="429">
        <v>3.0670190000000002</v>
      </c>
      <c r="E22346" s="429">
        <v>4.0933190000000002</v>
      </c>
      <c r="F22346" s="429">
        <v>11.503125999999995</v>
      </c>
    </row>
    <row r="22347" spans="1:6" x14ac:dyDescent="0.3">
      <c r="A22347" s="336">
        <v>71030</v>
      </c>
      <c r="B22347" s="2" t="s">
        <v>298</v>
      </c>
      <c r="C22347" s="429">
        <v>6.5257820000000004</v>
      </c>
      <c r="D22347" s="429">
        <v>2.3027410000000001</v>
      </c>
      <c r="E22347" s="429">
        <v>4.2230410000000003</v>
      </c>
      <c r="F22347" s="429">
        <v>12.627549999999999</v>
      </c>
    </row>
    <row r="22348" spans="1:6" x14ac:dyDescent="0.3">
      <c r="A22348" s="336">
        <v>71031</v>
      </c>
      <c r="B22348" s="2" t="s">
        <v>293</v>
      </c>
      <c r="C22348" s="429">
        <v>6.7204629999999996</v>
      </c>
      <c r="D22348" s="429">
        <v>3.04434</v>
      </c>
      <c r="E22348" s="429">
        <v>3.6761229999999996</v>
      </c>
      <c r="F22348" s="429">
        <v>8.2496010000000197</v>
      </c>
    </row>
    <row r="22349" spans="1:6" x14ac:dyDescent="0.3">
      <c r="A22349" s="336">
        <v>71032</v>
      </c>
      <c r="B22349" s="2" t="s">
        <v>298</v>
      </c>
      <c r="C22349" s="429">
        <v>6.5159130000000003</v>
      </c>
      <c r="D22349" s="429">
        <v>2.3307319999999998</v>
      </c>
      <c r="E22349" s="429">
        <v>4.185181</v>
      </c>
      <c r="F22349" s="429">
        <v>12.355374000000005</v>
      </c>
    </row>
    <row r="22350" spans="1:6" x14ac:dyDescent="0.3">
      <c r="A22350" s="336">
        <v>71033</v>
      </c>
      <c r="B22350" s="2" t="s">
        <v>298</v>
      </c>
      <c r="C22350" s="429">
        <v>6.6478960000000002</v>
      </c>
      <c r="D22350" s="429">
        <v>2.2280000000000002</v>
      </c>
      <c r="E22350" s="429">
        <v>4.4198959999999996</v>
      </c>
      <c r="F22350" s="429">
        <v>12.953158000000002</v>
      </c>
    </row>
    <row r="22351" spans="1:6" x14ac:dyDescent="0.3">
      <c r="A22351" s="336">
        <v>71034</v>
      </c>
      <c r="B22351" s="2" t="s">
        <v>298</v>
      </c>
      <c r="C22351" s="429">
        <v>6.3984160000000001</v>
      </c>
      <c r="D22351" s="429">
        <v>2.5712329999999999</v>
      </c>
      <c r="E22351" s="429">
        <v>3.8271830000000002</v>
      </c>
      <c r="F22351" s="429">
        <v>10.705958999999993</v>
      </c>
    </row>
    <row r="22352" spans="1:6" x14ac:dyDescent="0.3">
      <c r="A22352" s="336">
        <v>71037</v>
      </c>
      <c r="B22352" s="2" t="s">
        <v>295</v>
      </c>
      <c r="C22352" s="429">
        <v>7.06576</v>
      </c>
      <c r="D22352" s="429">
        <v>2.9072010000000001</v>
      </c>
      <c r="E22352" s="429">
        <v>4.1585590000000003</v>
      </c>
      <c r="F22352" s="429">
        <v>12.310509999999994</v>
      </c>
    </row>
    <row r="22353" spans="1:6" x14ac:dyDescent="0.3">
      <c r="A22353" s="336">
        <v>71038</v>
      </c>
      <c r="B22353" s="2" t="s">
        <v>293</v>
      </c>
      <c r="C22353" s="429">
        <v>6.7916179999999997</v>
      </c>
      <c r="D22353" s="429">
        <v>2.9014530000000001</v>
      </c>
      <c r="E22353" s="429">
        <v>3.8901649999999997</v>
      </c>
      <c r="F22353" s="429">
        <v>9.0647170000000017</v>
      </c>
    </row>
    <row r="22354" spans="1:6" x14ac:dyDescent="0.3">
      <c r="A22354" s="336">
        <v>71039</v>
      </c>
      <c r="B22354" s="2" t="s">
        <v>298</v>
      </c>
      <c r="C22354" s="429">
        <v>6.4395230000000003</v>
      </c>
      <c r="D22354" s="429">
        <v>2.6093540000000002</v>
      </c>
      <c r="E22354" s="429">
        <v>3.8301690000000002</v>
      </c>
      <c r="F22354" s="429">
        <v>10.892455000000005</v>
      </c>
    </row>
    <row r="22355" spans="1:6" x14ac:dyDescent="0.3">
      <c r="A22355" s="336">
        <v>71040</v>
      </c>
      <c r="B22355" s="2" t="s">
        <v>293</v>
      </c>
      <c r="C22355" s="429">
        <v>6.7814160000000001</v>
      </c>
      <c r="D22355" s="429">
        <v>2.92618</v>
      </c>
      <c r="E22355" s="429">
        <v>3.8552360000000001</v>
      </c>
      <c r="F22355" s="429">
        <v>8.9005670000000094</v>
      </c>
    </row>
    <row r="22356" spans="1:6" x14ac:dyDescent="0.3">
      <c r="A22356" s="336">
        <v>71043</v>
      </c>
      <c r="B22356" s="2" t="s">
        <v>295</v>
      </c>
      <c r="C22356" s="429">
        <v>7.1866589999999997</v>
      </c>
      <c r="D22356" s="429">
        <v>3.0897999999999999</v>
      </c>
      <c r="E22356" s="429">
        <v>4.0968590000000003</v>
      </c>
      <c r="F22356" s="429">
        <v>11.663360000000011</v>
      </c>
    </row>
    <row r="22357" spans="1:6" x14ac:dyDescent="0.3">
      <c r="A22357" s="336">
        <v>71044</v>
      </c>
      <c r="B22357" s="2" t="s">
        <v>295</v>
      </c>
      <c r="C22357" s="429">
        <v>7.2014129999999996</v>
      </c>
      <c r="D22357" s="429">
        <v>3.1480450000000002</v>
      </c>
      <c r="E22357" s="429">
        <v>4.053367999999999</v>
      </c>
      <c r="F22357" s="429">
        <v>11.703699</v>
      </c>
    </row>
    <row r="22358" spans="1:6" x14ac:dyDescent="0.3">
      <c r="A22358" s="336">
        <v>71045</v>
      </c>
      <c r="B22358" s="2" t="s">
        <v>293</v>
      </c>
      <c r="C22358" s="429">
        <v>6.729393</v>
      </c>
      <c r="D22358" s="429">
        <v>2.9726240000000002</v>
      </c>
      <c r="E22358" s="429">
        <v>3.7567689999999998</v>
      </c>
      <c r="F22358" s="429">
        <v>10.006804000000002</v>
      </c>
    </row>
    <row r="22359" spans="1:6" x14ac:dyDescent="0.3">
      <c r="A22359" s="336">
        <v>71046</v>
      </c>
      <c r="B22359" s="2" t="s">
        <v>298</v>
      </c>
      <c r="C22359" s="429">
        <v>6.5414469999999998</v>
      </c>
      <c r="D22359" s="429">
        <v>2.2505000000000002</v>
      </c>
      <c r="E22359" s="429">
        <v>4.2909469999999992</v>
      </c>
      <c r="F22359" s="429">
        <v>12.677568000000001</v>
      </c>
    </row>
    <row r="22360" spans="1:6" x14ac:dyDescent="0.3">
      <c r="A22360" s="336">
        <v>71047</v>
      </c>
      <c r="B22360" s="2" t="s">
        <v>295</v>
      </c>
      <c r="C22360" s="429">
        <v>7.0851280000000001</v>
      </c>
      <c r="D22360" s="429">
        <v>2.7398370000000001</v>
      </c>
      <c r="E22360" s="429">
        <v>4.3452909999999996</v>
      </c>
      <c r="F22360" s="429">
        <v>12.985730000000004</v>
      </c>
    </row>
    <row r="22361" spans="1:6" x14ac:dyDescent="0.3">
      <c r="A22361" s="336">
        <v>71048</v>
      </c>
      <c r="B22361" s="2" t="s">
        <v>293</v>
      </c>
      <c r="C22361" s="429">
        <v>6.8068679999999997</v>
      </c>
      <c r="D22361" s="429">
        <v>2.8630689999999999</v>
      </c>
      <c r="E22361" s="429">
        <v>3.9437989999999998</v>
      </c>
      <c r="F22361" s="429">
        <v>8.6882409999999908</v>
      </c>
    </row>
    <row r="22362" spans="1:6" x14ac:dyDescent="0.3">
      <c r="A22362" s="336">
        <v>71049</v>
      </c>
      <c r="B22362" s="2" t="s">
        <v>298</v>
      </c>
      <c r="C22362" s="429">
        <v>6.5344620000000004</v>
      </c>
      <c r="D22362" s="429">
        <v>2.2658</v>
      </c>
      <c r="E22362" s="429">
        <v>4.2686620000000008</v>
      </c>
      <c r="F22362" s="429">
        <v>12.679195000000007</v>
      </c>
    </row>
    <row r="22363" spans="1:6" x14ac:dyDescent="0.3">
      <c r="A22363" s="336">
        <v>71051</v>
      </c>
      <c r="B22363" s="2" t="s">
        <v>295</v>
      </c>
      <c r="C22363" s="429">
        <v>7.0012270000000001</v>
      </c>
      <c r="D22363" s="429">
        <v>2.8927330000000002</v>
      </c>
      <c r="E22363" s="429">
        <v>4.1084940000000003</v>
      </c>
      <c r="F22363" s="429">
        <v>12.382154000000007</v>
      </c>
    </row>
    <row r="22364" spans="1:6" x14ac:dyDescent="0.3">
      <c r="A22364" s="336">
        <v>71052</v>
      </c>
      <c r="B22364" s="2" t="s">
        <v>298</v>
      </c>
      <c r="C22364" s="429">
        <v>6.4573989999999997</v>
      </c>
      <c r="D22364" s="429">
        <v>2.4150589999999998</v>
      </c>
      <c r="E22364" s="429">
        <v>4.0423399999999994</v>
      </c>
      <c r="F22364" s="429">
        <v>11.737719000000013</v>
      </c>
    </row>
    <row r="22365" spans="1:6" x14ac:dyDescent="0.3">
      <c r="A22365" s="336">
        <v>71055</v>
      </c>
      <c r="B22365" s="2" t="s">
        <v>295</v>
      </c>
      <c r="C22365" s="429">
        <v>6.9954260000000001</v>
      </c>
      <c r="D22365" s="429">
        <v>3.2052290000000001</v>
      </c>
      <c r="E22365" s="429">
        <v>3.790197</v>
      </c>
      <c r="F22365" s="429">
        <v>10.419756</v>
      </c>
    </row>
    <row r="22366" spans="1:6" x14ac:dyDescent="0.3">
      <c r="A22366" s="336">
        <v>71060</v>
      </c>
      <c r="B22366" s="2" t="s">
        <v>295</v>
      </c>
      <c r="C22366" s="429">
        <v>7.2019880000000001</v>
      </c>
      <c r="D22366" s="429">
        <v>2.8228399999999998</v>
      </c>
      <c r="E22366" s="429">
        <v>4.3791480000000007</v>
      </c>
      <c r="F22366" s="429">
        <v>12.657693999999999</v>
      </c>
    </row>
    <row r="22367" spans="1:6" x14ac:dyDescent="0.3">
      <c r="A22367" s="336">
        <v>71061</v>
      </c>
      <c r="B22367" s="2" t="s">
        <v>295</v>
      </c>
      <c r="C22367" s="429">
        <v>7.2066059999999998</v>
      </c>
      <c r="D22367" s="429">
        <v>2.9091</v>
      </c>
      <c r="E22367" s="429">
        <v>4.2975060000000003</v>
      </c>
      <c r="F22367" s="429">
        <v>12.418156999999994</v>
      </c>
    </row>
    <row r="22368" spans="1:6" x14ac:dyDescent="0.3">
      <c r="A22368" s="336">
        <v>71063</v>
      </c>
      <c r="B22368" s="2" t="s">
        <v>298</v>
      </c>
      <c r="C22368" s="429">
        <v>6.403759</v>
      </c>
      <c r="D22368" s="429">
        <v>2.5204420000000001</v>
      </c>
      <c r="E22368" s="429">
        <v>3.8833169999999999</v>
      </c>
      <c r="F22368" s="429">
        <v>10.821774000000005</v>
      </c>
    </row>
    <row r="22369" spans="1:6" x14ac:dyDescent="0.3">
      <c r="A22369" s="336">
        <v>71064</v>
      </c>
      <c r="B22369" s="2" t="s">
        <v>295</v>
      </c>
      <c r="C22369" s="429">
        <v>7.1297550000000003</v>
      </c>
      <c r="D22369" s="429">
        <v>3.2257750000000001</v>
      </c>
      <c r="E22369" s="429">
        <v>3.9039800000000002</v>
      </c>
      <c r="F22369" s="429">
        <v>10.466173000000012</v>
      </c>
    </row>
    <row r="22370" spans="1:6" x14ac:dyDescent="0.3">
      <c r="A22370" s="336">
        <v>71065</v>
      </c>
      <c r="B22370" s="2" t="s">
        <v>298</v>
      </c>
      <c r="C22370" s="429">
        <v>6.3466940000000003</v>
      </c>
      <c r="D22370" s="429">
        <v>2.5693109999999999</v>
      </c>
      <c r="E22370" s="429">
        <v>3.7773830000000004</v>
      </c>
      <c r="F22370" s="429">
        <v>10.223433999999997</v>
      </c>
    </row>
    <row r="22371" spans="1:6" x14ac:dyDescent="0.3">
      <c r="A22371" s="336">
        <v>71067</v>
      </c>
      <c r="B22371" s="2" t="s">
        <v>295</v>
      </c>
      <c r="C22371" s="429">
        <v>7.0725129999999998</v>
      </c>
      <c r="D22371" s="429">
        <v>2.9410449999999999</v>
      </c>
      <c r="E22371" s="429">
        <v>4.1314679999999999</v>
      </c>
      <c r="F22371" s="429">
        <v>12.109701000000008</v>
      </c>
    </row>
    <row r="22372" spans="1:6" x14ac:dyDescent="0.3">
      <c r="A22372" s="336">
        <v>71068</v>
      </c>
      <c r="B22372" s="2" t="s">
        <v>298</v>
      </c>
      <c r="C22372" s="429">
        <v>6.4242249999999999</v>
      </c>
      <c r="D22372" s="429">
        <v>2.5676480000000002</v>
      </c>
      <c r="E22372" s="429">
        <v>3.8565769999999997</v>
      </c>
      <c r="F22372" s="429">
        <v>10.989706000000012</v>
      </c>
    </row>
    <row r="22373" spans="1:6" x14ac:dyDescent="0.3">
      <c r="A22373" s="336">
        <v>71069</v>
      </c>
      <c r="B22373" s="2" t="s">
        <v>298</v>
      </c>
      <c r="C22373" s="429">
        <v>6.7043590000000002</v>
      </c>
      <c r="D22373" s="429">
        <v>2.5257610000000001</v>
      </c>
      <c r="E22373" s="429">
        <v>4.178598</v>
      </c>
      <c r="F22373" s="429">
        <v>12.329188000000002</v>
      </c>
    </row>
    <row r="22374" spans="1:6" x14ac:dyDescent="0.3">
      <c r="A22374" s="336">
        <v>71070</v>
      </c>
      <c r="B22374" s="2" t="s">
        <v>293</v>
      </c>
      <c r="C22374" s="429">
        <v>6.7068089999999998</v>
      </c>
      <c r="D22374" s="429">
        <v>3.0340959999999999</v>
      </c>
      <c r="E22374" s="429">
        <v>3.6727129999999999</v>
      </c>
      <c r="F22374" s="429">
        <v>8.7438660000000112</v>
      </c>
    </row>
    <row r="22375" spans="1:6" x14ac:dyDescent="0.3">
      <c r="A22375" s="336">
        <v>71071</v>
      </c>
      <c r="B22375" s="2" t="s">
        <v>295</v>
      </c>
      <c r="C22375" s="429">
        <v>7.1001830000000004</v>
      </c>
      <c r="D22375" s="429">
        <v>3.3079390000000002</v>
      </c>
      <c r="E22375" s="429">
        <v>3.7922440000000002</v>
      </c>
      <c r="F22375" s="429">
        <v>10.035139999999998</v>
      </c>
    </row>
    <row r="22376" spans="1:6" x14ac:dyDescent="0.3">
      <c r="A22376" s="336">
        <v>71072</v>
      </c>
      <c r="B22376" s="2" t="s">
        <v>293</v>
      </c>
      <c r="C22376" s="429">
        <v>6.7664780000000002</v>
      </c>
      <c r="D22376" s="429">
        <v>3.0659299999999998</v>
      </c>
      <c r="E22376" s="429">
        <v>3.7005480000000004</v>
      </c>
      <c r="F22376" s="429">
        <v>9.608873999999993</v>
      </c>
    </row>
    <row r="22377" spans="1:6" x14ac:dyDescent="0.3">
      <c r="A22377" s="336">
        <v>71073</v>
      </c>
      <c r="B22377" s="2" t="s">
        <v>295</v>
      </c>
      <c r="C22377" s="429">
        <v>6.9647129999999997</v>
      </c>
      <c r="D22377" s="429">
        <v>3.1283599999999998</v>
      </c>
      <c r="E22377" s="429">
        <v>3.8363529999999999</v>
      </c>
      <c r="F22377" s="429">
        <v>10.885252999999999</v>
      </c>
    </row>
    <row r="22378" spans="1:6" x14ac:dyDescent="0.3">
      <c r="A22378" s="336">
        <v>71075</v>
      </c>
      <c r="B22378" s="2" t="s">
        <v>295</v>
      </c>
      <c r="C22378" s="429">
        <v>7.1172110000000002</v>
      </c>
      <c r="D22378" s="429">
        <v>3.3575219999999999</v>
      </c>
      <c r="E22378" s="429">
        <v>3.7596890000000003</v>
      </c>
      <c r="F22378" s="429">
        <v>9.914744000000006</v>
      </c>
    </row>
    <row r="22379" spans="1:6" x14ac:dyDescent="0.3">
      <c r="A22379" s="336">
        <v>71078</v>
      </c>
      <c r="B22379" s="2" t="s">
        <v>295</v>
      </c>
      <c r="C22379" s="429">
        <v>7.0574279999999998</v>
      </c>
      <c r="D22379" s="429">
        <v>2.7628550000000001</v>
      </c>
      <c r="E22379" s="429">
        <v>4.2945729999999998</v>
      </c>
      <c r="F22379" s="429">
        <v>13.012389000000006</v>
      </c>
    </row>
    <row r="22380" spans="1:6" x14ac:dyDescent="0.3">
      <c r="A22380" s="336">
        <v>71079</v>
      </c>
      <c r="B22380" s="2" t="s">
        <v>293</v>
      </c>
      <c r="C22380" s="429">
        <v>6.845815</v>
      </c>
      <c r="D22380" s="429">
        <v>2.7762549999999999</v>
      </c>
      <c r="E22380" s="429">
        <v>4.0695600000000001</v>
      </c>
      <c r="F22380" s="429">
        <v>8.7535250000000033</v>
      </c>
    </row>
    <row r="22381" spans="1:6" x14ac:dyDescent="0.3">
      <c r="A22381" s="336">
        <v>71082</v>
      </c>
      <c r="B22381" s="2" t="s">
        <v>295</v>
      </c>
      <c r="C22381" s="429">
        <v>7.2193750000000003</v>
      </c>
      <c r="D22381" s="429">
        <v>2.9642590000000002</v>
      </c>
      <c r="E22381" s="429">
        <v>4.2551160000000001</v>
      </c>
      <c r="F22381" s="429">
        <v>12.341379999999994</v>
      </c>
    </row>
    <row r="22382" spans="1:6" x14ac:dyDescent="0.3">
      <c r="A22382" s="336">
        <v>71101</v>
      </c>
      <c r="B22382" s="2" t="s">
        <v>295</v>
      </c>
      <c r="C22382" s="429">
        <v>7.1472519999999999</v>
      </c>
      <c r="D22382" s="429">
        <v>2.7388880000000002</v>
      </c>
      <c r="E22382" s="429">
        <v>4.4083639999999997</v>
      </c>
      <c r="F22382" s="429">
        <v>13.790788000000006</v>
      </c>
    </row>
    <row r="22383" spans="1:6" x14ac:dyDescent="0.3">
      <c r="A22383" s="336">
        <v>71103</v>
      </c>
      <c r="B22383" s="2" t="s">
        <v>295</v>
      </c>
      <c r="C22383" s="429">
        <v>7.1461930000000002</v>
      </c>
      <c r="D22383" s="429">
        <v>2.7353939999999999</v>
      </c>
      <c r="E22383" s="429">
        <v>4.4107990000000008</v>
      </c>
      <c r="F22383" s="429">
        <v>13.774354000000002</v>
      </c>
    </row>
    <row r="22384" spans="1:6" x14ac:dyDescent="0.3">
      <c r="A22384" s="336">
        <v>71104</v>
      </c>
      <c r="B22384" s="2" t="s">
        <v>295</v>
      </c>
      <c r="C22384" s="429">
        <v>7.1404759999999996</v>
      </c>
      <c r="D22384" s="429">
        <v>2.7313139999999998</v>
      </c>
      <c r="E22384" s="429">
        <v>4.4091620000000002</v>
      </c>
      <c r="F22384" s="429">
        <v>13.820985</v>
      </c>
    </row>
    <row r="22385" spans="1:6" x14ac:dyDescent="0.3">
      <c r="A22385" s="336">
        <v>71105</v>
      </c>
      <c r="B22385" s="2" t="s">
        <v>295</v>
      </c>
      <c r="C22385" s="429">
        <v>7.1203099999999999</v>
      </c>
      <c r="D22385" s="429">
        <v>2.7284639999999998</v>
      </c>
      <c r="E22385" s="429">
        <v>4.3918460000000001</v>
      </c>
      <c r="F22385" s="429">
        <v>13.751687000000011</v>
      </c>
    </row>
    <row r="22386" spans="1:6" x14ac:dyDescent="0.3">
      <c r="A22386" s="336">
        <v>71106</v>
      </c>
      <c r="B22386" s="2" t="s">
        <v>295</v>
      </c>
      <c r="C22386" s="429">
        <v>7.1047450000000003</v>
      </c>
      <c r="D22386" s="429">
        <v>2.7266309999999998</v>
      </c>
      <c r="E22386" s="429">
        <v>4.3781140000000001</v>
      </c>
      <c r="F22386" s="429">
        <v>13.677926999999983</v>
      </c>
    </row>
    <row r="22387" spans="1:6" x14ac:dyDescent="0.3">
      <c r="A22387" s="336">
        <v>71107</v>
      </c>
      <c r="B22387" s="2" t="s">
        <v>295</v>
      </c>
      <c r="C22387" s="429">
        <v>7.1644180000000004</v>
      </c>
      <c r="D22387" s="429">
        <v>2.8054899999999998</v>
      </c>
      <c r="E22387" s="429">
        <v>4.3589280000000006</v>
      </c>
      <c r="F22387" s="429">
        <v>13.073960000000014</v>
      </c>
    </row>
    <row r="22388" spans="1:6" x14ac:dyDescent="0.3">
      <c r="A22388" s="336">
        <v>71108</v>
      </c>
      <c r="B22388" s="2" t="s">
        <v>295</v>
      </c>
      <c r="C22388" s="429">
        <v>7.1324389999999998</v>
      </c>
      <c r="D22388" s="429">
        <v>2.7199430000000002</v>
      </c>
      <c r="E22388" s="429">
        <v>4.4124959999999991</v>
      </c>
      <c r="F22388" s="429">
        <v>13.790803999999994</v>
      </c>
    </row>
    <row r="22389" spans="1:6" x14ac:dyDescent="0.3">
      <c r="A22389" s="336">
        <v>71109</v>
      </c>
      <c r="B22389" s="2" t="s">
        <v>295</v>
      </c>
      <c r="C22389" s="429">
        <v>7.1368710000000002</v>
      </c>
      <c r="D22389" s="429">
        <v>2.73455</v>
      </c>
      <c r="E22389" s="429">
        <v>4.4023210000000006</v>
      </c>
      <c r="F22389" s="429">
        <v>13.65409300000001</v>
      </c>
    </row>
    <row r="22390" spans="1:6" x14ac:dyDescent="0.3">
      <c r="A22390" s="336">
        <v>71110</v>
      </c>
      <c r="B22390" s="2" t="s">
        <v>295</v>
      </c>
      <c r="C22390" s="429">
        <v>7.1113429999999997</v>
      </c>
      <c r="D22390" s="429">
        <v>2.7774160000000001</v>
      </c>
      <c r="E22390" s="429">
        <v>4.3339269999999992</v>
      </c>
      <c r="F22390" s="429">
        <v>13.278283000000002</v>
      </c>
    </row>
    <row r="22391" spans="1:6" x14ac:dyDescent="0.3">
      <c r="A22391" s="336">
        <v>71111</v>
      </c>
      <c r="B22391" s="2" t="s">
        <v>295</v>
      </c>
      <c r="C22391" s="429">
        <v>7.1491449999999999</v>
      </c>
      <c r="D22391" s="429">
        <v>2.795048</v>
      </c>
      <c r="E22391" s="429">
        <v>4.3540969999999994</v>
      </c>
      <c r="F22391" s="429">
        <v>13.332779999999993</v>
      </c>
    </row>
    <row r="22392" spans="1:6" x14ac:dyDescent="0.3">
      <c r="A22392" s="336">
        <v>71112</v>
      </c>
      <c r="B22392" s="2" t="s">
        <v>295</v>
      </c>
      <c r="C22392" s="429">
        <v>7.081696</v>
      </c>
      <c r="D22392" s="429">
        <v>2.7499820000000001</v>
      </c>
      <c r="E22392" s="429">
        <v>4.3317139999999998</v>
      </c>
      <c r="F22392" s="429">
        <v>13.440703000000013</v>
      </c>
    </row>
    <row r="22393" spans="1:6" x14ac:dyDescent="0.3">
      <c r="A22393" s="336">
        <v>71115</v>
      </c>
      <c r="B22393" s="2" t="s">
        <v>295</v>
      </c>
      <c r="C22393" s="429">
        <v>7.0454299999999996</v>
      </c>
      <c r="D22393" s="429">
        <v>2.8067139999999999</v>
      </c>
      <c r="E22393" s="429">
        <v>4.2387160000000002</v>
      </c>
      <c r="F22393" s="429">
        <v>13.016567000000009</v>
      </c>
    </row>
    <row r="22394" spans="1:6" x14ac:dyDescent="0.3">
      <c r="A22394" s="336">
        <v>71118</v>
      </c>
      <c r="B22394" s="2" t="s">
        <v>295</v>
      </c>
      <c r="C22394" s="429">
        <v>7.1140420000000004</v>
      </c>
      <c r="D22394" s="429">
        <v>2.7218149999999999</v>
      </c>
      <c r="E22394" s="429">
        <v>4.3922270000000001</v>
      </c>
      <c r="F22394" s="429">
        <v>13.650147999999987</v>
      </c>
    </row>
    <row r="22395" spans="1:6" x14ac:dyDescent="0.3">
      <c r="A22395" s="336">
        <v>71119</v>
      </c>
      <c r="B22395" s="2" t="s">
        <v>295</v>
      </c>
      <c r="C22395" s="429">
        <v>7.1459080000000004</v>
      </c>
      <c r="D22395" s="429">
        <v>2.7544420000000001</v>
      </c>
      <c r="E22395" s="429">
        <v>4.3914660000000003</v>
      </c>
      <c r="F22395" s="429">
        <v>13.16645699999998</v>
      </c>
    </row>
    <row r="22396" spans="1:6" x14ac:dyDescent="0.3">
      <c r="A22396" s="336">
        <v>71129</v>
      </c>
      <c r="B22396" s="2" t="s">
        <v>298</v>
      </c>
      <c r="C22396" s="429">
        <v>6.6204280000000004</v>
      </c>
      <c r="D22396" s="429">
        <v>2.2396340000000001</v>
      </c>
      <c r="E22396" s="429">
        <v>4.3807939999999999</v>
      </c>
      <c r="F22396" s="429">
        <v>13.235531999999992</v>
      </c>
    </row>
    <row r="22397" spans="1:6" x14ac:dyDescent="0.3">
      <c r="A22397" s="336">
        <v>71201</v>
      </c>
      <c r="B22397" s="2" t="s">
        <v>298</v>
      </c>
      <c r="C22397" s="429">
        <v>6.2501980000000001</v>
      </c>
      <c r="D22397" s="429">
        <v>2.5231780000000001</v>
      </c>
      <c r="E22397" s="429">
        <v>3.72702</v>
      </c>
      <c r="F22397" s="429">
        <v>7.0890199999999979</v>
      </c>
    </row>
    <row r="22398" spans="1:6" x14ac:dyDescent="0.3">
      <c r="A22398" s="336">
        <v>71202</v>
      </c>
      <c r="B22398" s="2" t="s">
        <v>298</v>
      </c>
      <c r="C22398" s="429">
        <v>6.2400029999999997</v>
      </c>
      <c r="D22398" s="429">
        <v>2.588403</v>
      </c>
      <c r="E22398" s="429">
        <v>3.6515999999999997</v>
      </c>
      <c r="F22398" s="429">
        <v>6.7581340000000125</v>
      </c>
    </row>
    <row r="22399" spans="1:6" x14ac:dyDescent="0.3">
      <c r="A22399" s="336">
        <v>71203</v>
      </c>
      <c r="B22399" s="2" t="s">
        <v>298</v>
      </c>
      <c r="C22399" s="429">
        <v>6.2504790000000003</v>
      </c>
      <c r="D22399" s="429">
        <v>2.5403280000000001</v>
      </c>
      <c r="E22399" s="429">
        <v>3.7101510000000002</v>
      </c>
      <c r="F22399" s="429">
        <v>6.6904169999999965</v>
      </c>
    </row>
    <row r="22400" spans="1:6" x14ac:dyDescent="0.3">
      <c r="A22400" s="336">
        <v>71209</v>
      </c>
      <c r="B22400" s="2" t="s">
        <v>298</v>
      </c>
      <c r="C22400" s="429">
        <v>6.2405980000000003</v>
      </c>
      <c r="D22400" s="429">
        <v>2.5012780000000001</v>
      </c>
      <c r="E22400" s="429">
        <v>3.7393200000000002</v>
      </c>
      <c r="F22400" s="429">
        <v>7.1577509999999975</v>
      </c>
    </row>
    <row r="22401" spans="1:6" x14ac:dyDescent="0.3">
      <c r="A22401" s="336">
        <v>71219</v>
      </c>
      <c r="B22401" s="2" t="s">
        <v>293</v>
      </c>
      <c r="C22401" s="429">
        <v>6.8159609999999997</v>
      </c>
      <c r="D22401" s="429">
        <v>3.303852</v>
      </c>
      <c r="E22401" s="429">
        <v>3.5121089999999997</v>
      </c>
      <c r="F22401" s="429">
        <v>5.1729970000000023</v>
      </c>
    </row>
    <row r="22402" spans="1:6" x14ac:dyDescent="0.3">
      <c r="A22402" s="336">
        <v>71220</v>
      </c>
      <c r="B22402" s="2" t="s">
        <v>298</v>
      </c>
      <c r="C22402" s="429">
        <v>6.2887019999999998</v>
      </c>
      <c r="D22402" s="429">
        <v>2.6504020000000001</v>
      </c>
      <c r="E22402" s="429">
        <v>3.6382999999999996</v>
      </c>
      <c r="F22402" s="429">
        <v>5.4840710000000072</v>
      </c>
    </row>
    <row r="22403" spans="1:6" x14ac:dyDescent="0.3">
      <c r="A22403" s="336">
        <v>71222</v>
      </c>
      <c r="B22403" s="2" t="s">
        <v>293</v>
      </c>
      <c r="C22403" s="429">
        <v>6.8164600000000002</v>
      </c>
      <c r="D22403" s="429">
        <v>2.9365990000000002</v>
      </c>
      <c r="E22403" s="429">
        <v>3.879861</v>
      </c>
      <c r="F22403" s="429">
        <v>8.0183090000000021</v>
      </c>
    </row>
    <row r="22404" spans="1:6" x14ac:dyDescent="0.3">
      <c r="A22404" s="336">
        <v>71223</v>
      </c>
      <c r="B22404" s="2" t="s">
        <v>298</v>
      </c>
      <c r="C22404" s="429">
        <v>6.2919749999999999</v>
      </c>
      <c r="D22404" s="429">
        <v>2.5686770000000001</v>
      </c>
      <c r="E22404" s="429">
        <v>3.7232979999999998</v>
      </c>
      <c r="F22404" s="429">
        <v>5.367951000000005</v>
      </c>
    </row>
    <row r="22405" spans="1:6" x14ac:dyDescent="0.3">
      <c r="A22405" s="336">
        <v>71225</v>
      </c>
      <c r="B22405" s="2" t="s">
        <v>298</v>
      </c>
      <c r="C22405" s="429">
        <v>6.2993410000000001</v>
      </c>
      <c r="D22405" s="429">
        <v>2.7364649999999999</v>
      </c>
      <c r="E22405" s="429">
        <v>3.5628760000000002</v>
      </c>
      <c r="F22405" s="429">
        <v>6.3980200000000025</v>
      </c>
    </row>
    <row r="22406" spans="1:6" x14ac:dyDescent="0.3">
      <c r="A22406" s="336">
        <v>71226</v>
      </c>
      <c r="B22406" s="2" t="s">
        <v>293</v>
      </c>
      <c r="C22406" s="429">
        <v>6.7232849999999997</v>
      </c>
      <c r="D22406" s="429">
        <v>3.1884389999999998</v>
      </c>
      <c r="E22406" s="429">
        <v>3.5348459999999999</v>
      </c>
      <c r="F22406" s="429">
        <v>6.2513830000000112</v>
      </c>
    </row>
    <row r="22407" spans="1:6" x14ac:dyDescent="0.3">
      <c r="A22407" s="336">
        <v>71227</v>
      </c>
      <c r="B22407" s="2" t="s">
        <v>293</v>
      </c>
      <c r="C22407" s="429">
        <v>6.7868700000000004</v>
      </c>
      <c r="D22407" s="429">
        <v>3.2322739999999999</v>
      </c>
      <c r="E22407" s="429">
        <v>3.5545960000000005</v>
      </c>
      <c r="F22407" s="429">
        <v>6.665660999999993</v>
      </c>
    </row>
    <row r="22408" spans="1:6" x14ac:dyDescent="0.3">
      <c r="A22408" s="336">
        <v>71229</v>
      </c>
      <c r="B22408" s="2" t="s">
        <v>298</v>
      </c>
      <c r="C22408" s="429">
        <v>6.2401809999999998</v>
      </c>
      <c r="D22408" s="429">
        <v>2.5976089999999998</v>
      </c>
      <c r="E22408" s="429">
        <v>3.6425719999999999</v>
      </c>
      <c r="F22408" s="429">
        <v>5.8077040000000153</v>
      </c>
    </row>
    <row r="22409" spans="1:6" x14ac:dyDescent="0.3">
      <c r="A22409" s="336">
        <v>71232</v>
      </c>
      <c r="B22409" s="2" t="s">
        <v>298</v>
      </c>
      <c r="C22409" s="429">
        <v>6.1958120000000001</v>
      </c>
      <c r="D22409" s="429">
        <v>2.6120709999999998</v>
      </c>
      <c r="E22409" s="429">
        <v>3.5837410000000003</v>
      </c>
      <c r="F22409" s="429">
        <v>5.4358739999999912</v>
      </c>
    </row>
    <row r="22410" spans="1:6" x14ac:dyDescent="0.3">
      <c r="A22410" s="336">
        <v>71234</v>
      </c>
      <c r="B22410" s="2" t="s">
        <v>298</v>
      </c>
      <c r="C22410" s="429">
        <v>6.3265719999999996</v>
      </c>
      <c r="D22410" s="429">
        <v>2.7141549999999999</v>
      </c>
      <c r="E22410" s="429">
        <v>3.6124169999999998</v>
      </c>
      <c r="F22410" s="429">
        <v>6.6619529999999827</v>
      </c>
    </row>
    <row r="22411" spans="1:6" x14ac:dyDescent="0.3">
      <c r="A22411" s="336">
        <v>71235</v>
      </c>
      <c r="B22411" s="2" t="s">
        <v>293</v>
      </c>
      <c r="C22411" s="429">
        <v>6.7870590000000002</v>
      </c>
      <c r="D22411" s="429">
        <v>3.030538</v>
      </c>
      <c r="E22411" s="429">
        <v>3.7565210000000002</v>
      </c>
      <c r="F22411" s="429">
        <v>7.7668220000000048</v>
      </c>
    </row>
    <row r="22412" spans="1:6" x14ac:dyDescent="0.3">
      <c r="A22412" s="336">
        <v>71237</v>
      </c>
      <c r="B22412" s="2" t="s">
        <v>298</v>
      </c>
      <c r="C22412" s="429">
        <v>6.2148479999999999</v>
      </c>
      <c r="D22412" s="429">
        <v>2.5429390000000001</v>
      </c>
      <c r="E22412" s="429">
        <v>3.6719089999999999</v>
      </c>
      <c r="F22412" s="429">
        <v>5.4502489999999995</v>
      </c>
    </row>
    <row r="22413" spans="1:6" x14ac:dyDescent="0.3">
      <c r="A22413" s="336">
        <v>71238</v>
      </c>
      <c r="B22413" s="2" t="s">
        <v>293</v>
      </c>
      <c r="C22413" s="429">
        <v>6.780259</v>
      </c>
      <c r="D22413" s="429">
        <v>3.2627039999999998</v>
      </c>
      <c r="E22413" s="429">
        <v>3.5175550000000002</v>
      </c>
      <c r="F22413" s="429">
        <v>6.2410609999999807</v>
      </c>
    </row>
    <row r="22414" spans="1:6" x14ac:dyDescent="0.3">
      <c r="A22414" s="336">
        <v>71241</v>
      </c>
      <c r="B22414" s="2" t="s">
        <v>293</v>
      </c>
      <c r="C22414" s="429">
        <v>6.8417750000000002</v>
      </c>
      <c r="D22414" s="429">
        <v>3.1863429999999999</v>
      </c>
      <c r="E22414" s="429">
        <v>3.6554320000000002</v>
      </c>
      <c r="F22414" s="429">
        <v>6.9006160000000065</v>
      </c>
    </row>
    <row r="22415" spans="1:6" x14ac:dyDescent="0.3">
      <c r="A22415" s="336">
        <v>71243</v>
      </c>
      <c r="B22415" s="2" t="s">
        <v>293</v>
      </c>
      <c r="C22415" s="429">
        <v>6.7625859999999998</v>
      </c>
      <c r="D22415" s="429">
        <v>3.2439499999999999</v>
      </c>
      <c r="E22415" s="429">
        <v>3.5186359999999999</v>
      </c>
      <c r="F22415" s="429">
        <v>3.8941549999999907</v>
      </c>
    </row>
    <row r="22416" spans="1:6" x14ac:dyDescent="0.3">
      <c r="A22416" s="336">
        <v>71245</v>
      </c>
      <c r="B22416" s="2" t="s">
        <v>293</v>
      </c>
      <c r="C22416" s="429">
        <v>6.7709820000000001</v>
      </c>
      <c r="D22416" s="429">
        <v>3.0814979999999998</v>
      </c>
      <c r="E22416" s="429">
        <v>3.6894840000000002</v>
      </c>
      <c r="F22416" s="429">
        <v>7.5350450000000038</v>
      </c>
    </row>
    <row r="22417" spans="1:6" x14ac:dyDescent="0.3">
      <c r="A22417" s="336">
        <v>71250</v>
      </c>
      <c r="B22417" s="2" t="s">
        <v>298</v>
      </c>
      <c r="C22417" s="429">
        <v>6.2886300000000004</v>
      </c>
      <c r="D22417" s="429">
        <v>2.4953729999999998</v>
      </c>
      <c r="E22417" s="429">
        <v>3.7932570000000005</v>
      </c>
      <c r="F22417" s="429">
        <v>5.6018700000000052</v>
      </c>
    </row>
    <row r="22418" spans="1:6" x14ac:dyDescent="0.3">
      <c r="A22418" s="336">
        <v>71251</v>
      </c>
      <c r="B22418" s="2" t="s">
        <v>293</v>
      </c>
      <c r="C22418" s="429">
        <v>6.714359</v>
      </c>
      <c r="D22418" s="429">
        <v>3.1049790000000002</v>
      </c>
      <c r="E22418" s="429">
        <v>3.6093799999999998</v>
      </c>
      <c r="F22418" s="429">
        <v>7.1515320000000031</v>
      </c>
    </row>
    <row r="22419" spans="1:6" x14ac:dyDescent="0.3">
      <c r="A22419" s="336">
        <v>71254</v>
      </c>
      <c r="B22419" s="2" t="s">
        <v>298</v>
      </c>
      <c r="C22419" s="429">
        <v>6.2169449999999999</v>
      </c>
      <c r="D22419" s="429">
        <v>2.380449</v>
      </c>
      <c r="E22419" s="429">
        <v>3.8364959999999999</v>
      </c>
      <c r="F22419" s="429">
        <v>5.4433090000000135</v>
      </c>
    </row>
    <row r="22420" spans="1:6" x14ac:dyDescent="0.3">
      <c r="A22420" s="336">
        <v>71256</v>
      </c>
      <c r="B22420" s="2" t="s">
        <v>293</v>
      </c>
      <c r="C22420" s="429">
        <v>6.8551460000000004</v>
      </c>
      <c r="D22420" s="429">
        <v>2.800027</v>
      </c>
      <c r="E22420" s="429">
        <v>4.0551190000000004</v>
      </c>
      <c r="F22420" s="429">
        <v>8.4224969999999928</v>
      </c>
    </row>
    <row r="22421" spans="1:6" x14ac:dyDescent="0.3">
      <c r="A22421" s="336">
        <v>71259</v>
      </c>
      <c r="B22421" s="2" t="s">
        <v>293</v>
      </c>
      <c r="C22421" s="429">
        <v>6.8200770000000004</v>
      </c>
      <c r="D22421" s="429">
        <v>3.287013</v>
      </c>
      <c r="E22421" s="429">
        <v>3.5330640000000004</v>
      </c>
      <c r="F22421" s="429">
        <v>5.5093300000000127</v>
      </c>
    </row>
    <row r="22422" spans="1:6" x14ac:dyDescent="0.3">
      <c r="A22422" s="336">
        <v>71260</v>
      </c>
      <c r="B22422" s="2" t="s">
        <v>293</v>
      </c>
      <c r="C22422" s="429">
        <v>6.8624840000000003</v>
      </c>
      <c r="D22422" s="429">
        <v>3.1829830000000001</v>
      </c>
      <c r="E22422" s="429">
        <v>3.6795010000000001</v>
      </c>
      <c r="F22422" s="429">
        <v>6.5903800000000032</v>
      </c>
    </row>
    <row r="22423" spans="1:6" x14ac:dyDescent="0.3">
      <c r="A22423" s="336">
        <v>71261</v>
      </c>
      <c r="B22423" s="2" t="s">
        <v>298</v>
      </c>
      <c r="C22423" s="429">
        <v>6.2505319999999998</v>
      </c>
      <c r="D22423" s="429">
        <v>2.5841219999999998</v>
      </c>
      <c r="E22423" s="429">
        <v>3.6664099999999999</v>
      </c>
      <c r="F22423" s="429">
        <v>5.2587139999999906</v>
      </c>
    </row>
    <row r="22424" spans="1:6" x14ac:dyDescent="0.3">
      <c r="A22424" s="336">
        <v>71263</v>
      </c>
      <c r="B22424" s="2" t="s">
        <v>298</v>
      </c>
      <c r="C22424" s="429">
        <v>6.2397869999999998</v>
      </c>
      <c r="D22424" s="429">
        <v>2.443651</v>
      </c>
      <c r="E22424" s="429">
        <v>3.7961359999999997</v>
      </c>
      <c r="F22424" s="429">
        <v>5.5043539999999993</v>
      </c>
    </row>
    <row r="22425" spans="1:6" x14ac:dyDescent="0.3">
      <c r="A22425" s="336">
        <v>71264</v>
      </c>
      <c r="B22425" s="2" t="s">
        <v>298</v>
      </c>
      <c r="C22425" s="429">
        <v>6.2410189999999997</v>
      </c>
      <c r="D22425" s="429">
        <v>2.5885150000000001</v>
      </c>
      <c r="E22425" s="429">
        <v>3.6525039999999995</v>
      </c>
      <c r="F22425" s="429">
        <v>5.6695279999999997</v>
      </c>
    </row>
    <row r="22426" spans="1:6" x14ac:dyDescent="0.3">
      <c r="A22426" s="336">
        <v>71266</v>
      </c>
      <c r="B22426" s="2" t="s">
        <v>298</v>
      </c>
      <c r="C22426" s="429">
        <v>6.2141500000000001</v>
      </c>
      <c r="D22426" s="429">
        <v>2.507593</v>
      </c>
      <c r="E22426" s="429">
        <v>3.7065570000000001</v>
      </c>
      <c r="F22426" s="429">
        <v>5.3918629999999865</v>
      </c>
    </row>
    <row r="22427" spans="1:6" x14ac:dyDescent="0.3">
      <c r="A22427" s="336">
        <v>71268</v>
      </c>
      <c r="B22427" s="2" t="s">
        <v>293</v>
      </c>
      <c r="C22427" s="429">
        <v>6.7430680000000001</v>
      </c>
      <c r="D22427" s="429">
        <v>3.0891760000000001</v>
      </c>
      <c r="E22427" s="429">
        <v>3.6538919999999999</v>
      </c>
      <c r="F22427" s="429">
        <v>7.6460469999999816</v>
      </c>
    </row>
    <row r="22428" spans="1:6" x14ac:dyDescent="0.3">
      <c r="A22428" s="336">
        <v>71269</v>
      </c>
      <c r="B22428" s="2" t="s">
        <v>298</v>
      </c>
      <c r="C22428" s="429">
        <v>6.2299810000000004</v>
      </c>
      <c r="D22428" s="429">
        <v>2.6233240000000002</v>
      </c>
      <c r="E22428" s="429">
        <v>3.6066570000000002</v>
      </c>
      <c r="F22428" s="429">
        <v>5.8530569999999926</v>
      </c>
    </row>
    <row r="22429" spans="1:6" x14ac:dyDescent="0.3">
      <c r="A22429" s="336">
        <v>71270</v>
      </c>
      <c r="B22429" s="2" t="s">
        <v>293</v>
      </c>
      <c r="C22429" s="429">
        <v>6.7705570000000002</v>
      </c>
      <c r="D22429" s="429">
        <v>3.1325789999999998</v>
      </c>
      <c r="E22429" s="429">
        <v>3.6379780000000004</v>
      </c>
      <c r="F22429" s="429">
        <v>7.1941079999999928</v>
      </c>
    </row>
    <row r="22430" spans="1:6" x14ac:dyDescent="0.3">
      <c r="A22430" s="336">
        <v>71275</v>
      </c>
      <c r="B22430" s="2" t="s">
        <v>293</v>
      </c>
      <c r="C22430" s="429">
        <v>6.7640159999999998</v>
      </c>
      <c r="D22430" s="429">
        <v>3.0471919999999999</v>
      </c>
      <c r="E22430" s="429">
        <v>3.7168239999999999</v>
      </c>
      <c r="F22430" s="429">
        <v>7.9173640000000134</v>
      </c>
    </row>
    <row r="22431" spans="1:6" x14ac:dyDescent="0.3">
      <c r="A22431" s="336">
        <v>71276</v>
      </c>
      <c r="B22431" s="2" t="s">
        <v>298</v>
      </c>
      <c r="C22431" s="429">
        <v>6.1805089999999998</v>
      </c>
      <c r="D22431" s="429">
        <v>2.4488310000000002</v>
      </c>
      <c r="E22431" s="429">
        <v>3.7316779999999996</v>
      </c>
      <c r="F22431" s="429">
        <v>5.6984860000000026</v>
      </c>
    </row>
    <row r="22432" spans="1:6" x14ac:dyDescent="0.3">
      <c r="A22432" s="336">
        <v>71277</v>
      </c>
      <c r="B22432" s="2" t="s">
        <v>293</v>
      </c>
      <c r="C22432" s="429">
        <v>6.8487720000000003</v>
      </c>
      <c r="D22432" s="429">
        <v>2.8866909999999999</v>
      </c>
      <c r="E22432" s="429">
        <v>3.9620810000000004</v>
      </c>
      <c r="F22432" s="429">
        <v>7.7910159999999848</v>
      </c>
    </row>
    <row r="22433" spans="1:6" x14ac:dyDescent="0.3">
      <c r="A22433" s="336">
        <v>71280</v>
      </c>
      <c r="B22433" s="2" t="s">
        <v>298</v>
      </c>
      <c r="C22433" s="429">
        <v>6.2870179999999998</v>
      </c>
      <c r="D22433" s="429">
        <v>2.6109230000000001</v>
      </c>
      <c r="E22433" s="429">
        <v>3.6760949999999997</v>
      </c>
      <c r="F22433" s="429">
        <v>6.3142609999999948</v>
      </c>
    </row>
    <row r="22434" spans="1:6" x14ac:dyDescent="0.3">
      <c r="A22434" s="336">
        <v>71282</v>
      </c>
      <c r="B22434" s="2" t="s">
        <v>293</v>
      </c>
      <c r="C22434" s="429">
        <v>6.7987580000000003</v>
      </c>
      <c r="D22434" s="429">
        <v>3.140552</v>
      </c>
      <c r="E22434" s="429">
        <v>3.6582060000000003</v>
      </c>
      <c r="F22434" s="429">
        <v>5.6644029999999859</v>
      </c>
    </row>
    <row r="22435" spans="1:6" x14ac:dyDescent="0.3">
      <c r="A22435" s="336">
        <v>71286</v>
      </c>
      <c r="B22435" s="2" t="s">
        <v>298</v>
      </c>
      <c r="C22435" s="429">
        <v>6.1950229999999999</v>
      </c>
      <c r="D22435" s="429">
        <v>2.432499</v>
      </c>
      <c r="E22435" s="429">
        <v>3.762524</v>
      </c>
      <c r="F22435" s="429">
        <v>5.5480240000000052</v>
      </c>
    </row>
    <row r="22436" spans="1:6" x14ac:dyDescent="0.3">
      <c r="A22436" s="336">
        <v>71291</v>
      </c>
      <c r="B22436" s="2" t="s">
        <v>298</v>
      </c>
      <c r="C22436" s="429">
        <v>6.288729</v>
      </c>
      <c r="D22436" s="429">
        <v>2.608959</v>
      </c>
      <c r="E22436" s="429">
        <v>3.67977</v>
      </c>
      <c r="F22436" s="429">
        <v>6.7213550000000097</v>
      </c>
    </row>
    <row r="22437" spans="1:6" x14ac:dyDescent="0.3">
      <c r="A22437" s="336">
        <v>71292</v>
      </c>
      <c r="B22437" s="2" t="s">
        <v>298</v>
      </c>
      <c r="C22437" s="429">
        <v>6.265625</v>
      </c>
      <c r="D22437" s="429">
        <v>2.68648</v>
      </c>
      <c r="E22437" s="429">
        <v>3.579145</v>
      </c>
      <c r="F22437" s="429">
        <v>6.4172989999999999</v>
      </c>
    </row>
    <row r="22438" spans="1:6" x14ac:dyDescent="0.3">
      <c r="A22438" s="336">
        <v>71295</v>
      </c>
      <c r="B22438" s="2" t="s">
        <v>293</v>
      </c>
      <c r="C22438" s="429">
        <v>6.7782559999999998</v>
      </c>
      <c r="D22438" s="429">
        <v>3.266197</v>
      </c>
      <c r="E22438" s="429">
        <v>3.5120589999999998</v>
      </c>
      <c r="F22438" s="429">
        <v>4.5353909999999829</v>
      </c>
    </row>
    <row r="22439" spans="1:6" x14ac:dyDescent="0.3">
      <c r="A22439" s="336">
        <v>71301</v>
      </c>
      <c r="B22439" s="2" t="s">
        <v>293</v>
      </c>
      <c r="C22439" s="429">
        <v>6.6812719999999999</v>
      </c>
      <c r="D22439" s="429">
        <v>3.4839690000000001</v>
      </c>
      <c r="E22439" s="429">
        <v>3.1973029999999998</v>
      </c>
      <c r="F22439" s="429">
        <v>2.526962999999995</v>
      </c>
    </row>
    <row r="22440" spans="1:6" x14ac:dyDescent="0.3">
      <c r="A22440" s="336">
        <v>71302</v>
      </c>
      <c r="B22440" s="2" t="s">
        <v>293</v>
      </c>
      <c r="C22440" s="429">
        <v>6.6804649999999999</v>
      </c>
      <c r="D22440" s="429">
        <v>3.6244689999999999</v>
      </c>
      <c r="E22440" s="429">
        <v>3.0559959999999999</v>
      </c>
      <c r="F22440" s="429">
        <v>1.5400700000000072</v>
      </c>
    </row>
    <row r="22441" spans="1:6" x14ac:dyDescent="0.3">
      <c r="A22441" s="336">
        <v>71303</v>
      </c>
      <c r="B22441" s="2" t="s">
        <v>293</v>
      </c>
      <c r="C22441" s="429">
        <v>6.6776059999999999</v>
      </c>
      <c r="D22441" s="429">
        <v>3.3859859999999999</v>
      </c>
      <c r="E22441" s="429">
        <v>3.29162</v>
      </c>
      <c r="F22441" s="429">
        <v>3.4793599999999927</v>
      </c>
    </row>
    <row r="22442" spans="1:6" x14ac:dyDescent="0.3">
      <c r="A22442" s="336">
        <v>71316</v>
      </c>
      <c r="B22442" s="2" t="s">
        <v>293</v>
      </c>
      <c r="C22442" s="429">
        <v>6.648371</v>
      </c>
      <c r="D22442" s="429">
        <v>3.7294969999999998</v>
      </c>
      <c r="E22442" s="429">
        <v>2.9188740000000002</v>
      </c>
      <c r="F22442" s="429">
        <v>9.644700000001194E-2</v>
      </c>
    </row>
    <row r="22443" spans="1:6" x14ac:dyDescent="0.3">
      <c r="A22443" s="336">
        <v>71322</v>
      </c>
      <c r="B22443" s="2" t="s">
        <v>293</v>
      </c>
      <c r="C22443" s="429">
        <v>6.614636</v>
      </c>
      <c r="D22443" s="429">
        <v>4.2235810000000003</v>
      </c>
      <c r="E22443" s="429">
        <v>2.3910549999999997</v>
      </c>
      <c r="F22443" s="429">
        <v>-0.67672699999999253</v>
      </c>
    </row>
    <row r="22444" spans="1:6" x14ac:dyDescent="0.3">
      <c r="A22444" s="336">
        <v>71323</v>
      </c>
      <c r="B22444" s="2" t="s">
        <v>293</v>
      </c>
      <c r="C22444" s="429">
        <v>6.6651980000000002</v>
      </c>
      <c r="D22444" s="429">
        <v>3.3323019999999999</v>
      </c>
      <c r="E22444" s="429">
        <v>3.3328960000000003</v>
      </c>
      <c r="F22444" s="429">
        <v>1.7889540000000039</v>
      </c>
    </row>
    <row r="22445" spans="1:6" x14ac:dyDescent="0.3">
      <c r="A22445" s="336">
        <v>71325</v>
      </c>
      <c r="B22445" s="2" t="s">
        <v>293</v>
      </c>
      <c r="C22445" s="429">
        <v>6.6567559999999997</v>
      </c>
      <c r="D22445" s="429">
        <v>3.967085</v>
      </c>
      <c r="E22445" s="429">
        <v>2.6896709999999997</v>
      </c>
      <c r="F22445" s="429">
        <v>0.35801099999999053</v>
      </c>
    </row>
    <row r="22446" spans="1:6" x14ac:dyDescent="0.3">
      <c r="A22446" s="336">
        <v>71326</v>
      </c>
      <c r="B22446" s="2" t="s">
        <v>293</v>
      </c>
      <c r="C22446" s="429">
        <v>6.7094480000000001</v>
      </c>
      <c r="D22446" s="429">
        <v>3.2238889999999998</v>
      </c>
      <c r="E22446" s="429">
        <v>3.4855590000000003</v>
      </c>
      <c r="F22446" s="429">
        <v>3.2596479999999914</v>
      </c>
    </row>
    <row r="22447" spans="1:6" x14ac:dyDescent="0.3">
      <c r="A22447" s="336">
        <v>71327</v>
      </c>
      <c r="B22447" s="2" t="s">
        <v>293</v>
      </c>
      <c r="C22447" s="429">
        <v>6.6591469999999999</v>
      </c>
      <c r="D22447" s="429">
        <v>4.1093250000000001</v>
      </c>
      <c r="E22447" s="429">
        <v>2.5498219999999998</v>
      </c>
      <c r="F22447" s="429">
        <v>-0.74954899999999469</v>
      </c>
    </row>
    <row r="22448" spans="1:6" x14ac:dyDescent="0.3">
      <c r="A22448" s="336">
        <v>71328</v>
      </c>
      <c r="B22448" s="2" t="s">
        <v>293</v>
      </c>
      <c r="C22448" s="429">
        <v>6.6754860000000003</v>
      </c>
      <c r="D22448" s="429">
        <v>3.085181</v>
      </c>
      <c r="E22448" s="429">
        <v>3.5903050000000003</v>
      </c>
      <c r="F22448" s="429">
        <v>2.636811999999999</v>
      </c>
    </row>
    <row r="22449" spans="1:6" x14ac:dyDescent="0.3">
      <c r="A22449" s="336">
        <v>71331</v>
      </c>
      <c r="B22449" s="2" t="s">
        <v>293</v>
      </c>
      <c r="C22449" s="429">
        <v>6.6544359999999996</v>
      </c>
      <c r="D22449" s="429">
        <v>3.4379849999999998</v>
      </c>
      <c r="E22449" s="429">
        <v>3.2164509999999997</v>
      </c>
      <c r="F22449" s="429">
        <v>1.3169680000000028</v>
      </c>
    </row>
    <row r="22450" spans="1:6" x14ac:dyDescent="0.3">
      <c r="A22450" s="336">
        <v>71333</v>
      </c>
      <c r="B22450" s="2" t="s">
        <v>293</v>
      </c>
      <c r="C22450" s="429">
        <v>6.6471920000000004</v>
      </c>
      <c r="D22450" s="429">
        <v>4.2260790000000004</v>
      </c>
      <c r="E22450" s="429">
        <v>2.4211130000000001</v>
      </c>
      <c r="F22450" s="429">
        <v>-1.0011970000000048</v>
      </c>
    </row>
    <row r="22451" spans="1:6" x14ac:dyDescent="0.3">
      <c r="A22451" s="336">
        <v>71334</v>
      </c>
      <c r="B22451" s="2" t="s">
        <v>293</v>
      </c>
      <c r="C22451" s="429">
        <v>6.706321</v>
      </c>
      <c r="D22451" s="429">
        <v>3.3345579999999999</v>
      </c>
      <c r="E22451" s="429">
        <v>3.3717630000000001</v>
      </c>
      <c r="F22451" s="429">
        <v>2.2602759999999975</v>
      </c>
    </row>
    <row r="22452" spans="1:6" x14ac:dyDescent="0.3">
      <c r="A22452" s="336">
        <v>71336</v>
      </c>
      <c r="B22452" s="2" t="s">
        <v>293</v>
      </c>
      <c r="C22452" s="429">
        <v>6.7307249999999996</v>
      </c>
      <c r="D22452" s="429">
        <v>3.2173259999999999</v>
      </c>
      <c r="E22452" s="429">
        <v>3.5133989999999997</v>
      </c>
      <c r="F22452" s="429">
        <v>4.0216350000000105</v>
      </c>
    </row>
    <row r="22453" spans="1:6" x14ac:dyDescent="0.3">
      <c r="A22453" s="336">
        <v>71340</v>
      </c>
      <c r="B22453" s="2" t="s">
        <v>293</v>
      </c>
      <c r="C22453" s="429">
        <v>6.7409999999999997</v>
      </c>
      <c r="D22453" s="429">
        <v>3.1818499999999998</v>
      </c>
      <c r="E22453" s="429">
        <v>3.5591499999999998</v>
      </c>
      <c r="F22453" s="429">
        <v>3.5015569999999983</v>
      </c>
    </row>
    <row r="22454" spans="1:6" x14ac:dyDescent="0.3">
      <c r="A22454" s="336">
        <v>71341</v>
      </c>
      <c r="B22454" s="2" t="s">
        <v>293</v>
      </c>
      <c r="C22454" s="429">
        <v>6.6664279999999998</v>
      </c>
      <c r="D22454" s="429">
        <v>3.9554239999999998</v>
      </c>
      <c r="E22454" s="429">
        <v>2.711004</v>
      </c>
      <c r="F22454" s="429">
        <v>-0.11893000000000598</v>
      </c>
    </row>
    <row r="22455" spans="1:6" x14ac:dyDescent="0.3">
      <c r="A22455" s="336">
        <v>71342</v>
      </c>
      <c r="B22455" s="2" t="s">
        <v>293</v>
      </c>
      <c r="C22455" s="429">
        <v>6.6893219999999998</v>
      </c>
      <c r="D22455" s="429">
        <v>3.0358559999999999</v>
      </c>
      <c r="E22455" s="429">
        <v>3.6534659999999999</v>
      </c>
      <c r="F22455" s="429">
        <v>3.1836289999999963</v>
      </c>
    </row>
    <row r="22456" spans="1:6" x14ac:dyDescent="0.3">
      <c r="A22456" s="336">
        <v>71343</v>
      </c>
      <c r="B22456" s="2" t="s">
        <v>293</v>
      </c>
      <c r="C22456" s="429">
        <v>6.7065710000000003</v>
      </c>
      <c r="D22456" s="429">
        <v>3.3039239999999999</v>
      </c>
      <c r="E22456" s="429">
        <v>3.4026470000000004</v>
      </c>
      <c r="F22456" s="429">
        <v>2.0869379999999964</v>
      </c>
    </row>
    <row r="22457" spans="1:6" x14ac:dyDescent="0.3">
      <c r="A22457" s="336">
        <v>71346</v>
      </c>
      <c r="B22457" s="2" t="s">
        <v>293</v>
      </c>
      <c r="C22457" s="429">
        <v>6.6762680000000003</v>
      </c>
      <c r="D22457" s="429">
        <v>3.7876829999999999</v>
      </c>
      <c r="E22457" s="429">
        <v>2.8885850000000004</v>
      </c>
      <c r="F22457" s="429">
        <v>1.1193559999999891</v>
      </c>
    </row>
    <row r="22458" spans="1:6" x14ac:dyDescent="0.3">
      <c r="A22458" s="336">
        <v>71350</v>
      </c>
      <c r="B22458" s="2" t="s">
        <v>293</v>
      </c>
      <c r="C22458" s="429">
        <v>6.662426</v>
      </c>
      <c r="D22458" s="429">
        <v>3.9546030000000001</v>
      </c>
      <c r="E22458" s="429">
        <v>2.7078229999999999</v>
      </c>
      <c r="F22458" s="429">
        <v>-0.31516200000001504</v>
      </c>
    </row>
    <row r="22459" spans="1:6" x14ac:dyDescent="0.3">
      <c r="A22459" s="336">
        <v>71351</v>
      </c>
      <c r="B22459" s="2" t="s">
        <v>293</v>
      </c>
      <c r="C22459" s="429">
        <v>6.654522</v>
      </c>
      <c r="D22459" s="429">
        <v>3.7511510000000001</v>
      </c>
      <c r="E22459" s="429">
        <v>2.9033709999999999</v>
      </c>
      <c r="F22459" s="429">
        <v>0.2391189999999952</v>
      </c>
    </row>
    <row r="22460" spans="1:6" x14ac:dyDescent="0.3">
      <c r="A22460" s="336">
        <v>71353</v>
      </c>
      <c r="B22460" s="2" t="s">
        <v>293</v>
      </c>
      <c r="C22460" s="429">
        <v>6.6225870000000002</v>
      </c>
      <c r="D22460" s="429">
        <v>4.247052</v>
      </c>
      <c r="E22460" s="429">
        <v>2.3755350000000002</v>
      </c>
      <c r="F22460" s="429">
        <v>-0.93219299999999805</v>
      </c>
    </row>
    <row r="22461" spans="1:6" x14ac:dyDescent="0.3">
      <c r="A22461" s="336">
        <v>71354</v>
      </c>
      <c r="B22461" s="2" t="s">
        <v>293</v>
      </c>
      <c r="C22461" s="429">
        <v>6.6608989999999997</v>
      </c>
      <c r="D22461" s="429">
        <v>3.7018800000000001</v>
      </c>
      <c r="E22461" s="429">
        <v>2.9590189999999996</v>
      </c>
      <c r="F22461" s="429">
        <v>0.2736240000000052</v>
      </c>
    </row>
    <row r="22462" spans="1:6" x14ac:dyDescent="0.3">
      <c r="A22462" s="336">
        <v>71355</v>
      </c>
      <c r="B22462" s="2" t="s">
        <v>293</v>
      </c>
      <c r="C22462" s="429">
        <v>6.6535140000000004</v>
      </c>
      <c r="D22462" s="429">
        <v>3.9752130000000001</v>
      </c>
      <c r="E22462" s="429">
        <v>2.6783010000000003</v>
      </c>
      <c r="F22462" s="429">
        <v>-0.5140699999999967</v>
      </c>
    </row>
    <row r="22463" spans="1:6" x14ac:dyDescent="0.3">
      <c r="A22463" s="336">
        <v>71356</v>
      </c>
      <c r="B22463" s="2" t="s">
        <v>293</v>
      </c>
      <c r="C22463" s="429">
        <v>6.623424</v>
      </c>
      <c r="D22463" s="429">
        <v>4.2583989999999998</v>
      </c>
      <c r="E22463" s="429">
        <v>2.3650250000000002</v>
      </c>
      <c r="F22463" s="429">
        <v>-0.9795079999999956</v>
      </c>
    </row>
    <row r="22464" spans="1:6" x14ac:dyDescent="0.3">
      <c r="A22464" s="336">
        <v>71357</v>
      </c>
      <c r="B22464" s="2" t="s">
        <v>293</v>
      </c>
      <c r="C22464" s="429">
        <v>6.7044750000000004</v>
      </c>
      <c r="D22464" s="429">
        <v>3.039561</v>
      </c>
      <c r="E22464" s="429">
        <v>3.6649140000000004</v>
      </c>
      <c r="F22464" s="429">
        <v>5.2178700000000049</v>
      </c>
    </row>
    <row r="22465" spans="1:6" x14ac:dyDescent="0.3">
      <c r="A22465" s="336">
        <v>71358</v>
      </c>
      <c r="B22465" s="2" t="s">
        <v>293</v>
      </c>
      <c r="C22465" s="429">
        <v>6.6083689999999997</v>
      </c>
      <c r="D22465" s="429">
        <v>4.2653619999999997</v>
      </c>
      <c r="E22465" s="429">
        <v>2.3430070000000001</v>
      </c>
      <c r="F22465" s="429">
        <v>-0.9349019999999939</v>
      </c>
    </row>
    <row r="22466" spans="1:6" x14ac:dyDescent="0.3">
      <c r="A22466" s="336">
        <v>71360</v>
      </c>
      <c r="B22466" s="2" t="s">
        <v>293</v>
      </c>
      <c r="C22466" s="429">
        <v>6.6859739999999999</v>
      </c>
      <c r="D22466" s="429">
        <v>3.281342</v>
      </c>
      <c r="E22466" s="429">
        <v>3.4046319999999999</v>
      </c>
      <c r="F22466" s="429">
        <v>2.5740129999999937</v>
      </c>
    </row>
    <row r="22467" spans="1:6" x14ac:dyDescent="0.3">
      <c r="A22467" s="336">
        <v>71362</v>
      </c>
      <c r="B22467" s="2" t="s">
        <v>293</v>
      </c>
      <c r="C22467" s="429">
        <v>6.6432789999999997</v>
      </c>
      <c r="D22467" s="429">
        <v>4.1932970000000003</v>
      </c>
      <c r="E22467" s="429">
        <v>2.4499819999999994</v>
      </c>
      <c r="F22467" s="429">
        <v>-0.96802299999999519</v>
      </c>
    </row>
    <row r="22468" spans="1:6" x14ac:dyDescent="0.3">
      <c r="A22468" s="336">
        <v>71366</v>
      </c>
      <c r="B22468" s="2" t="s">
        <v>293</v>
      </c>
      <c r="C22468" s="429">
        <v>6.6920809999999999</v>
      </c>
      <c r="D22468" s="429">
        <v>3.0571670000000002</v>
      </c>
      <c r="E22468" s="429">
        <v>3.6349139999999998</v>
      </c>
      <c r="F22468" s="429">
        <v>4.4583999999999975</v>
      </c>
    </row>
    <row r="22469" spans="1:6" x14ac:dyDescent="0.3">
      <c r="A22469" s="336">
        <v>71367</v>
      </c>
      <c r="B22469" s="2" t="s">
        <v>293</v>
      </c>
      <c r="C22469" s="429">
        <v>6.6065519999999998</v>
      </c>
      <c r="D22469" s="429">
        <v>4.1953940000000003</v>
      </c>
      <c r="E22469" s="429">
        <v>2.4111579999999995</v>
      </c>
      <c r="F22469" s="429">
        <v>-0.271548000000017</v>
      </c>
    </row>
    <row r="22470" spans="1:6" x14ac:dyDescent="0.3">
      <c r="A22470" s="336">
        <v>71368</v>
      </c>
      <c r="B22470" s="2" t="s">
        <v>293</v>
      </c>
      <c r="C22470" s="429">
        <v>6.7372459999999998</v>
      </c>
      <c r="D22470" s="429">
        <v>3.2363949999999999</v>
      </c>
      <c r="E22470" s="429">
        <v>3.5008509999999999</v>
      </c>
      <c r="F22470" s="429">
        <v>3.4104849999999942</v>
      </c>
    </row>
    <row r="22471" spans="1:6" x14ac:dyDescent="0.3">
      <c r="A22471" s="336">
        <v>71369</v>
      </c>
      <c r="B22471" s="2" t="s">
        <v>293</v>
      </c>
      <c r="C22471" s="429">
        <v>6.6553769999999997</v>
      </c>
      <c r="D22471" s="429">
        <v>4.1313399999999998</v>
      </c>
      <c r="E22471" s="429">
        <v>2.5240369999999999</v>
      </c>
      <c r="F22471" s="429">
        <v>-0.8822320000000019</v>
      </c>
    </row>
    <row r="22472" spans="1:6" x14ac:dyDescent="0.3">
      <c r="A22472" s="336">
        <v>71371</v>
      </c>
      <c r="B22472" s="2" t="s">
        <v>293</v>
      </c>
      <c r="C22472" s="429">
        <v>6.7033889999999996</v>
      </c>
      <c r="D22472" s="429">
        <v>2.9245410000000001</v>
      </c>
      <c r="E22472" s="429">
        <v>3.7788479999999995</v>
      </c>
      <c r="F22472" s="429">
        <v>4.4133669999999938</v>
      </c>
    </row>
    <row r="22473" spans="1:6" x14ac:dyDescent="0.3">
      <c r="A22473" s="336">
        <v>71373</v>
      </c>
      <c r="B22473" s="2" t="s">
        <v>293</v>
      </c>
      <c r="C22473" s="429">
        <v>6.6840159999999997</v>
      </c>
      <c r="D22473" s="429">
        <v>3.5995599999999999</v>
      </c>
      <c r="E22473" s="429">
        <v>3.0844559999999999</v>
      </c>
      <c r="F22473" s="429">
        <v>0.6894100000000094</v>
      </c>
    </row>
    <row r="22474" spans="1:6" x14ac:dyDescent="0.3">
      <c r="A22474" s="336">
        <v>71375</v>
      </c>
      <c r="B22474" s="2" t="s">
        <v>293</v>
      </c>
      <c r="C22474" s="429">
        <v>6.6765100000000004</v>
      </c>
      <c r="D22474" s="429">
        <v>3.1445289999999999</v>
      </c>
      <c r="E22474" s="429">
        <v>3.5319810000000005</v>
      </c>
      <c r="F22474" s="429">
        <v>3.5368110000000073</v>
      </c>
    </row>
    <row r="22475" spans="1:6" x14ac:dyDescent="0.3">
      <c r="A22475" s="336">
        <v>71378</v>
      </c>
      <c r="B22475" s="2" t="s">
        <v>293</v>
      </c>
      <c r="C22475" s="429">
        <v>6.7526330000000003</v>
      </c>
      <c r="D22475" s="429">
        <v>3.2487240000000002</v>
      </c>
      <c r="E22475" s="429">
        <v>3.5039090000000002</v>
      </c>
      <c r="F22475" s="429">
        <v>3.7056150000000017</v>
      </c>
    </row>
    <row r="22476" spans="1:6" x14ac:dyDescent="0.3">
      <c r="A22476" s="336">
        <v>71401</v>
      </c>
      <c r="B22476" s="2" t="s">
        <v>293</v>
      </c>
      <c r="C22476" s="429">
        <v>6.7357740000000002</v>
      </c>
      <c r="D22476" s="429">
        <v>3.1452599999999999</v>
      </c>
      <c r="E22476" s="429">
        <v>3.5905140000000002</v>
      </c>
      <c r="F22476" s="429">
        <v>3.5657020000000017</v>
      </c>
    </row>
    <row r="22477" spans="1:6" x14ac:dyDescent="0.3">
      <c r="A22477" s="336">
        <v>71403</v>
      </c>
      <c r="B22477" s="2" t="s">
        <v>298</v>
      </c>
      <c r="C22477" s="429">
        <v>6.1694789999999999</v>
      </c>
      <c r="D22477" s="429">
        <v>2.9998070000000001</v>
      </c>
      <c r="E22477" s="429">
        <v>3.1696719999999998</v>
      </c>
      <c r="F22477" s="429">
        <v>7.1670000000000087</v>
      </c>
    </row>
    <row r="22478" spans="1:6" x14ac:dyDescent="0.3">
      <c r="A22478" s="336">
        <v>71404</v>
      </c>
      <c r="B22478" s="2" t="s">
        <v>293</v>
      </c>
      <c r="C22478" s="429">
        <v>6.6837460000000002</v>
      </c>
      <c r="D22478" s="429">
        <v>3.0582829999999999</v>
      </c>
      <c r="E22478" s="429">
        <v>3.6254630000000003</v>
      </c>
      <c r="F22478" s="429">
        <v>6.6674539999999993</v>
      </c>
    </row>
    <row r="22479" spans="1:6" x14ac:dyDescent="0.3">
      <c r="A22479" s="336">
        <v>71405</v>
      </c>
      <c r="B22479" s="2" t="s">
        <v>293</v>
      </c>
      <c r="C22479" s="429">
        <v>6.7015349999999998</v>
      </c>
      <c r="D22479" s="429">
        <v>3.0865909999999999</v>
      </c>
      <c r="E22479" s="429">
        <v>3.6149439999999999</v>
      </c>
      <c r="F22479" s="429">
        <v>3.2001569999999973</v>
      </c>
    </row>
    <row r="22480" spans="1:6" x14ac:dyDescent="0.3">
      <c r="A22480" s="336">
        <v>71406</v>
      </c>
      <c r="B22480" s="2" t="s">
        <v>298</v>
      </c>
      <c r="C22480" s="429">
        <v>6.3181900000000004</v>
      </c>
      <c r="D22480" s="429">
        <v>2.6029019999999998</v>
      </c>
      <c r="E22480" s="429">
        <v>3.7152880000000006</v>
      </c>
      <c r="F22480" s="429">
        <v>9.8499759999999981</v>
      </c>
    </row>
    <row r="22481" spans="1:6" x14ac:dyDescent="0.3">
      <c r="A22481" s="336">
        <v>71407</v>
      </c>
      <c r="B22481" s="2" t="s">
        <v>293</v>
      </c>
      <c r="C22481" s="429">
        <v>6.6959759999999999</v>
      </c>
      <c r="D22481" s="429">
        <v>3.0291220000000001</v>
      </c>
      <c r="E22481" s="429">
        <v>3.6668539999999998</v>
      </c>
      <c r="F22481" s="429">
        <v>4.5923569999999998</v>
      </c>
    </row>
    <row r="22482" spans="1:6" x14ac:dyDescent="0.3">
      <c r="A22482" s="336">
        <v>71409</v>
      </c>
      <c r="B22482" s="2" t="s">
        <v>293</v>
      </c>
      <c r="C22482" s="429">
        <v>6.6733989999999999</v>
      </c>
      <c r="D22482" s="429">
        <v>3.333472</v>
      </c>
      <c r="E22482" s="429">
        <v>3.3399269999999999</v>
      </c>
      <c r="F22482" s="429">
        <v>4.7810990000000118</v>
      </c>
    </row>
    <row r="22483" spans="1:6" x14ac:dyDescent="0.3">
      <c r="A22483" s="336">
        <v>71411</v>
      </c>
      <c r="B22483" s="2" t="s">
        <v>293</v>
      </c>
      <c r="C22483" s="429">
        <v>6.7204360000000003</v>
      </c>
      <c r="D22483" s="429">
        <v>3.0605120000000001</v>
      </c>
      <c r="E22483" s="429">
        <v>3.6599240000000002</v>
      </c>
      <c r="F22483" s="429">
        <v>9.0476400000000012</v>
      </c>
    </row>
    <row r="22484" spans="1:6" x14ac:dyDescent="0.3">
      <c r="A22484" s="336">
        <v>71416</v>
      </c>
      <c r="B22484" s="2" t="s">
        <v>293</v>
      </c>
      <c r="C22484" s="429">
        <v>6.6761939999999997</v>
      </c>
      <c r="D22484" s="429">
        <v>3.1885870000000001</v>
      </c>
      <c r="E22484" s="429">
        <v>3.4876069999999997</v>
      </c>
      <c r="F22484" s="429">
        <v>6.8960250000000016</v>
      </c>
    </row>
    <row r="22485" spans="1:6" x14ac:dyDescent="0.3">
      <c r="A22485" s="336">
        <v>71417</v>
      </c>
      <c r="B22485" s="2" t="s">
        <v>293</v>
      </c>
      <c r="C22485" s="429">
        <v>6.6896100000000001</v>
      </c>
      <c r="D22485" s="429">
        <v>3.105445</v>
      </c>
      <c r="E22485" s="429">
        <v>3.584165</v>
      </c>
      <c r="F22485" s="429">
        <v>5.6839690000000047</v>
      </c>
    </row>
    <row r="22486" spans="1:6" x14ac:dyDescent="0.3">
      <c r="A22486" s="336">
        <v>71418</v>
      </c>
      <c r="B22486" s="2" t="s">
        <v>293</v>
      </c>
      <c r="C22486" s="429">
        <v>6.7771790000000003</v>
      </c>
      <c r="D22486" s="429">
        <v>3.2092049999999999</v>
      </c>
      <c r="E22486" s="429">
        <v>3.5679740000000004</v>
      </c>
      <c r="F22486" s="429">
        <v>5.3700200000000038</v>
      </c>
    </row>
    <row r="22487" spans="1:6" x14ac:dyDescent="0.3">
      <c r="A22487" s="336">
        <v>71419</v>
      </c>
      <c r="B22487" s="2" t="s">
        <v>298</v>
      </c>
      <c r="C22487" s="429">
        <v>6.4014490000000004</v>
      </c>
      <c r="D22487" s="429">
        <v>2.4661919999999999</v>
      </c>
      <c r="E22487" s="429">
        <v>3.9352570000000004</v>
      </c>
      <c r="F22487" s="429">
        <v>11.212124000000003</v>
      </c>
    </row>
    <row r="22488" spans="1:6" x14ac:dyDescent="0.3">
      <c r="A22488" s="336">
        <v>71422</v>
      </c>
      <c r="B22488" s="2" t="s">
        <v>293</v>
      </c>
      <c r="C22488" s="429">
        <v>6.7320869999999999</v>
      </c>
      <c r="D22488" s="429">
        <v>3.0670820000000001</v>
      </c>
      <c r="E22488" s="429">
        <v>3.6650049999999998</v>
      </c>
      <c r="F22488" s="429">
        <v>7.0400610000000086</v>
      </c>
    </row>
    <row r="22489" spans="1:6" x14ac:dyDescent="0.3">
      <c r="A22489" s="336">
        <v>71423</v>
      </c>
      <c r="B22489" s="2" t="s">
        <v>293</v>
      </c>
      <c r="C22489" s="429">
        <v>6.7076330000000004</v>
      </c>
      <c r="D22489" s="429">
        <v>3.0186030000000001</v>
      </c>
      <c r="E22489" s="429">
        <v>3.6890300000000003</v>
      </c>
      <c r="F22489" s="429">
        <v>5.3834420000000023</v>
      </c>
    </row>
    <row r="22490" spans="1:6" x14ac:dyDescent="0.3">
      <c r="A22490" s="336">
        <v>71424</v>
      </c>
      <c r="B22490" s="2" t="s">
        <v>293</v>
      </c>
      <c r="C22490" s="429">
        <v>6.63706</v>
      </c>
      <c r="D22490" s="429">
        <v>3.5401319999999998</v>
      </c>
      <c r="E22490" s="429">
        <v>3.0969280000000001</v>
      </c>
      <c r="F22490" s="429">
        <v>3.5997150000000033</v>
      </c>
    </row>
    <row r="22491" spans="1:6" x14ac:dyDescent="0.3">
      <c r="A22491" s="336">
        <v>71425</v>
      </c>
      <c r="B22491" s="2" t="s">
        <v>293</v>
      </c>
      <c r="C22491" s="429">
        <v>6.7571139999999996</v>
      </c>
      <c r="D22491" s="429">
        <v>3.204564</v>
      </c>
      <c r="E22491" s="429">
        <v>3.5525499999999997</v>
      </c>
      <c r="F22491" s="429">
        <v>3.7507949999999965</v>
      </c>
    </row>
    <row r="22492" spans="1:6" x14ac:dyDescent="0.3">
      <c r="A22492" s="336">
        <v>71426</v>
      </c>
      <c r="B22492" s="2" t="s">
        <v>298</v>
      </c>
      <c r="C22492" s="429">
        <v>6.2635500000000004</v>
      </c>
      <c r="D22492" s="429">
        <v>2.755115</v>
      </c>
      <c r="E22492" s="429">
        <v>3.5084350000000004</v>
      </c>
      <c r="F22492" s="429">
        <v>8.6650070000000028</v>
      </c>
    </row>
    <row r="22493" spans="1:6" x14ac:dyDescent="0.3">
      <c r="A22493" s="336">
        <v>71427</v>
      </c>
      <c r="B22493" s="2" t="s">
        <v>293</v>
      </c>
      <c r="C22493" s="429">
        <v>6.6580500000000002</v>
      </c>
      <c r="D22493" s="429">
        <v>3.3381980000000002</v>
      </c>
      <c r="E22493" s="429">
        <v>3.319852</v>
      </c>
      <c r="F22493" s="429">
        <v>5.8033139999999932</v>
      </c>
    </row>
    <row r="22494" spans="1:6" x14ac:dyDescent="0.3">
      <c r="A22494" s="336">
        <v>71429</v>
      </c>
      <c r="B22494" s="2" t="s">
        <v>298</v>
      </c>
      <c r="C22494" s="429">
        <v>6.2223709999999999</v>
      </c>
      <c r="D22494" s="429">
        <v>2.8376410000000001</v>
      </c>
      <c r="E22494" s="429">
        <v>3.3847299999999998</v>
      </c>
      <c r="F22494" s="429">
        <v>8.0888100000000094</v>
      </c>
    </row>
    <row r="22495" spans="1:6" x14ac:dyDescent="0.3">
      <c r="A22495" s="336">
        <v>71430</v>
      </c>
      <c r="B22495" s="2" t="s">
        <v>293</v>
      </c>
      <c r="C22495" s="429">
        <v>6.621003</v>
      </c>
      <c r="D22495" s="429">
        <v>3.8516110000000001</v>
      </c>
      <c r="E22495" s="429">
        <v>2.7693919999999999</v>
      </c>
      <c r="F22495" s="429">
        <v>1.5420199999999937</v>
      </c>
    </row>
    <row r="22496" spans="1:6" x14ac:dyDescent="0.3">
      <c r="A22496" s="336">
        <v>71432</v>
      </c>
      <c r="B22496" s="2" t="s">
        <v>293</v>
      </c>
      <c r="C22496" s="429">
        <v>6.739522</v>
      </c>
      <c r="D22496" s="429">
        <v>2.9586239999999999</v>
      </c>
      <c r="E22496" s="429">
        <v>3.7808980000000001</v>
      </c>
      <c r="F22496" s="429">
        <v>5.5377100000000041</v>
      </c>
    </row>
    <row r="22497" spans="1:6" x14ac:dyDescent="0.3">
      <c r="A22497" s="336">
        <v>71433</v>
      </c>
      <c r="B22497" s="2" t="s">
        <v>293</v>
      </c>
      <c r="C22497" s="429">
        <v>6.5988259999999999</v>
      </c>
      <c r="D22497" s="429">
        <v>3.8411629999999999</v>
      </c>
      <c r="E22497" s="429">
        <v>2.757663</v>
      </c>
      <c r="F22497" s="429">
        <v>2.2633239999999901</v>
      </c>
    </row>
    <row r="22498" spans="1:6" x14ac:dyDescent="0.3">
      <c r="A22498" s="336">
        <v>71435</v>
      </c>
      <c r="B22498" s="2" t="s">
        <v>293</v>
      </c>
      <c r="C22498" s="429">
        <v>6.7493179999999997</v>
      </c>
      <c r="D22498" s="429">
        <v>3.1503549999999998</v>
      </c>
      <c r="E22498" s="429">
        <v>3.5989629999999999</v>
      </c>
      <c r="F22498" s="429">
        <v>5.271329999999999</v>
      </c>
    </row>
    <row r="22499" spans="1:6" x14ac:dyDescent="0.3">
      <c r="A22499" s="336">
        <v>71438</v>
      </c>
      <c r="B22499" s="2" t="s">
        <v>293</v>
      </c>
      <c r="C22499" s="429">
        <v>6.608257</v>
      </c>
      <c r="D22499" s="429">
        <v>3.6462829999999999</v>
      </c>
      <c r="E22499" s="429">
        <v>2.9619740000000001</v>
      </c>
      <c r="F22499" s="429">
        <v>3.9167760000000058</v>
      </c>
    </row>
    <row r="22500" spans="1:6" x14ac:dyDescent="0.3">
      <c r="A22500" s="336">
        <v>71439</v>
      </c>
      <c r="B22500" s="2" t="s">
        <v>298</v>
      </c>
      <c r="C22500" s="429">
        <v>6.1660789999999999</v>
      </c>
      <c r="D22500" s="429">
        <v>2.9406189999999999</v>
      </c>
      <c r="E22500" s="429">
        <v>3.22546</v>
      </c>
      <c r="F22500" s="429">
        <v>7.1046620000000047</v>
      </c>
    </row>
    <row r="22501" spans="1:6" x14ac:dyDescent="0.3">
      <c r="A22501" s="336">
        <v>71441</v>
      </c>
      <c r="B22501" s="2" t="s">
        <v>293</v>
      </c>
      <c r="C22501" s="429">
        <v>6.7522710000000004</v>
      </c>
      <c r="D22501" s="429">
        <v>3.1110120000000001</v>
      </c>
      <c r="E22501" s="429">
        <v>3.6412590000000002</v>
      </c>
      <c r="F22501" s="429">
        <v>4.8274770000000018</v>
      </c>
    </row>
    <row r="22502" spans="1:6" x14ac:dyDescent="0.3">
      <c r="A22502" s="336">
        <v>71446</v>
      </c>
      <c r="B22502" s="2" t="s">
        <v>293</v>
      </c>
      <c r="C22502" s="429">
        <v>6.5945960000000001</v>
      </c>
      <c r="D22502" s="429">
        <v>3.6348850000000001</v>
      </c>
      <c r="E22502" s="429">
        <v>2.959711</v>
      </c>
      <c r="F22502" s="429">
        <v>5.7109839999999963</v>
      </c>
    </row>
    <row r="22503" spans="1:6" x14ac:dyDescent="0.3">
      <c r="A22503" s="336">
        <v>71447</v>
      </c>
      <c r="B22503" s="2" t="s">
        <v>293</v>
      </c>
      <c r="C22503" s="429">
        <v>6.6686529999999999</v>
      </c>
      <c r="D22503" s="429">
        <v>3.2478210000000001</v>
      </c>
      <c r="E22503" s="429">
        <v>3.4208319999999999</v>
      </c>
      <c r="F22503" s="429">
        <v>5.9563640000000078</v>
      </c>
    </row>
    <row r="22504" spans="1:6" x14ac:dyDescent="0.3">
      <c r="A22504" s="336">
        <v>71449</v>
      </c>
      <c r="B22504" s="2" t="s">
        <v>298</v>
      </c>
      <c r="C22504" s="429">
        <v>6.2992239999999997</v>
      </c>
      <c r="D22504" s="429">
        <v>2.6964160000000001</v>
      </c>
      <c r="E22504" s="429">
        <v>3.6028079999999996</v>
      </c>
      <c r="F22504" s="429">
        <v>9.230522999999998</v>
      </c>
    </row>
    <row r="22505" spans="1:6" x14ac:dyDescent="0.3">
      <c r="A22505" s="336">
        <v>71450</v>
      </c>
      <c r="B22505" s="2" t="s">
        <v>298</v>
      </c>
      <c r="C22505" s="429">
        <v>6.3246140000000004</v>
      </c>
      <c r="D22505" s="429">
        <v>2.6231810000000002</v>
      </c>
      <c r="E22505" s="429">
        <v>3.7014330000000002</v>
      </c>
      <c r="F22505" s="429">
        <v>9.8291779999999989</v>
      </c>
    </row>
    <row r="22506" spans="1:6" x14ac:dyDescent="0.3">
      <c r="A22506" s="336">
        <v>71454</v>
      </c>
      <c r="B22506" s="2" t="s">
        <v>293</v>
      </c>
      <c r="C22506" s="429">
        <v>6.6742330000000001</v>
      </c>
      <c r="D22506" s="429">
        <v>3.1000200000000002</v>
      </c>
      <c r="E22506" s="429">
        <v>3.5742129999999999</v>
      </c>
      <c r="F22506" s="429">
        <v>7.0351590000000073</v>
      </c>
    </row>
    <row r="22507" spans="1:6" x14ac:dyDescent="0.3">
      <c r="A22507" s="336">
        <v>71455</v>
      </c>
      <c r="B22507" s="2" t="s">
        <v>293</v>
      </c>
      <c r="C22507" s="429">
        <v>6.652571</v>
      </c>
      <c r="D22507" s="429">
        <v>3.3868830000000001</v>
      </c>
      <c r="E22507" s="429">
        <v>3.2656879999999999</v>
      </c>
      <c r="F22507" s="429">
        <v>5.8635659999999987</v>
      </c>
    </row>
    <row r="22508" spans="1:6" x14ac:dyDescent="0.3">
      <c r="A22508" s="336">
        <v>71456</v>
      </c>
      <c r="B22508" s="2" t="s">
        <v>293</v>
      </c>
      <c r="C22508" s="429">
        <v>6.6721459999999997</v>
      </c>
      <c r="D22508" s="429">
        <v>3.1623220000000001</v>
      </c>
      <c r="E22508" s="429">
        <v>3.5098239999999996</v>
      </c>
      <c r="F22508" s="429">
        <v>7.7103649999999888</v>
      </c>
    </row>
    <row r="22509" spans="1:6" x14ac:dyDescent="0.3">
      <c r="A22509" s="336">
        <v>71457</v>
      </c>
      <c r="B22509" s="2" t="s">
        <v>293</v>
      </c>
      <c r="C22509" s="429">
        <v>6.6819100000000002</v>
      </c>
      <c r="D22509" s="429">
        <v>3.129324</v>
      </c>
      <c r="E22509" s="429">
        <v>3.5525860000000002</v>
      </c>
      <c r="F22509" s="429">
        <v>8.4982940000000085</v>
      </c>
    </row>
    <row r="22510" spans="1:6" x14ac:dyDescent="0.3">
      <c r="A22510" s="336">
        <v>71459</v>
      </c>
      <c r="B22510" s="2" t="s">
        <v>293</v>
      </c>
      <c r="C22510" s="429">
        <v>6.578856</v>
      </c>
      <c r="D22510" s="429">
        <v>3.7325710000000001</v>
      </c>
      <c r="E22510" s="429">
        <v>2.846285</v>
      </c>
      <c r="F22510" s="429">
        <v>5.2067559999999915</v>
      </c>
    </row>
    <row r="22511" spans="1:6" x14ac:dyDescent="0.3">
      <c r="A22511" s="336">
        <v>71461</v>
      </c>
      <c r="B22511" s="2" t="s">
        <v>298</v>
      </c>
      <c r="C22511" s="429">
        <v>6.1096180000000002</v>
      </c>
      <c r="D22511" s="429">
        <v>3.1689069999999999</v>
      </c>
      <c r="E22511" s="429">
        <v>2.9407110000000003</v>
      </c>
      <c r="F22511" s="429">
        <v>6.0610719999999816</v>
      </c>
    </row>
    <row r="22512" spans="1:6" x14ac:dyDescent="0.3">
      <c r="A22512" s="336">
        <v>71462</v>
      </c>
      <c r="B22512" s="2" t="s">
        <v>298</v>
      </c>
      <c r="C22512" s="429">
        <v>6.3713420000000003</v>
      </c>
      <c r="D22512" s="429">
        <v>2.5165109999999999</v>
      </c>
      <c r="E22512" s="429">
        <v>3.8548310000000003</v>
      </c>
      <c r="F22512" s="429">
        <v>10.874815999999996</v>
      </c>
    </row>
    <row r="22513" spans="1:6" x14ac:dyDescent="0.3">
      <c r="A22513" s="336">
        <v>71463</v>
      </c>
      <c r="B22513" s="2" t="s">
        <v>293</v>
      </c>
      <c r="C22513" s="429">
        <v>6.5896660000000002</v>
      </c>
      <c r="D22513" s="429">
        <v>4.0157910000000001</v>
      </c>
      <c r="E22513" s="429">
        <v>2.5738750000000001</v>
      </c>
      <c r="F22513" s="429">
        <v>1.8163889999999867</v>
      </c>
    </row>
    <row r="22514" spans="1:6" x14ac:dyDescent="0.3">
      <c r="A22514" s="336">
        <v>71465</v>
      </c>
      <c r="B22514" s="2" t="s">
        <v>293</v>
      </c>
      <c r="C22514" s="429">
        <v>6.7450080000000003</v>
      </c>
      <c r="D22514" s="429">
        <v>3.064349</v>
      </c>
      <c r="E22514" s="429">
        <v>3.6806590000000003</v>
      </c>
      <c r="F22514" s="429">
        <v>4.8322500000000019</v>
      </c>
    </row>
    <row r="22515" spans="1:6" x14ac:dyDescent="0.3">
      <c r="A22515" s="336">
        <v>71466</v>
      </c>
      <c r="B22515" s="2" t="s">
        <v>293</v>
      </c>
      <c r="C22515" s="429">
        <v>6.6579860000000002</v>
      </c>
      <c r="D22515" s="429">
        <v>3.4693100000000001</v>
      </c>
      <c r="E22515" s="429">
        <v>3.1886760000000001</v>
      </c>
      <c r="F22515" s="429">
        <v>4.4097609999999889</v>
      </c>
    </row>
    <row r="22516" spans="1:6" x14ac:dyDescent="0.3">
      <c r="A22516" s="336">
        <v>71467</v>
      </c>
      <c r="B22516" s="2" t="s">
        <v>293</v>
      </c>
      <c r="C22516" s="429">
        <v>6.6955109999999998</v>
      </c>
      <c r="D22516" s="429">
        <v>2.9365990000000002</v>
      </c>
      <c r="E22516" s="429">
        <v>3.7589119999999996</v>
      </c>
      <c r="F22516" s="429">
        <v>4.2865979999999979</v>
      </c>
    </row>
    <row r="22517" spans="1:6" x14ac:dyDescent="0.3">
      <c r="A22517" s="336">
        <v>71468</v>
      </c>
      <c r="B22517" s="2" t="s">
        <v>293</v>
      </c>
      <c r="C22517" s="429">
        <v>6.6483299999999996</v>
      </c>
      <c r="D22517" s="429">
        <v>3.3529930000000001</v>
      </c>
      <c r="E22517" s="429">
        <v>3.2953369999999995</v>
      </c>
      <c r="F22517" s="429">
        <v>7.1062069999999977</v>
      </c>
    </row>
    <row r="22518" spans="1:6" x14ac:dyDescent="0.3">
      <c r="A22518" s="336">
        <v>71469</v>
      </c>
      <c r="B22518" s="2" t="s">
        <v>298</v>
      </c>
      <c r="C22518" s="429">
        <v>6.2833110000000003</v>
      </c>
      <c r="D22518" s="429">
        <v>2.7367159999999999</v>
      </c>
      <c r="E22518" s="429">
        <v>3.5465950000000004</v>
      </c>
      <c r="F22518" s="429">
        <v>8.8945409999999967</v>
      </c>
    </row>
    <row r="22519" spans="1:6" x14ac:dyDescent="0.3">
      <c r="A22519" s="336">
        <v>71472</v>
      </c>
      <c r="B22519" s="2" t="s">
        <v>293</v>
      </c>
      <c r="C22519" s="429">
        <v>6.6455659999999996</v>
      </c>
      <c r="D22519" s="429">
        <v>3.5236619999999998</v>
      </c>
      <c r="E22519" s="429">
        <v>3.1219039999999998</v>
      </c>
      <c r="F22519" s="429">
        <v>4.3724129999999946</v>
      </c>
    </row>
    <row r="22520" spans="1:6" x14ac:dyDescent="0.3">
      <c r="A22520" s="336">
        <v>71473</v>
      </c>
      <c r="B22520" s="2" t="s">
        <v>293</v>
      </c>
      <c r="C22520" s="429">
        <v>6.7334269999999998</v>
      </c>
      <c r="D22520" s="429">
        <v>3.1013700000000002</v>
      </c>
      <c r="E22520" s="429">
        <v>3.6320569999999996</v>
      </c>
      <c r="F22520" s="429">
        <v>6.1080579999999998</v>
      </c>
    </row>
    <row r="22521" spans="1:6" x14ac:dyDescent="0.3">
      <c r="A22521" s="336">
        <v>71479</v>
      </c>
      <c r="B22521" s="2" t="s">
        <v>293</v>
      </c>
      <c r="C22521" s="429">
        <v>6.7537739999999999</v>
      </c>
      <c r="D22521" s="429">
        <v>3.0024760000000001</v>
      </c>
      <c r="E22521" s="429">
        <v>3.7512979999999998</v>
      </c>
      <c r="F22521" s="429">
        <v>5.5333150000000018</v>
      </c>
    </row>
    <row r="22522" spans="1:6" x14ac:dyDescent="0.3">
      <c r="A22522" s="336">
        <v>71483</v>
      </c>
      <c r="B22522" s="2" t="s">
        <v>293</v>
      </c>
      <c r="C22522" s="429">
        <v>6.7259010000000004</v>
      </c>
      <c r="D22522" s="429">
        <v>3.0333619999999999</v>
      </c>
      <c r="E22522" s="429">
        <v>3.6925390000000005</v>
      </c>
      <c r="F22522" s="429">
        <v>6.8839209999999937</v>
      </c>
    </row>
    <row r="22523" spans="1:6" x14ac:dyDescent="0.3">
      <c r="A22523" s="336">
        <v>71485</v>
      </c>
      <c r="B22523" s="2" t="s">
        <v>293</v>
      </c>
      <c r="C22523" s="429">
        <v>6.6443289999999999</v>
      </c>
      <c r="D22523" s="429">
        <v>3.6446290000000001</v>
      </c>
      <c r="E22523" s="429">
        <v>2.9996999999999998</v>
      </c>
      <c r="F22523" s="429">
        <v>2.3849839999999887</v>
      </c>
    </row>
    <row r="22524" spans="1:6" x14ac:dyDescent="0.3">
      <c r="A22524" s="336">
        <v>71486</v>
      </c>
      <c r="B22524" s="2" t="s">
        <v>298</v>
      </c>
      <c r="C22524" s="429">
        <v>6.3402580000000004</v>
      </c>
      <c r="D22524" s="429">
        <v>2.5832090000000001</v>
      </c>
      <c r="E22524" s="429">
        <v>3.7570490000000003</v>
      </c>
      <c r="F22524" s="429">
        <v>10.176985999999992</v>
      </c>
    </row>
    <row r="22525" spans="1:6" x14ac:dyDescent="0.3">
      <c r="A22525" s="336">
        <v>71601</v>
      </c>
      <c r="B22525" s="2" t="s">
        <v>293</v>
      </c>
      <c r="C22525" s="429">
        <v>7.1763459999999997</v>
      </c>
      <c r="D22525" s="429">
        <v>2.461748</v>
      </c>
      <c r="E22525" s="429">
        <v>4.7145979999999996</v>
      </c>
      <c r="F22525" s="429">
        <v>8.4861159999999956</v>
      </c>
    </row>
    <row r="22526" spans="1:6" x14ac:dyDescent="0.3">
      <c r="A22526" s="336">
        <v>71602</v>
      </c>
      <c r="B22526" s="2" t="s">
        <v>293</v>
      </c>
      <c r="C22526" s="429">
        <v>7.1548540000000003</v>
      </c>
      <c r="D22526" s="429">
        <v>2.7693729999999999</v>
      </c>
      <c r="E22526" s="429">
        <v>4.3854810000000004</v>
      </c>
      <c r="F22526" s="429">
        <v>7.6410899999999913</v>
      </c>
    </row>
    <row r="22527" spans="1:6" x14ac:dyDescent="0.3">
      <c r="A22527" s="336">
        <v>71603</v>
      </c>
      <c r="B22527" s="2" t="s">
        <v>293</v>
      </c>
      <c r="C22527" s="429">
        <v>7.1523000000000003</v>
      </c>
      <c r="D22527" s="429">
        <v>2.6144409999999998</v>
      </c>
      <c r="E22527" s="429">
        <v>4.537859000000001</v>
      </c>
      <c r="F22527" s="429">
        <v>7.8807710000000029</v>
      </c>
    </row>
    <row r="22528" spans="1:6" x14ac:dyDescent="0.3">
      <c r="A22528" s="336">
        <v>71630</v>
      </c>
      <c r="B22528" s="2" t="s">
        <v>298</v>
      </c>
      <c r="C22528" s="429">
        <v>6.3450879999999996</v>
      </c>
      <c r="D22528" s="429">
        <v>2.200008</v>
      </c>
      <c r="E22528" s="429">
        <v>4.1450800000000001</v>
      </c>
      <c r="F22528" s="429">
        <v>6.1240889999999979</v>
      </c>
    </row>
    <row r="22529" spans="1:6" x14ac:dyDescent="0.3">
      <c r="A22529" s="336">
        <v>71631</v>
      </c>
      <c r="B22529" s="2" t="s">
        <v>293</v>
      </c>
      <c r="C22529" s="429">
        <v>7.007701</v>
      </c>
      <c r="D22529" s="429">
        <v>2.7208039999999998</v>
      </c>
      <c r="E22529" s="429">
        <v>4.2868969999999997</v>
      </c>
      <c r="F22529" s="429">
        <v>7.6266790000000029</v>
      </c>
    </row>
    <row r="22530" spans="1:6" x14ac:dyDescent="0.3">
      <c r="A22530" s="336">
        <v>71635</v>
      </c>
      <c r="B22530" s="2" t="s">
        <v>293</v>
      </c>
      <c r="C22530" s="429">
        <v>6.9558609999999996</v>
      </c>
      <c r="D22530" s="429">
        <v>3.1317789999999999</v>
      </c>
      <c r="E22530" s="429">
        <v>3.8240819999999998</v>
      </c>
      <c r="F22530" s="429">
        <v>6.4224769999999936</v>
      </c>
    </row>
    <row r="22531" spans="1:6" x14ac:dyDescent="0.3">
      <c r="A22531" s="336">
        <v>71638</v>
      </c>
      <c r="B22531" s="2" t="s">
        <v>293</v>
      </c>
      <c r="C22531" s="429">
        <v>7.0379750000000003</v>
      </c>
      <c r="D22531" s="429">
        <v>3.0604140000000002</v>
      </c>
      <c r="E22531" s="429">
        <v>3.9775610000000001</v>
      </c>
      <c r="F22531" s="429">
        <v>6.229175000000005</v>
      </c>
    </row>
    <row r="22532" spans="1:6" x14ac:dyDescent="0.3">
      <c r="A22532" s="336">
        <v>71639</v>
      </c>
      <c r="B22532" s="2" t="s">
        <v>293</v>
      </c>
      <c r="C22532" s="429">
        <v>7.1063729999999996</v>
      </c>
      <c r="D22532" s="429">
        <v>2.8103889999999998</v>
      </c>
      <c r="E22532" s="429">
        <v>4.2959839999999998</v>
      </c>
      <c r="F22532" s="429">
        <v>7.0095370000000017</v>
      </c>
    </row>
    <row r="22533" spans="1:6" x14ac:dyDescent="0.3">
      <c r="A22533" s="336">
        <v>71640</v>
      </c>
      <c r="B22533" s="2" t="s">
        <v>298</v>
      </c>
      <c r="C22533" s="429">
        <v>6.2943119999999997</v>
      </c>
      <c r="D22533" s="429">
        <v>2.2988369999999998</v>
      </c>
      <c r="E22533" s="429">
        <v>3.9954749999999999</v>
      </c>
      <c r="F22533" s="429">
        <v>5.7544340000000176</v>
      </c>
    </row>
    <row r="22534" spans="1:6" x14ac:dyDescent="0.3">
      <c r="A22534" s="336">
        <v>71642</v>
      </c>
      <c r="B22534" s="2" t="s">
        <v>293</v>
      </c>
      <c r="C22534" s="429">
        <v>6.9956820000000004</v>
      </c>
      <c r="D22534" s="429">
        <v>2.94374</v>
      </c>
      <c r="E22534" s="429">
        <v>4.0519420000000004</v>
      </c>
      <c r="F22534" s="429">
        <v>6.6663750000000022</v>
      </c>
    </row>
    <row r="22535" spans="1:6" x14ac:dyDescent="0.3">
      <c r="A22535" s="336">
        <v>71643</v>
      </c>
      <c r="B22535" s="2" t="s">
        <v>293</v>
      </c>
      <c r="C22535" s="429">
        <v>7.1281749999999997</v>
      </c>
      <c r="D22535" s="429">
        <v>2.7159270000000002</v>
      </c>
      <c r="E22535" s="429">
        <v>4.4122479999999999</v>
      </c>
      <c r="F22535" s="429">
        <v>7.5120709999999917</v>
      </c>
    </row>
    <row r="22536" spans="1:6" x14ac:dyDescent="0.3">
      <c r="A22536" s="336">
        <v>71644</v>
      </c>
      <c r="B22536" s="2" t="s">
        <v>293</v>
      </c>
      <c r="C22536" s="429">
        <v>7.1336719999999998</v>
      </c>
      <c r="D22536" s="429">
        <v>2.6192959999999998</v>
      </c>
      <c r="E22536" s="429">
        <v>4.5143760000000004</v>
      </c>
      <c r="F22536" s="429">
        <v>7.7393390000000011</v>
      </c>
    </row>
    <row r="22537" spans="1:6" x14ac:dyDescent="0.3">
      <c r="A22537" s="336">
        <v>71646</v>
      </c>
      <c r="B22537" s="2" t="s">
        <v>293</v>
      </c>
      <c r="C22537" s="429">
        <v>6.9682630000000003</v>
      </c>
      <c r="D22537" s="429">
        <v>3.1626650000000001</v>
      </c>
      <c r="E22537" s="429">
        <v>3.8055980000000003</v>
      </c>
      <c r="F22537" s="429">
        <v>5.984261999999994</v>
      </c>
    </row>
    <row r="22538" spans="1:6" x14ac:dyDescent="0.3">
      <c r="A22538" s="336">
        <v>71647</v>
      </c>
      <c r="B22538" s="2" t="s">
        <v>293</v>
      </c>
      <c r="C22538" s="429">
        <v>6.9840960000000001</v>
      </c>
      <c r="D22538" s="429">
        <v>2.8615710000000001</v>
      </c>
      <c r="E22538" s="429">
        <v>4.1225249999999996</v>
      </c>
      <c r="F22538" s="429">
        <v>7.2073450000000037</v>
      </c>
    </row>
    <row r="22539" spans="1:6" x14ac:dyDescent="0.3">
      <c r="A22539" s="336">
        <v>71651</v>
      </c>
      <c r="B22539" s="2" t="s">
        <v>293</v>
      </c>
      <c r="C22539" s="429">
        <v>6.9785789999999999</v>
      </c>
      <c r="D22539" s="429">
        <v>2.787792</v>
      </c>
      <c r="E22539" s="429">
        <v>4.1907870000000003</v>
      </c>
      <c r="F22539" s="429">
        <v>7.7356940000000023</v>
      </c>
    </row>
    <row r="22540" spans="1:6" x14ac:dyDescent="0.3">
      <c r="A22540" s="336">
        <v>71652</v>
      </c>
      <c r="B22540" s="2" t="s">
        <v>293</v>
      </c>
      <c r="C22540" s="429">
        <v>7.1155819999999999</v>
      </c>
      <c r="D22540" s="429">
        <v>2.7125089999999998</v>
      </c>
      <c r="E22540" s="429">
        <v>4.403073</v>
      </c>
      <c r="F22540" s="429">
        <v>7.912068000000005</v>
      </c>
    </row>
    <row r="22541" spans="1:6" x14ac:dyDescent="0.3">
      <c r="A22541" s="336">
        <v>71653</v>
      </c>
      <c r="B22541" s="2" t="s">
        <v>298</v>
      </c>
      <c r="C22541" s="429">
        <v>6.2962369999999996</v>
      </c>
      <c r="D22541" s="429">
        <v>2.2384179999999998</v>
      </c>
      <c r="E22541" s="429">
        <v>4.0578190000000003</v>
      </c>
      <c r="F22541" s="429">
        <v>5.7837219999999903</v>
      </c>
    </row>
    <row r="22542" spans="1:6" x14ac:dyDescent="0.3">
      <c r="A22542" s="336">
        <v>71654</v>
      </c>
      <c r="B22542" s="2" t="s">
        <v>298</v>
      </c>
      <c r="C22542" s="429">
        <v>6.3510850000000003</v>
      </c>
      <c r="D22542" s="429">
        <v>2.2675960000000002</v>
      </c>
      <c r="E22542" s="429">
        <v>4.0834890000000001</v>
      </c>
      <c r="F22542" s="429">
        <v>6.3111169999999959</v>
      </c>
    </row>
    <row r="22543" spans="1:6" x14ac:dyDescent="0.3">
      <c r="A22543" s="336">
        <v>71655</v>
      </c>
      <c r="B22543" s="2" t="s">
        <v>293</v>
      </c>
      <c r="C22543" s="429">
        <v>7.0662019999999997</v>
      </c>
      <c r="D22543" s="429">
        <v>2.8312189999999999</v>
      </c>
      <c r="E22543" s="429">
        <v>4.2349829999999997</v>
      </c>
      <c r="F22543" s="429">
        <v>6.8226870000000019</v>
      </c>
    </row>
    <row r="22544" spans="1:6" x14ac:dyDescent="0.3">
      <c r="A22544" s="336">
        <v>71656</v>
      </c>
      <c r="B22544" s="2" t="s">
        <v>293</v>
      </c>
      <c r="C22544" s="429">
        <v>7.0697999999999999</v>
      </c>
      <c r="D22544" s="429">
        <v>2.817358</v>
      </c>
      <c r="E22544" s="429">
        <v>4.2524420000000003</v>
      </c>
      <c r="F22544" s="429">
        <v>6.9179790000000025</v>
      </c>
    </row>
    <row r="22545" spans="1:6" x14ac:dyDescent="0.3">
      <c r="A22545" s="336">
        <v>71658</v>
      </c>
      <c r="B22545" s="2" t="s">
        <v>298</v>
      </c>
      <c r="C22545" s="429">
        <v>6.2931049999999997</v>
      </c>
      <c r="D22545" s="429">
        <v>2.4264990000000002</v>
      </c>
      <c r="E22545" s="429">
        <v>3.8666059999999995</v>
      </c>
      <c r="F22545" s="429">
        <v>5.967638000000008</v>
      </c>
    </row>
    <row r="22546" spans="1:6" x14ac:dyDescent="0.3">
      <c r="A22546" s="336">
        <v>71660</v>
      </c>
      <c r="B22546" s="2" t="s">
        <v>293</v>
      </c>
      <c r="C22546" s="429">
        <v>7.1121439999999998</v>
      </c>
      <c r="D22546" s="429">
        <v>2.6604640000000002</v>
      </c>
      <c r="E22546" s="429">
        <v>4.4516799999999996</v>
      </c>
      <c r="F22546" s="429">
        <v>7.7813899999999876</v>
      </c>
    </row>
    <row r="22547" spans="1:6" x14ac:dyDescent="0.3">
      <c r="A22547" s="336">
        <v>71661</v>
      </c>
      <c r="B22547" s="2" t="s">
        <v>298</v>
      </c>
      <c r="C22547" s="429">
        <v>6.3079020000000003</v>
      </c>
      <c r="D22547" s="429">
        <v>2.4125480000000001</v>
      </c>
      <c r="E22547" s="429">
        <v>3.8953540000000002</v>
      </c>
      <c r="F22547" s="429">
        <v>5.8519570000000058</v>
      </c>
    </row>
    <row r="22548" spans="1:6" x14ac:dyDescent="0.3">
      <c r="A22548" s="336">
        <v>71662</v>
      </c>
      <c r="B22548" s="2" t="s">
        <v>293</v>
      </c>
      <c r="C22548" s="429">
        <v>7.0759080000000001</v>
      </c>
      <c r="D22548" s="429">
        <v>2.9335079999999998</v>
      </c>
      <c r="E22548" s="429">
        <v>4.1424000000000003</v>
      </c>
      <c r="F22548" s="429">
        <v>6.5622119999999953</v>
      </c>
    </row>
    <row r="22549" spans="1:6" x14ac:dyDescent="0.3">
      <c r="A22549" s="336">
        <v>71663</v>
      </c>
      <c r="B22549" s="2" t="s">
        <v>298</v>
      </c>
      <c r="C22549" s="429">
        <v>6.2977059999999998</v>
      </c>
      <c r="D22549" s="429">
        <v>2.3714279999999999</v>
      </c>
      <c r="E22549" s="429">
        <v>3.9262779999999999</v>
      </c>
      <c r="F22549" s="429">
        <v>5.8376739999999998</v>
      </c>
    </row>
    <row r="22550" spans="1:6" x14ac:dyDescent="0.3">
      <c r="A22550" s="336">
        <v>71665</v>
      </c>
      <c r="B22550" s="2" t="s">
        <v>293</v>
      </c>
      <c r="C22550" s="429">
        <v>7.1276130000000002</v>
      </c>
      <c r="D22550" s="429">
        <v>2.6339549999999998</v>
      </c>
      <c r="E22550" s="429">
        <v>4.4936579999999999</v>
      </c>
      <c r="F22550" s="429">
        <v>7.9373549999999966</v>
      </c>
    </row>
    <row r="22551" spans="1:6" x14ac:dyDescent="0.3">
      <c r="A22551" s="336">
        <v>71666</v>
      </c>
      <c r="B22551" s="2" t="s">
        <v>298</v>
      </c>
      <c r="C22551" s="429">
        <v>6.338419</v>
      </c>
      <c r="D22551" s="429">
        <v>2.1813720000000001</v>
      </c>
      <c r="E22551" s="429">
        <v>4.1570470000000004</v>
      </c>
      <c r="F22551" s="429">
        <v>6.1202560000000048</v>
      </c>
    </row>
    <row r="22552" spans="1:6" x14ac:dyDescent="0.3">
      <c r="A22552" s="336">
        <v>71667</v>
      </c>
      <c r="B22552" s="2" t="s">
        <v>293</v>
      </c>
      <c r="C22552" s="429">
        <v>7.1212150000000003</v>
      </c>
      <c r="D22552" s="429">
        <v>2.5208140000000001</v>
      </c>
      <c r="E22552" s="429">
        <v>4.6004009999999997</v>
      </c>
      <c r="F22552" s="429">
        <v>7.9499489999999895</v>
      </c>
    </row>
    <row r="22553" spans="1:6" x14ac:dyDescent="0.3">
      <c r="A22553" s="336">
        <v>71670</v>
      </c>
      <c r="B22553" s="2" t="s">
        <v>293</v>
      </c>
      <c r="C22553" s="429">
        <v>7.0877869999999996</v>
      </c>
      <c r="D22553" s="429">
        <v>2.8917570000000001</v>
      </c>
      <c r="E22553" s="429">
        <v>4.1960299999999995</v>
      </c>
      <c r="F22553" s="429">
        <v>6.7075960000000094</v>
      </c>
    </row>
    <row r="22554" spans="1:6" x14ac:dyDescent="0.3">
      <c r="A22554" s="336">
        <v>71671</v>
      </c>
      <c r="B22554" s="2" t="s">
        <v>293</v>
      </c>
      <c r="C22554" s="429">
        <v>7.0325420000000003</v>
      </c>
      <c r="D22554" s="429">
        <v>2.7159689999999999</v>
      </c>
      <c r="E22554" s="429">
        <v>4.316573</v>
      </c>
      <c r="F22554" s="429">
        <v>7.4655219999999929</v>
      </c>
    </row>
    <row r="22555" spans="1:6" x14ac:dyDescent="0.3">
      <c r="A22555" s="336">
        <v>71674</v>
      </c>
      <c r="B22555" s="2" t="s">
        <v>298</v>
      </c>
      <c r="C22555" s="429">
        <v>6.3641759999999996</v>
      </c>
      <c r="D22555" s="429">
        <v>2.2697419999999999</v>
      </c>
      <c r="E22555" s="429">
        <v>4.0944339999999997</v>
      </c>
      <c r="F22555" s="429">
        <v>6.381420999999996</v>
      </c>
    </row>
    <row r="22556" spans="1:6" x14ac:dyDescent="0.3">
      <c r="A22556" s="336">
        <v>71675</v>
      </c>
      <c r="B22556" s="2" t="s">
        <v>293</v>
      </c>
      <c r="C22556" s="429">
        <v>7.069598</v>
      </c>
      <c r="D22556" s="429">
        <v>2.7387229999999998</v>
      </c>
      <c r="E22556" s="429">
        <v>4.3308750000000007</v>
      </c>
      <c r="F22556" s="429">
        <v>7.3312480000000022</v>
      </c>
    </row>
    <row r="22557" spans="1:6" x14ac:dyDescent="0.3">
      <c r="A22557" s="336">
        <v>71676</v>
      </c>
      <c r="B22557" s="2" t="s">
        <v>298</v>
      </c>
      <c r="C22557" s="429">
        <v>6.3016079999999999</v>
      </c>
      <c r="D22557" s="429">
        <v>2.4791439999999998</v>
      </c>
      <c r="E22557" s="429">
        <v>3.8224640000000001</v>
      </c>
      <c r="F22557" s="429">
        <v>5.7688340000000125</v>
      </c>
    </row>
    <row r="22558" spans="1:6" x14ac:dyDescent="0.3">
      <c r="A22558" s="336">
        <v>71677</v>
      </c>
      <c r="B22558" s="2" t="s">
        <v>293</v>
      </c>
      <c r="C22558" s="429">
        <v>7.0826070000000003</v>
      </c>
      <c r="D22558" s="429">
        <v>2.8774009999999999</v>
      </c>
      <c r="E22558" s="429">
        <v>4.2052060000000004</v>
      </c>
      <c r="F22558" s="429">
        <v>6.7264439999999937</v>
      </c>
    </row>
    <row r="22559" spans="1:6" x14ac:dyDescent="0.3">
      <c r="A22559" s="336">
        <v>71678</v>
      </c>
      <c r="B22559" s="2" t="s">
        <v>293</v>
      </c>
      <c r="C22559" s="429">
        <v>7.1541600000000001</v>
      </c>
      <c r="D22559" s="429">
        <v>2.4794320000000001</v>
      </c>
      <c r="E22559" s="429">
        <v>4.674728</v>
      </c>
      <c r="F22559" s="429">
        <v>8.3026800000000023</v>
      </c>
    </row>
    <row r="22560" spans="1:6" x14ac:dyDescent="0.3">
      <c r="A22560" s="336">
        <v>71701</v>
      </c>
      <c r="B22560" s="2" t="s">
        <v>293</v>
      </c>
      <c r="C22560" s="429">
        <v>6.9811350000000001</v>
      </c>
      <c r="D22560" s="429">
        <v>2.8891469999999999</v>
      </c>
      <c r="E22560" s="429">
        <v>4.0919880000000006</v>
      </c>
      <c r="F22560" s="429">
        <v>8.3387930000000097</v>
      </c>
    </row>
    <row r="22561" spans="1:6" x14ac:dyDescent="0.3">
      <c r="A22561" s="336">
        <v>71720</v>
      </c>
      <c r="B22561" s="2" t="s">
        <v>293</v>
      </c>
      <c r="C22561" s="429">
        <v>7.0078290000000001</v>
      </c>
      <c r="D22561" s="429">
        <v>2.8557939999999999</v>
      </c>
      <c r="E22561" s="429">
        <v>4.1520349999999997</v>
      </c>
      <c r="F22561" s="429">
        <v>8.0742659999999944</v>
      </c>
    </row>
    <row r="22562" spans="1:6" x14ac:dyDescent="0.3">
      <c r="A22562" s="336">
        <v>71722</v>
      </c>
      <c r="B22562" s="2" t="s">
        <v>298</v>
      </c>
      <c r="C22562" s="429">
        <v>6.6216480000000004</v>
      </c>
      <c r="D22562" s="429">
        <v>2.8710960000000001</v>
      </c>
      <c r="E22562" s="429">
        <v>3.7505520000000003</v>
      </c>
      <c r="F22562" s="429">
        <v>7.3580840000000123</v>
      </c>
    </row>
    <row r="22563" spans="1:6" x14ac:dyDescent="0.3">
      <c r="A22563" s="336">
        <v>71725</v>
      </c>
      <c r="B22563" s="2" t="s">
        <v>293</v>
      </c>
      <c r="C22563" s="429">
        <v>7.0857599999999996</v>
      </c>
      <c r="D22563" s="429">
        <v>3.0211929999999998</v>
      </c>
      <c r="E22563" s="429">
        <v>4.0645670000000003</v>
      </c>
      <c r="F22563" s="429">
        <v>7.7487179999999896</v>
      </c>
    </row>
    <row r="22564" spans="1:6" x14ac:dyDescent="0.3">
      <c r="A22564" s="336">
        <v>71726</v>
      </c>
      <c r="B22564" s="2" t="s">
        <v>293</v>
      </c>
      <c r="C22564" s="429">
        <v>6.975511</v>
      </c>
      <c r="D22564" s="429">
        <v>3.0888749999999998</v>
      </c>
      <c r="E22564" s="429">
        <v>3.8866360000000002</v>
      </c>
      <c r="F22564" s="429">
        <v>7.9509879999999953</v>
      </c>
    </row>
    <row r="22565" spans="1:6" x14ac:dyDescent="0.3">
      <c r="A22565" s="336">
        <v>71730</v>
      </c>
      <c r="B22565" s="2" t="s">
        <v>293</v>
      </c>
      <c r="C22565" s="429">
        <v>6.9338730000000002</v>
      </c>
      <c r="D22565" s="429">
        <v>2.6697470000000001</v>
      </c>
      <c r="E22565" s="429">
        <v>4.2641260000000001</v>
      </c>
      <c r="F22565" s="429">
        <v>8.5010940000000019</v>
      </c>
    </row>
    <row r="22566" spans="1:6" x14ac:dyDescent="0.3">
      <c r="A22566" s="336">
        <v>71740</v>
      </c>
      <c r="B22566" s="2" t="s">
        <v>293</v>
      </c>
      <c r="C22566" s="429">
        <v>6.8429419999999999</v>
      </c>
      <c r="D22566" s="429">
        <v>2.9415830000000001</v>
      </c>
      <c r="E22566" s="429">
        <v>3.9013589999999998</v>
      </c>
      <c r="F22566" s="429">
        <v>9.1483240000000023</v>
      </c>
    </row>
    <row r="22567" spans="1:6" x14ac:dyDescent="0.3">
      <c r="A22567" s="336">
        <v>71742</v>
      </c>
      <c r="B22567" s="2" t="s">
        <v>293</v>
      </c>
      <c r="C22567" s="429">
        <v>7.0876739999999998</v>
      </c>
      <c r="D22567" s="429">
        <v>2.8194059999999999</v>
      </c>
      <c r="E22567" s="429">
        <v>4.268268</v>
      </c>
      <c r="F22567" s="429">
        <v>7.7888510000000082</v>
      </c>
    </row>
    <row r="22568" spans="1:6" x14ac:dyDescent="0.3">
      <c r="A22568" s="336">
        <v>71743</v>
      </c>
      <c r="B22568" s="2" t="s">
        <v>298</v>
      </c>
      <c r="C22568" s="429">
        <v>6.6294810000000002</v>
      </c>
      <c r="D22568" s="429">
        <v>2.8155929999999998</v>
      </c>
      <c r="E22568" s="429">
        <v>3.8138880000000004</v>
      </c>
      <c r="F22568" s="429">
        <v>7.6952760000000069</v>
      </c>
    </row>
    <row r="22569" spans="1:6" x14ac:dyDescent="0.3">
      <c r="A22569" s="336">
        <v>71744</v>
      </c>
      <c r="B22569" s="2" t="s">
        <v>293</v>
      </c>
      <c r="C22569" s="429">
        <v>6.9987779999999997</v>
      </c>
      <c r="D22569" s="429">
        <v>2.715284</v>
      </c>
      <c r="E22569" s="429">
        <v>4.2834939999999992</v>
      </c>
      <c r="F22569" s="429">
        <v>8.2019469999999899</v>
      </c>
    </row>
    <row r="22570" spans="1:6" x14ac:dyDescent="0.3">
      <c r="A22570" s="336">
        <v>71745</v>
      </c>
      <c r="B22570" s="2" t="s">
        <v>293</v>
      </c>
      <c r="C22570" s="429">
        <v>6.9949789999999998</v>
      </c>
      <c r="D22570" s="429">
        <v>2.7159010000000001</v>
      </c>
      <c r="E22570" s="429">
        <v>4.2790780000000002</v>
      </c>
      <c r="F22570" s="429">
        <v>7.8755729999999957</v>
      </c>
    </row>
    <row r="22571" spans="1:6" x14ac:dyDescent="0.3">
      <c r="A22571" s="336">
        <v>71747</v>
      </c>
      <c r="B22571" s="2" t="s">
        <v>293</v>
      </c>
      <c r="C22571" s="429">
        <v>6.9351770000000004</v>
      </c>
      <c r="D22571" s="429">
        <v>3.069601</v>
      </c>
      <c r="E22571" s="429">
        <v>3.8655760000000003</v>
      </c>
      <c r="F22571" s="429">
        <v>6.8974669999999989</v>
      </c>
    </row>
    <row r="22572" spans="1:6" x14ac:dyDescent="0.3">
      <c r="A22572" s="336">
        <v>71748</v>
      </c>
      <c r="B22572" s="2" t="s">
        <v>293</v>
      </c>
      <c r="C22572" s="429">
        <v>7.1024880000000001</v>
      </c>
      <c r="D22572" s="429">
        <v>2.8090630000000001</v>
      </c>
      <c r="E22572" s="429">
        <v>4.293425</v>
      </c>
      <c r="F22572" s="429">
        <v>7.8329859999999982</v>
      </c>
    </row>
    <row r="22573" spans="1:6" x14ac:dyDescent="0.3">
      <c r="A22573" s="336">
        <v>71749</v>
      </c>
      <c r="B22573" s="2" t="s">
        <v>293</v>
      </c>
      <c r="C22573" s="429">
        <v>6.8933499999999999</v>
      </c>
      <c r="D22573" s="429">
        <v>2.698623</v>
      </c>
      <c r="E22573" s="429">
        <v>4.1947270000000003</v>
      </c>
      <c r="F22573" s="429">
        <v>8.8619740000000036</v>
      </c>
    </row>
    <row r="22574" spans="1:6" x14ac:dyDescent="0.3">
      <c r="A22574" s="336">
        <v>71751</v>
      </c>
      <c r="B22574" s="2" t="s">
        <v>293</v>
      </c>
      <c r="C22574" s="429">
        <v>6.9592739999999997</v>
      </c>
      <c r="D22574" s="429">
        <v>2.6844779999999999</v>
      </c>
      <c r="E22574" s="429">
        <v>4.2747960000000003</v>
      </c>
      <c r="F22574" s="429">
        <v>8.7160870000000088</v>
      </c>
    </row>
    <row r="22575" spans="1:6" x14ac:dyDescent="0.3">
      <c r="A22575" s="336">
        <v>71752</v>
      </c>
      <c r="B22575" s="2" t="s">
        <v>293</v>
      </c>
      <c r="C22575" s="429">
        <v>6.8828500000000004</v>
      </c>
      <c r="D22575" s="429">
        <v>3.1021109999999998</v>
      </c>
      <c r="E22575" s="429">
        <v>3.7807390000000005</v>
      </c>
      <c r="F22575" s="429">
        <v>8.2329000000000079</v>
      </c>
    </row>
    <row r="22576" spans="1:6" x14ac:dyDescent="0.3">
      <c r="A22576" s="336">
        <v>71753</v>
      </c>
      <c r="B22576" s="2" t="s">
        <v>293</v>
      </c>
      <c r="C22576" s="429">
        <v>6.8641379999999996</v>
      </c>
      <c r="D22576" s="429">
        <v>2.9894880000000001</v>
      </c>
      <c r="E22576" s="429">
        <v>3.8746499999999995</v>
      </c>
      <c r="F22576" s="429">
        <v>8.8511389999999963</v>
      </c>
    </row>
    <row r="22577" spans="1:6" x14ac:dyDescent="0.3">
      <c r="A22577" s="336">
        <v>71758</v>
      </c>
      <c r="B22577" s="2" t="s">
        <v>293</v>
      </c>
      <c r="C22577" s="429">
        <v>6.9238419999999996</v>
      </c>
      <c r="D22577" s="429">
        <v>2.7117559999999998</v>
      </c>
      <c r="E22577" s="429">
        <v>4.2120859999999993</v>
      </c>
      <c r="F22577" s="429">
        <v>8.7826650000000015</v>
      </c>
    </row>
    <row r="22578" spans="1:6" x14ac:dyDescent="0.3">
      <c r="A22578" s="336">
        <v>71762</v>
      </c>
      <c r="B22578" s="2" t="s">
        <v>293</v>
      </c>
      <c r="C22578" s="429">
        <v>6.9543379999999999</v>
      </c>
      <c r="D22578" s="429">
        <v>2.6230699999999998</v>
      </c>
      <c r="E22578" s="429">
        <v>4.3312679999999997</v>
      </c>
      <c r="F22578" s="429">
        <v>8.8390719999999874</v>
      </c>
    </row>
    <row r="22579" spans="1:6" x14ac:dyDescent="0.3">
      <c r="A22579" s="336">
        <v>71763</v>
      </c>
      <c r="B22579" s="2" t="s">
        <v>293</v>
      </c>
      <c r="C22579" s="429">
        <v>7.0516439999999996</v>
      </c>
      <c r="D22579" s="429">
        <v>3.0316290000000001</v>
      </c>
      <c r="E22579" s="429">
        <v>4.020014999999999</v>
      </c>
      <c r="F22579" s="429">
        <v>7.9733260000000001</v>
      </c>
    </row>
    <row r="22580" spans="1:6" x14ac:dyDescent="0.3">
      <c r="A22580" s="336">
        <v>71764</v>
      </c>
      <c r="B22580" s="2" t="s">
        <v>293</v>
      </c>
      <c r="C22580" s="429">
        <v>6.9184330000000003</v>
      </c>
      <c r="D22580" s="429">
        <v>2.930409</v>
      </c>
      <c r="E22580" s="429">
        <v>3.9880240000000002</v>
      </c>
      <c r="F22580" s="429">
        <v>8.38386899999999</v>
      </c>
    </row>
    <row r="22581" spans="1:6" x14ac:dyDescent="0.3">
      <c r="A22581" s="336">
        <v>71765</v>
      </c>
      <c r="B22581" s="2" t="s">
        <v>293</v>
      </c>
      <c r="C22581" s="429">
        <v>6.9432489999999998</v>
      </c>
      <c r="D22581" s="429">
        <v>2.9051650000000002</v>
      </c>
      <c r="E22581" s="429">
        <v>4.0380839999999996</v>
      </c>
      <c r="F22581" s="429">
        <v>7.4387129999999999</v>
      </c>
    </row>
    <row r="22582" spans="1:6" x14ac:dyDescent="0.3">
      <c r="A22582" s="336">
        <v>71766</v>
      </c>
      <c r="B22582" s="2" t="s">
        <v>293</v>
      </c>
      <c r="C22582" s="429">
        <v>7.0680440000000004</v>
      </c>
      <c r="D22582" s="429">
        <v>2.764024</v>
      </c>
      <c r="E22582" s="429">
        <v>4.3040200000000004</v>
      </c>
      <c r="F22582" s="429">
        <v>7.7915899999999851</v>
      </c>
    </row>
    <row r="22583" spans="1:6" x14ac:dyDescent="0.3">
      <c r="A22583" s="336">
        <v>71770</v>
      </c>
      <c r="B22583" s="2" t="s">
        <v>298</v>
      </c>
      <c r="C22583" s="429">
        <v>6.5652150000000002</v>
      </c>
      <c r="D22583" s="429">
        <v>2.8869530000000001</v>
      </c>
      <c r="E22583" s="429">
        <v>3.6782620000000001</v>
      </c>
      <c r="F22583" s="429">
        <v>8.567770000000003</v>
      </c>
    </row>
    <row r="22584" spans="1:6" x14ac:dyDescent="0.3">
      <c r="A22584" s="336">
        <v>71801</v>
      </c>
      <c r="B22584" s="2" t="s">
        <v>298</v>
      </c>
      <c r="C22584" s="429">
        <v>6.6592739999999999</v>
      </c>
      <c r="D22584" s="429">
        <v>2.7546409999999999</v>
      </c>
      <c r="E22584" s="429">
        <v>3.904633</v>
      </c>
      <c r="F22584" s="429">
        <v>8.7240209999999934</v>
      </c>
    </row>
    <row r="22585" spans="1:6" x14ac:dyDescent="0.3">
      <c r="A22585" s="336">
        <v>71822</v>
      </c>
      <c r="B22585" s="2" t="s">
        <v>298</v>
      </c>
      <c r="C22585" s="429">
        <v>6.7678799999999999</v>
      </c>
      <c r="D22585" s="429">
        <v>2.3897439999999999</v>
      </c>
      <c r="E22585" s="429">
        <v>4.3781359999999996</v>
      </c>
      <c r="F22585" s="429">
        <v>12.524857999999995</v>
      </c>
    </row>
    <row r="22586" spans="1:6" x14ac:dyDescent="0.3">
      <c r="A22586" s="336">
        <v>71825</v>
      </c>
      <c r="B22586" s="2" t="s">
        <v>298</v>
      </c>
      <c r="C22586" s="429">
        <v>6.6732329999999997</v>
      </c>
      <c r="D22586" s="429">
        <v>2.716612</v>
      </c>
      <c r="E22586" s="429">
        <v>3.9566209999999997</v>
      </c>
      <c r="F22586" s="429">
        <v>7.5541909999999959</v>
      </c>
    </row>
    <row r="22587" spans="1:6" x14ac:dyDescent="0.3">
      <c r="A22587" s="336">
        <v>71826</v>
      </c>
      <c r="B22587" s="2" t="s">
        <v>295</v>
      </c>
      <c r="C22587" s="429">
        <v>7.1733450000000003</v>
      </c>
      <c r="D22587" s="429">
        <v>3.3631530000000001</v>
      </c>
      <c r="E22587" s="429">
        <v>3.8101920000000002</v>
      </c>
      <c r="F22587" s="429">
        <v>10.624231000000002</v>
      </c>
    </row>
    <row r="22588" spans="1:6" x14ac:dyDescent="0.3">
      <c r="A22588" s="336">
        <v>71827</v>
      </c>
      <c r="B22588" s="2" t="s">
        <v>298</v>
      </c>
      <c r="C22588" s="429">
        <v>6.5889290000000003</v>
      </c>
      <c r="D22588" s="429">
        <v>2.8629820000000001</v>
      </c>
      <c r="E22588" s="429">
        <v>3.7259470000000001</v>
      </c>
      <c r="F22588" s="429">
        <v>8.9508980000000165</v>
      </c>
    </row>
    <row r="22589" spans="1:6" x14ac:dyDescent="0.3">
      <c r="A22589" s="336">
        <v>71828</v>
      </c>
      <c r="B22589" s="2" t="s">
        <v>298</v>
      </c>
      <c r="C22589" s="429">
        <v>6.6094460000000002</v>
      </c>
      <c r="D22589" s="429">
        <v>2.8835440000000001</v>
      </c>
      <c r="E22589" s="429">
        <v>3.725902</v>
      </c>
      <c r="F22589" s="429">
        <v>7.3314729999999884</v>
      </c>
    </row>
    <row r="22590" spans="1:6" x14ac:dyDescent="0.3">
      <c r="A22590" s="336">
        <v>71831</v>
      </c>
      <c r="B22590" s="2" t="s">
        <v>298</v>
      </c>
      <c r="C22590" s="429">
        <v>6.6700140000000001</v>
      </c>
      <c r="D22590" s="429">
        <v>2.6042010000000002</v>
      </c>
      <c r="E22590" s="429">
        <v>4.0658130000000003</v>
      </c>
      <c r="F22590" s="429">
        <v>9.3988759999999942</v>
      </c>
    </row>
    <row r="22591" spans="1:6" x14ac:dyDescent="0.3">
      <c r="A22591" s="336">
        <v>71832</v>
      </c>
      <c r="B22591" s="2" t="s">
        <v>298</v>
      </c>
      <c r="C22591" s="429">
        <v>6.7323639999999996</v>
      </c>
      <c r="D22591" s="429">
        <v>2.3217189999999999</v>
      </c>
      <c r="E22591" s="429">
        <v>4.4106449999999997</v>
      </c>
      <c r="F22591" s="429">
        <v>9.5035250000000104</v>
      </c>
    </row>
    <row r="22592" spans="1:6" x14ac:dyDescent="0.3">
      <c r="A22592" s="336">
        <v>71833</v>
      </c>
      <c r="B22592" s="2" t="s">
        <v>298</v>
      </c>
      <c r="C22592" s="429">
        <v>6.6069909999999998</v>
      </c>
      <c r="D22592" s="429">
        <v>2.4675959999999999</v>
      </c>
      <c r="E22592" s="429">
        <v>4.1393950000000004</v>
      </c>
      <c r="F22592" s="429">
        <v>7.4640779999999936</v>
      </c>
    </row>
    <row r="22593" spans="1:6" x14ac:dyDescent="0.3">
      <c r="A22593" s="336">
        <v>71834</v>
      </c>
      <c r="B22593" s="2" t="s">
        <v>298</v>
      </c>
      <c r="C22593" s="429">
        <v>6.6938430000000002</v>
      </c>
      <c r="D22593" s="429">
        <v>2.5962740000000002</v>
      </c>
      <c r="E22593" s="429">
        <v>4.097569</v>
      </c>
      <c r="F22593" s="429">
        <v>12.422064999999989</v>
      </c>
    </row>
    <row r="22594" spans="1:6" x14ac:dyDescent="0.3">
      <c r="A22594" s="336">
        <v>71835</v>
      </c>
      <c r="B22594" s="2" t="s">
        <v>298</v>
      </c>
      <c r="C22594" s="429">
        <v>6.6555569999999999</v>
      </c>
      <c r="D22594" s="429">
        <v>2.830028</v>
      </c>
      <c r="E22594" s="429">
        <v>3.825529</v>
      </c>
      <c r="F22594" s="429">
        <v>7.3461659999999895</v>
      </c>
    </row>
    <row r="22595" spans="1:6" x14ac:dyDescent="0.3">
      <c r="A22595" s="336">
        <v>71836</v>
      </c>
      <c r="B22595" s="2" t="s">
        <v>298</v>
      </c>
      <c r="C22595" s="429">
        <v>6.8243099999999997</v>
      </c>
      <c r="D22595" s="429">
        <v>2.2368809999999999</v>
      </c>
      <c r="E22595" s="429">
        <v>4.5874290000000002</v>
      </c>
      <c r="F22595" s="429">
        <v>12.738798999999993</v>
      </c>
    </row>
    <row r="22596" spans="1:6" x14ac:dyDescent="0.3">
      <c r="A22596" s="336">
        <v>71837</v>
      </c>
      <c r="B22596" s="2" t="s">
        <v>298</v>
      </c>
      <c r="C22596" s="429">
        <v>6.6798690000000001</v>
      </c>
      <c r="D22596" s="429">
        <v>2.6462050000000001</v>
      </c>
      <c r="E22596" s="429">
        <v>4.0336639999999999</v>
      </c>
      <c r="F22596" s="429">
        <v>12.483898000000003</v>
      </c>
    </row>
    <row r="22597" spans="1:6" x14ac:dyDescent="0.3">
      <c r="A22597" s="336">
        <v>71838</v>
      </c>
      <c r="B22597" s="2" t="s">
        <v>298</v>
      </c>
      <c r="C22597" s="429">
        <v>6.691408</v>
      </c>
      <c r="D22597" s="429">
        <v>2.6217459999999999</v>
      </c>
      <c r="E22597" s="429">
        <v>4.0696620000000001</v>
      </c>
      <c r="F22597" s="429">
        <v>10.761373000000006</v>
      </c>
    </row>
    <row r="22598" spans="1:6" x14ac:dyDescent="0.3">
      <c r="A22598" s="336">
        <v>71839</v>
      </c>
      <c r="B22598" s="2" t="s">
        <v>298</v>
      </c>
      <c r="C22598" s="429">
        <v>6.6584700000000003</v>
      </c>
      <c r="D22598" s="429">
        <v>2.7234950000000002</v>
      </c>
      <c r="E22598" s="429">
        <v>3.9349750000000001</v>
      </c>
      <c r="F22598" s="429">
        <v>11.477167000000001</v>
      </c>
    </row>
    <row r="22599" spans="1:6" x14ac:dyDescent="0.3">
      <c r="A22599" s="336">
        <v>71841</v>
      </c>
      <c r="B22599" s="2" t="s">
        <v>298</v>
      </c>
      <c r="C22599" s="429">
        <v>6.6839219999999999</v>
      </c>
      <c r="D22599" s="429">
        <v>2.347013</v>
      </c>
      <c r="E22599" s="429">
        <v>4.3369090000000003</v>
      </c>
      <c r="F22599" s="429">
        <v>8.1929180000000059</v>
      </c>
    </row>
    <row r="22600" spans="1:6" x14ac:dyDescent="0.3">
      <c r="A22600" s="336">
        <v>71842</v>
      </c>
      <c r="B22600" s="2" t="s">
        <v>298</v>
      </c>
      <c r="C22600" s="429">
        <v>6.7862549999999997</v>
      </c>
      <c r="D22600" s="429">
        <v>2.3104990000000001</v>
      </c>
      <c r="E22600" s="429">
        <v>4.4757559999999996</v>
      </c>
      <c r="F22600" s="429">
        <v>11.203624999999995</v>
      </c>
    </row>
    <row r="22601" spans="1:6" x14ac:dyDescent="0.3">
      <c r="A22601" s="336">
        <v>71845</v>
      </c>
      <c r="B22601" s="2" t="s">
        <v>298</v>
      </c>
      <c r="C22601" s="429">
        <v>6.6376920000000004</v>
      </c>
      <c r="D22601" s="429">
        <v>2.7847650000000002</v>
      </c>
      <c r="E22601" s="429">
        <v>3.8529270000000002</v>
      </c>
      <c r="F22601" s="429">
        <v>10.266780000000004</v>
      </c>
    </row>
    <row r="22602" spans="1:6" x14ac:dyDescent="0.3">
      <c r="A22602" s="336">
        <v>71846</v>
      </c>
      <c r="B22602" s="2" t="s">
        <v>298</v>
      </c>
      <c r="C22602" s="429">
        <v>6.7036680000000004</v>
      </c>
      <c r="D22602" s="429">
        <v>2.4003770000000002</v>
      </c>
      <c r="E22602" s="429">
        <v>4.3032909999999998</v>
      </c>
      <c r="F22602" s="429">
        <v>10.230309999999996</v>
      </c>
    </row>
    <row r="22603" spans="1:6" x14ac:dyDescent="0.3">
      <c r="A22603" s="336">
        <v>71847</v>
      </c>
      <c r="B22603" s="2" t="s">
        <v>298</v>
      </c>
      <c r="C22603" s="429">
        <v>6.6788480000000003</v>
      </c>
      <c r="D22603" s="429">
        <v>2.6585619999999999</v>
      </c>
      <c r="E22603" s="429">
        <v>4.0202860000000005</v>
      </c>
      <c r="F22603" s="429">
        <v>7.8286449999999945</v>
      </c>
    </row>
    <row r="22604" spans="1:6" x14ac:dyDescent="0.3">
      <c r="A22604" s="336">
        <v>71851</v>
      </c>
      <c r="B22604" s="2" t="s">
        <v>298</v>
      </c>
      <c r="C22604" s="429">
        <v>6.6847380000000003</v>
      </c>
      <c r="D22604" s="429">
        <v>2.504626</v>
      </c>
      <c r="E22604" s="429">
        <v>4.1801120000000003</v>
      </c>
      <c r="F22604" s="429">
        <v>10.005344000000001</v>
      </c>
    </row>
    <row r="22605" spans="1:6" x14ac:dyDescent="0.3">
      <c r="A22605" s="336">
        <v>71852</v>
      </c>
      <c r="B22605" s="2" t="s">
        <v>298</v>
      </c>
      <c r="C22605" s="429">
        <v>6.657222</v>
      </c>
      <c r="D22605" s="429">
        <v>2.5357229999999999</v>
      </c>
      <c r="E22605" s="429">
        <v>4.121499</v>
      </c>
      <c r="F22605" s="429">
        <v>8.4053199999999961</v>
      </c>
    </row>
    <row r="22606" spans="1:6" x14ac:dyDescent="0.3">
      <c r="A22606" s="336">
        <v>71853</v>
      </c>
      <c r="B22606" s="2" t="s">
        <v>298</v>
      </c>
      <c r="C22606" s="429">
        <v>6.7303110000000004</v>
      </c>
      <c r="D22606" s="429">
        <v>2.5345140000000002</v>
      </c>
      <c r="E22606" s="429">
        <v>4.1957970000000007</v>
      </c>
      <c r="F22606" s="429">
        <v>12.567042000000001</v>
      </c>
    </row>
    <row r="22607" spans="1:6" x14ac:dyDescent="0.3">
      <c r="A22607" s="336">
        <v>71854</v>
      </c>
      <c r="B22607" s="2" t="s">
        <v>298</v>
      </c>
      <c r="C22607" s="429">
        <v>6.7004840000000003</v>
      </c>
      <c r="D22607" s="429">
        <v>2.5945309999999999</v>
      </c>
      <c r="E22607" s="429">
        <v>4.1059530000000004</v>
      </c>
      <c r="F22607" s="429">
        <v>12.690260000000009</v>
      </c>
    </row>
    <row r="22608" spans="1:6" x14ac:dyDescent="0.3">
      <c r="A22608" s="336">
        <v>71855</v>
      </c>
      <c r="B22608" s="2" t="s">
        <v>298</v>
      </c>
      <c r="C22608" s="429">
        <v>6.6727749999999997</v>
      </c>
      <c r="D22608" s="429">
        <v>2.6330990000000001</v>
      </c>
      <c r="E22608" s="429">
        <v>4.039676</v>
      </c>
      <c r="F22608" s="429">
        <v>8.5720989999999944</v>
      </c>
    </row>
    <row r="22609" spans="1:6" x14ac:dyDescent="0.3">
      <c r="A22609" s="336">
        <v>71857</v>
      </c>
      <c r="B22609" s="2" t="s">
        <v>298</v>
      </c>
      <c r="C22609" s="429">
        <v>6.6616799999999996</v>
      </c>
      <c r="D22609" s="429">
        <v>2.810012</v>
      </c>
      <c r="E22609" s="429">
        <v>3.8516679999999996</v>
      </c>
      <c r="F22609" s="429">
        <v>7.2130439999999965</v>
      </c>
    </row>
    <row r="22610" spans="1:6" x14ac:dyDescent="0.3">
      <c r="A22610" s="336">
        <v>71858</v>
      </c>
      <c r="B22610" s="2" t="s">
        <v>298</v>
      </c>
      <c r="C22610" s="429">
        <v>6.6008599999999999</v>
      </c>
      <c r="D22610" s="429">
        <v>2.8806660000000002</v>
      </c>
      <c r="E22610" s="429">
        <v>3.7201939999999998</v>
      </c>
      <c r="F22610" s="429">
        <v>7.6062619999999868</v>
      </c>
    </row>
    <row r="22611" spans="1:6" x14ac:dyDescent="0.3">
      <c r="A22611" s="336">
        <v>71859</v>
      </c>
      <c r="B22611" s="2" t="s">
        <v>298</v>
      </c>
      <c r="C22611" s="429">
        <v>6.704771</v>
      </c>
      <c r="D22611" s="429">
        <v>2.5323579999999999</v>
      </c>
      <c r="E22611" s="429">
        <v>4.1724130000000006</v>
      </c>
      <c r="F22611" s="429">
        <v>10.888661000000013</v>
      </c>
    </row>
    <row r="22612" spans="1:6" x14ac:dyDescent="0.3">
      <c r="A22612" s="336">
        <v>71860</v>
      </c>
      <c r="B22612" s="2" t="s">
        <v>298</v>
      </c>
      <c r="C22612" s="429">
        <v>6.606077</v>
      </c>
      <c r="D22612" s="429">
        <v>2.8420809999999999</v>
      </c>
      <c r="E22612" s="429">
        <v>3.7639960000000001</v>
      </c>
      <c r="F22612" s="429">
        <v>9.6866179999999886</v>
      </c>
    </row>
    <row r="22613" spans="1:6" x14ac:dyDescent="0.3">
      <c r="A22613" s="336">
        <v>71861</v>
      </c>
      <c r="B22613" s="2" t="s">
        <v>298</v>
      </c>
      <c r="C22613" s="429">
        <v>6.56494</v>
      </c>
      <c r="D22613" s="429">
        <v>2.8654269999999999</v>
      </c>
      <c r="E22613" s="429">
        <v>3.6995130000000001</v>
      </c>
      <c r="F22613" s="429">
        <v>9.7219109999999915</v>
      </c>
    </row>
    <row r="22614" spans="1:6" x14ac:dyDescent="0.3">
      <c r="A22614" s="336">
        <v>71862</v>
      </c>
      <c r="B22614" s="2" t="s">
        <v>298</v>
      </c>
      <c r="C22614" s="429">
        <v>6.6533550000000004</v>
      </c>
      <c r="D22614" s="429">
        <v>2.6613609999999999</v>
      </c>
      <c r="E22614" s="429">
        <v>3.9919940000000005</v>
      </c>
      <c r="F22614" s="429">
        <v>9.1051450000000074</v>
      </c>
    </row>
    <row r="22615" spans="1:6" x14ac:dyDescent="0.3">
      <c r="A22615" s="336">
        <v>71864</v>
      </c>
      <c r="B22615" s="2" t="s">
        <v>298</v>
      </c>
      <c r="C22615" s="429">
        <v>6.5871820000000003</v>
      </c>
      <c r="D22615" s="429">
        <v>2.8811420000000001</v>
      </c>
      <c r="E22615" s="429">
        <v>3.7060400000000002</v>
      </c>
      <c r="F22615" s="429">
        <v>8.0256309999999971</v>
      </c>
    </row>
    <row r="22616" spans="1:6" x14ac:dyDescent="0.3">
      <c r="A22616" s="336">
        <v>71865</v>
      </c>
      <c r="B22616" s="2" t="s">
        <v>298</v>
      </c>
      <c r="C22616" s="429">
        <v>6.7286279999999996</v>
      </c>
      <c r="D22616" s="429">
        <v>2.4173119999999999</v>
      </c>
      <c r="E22616" s="429">
        <v>4.3113159999999997</v>
      </c>
      <c r="F22616" s="429">
        <v>11.787451999999995</v>
      </c>
    </row>
    <row r="22617" spans="1:6" x14ac:dyDescent="0.3">
      <c r="A22617" s="336">
        <v>71866</v>
      </c>
      <c r="B22617" s="2" t="s">
        <v>298</v>
      </c>
      <c r="C22617" s="429">
        <v>6.8114970000000001</v>
      </c>
      <c r="D22617" s="429">
        <v>2.246718</v>
      </c>
      <c r="E22617" s="429">
        <v>4.5647789999999997</v>
      </c>
      <c r="F22617" s="429">
        <v>11.737202000000003</v>
      </c>
    </row>
    <row r="22618" spans="1:6" x14ac:dyDescent="0.3">
      <c r="A22618" s="336">
        <v>71901</v>
      </c>
      <c r="B22618" s="2" t="s">
        <v>298</v>
      </c>
      <c r="C22618" s="429">
        <v>6.5762890000000001</v>
      </c>
      <c r="D22618" s="429">
        <v>2.6549010000000002</v>
      </c>
      <c r="E22618" s="429">
        <v>3.9213879999999999</v>
      </c>
      <c r="F22618" s="429">
        <v>8.0358660000000057</v>
      </c>
    </row>
    <row r="22619" spans="1:6" x14ac:dyDescent="0.3">
      <c r="A22619" s="336">
        <v>71909</v>
      </c>
      <c r="B22619" s="2" t="s">
        <v>298</v>
      </c>
      <c r="C22619" s="429">
        <v>6.5433510000000004</v>
      </c>
      <c r="D22619" s="429">
        <v>2.629308</v>
      </c>
      <c r="E22619" s="429">
        <v>3.9140430000000004</v>
      </c>
      <c r="F22619" s="429">
        <v>7.9860419999999976</v>
      </c>
    </row>
    <row r="22620" spans="1:6" x14ac:dyDescent="0.3">
      <c r="A22620" s="336">
        <v>71913</v>
      </c>
      <c r="B22620" s="2" t="s">
        <v>298</v>
      </c>
      <c r="C22620" s="429">
        <v>6.5784339999999997</v>
      </c>
      <c r="D22620" s="429">
        <v>2.6837800000000001</v>
      </c>
      <c r="E22620" s="429">
        <v>3.8946539999999996</v>
      </c>
      <c r="F22620" s="429">
        <v>7.671412999999994</v>
      </c>
    </row>
    <row r="22621" spans="1:6" x14ac:dyDescent="0.3">
      <c r="A22621" s="336">
        <v>71921</v>
      </c>
      <c r="B22621" s="2" t="s">
        <v>298</v>
      </c>
      <c r="C22621" s="429">
        <v>6.5858790000000003</v>
      </c>
      <c r="D22621" s="429">
        <v>2.7082869999999999</v>
      </c>
      <c r="E22621" s="429">
        <v>3.8775920000000004</v>
      </c>
      <c r="F22621" s="429">
        <v>6.9800229999999956</v>
      </c>
    </row>
    <row r="22622" spans="1:6" x14ac:dyDescent="0.3">
      <c r="A22622" s="336">
        <v>71922</v>
      </c>
      <c r="B22622" s="2" t="s">
        <v>298</v>
      </c>
      <c r="C22622" s="429">
        <v>6.640968</v>
      </c>
      <c r="D22622" s="429">
        <v>2.7243889999999999</v>
      </c>
      <c r="E22622" s="429">
        <v>3.916579</v>
      </c>
      <c r="F22622" s="429">
        <v>7.161664000000016</v>
      </c>
    </row>
    <row r="22623" spans="1:6" x14ac:dyDescent="0.3">
      <c r="A22623" s="336">
        <v>71923</v>
      </c>
      <c r="B22623" s="2" t="s">
        <v>298</v>
      </c>
      <c r="C22623" s="429">
        <v>6.6338910000000002</v>
      </c>
      <c r="D22623" s="429">
        <v>2.7651400000000002</v>
      </c>
      <c r="E22623" s="429">
        <v>3.8687510000000001</v>
      </c>
      <c r="F22623" s="429">
        <v>7.8447689999999994</v>
      </c>
    </row>
    <row r="22624" spans="1:6" x14ac:dyDescent="0.3">
      <c r="A22624" s="336">
        <v>71929</v>
      </c>
      <c r="B22624" s="2" t="s">
        <v>298</v>
      </c>
      <c r="C22624" s="429">
        <v>6.5953860000000004</v>
      </c>
      <c r="D22624" s="429">
        <v>2.7142149999999998</v>
      </c>
      <c r="E22624" s="429">
        <v>3.8811710000000006</v>
      </c>
      <c r="F22624" s="429">
        <v>7.3404600000000073</v>
      </c>
    </row>
    <row r="22625" spans="1:6" x14ac:dyDescent="0.3">
      <c r="A22625" s="336">
        <v>71933</v>
      </c>
      <c r="B22625" s="2" t="s">
        <v>298</v>
      </c>
      <c r="C22625" s="429">
        <v>6.5672290000000002</v>
      </c>
      <c r="D22625" s="429">
        <v>2.698839</v>
      </c>
      <c r="E22625" s="429">
        <v>3.8683900000000002</v>
      </c>
      <c r="F22625" s="429">
        <v>6.9513929999999959</v>
      </c>
    </row>
    <row r="22626" spans="1:6" x14ac:dyDescent="0.3">
      <c r="A22626" s="336">
        <v>71935</v>
      </c>
      <c r="B22626" s="2" t="s">
        <v>298</v>
      </c>
      <c r="C22626" s="429">
        <v>6.5154909999999999</v>
      </c>
      <c r="D22626" s="429">
        <v>2.656463</v>
      </c>
      <c r="E22626" s="429">
        <v>3.8590279999999999</v>
      </c>
      <c r="F22626" s="429">
        <v>5.6619110000000035</v>
      </c>
    </row>
    <row r="22627" spans="1:6" x14ac:dyDescent="0.3">
      <c r="A22627" s="336">
        <v>71937</v>
      </c>
      <c r="B22627" s="2" t="s">
        <v>298</v>
      </c>
      <c r="C22627" s="429">
        <v>6.5581699999999996</v>
      </c>
      <c r="D22627" s="429">
        <v>2.418644</v>
      </c>
      <c r="E22627" s="429">
        <v>4.139526</v>
      </c>
      <c r="F22627" s="429">
        <v>5.4221990000000062</v>
      </c>
    </row>
    <row r="22628" spans="1:6" x14ac:dyDescent="0.3">
      <c r="A22628" s="336">
        <v>71940</v>
      </c>
      <c r="B22628" s="2" t="s">
        <v>298</v>
      </c>
      <c r="C22628" s="429">
        <v>6.6364150000000004</v>
      </c>
      <c r="D22628" s="429">
        <v>2.6948650000000001</v>
      </c>
      <c r="E22628" s="429">
        <v>3.9415500000000003</v>
      </c>
      <c r="F22628" s="429">
        <v>7.0527639999999963</v>
      </c>
    </row>
    <row r="22629" spans="1:6" x14ac:dyDescent="0.3">
      <c r="A22629" s="336">
        <v>71941</v>
      </c>
      <c r="B22629" s="2" t="s">
        <v>298</v>
      </c>
      <c r="C22629" s="429">
        <v>6.6329969999999996</v>
      </c>
      <c r="D22629" s="429">
        <v>2.726499</v>
      </c>
      <c r="E22629" s="429">
        <v>3.9064979999999996</v>
      </c>
      <c r="F22629" s="429">
        <v>7.9737050000000096</v>
      </c>
    </row>
    <row r="22630" spans="1:6" x14ac:dyDescent="0.3">
      <c r="A22630" s="336">
        <v>71942</v>
      </c>
      <c r="B22630" s="2" t="s">
        <v>298</v>
      </c>
      <c r="C22630" s="429">
        <v>6.6396069999999998</v>
      </c>
      <c r="D22630" s="429">
        <v>2.73034</v>
      </c>
      <c r="E22630" s="429">
        <v>3.9092669999999998</v>
      </c>
      <c r="F22630" s="429">
        <v>7.951681999999991</v>
      </c>
    </row>
    <row r="22631" spans="1:6" x14ac:dyDescent="0.3">
      <c r="A22631" s="336">
        <v>71943</v>
      </c>
      <c r="B22631" s="2" t="s">
        <v>298</v>
      </c>
      <c r="C22631" s="429">
        <v>6.5377530000000004</v>
      </c>
      <c r="D22631" s="429">
        <v>2.6770420000000001</v>
      </c>
      <c r="E22631" s="429">
        <v>3.8607110000000002</v>
      </c>
      <c r="F22631" s="429">
        <v>6.2732650000000092</v>
      </c>
    </row>
    <row r="22632" spans="1:6" x14ac:dyDescent="0.3">
      <c r="A22632" s="336">
        <v>71944</v>
      </c>
      <c r="B22632" s="2" t="s">
        <v>298</v>
      </c>
      <c r="C22632" s="429">
        <v>6.625915</v>
      </c>
      <c r="D22632" s="429">
        <v>2.3819249999999998</v>
      </c>
      <c r="E22632" s="429">
        <v>4.2439900000000002</v>
      </c>
      <c r="F22632" s="429">
        <v>6.9247430000000065</v>
      </c>
    </row>
    <row r="22633" spans="1:6" x14ac:dyDescent="0.3">
      <c r="A22633" s="336">
        <v>71945</v>
      </c>
      <c r="B22633" s="2" t="s">
        <v>298</v>
      </c>
      <c r="C22633" s="429">
        <v>6.501811</v>
      </c>
      <c r="D22633" s="429">
        <v>2.448305</v>
      </c>
      <c r="E22633" s="429">
        <v>4.0535060000000005</v>
      </c>
      <c r="F22633" s="429">
        <v>4.4931549999999874</v>
      </c>
    </row>
    <row r="22634" spans="1:6" x14ac:dyDescent="0.3">
      <c r="A22634" s="336">
        <v>71949</v>
      </c>
      <c r="B22634" s="2" t="s">
        <v>298</v>
      </c>
      <c r="C22634" s="429">
        <v>6.5239750000000001</v>
      </c>
      <c r="D22634" s="429">
        <v>2.674973</v>
      </c>
      <c r="E22634" s="429">
        <v>3.849002</v>
      </c>
      <c r="F22634" s="429">
        <v>7.5902399999999943</v>
      </c>
    </row>
    <row r="22635" spans="1:6" x14ac:dyDescent="0.3">
      <c r="A22635" s="336">
        <v>71950</v>
      </c>
      <c r="B22635" s="2" t="s">
        <v>298</v>
      </c>
      <c r="C22635" s="429">
        <v>6.5696450000000004</v>
      </c>
      <c r="D22635" s="429">
        <v>2.6489240000000001</v>
      </c>
      <c r="E22635" s="429">
        <v>3.9207210000000003</v>
      </c>
      <c r="F22635" s="429">
        <v>6.4237920000000059</v>
      </c>
    </row>
    <row r="22636" spans="1:6" x14ac:dyDescent="0.3">
      <c r="A22636" s="336">
        <v>71952</v>
      </c>
      <c r="B22636" s="2" t="s">
        <v>298</v>
      </c>
      <c r="C22636" s="429">
        <v>6.5357029999999998</v>
      </c>
      <c r="D22636" s="429">
        <v>2.591431</v>
      </c>
      <c r="E22636" s="429">
        <v>3.9442719999999998</v>
      </c>
      <c r="F22636" s="429">
        <v>5.4858019999999996</v>
      </c>
    </row>
    <row r="22637" spans="1:6" x14ac:dyDescent="0.3">
      <c r="A22637" s="336">
        <v>71953</v>
      </c>
      <c r="B22637" s="2" t="s">
        <v>298</v>
      </c>
      <c r="C22637" s="429">
        <v>6.4559559999999996</v>
      </c>
      <c r="D22637" s="429">
        <v>2.5293800000000002</v>
      </c>
      <c r="E22637" s="429">
        <v>3.9265759999999994</v>
      </c>
      <c r="F22637" s="429">
        <v>4.2937879999999922</v>
      </c>
    </row>
    <row r="22638" spans="1:6" x14ac:dyDescent="0.3">
      <c r="A22638" s="336">
        <v>71956</v>
      </c>
      <c r="B22638" s="2" t="s">
        <v>298</v>
      </c>
      <c r="C22638" s="429">
        <v>6.547739</v>
      </c>
      <c r="D22638" s="429">
        <v>2.6674150000000001</v>
      </c>
      <c r="E22638" s="429">
        <v>3.8803239999999999</v>
      </c>
      <c r="F22638" s="429">
        <v>7.7216530000000105</v>
      </c>
    </row>
    <row r="22639" spans="1:6" x14ac:dyDescent="0.3">
      <c r="A22639" s="336">
        <v>71957</v>
      </c>
      <c r="B22639" s="2" t="s">
        <v>298</v>
      </c>
      <c r="C22639" s="429">
        <v>6.5508569999999997</v>
      </c>
      <c r="D22639" s="429">
        <v>2.6454249999999999</v>
      </c>
      <c r="E22639" s="429">
        <v>3.9054319999999998</v>
      </c>
      <c r="F22639" s="429">
        <v>6.7295210000000054</v>
      </c>
    </row>
    <row r="22640" spans="1:6" x14ac:dyDescent="0.3">
      <c r="A22640" s="336">
        <v>71958</v>
      </c>
      <c r="B22640" s="2" t="s">
        <v>298</v>
      </c>
      <c r="C22640" s="429">
        <v>6.6278540000000001</v>
      </c>
      <c r="D22640" s="429">
        <v>2.6160160000000001</v>
      </c>
      <c r="E22640" s="429">
        <v>4.011838</v>
      </c>
      <c r="F22640" s="429">
        <v>7.0791760000000039</v>
      </c>
    </row>
    <row r="22641" spans="1:6" x14ac:dyDescent="0.3">
      <c r="A22641" s="336">
        <v>71959</v>
      </c>
      <c r="B22641" s="2" t="s">
        <v>298</v>
      </c>
      <c r="C22641" s="429">
        <v>6.5722630000000004</v>
      </c>
      <c r="D22641" s="429">
        <v>2.542465</v>
      </c>
      <c r="E22641" s="429">
        <v>4.0297980000000004</v>
      </c>
      <c r="F22641" s="429">
        <v>6.2461750000000009</v>
      </c>
    </row>
    <row r="22642" spans="1:6" x14ac:dyDescent="0.3">
      <c r="A22642" s="336">
        <v>71960</v>
      </c>
      <c r="B22642" s="2" t="s">
        <v>298</v>
      </c>
      <c r="C22642" s="429">
        <v>6.49533</v>
      </c>
      <c r="D22642" s="429">
        <v>2.6285249999999998</v>
      </c>
      <c r="E22642" s="429">
        <v>3.8668050000000003</v>
      </c>
      <c r="F22642" s="429">
        <v>5.1232970000000009</v>
      </c>
    </row>
    <row r="22643" spans="1:6" x14ac:dyDescent="0.3">
      <c r="A22643" s="336">
        <v>71961</v>
      </c>
      <c r="B22643" s="2" t="s">
        <v>298</v>
      </c>
      <c r="C22643" s="429">
        <v>6.4952990000000002</v>
      </c>
      <c r="D22643" s="429">
        <v>2.617896</v>
      </c>
      <c r="E22643" s="429">
        <v>3.8774030000000002</v>
      </c>
      <c r="F22643" s="429">
        <v>5.7674550000000195</v>
      </c>
    </row>
    <row r="22644" spans="1:6" x14ac:dyDescent="0.3">
      <c r="A22644" s="336">
        <v>71962</v>
      </c>
      <c r="B22644" s="2" t="s">
        <v>298</v>
      </c>
      <c r="C22644" s="429">
        <v>6.6382349999999999</v>
      </c>
      <c r="D22644" s="429">
        <v>2.7424300000000001</v>
      </c>
      <c r="E22644" s="429">
        <v>3.8958049999999997</v>
      </c>
      <c r="F22644" s="429">
        <v>7.3182900000000117</v>
      </c>
    </row>
    <row r="22645" spans="1:6" x14ac:dyDescent="0.3">
      <c r="A22645" s="336">
        <v>71964</v>
      </c>
      <c r="B22645" s="2" t="s">
        <v>298</v>
      </c>
      <c r="C22645" s="429">
        <v>6.5609909999999996</v>
      </c>
      <c r="D22645" s="429">
        <v>2.693648</v>
      </c>
      <c r="E22645" s="429">
        <v>3.8673429999999995</v>
      </c>
      <c r="F22645" s="429">
        <v>7.2701319999999967</v>
      </c>
    </row>
    <row r="22646" spans="1:6" x14ac:dyDescent="0.3">
      <c r="A22646" s="336">
        <v>71965</v>
      </c>
      <c r="B22646" s="2" t="s">
        <v>298</v>
      </c>
      <c r="C22646" s="429">
        <v>6.5249790000000001</v>
      </c>
      <c r="D22646" s="429">
        <v>2.6423429999999999</v>
      </c>
      <c r="E22646" s="429">
        <v>3.8826360000000002</v>
      </c>
      <c r="F22646" s="429">
        <v>6.4633670000000052</v>
      </c>
    </row>
    <row r="22647" spans="1:6" x14ac:dyDescent="0.3">
      <c r="A22647" s="336">
        <v>71968</v>
      </c>
      <c r="B22647" s="2" t="s">
        <v>298</v>
      </c>
      <c r="C22647" s="429">
        <v>6.5696539999999999</v>
      </c>
      <c r="D22647" s="429">
        <v>2.6714549999999999</v>
      </c>
      <c r="E22647" s="429">
        <v>3.898199</v>
      </c>
      <c r="F22647" s="429">
        <v>7.5440540000000027</v>
      </c>
    </row>
    <row r="22648" spans="1:6" x14ac:dyDescent="0.3">
      <c r="A22648" s="336">
        <v>71969</v>
      </c>
      <c r="B22648" s="2" t="s">
        <v>298</v>
      </c>
      <c r="C22648" s="429">
        <v>6.519495</v>
      </c>
      <c r="D22648" s="429">
        <v>2.6645409999999998</v>
      </c>
      <c r="E22648" s="429">
        <v>3.8549540000000002</v>
      </c>
      <c r="F22648" s="429">
        <v>6.754213</v>
      </c>
    </row>
    <row r="22649" spans="1:6" x14ac:dyDescent="0.3">
      <c r="A22649" s="336">
        <v>71970</v>
      </c>
      <c r="B22649" s="2" t="s">
        <v>298</v>
      </c>
      <c r="C22649" s="429">
        <v>6.5074730000000001</v>
      </c>
      <c r="D22649" s="429">
        <v>2.6882570000000001</v>
      </c>
      <c r="E22649" s="429">
        <v>3.8192159999999999</v>
      </c>
      <c r="F22649" s="429">
        <v>7.1577309999999912</v>
      </c>
    </row>
    <row r="22650" spans="1:6" x14ac:dyDescent="0.3">
      <c r="A22650" s="336">
        <v>71971</v>
      </c>
      <c r="B22650" s="2" t="s">
        <v>298</v>
      </c>
      <c r="C22650" s="429">
        <v>6.5425610000000001</v>
      </c>
      <c r="D22650" s="429">
        <v>2.4544649999999999</v>
      </c>
      <c r="E22650" s="429">
        <v>4.0880960000000002</v>
      </c>
      <c r="F22650" s="429">
        <v>5.6296720000000064</v>
      </c>
    </row>
    <row r="22651" spans="1:6" x14ac:dyDescent="0.3">
      <c r="A22651" s="336">
        <v>71972</v>
      </c>
      <c r="B22651" s="2" t="s">
        <v>298</v>
      </c>
      <c r="C22651" s="429">
        <v>6.4943860000000004</v>
      </c>
      <c r="D22651" s="429">
        <v>2.42883</v>
      </c>
      <c r="E22651" s="429">
        <v>4.0655560000000008</v>
      </c>
      <c r="F22651" s="429">
        <v>4.3912599999999955</v>
      </c>
    </row>
    <row r="22652" spans="1:6" x14ac:dyDescent="0.3">
      <c r="A22652" s="336">
        <v>71973</v>
      </c>
      <c r="B22652" s="2" t="s">
        <v>298</v>
      </c>
      <c r="C22652" s="429">
        <v>6.5795139999999996</v>
      </c>
      <c r="D22652" s="429">
        <v>2.4028990000000001</v>
      </c>
      <c r="E22652" s="429">
        <v>4.176615</v>
      </c>
      <c r="F22652" s="429">
        <v>5.9426849999999973</v>
      </c>
    </row>
    <row r="22653" spans="1:6" x14ac:dyDescent="0.3">
      <c r="A22653" s="336">
        <v>71998</v>
      </c>
      <c r="B22653" s="2" t="s">
        <v>298</v>
      </c>
      <c r="C22653" s="429">
        <v>6.6506970000000001</v>
      </c>
      <c r="D22653" s="429">
        <v>2.7512289999999999</v>
      </c>
      <c r="E22653" s="429">
        <v>3.8994680000000002</v>
      </c>
      <c r="F22653" s="429">
        <v>7.9143740000000093</v>
      </c>
    </row>
    <row r="22654" spans="1:6" x14ac:dyDescent="0.3">
      <c r="A22654" s="336">
        <v>71999</v>
      </c>
      <c r="B22654" s="2" t="s">
        <v>298</v>
      </c>
      <c r="C22654" s="429">
        <v>6.6534089999999999</v>
      </c>
      <c r="D22654" s="429">
        <v>2.750375</v>
      </c>
      <c r="E22654" s="429">
        <v>3.9030339999999999</v>
      </c>
      <c r="F22654" s="429">
        <v>7.9072200000000024</v>
      </c>
    </row>
    <row r="22655" spans="1:6" x14ac:dyDescent="0.3">
      <c r="A22655" s="336">
        <v>72001</v>
      </c>
      <c r="B22655" s="2" t="s">
        <v>295</v>
      </c>
      <c r="C22655" s="429">
        <v>7.2929240000000002</v>
      </c>
      <c r="D22655" s="429">
        <v>3.0687280000000001</v>
      </c>
      <c r="E22655" s="429">
        <v>4.2241960000000001</v>
      </c>
      <c r="F22655" s="429">
        <v>10.282741000000001</v>
      </c>
    </row>
    <row r="22656" spans="1:6" x14ac:dyDescent="0.3">
      <c r="A22656" s="336">
        <v>72002</v>
      </c>
      <c r="B22656" s="2" t="s">
        <v>295</v>
      </c>
      <c r="C22656" s="429">
        <v>7.3419850000000002</v>
      </c>
      <c r="D22656" s="429">
        <v>3.255261</v>
      </c>
      <c r="E22656" s="429">
        <v>4.0867240000000002</v>
      </c>
      <c r="F22656" s="429">
        <v>9.1485270000000085</v>
      </c>
    </row>
    <row r="22657" spans="1:6" x14ac:dyDescent="0.3">
      <c r="A22657" s="336">
        <v>72003</v>
      </c>
      <c r="B22657" s="2" t="s">
        <v>293</v>
      </c>
      <c r="C22657" s="429">
        <v>7.1901460000000004</v>
      </c>
      <c r="D22657" s="429">
        <v>2.9267430000000001</v>
      </c>
      <c r="E22657" s="429">
        <v>4.2634030000000003</v>
      </c>
      <c r="F22657" s="429">
        <v>7.6341099999999784</v>
      </c>
    </row>
    <row r="22658" spans="1:6" x14ac:dyDescent="0.3">
      <c r="A22658" s="336">
        <v>72004</v>
      </c>
      <c r="B22658" s="2" t="s">
        <v>293</v>
      </c>
      <c r="C22658" s="429">
        <v>7.2242629999999997</v>
      </c>
      <c r="D22658" s="429">
        <v>2.5839300000000001</v>
      </c>
      <c r="E22658" s="429">
        <v>4.640333</v>
      </c>
      <c r="F22658" s="429">
        <v>8.4233419999999981</v>
      </c>
    </row>
    <row r="22659" spans="1:6" x14ac:dyDescent="0.3">
      <c r="A22659" s="336">
        <v>72005</v>
      </c>
      <c r="B22659" s="2" t="s">
        <v>295</v>
      </c>
      <c r="C22659" s="429">
        <v>7.3403289999999997</v>
      </c>
      <c r="D22659" s="429">
        <v>3.1963910000000002</v>
      </c>
      <c r="E22659" s="429">
        <v>4.1439379999999995</v>
      </c>
      <c r="F22659" s="429">
        <v>8.6125609999999924</v>
      </c>
    </row>
    <row r="22660" spans="1:6" x14ac:dyDescent="0.3">
      <c r="A22660" s="336">
        <v>72006</v>
      </c>
      <c r="B22660" s="2" t="s">
        <v>295</v>
      </c>
      <c r="C22660" s="429">
        <v>7.3269140000000004</v>
      </c>
      <c r="D22660" s="429">
        <v>3.2358310000000001</v>
      </c>
      <c r="E22660" s="429">
        <v>4.0910830000000002</v>
      </c>
      <c r="F22660" s="429">
        <v>8.0692370000000011</v>
      </c>
    </row>
    <row r="22661" spans="1:6" x14ac:dyDescent="0.3">
      <c r="A22661" s="336">
        <v>72007</v>
      </c>
      <c r="B22661" s="2" t="s">
        <v>295</v>
      </c>
      <c r="C22661" s="429">
        <v>7.3604909999999997</v>
      </c>
      <c r="D22661" s="429">
        <v>3.1557759999999999</v>
      </c>
      <c r="E22661" s="429">
        <v>4.2047150000000002</v>
      </c>
      <c r="F22661" s="429">
        <v>8.933805999999997</v>
      </c>
    </row>
    <row r="22662" spans="1:6" x14ac:dyDescent="0.3">
      <c r="A22662" s="336">
        <v>72010</v>
      </c>
      <c r="B22662" s="2" t="s">
        <v>295</v>
      </c>
      <c r="C22662" s="429">
        <v>7.2942039999999997</v>
      </c>
      <c r="D22662" s="429">
        <v>3.2358720000000001</v>
      </c>
      <c r="E22662" s="429">
        <v>4.0583320000000001</v>
      </c>
      <c r="F22662" s="429">
        <v>8.0004530000000003</v>
      </c>
    </row>
    <row r="22663" spans="1:6" x14ac:dyDescent="0.3">
      <c r="A22663" s="336">
        <v>72011</v>
      </c>
      <c r="B22663" s="2" t="s">
        <v>293</v>
      </c>
      <c r="C22663" s="429">
        <v>7.191827</v>
      </c>
      <c r="D22663" s="429">
        <v>3.1694930000000001</v>
      </c>
      <c r="E22663" s="429">
        <v>4.0223339999999999</v>
      </c>
      <c r="F22663" s="429">
        <v>8.666799999999995</v>
      </c>
    </row>
    <row r="22664" spans="1:6" x14ac:dyDescent="0.3">
      <c r="A22664" s="336">
        <v>72012</v>
      </c>
      <c r="B22664" s="2" t="s">
        <v>295</v>
      </c>
      <c r="C22664" s="429">
        <v>7.3344560000000003</v>
      </c>
      <c r="D22664" s="429">
        <v>3.1479170000000001</v>
      </c>
      <c r="E22664" s="429">
        <v>4.1865389999999998</v>
      </c>
      <c r="F22664" s="429">
        <v>8.7429340000000124</v>
      </c>
    </row>
    <row r="22665" spans="1:6" x14ac:dyDescent="0.3">
      <c r="A22665" s="336">
        <v>72013</v>
      </c>
      <c r="B22665" s="2" t="s">
        <v>295</v>
      </c>
      <c r="C22665" s="429">
        <v>7.2257689999999997</v>
      </c>
      <c r="D22665" s="429">
        <v>2.9804729999999999</v>
      </c>
      <c r="E22665" s="429">
        <v>4.2452959999999997</v>
      </c>
      <c r="F22665" s="429">
        <v>8.921759999999999</v>
      </c>
    </row>
    <row r="22666" spans="1:6" x14ac:dyDescent="0.3">
      <c r="A22666" s="336">
        <v>72014</v>
      </c>
      <c r="B22666" s="2" t="s">
        <v>295</v>
      </c>
      <c r="C22666" s="429">
        <v>7.3766769999999999</v>
      </c>
      <c r="D22666" s="429">
        <v>3.2100270000000002</v>
      </c>
      <c r="E22666" s="429">
        <v>4.1666499999999997</v>
      </c>
      <c r="F22666" s="429">
        <v>8.4667289999999937</v>
      </c>
    </row>
    <row r="22667" spans="1:6" x14ac:dyDescent="0.3">
      <c r="A22667" s="336">
        <v>72015</v>
      </c>
      <c r="B22667" s="2" t="s">
        <v>295</v>
      </c>
      <c r="C22667" s="429">
        <v>7.3228989999999996</v>
      </c>
      <c r="D22667" s="429">
        <v>3.3374990000000002</v>
      </c>
      <c r="E22667" s="429">
        <v>3.9853999999999994</v>
      </c>
      <c r="F22667" s="429">
        <v>8.760760999999988</v>
      </c>
    </row>
    <row r="22668" spans="1:6" x14ac:dyDescent="0.3">
      <c r="A22668" s="336">
        <v>72016</v>
      </c>
      <c r="B22668" s="2" t="s">
        <v>298</v>
      </c>
      <c r="C22668" s="429">
        <v>6.6339509999999997</v>
      </c>
      <c r="D22668" s="429">
        <v>2.1858209999999998</v>
      </c>
      <c r="E22668" s="429">
        <v>4.4481299999999999</v>
      </c>
      <c r="F22668" s="429">
        <v>10.870201999999999</v>
      </c>
    </row>
    <row r="22669" spans="1:6" x14ac:dyDescent="0.3">
      <c r="A22669" s="336">
        <v>72017</v>
      </c>
      <c r="B22669" s="2" t="s">
        <v>293</v>
      </c>
      <c r="C22669" s="429">
        <v>7.2163139999999997</v>
      </c>
      <c r="D22669" s="429">
        <v>3.1406679999999998</v>
      </c>
      <c r="E22669" s="429">
        <v>4.0756459999999999</v>
      </c>
      <c r="F22669" s="429">
        <v>8.1136840000000063</v>
      </c>
    </row>
    <row r="22670" spans="1:6" x14ac:dyDescent="0.3">
      <c r="A22670" s="336">
        <v>72019</v>
      </c>
      <c r="B22670" s="2" t="s">
        <v>295</v>
      </c>
      <c r="C22670" s="429">
        <v>7.3367789999999999</v>
      </c>
      <c r="D22670" s="429">
        <v>3.293329</v>
      </c>
      <c r="E22670" s="429">
        <v>4.04345</v>
      </c>
      <c r="F22670" s="429">
        <v>9.0213730000000041</v>
      </c>
    </row>
    <row r="22671" spans="1:6" x14ac:dyDescent="0.3">
      <c r="A22671" s="336">
        <v>72020</v>
      </c>
      <c r="B22671" s="2" t="s">
        <v>295</v>
      </c>
      <c r="C22671" s="429">
        <v>7.315423</v>
      </c>
      <c r="D22671" s="429">
        <v>3.2723049999999998</v>
      </c>
      <c r="E22671" s="429">
        <v>4.0431179999999998</v>
      </c>
      <c r="F22671" s="429">
        <v>7.8502870000000087</v>
      </c>
    </row>
    <row r="22672" spans="1:6" x14ac:dyDescent="0.3">
      <c r="A22672" s="336">
        <v>72021</v>
      </c>
      <c r="B22672" s="2" t="s">
        <v>293</v>
      </c>
      <c r="C22672" s="429">
        <v>7.2325990000000004</v>
      </c>
      <c r="D22672" s="429">
        <v>3.186547</v>
      </c>
      <c r="E22672" s="429">
        <v>4.0460520000000004</v>
      </c>
      <c r="F22672" s="429">
        <v>7.6293940000000049</v>
      </c>
    </row>
    <row r="22673" spans="1:6" x14ac:dyDescent="0.3">
      <c r="A22673" s="336">
        <v>72022</v>
      </c>
      <c r="B22673" s="2" t="s">
        <v>295</v>
      </c>
      <c r="C22673" s="429">
        <v>7.3265589999999996</v>
      </c>
      <c r="D22673" s="429">
        <v>3.2897989999999999</v>
      </c>
      <c r="E22673" s="429">
        <v>4.0367599999999992</v>
      </c>
      <c r="F22673" s="429">
        <v>8.9664700000000011</v>
      </c>
    </row>
    <row r="22674" spans="1:6" x14ac:dyDescent="0.3">
      <c r="A22674" s="336">
        <v>72023</v>
      </c>
      <c r="B22674" s="2" t="s">
        <v>295</v>
      </c>
      <c r="C22674" s="429">
        <v>7.3874409999999999</v>
      </c>
      <c r="D22674" s="429">
        <v>3.155529</v>
      </c>
      <c r="E22674" s="429">
        <v>4.2319119999999995</v>
      </c>
      <c r="F22674" s="429">
        <v>9.1184599999999989</v>
      </c>
    </row>
    <row r="22675" spans="1:6" x14ac:dyDescent="0.3">
      <c r="A22675" s="336">
        <v>72024</v>
      </c>
      <c r="B22675" s="2" t="s">
        <v>293</v>
      </c>
      <c r="C22675" s="429">
        <v>7.2434260000000004</v>
      </c>
      <c r="D22675" s="429">
        <v>3.067453</v>
      </c>
      <c r="E22675" s="429">
        <v>4.1759730000000008</v>
      </c>
      <c r="F22675" s="429">
        <v>8.4651550000000029</v>
      </c>
    </row>
    <row r="22676" spans="1:6" x14ac:dyDescent="0.3">
      <c r="A22676" s="336">
        <v>72025</v>
      </c>
      <c r="B22676" s="2" t="s">
        <v>295</v>
      </c>
      <c r="C22676" s="429">
        <v>7.3087939999999998</v>
      </c>
      <c r="D22676" s="429">
        <v>3.1113089999999999</v>
      </c>
      <c r="E22676" s="429">
        <v>4.1974850000000004</v>
      </c>
      <c r="F22676" s="429">
        <v>10.467129999999997</v>
      </c>
    </row>
    <row r="22677" spans="1:6" x14ac:dyDescent="0.3">
      <c r="A22677" s="336">
        <v>72026</v>
      </c>
      <c r="B22677" s="2" t="s">
        <v>293</v>
      </c>
      <c r="C22677" s="429">
        <v>7.1714820000000001</v>
      </c>
      <c r="D22677" s="429">
        <v>3.0355829999999999</v>
      </c>
      <c r="E22677" s="429">
        <v>4.1358990000000002</v>
      </c>
      <c r="F22677" s="429">
        <v>7.5701350000000147</v>
      </c>
    </row>
    <row r="22678" spans="1:6" x14ac:dyDescent="0.3">
      <c r="A22678" s="336">
        <v>72027</v>
      </c>
      <c r="B22678" s="2" t="s">
        <v>295</v>
      </c>
      <c r="C22678" s="429">
        <v>7.2547579999999998</v>
      </c>
      <c r="D22678" s="429">
        <v>2.9432670000000001</v>
      </c>
      <c r="E22678" s="429">
        <v>4.3114910000000002</v>
      </c>
      <c r="F22678" s="429">
        <v>9.6717550000000116</v>
      </c>
    </row>
    <row r="22679" spans="1:6" x14ac:dyDescent="0.3">
      <c r="A22679" s="336">
        <v>72028</v>
      </c>
      <c r="B22679" s="2" t="s">
        <v>295</v>
      </c>
      <c r="C22679" s="429">
        <v>7.189927</v>
      </c>
      <c r="D22679" s="429">
        <v>2.9909219999999999</v>
      </c>
      <c r="E22679" s="429">
        <v>4.1990049999999997</v>
      </c>
      <c r="F22679" s="429">
        <v>8.7813859999999906</v>
      </c>
    </row>
    <row r="22680" spans="1:6" x14ac:dyDescent="0.3">
      <c r="A22680" s="336">
        <v>72029</v>
      </c>
      <c r="B22680" s="2" t="s">
        <v>293</v>
      </c>
      <c r="C22680" s="429">
        <v>7.1903569999999997</v>
      </c>
      <c r="D22680" s="429">
        <v>3.1427689999999999</v>
      </c>
      <c r="E22680" s="429">
        <v>4.0475879999999993</v>
      </c>
      <c r="F22680" s="429">
        <v>7.4593400000000045</v>
      </c>
    </row>
    <row r="22681" spans="1:6" x14ac:dyDescent="0.3">
      <c r="A22681" s="336">
        <v>72030</v>
      </c>
      <c r="B22681" s="2" t="s">
        <v>295</v>
      </c>
      <c r="C22681" s="429">
        <v>7.2149349999999997</v>
      </c>
      <c r="D22681" s="429">
        <v>2.9671850000000002</v>
      </c>
      <c r="E22681" s="429">
        <v>4.2477499999999999</v>
      </c>
      <c r="F22681" s="429">
        <v>9.5824189999999874</v>
      </c>
    </row>
    <row r="22682" spans="1:6" x14ac:dyDescent="0.3">
      <c r="A22682" s="336">
        <v>72031</v>
      </c>
      <c r="B22682" s="2" t="s">
        <v>295</v>
      </c>
      <c r="C22682" s="429">
        <v>7.1030199999999999</v>
      </c>
      <c r="D22682" s="429">
        <v>3.0295519999999998</v>
      </c>
      <c r="E22682" s="429">
        <v>4.0734680000000001</v>
      </c>
      <c r="F22682" s="429">
        <v>8.2066799999999986</v>
      </c>
    </row>
    <row r="22683" spans="1:6" x14ac:dyDescent="0.3">
      <c r="A22683" s="336">
        <v>72032</v>
      </c>
      <c r="B22683" s="2" t="s">
        <v>295</v>
      </c>
      <c r="C22683" s="429">
        <v>7.3640759999999998</v>
      </c>
      <c r="D22683" s="429">
        <v>2.9443540000000001</v>
      </c>
      <c r="E22683" s="429">
        <v>4.4197220000000002</v>
      </c>
      <c r="F22683" s="429">
        <v>9.9248779999999996</v>
      </c>
    </row>
    <row r="22684" spans="1:6" x14ac:dyDescent="0.3">
      <c r="A22684" s="336">
        <v>72034</v>
      </c>
      <c r="B22684" s="2" t="s">
        <v>295</v>
      </c>
      <c r="C22684" s="429">
        <v>7.3616029999999997</v>
      </c>
      <c r="D22684" s="429">
        <v>2.900671</v>
      </c>
      <c r="E22684" s="429">
        <v>4.4609319999999997</v>
      </c>
      <c r="F22684" s="429">
        <v>10.692431000000006</v>
      </c>
    </row>
    <row r="22685" spans="1:6" x14ac:dyDescent="0.3">
      <c r="A22685" s="336">
        <v>72035</v>
      </c>
      <c r="B22685" s="2" t="s">
        <v>295</v>
      </c>
      <c r="C22685" s="429">
        <v>7.3516490000000001</v>
      </c>
      <c r="D22685" s="429">
        <v>2.8738079999999999</v>
      </c>
      <c r="E22685" s="429">
        <v>4.4778409999999997</v>
      </c>
      <c r="F22685" s="429">
        <v>10.589387000000002</v>
      </c>
    </row>
    <row r="22686" spans="1:6" x14ac:dyDescent="0.3">
      <c r="A22686" s="336">
        <v>72036</v>
      </c>
      <c r="B22686" s="2" t="s">
        <v>295</v>
      </c>
      <c r="C22686" s="429">
        <v>7.2526260000000002</v>
      </c>
      <c r="D22686" s="429">
        <v>3.205705</v>
      </c>
      <c r="E22686" s="429">
        <v>4.0469210000000002</v>
      </c>
      <c r="F22686" s="429">
        <v>7.809077000000002</v>
      </c>
    </row>
    <row r="22687" spans="1:6" x14ac:dyDescent="0.3">
      <c r="A22687" s="336">
        <v>72038</v>
      </c>
      <c r="B22687" s="2" t="s">
        <v>293</v>
      </c>
      <c r="C22687" s="429">
        <v>7.1649770000000004</v>
      </c>
      <c r="D22687" s="429">
        <v>3.0511159999999999</v>
      </c>
      <c r="E22687" s="429">
        <v>4.113861</v>
      </c>
      <c r="F22687" s="429">
        <v>7.4179610000000054</v>
      </c>
    </row>
    <row r="22688" spans="1:6" x14ac:dyDescent="0.3">
      <c r="A22688" s="336">
        <v>72039</v>
      </c>
      <c r="B22688" s="2" t="s">
        <v>295</v>
      </c>
      <c r="C22688" s="429">
        <v>7.2849940000000002</v>
      </c>
      <c r="D22688" s="429">
        <v>2.9368280000000002</v>
      </c>
      <c r="E22688" s="429">
        <v>4.348166</v>
      </c>
      <c r="F22688" s="429">
        <v>9.4933010000000024</v>
      </c>
    </row>
    <row r="22689" spans="1:6" x14ac:dyDescent="0.3">
      <c r="A22689" s="336">
        <v>72040</v>
      </c>
      <c r="B22689" s="2" t="s">
        <v>295</v>
      </c>
      <c r="C22689" s="429">
        <v>7.3003410000000004</v>
      </c>
      <c r="D22689" s="429">
        <v>3.2286929999999998</v>
      </c>
      <c r="E22689" s="429">
        <v>4.0716480000000006</v>
      </c>
      <c r="F22689" s="429">
        <v>8.1764200000000073</v>
      </c>
    </row>
    <row r="22690" spans="1:6" x14ac:dyDescent="0.3">
      <c r="A22690" s="336">
        <v>72041</v>
      </c>
      <c r="B22690" s="2" t="s">
        <v>293</v>
      </c>
      <c r="C22690" s="429">
        <v>7.2115410000000004</v>
      </c>
      <c r="D22690" s="429">
        <v>3.0566170000000001</v>
      </c>
      <c r="E22690" s="429">
        <v>4.1549240000000003</v>
      </c>
      <c r="F22690" s="429">
        <v>8.0425730000000257</v>
      </c>
    </row>
    <row r="22691" spans="1:6" x14ac:dyDescent="0.3">
      <c r="A22691" s="336">
        <v>72042</v>
      </c>
      <c r="B22691" s="2" t="s">
        <v>293</v>
      </c>
      <c r="C22691" s="429">
        <v>7.179576</v>
      </c>
      <c r="D22691" s="429">
        <v>2.970005</v>
      </c>
      <c r="E22691" s="429">
        <v>4.2095710000000004</v>
      </c>
      <c r="F22691" s="429">
        <v>7.3485159999999965</v>
      </c>
    </row>
    <row r="22692" spans="1:6" x14ac:dyDescent="0.3">
      <c r="A22692" s="336">
        <v>72044</v>
      </c>
      <c r="B22692" s="2" t="s">
        <v>295</v>
      </c>
      <c r="C22692" s="429">
        <v>7.1149709999999997</v>
      </c>
      <c r="D22692" s="429">
        <v>3.0735939999999999</v>
      </c>
      <c r="E22692" s="429">
        <v>4.0413769999999998</v>
      </c>
      <c r="F22692" s="429">
        <v>7.9044509999999875</v>
      </c>
    </row>
    <row r="22693" spans="1:6" x14ac:dyDescent="0.3">
      <c r="A22693" s="336">
        <v>72045</v>
      </c>
      <c r="B22693" s="2" t="s">
        <v>295</v>
      </c>
      <c r="C22693" s="429">
        <v>7.3264149999999999</v>
      </c>
      <c r="D22693" s="429">
        <v>3.102751</v>
      </c>
      <c r="E22693" s="429">
        <v>4.2236639999999994</v>
      </c>
      <c r="F22693" s="429">
        <v>8.8190990000000014</v>
      </c>
    </row>
    <row r="22694" spans="1:6" x14ac:dyDescent="0.3">
      <c r="A22694" s="336">
        <v>72046</v>
      </c>
      <c r="B22694" s="2" t="s">
        <v>293</v>
      </c>
      <c r="C22694" s="429">
        <v>7.2580489999999998</v>
      </c>
      <c r="D22694" s="429">
        <v>2.9228700000000001</v>
      </c>
      <c r="E22694" s="429">
        <v>4.3351790000000001</v>
      </c>
      <c r="F22694" s="429">
        <v>8.4805530000000076</v>
      </c>
    </row>
    <row r="22695" spans="1:6" x14ac:dyDescent="0.3">
      <c r="A22695" s="336">
        <v>72047</v>
      </c>
      <c r="B22695" s="2" t="s">
        <v>295</v>
      </c>
      <c r="C22695" s="429">
        <v>7.3182939999999999</v>
      </c>
      <c r="D22695" s="429">
        <v>3.0126740000000001</v>
      </c>
      <c r="E22695" s="429">
        <v>4.3056199999999993</v>
      </c>
      <c r="F22695" s="429">
        <v>8.8789179999999988</v>
      </c>
    </row>
    <row r="22696" spans="1:6" x14ac:dyDescent="0.3">
      <c r="A22696" s="336">
        <v>72048</v>
      </c>
      <c r="B22696" s="2" t="s">
        <v>293</v>
      </c>
      <c r="C22696" s="429">
        <v>7.1641440000000003</v>
      </c>
      <c r="D22696" s="429">
        <v>3.1171980000000001</v>
      </c>
      <c r="E22696" s="429">
        <v>4.0469460000000002</v>
      </c>
      <c r="F22696" s="429">
        <v>7.0357940000000028</v>
      </c>
    </row>
    <row r="22697" spans="1:6" x14ac:dyDescent="0.3">
      <c r="A22697" s="336">
        <v>72051</v>
      </c>
      <c r="B22697" s="2" t="s">
        <v>295</v>
      </c>
      <c r="C22697" s="429">
        <v>7.0378059999999998</v>
      </c>
      <c r="D22697" s="429">
        <v>3.0743040000000001</v>
      </c>
      <c r="E22697" s="429">
        <v>3.9635019999999996</v>
      </c>
      <c r="F22697" s="429">
        <v>7.5168039999999934</v>
      </c>
    </row>
    <row r="22698" spans="1:6" x14ac:dyDescent="0.3">
      <c r="A22698" s="336">
        <v>72052</v>
      </c>
      <c r="B22698" s="2" t="s">
        <v>295</v>
      </c>
      <c r="C22698" s="429">
        <v>7.3338299999999998</v>
      </c>
      <c r="D22698" s="429">
        <v>3.1752250000000002</v>
      </c>
      <c r="E22698" s="429">
        <v>4.1586049999999997</v>
      </c>
      <c r="F22698" s="429">
        <v>8.6579110000000128</v>
      </c>
    </row>
    <row r="22699" spans="1:6" x14ac:dyDescent="0.3">
      <c r="A22699" s="336">
        <v>72055</v>
      </c>
      <c r="B22699" s="2" t="s">
        <v>293</v>
      </c>
      <c r="C22699" s="429">
        <v>7.163043</v>
      </c>
      <c r="D22699" s="429">
        <v>2.8877830000000002</v>
      </c>
      <c r="E22699" s="429">
        <v>4.2752599999999994</v>
      </c>
      <c r="F22699" s="429">
        <v>7.1524300000000025</v>
      </c>
    </row>
    <row r="22700" spans="1:6" x14ac:dyDescent="0.3">
      <c r="A22700" s="336">
        <v>72057</v>
      </c>
      <c r="B22700" s="2" t="s">
        <v>293</v>
      </c>
      <c r="C22700" s="429">
        <v>7.1460480000000004</v>
      </c>
      <c r="D22700" s="429">
        <v>2.8039429999999999</v>
      </c>
      <c r="E22700" s="429">
        <v>4.3421050000000001</v>
      </c>
      <c r="F22700" s="429">
        <v>7.9088759999999994</v>
      </c>
    </row>
    <row r="22701" spans="1:6" x14ac:dyDescent="0.3">
      <c r="A22701" s="336">
        <v>72058</v>
      </c>
      <c r="B22701" s="2" t="s">
        <v>295</v>
      </c>
      <c r="C22701" s="429">
        <v>7.325672</v>
      </c>
      <c r="D22701" s="429">
        <v>2.9331879999999999</v>
      </c>
      <c r="E22701" s="429">
        <v>4.3924839999999996</v>
      </c>
      <c r="F22701" s="429">
        <v>9.5848139999999944</v>
      </c>
    </row>
    <row r="22702" spans="1:6" x14ac:dyDescent="0.3">
      <c r="A22702" s="336">
        <v>72060</v>
      </c>
      <c r="B22702" s="2" t="s">
        <v>295</v>
      </c>
      <c r="C22702" s="429">
        <v>7.3136010000000002</v>
      </c>
      <c r="D22702" s="429">
        <v>3.204421</v>
      </c>
      <c r="E22702" s="429">
        <v>4.1091800000000003</v>
      </c>
      <c r="F22702" s="429">
        <v>8.4154020000000003</v>
      </c>
    </row>
    <row r="22703" spans="1:6" x14ac:dyDescent="0.3">
      <c r="A22703" s="336">
        <v>72063</v>
      </c>
      <c r="B22703" s="2" t="s">
        <v>295</v>
      </c>
      <c r="C22703" s="429">
        <v>7.2793590000000004</v>
      </c>
      <c r="D22703" s="429">
        <v>2.946726</v>
      </c>
      <c r="E22703" s="429">
        <v>4.3326330000000004</v>
      </c>
      <c r="F22703" s="429">
        <v>10.446785000000013</v>
      </c>
    </row>
    <row r="22704" spans="1:6" x14ac:dyDescent="0.3">
      <c r="A22704" s="336">
        <v>72064</v>
      </c>
      <c r="B22704" s="2" t="s">
        <v>293</v>
      </c>
      <c r="C22704" s="429">
        <v>7.219055</v>
      </c>
      <c r="D22704" s="429">
        <v>3.1052810000000002</v>
      </c>
      <c r="E22704" s="429">
        <v>4.1137739999999994</v>
      </c>
      <c r="F22704" s="429">
        <v>8.1257609999999971</v>
      </c>
    </row>
    <row r="22705" spans="1:6" x14ac:dyDescent="0.3">
      <c r="A22705" s="336">
        <v>72065</v>
      </c>
      <c r="B22705" s="2" t="s">
        <v>293</v>
      </c>
      <c r="C22705" s="429">
        <v>7.2550420000000004</v>
      </c>
      <c r="D22705" s="429">
        <v>3.0682339999999999</v>
      </c>
      <c r="E22705" s="429">
        <v>4.186808000000001</v>
      </c>
      <c r="F22705" s="429">
        <v>8.5617730000000094</v>
      </c>
    </row>
    <row r="22706" spans="1:6" x14ac:dyDescent="0.3">
      <c r="A22706" s="336">
        <v>72066</v>
      </c>
      <c r="B22706" s="2" t="s">
        <v>295</v>
      </c>
      <c r="C22706" s="429">
        <v>7.3447880000000003</v>
      </c>
      <c r="D22706" s="429">
        <v>3.2083729999999999</v>
      </c>
      <c r="E22706" s="429">
        <v>4.1364150000000004</v>
      </c>
      <c r="F22706" s="429">
        <v>8.6122299999999967</v>
      </c>
    </row>
    <row r="22707" spans="1:6" x14ac:dyDescent="0.3">
      <c r="A22707" s="336">
        <v>72067</v>
      </c>
      <c r="B22707" s="2" t="s">
        <v>295</v>
      </c>
      <c r="C22707" s="429">
        <v>7.1741539999999997</v>
      </c>
      <c r="D22707" s="429">
        <v>3.0644870000000002</v>
      </c>
      <c r="E22707" s="429">
        <v>4.109667</v>
      </c>
      <c r="F22707" s="429">
        <v>8.2490470000000116</v>
      </c>
    </row>
    <row r="22708" spans="1:6" x14ac:dyDescent="0.3">
      <c r="A22708" s="336">
        <v>72068</v>
      </c>
      <c r="B22708" s="2" t="s">
        <v>295</v>
      </c>
      <c r="C22708" s="429">
        <v>7.3260300000000003</v>
      </c>
      <c r="D22708" s="429">
        <v>3.1867160000000001</v>
      </c>
      <c r="E22708" s="429">
        <v>4.1393140000000006</v>
      </c>
      <c r="F22708" s="429">
        <v>8.5222730000000055</v>
      </c>
    </row>
    <row r="22709" spans="1:6" x14ac:dyDescent="0.3">
      <c r="A22709" s="336">
        <v>72069</v>
      </c>
      <c r="B22709" s="2" t="s">
        <v>293</v>
      </c>
      <c r="C22709" s="429">
        <v>7.1982229999999996</v>
      </c>
      <c r="D22709" s="429">
        <v>3.161527</v>
      </c>
      <c r="E22709" s="429">
        <v>4.0366959999999992</v>
      </c>
      <c r="F22709" s="429">
        <v>7.4519299999999973</v>
      </c>
    </row>
    <row r="22710" spans="1:6" x14ac:dyDescent="0.3">
      <c r="A22710" s="336">
        <v>72070</v>
      </c>
      <c r="B22710" s="2" t="s">
        <v>298</v>
      </c>
      <c r="C22710" s="429">
        <v>6.6279500000000002</v>
      </c>
      <c r="D22710" s="429">
        <v>2.219913</v>
      </c>
      <c r="E22710" s="429">
        <v>4.4080370000000002</v>
      </c>
      <c r="F22710" s="429">
        <v>10.880366000000002</v>
      </c>
    </row>
    <row r="22711" spans="1:6" x14ac:dyDescent="0.3">
      <c r="A22711" s="336">
        <v>72072</v>
      </c>
      <c r="B22711" s="2" t="s">
        <v>293</v>
      </c>
      <c r="C22711" s="429">
        <v>7.2446590000000004</v>
      </c>
      <c r="D22711" s="429">
        <v>2.846705</v>
      </c>
      <c r="E22711" s="429">
        <v>4.3979540000000004</v>
      </c>
      <c r="F22711" s="429">
        <v>8.3183089999999922</v>
      </c>
    </row>
    <row r="22712" spans="1:6" x14ac:dyDescent="0.3">
      <c r="A22712" s="336">
        <v>72073</v>
      </c>
      <c r="B22712" s="2" t="s">
        <v>293</v>
      </c>
      <c r="C22712" s="429">
        <v>7.2310040000000004</v>
      </c>
      <c r="D22712" s="429">
        <v>2.7448419999999998</v>
      </c>
      <c r="E22712" s="429">
        <v>4.4861620000000002</v>
      </c>
      <c r="F22712" s="429">
        <v>8.1676330000000021</v>
      </c>
    </row>
    <row r="22713" spans="1:6" x14ac:dyDescent="0.3">
      <c r="A22713" s="336">
        <v>72076</v>
      </c>
      <c r="B22713" s="2" t="s">
        <v>295</v>
      </c>
      <c r="C22713" s="429">
        <v>7.4080360000000001</v>
      </c>
      <c r="D22713" s="429">
        <v>3.1505139999999998</v>
      </c>
      <c r="E22713" s="429">
        <v>4.2575219999999998</v>
      </c>
      <c r="F22713" s="429">
        <v>9.3161470000000151</v>
      </c>
    </row>
    <row r="22714" spans="1:6" x14ac:dyDescent="0.3">
      <c r="A22714" s="336">
        <v>72079</v>
      </c>
      <c r="B22714" s="2" t="s">
        <v>293</v>
      </c>
      <c r="C22714" s="429">
        <v>7.1964090000000001</v>
      </c>
      <c r="D22714" s="429">
        <v>2.8519169999999998</v>
      </c>
      <c r="E22714" s="429">
        <v>4.3444920000000007</v>
      </c>
      <c r="F22714" s="429">
        <v>7.8576730000000055</v>
      </c>
    </row>
    <row r="22715" spans="1:6" x14ac:dyDescent="0.3">
      <c r="A22715" s="336">
        <v>72080</v>
      </c>
      <c r="B22715" s="2" t="s">
        <v>295</v>
      </c>
      <c r="C22715" s="429">
        <v>7.2123809999999997</v>
      </c>
      <c r="D22715" s="429">
        <v>2.9837020000000001</v>
      </c>
      <c r="E22715" s="429">
        <v>4.2286789999999996</v>
      </c>
      <c r="F22715" s="429">
        <v>9.7682629999999904</v>
      </c>
    </row>
    <row r="22716" spans="1:6" x14ac:dyDescent="0.3">
      <c r="A22716" s="336">
        <v>72081</v>
      </c>
      <c r="B22716" s="2" t="s">
        <v>295</v>
      </c>
      <c r="C22716" s="429">
        <v>7.2824330000000002</v>
      </c>
      <c r="D22716" s="429">
        <v>3.211722</v>
      </c>
      <c r="E22716" s="429">
        <v>4.0707110000000002</v>
      </c>
      <c r="F22716" s="429">
        <v>8.0122789999999995</v>
      </c>
    </row>
    <row r="22717" spans="1:6" x14ac:dyDescent="0.3">
      <c r="A22717" s="336">
        <v>72082</v>
      </c>
      <c r="B22717" s="2" t="s">
        <v>295</v>
      </c>
      <c r="C22717" s="429">
        <v>7.3172579999999998</v>
      </c>
      <c r="D22717" s="429">
        <v>3.1932019999999999</v>
      </c>
      <c r="E22717" s="429">
        <v>4.1240559999999995</v>
      </c>
      <c r="F22717" s="429">
        <v>8.3335490000000121</v>
      </c>
    </row>
    <row r="22718" spans="1:6" x14ac:dyDescent="0.3">
      <c r="A22718" s="336">
        <v>72083</v>
      </c>
      <c r="B22718" s="2" t="s">
        <v>293</v>
      </c>
      <c r="C22718" s="429">
        <v>7.2642449999999998</v>
      </c>
      <c r="D22718" s="429">
        <v>2.9755039999999999</v>
      </c>
      <c r="E22718" s="429">
        <v>4.2887409999999999</v>
      </c>
      <c r="F22718" s="429">
        <v>8.589277999999986</v>
      </c>
    </row>
    <row r="22719" spans="1:6" x14ac:dyDescent="0.3">
      <c r="A22719" s="336">
        <v>72084</v>
      </c>
      <c r="B22719" s="2" t="s">
        <v>293</v>
      </c>
      <c r="C22719" s="429">
        <v>7.1129350000000002</v>
      </c>
      <c r="D22719" s="429">
        <v>3.0737700000000001</v>
      </c>
      <c r="E22719" s="429">
        <v>4.0391650000000006</v>
      </c>
      <c r="F22719" s="429">
        <v>7.9533539999999974</v>
      </c>
    </row>
    <row r="22720" spans="1:6" x14ac:dyDescent="0.3">
      <c r="A22720" s="336">
        <v>72086</v>
      </c>
      <c r="B22720" s="2" t="s">
        <v>295</v>
      </c>
      <c r="C22720" s="429">
        <v>7.3657640000000004</v>
      </c>
      <c r="D22720" s="429">
        <v>3.2541600000000002</v>
      </c>
      <c r="E22720" s="429">
        <v>4.1116039999999998</v>
      </c>
      <c r="F22720" s="429">
        <v>8.7732610000000051</v>
      </c>
    </row>
    <row r="22721" spans="1:6" x14ac:dyDescent="0.3">
      <c r="A22721" s="336">
        <v>72087</v>
      </c>
      <c r="B22721" s="2" t="s">
        <v>298</v>
      </c>
      <c r="C22721" s="429">
        <v>6.5948039999999999</v>
      </c>
      <c r="D22721" s="429">
        <v>2.5945960000000001</v>
      </c>
      <c r="E22721" s="429">
        <v>4.0002079999999998</v>
      </c>
      <c r="F22721" s="429">
        <v>8.6502849999999754</v>
      </c>
    </row>
    <row r="22722" spans="1:6" x14ac:dyDescent="0.3">
      <c r="A22722" s="336">
        <v>72088</v>
      </c>
      <c r="B22722" s="2" t="s">
        <v>295</v>
      </c>
      <c r="C22722" s="429">
        <v>7.1568009999999997</v>
      </c>
      <c r="D22722" s="429">
        <v>3.0275850000000002</v>
      </c>
      <c r="E22722" s="429">
        <v>4.1292159999999996</v>
      </c>
      <c r="F22722" s="429">
        <v>8.4039259999999985</v>
      </c>
    </row>
    <row r="22723" spans="1:6" x14ac:dyDescent="0.3">
      <c r="A22723" s="336">
        <v>72099</v>
      </c>
      <c r="B22723" s="2" t="s">
        <v>295</v>
      </c>
      <c r="C22723" s="429">
        <v>7.4164830000000004</v>
      </c>
      <c r="D22723" s="429">
        <v>3.1577190000000002</v>
      </c>
      <c r="E22723" s="429">
        <v>4.2587640000000002</v>
      </c>
      <c r="F22723" s="429">
        <v>9.3418029999999987</v>
      </c>
    </row>
    <row r="22724" spans="1:6" x14ac:dyDescent="0.3">
      <c r="A22724" s="336">
        <v>72101</v>
      </c>
      <c r="B22724" s="2" t="s">
        <v>295</v>
      </c>
      <c r="C22724" s="429">
        <v>7.3348409999999999</v>
      </c>
      <c r="D22724" s="429">
        <v>3.202585</v>
      </c>
      <c r="E22724" s="429">
        <v>4.1322559999999999</v>
      </c>
      <c r="F22724" s="429">
        <v>8.1659990000000136</v>
      </c>
    </row>
    <row r="22725" spans="1:6" x14ac:dyDescent="0.3">
      <c r="A22725" s="336">
        <v>72102</v>
      </c>
      <c r="B22725" s="2" t="s">
        <v>295</v>
      </c>
      <c r="C22725" s="429">
        <v>7.3273859999999997</v>
      </c>
      <c r="D22725" s="429">
        <v>3.16553</v>
      </c>
      <c r="E22725" s="429">
        <v>4.1618560000000002</v>
      </c>
      <c r="F22725" s="429">
        <v>8.6088439999999977</v>
      </c>
    </row>
    <row r="22726" spans="1:6" x14ac:dyDescent="0.3">
      <c r="A22726" s="336">
        <v>72103</v>
      </c>
      <c r="B22726" s="2" t="s">
        <v>293</v>
      </c>
      <c r="C22726" s="429">
        <v>7.2616519999999998</v>
      </c>
      <c r="D22726" s="429">
        <v>3.1799400000000002</v>
      </c>
      <c r="E22726" s="429">
        <v>4.0817119999999996</v>
      </c>
      <c r="F22726" s="429">
        <v>8.8631649999999951</v>
      </c>
    </row>
    <row r="22727" spans="1:6" x14ac:dyDescent="0.3">
      <c r="A22727" s="336">
        <v>72104</v>
      </c>
      <c r="B22727" s="2" t="s">
        <v>298</v>
      </c>
      <c r="C22727" s="429">
        <v>6.596285</v>
      </c>
      <c r="D22727" s="429">
        <v>2.7175099999999999</v>
      </c>
      <c r="E22727" s="429">
        <v>3.8787750000000001</v>
      </c>
      <c r="F22727" s="429">
        <v>8.0073549999999969</v>
      </c>
    </row>
    <row r="22728" spans="1:6" x14ac:dyDescent="0.3">
      <c r="A22728" s="336">
        <v>72105</v>
      </c>
      <c r="B22728" s="2" t="s">
        <v>298</v>
      </c>
      <c r="C22728" s="429">
        <v>6.6033299999999997</v>
      </c>
      <c r="D22728" s="429">
        <v>2.6742599999999999</v>
      </c>
      <c r="E22728" s="429">
        <v>3.9290699999999998</v>
      </c>
      <c r="F22728" s="429">
        <v>8.0990389999999906</v>
      </c>
    </row>
    <row r="22729" spans="1:6" x14ac:dyDescent="0.3">
      <c r="A22729" s="336">
        <v>72106</v>
      </c>
      <c r="B22729" s="2" t="s">
        <v>295</v>
      </c>
      <c r="C22729" s="429">
        <v>7.3856250000000001</v>
      </c>
      <c r="D22729" s="429">
        <v>2.9654310000000002</v>
      </c>
      <c r="E22729" s="429">
        <v>4.4201940000000004</v>
      </c>
      <c r="F22729" s="429">
        <v>10.669715999999994</v>
      </c>
    </row>
    <row r="22730" spans="1:6" x14ac:dyDescent="0.3">
      <c r="A22730" s="336">
        <v>72110</v>
      </c>
      <c r="B22730" s="2" t="s">
        <v>295</v>
      </c>
      <c r="C22730" s="429">
        <v>7.3266099999999996</v>
      </c>
      <c r="D22730" s="429">
        <v>2.9595120000000001</v>
      </c>
      <c r="E22730" s="429">
        <v>4.3670979999999995</v>
      </c>
      <c r="F22730" s="429">
        <v>10.890315999999984</v>
      </c>
    </row>
    <row r="22731" spans="1:6" x14ac:dyDescent="0.3">
      <c r="A22731" s="336">
        <v>72111</v>
      </c>
      <c r="B22731" s="2" t="s">
        <v>295</v>
      </c>
      <c r="C22731" s="429">
        <v>7.2823149999999996</v>
      </c>
      <c r="D22731" s="429">
        <v>3.0641340000000001</v>
      </c>
      <c r="E22731" s="429">
        <v>4.2181809999999995</v>
      </c>
      <c r="F22731" s="429">
        <v>8.5462950000000006</v>
      </c>
    </row>
    <row r="22732" spans="1:6" x14ac:dyDescent="0.3">
      <c r="A22732" s="336">
        <v>72112</v>
      </c>
      <c r="B22732" s="2" t="s">
        <v>295</v>
      </c>
      <c r="C22732" s="429">
        <v>7.3485990000000001</v>
      </c>
      <c r="D22732" s="429">
        <v>3.2571289999999999</v>
      </c>
      <c r="E22732" s="429">
        <v>4.0914700000000002</v>
      </c>
      <c r="F22732" s="429">
        <v>8.3328610000000083</v>
      </c>
    </row>
    <row r="22733" spans="1:6" x14ac:dyDescent="0.3">
      <c r="A22733" s="336">
        <v>72113</v>
      </c>
      <c r="B22733" s="2" t="s">
        <v>295</v>
      </c>
      <c r="C22733" s="429">
        <v>7.4207859999999997</v>
      </c>
      <c r="D22733" s="429">
        <v>3.0734409999999999</v>
      </c>
      <c r="E22733" s="429">
        <v>4.3473449999999998</v>
      </c>
      <c r="F22733" s="429">
        <v>10.157522</v>
      </c>
    </row>
    <row r="22734" spans="1:6" x14ac:dyDescent="0.3">
      <c r="A22734" s="336">
        <v>72114</v>
      </c>
      <c r="B22734" s="2" t="s">
        <v>295</v>
      </c>
      <c r="C22734" s="429">
        <v>7.3747109999999996</v>
      </c>
      <c r="D22734" s="429">
        <v>3.2159330000000002</v>
      </c>
      <c r="E22734" s="429">
        <v>4.1587779999999999</v>
      </c>
      <c r="F22734" s="429">
        <v>9.2606490000000079</v>
      </c>
    </row>
    <row r="22735" spans="1:6" x14ac:dyDescent="0.3">
      <c r="A22735" s="336">
        <v>72116</v>
      </c>
      <c r="B22735" s="2" t="s">
        <v>295</v>
      </c>
      <c r="C22735" s="429">
        <v>7.3831049999999996</v>
      </c>
      <c r="D22735" s="429">
        <v>3.1954310000000001</v>
      </c>
      <c r="E22735" s="429">
        <v>4.1876739999999995</v>
      </c>
      <c r="F22735" s="429">
        <v>9.3142989999999983</v>
      </c>
    </row>
    <row r="22736" spans="1:6" x14ac:dyDescent="0.3">
      <c r="A22736" s="336">
        <v>72117</v>
      </c>
      <c r="B22736" s="2" t="s">
        <v>295</v>
      </c>
      <c r="C22736" s="429">
        <v>7.4052410000000002</v>
      </c>
      <c r="D22736" s="429">
        <v>3.2249560000000002</v>
      </c>
      <c r="E22736" s="429">
        <v>4.1802849999999996</v>
      </c>
      <c r="F22736" s="429">
        <v>9.1860569999999981</v>
      </c>
    </row>
    <row r="22737" spans="1:6" x14ac:dyDescent="0.3">
      <c r="A22737" s="336">
        <v>72118</v>
      </c>
      <c r="B22737" s="2" t="s">
        <v>295</v>
      </c>
      <c r="C22737" s="429">
        <v>7.4083290000000002</v>
      </c>
      <c r="D22737" s="429">
        <v>3.1269</v>
      </c>
      <c r="E22737" s="429">
        <v>4.2814290000000002</v>
      </c>
      <c r="F22737" s="429">
        <v>9.7565430000000148</v>
      </c>
    </row>
    <row r="22738" spans="1:6" x14ac:dyDescent="0.3">
      <c r="A22738" s="336">
        <v>72120</v>
      </c>
      <c r="B22738" s="2" t="s">
        <v>295</v>
      </c>
      <c r="C22738" s="429">
        <v>7.4062950000000001</v>
      </c>
      <c r="D22738" s="429">
        <v>3.1296590000000002</v>
      </c>
      <c r="E22738" s="429">
        <v>4.2766359999999999</v>
      </c>
      <c r="F22738" s="429">
        <v>9.4879719999999992</v>
      </c>
    </row>
    <row r="22739" spans="1:6" x14ac:dyDescent="0.3">
      <c r="A22739" s="336">
        <v>72121</v>
      </c>
      <c r="B22739" s="2" t="s">
        <v>295</v>
      </c>
      <c r="C22739" s="429">
        <v>7.2550730000000003</v>
      </c>
      <c r="D22739" s="429">
        <v>3.1775540000000002</v>
      </c>
      <c r="E22739" s="429">
        <v>4.0775190000000006</v>
      </c>
      <c r="F22739" s="429">
        <v>7.9755119999999948</v>
      </c>
    </row>
    <row r="22740" spans="1:6" x14ac:dyDescent="0.3">
      <c r="A22740" s="336">
        <v>72122</v>
      </c>
      <c r="B22740" s="2" t="s">
        <v>298</v>
      </c>
      <c r="C22740" s="429">
        <v>6.5675860000000004</v>
      </c>
      <c r="D22740" s="429">
        <v>2.5004819999999999</v>
      </c>
      <c r="E22740" s="429">
        <v>4.0671040000000005</v>
      </c>
      <c r="F22740" s="429">
        <v>8.9955539999999985</v>
      </c>
    </row>
    <row r="22741" spans="1:6" x14ac:dyDescent="0.3">
      <c r="A22741" s="336">
        <v>72125</v>
      </c>
      <c r="B22741" s="2" t="s">
        <v>298</v>
      </c>
      <c r="C22741" s="429">
        <v>6.6135159999999997</v>
      </c>
      <c r="D22741" s="429">
        <v>2.2852980000000001</v>
      </c>
      <c r="E22741" s="429">
        <v>4.3282179999999997</v>
      </c>
      <c r="F22741" s="429">
        <v>10.694454999999998</v>
      </c>
    </row>
    <row r="22742" spans="1:6" x14ac:dyDescent="0.3">
      <c r="A22742" s="336">
        <v>72126</v>
      </c>
      <c r="B22742" s="2" t="s">
        <v>298</v>
      </c>
      <c r="C22742" s="429">
        <v>6.5621299999999998</v>
      </c>
      <c r="D22742" s="429">
        <v>2.5069129999999999</v>
      </c>
      <c r="E22742" s="429">
        <v>4.0552169999999998</v>
      </c>
      <c r="F22742" s="429">
        <v>9.3628839999999869</v>
      </c>
    </row>
    <row r="22743" spans="1:6" x14ac:dyDescent="0.3">
      <c r="A22743" s="336">
        <v>72127</v>
      </c>
      <c r="B22743" s="2" t="s">
        <v>295</v>
      </c>
      <c r="C22743" s="429">
        <v>7.3447969999999998</v>
      </c>
      <c r="D22743" s="429">
        <v>2.8860039999999998</v>
      </c>
      <c r="E22743" s="429">
        <v>4.458793</v>
      </c>
      <c r="F22743" s="429">
        <v>11.032377999999987</v>
      </c>
    </row>
    <row r="22744" spans="1:6" x14ac:dyDescent="0.3">
      <c r="A22744" s="336">
        <v>72128</v>
      </c>
      <c r="B22744" s="2" t="s">
        <v>293</v>
      </c>
      <c r="C22744" s="429">
        <v>7.1183899999999998</v>
      </c>
      <c r="D22744" s="429">
        <v>3.1539410000000001</v>
      </c>
      <c r="E22744" s="429">
        <v>3.9644489999999997</v>
      </c>
      <c r="F22744" s="429">
        <v>8.3235040000000069</v>
      </c>
    </row>
    <row r="22745" spans="1:6" x14ac:dyDescent="0.3">
      <c r="A22745" s="336">
        <v>72129</v>
      </c>
      <c r="B22745" s="2" t="s">
        <v>293</v>
      </c>
      <c r="C22745" s="429">
        <v>7.1380610000000004</v>
      </c>
      <c r="D22745" s="429">
        <v>3.0789339999999998</v>
      </c>
      <c r="E22745" s="429">
        <v>4.0591270000000002</v>
      </c>
      <c r="F22745" s="429">
        <v>8.3623740000000026</v>
      </c>
    </row>
    <row r="22746" spans="1:6" x14ac:dyDescent="0.3">
      <c r="A22746" s="336">
        <v>72130</v>
      </c>
      <c r="B22746" s="2" t="s">
        <v>295</v>
      </c>
      <c r="C22746" s="429">
        <v>7.1088570000000004</v>
      </c>
      <c r="D22746" s="429">
        <v>3.1088290000000001</v>
      </c>
      <c r="E22746" s="429">
        <v>4.0000280000000004</v>
      </c>
      <c r="F22746" s="429">
        <v>7.7060959999999952</v>
      </c>
    </row>
    <row r="22747" spans="1:6" x14ac:dyDescent="0.3">
      <c r="A22747" s="336">
        <v>72131</v>
      </c>
      <c r="B22747" s="2" t="s">
        <v>295</v>
      </c>
      <c r="C22747" s="429">
        <v>7.2302200000000001</v>
      </c>
      <c r="D22747" s="429">
        <v>3.0529950000000001</v>
      </c>
      <c r="E22747" s="429">
        <v>4.177225</v>
      </c>
      <c r="F22747" s="429">
        <v>8.3849180000000061</v>
      </c>
    </row>
    <row r="22748" spans="1:6" x14ac:dyDescent="0.3">
      <c r="A22748" s="336">
        <v>72132</v>
      </c>
      <c r="B22748" s="2" t="s">
        <v>293</v>
      </c>
      <c r="C22748" s="429">
        <v>7.2256280000000004</v>
      </c>
      <c r="D22748" s="429">
        <v>2.9351060000000002</v>
      </c>
      <c r="E22748" s="429">
        <v>4.2905220000000002</v>
      </c>
      <c r="F22748" s="429">
        <v>8.1403709999999947</v>
      </c>
    </row>
    <row r="22749" spans="1:6" x14ac:dyDescent="0.3">
      <c r="A22749" s="336">
        <v>72133</v>
      </c>
      <c r="B22749" s="2" t="s">
        <v>293</v>
      </c>
      <c r="C22749" s="429">
        <v>7.1485900000000004</v>
      </c>
      <c r="D22749" s="429">
        <v>2.7097850000000001</v>
      </c>
      <c r="E22749" s="429">
        <v>4.4388050000000003</v>
      </c>
      <c r="F22749" s="429">
        <v>7.6781310000000076</v>
      </c>
    </row>
    <row r="22750" spans="1:6" x14ac:dyDescent="0.3">
      <c r="A22750" s="336">
        <v>72134</v>
      </c>
      <c r="B22750" s="2" t="s">
        <v>293</v>
      </c>
      <c r="C22750" s="429">
        <v>7.1774880000000003</v>
      </c>
      <c r="D22750" s="429">
        <v>3.0499260000000001</v>
      </c>
      <c r="E22750" s="429">
        <v>4.1275620000000002</v>
      </c>
      <c r="F22750" s="429">
        <v>7.7470419999999933</v>
      </c>
    </row>
    <row r="22751" spans="1:6" x14ac:dyDescent="0.3">
      <c r="A22751" s="336">
        <v>72135</v>
      </c>
      <c r="B22751" s="2" t="s">
        <v>298</v>
      </c>
      <c r="C22751" s="429">
        <v>6.6466760000000003</v>
      </c>
      <c r="D22751" s="429">
        <v>2.2930290000000002</v>
      </c>
      <c r="E22751" s="429">
        <v>4.3536470000000005</v>
      </c>
      <c r="F22751" s="429">
        <v>10.377466999999989</v>
      </c>
    </row>
    <row r="22752" spans="1:6" x14ac:dyDescent="0.3">
      <c r="A22752" s="336">
        <v>72136</v>
      </c>
      <c r="B22752" s="2" t="s">
        <v>295</v>
      </c>
      <c r="C22752" s="429">
        <v>7.2709130000000002</v>
      </c>
      <c r="D22752" s="429">
        <v>3.1154510000000002</v>
      </c>
      <c r="E22752" s="429">
        <v>4.155462</v>
      </c>
      <c r="F22752" s="429">
        <v>8.3125089999999986</v>
      </c>
    </row>
    <row r="22753" spans="1:6" x14ac:dyDescent="0.3">
      <c r="A22753" s="336">
        <v>72137</v>
      </c>
      <c r="B22753" s="2" t="s">
        <v>295</v>
      </c>
      <c r="C22753" s="429">
        <v>7.2479300000000002</v>
      </c>
      <c r="D22753" s="429">
        <v>3.1132719999999998</v>
      </c>
      <c r="E22753" s="429">
        <v>4.1346579999999999</v>
      </c>
      <c r="F22753" s="429">
        <v>8.1545890000000085</v>
      </c>
    </row>
    <row r="22754" spans="1:6" x14ac:dyDescent="0.3">
      <c r="A22754" s="336">
        <v>72140</v>
      </c>
      <c r="B22754" s="2" t="s">
        <v>293</v>
      </c>
      <c r="C22754" s="429">
        <v>7.1652019999999998</v>
      </c>
      <c r="D22754" s="429">
        <v>3.145143</v>
      </c>
      <c r="E22754" s="429">
        <v>4.0200589999999998</v>
      </c>
      <c r="F22754" s="429">
        <v>7.1256850000000043</v>
      </c>
    </row>
    <row r="22755" spans="1:6" x14ac:dyDescent="0.3">
      <c r="A22755" s="336">
        <v>72141</v>
      </c>
      <c r="B22755" s="2" t="s">
        <v>295</v>
      </c>
      <c r="C22755" s="429">
        <v>7.1231340000000003</v>
      </c>
      <c r="D22755" s="429">
        <v>3.0256669999999999</v>
      </c>
      <c r="E22755" s="429">
        <v>4.097467</v>
      </c>
      <c r="F22755" s="429">
        <v>8.5419970000000092</v>
      </c>
    </row>
    <row r="22756" spans="1:6" x14ac:dyDescent="0.3">
      <c r="A22756" s="336">
        <v>72142</v>
      </c>
      <c r="B22756" s="2" t="s">
        <v>293</v>
      </c>
      <c r="C22756" s="429">
        <v>7.2900859999999996</v>
      </c>
      <c r="D22756" s="429">
        <v>3.1160890000000001</v>
      </c>
      <c r="E22756" s="429">
        <v>4.173997</v>
      </c>
      <c r="F22756" s="429">
        <v>8.9222689999999929</v>
      </c>
    </row>
    <row r="22757" spans="1:6" x14ac:dyDescent="0.3">
      <c r="A22757" s="336">
        <v>72143</v>
      </c>
      <c r="B22757" s="2" t="s">
        <v>295</v>
      </c>
      <c r="C22757" s="429">
        <v>7.3052049999999999</v>
      </c>
      <c r="D22757" s="429">
        <v>3.1786590000000001</v>
      </c>
      <c r="E22757" s="429">
        <v>4.1265459999999994</v>
      </c>
      <c r="F22757" s="429">
        <v>8.3267150000000072</v>
      </c>
    </row>
    <row r="22758" spans="1:6" x14ac:dyDescent="0.3">
      <c r="A22758" s="336">
        <v>72150</v>
      </c>
      <c r="B22758" s="2" t="s">
        <v>293</v>
      </c>
      <c r="C22758" s="429">
        <v>7.1552340000000001</v>
      </c>
      <c r="D22758" s="429">
        <v>2.9803000000000002</v>
      </c>
      <c r="E22758" s="429">
        <v>4.1749340000000004</v>
      </c>
      <c r="F22758" s="429">
        <v>8.1138449999999978</v>
      </c>
    </row>
    <row r="22759" spans="1:6" x14ac:dyDescent="0.3">
      <c r="A22759" s="336">
        <v>72152</v>
      </c>
      <c r="B22759" s="2" t="s">
        <v>293</v>
      </c>
      <c r="C22759" s="429">
        <v>7.2183950000000001</v>
      </c>
      <c r="D22759" s="429">
        <v>2.6911589999999999</v>
      </c>
      <c r="E22759" s="429">
        <v>4.5272360000000003</v>
      </c>
      <c r="F22759" s="429">
        <v>8.1781579999999963</v>
      </c>
    </row>
    <row r="22760" spans="1:6" x14ac:dyDescent="0.3">
      <c r="A22760" s="336">
        <v>72153</v>
      </c>
      <c r="B22760" s="2" t="s">
        <v>295</v>
      </c>
      <c r="C22760" s="429">
        <v>7.1665419999999997</v>
      </c>
      <c r="D22760" s="429">
        <v>3.0251600000000001</v>
      </c>
      <c r="E22760" s="429">
        <v>4.1413820000000001</v>
      </c>
      <c r="F22760" s="429">
        <v>8.4014950000000042</v>
      </c>
    </row>
    <row r="22761" spans="1:6" x14ac:dyDescent="0.3">
      <c r="A22761" s="336">
        <v>72156</v>
      </c>
      <c r="B22761" s="2" t="s">
        <v>295</v>
      </c>
      <c r="C22761" s="429">
        <v>7.3099220000000003</v>
      </c>
      <c r="D22761" s="429">
        <v>2.9158979999999999</v>
      </c>
      <c r="E22761" s="429">
        <v>4.3940239999999999</v>
      </c>
      <c r="F22761" s="429">
        <v>10.605653000000004</v>
      </c>
    </row>
    <row r="22762" spans="1:6" x14ac:dyDescent="0.3">
      <c r="A22762" s="336">
        <v>72157</v>
      </c>
      <c r="B22762" s="2" t="s">
        <v>295</v>
      </c>
      <c r="C22762" s="429">
        <v>7.3212380000000001</v>
      </c>
      <c r="D22762" s="429">
        <v>2.900833</v>
      </c>
      <c r="E22762" s="429">
        <v>4.4204050000000006</v>
      </c>
      <c r="F22762" s="429">
        <v>10.322901999999999</v>
      </c>
    </row>
    <row r="22763" spans="1:6" x14ac:dyDescent="0.3">
      <c r="A22763" s="336">
        <v>72160</v>
      </c>
      <c r="B22763" s="2" t="s">
        <v>293</v>
      </c>
      <c r="C22763" s="429">
        <v>7.2009309999999997</v>
      </c>
      <c r="D22763" s="429">
        <v>2.8197999999999999</v>
      </c>
      <c r="E22763" s="429">
        <v>4.3811309999999999</v>
      </c>
      <c r="F22763" s="429">
        <v>7.9090300000000155</v>
      </c>
    </row>
    <row r="22764" spans="1:6" x14ac:dyDescent="0.3">
      <c r="A22764" s="336">
        <v>72165</v>
      </c>
      <c r="B22764" s="2" t="s">
        <v>295</v>
      </c>
      <c r="C22764" s="429">
        <v>7.3392239999999997</v>
      </c>
      <c r="D22764" s="429">
        <v>3.2880050000000001</v>
      </c>
      <c r="E22764" s="429">
        <v>4.0512189999999997</v>
      </c>
      <c r="F22764" s="429">
        <v>7.9895939999999968</v>
      </c>
    </row>
    <row r="22765" spans="1:6" x14ac:dyDescent="0.3">
      <c r="A22765" s="336">
        <v>72166</v>
      </c>
      <c r="B22765" s="2" t="s">
        <v>293</v>
      </c>
      <c r="C22765" s="429">
        <v>7.1379039999999998</v>
      </c>
      <c r="D22765" s="429">
        <v>3.0240130000000001</v>
      </c>
      <c r="E22765" s="429">
        <v>4.1138909999999997</v>
      </c>
      <c r="F22765" s="429">
        <v>6.8140700000000081</v>
      </c>
    </row>
    <row r="22766" spans="1:6" x14ac:dyDescent="0.3">
      <c r="A22766" s="336">
        <v>72167</v>
      </c>
      <c r="B22766" s="2" t="s">
        <v>295</v>
      </c>
      <c r="C22766" s="429">
        <v>7.3067919999999997</v>
      </c>
      <c r="D22766" s="429">
        <v>3.3826879999999999</v>
      </c>
      <c r="E22766" s="429">
        <v>3.9241039999999998</v>
      </c>
      <c r="F22766" s="429">
        <v>8.5036999999999949</v>
      </c>
    </row>
    <row r="22767" spans="1:6" x14ac:dyDescent="0.3">
      <c r="A22767" s="336">
        <v>72168</v>
      </c>
      <c r="B22767" s="2" t="s">
        <v>293</v>
      </c>
      <c r="C22767" s="429">
        <v>7.2543939999999996</v>
      </c>
      <c r="D22767" s="429">
        <v>2.8183050000000001</v>
      </c>
      <c r="E22767" s="429">
        <v>4.4360889999999991</v>
      </c>
      <c r="F22767" s="429">
        <v>8.2424549999999996</v>
      </c>
    </row>
    <row r="22768" spans="1:6" x14ac:dyDescent="0.3">
      <c r="A22768" s="336">
        <v>72170</v>
      </c>
      <c r="B22768" s="2" t="s">
        <v>293</v>
      </c>
      <c r="C22768" s="429">
        <v>7.1907620000000003</v>
      </c>
      <c r="D22768" s="429">
        <v>2.9769299999999999</v>
      </c>
      <c r="E22768" s="429">
        <v>4.213832</v>
      </c>
      <c r="F22768" s="429">
        <v>7.9337780000000038</v>
      </c>
    </row>
    <row r="22769" spans="1:6" x14ac:dyDescent="0.3">
      <c r="A22769" s="336">
        <v>72173</v>
      </c>
      <c r="B22769" s="2" t="s">
        <v>295</v>
      </c>
      <c r="C22769" s="429">
        <v>7.3527290000000001</v>
      </c>
      <c r="D22769" s="429">
        <v>3.0324490000000002</v>
      </c>
      <c r="E22769" s="429">
        <v>4.3202800000000003</v>
      </c>
      <c r="F22769" s="429">
        <v>9.2034889999999976</v>
      </c>
    </row>
    <row r="22770" spans="1:6" x14ac:dyDescent="0.3">
      <c r="A22770" s="336">
        <v>72175</v>
      </c>
      <c r="B22770" s="2" t="s">
        <v>293</v>
      </c>
      <c r="C22770" s="429">
        <v>7.2529199999999996</v>
      </c>
      <c r="D22770" s="429">
        <v>2.6818339999999998</v>
      </c>
      <c r="E22770" s="429">
        <v>4.5710859999999993</v>
      </c>
      <c r="F22770" s="429">
        <v>8.4199040000000025</v>
      </c>
    </row>
    <row r="22771" spans="1:6" x14ac:dyDescent="0.3">
      <c r="A22771" s="336">
        <v>72176</v>
      </c>
      <c r="B22771" s="2" t="s">
        <v>295</v>
      </c>
      <c r="C22771" s="429">
        <v>7.3528909999999996</v>
      </c>
      <c r="D22771" s="429">
        <v>3.1852710000000002</v>
      </c>
      <c r="E22771" s="429">
        <v>4.1676199999999994</v>
      </c>
      <c r="F22771" s="429">
        <v>8.7881979999999942</v>
      </c>
    </row>
    <row r="22772" spans="1:6" x14ac:dyDescent="0.3">
      <c r="A22772" s="336">
        <v>72179</v>
      </c>
      <c r="B22772" s="2" t="s">
        <v>295</v>
      </c>
      <c r="C22772" s="429">
        <v>7.2157150000000003</v>
      </c>
      <c r="D22772" s="429">
        <v>3.163475</v>
      </c>
      <c r="E22772" s="429">
        <v>4.0522400000000003</v>
      </c>
      <c r="F22772" s="429">
        <v>7.7925559999999905</v>
      </c>
    </row>
    <row r="22773" spans="1:6" x14ac:dyDescent="0.3">
      <c r="A22773" s="336">
        <v>72199</v>
      </c>
      <c r="B22773" s="2" t="s">
        <v>295</v>
      </c>
      <c r="C22773" s="429">
        <v>7.4136490000000004</v>
      </c>
      <c r="D22773" s="429">
        <v>3.0855199999999998</v>
      </c>
      <c r="E22773" s="429">
        <v>4.3281290000000006</v>
      </c>
      <c r="F22773" s="429">
        <v>9.8508259999999979</v>
      </c>
    </row>
    <row r="22774" spans="1:6" x14ac:dyDescent="0.3">
      <c r="A22774" s="336">
        <v>72201</v>
      </c>
      <c r="B22774" s="2" t="s">
        <v>295</v>
      </c>
      <c r="C22774" s="429">
        <v>7.3735210000000002</v>
      </c>
      <c r="D22774" s="429">
        <v>3.22553</v>
      </c>
      <c r="E22774" s="429">
        <v>4.1479910000000002</v>
      </c>
      <c r="F22774" s="429">
        <v>9.2524290000000136</v>
      </c>
    </row>
    <row r="22775" spans="1:6" x14ac:dyDescent="0.3">
      <c r="A22775" s="336">
        <v>72202</v>
      </c>
      <c r="B22775" s="2" t="s">
        <v>295</v>
      </c>
      <c r="C22775" s="429">
        <v>7.3716730000000004</v>
      </c>
      <c r="D22775" s="429">
        <v>3.228037</v>
      </c>
      <c r="E22775" s="429">
        <v>4.1436360000000008</v>
      </c>
      <c r="F22775" s="429">
        <v>9.2305450000000064</v>
      </c>
    </row>
    <row r="22776" spans="1:6" x14ac:dyDescent="0.3">
      <c r="A22776" s="336">
        <v>72204</v>
      </c>
      <c r="B22776" s="2" t="s">
        <v>295</v>
      </c>
      <c r="C22776" s="429">
        <v>7.384334</v>
      </c>
      <c r="D22776" s="429">
        <v>3.229276</v>
      </c>
      <c r="E22776" s="429">
        <v>4.1550580000000004</v>
      </c>
      <c r="F22776" s="429">
        <v>9.3070240000000197</v>
      </c>
    </row>
    <row r="22777" spans="1:6" x14ac:dyDescent="0.3">
      <c r="A22777" s="336">
        <v>72205</v>
      </c>
      <c r="B22777" s="2" t="s">
        <v>295</v>
      </c>
      <c r="C22777" s="429">
        <v>7.397697</v>
      </c>
      <c r="D22777" s="429">
        <v>3.2090930000000002</v>
      </c>
      <c r="E22777" s="429">
        <v>4.1886039999999998</v>
      </c>
      <c r="F22777" s="429">
        <v>9.4142130000000037</v>
      </c>
    </row>
    <row r="22778" spans="1:6" x14ac:dyDescent="0.3">
      <c r="A22778" s="336">
        <v>72206</v>
      </c>
      <c r="B22778" s="2" t="s">
        <v>293</v>
      </c>
      <c r="C22778" s="429">
        <v>7.2971880000000002</v>
      </c>
      <c r="D22778" s="429">
        <v>3.1352449999999998</v>
      </c>
      <c r="E22778" s="429">
        <v>4.1619430000000008</v>
      </c>
      <c r="F22778" s="429">
        <v>8.9112109999999944</v>
      </c>
    </row>
    <row r="22779" spans="1:6" x14ac:dyDescent="0.3">
      <c r="A22779" s="336">
        <v>72207</v>
      </c>
      <c r="B22779" s="2" t="s">
        <v>295</v>
      </c>
      <c r="C22779" s="429">
        <v>7.4004799999999999</v>
      </c>
      <c r="D22779" s="429">
        <v>3.1868750000000001</v>
      </c>
      <c r="E22779" s="429">
        <v>4.2136049999999994</v>
      </c>
      <c r="F22779" s="429">
        <v>9.508570000000006</v>
      </c>
    </row>
    <row r="22780" spans="1:6" x14ac:dyDescent="0.3">
      <c r="A22780" s="336">
        <v>72209</v>
      </c>
      <c r="B22780" s="2" t="s">
        <v>295</v>
      </c>
      <c r="C22780" s="429">
        <v>7.3626170000000002</v>
      </c>
      <c r="D22780" s="429">
        <v>3.2556569999999998</v>
      </c>
      <c r="E22780" s="429">
        <v>4.1069600000000008</v>
      </c>
      <c r="F22780" s="429">
        <v>9.1536240000000006</v>
      </c>
    </row>
    <row r="22781" spans="1:6" x14ac:dyDescent="0.3">
      <c r="A22781" s="336">
        <v>72210</v>
      </c>
      <c r="B22781" s="2" t="s">
        <v>295</v>
      </c>
      <c r="C22781" s="429">
        <v>7.3702800000000002</v>
      </c>
      <c r="D22781" s="429">
        <v>3.2190789999999998</v>
      </c>
      <c r="E22781" s="429">
        <v>4.1512010000000004</v>
      </c>
      <c r="F22781" s="429">
        <v>9.3598769999999973</v>
      </c>
    </row>
    <row r="22782" spans="1:6" x14ac:dyDescent="0.3">
      <c r="A22782" s="336">
        <v>72211</v>
      </c>
      <c r="B22782" s="2" t="s">
        <v>295</v>
      </c>
      <c r="C22782" s="429">
        <v>7.4135099999999996</v>
      </c>
      <c r="D22782" s="429">
        <v>3.1963490000000001</v>
      </c>
      <c r="E22782" s="429">
        <v>4.217160999999999</v>
      </c>
      <c r="F22782" s="429">
        <v>9.5401770000000141</v>
      </c>
    </row>
    <row r="22783" spans="1:6" x14ac:dyDescent="0.3">
      <c r="A22783" s="336">
        <v>72212</v>
      </c>
      <c r="B22783" s="2" t="s">
        <v>295</v>
      </c>
      <c r="C22783" s="429">
        <v>7.4187789999999998</v>
      </c>
      <c r="D22783" s="429">
        <v>3.154865</v>
      </c>
      <c r="E22783" s="429">
        <v>4.2639139999999998</v>
      </c>
      <c r="F22783" s="429">
        <v>9.7579729999999856</v>
      </c>
    </row>
    <row r="22784" spans="1:6" x14ac:dyDescent="0.3">
      <c r="A22784" s="336">
        <v>72223</v>
      </c>
      <c r="B22784" s="2" t="s">
        <v>295</v>
      </c>
      <c r="C22784" s="429">
        <v>7.3817339999999998</v>
      </c>
      <c r="D22784" s="429">
        <v>3.144342</v>
      </c>
      <c r="E22784" s="429">
        <v>4.2373919999999998</v>
      </c>
      <c r="F22784" s="429">
        <v>9.8002510000000029</v>
      </c>
    </row>
    <row r="22785" spans="1:6" x14ac:dyDescent="0.3">
      <c r="A22785" s="336">
        <v>72227</v>
      </c>
      <c r="B22785" s="2" t="s">
        <v>295</v>
      </c>
      <c r="C22785" s="429">
        <v>7.4109369999999997</v>
      </c>
      <c r="D22785" s="429">
        <v>3.1750799999999999</v>
      </c>
      <c r="E22785" s="429">
        <v>4.2358569999999993</v>
      </c>
      <c r="F22785" s="429">
        <v>9.612144999999984</v>
      </c>
    </row>
    <row r="22786" spans="1:6" x14ac:dyDescent="0.3">
      <c r="A22786" s="336">
        <v>72301</v>
      </c>
      <c r="B22786" s="2" t="s">
        <v>295</v>
      </c>
      <c r="C22786" s="429">
        <v>7.3538209999999999</v>
      </c>
      <c r="D22786" s="429">
        <v>3.12114</v>
      </c>
      <c r="E22786" s="429">
        <v>4.2326809999999995</v>
      </c>
      <c r="F22786" s="429">
        <v>8.5662329999999969</v>
      </c>
    </row>
    <row r="22787" spans="1:6" x14ac:dyDescent="0.3">
      <c r="A22787" s="336">
        <v>72310</v>
      </c>
      <c r="B22787" s="2" t="s">
        <v>298</v>
      </c>
      <c r="C22787" s="429">
        <v>6.3202780000000001</v>
      </c>
      <c r="D22787" s="429">
        <v>2.4872909999999999</v>
      </c>
      <c r="E22787" s="429">
        <v>3.8329870000000001</v>
      </c>
      <c r="F22787" s="429">
        <v>7.5343440000000044</v>
      </c>
    </row>
    <row r="22788" spans="1:6" x14ac:dyDescent="0.3">
      <c r="A22788" s="336">
        <v>72311</v>
      </c>
      <c r="B22788" s="2" t="s">
        <v>293</v>
      </c>
      <c r="C22788" s="429">
        <v>7.2253530000000001</v>
      </c>
      <c r="D22788" s="429">
        <v>3.2392599999999998</v>
      </c>
      <c r="E22788" s="429">
        <v>3.9860930000000003</v>
      </c>
      <c r="F22788" s="429">
        <v>7.387995999999994</v>
      </c>
    </row>
    <row r="22789" spans="1:6" x14ac:dyDescent="0.3">
      <c r="A22789" s="336">
        <v>72313</v>
      </c>
      <c r="B22789" s="2" t="s">
        <v>295</v>
      </c>
      <c r="C22789" s="429">
        <v>7.3662029999999996</v>
      </c>
      <c r="D22789" s="429">
        <v>3.1263200000000002</v>
      </c>
      <c r="E22789" s="429">
        <v>4.239882999999999</v>
      </c>
      <c r="F22789" s="429">
        <v>9.7373630000000162</v>
      </c>
    </row>
    <row r="22790" spans="1:6" x14ac:dyDescent="0.3">
      <c r="A22790" s="336">
        <v>72315</v>
      </c>
      <c r="B22790" s="2" t="s">
        <v>298</v>
      </c>
      <c r="C22790" s="429">
        <v>6.414059</v>
      </c>
      <c r="D22790" s="429">
        <v>2.5288140000000001</v>
      </c>
      <c r="E22790" s="429">
        <v>3.8852449999999998</v>
      </c>
      <c r="F22790" s="429">
        <v>8.5372479999999911</v>
      </c>
    </row>
    <row r="22791" spans="1:6" x14ac:dyDescent="0.3">
      <c r="A22791" s="336">
        <v>72320</v>
      </c>
      <c r="B22791" s="2" t="s">
        <v>295</v>
      </c>
      <c r="C22791" s="429">
        <v>7.2671289999999997</v>
      </c>
      <c r="D22791" s="429">
        <v>3.1653980000000002</v>
      </c>
      <c r="E22791" s="429">
        <v>4.1017309999999991</v>
      </c>
      <c r="F22791" s="429">
        <v>7.5349700000000084</v>
      </c>
    </row>
    <row r="22792" spans="1:6" x14ac:dyDescent="0.3">
      <c r="A22792" s="336">
        <v>72321</v>
      </c>
      <c r="B22792" s="2" t="s">
        <v>298</v>
      </c>
      <c r="C22792" s="429">
        <v>6.4641999999999999</v>
      </c>
      <c r="D22792" s="429">
        <v>2.4753769999999999</v>
      </c>
      <c r="E22792" s="429">
        <v>3.988823</v>
      </c>
      <c r="F22792" s="429">
        <v>9.0912989999999922</v>
      </c>
    </row>
    <row r="22793" spans="1:6" x14ac:dyDescent="0.3">
      <c r="A22793" s="336">
        <v>72324</v>
      </c>
      <c r="B22793" s="2" t="s">
        <v>295</v>
      </c>
      <c r="C22793" s="429">
        <v>7.3365809999999998</v>
      </c>
      <c r="D22793" s="429">
        <v>3.0832250000000001</v>
      </c>
      <c r="E22793" s="429">
        <v>4.2533560000000001</v>
      </c>
      <c r="F22793" s="429">
        <v>9.2869570000000081</v>
      </c>
    </row>
    <row r="22794" spans="1:6" x14ac:dyDescent="0.3">
      <c r="A22794" s="336">
        <v>72326</v>
      </c>
      <c r="B22794" s="2" t="s">
        <v>295</v>
      </c>
      <c r="C22794" s="429">
        <v>7.294937</v>
      </c>
      <c r="D22794" s="429">
        <v>3.1551239999999998</v>
      </c>
      <c r="E22794" s="429">
        <v>4.1398130000000002</v>
      </c>
      <c r="F22794" s="429">
        <v>8.1239670000000004</v>
      </c>
    </row>
    <row r="22795" spans="1:6" x14ac:dyDescent="0.3">
      <c r="A22795" s="336">
        <v>72327</v>
      </c>
      <c r="B22795" s="2" t="s">
        <v>295</v>
      </c>
      <c r="C22795" s="429">
        <v>7.3425589999999996</v>
      </c>
      <c r="D22795" s="429">
        <v>3.0905629999999999</v>
      </c>
      <c r="E22795" s="429">
        <v>4.2519960000000001</v>
      </c>
      <c r="F22795" s="429">
        <v>9.1682610000000082</v>
      </c>
    </row>
    <row r="22796" spans="1:6" x14ac:dyDescent="0.3">
      <c r="A22796" s="336">
        <v>72328</v>
      </c>
      <c r="B22796" s="2" t="s">
        <v>298</v>
      </c>
      <c r="C22796" s="429">
        <v>6.3943009999999996</v>
      </c>
      <c r="D22796" s="429">
        <v>2.362635</v>
      </c>
      <c r="E22796" s="429">
        <v>4.0316659999999995</v>
      </c>
      <c r="F22796" s="429">
        <v>6.7409930000000102</v>
      </c>
    </row>
    <row r="22797" spans="1:6" x14ac:dyDescent="0.3">
      <c r="A22797" s="336">
        <v>72329</v>
      </c>
      <c r="B22797" s="2" t="s">
        <v>298</v>
      </c>
      <c r="C22797" s="429">
        <v>6.4776129999999998</v>
      </c>
      <c r="D22797" s="429">
        <v>2.3750429999999998</v>
      </c>
      <c r="E22797" s="429">
        <v>4.1025700000000001</v>
      </c>
      <c r="F22797" s="429">
        <v>8.7131869999999907</v>
      </c>
    </row>
    <row r="22798" spans="1:6" x14ac:dyDescent="0.3">
      <c r="A22798" s="336">
        <v>72330</v>
      </c>
      <c r="B22798" s="2" t="s">
        <v>293</v>
      </c>
      <c r="C22798" s="429">
        <v>7.2629919999999997</v>
      </c>
      <c r="D22798" s="429">
        <v>3.0892210000000002</v>
      </c>
      <c r="E22798" s="429">
        <v>4.1737709999999995</v>
      </c>
      <c r="F22798" s="429">
        <v>9.7886430000000004</v>
      </c>
    </row>
    <row r="22799" spans="1:6" x14ac:dyDescent="0.3">
      <c r="A22799" s="336">
        <v>72331</v>
      </c>
      <c r="B22799" s="2" t="s">
        <v>295</v>
      </c>
      <c r="C22799" s="429">
        <v>7.3426169999999997</v>
      </c>
      <c r="D22799" s="429">
        <v>3.0706419999999999</v>
      </c>
      <c r="E22799" s="429">
        <v>4.2719749999999994</v>
      </c>
      <c r="F22799" s="429">
        <v>9.4100880000000018</v>
      </c>
    </row>
    <row r="22800" spans="1:6" x14ac:dyDescent="0.3">
      <c r="A22800" s="336">
        <v>72333</v>
      </c>
      <c r="B22800" s="2" t="s">
        <v>298</v>
      </c>
      <c r="C22800" s="429">
        <v>6.4181629999999998</v>
      </c>
      <c r="D22800" s="429">
        <v>2.4304039999999998</v>
      </c>
      <c r="E22800" s="429">
        <v>3.9877590000000001</v>
      </c>
      <c r="F22800" s="429">
        <v>6.9334629999999962</v>
      </c>
    </row>
    <row r="22801" spans="1:6" x14ac:dyDescent="0.3">
      <c r="A22801" s="336">
        <v>72335</v>
      </c>
      <c r="B22801" s="2" t="s">
        <v>295</v>
      </c>
      <c r="C22801" s="429">
        <v>7.2903219999999997</v>
      </c>
      <c r="D22801" s="429">
        <v>3.1564290000000002</v>
      </c>
      <c r="E22801" s="429">
        <v>4.1338929999999996</v>
      </c>
      <c r="F22801" s="429">
        <v>7.9396250000000137</v>
      </c>
    </row>
    <row r="22802" spans="1:6" x14ac:dyDescent="0.3">
      <c r="A22802" s="336">
        <v>72338</v>
      </c>
      <c r="B22802" s="2" t="s">
        <v>295</v>
      </c>
      <c r="C22802" s="429">
        <v>7.3666929999999997</v>
      </c>
      <c r="D22802" s="429">
        <v>3.1500050000000002</v>
      </c>
      <c r="E22802" s="429">
        <v>4.2166879999999995</v>
      </c>
      <c r="F22802" s="429">
        <v>9.5971999999999937</v>
      </c>
    </row>
    <row r="22803" spans="1:6" x14ac:dyDescent="0.3">
      <c r="A22803" s="336">
        <v>72339</v>
      </c>
      <c r="B22803" s="2" t="s">
        <v>295</v>
      </c>
      <c r="C22803" s="429">
        <v>7.3627739999999999</v>
      </c>
      <c r="D22803" s="429">
        <v>3.1033119999999998</v>
      </c>
      <c r="E22803" s="429">
        <v>4.2594620000000001</v>
      </c>
      <c r="F22803" s="429">
        <v>9.7173639999999963</v>
      </c>
    </row>
    <row r="22804" spans="1:6" x14ac:dyDescent="0.3">
      <c r="A22804" s="336">
        <v>72340</v>
      </c>
      <c r="B22804" s="2" t="s">
        <v>295</v>
      </c>
      <c r="C22804" s="429">
        <v>7.2432129999999999</v>
      </c>
      <c r="D22804" s="429">
        <v>3.1912880000000001</v>
      </c>
      <c r="E22804" s="429">
        <v>4.0519249999999998</v>
      </c>
      <c r="F22804" s="429">
        <v>7.6335360000000065</v>
      </c>
    </row>
    <row r="22805" spans="1:6" x14ac:dyDescent="0.3">
      <c r="A22805" s="336">
        <v>72341</v>
      </c>
      <c r="B22805" s="2" t="s">
        <v>295</v>
      </c>
      <c r="C22805" s="429">
        <v>7.2832860000000004</v>
      </c>
      <c r="D22805" s="429">
        <v>3.1711309999999999</v>
      </c>
      <c r="E22805" s="429">
        <v>4.1121550000000004</v>
      </c>
      <c r="F22805" s="429">
        <v>7.7007049999999921</v>
      </c>
    </row>
    <row r="22806" spans="1:6" x14ac:dyDescent="0.3">
      <c r="A22806" s="336">
        <v>72342</v>
      </c>
      <c r="B22806" s="2" t="s">
        <v>298</v>
      </c>
      <c r="C22806" s="429">
        <v>6.4046630000000002</v>
      </c>
      <c r="D22806" s="429">
        <v>2.484699</v>
      </c>
      <c r="E22806" s="429">
        <v>3.9199640000000002</v>
      </c>
      <c r="F22806" s="429">
        <v>6.8180919999999787</v>
      </c>
    </row>
    <row r="22807" spans="1:6" x14ac:dyDescent="0.3">
      <c r="A22807" s="336">
        <v>72346</v>
      </c>
      <c r="B22807" s="2" t="s">
        <v>295</v>
      </c>
      <c r="C22807" s="429">
        <v>7.3097289999999999</v>
      </c>
      <c r="D22807" s="429">
        <v>3.0974699999999999</v>
      </c>
      <c r="E22807" s="429">
        <v>4.2122589999999995</v>
      </c>
      <c r="F22807" s="429">
        <v>8.5420290000000136</v>
      </c>
    </row>
    <row r="22808" spans="1:6" x14ac:dyDescent="0.3">
      <c r="A22808" s="336">
        <v>72347</v>
      </c>
      <c r="B22808" s="2" t="s">
        <v>295</v>
      </c>
      <c r="C22808" s="429">
        <v>7.3587009999999999</v>
      </c>
      <c r="D22808" s="429">
        <v>3.1615600000000001</v>
      </c>
      <c r="E22808" s="429">
        <v>4.1971410000000002</v>
      </c>
      <c r="F22808" s="429">
        <v>8.6367520000000013</v>
      </c>
    </row>
    <row r="22809" spans="1:6" x14ac:dyDescent="0.3">
      <c r="A22809" s="336">
        <v>72348</v>
      </c>
      <c r="B22809" s="2" t="s">
        <v>295</v>
      </c>
      <c r="C22809" s="429">
        <v>7.2885330000000002</v>
      </c>
      <c r="D22809" s="429">
        <v>3.1201970000000001</v>
      </c>
      <c r="E22809" s="429">
        <v>4.168336</v>
      </c>
      <c r="F22809" s="429">
        <v>7.8909679999999867</v>
      </c>
    </row>
    <row r="22810" spans="1:6" x14ac:dyDescent="0.3">
      <c r="A22810" s="336">
        <v>72350</v>
      </c>
      <c r="B22810" s="2" t="s">
        <v>295</v>
      </c>
      <c r="C22810" s="429">
        <v>7.3502330000000002</v>
      </c>
      <c r="D22810" s="429">
        <v>3.1799409999999999</v>
      </c>
      <c r="E22810" s="429">
        <v>4.1702919999999999</v>
      </c>
      <c r="F22810" s="429">
        <v>9.5210000000000008</v>
      </c>
    </row>
    <row r="22811" spans="1:6" x14ac:dyDescent="0.3">
      <c r="A22811" s="336">
        <v>72351</v>
      </c>
      <c r="B22811" s="2" t="s">
        <v>293</v>
      </c>
      <c r="C22811" s="429">
        <v>7.1988180000000002</v>
      </c>
      <c r="D22811" s="429">
        <v>3.123335</v>
      </c>
      <c r="E22811" s="429">
        <v>4.0754830000000002</v>
      </c>
      <c r="F22811" s="429">
        <v>9.5274769999999975</v>
      </c>
    </row>
    <row r="22812" spans="1:6" x14ac:dyDescent="0.3">
      <c r="A22812" s="336">
        <v>72354</v>
      </c>
      <c r="B22812" s="2" t="s">
        <v>295</v>
      </c>
      <c r="C22812" s="429">
        <v>7.3449330000000002</v>
      </c>
      <c r="D22812" s="429">
        <v>3.1051359999999999</v>
      </c>
      <c r="E22812" s="429">
        <v>4.2397970000000003</v>
      </c>
      <c r="F22812" s="429">
        <v>10.062567999999999</v>
      </c>
    </row>
    <row r="22813" spans="1:6" x14ac:dyDescent="0.3">
      <c r="A22813" s="336">
        <v>72355</v>
      </c>
      <c r="B22813" s="2" t="s">
        <v>298</v>
      </c>
      <c r="C22813" s="429">
        <v>6.4217399999999998</v>
      </c>
      <c r="D22813" s="429">
        <v>2.5517020000000001</v>
      </c>
      <c r="E22813" s="429">
        <v>3.8700379999999996</v>
      </c>
      <c r="F22813" s="429">
        <v>6.9817229999999952</v>
      </c>
    </row>
    <row r="22814" spans="1:6" x14ac:dyDescent="0.3">
      <c r="A22814" s="336">
        <v>72358</v>
      </c>
      <c r="B22814" s="2" t="s">
        <v>298</v>
      </c>
      <c r="C22814" s="429">
        <v>6.4044449999999999</v>
      </c>
      <c r="D22814" s="429">
        <v>2.4438680000000002</v>
      </c>
      <c r="E22814" s="429">
        <v>3.9605769999999998</v>
      </c>
      <c r="F22814" s="429">
        <v>8.3214170000000038</v>
      </c>
    </row>
    <row r="22815" spans="1:6" x14ac:dyDescent="0.3">
      <c r="A22815" s="336">
        <v>72360</v>
      </c>
      <c r="B22815" s="2" t="s">
        <v>295</v>
      </c>
      <c r="C22815" s="429">
        <v>7.2266300000000001</v>
      </c>
      <c r="D22815" s="429">
        <v>3.2237049999999998</v>
      </c>
      <c r="E22815" s="429">
        <v>4.0029250000000003</v>
      </c>
      <c r="F22815" s="429">
        <v>7.2916889999999981</v>
      </c>
    </row>
    <row r="22816" spans="1:6" x14ac:dyDescent="0.3">
      <c r="A22816" s="336">
        <v>72364</v>
      </c>
      <c r="B22816" s="2" t="s">
        <v>295</v>
      </c>
      <c r="C22816" s="429">
        <v>7.3607529999999999</v>
      </c>
      <c r="D22816" s="429">
        <v>3.1194410000000001</v>
      </c>
      <c r="E22816" s="429">
        <v>4.2413119999999997</v>
      </c>
      <c r="F22816" s="429">
        <v>8.9230889999999974</v>
      </c>
    </row>
    <row r="22817" spans="1:6" x14ac:dyDescent="0.3">
      <c r="A22817" s="336">
        <v>72365</v>
      </c>
      <c r="B22817" s="2" t="s">
        <v>295</v>
      </c>
      <c r="C22817" s="429">
        <v>7.3456539999999997</v>
      </c>
      <c r="D22817" s="429">
        <v>3.0528409999999999</v>
      </c>
      <c r="E22817" s="429">
        <v>4.2928129999999998</v>
      </c>
      <c r="F22817" s="429">
        <v>10.151362999999996</v>
      </c>
    </row>
    <row r="22818" spans="1:6" x14ac:dyDescent="0.3">
      <c r="A22818" s="336">
        <v>72366</v>
      </c>
      <c r="B22818" s="2" t="s">
        <v>293</v>
      </c>
      <c r="C22818" s="429">
        <v>7.2052740000000002</v>
      </c>
      <c r="D22818" s="429">
        <v>3.2560440000000002</v>
      </c>
      <c r="E22818" s="429">
        <v>3.94923</v>
      </c>
      <c r="F22818" s="429">
        <v>7.2664260000000027</v>
      </c>
    </row>
    <row r="22819" spans="1:6" x14ac:dyDescent="0.3">
      <c r="A22819" s="336">
        <v>72367</v>
      </c>
      <c r="B22819" s="2" t="s">
        <v>298</v>
      </c>
      <c r="C22819" s="429">
        <v>6.4010319999999998</v>
      </c>
      <c r="D22819" s="429">
        <v>2.3840210000000002</v>
      </c>
      <c r="E22819" s="429">
        <v>4.0170110000000001</v>
      </c>
      <c r="F22819" s="429">
        <v>6.9077480000000122</v>
      </c>
    </row>
    <row r="22820" spans="1:6" x14ac:dyDescent="0.3">
      <c r="A22820" s="336">
        <v>72368</v>
      </c>
      <c r="B22820" s="2" t="s">
        <v>295</v>
      </c>
      <c r="C22820" s="429">
        <v>7.2384899999999996</v>
      </c>
      <c r="D22820" s="429">
        <v>3.2237830000000001</v>
      </c>
      <c r="E22820" s="429">
        <v>4.0147069999999996</v>
      </c>
      <c r="F22820" s="429">
        <v>7.4922729999999973</v>
      </c>
    </row>
    <row r="22821" spans="1:6" x14ac:dyDescent="0.3">
      <c r="A22821" s="336">
        <v>72369</v>
      </c>
      <c r="B22821" s="2" t="s">
        <v>298</v>
      </c>
      <c r="C22821" s="429">
        <v>6.4205949999999996</v>
      </c>
      <c r="D22821" s="429">
        <v>2.469538</v>
      </c>
      <c r="E22821" s="429">
        <v>3.9510569999999996</v>
      </c>
      <c r="F22821" s="429">
        <v>7.0631459999999961</v>
      </c>
    </row>
    <row r="22822" spans="1:6" x14ac:dyDescent="0.3">
      <c r="A22822" s="336">
        <v>72370</v>
      </c>
      <c r="B22822" s="2" t="s">
        <v>293</v>
      </c>
      <c r="C22822" s="429">
        <v>7.1926769999999998</v>
      </c>
      <c r="D22822" s="429">
        <v>3.126452</v>
      </c>
      <c r="E22822" s="429">
        <v>4.0662249999999993</v>
      </c>
      <c r="F22822" s="429">
        <v>9.2738750000000039</v>
      </c>
    </row>
    <row r="22823" spans="1:6" x14ac:dyDescent="0.3">
      <c r="A22823" s="336">
        <v>72372</v>
      </c>
      <c r="B22823" s="2" t="s">
        <v>295</v>
      </c>
      <c r="C22823" s="429">
        <v>7.257104</v>
      </c>
      <c r="D22823" s="429">
        <v>3.1763210000000002</v>
      </c>
      <c r="E22823" s="429">
        <v>4.0807830000000003</v>
      </c>
      <c r="F22823" s="429">
        <v>7.8274509999999964</v>
      </c>
    </row>
    <row r="22824" spans="1:6" x14ac:dyDescent="0.3">
      <c r="A22824" s="336">
        <v>72373</v>
      </c>
      <c r="B22824" s="2" t="s">
        <v>295</v>
      </c>
      <c r="C22824" s="429">
        <v>7.3534449999999998</v>
      </c>
      <c r="D22824" s="429">
        <v>3.074872</v>
      </c>
      <c r="E22824" s="429">
        <v>4.2785729999999997</v>
      </c>
      <c r="F22824" s="429">
        <v>9.2095059999999904</v>
      </c>
    </row>
    <row r="22825" spans="1:6" x14ac:dyDescent="0.3">
      <c r="A22825" s="336">
        <v>72374</v>
      </c>
      <c r="B22825" s="2" t="s">
        <v>293</v>
      </c>
      <c r="C22825" s="429">
        <v>7.2066749999999997</v>
      </c>
      <c r="D22825" s="429">
        <v>3.3209469999999999</v>
      </c>
      <c r="E22825" s="429">
        <v>3.8857279999999998</v>
      </c>
      <c r="F22825" s="429">
        <v>7.129899999999985</v>
      </c>
    </row>
    <row r="22826" spans="1:6" x14ac:dyDescent="0.3">
      <c r="A22826" s="336">
        <v>72376</v>
      </c>
      <c r="B22826" s="2" t="s">
        <v>295</v>
      </c>
      <c r="C22826" s="429">
        <v>7.3055539999999999</v>
      </c>
      <c r="D22826" s="429">
        <v>3.0952470000000001</v>
      </c>
      <c r="E22826" s="429">
        <v>4.2103070000000002</v>
      </c>
      <c r="F22826" s="429">
        <v>8.4360789999999923</v>
      </c>
    </row>
    <row r="22827" spans="1:6" x14ac:dyDescent="0.3">
      <c r="A22827" s="336">
        <v>72379</v>
      </c>
      <c r="B22827" s="2" t="s">
        <v>298</v>
      </c>
      <c r="C22827" s="429">
        <v>6.359343</v>
      </c>
      <c r="D22827" s="429">
        <v>2.3070949999999999</v>
      </c>
      <c r="E22827" s="429">
        <v>4.0522480000000005</v>
      </c>
      <c r="F22827" s="429">
        <v>6.6476520000000079</v>
      </c>
    </row>
    <row r="22828" spans="1:6" x14ac:dyDescent="0.3">
      <c r="A22828" s="336">
        <v>72384</v>
      </c>
      <c r="B22828" s="2" t="s">
        <v>295</v>
      </c>
      <c r="C22828" s="429">
        <v>7.3649300000000002</v>
      </c>
      <c r="D22828" s="429">
        <v>3.117048</v>
      </c>
      <c r="E22828" s="429">
        <v>4.2478820000000006</v>
      </c>
      <c r="F22828" s="429">
        <v>9.4845169999999968</v>
      </c>
    </row>
    <row r="22829" spans="1:6" x14ac:dyDescent="0.3">
      <c r="A22829" s="336">
        <v>72386</v>
      </c>
      <c r="B22829" s="2" t="s">
        <v>295</v>
      </c>
      <c r="C22829" s="429">
        <v>7.3380080000000003</v>
      </c>
      <c r="D22829" s="429">
        <v>3.0803289999999999</v>
      </c>
      <c r="E22829" s="429">
        <v>4.2576790000000004</v>
      </c>
      <c r="F22829" s="429">
        <v>9.8728000000000051</v>
      </c>
    </row>
    <row r="22830" spans="1:6" x14ac:dyDescent="0.3">
      <c r="A22830" s="336">
        <v>72390</v>
      </c>
      <c r="B22830" s="2" t="s">
        <v>295</v>
      </c>
      <c r="C22830" s="429">
        <v>7.1655369999999996</v>
      </c>
      <c r="D22830" s="429">
        <v>3.3030870000000001</v>
      </c>
      <c r="E22830" s="429">
        <v>3.8624499999999995</v>
      </c>
      <c r="F22830" s="429">
        <v>6.7121050000000082</v>
      </c>
    </row>
    <row r="22831" spans="1:6" x14ac:dyDescent="0.3">
      <c r="A22831" s="336">
        <v>72392</v>
      </c>
      <c r="B22831" s="2" t="s">
        <v>295</v>
      </c>
      <c r="C22831" s="429">
        <v>7.2443910000000002</v>
      </c>
      <c r="D22831" s="429">
        <v>3.1973959999999999</v>
      </c>
      <c r="E22831" s="429">
        <v>4.0469950000000008</v>
      </c>
      <c r="F22831" s="429">
        <v>7.6155910000000091</v>
      </c>
    </row>
    <row r="22832" spans="1:6" x14ac:dyDescent="0.3">
      <c r="A22832" s="336">
        <v>72394</v>
      </c>
      <c r="B22832" s="2" t="s">
        <v>295</v>
      </c>
      <c r="C22832" s="429">
        <v>7.3170809999999999</v>
      </c>
      <c r="D22832" s="429">
        <v>3.118411</v>
      </c>
      <c r="E22832" s="429">
        <v>4.1986699999999999</v>
      </c>
      <c r="F22832" s="429">
        <v>8.3448950000000011</v>
      </c>
    </row>
    <row r="22833" spans="1:6" x14ac:dyDescent="0.3">
      <c r="A22833" s="336">
        <v>72395</v>
      </c>
      <c r="B22833" s="2" t="s">
        <v>293</v>
      </c>
      <c r="C22833" s="429">
        <v>7.2333990000000004</v>
      </c>
      <c r="D22833" s="429">
        <v>3.1255190000000002</v>
      </c>
      <c r="E22833" s="429">
        <v>4.1078799999999998</v>
      </c>
      <c r="F22833" s="429">
        <v>9.162347000000004</v>
      </c>
    </row>
    <row r="22834" spans="1:6" x14ac:dyDescent="0.3">
      <c r="A22834" s="336">
        <v>72396</v>
      </c>
      <c r="B22834" s="2" t="s">
        <v>295</v>
      </c>
      <c r="C22834" s="429">
        <v>7.329205</v>
      </c>
      <c r="D22834" s="429">
        <v>3.1208990000000001</v>
      </c>
      <c r="E22834" s="429">
        <v>4.2083060000000003</v>
      </c>
      <c r="F22834" s="429">
        <v>8.6629550000000179</v>
      </c>
    </row>
    <row r="22835" spans="1:6" x14ac:dyDescent="0.3">
      <c r="A22835" s="336">
        <v>72401</v>
      </c>
      <c r="B22835" s="2" t="s">
        <v>293</v>
      </c>
      <c r="C22835" s="429">
        <v>7.2636320000000003</v>
      </c>
      <c r="D22835" s="429">
        <v>2.8371270000000002</v>
      </c>
      <c r="E22835" s="429">
        <v>4.4265050000000006</v>
      </c>
      <c r="F22835" s="429">
        <v>10.324879000000003</v>
      </c>
    </row>
    <row r="22836" spans="1:6" x14ac:dyDescent="0.3">
      <c r="A22836" s="336">
        <v>72404</v>
      </c>
      <c r="B22836" s="2" t="s">
        <v>293</v>
      </c>
      <c r="C22836" s="429">
        <v>7.2788659999999998</v>
      </c>
      <c r="D22836" s="429">
        <v>2.8714759999999999</v>
      </c>
      <c r="E22836" s="429">
        <v>4.4073899999999995</v>
      </c>
      <c r="F22836" s="429">
        <v>10.240033999999987</v>
      </c>
    </row>
    <row r="22837" spans="1:6" x14ac:dyDescent="0.3">
      <c r="A22837" s="336">
        <v>72410</v>
      </c>
      <c r="B22837" s="2" t="s">
        <v>295</v>
      </c>
      <c r="C22837" s="429">
        <v>7.320379</v>
      </c>
      <c r="D22837" s="429">
        <v>3.1376819999999999</v>
      </c>
      <c r="E22837" s="429">
        <v>4.1826970000000001</v>
      </c>
      <c r="F22837" s="429">
        <v>9.0060900000000075</v>
      </c>
    </row>
    <row r="22838" spans="1:6" x14ac:dyDescent="0.3">
      <c r="A22838" s="336">
        <v>72411</v>
      </c>
      <c r="B22838" s="2" t="s">
        <v>293</v>
      </c>
      <c r="C22838" s="429">
        <v>7.269965</v>
      </c>
      <c r="D22838" s="429">
        <v>2.8741979999999998</v>
      </c>
      <c r="E22838" s="429">
        <v>4.3957670000000002</v>
      </c>
      <c r="F22838" s="429">
        <v>10.569673000000002</v>
      </c>
    </row>
    <row r="22839" spans="1:6" x14ac:dyDescent="0.3">
      <c r="A22839" s="336">
        <v>72412</v>
      </c>
      <c r="B22839" s="2" t="s">
        <v>293</v>
      </c>
      <c r="C22839" s="429">
        <v>7.2049250000000002</v>
      </c>
      <c r="D22839" s="429">
        <v>2.8145530000000001</v>
      </c>
      <c r="E22839" s="429">
        <v>4.3903720000000002</v>
      </c>
      <c r="F22839" s="429">
        <v>9.4225850000000122</v>
      </c>
    </row>
    <row r="22840" spans="1:6" x14ac:dyDescent="0.3">
      <c r="A22840" s="336">
        <v>72413</v>
      </c>
      <c r="B22840" s="2" t="s">
        <v>293</v>
      </c>
      <c r="C22840" s="429">
        <v>7.1131589999999996</v>
      </c>
      <c r="D22840" s="429">
        <v>2.8325809999999998</v>
      </c>
      <c r="E22840" s="429">
        <v>4.2805780000000002</v>
      </c>
      <c r="F22840" s="429">
        <v>8.6475030000000004</v>
      </c>
    </row>
    <row r="22841" spans="1:6" x14ac:dyDescent="0.3">
      <c r="A22841" s="336">
        <v>72414</v>
      </c>
      <c r="B22841" s="2" t="s">
        <v>295</v>
      </c>
      <c r="C22841" s="429">
        <v>7.3377359999999996</v>
      </c>
      <c r="D22841" s="429">
        <v>3.0631759999999999</v>
      </c>
      <c r="E22841" s="429">
        <v>4.2745599999999992</v>
      </c>
      <c r="F22841" s="429">
        <v>10.297570000000007</v>
      </c>
    </row>
    <row r="22842" spans="1:6" x14ac:dyDescent="0.3">
      <c r="A22842" s="336">
        <v>72415</v>
      </c>
      <c r="B22842" s="2" t="s">
        <v>295</v>
      </c>
      <c r="C22842" s="429">
        <v>7.2257769999999999</v>
      </c>
      <c r="D22842" s="429">
        <v>3.1502970000000001</v>
      </c>
      <c r="E22842" s="429">
        <v>4.0754799999999998</v>
      </c>
      <c r="F22842" s="429">
        <v>8.518929</v>
      </c>
    </row>
    <row r="22843" spans="1:6" x14ac:dyDescent="0.3">
      <c r="A22843" s="336">
        <v>72416</v>
      </c>
      <c r="B22843" s="2" t="s">
        <v>293</v>
      </c>
      <c r="C22843" s="429">
        <v>7.2489800000000004</v>
      </c>
      <c r="D22843" s="429">
        <v>2.8259310000000002</v>
      </c>
      <c r="E22843" s="429">
        <v>4.4230490000000007</v>
      </c>
      <c r="F22843" s="429">
        <v>9.819804000000012</v>
      </c>
    </row>
    <row r="22844" spans="1:6" x14ac:dyDescent="0.3">
      <c r="A22844" s="336">
        <v>72417</v>
      </c>
      <c r="B22844" s="2" t="s">
        <v>293</v>
      </c>
      <c r="C22844" s="429">
        <v>7.2508299999999997</v>
      </c>
      <c r="D22844" s="429">
        <v>2.8630059999999999</v>
      </c>
      <c r="E22844" s="429">
        <v>4.3878240000000002</v>
      </c>
      <c r="F22844" s="429">
        <v>10.275369000000005</v>
      </c>
    </row>
    <row r="22845" spans="1:6" x14ac:dyDescent="0.3">
      <c r="A22845" s="336">
        <v>72419</v>
      </c>
      <c r="B22845" s="2" t="s">
        <v>295</v>
      </c>
      <c r="C22845" s="429">
        <v>7.3324780000000001</v>
      </c>
      <c r="D22845" s="429">
        <v>3.1063160000000001</v>
      </c>
      <c r="E22845" s="429">
        <v>4.2261620000000004</v>
      </c>
      <c r="F22845" s="429">
        <v>10.181595999999992</v>
      </c>
    </row>
    <row r="22846" spans="1:6" x14ac:dyDescent="0.3">
      <c r="A22846" s="336">
        <v>72421</v>
      </c>
      <c r="B22846" s="2" t="s">
        <v>293</v>
      </c>
      <c r="C22846" s="429">
        <v>7.2612610000000002</v>
      </c>
      <c r="D22846" s="429">
        <v>2.966799</v>
      </c>
      <c r="E22846" s="429">
        <v>4.2944620000000002</v>
      </c>
      <c r="F22846" s="429">
        <v>9.4988549999999918</v>
      </c>
    </row>
    <row r="22847" spans="1:6" x14ac:dyDescent="0.3">
      <c r="A22847" s="336">
        <v>72422</v>
      </c>
      <c r="B22847" s="2" t="s">
        <v>293</v>
      </c>
      <c r="C22847" s="429">
        <v>7.1000480000000001</v>
      </c>
      <c r="D22847" s="429">
        <v>2.918431</v>
      </c>
      <c r="E22847" s="429">
        <v>4.1816170000000001</v>
      </c>
      <c r="F22847" s="429">
        <v>8.7367130000000088</v>
      </c>
    </row>
    <row r="22848" spans="1:6" x14ac:dyDescent="0.3">
      <c r="A22848" s="336">
        <v>72424</v>
      </c>
      <c r="B22848" s="2" t="s">
        <v>293</v>
      </c>
      <c r="C22848" s="429">
        <v>7.0985870000000002</v>
      </c>
      <c r="D22848" s="429">
        <v>2.8759030000000001</v>
      </c>
      <c r="E22848" s="429">
        <v>4.2226840000000001</v>
      </c>
      <c r="F22848" s="429">
        <v>8.5672949999999943</v>
      </c>
    </row>
    <row r="22849" spans="1:6" x14ac:dyDescent="0.3">
      <c r="A22849" s="336">
        <v>72425</v>
      </c>
      <c r="B22849" s="2" t="s">
        <v>293</v>
      </c>
      <c r="C22849" s="429">
        <v>7.1808620000000003</v>
      </c>
      <c r="D22849" s="429">
        <v>2.8137080000000001</v>
      </c>
      <c r="E22849" s="429">
        <v>4.3671540000000002</v>
      </c>
      <c r="F22849" s="429">
        <v>9.1216740000000058</v>
      </c>
    </row>
    <row r="22850" spans="1:6" x14ac:dyDescent="0.3">
      <c r="A22850" s="336">
        <v>72426</v>
      </c>
      <c r="B22850" s="2" t="s">
        <v>293</v>
      </c>
      <c r="C22850" s="429">
        <v>7.1603219999999999</v>
      </c>
      <c r="D22850" s="429">
        <v>3.1755840000000002</v>
      </c>
      <c r="E22850" s="429">
        <v>3.9847379999999997</v>
      </c>
      <c r="F22850" s="429">
        <v>9.4184100000000015</v>
      </c>
    </row>
    <row r="22851" spans="1:6" x14ac:dyDescent="0.3">
      <c r="A22851" s="336">
        <v>72428</v>
      </c>
      <c r="B22851" s="2" t="s">
        <v>293</v>
      </c>
      <c r="C22851" s="429">
        <v>7.2055480000000003</v>
      </c>
      <c r="D22851" s="429">
        <v>3.0809139999999999</v>
      </c>
      <c r="E22851" s="429">
        <v>4.1246340000000004</v>
      </c>
      <c r="F22851" s="429">
        <v>9.8624980000000022</v>
      </c>
    </row>
    <row r="22852" spans="1:6" x14ac:dyDescent="0.3">
      <c r="A22852" s="336">
        <v>72429</v>
      </c>
      <c r="B22852" s="2" t="s">
        <v>295</v>
      </c>
      <c r="C22852" s="429">
        <v>7.3423090000000002</v>
      </c>
      <c r="D22852" s="429">
        <v>3.120749</v>
      </c>
      <c r="E22852" s="429">
        <v>4.2215600000000002</v>
      </c>
      <c r="F22852" s="429">
        <v>9.0436029999999974</v>
      </c>
    </row>
    <row r="22853" spans="1:6" x14ac:dyDescent="0.3">
      <c r="A22853" s="336">
        <v>72430</v>
      </c>
      <c r="B22853" s="2" t="s">
        <v>295</v>
      </c>
      <c r="C22853" s="429">
        <v>7.252586</v>
      </c>
      <c r="D22853" s="429">
        <v>3.1459929999999998</v>
      </c>
      <c r="E22853" s="429">
        <v>4.1065930000000002</v>
      </c>
      <c r="F22853" s="429">
        <v>8.8723569999999867</v>
      </c>
    </row>
    <row r="22854" spans="1:6" x14ac:dyDescent="0.3">
      <c r="A22854" s="336">
        <v>72432</v>
      </c>
      <c r="B22854" s="2" t="s">
        <v>293</v>
      </c>
      <c r="C22854" s="429">
        <v>7.3026369999999998</v>
      </c>
      <c r="D22854" s="429">
        <v>2.9761700000000002</v>
      </c>
      <c r="E22854" s="429">
        <v>4.3264669999999992</v>
      </c>
      <c r="F22854" s="429">
        <v>9.9516109999999998</v>
      </c>
    </row>
    <row r="22855" spans="1:6" x14ac:dyDescent="0.3">
      <c r="A22855" s="336">
        <v>72433</v>
      </c>
      <c r="B22855" s="2" t="s">
        <v>293</v>
      </c>
      <c r="C22855" s="429">
        <v>7.1535419999999998</v>
      </c>
      <c r="D22855" s="429">
        <v>2.9437769999999999</v>
      </c>
      <c r="E22855" s="429">
        <v>4.209765</v>
      </c>
      <c r="F22855" s="429">
        <v>8.9671039999999991</v>
      </c>
    </row>
    <row r="22856" spans="1:6" x14ac:dyDescent="0.3">
      <c r="A22856" s="336">
        <v>72434</v>
      </c>
      <c r="B22856" s="2" t="s">
        <v>295</v>
      </c>
      <c r="C22856" s="429">
        <v>7.2133770000000004</v>
      </c>
      <c r="D22856" s="429">
        <v>3.1504949999999998</v>
      </c>
      <c r="E22856" s="429">
        <v>4.0628820000000001</v>
      </c>
      <c r="F22856" s="429">
        <v>8.3716650000000072</v>
      </c>
    </row>
    <row r="22857" spans="1:6" x14ac:dyDescent="0.3">
      <c r="A22857" s="336">
        <v>72435</v>
      </c>
      <c r="B22857" s="2" t="s">
        <v>293</v>
      </c>
      <c r="C22857" s="429">
        <v>7.1429520000000002</v>
      </c>
      <c r="D22857" s="429">
        <v>2.8701110000000001</v>
      </c>
      <c r="E22857" s="429">
        <v>4.2728409999999997</v>
      </c>
      <c r="F22857" s="429">
        <v>8.9480189999999951</v>
      </c>
    </row>
    <row r="22858" spans="1:6" x14ac:dyDescent="0.3">
      <c r="A22858" s="336">
        <v>72436</v>
      </c>
      <c r="B22858" s="2" t="s">
        <v>293</v>
      </c>
      <c r="C22858" s="429">
        <v>7.171087</v>
      </c>
      <c r="D22858" s="429">
        <v>2.9129740000000002</v>
      </c>
      <c r="E22858" s="429">
        <v>4.2581129999999998</v>
      </c>
      <c r="F22858" s="429">
        <v>9.2108670000000004</v>
      </c>
    </row>
    <row r="22859" spans="1:6" x14ac:dyDescent="0.3">
      <c r="A22859" s="336">
        <v>72437</v>
      </c>
      <c r="B22859" s="2" t="s">
        <v>293</v>
      </c>
      <c r="C22859" s="429">
        <v>7.2468760000000003</v>
      </c>
      <c r="D22859" s="429">
        <v>2.927546</v>
      </c>
      <c r="E22859" s="429">
        <v>4.3193300000000008</v>
      </c>
      <c r="F22859" s="429">
        <v>10.334721000000002</v>
      </c>
    </row>
    <row r="22860" spans="1:6" x14ac:dyDescent="0.3">
      <c r="A22860" s="336">
        <v>72438</v>
      </c>
      <c r="B22860" s="2" t="s">
        <v>295</v>
      </c>
      <c r="C22860" s="429">
        <v>7.2642610000000003</v>
      </c>
      <c r="D22860" s="429">
        <v>3.2011129999999999</v>
      </c>
      <c r="E22860" s="429">
        <v>4.063148</v>
      </c>
      <c r="F22860" s="429">
        <v>9.6169240000000045</v>
      </c>
    </row>
    <row r="22861" spans="1:6" x14ac:dyDescent="0.3">
      <c r="A22861" s="336">
        <v>72440</v>
      </c>
      <c r="B22861" s="2" t="s">
        <v>295</v>
      </c>
      <c r="C22861" s="429">
        <v>7.2845240000000002</v>
      </c>
      <c r="D22861" s="429">
        <v>3.1700689999999998</v>
      </c>
      <c r="E22861" s="429">
        <v>4.1144550000000004</v>
      </c>
      <c r="F22861" s="429">
        <v>8.7161819999999892</v>
      </c>
    </row>
    <row r="22862" spans="1:6" x14ac:dyDescent="0.3">
      <c r="A22862" s="336">
        <v>72441</v>
      </c>
      <c r="B22862" s="2" t="s">
        <v>295</v>
      </c>
      <c r="C22862" s="429">
        <v>7.2779210000000001</v>
      </c>
      <c r="D22862" s="429">
        <v>3.064082</v>
      </c>
      <c r="E22862" s="429">
        <v>4.2138390000000001</v>
      </c>
      <c r="F22862" s="429">
        <v>9.0132750000000001</v>
      </c>
    </row>
    <row r="22863" spans="1:6" x14ac:dyDescent="0.3">
      <c r="A22863" s="336">
        <v>72442</v>
      </c>
      <c r="B22863" s="2" t="s">
        <v>295</v>
      </c>
      <c r="C22863" s="429">
        <v>7.2838859999999999</v>
      </c>
      <c r="D22863" s="429">
        <v>3.191551</v>
      </c>
      <c r="E22863" s="429">
        <v>4.0923350000000003</v>
      </c>
      <c r="F22863" s="429">
        <v>9.8035859999999957</v>
      </c>
    </row>
    <row r="22864" spans="1:6" x14ac:dyDescent="0.3">
      <c r="A22864" s="336">
        <v>72443</v>
      </c>
      <c r="B22864" s="2" t="s">
        <v>295</v>
      </c>
      <c r="C22864" s="429">
        <v>7.2988989999999996</v>
      </c>
      <c r="D22864" s="429">
        <v>3.0690390000000001</v>
      </c>
      <c r="E22864" s="429">
        <v>4.2298599999999995</v>
      </c>
      <c r="F22864" s="429">
        <v>9.3577600000000061</v>
      </c>
    </row>
    <row r="22865" spans="1:6" x14ac:dyDescent="0.3">
      <c r="A22865" s="336">
        <v>72444</v>
      </c>
      <c r="B22865" s="2" t="s">
        <v>295</v>
      </c>
      <c r="C22865" s="429">
        <v>7.2210859999999997</v>
      </c>
      <c r="D22865" s="429">
        <v>3.1142660000000002</v>
      </c>
      <c r="E22865" s="429">
        <v>4.106819999999999</v>
      </c>
      <c r="F22865" s="429">
        <v>8.2126670000000033</v>
      </c>
    </row>
    <row r="22866" spans="1:6" x14ac:dyDescent="0.3">
      <c r="A22866" s="336">
        <v>72445</v>
      </c>
      <c r="B22866" s="2" t="s">
        <v>293</v>
      </c>
      <c r="C22866" s="429">
        <v>7.2048139999999998</v>
      </c>
      <c r="D22866" s="429">
        <v>2.9428939999999999</v>
      </c>
      <c r="E22866" s="429">
        <v>4.2619199999999999</v>
      </c>
      <c r="F22866" s="429">
        <v>9.2828699999999884</v>
      </c>
    </row>
    <row r="22867" spans="1:6" x14ac:dyDescent="0.3">
      <c r="A22867" s="336">
        <v>72447</v>
      </c>
      <c r="B22867" s="2" t="s">
        <v>295</v>
      </c>
      <c r="C22867" s="429">
        <v>7.313612</v>
      </c>
      <c r="D22867" s="429">
        <v>3.0927739999999999</v>
      </c>
      <c r="E22867" s="429">
        <v>4.2208380000000005</v>
      </c>
      <c r="F22867" s="429">
        <v>10.027755000000006</v>
      </c>
    </row>
    <row r="22868" spans="1:6" x14ac:dyDescent="0.3">
      <c r="A22868" s="336">
        <v>72449</v>
      </c>
      <c r="B22868" s="2" t="s">
        <v>293</v>
      </c>
      <c r="C22868" s="429">
        <v>7.1702890000000004</v>
      </c>
      <c r="D22868" s="429">
        <v>2.8057439999999998</v>
      </c>
      <c r="E22868" s="429">
        <v>4.3645450000000006</v>
      </c>
      <c r="F22868" s="429">
        <v>9.0764420000000143</v>
      </c>
    </row>
    <row r="22869" spans="1:6" x14ac:dyDescent="0.3">
      <c r="A22869" s="336">
        <v>72450</v>
      </c>
      <c r="B22869" s="2" t="s">
        <v>293</v>
      </c>
      <c r="C22869" s="429">
        <v>7.2090189999999996</v>
      </c>
      <c r="D22869" s="429">
        <v>2.8908429999999998</v>
      </c>
      <c r="E22869" s="429">
        <v>4.3181759999999993</v>
      </c>
      <c r="F22869" s="429">
        <v>9.686801999999993</v>
      </c>
    </row>
    <row r="22870" spans="1:6" x14ac:dyDescent="0.3">
      <c r="A22870" s="336">
        <v>72453</v>
      </c>
      <c r="B22870" s="2" t="s">
        <v>293</v>
      </c>
      <c r="C22870" s="429">
        <v>7.1554979999999997</v>
      </c>
      <c r="D22870" s="429">
        <v>2.8232750000000002</v>
      </c>
      <c r="E22870" s="429">
        <v>4.332222999999999</v>
      </c>
      <c r="F22870" s="429">
        <v>8.9174119999999846</v>
      </c>
    </row>
    <row r="22871" spans="1:6" x14ac:dyDescent="0.3">
      <c r="A22871" s="336">
        <v>72454</v>
      </c>
      <c r="B22871" s="2" t="s">
        <v>295</v>
      </c>
      <c r="C22871" s="429">
        <v>7.2396750000000001</v>
      </c>
      <c r="D22871" s="429">
        <v>3.1348410000000002</v>
      </c>
      <c r="E22871" s="429">
        <v>4.1048340000000003</v>
      </c>
      <c r="F22871" s="429">
        <v>8.7648730000000015</v>
      </c>
    </row>
    <row r="22872" spans="1:6" x14ac:dyDescent="0.3">
      <c r="A22872" s="336">
        <v>72455</v>
      </c>
      <c r="B22872" s="2" t="s">
        <v>295</v>
      </c>
      <c r="C22872" s="429">
        <v>7.2248960000000002</v>
      </c>
      <c r="D22872" s="429">
        <v>3.136714</v>
      </c>
      <c r="E22872" s="429">
        <v>4.0881819999999998</v>
      </c>
      <c r="F22872" s="429">
        <v>8.3663310000000095</v>
      </c>
    </row>
    <row r="22873" spans="1:6" x14ac:dyDescent="0.3">
      <c r="A22873" s="336">
        <v>72456</v>
      </c>
      <c r="B22873" s="2" t="s">
        <v>295</v>
      </c>
      <c r="C22873" s="429">
        <v>7.2297190000000002</v>
      </c>
      <c r="D22873" s="429">
        <v>3.1163599999999998</v>
      </c>
      <c r="E22873" s="429">
        <v>4.1133590000000009</v>
      </c>
      <c r="F22873" s="429">
        <v>8.7097409999999869</v>
      </c>
    </row>
    <row r="22874" spans="1:6" x14ac:dyDescent="0.3">
      <c r="A22874" s="336">
        <v>72457</v>
      </c>
      <c r="B22874" s="2" t="s">
        <v>293</v>
      </c>
      <c r="C22874" s="429">
        <v>7.1168529999999999</v>
      </c>
      <c r="D22874" s="429">
        <v>2.9653550000000002</v>
      </c>
      <c r="E22874" s="429">
        <v>4.1514980000000001</v>
      </c>
      <c r="F22874" s="429">
        <v>8.7523589999999984</v>
      </c>
    </row>
    <row r="22875" spans="1:6" x14ac:dyDescent="0.3">
      <c r="A22875" s="336">
        <v>72458</v>
      </c>
      <c r="B22875" s="2" t="s">
        <v>295</v>
      </c>
      <c r="C22875" s="429">
        <v>7.2611359999999996</v>
      </c>
      <c r="D22875" s="429">
        <v>3.1490260000000001</v>
      </c>
      <c r="E22875" s="429">
        <v>4.1121099999999995</v>
      </c>
      <c r="F22875" s="429">
        <v>8.6816700000000111</v>
      </c>
    </row>
    <row r="22876" spans="1:6" x14ac:dyDescent="0.3">
      <c r="A22876" s="336">
        <v>72459</v>
      </c>
      <c r="B22876" s="2" t="s">
        <v>295</v>
      </c>
      <c r="C22876" s="429">
        <v>7.1675690000000003</v>
      </c>
      <c r="D22876" s="429">
        <v>3.1392150000000001</v>
      </c>
      <c r="E22876" s="429">
        <v>4.0283540000000002</v>
      </c>
      <c r="F22876" s="429">
        <v>8.4352809999999963</v>
      </c>
    </row>
    <row r="22877" spans="1:6" x14ac:dyDescent="0.3">
      <c r="A22877" s="336">
        <v>72460</v>
      </c>
      <c r="B22877" s="2" t="s">
        <v>295</v>
      </c>
      <c r="C22877" s="429">
        <v>7.0905469999999999</v>
      </c>
      <c r="D22877" s="429">
        <v>3.1301389999999998</v>
      </c>
      <c r="E22877" s="429">
        <v>3.9604080000000002</v>
      </c>
      <c r="F22877" s="429">
        <v>8.3340910000000008</v>
      </c>
    </row>
    <row r="22878" spans="1:6" x14ac:dyDescent="0.3">
      <c r="A22878" s="336">
        <v>72461</v>
      </c>
      <c r="B22878" s="2" t="s">
        <v>295</v>
      </c>
      <c r="C22878" s="429">
        <v>7.2705539999999997</v>
      </c>
      <c r="D22878" s="429">
        <v>3.1160610000000002</v>
      </c>
      <c r="E22878" s="429">
        <v>4.1544929999999995</v>
      </c>
      <c r="F22878" s="429">
        <v>9.049246999999994</v>
      </c>
    </row>
    <row r="22879" spans="1:6" x14ac:dyDescent="0.3">
      <c r="A22879" s="336">
        <v>72464</v>
      </c>
      <c r="B22879" s="2" t="s">
        <v>295</v>
      </c>
      <c r="C22879" s="429">
        <v>7.2242649999999999</v>
      </c>
      <c r="D22879" s="429">
        <v>3.16276</v>
      </c>
      <c r="E22879" s="429">
        <v>4.0615050000000004</v>
      </c>
      <c r="F22879" s="429">
        <v>8.6119740000000107</v>
      </c>
    </row>
    <row r="22880" spans="1:6" x14ac:dyDescent="0.3">
      <c r="A22880" s="336">
        <v>72466</v>
      </c>
      <c r="B22880" s="2" t="s">
        <v>295</v>
      </c>
      <c r="C22880" s="429">
        <v>7.2147050000000004</v>
      </c>
      <c r="D22880" s="429">
        <v>3.1580879999999998</v>
      </c>
      <c r="E22880" s="429">
        <v>4.056617000000001</v>
      </c>
      <c r="F22880" s="429">
        <v>8.5407769999999985</v>
      </c>
    </row>
    <row r="22881" spans="1:6" x14ac:dyDescent="0.3">
      <c r="A22881" s="336">
        <v>72467</v>
      </c>
      <c r="B22881" s="2" t="s">
        <v>293</v>
      </c>
      <c r="C22881" s="429">
        <v>7.2317520000000002</v>
      </c>
      <c r="D22881" s="429">
        <v>2.9141699999999999</v>
      </c>
      <c r="E22881" s="429">
        <v>4.3175819999999998</v>
      </c>
      <c r="F22881" s="429">
        <v>10.150616999999997</v>
      </c>
    </row>
    <row r="22882" spans="1:6" x14ac:dyDescent="0.3">
      <c r="A22882" s="336">
        <v>72469</v>
      </c>
      <c r="B22882" s="2" t="s">
        <v>295</v>
      </c>
      <c r="C22882" s="429">
        <v>7.2423010000000003</v>
      </c>
      <c r="D22882" s="429">
        <v>3.180485</v>
      </c>
      <c r="E22882" s="429">
        <v>4.0618160000000003</v>
      </c>
      <c r="F22882" s="429">
        <v>8.5028740000000056</v>
      </c>
    </row>
    <row r="22883" spans="1:6" x14ac:dyDescent="0.3">
      <c r="A22883" s="336">
        <v>72470</v>
      </c>
      <c r="B22883" s="2" t="s">
        <v>293</v>
      </c>
      <c r="C22883" s="429">
        <v>7.0494620000000001</v>
      </c>
      <c r="D22883" s="429">
        <v>2.925017</v>
      </c>
      <c r="E22883" s="429">
        <v>4.1244449999999997</v>
      </c>
      <c r="F22883" s="429">
        <v>8.3715920000000068</v>
      </c>
    </row>
    <row r="22884" spans="1:6" x14ac:dyDescent="0.3">
      <c r="A22884" s="336">
        <v>72471</v>
      </c>
      <c r="B22884" s="2" t="s">
        <v>295</v>
      </c>
      <c r="C22884" s="429">
        <v>7.3252079999999999</v>
      </c>
      <c r="D22884" s="429">
        <v>3.1632739999999999</v>
      </c>
      <c r="E22884" s="429">
        <v>4.1619340000000005</v>
      </c>
      <c r="F22884" s="429">
        <v>8.9204419999999871</v>
      </c>
    </row>
    <row r="22885" spans="1:6" x14ac:dyDescent="0.3">
      <c r="A22885" s="336">
        <v>72472</v>
      </c>
      <c r="B22885" s="2" t="s">
        <v>293</v>
      </c>
      <c r="C22885" s="429">
        <v>7.2839099999999997</v>
      </c>
      <c r="D22885" s="429">
        <v>2.9593099999999999</v>
      </c>
      <c r="E22885" s="429">
        <v>4.3246000000000002</v>
      </c>
      <c r="F22885" s="429">
        <v>10.292409000000006</v>
      </c>
    </row>
    <row r="22886" spans="1:6" x14ac:dyDescent="0.3">
      <c r="A22886" s="336">
        <v>72473</v>
      </c>
      <c r="B22886" s="2" t="s">
        <v>295</v>
      </c>
      <c r="C22886" s="429">
        <v>7.3215909999999997</v>
      </c>
      <c r="D22886" s="429">
        <v>3.2114069999999999</v>
      </c>
      <c r="E22886" s="429">
        <v>4.1101840000000003</v>
      </c>
      <c r="F22886" s="429">
        <v>8.667901999999998</v>
      </c>
    </row>
    <row r="22887" spans="1:6" x14ac:dyDescent="0.3">
      <c r="A22887" s="336">
        <v>72476</v>
      </c>
      <c r="B22887" s="2" t="s">
        <v>293</v>
      </c>
      <c r="C22887" s="429">
        <v>7.1858589999999998</v>
      </c>
      <c r="D22887" s="429">
        <v>2.8591859999999998</v>
      </c>
      <c r="E22887" s="429">
        <v>4.3266729999999995</v>
      </c>
      <c r="F22887" s="429">
        <v>9.1917400000000029</v>
      </c>
    </row>
    <row r="22888" spans="1:6" x14ac:dyDescent="0.3">
      <c r="A22888" s="336">
        <v>72478</v>
      </c>
      <c r="B22888" s="2" t="s">
        <v>295</v>
      </c>
      <c r="C22888" s="429">
        <v>7.1248899999999997</v>
      </c>
      <c r="D22888" s="429">
        <v>3.1371660000000001</v>
      </c>
      <c r="E22888" s="429">
        <v>3.9877239999999996</v>
      </c>
      <c r="F22888" s="429">
        <v>8.0943979999999982</v>
      </c>
    </row>
    <row r="22889" spans="1:6" x14ac:dyDescent="0.3">
      <c r="A22889" s="336">
        <v>72479</v>
      </c>
      <c r="B22889" s="2" t="s">
        <v>293</v>
      </c>
      <c r="C22889" s="429">
        <v>7.2896599999999996</v>
      </c>
      <c r="D22889" s="429">
        <v>3.0135350000000001</v>
      </c>
      <c r="E22889" s="429">
        <v>4.2761249999999995</v>
      </c>
      <c r="F22889" s="429">
        <v>9.4113110000000049</v>
      </c>
    </row>
    <row r="22890" spans="1:6" x14ac:dyDescent="0.3">
      <c r="A22890" s="336">
        <v>72482</v>
      </c>
      <c r="B22890" s="2" t="s">
        <v>295</v>
      </c>
      <c r="C22890" s="429">
        <v>7.1143859999999997</v>
      </c>
      <c r="D22890" s="429">
        <v>3.11957</v>
      </c>
      <c r="E22890" s="429">
        <v>3.9948159999999997</v>
      </c>
      <c r="F22890" s="429">
        <v>8.4866299999999981</v>
      </c>
    </row>
    <row r="22891" spans="1:6" x14ac:dyDescent="0.3">
      <c r="A22891" s="336">
        <v>72501</v>
      </c>
      <c r="B22891" s="2" t="s">
        <v>295</v>
      </c>
      <c r="C22891" s="429">
        <v>7.2308849999999998</v>
      </c>
      <c r="D22891" s="429">
        <v>3.1807020000000001</v>
      </c>
      <c r="E22891" s="429">
        <v>4.0501829999999996</v>
      </c>
      <c r="F22891" s="429">
        <v>8.0968480000000085</v>
      </c>
    </row>
    <row r="22892" spans="1:6" x14ac:dyDescent="0.3">
      <c r="A22892" s="336">
        <v>72512</v>
      </c>
      <c r="B22892" s="2" t="s">
        <v>295</v>
      </c>
      <c r="C22892" s="429">
        <v>7.076524</v>
      </c>
      <c r="D22892" s="429">
        <v>3.102935</v>
      </c>
      <c r="E22892" s="429">
        <v>3.973589</v>
      </c>
      <c r="F22892" s="429">
        <v>8.2978590000000025</v>
      </c>
    </row>
    <row r="22893" spans="1:6" x14ac:dyDescent="0.3">
      <c r="A22893" s="336">
        <v>72513</v>
      </c>
      <c r="B22893" s="2" t="s">
        <v>295</v>
      </c>
      <c r="C22893" s="429">
        <v>7.0714769999999998</v>
      </c>
      <c r="D22893" s="429">
        <v>3.1053820000000001</v>
      </c>
      <c r="E22893" s="429">
        <v>3.9660949999999997</v>
      </c>
      <c r="F22893" s="429">
        <v>8.5040539999999964</v>
      </c>
    </row>
    <row r="22894" spans="1:6" x14ac:dyDescent="0.3">
      <c r="A22894" s="336">
        <v>72515</v>
      </c>
      <c r="B22894" s="2" t="s">
        <v>295</v>
      </c>
      <c r="C22894" s="429">
        <v>7.0190630000000001</v>
      </c>
      <c r="D22894" s="429">
        <v>3.0528529999999998</v>
      </c>
      <c r="E22894" s="429">
        <v>3.9662100000000002</v>
      </c>
      <c r="F22894" s="429">
        <v>8.470240000000004</v>
      </c>
    </row>
    <row r="22895" spans="1:6" x14ac:dyDescent="0.3">
      <c r="A22895" s="336">
        <v>72517</v>
      </c>
      <c r="B22895" s="2" t="s">
        <v>295</v>
      </c>
      <c r="C22895" s="429">
        <v>7.0883459999999996</v>
      </c>
      <c r="D22895" s="429">
        <v>3.065086</v>
      </c>
      <c r="E22895" s="429">
        <v>4.0232599999999996</v>
      </c>
      <c r="F22895" s="429">
        <v>8.434041999999998</v>
      </c>
    </row>
    <row r="22896" spans="1:6" x14ac:dyDescent="0.3">
      <c r="A22896" s="336">
        <v>72519</v>
      </c>
      <c r="B22896" s="2" t="s">
        <v>295</v>
      </c>
      <c r="C22896" s="429">
        <v>7.0891260000000003</v>
      </c>
      <c r="D22896" s="429">
        <v>3.020877</v>
      </c>
      <c r="E22896" s="429">
        <v>4.0682489999999998</v>
      </c>
      <c r="F22896" s="429">
        <v>8.6239199999999911</v>
      </c>
    </row>
    <row r="22897" spans="1:6" x14ac:dyDescent="0.3">
      <c r="A22897" s="336">
        <v>72520</v>
      </c>
      <c r="B22897" s="2" t="s">
        <v>295</v>
      </c>
      <c r="C22897" s="429">
        <v>6.9787590000000002</v>
      </c>
      <c r="D22897" s="429">
        <v>3.0886589999999998</v>
      </c>
      <c r="E22897" s="429">
        <v>3.8901000000000003</v>
      </c>
      <c r="F22897" s="429">
        <v>8.596350000000001</v>
      </c>
    </row>
    <row r="22898" spans="1:6" x14ac:dyDescent="0.3">
      <c r="A22898" s="336">
        <v>72521</v>
      </c>
      <c r="B22898" s="2" t="s">
        <v>295</v>
      </c>
      <c r="C22898" s="429">
        <v>7.2098779999999998</v>
      </c>
      <c r="D22898" s="429">
        <v>3.1819890000000002</v>
      </c>
      <c r="E22898" s="429">
        <v>4.0278890000000001</v>
      </c>
      <c r="F22898" s="429">
        <v>8.2358760000000046</v>
      </c>
    </row>
    <row r="22899" spans="1:6" x14ac:dyDescent="0.3">
      <c r="A22899" s="336">
        <v>72522</v>
      </c>
      <c r="B22899" s="2" t="s">
        <v>295</v>
      </c>
      <c r="C22899" s="429">
        <v>7.2709669999999997</v>
      </c>
      <c r="D22899" s="429">
        <v>3.2254670000000001</v>
      </c>
      <c r="E22899" s="429">
        <v>4.0454999999999997</v>
      </c>
      <c r="F22899" s="429">
        <v>8.2492560000000026</v>
      </c>
    </row>
    <row r="22900" spans="1:6" x14ac:dyDescent="0.3">
      <c r="A22900" s="336">
        <v>72523</v>
      </c>
      <c r="B22900" s="2" t="s">
        <v>295</v>
      </c>
      <c r="C22900" s="429">
        <v>7.1616970000000002</v>
      </c>
      <c r="D22900" s="429">
        <v>3.1769219999999998</v>
      </c>
      <c r="E22900" s="429">
        <v>3.9847750000000004</v>
      </c>
      <c r="F22900" s="429">
        <v>7.5008880000000033</v>
      </c>
    </row>
    <row r="22901" spans="1:6" x14ac:dyDescent="0.3">
      <c r="A22901" s="336">
        <v>72524</v>
      </c>
      <c r="B22901" s="2" t="s">
        <v>295</v>
      </c>
      <c r="C22901" s="429">
        <v>7.2964659999999997</v>
      </c>
      <c r="D22901" s="429">
        <v>3.217273</v>
      </c>
      <c r="E22901" s="429">
        <v>4.0791930000000001</v>
      </c>
      <c r="F22901" s="429">
        <v>8.5115820000000042</v>
      </c>
    </row>
    <row r="22902" spans="1:6" x14ac:dyDescent="0.3">
      <c r="A22902" s="336">
        <v>72527</v>
      </c>
      <c r="B22902" s="2" t="s">
        <v>295</v>
      </c>
      <c r="C22902" s="429">
        <v>7.249981</v>
      </c>
      <c r="D22902" s="429">
        <v>3.1838850000000001</v>
      </c>
      <c r="E22902" s="429">
        <v>4.0660959999999999</v>
      </c>
      <c r="F22902" s="429">
        <v>8.045802000000009</v>
      </c>
    </row>
    <row r="22903" spans="1:6" x14ac:dyDescent="0.3">
      <c r="A22903" s="336">
        <v>72528</v>
      </c>
      <c r="B22903" s="2" t="s">
        <v>295</v>
      </c>
      <c r="C22903" s="429">
        <v>7.0572109999999997</v>
      </c>
      <c r="D22903" s="429">
        <v>3.0323250000000002</v>
      </c>
      <c r="E22903" s="429">
        <v>4.0248859999999995</v>
      </c>
      <c r="F22903" s="429">
        <v>8.62046500000001</v>
      </c>
    </row>
    <row r="22904" spans="1:6" x14ac:dyDescent="0.3">
      <c r="A22904" s="336">
        <v>72529</v>
      </c>
      <c r="B22904" s="2" t="s">
        <v>295</v>
      </c>
      <c r="C22904" s="429">
        <v>7.0367660000000001</v>
      </c>
      <c r="D22904" s="429">
        <v>3.0939049999999999</v>
      </c>
      <c r="E22904" s="429">
        <v>3.9428610000000002</v>
      </c>
      <c r="F22904" s="429">
        <v>8.6613040000000012</v>
      </c>
    </row>
    <row r="22905" spans="1:6" x14ac:dyDescent="0.3">
      <c r="A22905" s="336">
        <v>72530</v>
      </c>
      <c r="B22905" s="2" t="s">
        <v>295</v>
      </c>
      <c r="C22905" s="429">
        <v>7.1411499999999997</v>
      </c>
      <c r="D22905" s="429">
        <v>3.1366589999999999</v>
      </c>
      <c r="E22905" s="429">
        <v>4.0044909999999998</v>
      </c>
      <c r="F22905" s="429">
        <v>7.6538170000000036</v>
      </c>
    </row>
    <row r="22906" spans="1:6" x14ac:dyDescent="0.3">
      <c r="A22906" s="336">
        <v>72531</v>
      </c>
      <c r="B22906" s="2" t="s">
        <v>295</v>
      </c>
      <c r="C22906" s="429">
        <v>7.0371379999999997</v>
      </c>
      <c r="D22906" s="429">
        <v>3.024457</v>
      </c>
      <c r="E22906" s="429">
        <v>4.0126809999999997</v>
      </c>
      <c r="F22906" s="429">
        <v>8.7009940000000014</v>
      </c>
    </row>
    <row r="22907" spans="1:6" x14ac:dyDescent="0.3">
      <c r="A22907" s="336">
        <v>72532</v>
      </c>
      <c r="B22907" s="2" t="s">
        <v>295</v>
      </c>
      <c r="C22907" s="429">
        <v>7.1334540000000004</v>
      </c>
      <c r="D22907" s="429">
        <v>3.1316030000000001</v>
      </c>
      <c r="E22907" s="429">
        <v>4.0018510000000003</v>
      </c>
      <c r="F22907" s="429">
        <v>8.437814000000003</v>
      </c>
    </row>
    <row r="22908" spans="1:6" x14ac:dyDescent="0.3">
      <c r="A22908" s="336">
        <v>72533</v>
      </c>
      <c r="B22908" s="2" t="s">
        <v>295</v>
      </c>
      <c r="C22908" s="429">
        <v>7.0856370000000002</v>
      </c>
      <c r="D22908" s="429">
        <v>3.0254240000000001</v>
      </c>
      <c r="E22908" s="429">
        <v>4.0602130000000001</v>
      </c>
      <c r="F22908" s="429">
        <v>8.4181190000000043</v>
      </c>
    </row>
    <row r="22909" spans="1:6" x14ac:dyDescent="0.3">
      <c r="A22909" s="336">
        <v>72534</v>
      </c>
      <c r="B22909" s="2" t="s">
        <v>295</v>
      </c>
      <c r="C22909" s="429">
        <v>7.2074369999999996</v>
      </c>
      <c r="D22909" s="429">
        <v>3.210064</v>
      </c>
      <c r="E22909" s="429">
        <v>3.9973729999999996</v>
      </c>
      <c r="F22909" s="429">
        <v>7.5134079999999983</v>
      </c>
    </row>
    <row r="22910" spans="1:6" x14ac:dyDescent="0.3">
      <c r="A22910" s="336">
        <v>72536</v>
      </c>
      <c r="B22910" s="2" t="s">
        <v>295</v>
      </c>
      <c r="C22910" s="429">
        <v>7.0826149999999997</v>
      </c>
      <c r="D22910" s="429">
        <v>3.0952510000000002</v>
      </c>
      <c r="E22910" s="429">
        <v>3.9873639999999995</v>
      </c>
      <c r="F22910" s="429">
        <v>8.2705640000000002</v>
      </c>
    </row>
    <row r="22911" spans="1:6" x14ac:dyDescent="0.3">
      <c r="A22911" s="336">
        <v>72537</v>
      </c>
      <c r="B22911" s="2" t="s">
        <v>295</v>
      </c>
      <c r="C22911" s="429">
        <v>7.0170630000000003</v>
      </c>
      <c r="D22911" s="429">
        <v>3.003987</v>
      </c>
      <c r="E22911" s="429">
        <v>4.0130759999999999</v>
      </c>
      <c r="F22911" s="429">
        <v>8.9118830000000031</v>
      </c>
    </row>
    <row r="22912" spans="1:6" x14ac:dyDescent="0.3">
      <c r="A22912" s="336">
        <v>72538</v>
      </c>
      <c r="B22912" s="2" t="s">
        <v>295</v>
      </c>
      <c r="C22912" s="429">
        <v>6.9908489999999999</v>
      </c>
      <c r="D22912" s="429">
        <v>3.0337010000000002</v>
      </c>
      <c r="E22912" s="429">
        <v>3.9571479999999997</v>
      </c>
      <c r="F22912" s="429">
        <v>8.6436280000000068</v>
      </c>
    </row>
    <row r="22913" spans="1:6" x14ac:dyDescent="0.3">
      <c r="A22913" s="336">
        <v>72539</v>
      </c>
      <c r="B22913" s="2" t="s">
        <v>295</v>
      </c>
      <c r="C22913" s="429">
        <v>7.0144529999999996</v>
      </c>
      <c r="D22913" s="429">
        <v>3.088784</v>
      </c>
      <c r="E22913" s="429">
        <v>3.9256689999999996</v>
      </c>
      <c r="F22913" s="429">
        <v>8.4370209999999943</v>
      </c>
    </row>
    <row r="22914" spans="1:6" x14ac:dyDescent="0.3">
      <c r="A22914" s="336">
        <v>72540</v>
      </c>
      <c r="B22914" s="2" t="s">
        <v>295</v>
      </c>
      <c r="C22914" s="429">
        <v>7.1519620000000002</v>
      </c>
      <c r="D22914" s="429">
        <v>3.0792830000000002</v>
      </c>
      <c r="E22914" s="429">
        <v>4.0726789999999999</v>
      </c>
      <c r="F22914" s="429">
        <v>8.3985870000000133</v>
      </c>
    </row>
    <row r="22915" spans="1:6" x14ac:dyDescent="0.3">
      <c r="A22915" s="336">
        <v>72542</v>
      </c>
      <c r="B22915" s="2" t="s">
        <v>295</v>
      </c>
      <c r="C22915" s="429">
        <v>7.0686299999999997</v>
      </c>
      <c r="D22915" s="429">
        <v>3.1089760000000002</v>
      </c>
      <c r="E22915" s="429">
        <v>3.9596539999999996</v>
      </c>
      <c r="F22915" s="429">
        <v>8.4995619999999974</v>
      </c>
    </row>
    <row r="22916" spans="1:6" x14ac:dyDescent="0.3">
      <c r="A22916" s="336">
        <v>72543</v>
      </c>
      <c r="B22916" s="2" t="s">
        <v>295</v>
      </c>
      <c r="C22916" s="429">
        <v>7.2277269999999998</v>
      </c>
      <c r="D22916" s="429">
        <v>3.1196730000000001</v>
      </c>
      <c r="E22916" s="429">
        <v>4.1080539999999992</v>
      </c>
      <c r="F22916" s="429">
        <v>8.0754480000000086</v>
      </c>
    </row>
    <row r="22917" spans="1:6" x14ac:dyDescent="0.3">
      <c r="A22917" s="336">
        <v>72544</v>
      </c>
      <c r="B22917" s="2" t="s">
        <v>295</v>
      </c>
      <c r="C22917" s="429">
        <v>7.0244850000000003</v>
      </c>
      <c r="D22917" s="429">
        <v>3.0121730000000002</v>
      </c>
      <c r="E22917" s="429">
        <v>4.0123119999999997</v>
      </c>
      <c r="F22917" s="429">
        <v>8.8365030000000004</v>
      </c>
    </row>
    <row r="22918" spans="1:6" x14ac:dyDescent="0.3">
      <c r="A22918" s="336">
        <v>72546</v>
      </c>
      <c r="B22918" s="2" t="s">
        <v>295</v>
      </c>
      <c r="C22918" s="429">
        <v>7.1527839999999996</v>
      </c>
      <c r="D22918" s="429">
        <v>3.1510229999999999</v>
      </c>
      <c r="E22918" s="429">
        <v>4.0017610000000001</v>
      </c>
      <c r="F22918" s="429">
        <v>7.5491389999999896</v>
      </c>
    </row>
    <row r="22919" spans="1:6" x14ac:dyDescent="0.3">
      <c r="A22919" s="336">
        <v>72550</v>
      </c>
      <c r="B22919" s="2" t="s">
        <v>295</v>
      </c>
      <c r="C22919" s="429">
        <v>7.1992029999999998</v>
      </c>
      <c r="D22919" s="429">
        <v>3.1730619999999998</v>
      </c>
      <c r="E22919" s="429">
        <v>4.026141</v>
      </c>
      <c r="F22919" s="429">
        <v>7.7900669999999934</v>
      </c>
    </row>
    <row r="22920" spans="1:6" x14ac:dyDescent="0.3">
      <c r="A22920" s="336">
        <v>72553</v>
      </c>
      <c r="B22920" s="2" t="s">
        <v>295</v>
      </c>
      <c r="C22920" s="429">
        <v>7.3042689999999997</v>
      </c>
      <c r="D22920" s="429">
        <v>3.2551580000000002</v>
      </c>
      <c r="E22920" s="429">
        <v>4.0491109999999999</v>
      </c>
      <c r="F22920" s="429">
        <v>8.0810790000000026</v>
      </c>
    </row>
    <row r="22921" spans="1:6" x14ac:dyDescent="0.3">
      <c r="A22921" s="336">
        <v>72554</v>
      </c>
      <c r="B22921" s="2" t="s">
        <v>295</v>
      </c>
      <c r="C22921" s="429">
        <v>6.9803769999999998</v>
      </c>
      <c r="D22921" s="429">
        <v>3.0916070000000002</v>
      </c>
      <c r="E22921" s="429">
        <v>3.8887699999999996</v>
      </c>
      <c r="F22921" s="429">
        <v>8.6826770000000053</v>
      </c>
    </row>
    <row r="22922" spans="1:6" x14ac:dyDescent="0.3">
      <c r="A22922" s="336">
        <v>72555</v>
      </c>
      <c r="B22922" s="2" t="s">
        <v>295</v>
      </c>
      <c r="C22922" s="429">
        <v>7.0969740000000003</v>
      </c>
      <c r="D22922" s="429">
        <v>3.1358169999999999</v>
      </c>
      <c r="E22922" s="429">
        <v>3.9611570000000005</v>
      </c>
      <c r="F22922" s="429">
        <v>7.6002190000000027</v>
      </c>
    </row>
    <row r="22923" spans="1:6" x14ac:dyDescent="0.3">
      <c r="A22923" s="336">
        <v>72556</v>
      </c>
      <c r="B22923" s="2" t="s">
        <v>295</v>
      </c>
      <c r="C22923" s="429">
        <v>7.1342129999999999</v>
      </c>
      <c r="D22923" s="429">
        <v>3.0627680000000002</v>
      </c>
      <c r="E22923" s="429">
        <v>4.0714449999999998</v>
      </c>
      <c r="F22923" s="429">
        <v>8.4830510000000032</v>
      </c>
    </row>
    <row r="22924" spans="1:6" x14ac:dyDescent="0.3">
      <c r="A22924" s="336">
        <v>72560</v>
      </c>
      <c r="B22924" s="2" t="s">
        <v>295</v>
      </c>
      <c r="C22924" s="429">
        <v>7.1023399999999999</v>
      </c>
      <c r="D22924" s="429">
        <v>3.0724629999999999</v>
      </c>
      <c r="E22924" s="429">
        <v>4.0298769999999999</v>
      </c>
      <c r="F22924" s="429">
        <v>8.0292120000000011</v>
      </c>
    </row>
    <row r="22925" spans="1:6" x14ac:dyDescent="0.3">
      <c r="A22925" s="336">
        <v>72561</v>
      </c>
      <c r="B22925" s="2" t="s">
        <v>295</v>
      </c>
      <c r="C22925" s="429">
        <v>7.1559869999999997</v>
      </c>
      <c r="D22925" s="429">
        <v>3.1142180000000002</v>
      </c>
      <c r="E22925" s="429">
        <v>4.0417689999999995</v>
      </c>
      <c r="F22925" s="429">
        <v>8.236543999999995</v>
      </c>
    </row>
    <row r="22926" spans="1:6" x14ac:dyDescent="0.3">
      <c r="A22926" s="336">
        <v>72562</v>
      </c>
      <c r="B22926" s="2" t="s">
        <v>295</v>
      </c>
      <c r="C22926" s="429">
        <v>7.30131</v>
      </c>
      <c r="D22926" s="429">
        <v>3.2565110000000002</v>
      </c>
      <c r="E22926" s="429">
        <v>4.0447989999999994</v>
      </c>
      <c r="F22926" s="429">
        <v>8.2458070000000063</v>
      </c>
    </row>
    <row r="22927" spans="1:6" x14ac:dyDescent="0.3">
      <c r="A22927" s="336">
        <v>72564</v>
      </c>
      <c r="B22927" s="2" t="s">
        <v>295</v>
      </c>
      <c r="C22927" s="429">
        <v>7.3334099999999998</v>
      </c>
      <c r="D22927" s="429">
        <v>3.284233</v>
      </c>
      <c r="E22927" s="429">
        <v>4.0491770000000002</v>
      </c>
      <c r="F22927" s="429">
        <v>8.0329620000000048</v>
      </c>
    </row>
    <row r="22928" spans="1:6" x14ac:dyDescent="0.3">
      <c r="A22928" s="336">
        <v>72565</v>
      </c>
      <c r="B22928" s="2" t="s">
        <v>295</v>
      </c>
      <c r="C22928" s="429">
        <v>7.045026</v>
      </c>
      <c r="D22928" s="429">
        <v>3.073089</v>
      </c>
      <c r="E22928" s="429">
        <v>3.9719370000000001</v>
      </c>
      <c r="F22928" s="429">
        <v>8.3458970000000079</v>
      </c>
    </row>
    <row r="22929" spans="1:6" x14ac:dyDescent="0.3">
      <c r="A22929" s="336">
        <v>72566</v>
      </c>
      <c r="B22929" s="2" t="s">
        <v>295</v>
      </c>
      <c r="C22929" s="429">
        <v>7.0842619999999998</v>
      </c>
      <c r="D22929" s="429">
        <v>3.0348350000000002</v>
      </c>
      <c r="E22929" s="429">
        <v>4.0494269999999997</v>
      </c>
      <c r="F22929" s="429">
        <v>8.6395660000000021</v>
      </c>
    </row>
    <row r="22930" spans="1:6" x14ac:dyDescent="0.3">
      <c r="A22930" s="336">
        <v>72567</v>
      </c>
      <c r="B22930" s="2" t="s">
        <v>295</v>
      </c>
      <c r="C22930" s="429">
        <v>7.1382469999999998</v>
      </c>
      <c r="D22930" s="429">
        <v>3.1112799999999998</v>
      </c>
      <c r="E22930" s="429">
        <v>4.026967</v>
      </c>
      <c r="F22930" s="429">
        <v>8.0152780000000021</v>
      </c>
    </row>
    <row r="22931" spans="1:6" x14ac:dyDescent="0.3">
      <c r="A22931" s="336">
        <v>72568</v>
      </c>
      <c r="B22931" s="2" t="s">
        <v>295</v>
      </c>
      <c r="C22931" s="429">
        <v>7.2606099999999998</v>
      </c>
      <c r="D22931" s="429">
        <v>3.2451880000000002</v>
      </c>
      <c r="E22931" s="429">
        <v>4.0154219999999992</v>
      </c>
      <c r="F22931" s="429">
        <v>7.6048259999999956</v>
      </c>
    </row>
    <row r="22932" spans="1:6" x14ac:dyDescent="0.3">
      <c r="A22932" s="336">
        <v>72569</v>
      </c>
      <c r="B22932" s="2" t="s">
        <v>295</v>
      </c>
      <c r="C22932" s="429">
        <v>7.1692210000000003</v>
      </c>
      <c r="D22932" s="429">
        <v>3.1479339999999998</v>
      </c>
      <c r="E22932" s="429">
        <v>4.0212870000000009</v>
      </c>
      <c r="F22932" s="429">
        <v>8.4953980000000016</v>
      </c>
    </row>
    <row r="22933" spans="1:6" x14ac:dyDescent="0.3">
      <c r="A22933" s="336">
        <v>72571</v>
      </c>
      <c r="B22933" s="2" t="s">
        <v>295</v>
      </c>
      <c r="C22933" s="429">
        <v>7.2987900000000003</v>
      </c>
      <c r="D22933" s="429">
        <v>3.2525559999999998</v>
      </c>
      <c r="E22933" s="429">
        <v>4.0462340000000001</v>
      </c>
      <c r="F22933" s="429">
        <v>7.9155250000000024</v>
      </c>
    </row>
    <row r="22934" spans="1:6" x14ac:dyDescent="0.3">
      <c r="A22934" s="336">
        <v>72572</v>
      </c>
      <c r="B22934" s="2" t="s">
        <v>295</v>
      </c>
      <c r="C22934" s="429">
        <v>7.2926500000000001</v>
      </c>
      <c r="D22934" s="429">
        <v>3.1931750000000001</v>
      </c>
      <c r="E22934" s="429">
        <v>4.099475</v>
      </c>
      <c r="F22934" s="429">
        <v>8.6260520000000014</v>
      </c>
    </row>
    <row r="22935" spans="1:6" x14ac:dyDescent="0.3">
      <c r="A22935" s="336">
        <v>72573</v>
      </c>
      <c r="B22935" s="2" t="s">
        <v>295</v>
      </c>
      <c r="C22935" s="429">
        <v>7.1184390000000004</v>
      </c>
      <c r="D22935" s="429">
        <v>3.1015410000000001</v>
      </c>
      <c r="E22935" s="429">
        <v>4.0168980000000003</v>
      </c>
      <c r="F22935" s="429">
        <v>8.2467670000000197</v>
      </c>
    </row>
    <row r="22936" spans="1:6" x14ac:dyDescent="0.3">
      <c r="A22936" s="336">
        <v>72576</v>
      </c>
      <c r="B22936" s="2" t="s">
        <v>295</v>
      </c>
      <c r="C22936" s="429">
        <v>6.9750920000000001</v>
      </c>
      <c r="D22936" s="429">
        <v>3.0795840000000001</v>
      </c>
      <c r="E22936" s="429">
        <v>3.895508</v>
      </c>
      <c r="F22936" s="429">
        <v>8.4076709999999935</v>
      </c>
    </row>
    <row r="22937" spans="1:6" x14ac:dyDescent="0.3">
      <c r="A22937" s="336">
        <v>72577</v>
      </c>
      <c r="B22937" s="2" t="s">
        <v>295</v>
      </c>
      <c r="C22937" s="429">
        <v>7.1605639999999999</v>
      </c>
      <c r="D22937" s="429">
        <v>3.144908</v>
      </c>
      <c r="E22937" s="429">
        <v>4.0156559999999999</v>
      </c>
      <c r="F22937" s="429">
        <v>8.1897790000000086</v>
      </c>
    </row>
    <row r="22938" spans="1:6" x14ac:dyDescent="0.3">
      <c r="A22938" s="336">
        <v>72578</v>
      </c>
      <c r="B22938" s="2" t="s">
        <v>295</v>
      </c>
      <c r="C22938" s="429">
        <v>6.9503810000000001</v>
      </c>
      <c r="D22938" s="429">
        <v>3.0610189999999999</v>
      </c>
      <c r="E22938" s="429">
        <v>3.8893620000000002</v>
      </c>
      <c r="F22938" s="429">
        <v>8.4528780000000125</v>
      </c>
    </row>
    <row r="22939" spans="1:6" x14ac:dyDescent="0.3">
      <c r="A22939" s="336">
        <v>72579</v>
      </c>
      <c r="B22939" s="2" t="s">
        <v>295</v>
      </c>
      <c r="C22939" s="429">
        <v>7.2714169999999996</v>
      </c>
      <c r="D22939" s="429">
        <v>3.2219630000000001</v>
      </c>
      <c r="E22939" s="429">
        <v>4.049453999999999</v>
      </c>
      <c r="F22939" s="429">
        <v>8.2623530000000045</v>
      </c>
    </row>
    <row r="22940" spans="1:6" x14ac:dyDescent="0.3">
      <c r="A22940" s="336">
        <v>72581</v>
      </c>
      <c r="B22940" s="2" t="s">
        <v>295</v>
      </c>
      <c r="C22940" s="429">
        <v>7.1770949999999996</v>
      </c>
      <c r="D22940" s="429">
        <v>3.13381</v>
      </c>
      <c r="E22940" s="429">
        <v>4.0432849999999991</v>
      </c>
      <c r="F22940" s="429">
        <v>7.7754700000000057</v>
      </c>
    </row>
    <row r="22941" spans="1:6" x14ac:dyDescent="0.3">
      <c r="A22941" s="336">
        <v>72583</v>
      </c>
      <c r="B22941" s="2" t="s">
        <v>295</v>
      </c>
      <c r="C22941" s="429">
        <v>6.9791499999999997</v>
      </c>
      <c r="D22941" s="429">
        <v>3.0588359999999999</v>
      </c>
      <c r="E22941" s="429">
        <v>3.9203139999999999</v>
      </c>
      <c r="F22941" s="429">
        <v>8.4549820000000011</v>
      </c>
    </row>
    <row r="22942" spans="1:6" x14ac:dyDescent="0.3">
      <c r="A22942" s="336">
        <v>72584</v>
      </c>
      <c r="B22942" s="2" t="s">
        <v>295</v>
      </c>
      <c r="C22942" s="429">
        <v>7.065696</v>
      </c>
      <c r="D22942" s="429">
        <v>3.0860430000000001</v>
      </c>
      <c r="E22942" s="429">
        <v>3.9796529999999999</v>
      </c>
      <c r="F22942" s="429">
        <v>8.3019539999999949</v>
      </c>
    </row>
    <row r="22943" spans="1:6" x14ac:dyDescent="0.3">
      <c r="A22943" s="336">
        <v>72585</v>
      </c>
      <c r="B22943" s="2" t="s">
        <v>295</v>
      </c>
      <c r="C22943" s="429">
        <v>7.053528</v>
      </c>
      <c r="D22943" s="429">
        <v>3.05416</v>
      </c>
      <c r="E22943" s="429">
        <v>3.999368</v>
      </c>
      <c r="F22943" s="429">
        <v>8.4746949999999899</v>
      </c>
    </row>
    <row r="22944" spans="1:6" x14ac:dyDescent="0.3">
      <c r="A22944" s="336">
        <v>72587</v>
      </c>
      <c r="B22944" s="2" t="s">
        <v>295</v>
      </c>
      <c r="C22944" s="429">
        <v>7.0401980000000002</v>
      </c>
      <c r="D22944" s="429">
        <v>3.0818530000000002</v>
      </c>
      <c r="E22944" s="429">
        <v>3.958345</v>
      </c>
      <c r="F22944" s="429">
        <v>8.3296000000000134</v>
      </c>
    </row>
    <row r="22945" spans="1:6" x14ac:dyDescent="0.3">
      <c r="A22945" s="336">
        <v>72601</v>
      </c>
      <c r="B22945" s="2" t="s">
        <v>295</v>
      </c>
      <c r="C22945" s="429">
        <v>7.028772</v>
      </c>
      <c r="D22945" s="429">
        <v>2.980648</v>
      </c>
      <c r="E22945" s="429">
        <v>4.0481239999999996</v>
      </c>
      <c r="F22945" s="429">
        <v>7.8771560000000065</v>
      </c>
    </row>
    <row r="22946" spans="1:6" x14ac:dyDescent="0.3">
      <c r="A22946" s="336">
        <v>72611</v>
      </c>
      <c r="B22946" s="2" t="s">
        <v>295</v>
      </c>
      <c r="C22946" s="429">
        <v>6.9991390000000004</v>
      </c>
      <c r="D22946" s="429">
        <v>2.9628909999999999</v>
      </c>
      <c r="E22946" s="429">
        <v>4.0362480000000005</v>
      </c>
      <c r="F22946" s="429">
        <v>8.107288000000004</v>
      </c>
    </row>
    <row r="22947" spans="1:6" x14ac:dyDescent="0.3">
      <c r="A22947" s="336">
        <v>72616</v>
      </c>
      <c r="B22947" s="2" t="s">
        <v>295</v>
      </c>
      <c r="C22947" s="429">
        <v>7.0588980000000001</v>
      </c>
      <c r="D22947" s="429">
        <v>2.9011629999999999</v>
      </c>
      <c r="E22947" s="429">
        <v>4.1577350000000006</v>
      </c>
      <c r="F22947" s="429">
        <v>9.5612759999999994</v>
      </c>
    </row>
    <row r="22948" spans="1:6" x14ac:dyDescent="0.3">
      <c r="A22948" s="336">
        <v>72617</v>
      </c>
      <c r="B22948" s="2" t="s">
        <v>295</v>
      </c>
      <c r="C22948" s="429">
        <v>7.0587629999999999</v>
      </c>
      <c r="D22948" s="429">
        <v>3.0136919999999998</v>
      </c>
      <c r="E22948" s="429">
        <v>4.0450710000000001</v>
      </c>
      <c r="F22948" s="429">
        <v>8.330572999999994</v>
      </c>
    </row>
    <row r="22949" spans="1:6" x14ac:dyDescent="0.3">
      <c r="A22949" s="336">
        <v>72619</v>
      </c>
      <c r="B22949" s="2" t="s">
        <v>295</v>
      </c>
      <c r="C22949" s="429">
        <v>7.070557</v>
      </c>
      <c r="D22949" s="429">
        <v>2.9511449999999999</v>
      </c>
      <c r="E22949" s="429">
        <v>4.1194120000000005</v>
      </c>
      <c r="F22949" s="429">
        <v>8.7186010000000067</v>
      </c>
    </row>
    <row r="22950" spans="1:6" x14ac:dyDescent="0.3">
      <c r="A22950" s="336">
        <v>72623</v>
      </c>
      <c r="B22950" s="2" t="s">
        <v>295</v>
      </c>
      <c r="C22950" s="429">
        <v>7.0183999999999997</v>
      </c>
      <c r="D22950" s="429">
        <v>2.990227</v>
      </c>
      <c r="E22950" s="429">
        <v>4.0281729999999998</v>
      </c>
      <c r="F22950" s="429">
        <v>8.8476490000000041</v>
      </c>
    </row>
    <row r="22951" spans="1:6" x14ac:dyDescent="0.3">
      <c r="A22951" s="336">
        <v>72624</v>
      </c>
      <c r="B22951" s="2" t="s">
        <v>295</v>
      </c>
      <c r="C22951" s="429">
        <v>6.9668400000000004</v>
      </c>
      <c r="D22951" s="429">
        <v>3.018999</v>
      </c>
      <c r="E22951" s="429">
        <v>3.9478410000000004</v>
      </c>
      <c r="F22951" s="429">
        <v>7.5470150000000018</v>
      </c>
    </row>
    <row r="22952" spans="1:6" x14ac:dyDescent="0.3">
      <c r="A22952" s="336">
        <v>72626</v>
      </c>
      <c r="B22952" s="2" t="s">
        <v>295</v>
      </c>
      <c r="C22952" s="429">
        <v>7.0725449999999999</v>
      </c>
      <c r="D22952" s="429">
        <v>2.9637769999999999</v>
      </c>
      <c r="E22952" s="429">
        <v>4.1087679999999995</v>
      </c>
      <c r="F22952" s="429">
        <v>8.7751740000000069</v>
      </c>
    </row>
    <row r="22953" spans="1:6" x14ac:dyDescent="0.3">
      <c r="A22953" s="336">
        <v>72628</v>
      </c>
      <c r="B22953" s="2" t="s">
        <v>295</v>
      </c>
      <c r="C22953" s="429">
        <v>6.9293680000000002</v>
      </c>
      <c r="D22953" s="429">
        <v>3.0594389999999998</v>
      </c>
      <c r="E22953" s="429">
        <v>3.8699290000000004</v>
      </c>
      <c r="F22953" s="429">
        <v>7.5956609999999927</v>
      </c>
    </row>
    <row r="22954" spans="1:6" x14ac:dyDescent="0.3">
      <c r="A22954" s="336">
        <v>72629</v>
      </c>
      <c r="B22954" s="2" t="s">
        <v>295</v>
      </c>
      <c r="C22954" s="429">
        <v>7.0171919999999997</v>
      </c>
      <c r="D22954" s="429">
        <v>3.0654919999999999</v>
      </c>
      <c r="E22954" s="429">
        <v>3.9516999999999998</v>
      </c>
      <c r="F22954" s="429">
        <v>7.5331759999999974</v>
      </c>
    </row>
    <row r="22955" spans="1:6" x14ac:dyDescent="0.3">
      <c r="A22955" s="336">
        <v>72631</v>
      </c>
      <c r="B22955" s="2" t="s">
        <v>295</v>
      </c>
      <c r="C22955" s="429">
        <v>7.130179</v>
      </c>
      <c r="D22955" s="429">
        <v>2.8592819999999999</v>
      </c>
      <c r="E22955" s="429">
        <v>4.2708969999999997</v>
      </c>
      <c r="F22955" s="429">
        <v>10.696418999999999</v>
      </c>
    </row>
    <row r="22956" spans="1:6" x14ac:dyDescent="0.3">
      <c r="A22956" s="336">
        <v>72632</v>
      </c>
      <c r="B22956" s="2" t="s">
        <v>295</v>
      </c>
      <c r="C22956" s="429">
        <v>7.1088779999999998</v>
      </c>
      <c r="D22956" s="429">
        <v>2.8872800000000001</v>
      </c>
      <c r="E22956" s="429">
        <v>4.2215980000000002</v>
      </c>
      <c r="F22956" s="429">
        <v>10.477263999999998</v>
      </c>
    </row>
    <row r="22957" spans="1:6" x14ac:dyDescent="0.3">
      <c r="A22957" s="336">
        <v>72633</v>
      </c>
      <c r="B22957" s="2" t="s">
        <v>295</v>
      </c>
      <c r="C22957" s="429">
        <v>7.0647849999999996</v>
      </c>
      <c r="D22957" s="429">
        <v>2.988575</v>
      </c>
      <c r="E22957" s="429">
        <v>4.0762099999999997</v>
      </c>
      <c r="F22957" s="429">
        <v>8.0735309999999956</v>
      </c>
    </row>
    <row r="22958" spans="1:6" x14ac:dyDescent="0.3">
      <c r="A22958" s="336">
        <v>72634</v>
      </c>
      <c r="B22958" s="2" t="s">
        <v>295</v>
      </c>
      <c r="C22958" s="429">
        <v>7.0760180000000004</v>
      </c>
      <c r="D22958" s="429">
        <v>2.9751859999999999</v>
      </c>
      <c r="E22958" s="429">
        <v>4.1008320000000005</v>
      </c>
      <c r="F22958" s="429">
        <v>8.6572460000000078</v>
      </c>
    </row>
    <row r="22959" spans="1:6" x14ac:dyDescent="0.3">
      <c r="A22959" s="336">
        <v>72635</v>
      </c>
      <c r="B22959" s="2" t="s">
        <v>295</v>
      </c>
      <c r="C22959" s="429">
        <v>7.0614869999999996</v>
      </c>
      <c r="D22959" s="429">
        <v>2.969573</v>
      </c>
      <c r="E22959" s="429">
        <v>4.0919139999999992</v>
      </c>
      <c r="F22959" s="429">
        <v>8.7777250000000038</v>
      </c>
    </row>
    <row r="22960" spans="1:6" x14ac:dyDescent="0.3">
      <c r="A22960" s="336">
        <v>72638</v>
      </c>
      <c r="B22960" s="2" t="s">
        <v>295</v>
      </c>
      <c r="C22960" s="429">
        <v>7.0216010000000004</v>
      </c>
      <c r="D22960" s="429">
        <v>2.9328270000000001</v>
      </c>
      <c r="E22960" s="429">
        <v>4.0887740000000008</v>
      </c>
      <c r="F22960" s="429">
        <v>8.6563249999999954</v>
      </c>
    </row>
    <row r="22961" spans="1:6" x14ac:dyDescent="0.3">
      <c r="A22961" s="336">
        <v>72639</v>
      </c>
      <c r="B22961" s="2" t="s">
        <v>295</v>
      </c>
      <c r="C22961" s="429">
        <v>7.0369719999999996</v>
      </c>
      <c r="D22961" s="429">
        <v>3.011104</v>
      </c>
      <c r="E22961" s="429">
        <v>4.0258679999999991</v>
      </c>
      <c r="F22961" s="429">
        <v>8.1364170000000016</v>
      </c>
    </row>
    <row r="22962" spans="1:6" x14ac:dyDescent="0.3">
      <c r="A22962" s="336">
        <v>72640</v>
      </c>
      <c r="B22962" s="2" t="s">
        <v>295</v>
      </c>
      <c r="C22962" s="429">
        <v>7.025849</v>
      </c>
      <c r="D22962" s="429">
        <v>3.0130319999999999</v>
      </c>
      <c r="E22962" s="429">
        <v>4.0128170000000001</v>
      </c>
      <c r="F22962" s="429">
        <v>7.9817939999999936</v>
      </c>
    </row>
    <row r="22963" spans="1:6" x14ac:dyDescent="0.3">
      <c r="A22963" s="336">
        <v>72641</v>
      </c>
      <c r="B22963" s="2" t="s">
        <v>295</v>
      </c>
      <c r="C22963" s="429">
        <v>6.9558619999999998</v>
      </c>
      <c r="D22963" s="429">
        <v>3.0334210000000001</v>
      </c>
      <c r="E22963" s="429">
        <v>3.9224409999999996</v>
      </c>
      <c r="F22963" s="429">
        <v>7.5524150000000105</v>
      </c>
    </row>
    <row r="22964" spans="1:6" x14ac:dyDescent="0.3">
      <c r="A22964" s="336">
        <v>72642</v>
      </c>
      <c r="B22964" s="2" t="s">
        <v>295</v>
      </c>
      <c r="C22964" s="429">
        <v>7.0654329999999996</v>
      </c>
      <c r="D22964" s="429">
        <v>2.9597709999999999</v>
      </c>
      <c r="E22964" s="429">
        <v>4.1056619999999997</v>
      </c>
      <c r="F22964" s="429">
        <v>8.7742719999999963</v>
      </c>
    </row>
    <row r="22965" spans="1:6" x14ac:dyDescent="0.3">
      <c r="A22965" s="336">
        <v>72644</v>
      </c>
      <c r="B22965" s="2" t="s">
        <v>295</v>
      </c>
      <c r="C22965" s="429">
        <v>7.062322</v>
      </c>
      <c r="D22965" s="429">
        <v>2.920677</v>
      </c>
      <c r="E22965" s="429">
        <v>4.1416450000000005</v>
      </c>
      <c r="F22965" s="429">
        <v>8.5756289999999993</v>
      </c>
    </row>
    <row r="22966" spans="1:6" x14ac:dyDescent="0.3">
      <c r="A22966" s="336">
        <v>72645</v>
      </c>
      <c r="B22966" s="2" t="s">
        <v>295</v>
      </c>
      <c r="C22966" s="429">
        <v>7.0095039999999997</v>
      </c>
      <c r="D22966" s="429">
        <v>3.0505740000000001</v>
      </c>
      <c r="E22966" s="429">
        <v>3.9589299999999996</v>
      </c>
      <c r="F22966" s="429">
        <v>7.6263849999999991</v>
      </c>
    </row>
    <row r="22967" spans="1:6" x14ac:dyDescent="0.3">
      <c r="A22967" s="336">
        <v>72648</v>
      </c>
      <c r="B22967" s="2" t="s">
        <v>295</v>
      </c>
      <c r="C22967" s="429">
        <v>7.0149379999999999</v>
      </c>
      <c r="D22967" s="429">
        <v>3.0144440000000001</v>
      </c>
      <c r="E22967" s="429">
        <v>4.0004939999999998</v>
      </c>
      <c r="F22967" s="429">
        <v>7.7465580000000003</v>
      </c>
    </row>
    <row r="22968" spans="1:6" x14ac:dyDescent="0.3">
      <c r="A22968" s="336">
        <v>72650</v>
      </c>
      <c r="B22968" s="2" t="s">
        <v>295</v>
      </c>
      <c r="C22968" s="429">
        <v>7.0668740000000003</v>
      </c>
      <c r="D22968" s="429">
        <v>3.003552</v>
      </c>
      <c r="E22968" s="429">
        <v>4.0633220000000003</v>
      </c>
      <c r="F22968" s="429">
        <v>8.2101800000000011</v>
      </c>
    </row>
    <row r="22969" spans="1:6" x14ac:dyDescent="0.3">
      <c r="A22969" s="336">
        <v>72651</v>
      </c>
      <c r="B22969" s="2" t="s">
        <v>295</v>
      </c>
      <c r="C22969" s="429">
        <v>7.0483010000000004</v>
      </c>
      <c r="D22969" s="429">
        <v>2.9687160000000001</v>
      </c>
      <c r="E22969" s="429">
        <v>4.0795849999999998</v>
      </c>
      <c r="F22969" s="429">
        <v>8.7298709999999886</v>
      </c>
    </row>
    <row r="22970" spans="1:6" x14ac:dyDescent="0.3">
      <c r="A22970" s="336">
        <v>72653</v>
      </c>
      <c r="B22970" s="2" t="s">
        <v>295</v>
      </c>
      <c r="C22970" s="429">
        <v>7.0486399999999998</v>
      </c>
      <c r="D22970" s="429">
        <v>2.9825140000000001</v>
      </c>
      <c r="E22970" s="429">
        <v>4.0661259999999997</v>
      </c>
      <c r="F22970" s="429">
        <v>8.798657999999989</v>
      </c>
    </row>
    <row r="22971" spans="1:6" x14ac:dyDescent="0.3">
      <c r="A22971" s="336">
        <v>72655</v>
      </c>
      <c r="B22971" s="2" t="s">
        <v>295</v>
      </c>
      <c r="C22971" s="429">
        <v>6.961023</v>
      </c>
      <c r="D22971" s="429">
        <v>3.067952</v>
      </c>
      <c r="E22971" s="429">
        <v>3.8930709999999999</v>
      </c>
      <c r="F22971" s="429">
        <v>7.4754410000000036</v>
      </c>
    </row>
    <row r="22972" spans="1:6" x14ac:dyDescent="0.3">
      <c r="A22972" s="336">
        <v>72658</v>
      </c>
      <c r="B22972" s="2" t="s">
        <v>295</v>
      </c>
      <c r="C22972" s="429">
        <v>7.0708989999999998</v>
      </c>
      <c r="D22972" s="429">
        <v>3.0011060000000001</v>
      </c>
      <c r="E22972" s="429">
        <v>4.0697929999999998</v>
      </c>
      <c r="F22972" s="429">
        <v>8.707115999999985</v>
      </c>
    </row>
    <row r="22973" spans="1:6" x14ac:dyDescent="0.3">
      <c r="A22973" s="336">
        <v>72660</v>
      </c>
      <c r="B22973" s="2" t="s">
        <v>295</v>
      </c>
      <c r="C22973" s="429">
        <v>7.0616589999999997</v>
      </c>
      <c r="D22973" s="429">
        <v>2.858978</v>
      </c>
      <c r="E22973" s="429">
        <v>4.2026810000000001</v>
      </c>
      <c r="F22973" s="429">
        <v>9.3442040000000048</v>
      </c>
    </row>
    <row r="22974" spans="1:6" x14ac:dyDescent="0.3">
      <c r="A22974" s="336">
        <v>72661</v>
      </c>
      <c r="B22974" s="2" t="s">
        <v>295</v>
      </c>
      <c r="C22974" s="429">
        <v>7.0500879999999997</v>
      </c>
      <c r="D22974" s="429">
        <v>2.948096</v>
      </c>
      <c r="E22974" s="429">
        <v>4.1019919999999992</v>
      </c>
      <c r="F22974" s="429">
        <v>8.7976689999999991</v>
      </c>
    </row>
    <row r="22975" spans="1:6" x14ac:dyDescent="0.3">
      <c r="A22975" s="336">
        <v>72662</v>
      </c>
      <c r="B22975" s="2" t="s">
        <v>295</v>
      </c>
      <c r="C22975" s="429">
        <v>7.0385559999999998</v>
      </c>
      <c r="D22975" s="429">
        <v>2.9061539999999999</v>
      </c>
      <c r="E22975" s="429">
        <v>4.1324019999999999</v>
      </c>
      <c r="F22975" s="429">
        <v>8.5524879999999968</v>
      </c>
    </row>
    <row r="22976" spans="1:6" x14ac:dyDescent="0.3">
      <c r="A22976" s="336">
        <v>72663</v>
      </c>
      <c r="B22976" s="2" t="s">
        <v>295</v>
      </c>
      <c r="C22976" s="429">
        <v>7.0452360000000001</v>
      </c>
      <c r="D22976" s="429">
        <v>3.0275560000000001</v>
      </c>
      <c r="E22976" s="429">
        <v>4.0176800000000004</v>
      </c>
      <c r="F22976" s="429">
        <v>8.1176049999999904</v>
      </c>
    </row>
    <row r="22977" spans="1:6" x14ac:dyDescent="0.3">
      <c r="A22977" s="336">
        <v>72666</v>
      </c>
      <c r="B22977" s="2" t="s">
        <v>295</v>
      </c>
      <c r="C22977" s="429">
        <v>6.902088</v>
      </c>
      <c r="D22977" s="429">
        <v>3.05078</v>
      </c>
      <c r="E22977" s="429">
        <v>3.851308</v>
      </c>
      <c r="F22977" s="429">
        <v>7.3565109999999976</v>
      </c>
    </row>
    <row r="22978" spans="1:6" x14ac:dyDescent="0.3">
      <c r="A22978" s="336">
        <v>72668</v>
      </c>
      <c r="B22978" s="2" t="s">
        <v>295</v>
      </c>
      <c r="C22978" s="429">
        <v>7.0559440000000002</v>
      </c>
      <c r="D22978" s="429">
        <v>2.9304329999999998</v>
      </c>
      <c r="E22978" s="429">
        <v>4.1255110000000004</v>
      </c>
      <c r="F22978" s="429">
        <v>8.6970559999999892</v>
      </c>
    </row>
    <row r="22979" spans="1:6" x14ac:dyDescent="0.3">
      <c r="A22979" s="336">
        <v>72669</v>
      </c>
      <c r="B22979" s="2" t="s">
        <v>295</v>
      </c>
      <c r="C22979" s="429">
        <v>7.0714490000000003</v>
      </c>
      <c r="D22979" s="429">
        <v>2.9933100000000001</v>
      </c>
      <c r="E22979" s="429">
        <v>4.0781390000000002</v>
      </c>
      <c r="F22979" s="429">
        <v>8.1653780000000111</v>
      </c>
    </row>
    <row r="22980" spans="1:6" x14ac:dyDescent="0.3">
      <c r="A22980" s="336">
        <v>72670</v>
      </c>
      <c r="B22980" s="2" t="s">
        <v>295</v>
      </c>
      <c r="C22980" s="429">
        <v>6.9476279999999999</v>
      </c>
      <c r="D22980" s="429">
        <v>3.0162059999999999</v>
      </c>
      <c r="E22980" s="429">
        <v>3.931422</v>
      </c>
      <c r="F22980" s="429">
        <v>7.6385999999999967</v>
      </c>
    </row>
    <row r="22981" spans="1:6" x14ac:dyDescent="0.3">
      <c r="A22981" s="336">
        <v>72675</v>
      </c>
      <c r="B22981" s="2" t="s">
        <v>295</v>
      </c>
      <c r="C22981" s="429">
        <v>7.0587780000000002</v>
      </c>
      <c r="D22981" s="429">
        <v>3.0014449999999999</v>
      </c>
      <c r="E22981" s="429">
        <v>4.0573329999999999</v>
      </c>
      <c r="F22981" s="429">
        <v>8.1765410000000145</v>
      </c>
    </row>
    <row r="22982" spans="1:6" x14ac:dyDescent="0.3">
      <c r="A22982" s="336">
        <v>72679</v>
      </c>
      <c r="B22982" s="2" t="s">
        <v>295</v>
      </c>
      <c r="C22982" s="429">
        <v>6.9727490000000003</v>
      </c>
      <c r="D22982" s="429">
        <v>3.09911</v>
      </c>
      <c r="E22982" s="429">
        <v>3.8736390000000003</v>
      </c>
      <c r="F22982" s="429">
        <v>7.1835079999999962</v>
      </c>
    </row>
    <row r="22983" spans="1:6" x14ac:dyDescent="0.3">
      <c r="A22983" s="336">
        <v>72680</v>
      </c>
      <c r="B22983" s="2" t="s">
        <v>295</v>
      </c>
      <c r="C22983" s="429">
        <v>7.040915</v>
      </c>
      <c r="D22983" s="429">
        <v>3.0442109999999998</v>
      </c>
      <c r="E22983" s="429">
        <v>3.9967040000000003</v>
      </c>
      <c r="F22983" s="429">
        <v>7.8966999999999885</v>
      </c>
    </row>
    <row r="22984" spans="1:6" x14ac:dyDescent="0.3">
      <c r="A22984" s="336">
        <v>72682</v>
      </c>
      <c r="B22984" s="2" t="s">
        <v>295</v>
      </c>
      <c r="C22984" s="429">
        <v>7.0744959999999999</v>
      </c>
      <c r="D22984" s="429">
        <v>2.9793810000000001</v>
      </c>
      <c r="E22984" s="429">
        <v>4.0951149999999998</v>
      </c>
      <c r="F22984" s="429">
        <v>8.2723660000000052</v>
      </c>
    </row>
    <row r="22985" spans="1:6" x14ac:dyDescent="0.3">
      <c r="A22985" s="336">
        <v>72683</v>
      </c>
      <c r="B22985" s="2" t="s">
        <v>295</v>
      </c>
      <c r="C22985" s="429">
        <v>6.9693440000000004</v>
      </c>
      <c r="D22985" s="429">
        <v>3.0329109999999999</v>
      </c>
      <c r="E22985" s="429">
        <v>3.9364330000000005</v>
      </c>
      <c r="F22985" s="429">
        <v>7.777230000000003</v>
      </c>
    </row>
    <row r="22986" spans="1:6" x14ac:dyDescent="0.3">
      <c r="A22986" s="336">
        <v>72685</v>
      </c>
      <c r="B22986" s="2" t="s">
        <v>295</v>
      </c>
      <c r="C22986" s="429">
        <v>7.0441560000000001</v>
      </c>
      <c r="D22986" s="429">
        <v>3.0046870000000001</v>
      </c>
      <c r="E22986" s="429">
        <v>4.0394690000000004</v>
      </c>
      <c r="F22986" s="429">
        <v>8.050896999999992</v>
      </c>
    </row>
    <row r="22987" spans="1:6" x14ac:dyDescent="0.3">
      <c r="A22987" s="336">
        <v>72686</v>
      </c>
      <c r="B22987" s="2" t="s">
        <v>295</v>
      </c>
      <c r="C22987" s="429">
        <v>6.9784800000000002</v>
      </c>
      <c r="D22987" s="429">
        <v>3.07864</v>
      </c>
      <c r="E22987" s="429">
        <v>3.8998400000000002</v>
      </c>
      <c r="F22987" s="429">
        <v>7.2950989999999933</v>
      </c>
    </row>
    <row r="22988" spans="1:6" x14ac:dyDescent="0.3">
      <c r="A22988" s="336">
        <v>72687</v>
      </c>
      <c r="B22988" s="2" t="s">
        <v>295</v>
      </c>
      <c r="C22988" s="429">
        <v>7.0697479999999997</v>
      </c>
      <c r="D22988" s="429">
        <v>2.964118</v>
      </c>
      <c r="E22988" s="429">
        <v>4.1056299999999997</v>
      </c>
      <c r="F22988" s="429">
        <v>8.4324079999999952</v>
      </c>
    </row>
    <row r="22989" spans="1:6" x14ac:dyDescent="0.3">
      <c r="A22989" s="336">
        <v>72701</v>
      </c>
      <c r="B22989" s="2" t="s">
        <v>295</v>
      </c>
      <c r="C22989" s="429">
        <v>7.0411219999999997</v>
      </c>
      <c r="D22989" s="429">
        <v>2.6817150000000001</v>
      </c>
      <c r="E22989" s="429">
        <v>4.3594069999999991</v>
      </c>
      <c r="F22989" s="429">
        <v>9.7905240000000049</v>
      </c>
    </row>
    <row r="22990" spans="1:6" x14ac:dyDescent="0.3">
      <c r="A22990" s="336">
        <v>72703</v>
      </c>
      <c r="B22990" s="2" t="s">
        <v>295</v>
      </c>
      <c r="C22990" s="429">
        <v>7.0985370000000003</v>
      </c>
      <c r="D22990" s="429">
        <v>2.6880709999999999</v>
      </c>
      <c r="E22990" s="429">
        <v>4.4104660000000004</v>
      </c>
      <c r="F22990" s="429">
        <v>10.251374000000006</v>
      </c>
    </row>
    <row r="22991" spans="1:6" x14ac:dyDescent="0.3">
      <c r="A22991" s="336">
        <v>72704</v>
      </c>
      <c r="B22991" s="2" t="s">
        <v>295</v>
      </c>
      <c r="C22991" s="429">
        <v>7.1506230000000004</v>
      </c>
      <c r="D22991" s="429">
        <v>2.6002779999999999</v>
      </c>
      <c r="E22991" s="429">
        <v>4.5503450000000001</v>
      </c>
      <c r="F22991" s="429">
        <v>10.772213999999998</v>
      </c>
    </row>
    <row r="22992" spans="1:6" x14ac:dyDescent="0.3">
      <c r="A22992" s="336">
        <v>72712</v>
      </c>
      <c r="B22992" s="2" t="s">
        <v>295</v>
      </c>
      <c r="C22992" s="429">
        <v>7.1898989999999996</v>
      </c>
      <c r="D22992" s="429">
        <v>2.598506</v>
      </c>
      <c r="E22992" s="429">
        <v>4.5913930000000001</v>
      </c>
      <c r="F22992" s="429">
        <v>10.825591000000003</v>
      </c>
    </row>
    <row r="22993" spans="1:6" x14ac:dyDescent="0.3">
      <c r="A22993" s="336">
        <v>72714</v>
      </c>
      <c r="B22993" s="2" t="s">
        <v>295</v>
      </c>
      <c r="C22993" s="429">
        <v>7.1929650000000001</v>
      </c>
      <c r="D22993" s="429">
        <v>2.5862579999999999</v>
      </c>
      <c r="E22993" s="429">
        <v>4.6067070000000001</v>
      </c>
      <c r="F22993" s="429">
        <v>10.965857</v>
      </c>
    </row>
    <row r="22994" spans="1:6" x14ac:dyDescent="0.3">
      <c r="A22994" s="336">
        <v>72715</v>
      </c>
      <c r="B22994" s="2" t="s">
        <v>295</v>
      </c>
      <c r="C22994" s="429">
        <v>7.2348020000000002</v>
      </c>
      <c r="D22994" s="429">
        <v>2.5351509999999999</v>
      </c>
      <c r="E22994" s="429">
        <v>4.6996510000000002</v>
      </c>
      <c r="F22994" s="429">
        <v>11.181762000000006</v>
      </c>
    </row>
    <row r="22995" spans="1:6" x14ac:dyDescent="0.3">
      <c r="A22995" s="336">
        <v>72717</v>
      </c>
      <c r="B22995" s="2" t="s">
        <v>295</v>
      </c>
      <c r="C22995" s="429">
        <v>7.1714339999999996</v>
      </c>
      <c r="D22995" s="429">
        <v>2.7046489999999999</v>
      </c>
      <c r="E22995" s="429">
        <v>4.4667849999999998</v>
      </c>
      <c r="F22995" s="429">
        <v>10.887048</v>
      </c>
    </row>
    <row r="22996" spans="1:6" x14ac:dyDescent="0.3">
      <c r="A22996" s="336">
        <v>72718</v>
      </c>
      <c r="B22996" s="2" t="s">
        <v>295</v>
      </c>
      <c r="C22996" s="429">
        <v>7.1709690000000004</v>
      </c>
      <c r="D22996" s="429">
        <v>2.6331370000000001</v>
      </c>
      <c r="E22996" s="429">
        <v>4.5378319999999999</v>
      </c>
      <c r="F22996" s="429">
        <v>10.650253999999997</v>
      </c>
    </row>
    <row r="22997" spans="1:6" x14ac:dyDescent="0.3">
      <c r="A22997" s="336">
        <v>72719</v>
      </c>
      <c r="B22997" s="2" t="s">
        <v>295</v>
      </c>
      <c r="C22997" s="429">
        <v>7.2130679999999998</v>
      </c>
      <c r="D22997" s="429">
        <v>2.5600139999999998</v>
      </c>
      <c r="E22997" s="429">
        <v>4.653054</v>
      </c>
      <c r="F22997" s="429">
        <v>10.951023999999997</v>
      </c>
    </row>
    <row r="22998" spans="1:6" x14ac:dyDescent="0.3">
      <c r="A22998" s="336">
        <v>72721</v>
      </c>
      <c r="B22998" s="2" t="s">
        <v>295</v>
      </c>
      <c r="C22998" s="429">
        <v>6.9717029999999998</v>
      </c>
      <c r="D22998" s="429">
        <v>2.9007339999999999</v>
      </c>
      <c r="E22998" s="429">
        <v>4.0709689999999998</v>
      </c>
      <c r="F22998" s="429">
        <v>8.6620329999999939</v>
      </c>
    </row>
    <row r="22999" spans="1:6" x14ac:dyDescent="0.3">
      <c r="A22999" s="336">
        <v>72722</v>
      </c>
      <c r="B22999" s="2" t="s">
        <v>295</v>
      </c>
      <c r="C22999" s="429">
        <v>7.278416</v>
      </c>
      <c r="D22999" s="429">
        <v>2.5382600000000002</v>
      </c>
      <c r="E22999" s="429">
        <v>4.7401559999999998</v>
      </c>
      <c r="F22999" s="429">
        <v>11.418202999999998</v>
      </c>
    </row>
    <row r="23000" spans="1:6" x14ac:dyDescent="0.3">
      <c r="A23000" s="336">
        <v>72727</v>
      </c>
      <c r="B23000" s="2" t="s">
        <v>295</v>
      </c>
      <c r="C23000" s="429">
        <v>7.0243289999999998</v>
      </c>
      <c r="D23000" s="429">
        <v>2.7318169999999999</v>
      </c>
      <c r="E23000" s="429">
        <v>4.2925120000000003</v>
      </c>
      <c r="F23000" s="429">
        <v>9.679865999999997</v>
      </c>
    </row>
    <row r="23001" spans="1:6" x14ac:dyDescent="0.3">
      <c r="A23001" s="336">
        <v>72729</v>
      </c>
      <c r="B23001" s="2" t="s">
        <v>295</v>
      </c>
      <c r="C23001" s="429">
        <v>7.2070550000000004</v>
      </c>
      <c r="D23001" s="429">
        <v>2.732618</v>
      </c>
      <c r="E23001" s="429">
        <v>4.474437</v>
      </c>
      <c r="F23001" s="429">
        <v>11.048072999999995</v>
      </c>
    </row>
    <row r="23002" spans="1:6" x14ac:dyDescent="0.3">
      <c r="A23002" s="336">
        <v>72730</v>
      </c>
      <c r="B23002" s="2" t="s">
        <v>295</v>
      </c>
      <c r="C23002" s="429">
        <v>7.115043</v>
      </c>
      <c r="D23002" s="429">
        <v>2.6004269999999998</v>
      </c>
      <c r="E23002" s="429">
        <v>4.5146160000000002</v>
      </c>
      <c r="F23002" s="429">
        <v>10.564455999999993</v>
      </c>
    </row>
    <row r="23003" spans="1:6" x14ac:dyDescent="0.3">
      <c r="A23003" s="336">
        <v>72732</v>
      </c>
      <c r="B23003" s="2" t="s">
        <v>295</v>
      </c>
      <c r="C23003" s="429">
        <v>7.1679329999999997</v>
      </c>
      <c r="D23003" s="429">
        <v>2.8102559999999999</v>
      </c>
      <c r="E23003" s="429">
        <v>4.3576769999999998</v>
      </c>
      <c r="F23003" s="429">
        <v>10.638227000000001</v>
      </c>
    </row>
    <row r="23004" spans="1:6" x14ac:dyDescent="0.3">
      <c r="A23004" s="336">
        <v>72734</v>
      </c>
      <c r="B23004" s="2" t="s">
        <v>295</v>
      </c>
      <c r="C23004" s="429">
        <v>7.2488349999999997</v>
      </c>
      <c r="D23004" s="429">
        <v>2.576368</v>
      </c>
      <c r="E23004" s="429">
        <v>4.6724669999999993</v>
      </c>
      <c r="F23004" s="429">
        <v>11.297087000000005</v>
      </c>
    </row>
    <row r="23005" spans="1:6" x14ac:dyDescent="0.3">
      <c r="A23005" s="336">
        <v>72736</v>
      </c>
      <c r="B23005" s="2" t="s">
        <v>295</v>
      </c>
      <c r="C23005" s="429">
        <v>7.3127259999999996</v>
      </c>
      <c r="D23005" s="429">
        <v>2.522106</v>
      </c>
      <c r="E23005" s="429">
        <v>4.7906199999999997</v>
      </c>
      <c r="F23005" s="429">
        <v>11.632387000000001</v>
      </c>
    </row>
    <row r="23006" spans="1:6" x14ac:dyDescent="0.3">
      <c r="A23006" s="336">
        <v>72738</v>
      </c>
      <c r="B23006" s="2" t="s">
        <v>295</v>
      </c>
      <c r="C23006" s="429">
        <v>7.0841209999999997</v>
      </c>
      <c r="D23006" s="429">
        <v>2.823337</v>
      </c>
      <c r="E23006" s="429">
        <v>4.2607839999999992</v>
      </c>
      <c r="F23006" s="429">
        <v>10.040223999999988</v>
      </c>
    </row>
    <row r="23007" spans="1:6" x14ac:dyDescent="0.3">
      <c r="A23007" s="336">
        <v>72739</v>
      </c>
      <c r="B23007" s="2" t="s">
        <v>295</v>
      </c>
      <c r="C23007" s="429">
        <v>7.2554030000000003</v>
      </c>
      <c r="D23007" s="429">
        <v>2.5198659999999999</v>
      </c>
      <c r="E23007" s="429">
        <v>4.7355370000000008</v>
      </c>
      <c r="F23007" s="429">
        <v>11.177340000000008</v>
      </c>
    </row>
    <row r="23008" spans="1:6" x14ac:dyDescent="0.3">
      <c r="A23008" s="336">
        <v>72740</v>
      </c>
      <c r="B23008" s="2" t="s">
        <v>295</v>
      </c>
      <c r="C23008" s="429">
        <v>7.0267619999999997</v>
      </c>
      <c r="D23008" s="429">
        <v>2.9074490000000002</v>
      </c>
      <c r="E23008" s="429">
        <v>4.119313</v>
      </c>
      <c r="F23008" s="429">
        <v>9.2983270000000076</v>
      </c>
    </row>
    <row r="23009" spans="1:6" x14ac:dyDescent="0.3">
      <c r="A23009" s="336">
        <v>72742</v>
      </c>
      <c r="B23009" s="2" t="s">
        <v>295</v>
      </c>
      <c r="C23009" s="429">
        <v>6.9572440000000002</v>
      </c>
      <c r="D23009" s="429">
        <v>2.9943149999999998</v>
      </c>
      <c r="E23009" s="429">
        <v>3.9629290000000004</v>
      </c>
      <c r="F23009" s="429">
        <v>8.0550869999999932</v>
      </c>
    </row>
    <row r="23010" spans="1:6" x14ac:dyDescent="0.3">
      <c r="A23010" s="336">
        <v>72744</v>
      </c>
      <c r="B23010" s="2" t="s">
        <v>295</v>
      </c>
      <c r="C23010" s="429">
        <v>7.1957180000000003</v>
      </c>
      <c r="D23010" s="429">
        <v>2.6462750000000002</v>
      </c>
      <c r="E23010" s="429">
        <v>4.5494430000000001</v>
      </c>
      <c r="F23010" s="429">
        <v>11.070141000000007</v>
      </c>
    </row>
    <row r="23011" spans="1:6" x14ac:dyDescent="0.3">
      <c r="A23011" s="336">
        <v>72745</v>
      </c>
      <c r="B23011" s="2" t="s">
        <v>295</v>
      </c>
      <c r="C23011" s="429">
        <v>7.1471689999999999</v>
      </c>
      <c r="D23011" s="429">
        <v>2.7011880000000001</v>
      </c>
      <c r="E23011" s="429">
        <v>4.4459809999999997</v>
      </c>
      <c r="F23011" s="429">
        <v>10.511347999999991</v>
      </c>
    </row>
    <row r="23012" spans="1:6" x14ac:dyDescent="0.3">
      <c r="A23012" s="336">
        <v>72747</v>
      </c>
      <c r="B23012" s="2" t="s">
        <v>295</v>
      </c>
      <c r="C23012" s="429">
        <v>7.3444039999999999</v>
      </c>
      <c r="D23012" s="429">
        <v>2.5692240000000002</v>
      </c>
      <c r="E23012" s="429">
        <v>4.7751799999999998</v>
      </c>
      <c r="F23012" s="429">
        <v>11.921526000000007</v>
      </c>
    </row>
    <row r="23013" spans="1:6" x14ac:dyDescent="0.3">
      <c r="A23013" s="336">
        <v>72749</v>
      </c>
      <c r="B23013" s="2" t="s">
        <v>295</v>
      </c>
      <c r="C23013" s="429">
        <v>7.1801640000000004</v>
      </c>
      <c r="D23013" s="429">
        <v>2.6875939999999998</v>
      </c>
      <c r="E23013" s="429">
        <v>4.4925700000000006</v>
      </c>
      <c r="F23013" s="429">
        <v>10.955724999999994</v>
      </c>
    </row>
    <row r="23014" spans="1:6" x14ac:dyDescent="0.3">
      <c r="A23014" s="336">
        <v>72751</v>
      </c>
      <c r="B23014" s="2" t="s">
        <v>295</v>
      </c>
      <c r="C23014" s="429">
        <v>7.1838559999999996</v>
      </c>
      <c r="D23014" s="429">
        <v>2.6652939999999998</v>
      </c>
      <c r="E23014" s="429">
        <v>4.5185619999999993</v>
      </c>
      <c r="F23014" s="429">
        <v>10.861022000000006</v>
      </c>
    </row>
    <row r="23015" spans="1:6" x14ac:dyDescent="0.3">
      <c r="A23015" s="336">
        <v>72752</v>
      </c>
      <c r="B23015" s="2" t="s">
        <v>295</v>
      </c>
      <c r="C23015" s="429">
        <v>6.9532679999999996</v>
      </c>
      <c r="D23015" s="429">
        <v>3.0075099999999999</v>
      </c>
      <c r="E23015" s="429">
        <v>3.9457579999999997</v>
      </c>
      <c r="F23015" s="429">
        <v>8.0875059999999905</v>
      </c>
    </row>
    <row r="23016" spans="1:6" x14ac:dyDescent="0.3">
      <c r="A23016" s="336">
        <v>72753</v>
      </c>
      <c r="B23016" s="2" t="s">
        <v>295</v>
      </c>
      <c r="C23016" s="429">
        <v>7.1224170000000004</v>
      </c>
      <c r="D23016" s="429">
        <v>2.6370629999999999</v>
      </c>
      <c r="E23016" s="429">
        <v>4.485354000000001</v>
      </c>
      <c r="F23016" s="429">
        <v>10.590578000000001</v>
      </c>
    </row>
    <row r="23017" spans="1:6" x14ac:dyDescent="0.3">
      <c r="A23017" s="336">
        <v>72756</v>
      </c>
      <c r="B23017" s="2" t="s">
        <v>295</v>
      </c>
      <c r="C23017" s="429">
        <v>7.161003</v>
      </c>
      <c r="D23017" s="429">
        <v>2.7708010000000001</v>
      </c>
      <c r="E23017" s="429">
        <v>4.3902020000000004</v>
      </c>
      <c r="F23017" s="429">
        <v>10.56906200000001</v>
      </c>
    </row>
    <row r="23018" spans="1:6" x14ac:dyDescent="0.3">
      <c r="A23018" s="336">
        <v>72758</v>
      </c>
      <c r="B23018" s="2" t="s">
        <v>295</v>
      </c>
      <c r="C23018" s="429">
        <v>7.1612289999999996</v>
      </c>
      <c r="D23018" s="429">
        <v>2.6800139999999999</v>
      </c>
      <c r="E23018" s="429">
        <v>4.4812149999999997</v>
      </c>
      <c r="F23018" s="429">
        <v>10.618307999999999</v>
      </c>
    </row>
    <row r="23019" spans="1:6" x14ac:dyDescent="0.3">
      <c r="A23019" s="336">
        <v>72760</v>
      </c>
      <c r="B23019" s="2" t="s">
        <v>295</v>
      </c>
      <c r="C23019" s="429">
        <v>6.9690500000000002</v>
      </c>
      <c r="D23019" s="429">
        <v>2.9493640000000001</v>
      </c>
      <c r="E23019" s="429">
        <v>4.0196860000000001</v>
      </c>
      <c r="F23019" s="429">
        <v>8.4805740000000043</v>
      </c>
    </row>
    <row r="23020" spans="1:6" x14ac:dyDescent="0.3">
      <c r="A23020" s="336">
        <v>72761</v>
      </c>
      <c r="B23020" s="2" t="s">
        <v>295</v>
      </c>
      <c r="C23020" s="429">
        <v>7.2339180000000001</v>
      </c>
      <c r="D23020" s="429">
        <v>2.600638</v>
      </c>
      <c r="E23020" s="429">
        <v>4.6332800000000001</v>
      </c>
      <c r="F23020" s="429">
        <v>11.283686000000003</v>
      </c>
    </row>
    <row r="23021" spans="1:6" x14ac:dyDescent="0.3">
      <c r="A23021" s="336">
        <v>72762</v>
      </c>
      <c r="B23021" s="2" t="s">
        <v>295</v>
      </c>
      <c r="C23021" s="429">
        <v>7.1523669999999999</v>
      </c>
      <c r="D23021" s="429">
        <v>2.620965</v>
      </c>
      <c r="E23021" s="429">
        <v>4.5314019999999999</v>
      </c>
      <c r="F23021" s="429">
        <v>10.632535000000004</v>
      </c>
    </row>
    <row r="23022" spans="1:6" x14ac:dyDescent="0.3">
      <c r="A23022" s="336">
        <v>72764</v>
      </c>
      <c r="B23022" s="2" t="s">
        <v>295</v>
      </c>
      <c r="C23022" s="429">
        <v>7.1221170000000003</v>
      </c>
      <c r="D23022" s="429">
        <v>2.7141120000000001</v>
      </c>
      <c r="E23022" s="429">
        <v>4.4080050000000002</v>
      </c>
      <c r="F23022" s="429">
        <v>10.351749000000005</v>
      </c>
    </row>
    <row r="23023" spans="1:6" x14ac:dyDescent="0.3">
      <c r="A23023" s="336">
        <v>72768</v>
      </c>
      <c r="B23023" s="2" t="s">
        <v>295</v>
      </c>
      <c r="C23023" s="429">
        <v>7.3349869999999999</v>
      </c>
      <c r="D23023" s="429">
        <v>2.514872</v>
      </c>
      <c r="E23023" s="429">
        <v>4.8201149999999995</v>
      </c>
      <c r="F23023" s="429">
        <v>11.896181999999996</v>
      </c>
    </row>
    <row r="23024" spans="1:6" x14ac:dyDescent="0.3">
      <c r="A23024" s="336">
        <v>72769</v>
      </c>
      <c r="B23024" s="2" t="s">
        <v>295</v>
      </c>
      <c r="C23024" s="429">
        <v>7.2544050000000002</v>
      </c>
      <c r="D23024" s="429">
        <v>2.6474009999999999</v>
      </c>
      <c r="E23024" s="429">
        <v>4.6070039999999999</v>
      </c>
      <c r="F23024" s="429">
        <v>11.432799999999993</v>
      </c>
    </row>
    <row r="23025" spans="1:6" x14ac:dyDescent="0.3">
      <c r="A23025" s="336">
        <v>72773</v>
      </c>
      <c r="B23025" s="2" t="s">
        <v>295</v>
      </c>
      <c r="C23025" s="429">
        <v>6.9889390000000002</v>
      </c>
      <c r="D23025" s="429">
        <v>2.8181759999999998</v>
      </c>
      <c r="E23025" s="429">
        <v>4.1707630000000009</v>
      </c>
      <c r="F23025" s="429">
        <v>9.1362009999999998</v>
      </c>
    </row>
    <row r="23026" spans="1:6" x14ac:dyDescent="0.3">
      <c r="A23026" s="336">
        <v>72774</v>
      </c>
      <c r="B23026" s="2" t="s">
        <v>295</v>
      </c>
      <c r="C23026" s="429">
        <v>7.0638480000000001</v>
      </c>
      <c r="D23026" s="429">
        <v>2.6683590000000001</v>
      </c>
      <c r="E23026" s="429">
        <v>4.3954889999999995</v>
      </c>
      <c r="F23026" s="429">
        <v>10.060099999999998</v>
      </c>
    </row>
    <row r="23027" spans="1:6" x14ac:dyDescent="0.3">
      <c r="A23027" s="336">
        <v>72776</v>
      </c>
      <c r="B23027" s="2" t="s">
        <v>295</v>
      </c>
      <c r="C23027" s="429">
        <v>6.9467840000000001</v>
      </c>
      <c r="D23027" s="429">
        <v>2.985995</v>
      </c>
      <c r="E23027" s="429">
        <v>3.9607890000000001</v>
      </c>
      <c r="F23027" s="429">
        <v>8.096853000000003</v>
      </c>
    </row>
    <row r="23028" spans="1:6" x14ac:dyDescent="0.3">
      <c r="A23028" s="336">
        <v>72801</v>
      </c>
      <c r="B23028" s="2" t="s">
        <v>295</v>
      </c>
      <c r="C23028" s="429">
        <v>7.33012</v>
      </c>
      <c r="D23028" s="429">
        <v>3.0344950000000002</v>
      </c>
      <c r="E23028" s="429">
        <v>4.2956249999999994</v>
      </c>
      <c r="F23028" s="429">
        <v>11.023700999999996</v>
      </c>
    </row>
    <row r="23029" spans="1:6" x14ac:dyDescent="0.3">
      <c r="A23029" s="336">
        <v>72802</v>
      </c>
      <c r="B23029" s="2" t="s">
        <v>295</v>
      </c>
      <c r="C23029" s="429">
        <v>7.3087669999999996</v>
      </c>
      <c r="D23029" s="429">
        <v>3.0162879999999999</v>
      </c>
      <c r="E23029" s="429">
        <v>4.2924790000000002</v>
      </c>
      <c r="F23029" s="429">
        <v>10.825580000000009</v>
      </c>
    </row>
    <row r="23030" spans="1:6" x14ac:dyDescent="0.3">
      <c r="A23030" s="336">
        <v>72820</v>
      </c>
      <c r="B23030" s="2" t="s">
        <v>295</v>
      </c>
      <c r="C23030" s="429">
        <v>7.3114080000000001</v>
      </c>
      <c r="D23030" s="429">
        <v>3.085944</v>
      </c>
      <c r="E23030" s="429">
        <v>4.2254640000000006</v>
      </c>
      <c r="F23030" s="429">
        <v>12.003239000000008</v>
      </c>
    </row>
    <row r="23031" spans="1:6" x14ac:dyDescent="0.3">
      <c r="A23031" s="336">
        <v>72821</v>
      </c>
      <c r="B23031" s="2" t="s">
        <v>295</v>
      </c>
      <c r="C23031" s="429">
        <v>7.2609909999999998</v>
      </c>
      <c r="D23031" s="429">
        <v>3.0515560000000002</v>
      </c>
      <c r="E23031" s="429">
        <v>4.2094349999999991</v>
      </c>
      <c r="F23031" s="429">
        <v>11.560995999999996</v>
      </c>
    </row>
    <row r="23032" spans="1:6" x14ac:dyDescent="0.3">
      <c r="A23032" s="336">
        <v>72823</v>
      </c>
      <c r="B23032" s="2" t="s">
        <v>295</v>
      </c>
      <c r="C23032" s="429">
        <v>7.3046069999999999</v>
      </c>
      <c r="D23032" s="429">
        <v>2.9855960000000001</v>
      </c>
      <c r="E23032" s="429">
        <v>4.3190109999999997</v>
      </c>
      <c r="F23032" s="429">
        <v>10.724065999999993</v>
      </c>
    </row>
    <row r="23033" spans="1:6" x14ac:dyDescent="0.3">
      <c r="A23033" s="336">
        <v>72824</v>
      </c>
      <c r="B23033" s="2" t="s">
        <v>295</v>
      </c>
      <c r="C23033" s="429">
        <v>7.3149550000000003</v>
      </c>
      <c r="D23033" s="429">
        <v>3.2265790000000001</v>
      </c>
      <c r="E23033" s="429">
        <v>4.0883760000000002</v>
      </c>
      <c r="F23033" s="429">
        <v>10.526691999999997</v>
      </c>
    </row>
    <row r="23034" spans="1:6" x14ac:dyDescent="0.3">
      <c r="A23034" s="336">
        <v>72826</v>
      </c>
      <c r="B23034" s="2" t="s">
        <v>295</v>
      </c>
      <c r="C23034" s="429">
        <v>7.2704769999999996</v>
      </c>
      <c r="D23034" s="429">
        <v>3.3105790000000002</v>
      </c>
      <c r="E23034" s="429">
        <v>3.9598979999999995</v>
      </c>
      <c r="F23034" s="429">
        <v>10.098716000000003</v>
      </c>
    </row>
    <row r="23035" spans="1:6" x14ac:dyDescent="0.3">
      <c r="A23035" s="336">
        <v>72827</v>
      </c>
      <c r="B23035" s="2" t="s">
        <v>298</v>
      </c>
      <c r="C23035" s="429">
        <v>6.5613770000000002</v>
      </c>
      <c r="D23035" s="429">
        <v>2.695926</v>
      </c>
      <c r="E23035" s="429">
        <v>3.8654510000000002</v>
      </c>
      <c r="F23035" s="429">
        <v>8.8939970000000059</v>
      </c>
    </row>
    <row r="23036" spans="1:6" x14ac:dyDescent="0.3">
      <c r="A23036" s="336">
        <v>72828</v>
      </c>
      <c r="B23036" s="2" t="s">
        <v>298</v>
      </c>
      <c r="C23036" s="429">
        <v>6.575755</v>
      </c>
      <c r="D23036" s="429">
        <v>2.6884640000000002</v>
      </c>
      <c r="E23036" s="429">
        <v>3.8872909999999998</v>
      </c>
      <c r="F23036" s="429">
        <v>9.1535909999999987</v>
      </c>
    </row>
    <row r="23037" spans="1:6" x14ac:dyDescent="0.3">
      <c r="A23037" s="336">
        <v>72830</v>
      </c>
      <c r="B23037" s="2" t="s">
        <v>295</v>
      </c>
      <c r="C23037" s="429">
        <v>7.1470209999999996</v>
      </c>
      <c r="D23037" s="429">
        <v>3.0414759999999998</v>
      </c>
      <c r="E23037" s="429">
        <v>4.1055449999999993</v>
      </c>
      <c r="F23037" s="429">
        <v>9.8102000000000018</v>
      </c>
    </row>
    <row r="23038" spans="1:6" x14ac:dyDescent="0.3">
      <c r="A23038" s="336">
        <v>72832</v>
      </c>
      <c r="B23038" s="2" t="s">
        <v>295</v>
      </c>
      <c r="C23038" s="429">
        <v>7.3022220000000004</v>
      </c>
      <c r="D23038" s="429">
        <v>3.0532889999999999</v>
      </c>
      <c r="E23038" s="429">
        <v>4.248933000000001</v>
      </c>
      <c r="F23038" s="429">
        <v>11.968381000000015</v>
      </c>
    </row>
    <row r="23039" spans="1:6" x14ac:dyDescent="0.3">
      <c r="A23039" s="336">
        <v>72833</v>
      </c>
      <c r="B23039" s="2" t="s">
        <v>295</v>
      </c>
      <c r="C23039" s="429">
        <v>7.3037299999999998</v>
      </c>
      <c r="D23039" s="429">
        <v>3.3002349999999998</v>
      </c>
      <c r="E23039" s="429">
        <v>4.003495</v>
      </c>
      <c r="F23039" s="429">
        <v>9.9756100000000032</v>
      </c>
    </row>
    <row r="23040" spans="1:6" x14ac:dyDescent="0.3">
      <c r="A23040" s="336">
        <v>72834</v>
      </c>
      <c r="B23040" s="2" t="s">
        <v>295</v>
      </c>
      <c r="C23040" s="429">
        <v>7.337237</v>
      </c>
      <c r="D23040" s="429">
        <v>3.1092740000000001</v>
      </c>
      <c r="E23040" s="429">
        <v>4.2279629999999999</v>
      </c>
      <c r="F23040" s="429">
        <v>10.95078800000001</v>
      </c>
    </row>
    <row r="23041" spans="1:6" x14ac:dyDescent="0.3">
      <c r="A23041" s="336">
        <v>72835</v>
      </c>
      <c r="B23041" s="2" t="s">
        <v>295</v>
      </c>
      <c r="C23041" s="429">
        <v>7.325647</v>
      </c>
      <c r="D23041" s="429">
        <v>3.091764</v>
      </c>
      <c r="E23041" s="429">
        <v>4.2338830000000005</v>
      </c>
      <c r="F23041" s="429">
        <v>11.077325000000002</v>
      </c>
    </row>
    <row r="23042" spans="1:6" x14ac:dyDescent="0.3">
      <c r="A23042" s="336">
        <v>72837</v>
      </c>
      <c r="B23042" s="2" t="s">
        <v>295</v>
      </c>
      <c r="C23042" s="429">
        <v>7.2073850000000004</v>
      </c>
      <c r="D23042" s="429">
        <v>3.0336539999999999</v>
      </c>
      <c r="E23042" s="429">
        <v>4.1737310000000001</v>
      </c>
      <c r="F23042" s="429">
        <v>9.8826939999999937</v>
      </c>
    </row>
    <row r="23043" spans="1:6" x14ac:dyDescent="0.3">
      <c r="A23043" s="336">
        <v>72838</v>
      </c>
      <c r="B23043" s="2" t="s">
        <v>298</v>
      </c>
      <c r="C23043" s="429">
        <v>6.5371350000000001</v>
      </c>
      <c r="D23043" s="429">
        <v>2.6992039999999999</v>
      </c>
      <c r="E23043" s="429">
        <v>3.8379310000000002</v>
      </c>
      <c r="F23043" s="429">
        <v>8.3748779999999954</v>
      </c>
    </row>
    <row r="23044" spans="1:6" x14ac:dyDescent="0.3">
      <c r="A23044" s="336">
        <v>72839</v>
      </c>
      <c r="B23044" s="2" t="s">
        <v>295</v>
      </c>
      <c r="C23044" s="429">
        <v>7.2206469999999996</v>
      </c>
      <c r="D23044" s="429">
        <v>3.0412919999999999</v>
      </c>
      <c r="E23044" s="429">
        <v>4.1793549999999993</v>
      </c>
      <c r="F23044" s="429">
        <v>10.192039999999992</v>
      </c>
    </row>
    <row r="23045" spans="1:6" x14ac:dyDescent="0.3">
      <c r="A23045" s="336">
        <v>72840</v>
      </c>
      <c r="B23045" s="2" t="s">
        <v>295</v>
      </c>
      <c r="C23045" s="429">
        <v>7.2901210000000001</v>
      </c>
      <c r="D23045" s="429">
        <v>3.0338310000000002</v>
      </c>
      <c r="E23045" s="429">
        <v>4.2562899999999999</v>
      </c>
      <c r="F23045" s="429">
        <v>11.81301599999999</v>
      </c>
    </row>
    <row r="23046" spans="1:6" x14ac:dyDescent="0.3">
      <c r="A23046" s="336">
        <v>72841</v>
      </c>
      <c r="B23046" s="2" t="s">
        <v>298</v>
      </c>
      <c r="C23046" s="429">
        <v>6.508534</v>
      </c>
      <c r="D23046" s="429">
        <v>2.6924549999999998</v>
      </c>
      <c r="E23046" s="429">
        <v>3.8160790000000002</v>
      </c>
      <c r="F23046" s="429">
        <v>7.5733399999999946</v>
      </c>
    </row>
    <row r="23047" spans="1:6" x14ac:dyDescent="0.3">
      <c r="A23047" s="336">
        <v>72842</v>
      </c>
      <c r="B23047" s="2" t="s">
        <v>295</v>
      </c>
      <c r="C23047" s="429">
        <v>7.2695869999999996</v>
      </c>
      <c r="D23047" s="429">
        <v>3.3021850000000001</v>
      </c>
      <c r="E23047" s="429">
        <v>3.9674019999999994</v>
      </c>
      <c r="F23047" s="429">
        <v>9.9778559999999956</v>
      </c>
    </row>
    <row r="23048" spans="1:6" x14ac:dyDescent="0.3">
      <c r="A23048" s="336">
        <v>72843</v>
      </c>
      <c r="B23048" s="2" t="s">
        <v>295</v>
      </c>
      <c r="C23048" s="429">
        <v>7.1000569999999996</v>
      </c>
      <c r="D23048" s="429">
        <v>3.0555379999999999</v>
      </c>
      <c r="E23048" s="429">
        <v>4.0445189999999993</v>
      </c>
      <c r="F23048" s="429">
        <v>8.6066729999999936</v>
      </c>
    </row>
    <row r="23049" spans="1:6" x14ac:dyDescent="0.3">
      <c r="A23049" s="336">
        <v>72845</v>
      </c>
      <c r="B23049" s="2" t="s">
        <v>295</v>
      </c>
      <c r="C23049" s="429">
        <v>7.3313199999999998</v>
      </c>
      <c r="D23049" s="429">
        <v>3.0398800000000001</v>
      </c>
      <c r="E23049" s="429">
        <v>4.2914399999999997</v>
      </c>
      <c r="F23049" s="429">
        <v>11.573003</v>
      </c>
    </row>
    <row r="23050" spans="1:6" x14ac:dyDescent="0.3">
      <c r="A23050" s="336">
        <v>72846</v>
      </c>
      <c r="B23050" s="2" t="s">
        <v>295</v>
      </c>
      <c r="C23050" s="429">
        <v>7.2806769999999998</v>
      </c>
      <c r="D23050" s="429">
        <v>3.0282309999999999</v>
      </c>
      <c r="E23050" s="429">
        <v>4.2524459999999999</v>
      </c>
      <c r="F23050" s="429">
        <v>10.965155999999986</v>
      </c>
    </row>
    <row r="23051" spans="1:6" x14ac:dyDescent="0.3">
      <c r="A23051" s="336">
        <v>72847</v>
      </c>
      <c r="B23051" s="2" t="s">
        <v>295</v>
      </c>
      <c r="C23051" s="429">
        <v>7.3204029999999998</v>
      </c>
      <c r="D23051" s="429">
        <v>3.0351759999999999</v>
      </c>
      <c r="E23051" s="429">
        <v>4.2852269999999999</v>
      </c>
      <c r="F23051" s="429">
        <v>11.192176999999994</v>
      </c>
    </row>
    <row r="23052" spans="1:6" x14ac:dyDescent="0.3">
      <c r="A23052" s="336">
        <v>72851</v>
      </c>
      <c r="B23052" s="2" t="s">
        <v>295</v>
      </c>
      <c r="C23052" s="429">
        <v>7.3049749999999998</v>
      </c>
      <c r="D23052" s="429">
        <v>3.1117910000000002</v>
      </c>
      <c r="E23052" s="429">
        <v>4.1931839999999996</v>
      </c>
      <c r="F23052" s="429">
        <v>11.101141000000013</v>
      </c>
    </row>
    <row r="23053" spans="1:6" x14ac:dyDescent="0.3">
      <c r="A23053" s="336">
        <v>72852</v>
      </c>
      <c r="B23053" s="2" t="s">
        <v>295</v>
      </c>
      <c r="C23053" s="429">
        <v>7.0119170000000004</v>
      </c>
      <c r="D23053" s="429">
        <v>3.030097</v>
      </c>
      <c r="E23053" s="429">
        <v>3.9818200000000004</v>
      </c>
      <c r="F23053" s="429">
        <v>8.5775310000000005</v>
      </c>
    </row>
    <row r="23054" spans="1:6" x14ac:dyDescent="0.3">
      <c r="A23054" s="336">
        <v>72853</v>
      </c>
      <c r="B23054" s="2" t="s">
        <v>295</v>
      </c>
      <c r="C23054" s="429">
        <v>7.3267290000000003</v>
      </c>
      <c r="D23054" s="429">
        <v>3.1503040000000002</v>
      </c>
      <c r="E23054" s="429">
        <v>4.1764250000000001</v>
      </c>
      <c r="F23054" s="429">
        <v>10.649176000000004</v>
      </c>
    </row>
    <row r="23055" spans="1:6" x14ac:dyDescent="0.3">
      <c r="A23055" s="336">
        <v>72854</v>
      </c>
      <c r="B23055" s="2" t="s">
        <v>295</v>
      </c>
      <c r="C23055" s="429">
        <v>7.0450080000000002</v>
      </c>
      <c r="D23055" s="429">
        <v>3.0662769999999999</v>
      </c>
      <c r="E23055" s="429">
        <v>3.9787310000000002</v>
      </c>
      <c r="F23055" s="429">
        <v>8.6024200000000022</v>
      </c>
    </row>
    <row r="23056" spans="1:6" x14ac:dyDescent="0.3">
      <c r="A23056" s="336">
        <v>72855</v>
      </c>
      <c r="B23056" s="2" t="s">
        <v>295</v>
      </c>
      <c r="C23056" s="429">
        <v>7.2879810000000003</v>
      </c>
      <c r="D23056" s="429">
        <v>3.1763759999999999</v>
      </c>
      <c r="E23056" s="429">
        <v>4.1116050000000008</v>
      </c>
      <c r="F23056" s="429">
        <v>11.083632999999999</v>
      </c>
    </row>
    <row r="23057" spans="1:6" x14ac:dyDescent="0.3">
      <c r="A23057" s="336">
        <v>72856</v>
      </c>
      <c r="B23057" s="2" t="s">
        <v>295</v>
      </c>
      <c r="C23057" s="429">
        <v>6.9964719999999998</v>
      </c>
      <c r="D23057" s="429">
        <v>3.0913300000000001</v>
      </c>
      <c r="E23057" s="429">
        <v>3.9051419999999997</v>
      </c>
      <c r="F23057" s="429">
        <v>7.6316760000000059</v>
      </c>
    </row>
    <row r="23058" spans="1:6" x14ac:dyDescent="0.3">
      <c r="A23058" s="336">
        <v>72857</v>
      </c>
      <c r="B23058" s="2" t="s">
        <v>298</v>
      </c>
      <c r="C23058" s="429">
        <v>6.5344199999999999</v>
      </c>
      <c r="D23058" s="429">
        <v>2.6739000000000002</v>
      </c>
      <c r="E23058" s="429">
        <v>3.8605199999999997</v>
      </c>
      <c r="F23058" s="429">
        <v>8.474813999999995</v>
      </c>
    </row>
    <row r="23059" spans="1:6" x14ac:dyDescent="0.3">
      <c r="A23059" s="336">
        <v>72858</v>
      </c>
      <c r="B23059" s="2" t="s">
        <v>295</v>
      </c>
      <c r="C23059" s="429">
        <v>7.3280760000000003</v>
      </c>
      <c r="D23059" s="429">
        <v>3.0262359999999999</v>
      </c>
      <c r="E23059" s="429">
        <v>4.3018400000000003</v>
      </c>
      <c r="F23059" s="429">
        <v>11.006087999999991</v>
      </c>
    </row>
    <row r="23060" spans="1:6" x14ac:dyDescent="0.3">
      <c r="A23060" s="336">
        <v>72860</v>
      </c>
      <c r="B23060" s="2" t="s">
        <v>295</v>
      </c>
      <c r="C23060" s="429">
        <v>7.264043</v>
      </c>
      <c r="D23060" s="429">
        <v>3.34314</v>
      </c>
      <c r="E23060" s="429">
        <v>3.920903</v>
      </c>
      <c r="F23060" s="429">
        <v>9.4308990000000037</v>
      </c>
    </row>
    <row r="23061" spans="1:6" x14ac:dyDescent="0.3">
      <c r="A23061" s="336">
        <v>72863</v>
      </c>
      <c r="B23061" s="2" t="s">
        <v>295</v>
      </c>
      <c r="C23061" s="429">
        <v>7.3191449999999998</v>
      </c>
      <c r="D23061" s="429">
        <v>3.0652439999999999</v>
      </c>
      <c r="E23061" s="429">
        <v>4.2539009999999999</v>
      </c>
      <c r="F23061" s="429">
        <v>11.760830000000013</v>
      </c>
    </row>
    <row r="23062" spans="1:6" x14ac:dyDescent="0.3">
      <c r="A23062" s="336">
        <v>72865</v>
      </c>
      <c r="B23062" s="2" t="s">
        <v>295</v>
      </c>
      <c r="C23062" s="429">
        <v>7.287261</v>
      </c>
      <c r="D23062" s="429">
        <v>3.1210230000000001</v>
      </c>
      <c r="E23062" s="429">
        <v>4.1662379999999999</v>
      </c>
      <c r="F23062" s="429">
        <v>11.315676999999987</v>
      </c>
    </row>
    <row r="23063" spans="1:6" x14ac:dyDescent="0.3">
      <c r="A23063" s="336">
        <v>72901</v>
      </c>
      <c r="B23063" s="2" t="s">
        <v>295</v>
      </c>
      <c r="C23063" s="429">
        <v>7.3772640000000003</v>
      </c>
      <c r="D23063" s="429">
        <v>2.951635</v>
      </c>
      <c r="E23063" s="429">
        <v>4.4256290000000007</v>
      </c>
      <c r="F23063" s="429">
        <v>12.696391000000013</v>
      </c>
    </row>
    <row r="23064" spans="1:6" x14ac:dyDescent="0.3">
      <c r="A23064" s="336">
        <v>72903</v>
      </c>
      <c r="B23064" s="2" t="s">
        <v>295</v>
      </c>
      <c r="C23064" s="429">
        <v>7.3704809999999998</v>
      </c>
      <c r="D23064" s="429">
        <v>2.9790920000000001</v>
      </c>
      <c r="E23064" s="429">
        <v>4.3913890000000002</v>
      </c>
      <c r="F23064" s="429">
        <v>12.541635999999997</v>
      </c>
    </row>
    <row r="23065" spans="1:6" x14ac:dyDescent="0.3">
      <c r="A23065" s="336">
        <v>72904</v>
      </c>
      <c r="B23065" s="2" t="s">
        <v>295</v>
      </c>
      <c r="C23065" s="429">
        <v>7.3690519999999999</v>
      </c>
      <c r="D23065" s="429">
        <v>2.9107349999999999</v>
      </c>
      <c r="E23065" s="429">
        <v>4.4583170000000001</v>
      </c>
      <c r="F23065" s="429">
        <v>12.713348999999987</v>
      </c>
    </row>
    <row r="23066" spans="1:6" x14ac:dyDescent="0.3">
      <c r="A23066" s="336">
        <v>72905</v>
      </c>
      <c r="B23066" s="2" t="s">
        <v>295</v>
      </c>
      <c r="C23066" s="429">
        <v>7.3600349999999999</v>
      </c>
      <c r="D23066" s="429">
        <v>3.126503</v>
      </c>
      <c r="E23066" s="429">
        <v>4.2335320000000003</v>
      </c>
      <c r="F23066" s="429">
        <v>11.731064999999994</v>
      </c>
    </row>
    <row r="23067" spans="1:6" x14ac:dyDescent="0.3">
      <c r="A23067" s="336">
        <v>72908</v>
      </c>
      <c r="B23067" s="2" t="s">
        <v>295</v>
      </c>
      <c r="C23067" s="429">
        <v>7.3785210000000001</v>
      </c>
      <c r="D23067" s="429">
        <v>3.0159820000000002</v>
      </c>
      <c r="E23067" s="429">
        <v>4.3625389999999999</v>
      </c>
      <c r="F23067" s="429">
        <v>12.54766</v>
      </c>
    </row>
    <row r="23068" spans="1:6" x14ac:dyDescent="0.3">
      <c r="A23068" s="336">
        <v>72916</v>
      </c>
      <c r="B23068" s="2" t="s">
        <v>295</v>
      </c>
      <c r="C23068" s="429">
        <v>7.37392</v>
      </c>
      <c r="D23068" s="429">
        <v>3.0745070000000001</v>
      </c>
      <c r="E23068" s="429">
        <v>4.2994129999999995</v>
      </c>
      <c r="F23068" s="429">
        <v>12.311315999999998</v>
      </c>
    </row>
    <row r="23069" spans="1:6" x14ac:dyDescent="0.3">
      <c r="A23069" s="336">
        <v>72921</v>
      </c>
      <c r="B23069" s="2" t="s">
        <v>295</v>
      </c>
      <c r="C23069" s="429">
        <v>7.3103569999999998</v>
      </c>
      <c r="D23069" s="429">
        <v>2.905554</v>
      </c>
      <c r="E23069" s="429">
        <v>4.4048029999999994</v>
      </c>
      <c r="F23069" s="429">
        <v>12.044064000000006</v>
      </c>
    </row>
    <row r="23070" spans="1:6" x14ac:dyDescent="0.3">
      <c r="A23070" s="336">
        <v>72923</v>
      </c>
      <c r="B23070" s="2" t="s">
        <v>295</v>
      </c>
      <c r="C23070" s="429">
        <v>7.3658080000000004</v>
      </c>
      <c r="D23070" s="429">
        <v>3.01275</v>
      </c>
      <c r="E23070" s="429">
        <v>4.3530580000000008</v>
      </c>
      <c r="F23070" s="429">
        <v>12.358467000000012</v>
      </c>
    </row>
    <row r="23071" spans="1:6" x14ac:dyDescent="0.3">
      <c r="A23071" s="336">
        <v>72926</v>
      </c>
      <c r="B23071" s="2" t="s">
        <v>298</v>
      </c>
      <c r="C23071" s="429">
        <v>6.4685129999999997</v>
      </c>
      <c r="D23071" s="429">
        <v>2.5828069999999999</v>
      </c>
      <c r="E23071" s="429">
        <v>3.8857059999999999</v>
      </c>
      <c r="F23071" s="429">
        <v>5.5478490000000065</v>
      </c>
    </row>
    <row r="23072" spans="1:6" x14ac:dyDescent="0.3">
      <c r="A23072" s="336">
        <v>72927</v>
      </c>
      <c r="B23072" s="2" t="s">
        <v>295</v>
      </c>
      <c r="C23072" s="429">
        <v>7.2944129999999996</v>
      </c>
      <c r="D23072" s="429">
        <v>3.3416399999999999</v>
      </c>
      <c r="E23072" s="429">
        <v>3.9527729999999996</v>
      </c>
      <c r="F23072" s="429">
        <v>10.209958999999984</v>
      </c>
    </row>
    <row r="23073" spans="1:6" x14ac:dyDescent="0.3">
      <c r="A23073" s="336">
        <v>72928</v>
      </c>
      <c r="B23073" s="2" t="s">
        <v>295</v>
      </c>
      <c r="C23073" s="429">
        <v>7.3155060000000001</v>
      </c>
      <c r="D23073" s="429">
        <v>3.109639</v>
      </c>
      <c r="E23073" s="429">
        <v>4.2058669999999996</v>
      </c>
      <c r="F23073" s="429">
        <v>11.686897000000002</v>
      </c>
    </row>
    <row r="23074" spans="1:6" x14ac:dyDescent="0.3">
      <c r="A23074" s="336">
        <v>72930</v>
      </c>
      <c r="B23074" s="2" t="s">
        <v>295</v>
      </c>
      <c r="C23074" s="429">
        <v>7.2838989999999999</v>
      </c>
      <c r="D23074" s="429">
        <v>2.96427</v>
      </c>
      <c r="E23074" s="429">
        <v>4.3196289999999999</v>
      </c>
      <c r="F23074" s="429">
        <v>12.019641</v>
      </c>
    </row>
    <row r="23075" spans="1:6" x14ac:dyDescent="0.3">
      <c r="A23075" s="336">
        <v>72932</v>
      </c>
      <c r="B23075" s="2" t="s">
        <v>295</v>
      </c>
      <c r="C23075" s="429">
        <v>7.2666719999999998</v>
      </c>
      <c r="D23075" s="429">
        <v>2.808046</v>
      </c>
      <c r="E23075" s="429">
        <v>4.4586259999999998</v>
      </c>
      <c r="F23075" s="429">
        <v>11.605280999999991</v>
      </c>
    </row>
    <row r="23076" spans="1:6" x14ac:dyDescent="0.3">
      <c r="A23076" s="336">
        <v>72933</v>
      </c>
      <c r="B23076" s="2" t="s">
        <v>295</v>
      </c>
      <c r="C23076" s="429">
        <v>7.3401670000000001</v>
      </c>
      <c r="D23076" s="429">
        <v>3.0611199999999998</v>
      </c>
      <c r="E23076" s="429">
        <v>4.2790470000000003</v>
      </c>
      <c r="F23076" s="429">
        <v>11.872260000000004</v>
      </c>
    </row>
    <row r="23077" spans="1:6" x14ac:dyDescent="0.3">
      <c r="A23077" s="336">
        <v>72934</v>
      </c>
      <c r="B23077" s="2" t="s">
        <v>295</v>
      </c>
      <c r="C23077" s="429">
        <v>7.1497849999999996</v>
      </c>
      <c r="D23077" s="429">
        <v>2.7731599999999998</v>
      </c>
      <c r="E23077" s="429">
        <v>4.3766249999999998</v>
      </c>
      <c r="F23077" s="429">
        <v>10.58995500000001</v>
      </c>
    </row>
    <row r="23078" spans="1:6" x14ac:dyDescent="0.3">
      <c r="A23078" s="336">
        <v>72936</v>
      </c>
      <c r="B23078" s="2" t="s">
        <v>295</v>
      </c>
      <c r="C23078" s="429">
        <v>7.3490880000000001</v>
      </c>
      <c r="D23078" s="429">
        <v>3.2141989999999998</v>
      </c>
      <c r="E23078" s="429">
        <v>4.1348890000000003</v>
      </c>
      <c r="F23078" s="429">
        <v>11.296759999999999</v>
      </c>
    </row>
    <row r="23079" spans="1:6" x14ac:dyDescent="0.3">
      <c r="A23079" s="336">
        <v>72937</v>
      </c>
      <c r="B23079" s="2" t="s">
        <v>295</v>
      </c>
      <c r="C23079" s="429">
        <v>7.3526220000000002</v>
      </c>
      <c r="D23079" s="429">
        <v>3.232316</v>
      </c>
      <c r="E23079" s="429">
        <v>4.1203060000000002</v>
      </c>
      <c r="F23079" s="429">
        <v>11.436255999999993</v>
      </c>
    </row>
    <row r="23080" spans="1:6" x14ac:dyDescent="0.3">
      <c r="A23080" s="336">
        <v>72938</v>
      </c>
      <c r="B23080" s="2" t="s">
        <v>298</v>
      </c>
      <c r="C23080" s="429">
        <v>6.6282240000000003</v>
      </c>
      <c r="D23080" s="429">
        <v>2.710445</v>
      </c>
      <c r="E23080" s="429">
        <v>3.9177790000000003</v>
      </c>
      <c r="F23080" s="429">
        <v>9.9121750000000119</v>
      </c>
    </row>
    <row r="23081" spans="1:6" x14ac:dyDescent="0.3">
      <c r="A23081" s="336">
        <v>72940</v>
      </c>
      <c r="B23081" s="2" t="s">
        <v>295</v>
      </c>
      <c r="C23081" s="429">
        <v>7.3309049999999996</v>
      </c>
      <c r="D23081" s="429">
        <v>3.316465</v>
      </c>
      <c r="E23081" s="429">
        <v>4.0144399999999996</v>
      </c>
      <c r="F23081" s="429">
        <v>10.70676499999999</v>
      </c>
    </row>
    <row r="23082" spans="1:6" x14ac:dyDescent="0.3">
      <c r="A23082" s="336">
        <v>72941</v>
      </c>
      <c r="B23082" s="2" t="s">
        <v>295</v>
      </c>
      <c r="C23082" s="429">
        <v>7.3617489999999997</v>
      </c>
      <c r="D23082" s="429">
        <v>3.008686</v>
      </c>
      <c r="E23082" s="429">
        <v>4.3530629999999997</v>
      </c>
      <c r="F23082" s="429">
        <v>12.214921000000004</v>
      </c>
    </row>
    <row r="23083" spans="1:6" x14ac:dyDescent="0.3">
      <c r="A23083" s="336">
        <v>72943</v>
      </c>
      <c r="B23083" s="2" t="s">
        <v>295</v>
      </c>
      <c r="C23083" s="429">
        <v>7.2978940000000003</v>
      </c>
      <c r="D23083" s="429">
        <v>3.2532009999999998</v>
      </c>
      <c r="E23083" s="429">
        <v>4.0446930000000005</v>
      </c>
      <c r="F23083" s="429">
        <v>10.826812000000011</v>
      </c>
    </row>
    <row r="23084" spans="1:6" x14ac:dyDescent="0.3">
      <c r="A23084" s="336">
        <v>72944</v>
      </c>
      <c r="B23084" s="2" t="s">
        <v>298</v>
      </c>
      <c r="C23084" s="429">
        <v>6.6153719999999998</v>
      </c>
      <c r="D23084" s="429">
        <v>2.6571060000000002</v>
      </c>
      <c r="E23084" s="429">
        <v>3.9582659999999996</v>
      </c>
      <c r="F23084" s="429">
        <v>9.5169530000000009</v>
      </c>
    </row>
    <row r="23085" spans="1:6" x14ac:dyDescent="0.3">
      <c r="A23085" s="336">
        <v>72946</v>
      </c>
      <c r="B23085" s="2" t="s">
        <v>295</v>
      </c>
      <c r="C23085" s="429">
        <v>7.1171150000000001</v>
      </c>
      <c r="D23085" s="429">
        <v>2.819296</v>
      </c>
      <c r="E23085" s="429">
        <v>4.2978190000000005</v>
      </c>
      <c r="F23085" s="429">
        <v>10.258143999999994</v>
      </c>
    </row>
    <row r="23086" spans="1:6" x14ac:dyDescent="0.3">
      <c r="A23086" s="336">
        <v>72947</v>
      </c>
      <c r="B23086" s="2" t="s">
        <v>295</v>
      </c>
      <c r="C23086" s="429">
        <v>7.2488989999999998</v>
      </c>
      <c r="D23086" s="429">
        <v>2.8840080000000001</v>
      </c>
      <c r="E23086" s="429">
        <v>4.3648910000000001</v>
      </c>
      <c r="F23086" s="429">
        <v>11.606673000000001</v>
      </c>
    </row>
    <row r="23087" spans="1:6" x14ac:dyDescent="0.3">
      <c r="A23087" s="336">
        <v>72948</v>
      </c>
      <c r="B23087" s="2" t="s">
        <v>295</v>
      </c>
      <c r="C23087" s="429">
        <v>7.2052930000000002</v>
      </c>
      <c r="D23087" s="429">
        <v>2.7655110000000001</v>
      </c>
      <c r="E23087" s="429">
        <v>4.4397820000000001</v>
      </c>
      <c r="F23087" s="429">
        <v>11.105539999999991</v>
      </c>
    </row>
    <row r="23088" spans="1:6" x14ac:dyDescent="0.3">
      <c r="A23088" s="336">
        <v>72949</v>
      </c>
      <c r="B23088" s="2" t="s">
        <v>295</v>
      </c>
      <c r="C23088" s="429">
        <v>7.1341279999999996</v>
      </c>
      <c r="D23088" s="429">
        <v>2.951562</v>
      </c>
      <c r="E23088" s="429">
        <v>4.1825659999999996</v>
      </c>
      <c r="F23088" s="429">
        <v>10.444320000000005</v>
      </c>
    </row>
    <row r="23089" spans="1:6" x14ac:dyDescent="0.3">
      <c r="A23089" s="336">
        <v>72950</v>
      </c>
      <c r="B23089" s="2" t="s">
        <v>298</v>
      </c>
      <c r="C23089" s="429">
        <v>6.4815069999999997</v>
      </c>
      <c r="D23089" s="429">
        <v>2.6480939999999999</v>
      </c>
      <c r="E23089" s="429">
        <v>3.8334129999999997</v>
      </c>
      <c r="F23089" s="429">
        <v>6.4709369999999922</v>
      </c>
    </row>
    <row r="23090" spans="1:6" x14ac:dyDescent="0.3">
      <c r="A23090" s="336">
        <v>72951</v>
      </c>
      <c r="B23090" s="2" t="s">
        <v>295</v>
      </c>
      <c r="C23090" s="429">
        <v>7.3092480000000002</v>
      </c>
      <c r="D23090" s="429">
        <v>3.1142159999999999</v>
      </c>
      <c r="E23090" s="429">
        <v>4.1950320000000003</v>
      </c>
      <c r="F23090" s="429">
        <v>11.691131000000006</v>
      </c>
    </row>
    <row r="23091" spans="1:6" x14ac:dyDescent="0.3">
      <c r="A23091" s="336">
        <v>72952</v>
      </c>
      <c r="B23091" s="2" t="s">
        <v>295</v>
      </c>
      <c r="C23091" s="429">
        <v>7.2525539999999999</v>
      </c>
      <c r="D23091" s="429">
        <v>2.8359730000000001</v>
      </c>
      <c r="E23091" s="429">
        <v>4.4165809999999999</v>
      </c>
      <c r="F23091" s="429">
        <v>11.531931</v>
      </c>
    </row>
    <row r="23092" spans="1:6" x14ac:dyDescent="0.3">
      <c r="A23092" s="336">
        <v>72955</v>
      </c>
      <c r="B23092" s="2" t="s">
        <v>295</v>
      </c>
      <c r="C23092" s="429">
        <v>7.3054779999999999</v>
      </c>
      <c r="D23092" s="429">
        <v>2.801358</v>
      </c>
      <c r="E23092" s="429">
        <v>4.5041200000000003</v>
      </c>
      <c r="F23092" s="429">
        <v>11.823018000000005</v>
      </c>
    </row>
    <row r="23093" spans="1:6" x14ac:dyDescent="0.3">
      <c r="A23093" s="336">
        <v>72956</v>
      </c>
      <c r="B23093" s="2" t="s">
        <v>295</v>
      </c>
      <c r="C23093" s="429">
        <v>7.3416119999999996</v>
      </c>
      <c r="D23093" s="429">
        <v>2.886142</v>
      </c>
      <c r="E23093" s="429">
        <v>4.45547</v>
      </c>
      <c r="F23093" s="429">
        <v>12.352668999999992</v>
      </c>
    </row>
    <row r="23094" spans="1:6" x14ac:dyDescent="0.3">
      <c r="A23094" s="336">
        <v>72958</v>
      </c>
      <c r="B23094" s="2" t="s">
        <v>298</v>
      </c>
      <c r="C23094" s="429">
        <v>6.5366210000000002</v>
      </c>
      <c r="D23094" s="429">
        <v>2.6590560000000001</v>
      </c>
      <c r="E23094" s="429">
        <v>3.8775650000000002</v>
      </c>
      <c r="F23094" s="429">
        <v>7.8323050000000052</v>
      </c>
    </row>
    <row r="23095" spans="1:6" x14ac:dyDescent="0.3">
      <c r="A23095" s="336">
        <v>72959</v>
      </c>
      <c r="B23095" s="2" t="s">
        <v>295</v>
      </c>
      <c r="C23095" s="429">
        <v>7.0201520000000004</v>
      </c>
      <c r="D23095" s="429">
        <v>2.7526090000000001</v>
      </c>
      <c r="E23095" s="429">
        <v>4.2675429999999999</v>
      </c>
      <c r="F23095" s="429">
        <v>9.4532799999999995</v>
      </c>
    </row>
    <row r="23096" spans="1:6" x14ac:dyDescent="0.3">
      <c r="A23096" s="336">
        <v>73002</v>
      </c>
      <c r="B23096" s="2" t="s">
        <v>295</v>
      </c>
      <c r="C23096" s="429">
        <v>9.194998</v>
      </c>
      <c r="D23096" s="429">
        <v>1.9776929999999999</v>
      </c>
      <c r="E23096" s="429">
        <v>7.2173049999999996</v>
      </c>
      <c r="F23096" s="429">
        <v>35.470985999999996</v>
      </c>
    </row>
    <row r="23097" spans="1:6" x14ac:dyDescent="0.3">
      <c r="A23097" s="336">
        <v>73003</v>
      </c>
      <c r="B23097" s="2" t="s">
        <v>295</v>
      </c>
      <c r="C23097" s="429">
        <v>9.1199829999999995</v>
      </c>
      <c r="D23097" s="429">
        <v>2.267954</v>
      </c>
      <c r="E23097" s="429">
        <v>6.8520289999999999</v>
      </c>
      <c r="F23097" s="429">
        <v>31.833816999999996</v>
      </c>
    </row>
    <row r="23098" spans="1:6" x14ac:dyDescent="0.3">
      <c r="A23098" s="336">
        <v>73004</v>
      </c>
      <c r="B23098" s="2" t="s">
        <v>295</v>
      </c>
      <c r="C23098" s="429">
        <v>9.2115639999999992</v>
      </c>
      <c r="D23098" s="429">
        <v>2.0101490000000002</v>
      </c>
      <c r="E23098" s="429">
        <v>7.201414999999999</v>
      </c>
      <c r="F23098" s="429">
        <v>35.400385999999997</v>
      </c>
    </row>
    <row r="23099" spans="1:6" x14ac:dyDescent="0.3">
      <c r="A23099" s="336">
        <v>73005</v>
      </c>
      <c r="B23099" s="2" t="s">
        <v>295</v>
      </c>
      <c r="C23099" s="429">
        <v>9.4864599999999992</v>
      </c>
      <c r="D23099" s="429">
        <v>1.8104579999999999</v>
      </c>
      <c r="E23099" s="429">
        <v>7.6760019999999995</v>
      </c>
      <c r="F23099" s="429">
        <v>38.417910000000006</v>
      </c>
    </row>
    <row r="23100" spans="1:6" x14ac:dyDescent="0.3">
      <c r="A23100" s="336">
        <v>73006</v>
      </c>
      <c r="B23100" s="2" t="s">
        <v>295</v>
      </c>
      <c r="C23100" s="429">
        <v>9.6019459999999999</v>
      </c>
      <c r="D23100" s="429">
        <v>1.819002</v>
      </c>
      <c r="E23100" s="429">
        <v>7.7829439999999996</v>
      </c>
      <c r="F23100" s="429">
        <v>39.664732000000001</v>
      </c>
    </row>
    <row r="23101" spans="1:6" x14ac:dyDescent="0.3">
      <c r="A23101" s="336">
        <v>73007</v>
      </c>
      <c r="B23101" s="2" t="s">
        <v>295</v>
      </c>
      <c r="C23101" s="429">
        <v>9.0191879999999998</v>
      </c>
      <c r="D23101" s="429">
        <v>2.3180269999999998</v>
      </c>
      <c r="E23101" s="429">
        <v>6.7011609999999999</v>
      </c>
      <c r="F23101" s="429">
        <v>30.617196000000003</v>
      </c>
    </row>
    <row r="23102" spans="1:6" x14ac:dyDescent="0.3">
      <c r="A23102" s="336">
        <v>73008</v>
      </c>
      <c r="B23102" s="2" t="s">
        <v>295</v>
      </c>
      <c r="C23102" s="429">
        <v>9.0854060000000008</v>
      </c>
      <c r="D23102" s="429">
        <v>2.1777669999999998</v>
      </c>
      <c r="E23102" s="429">
        <v>6.9076390000000014</v>
      </c>
      <c r="F23102" s="429">
        <v>33.162907000000018</v>
      </c>
    </row>
    <row r="23103" spans="1:6" x14ac:dyDescent="0.3">
      <c r="A23103" s="336">
        <v>73009</v>
      </c>
      <c r="B23103" s="2" t="s">
        <v>295</v>
      </c>
      <c r="C23103" s="429">
        <v>9.4622499999999992</v>
      </c>
      <c r="D23103" s="429">
        <v>1.774664</v>
      </c>
      <c r="E23103" s="429">
        <v>7.6875859999999996</v>
      </c>
      <c r="F23103" s="429">
        <v>38.553257000000002</v>
      </c>
    </row>
    <row r="23104" spans="1:6" x14ac:dyDescent="0.3">
      <c r="A23104" s="336">
        <v>73010</v>
      </c>
      <c r="B23104" s="2" t="s">
        <v>295</v>
      </c>
      <c r="C23104" s="429">
        <v>9.118487</v>
      </c>
      <c r="D23104" s="429">
        <v>2.0965590000000001</v>
      </c>
      <c r="E23104" s="429">
        <v>7.0219279999999999</v>
      </c>
      <c r="F23104" s="429">
        <v>34.005997000000001</v>
      </c>
    </row>
    <row r="23105" spans="1:6" x14ac:dyDescent="0.3">
      <c r="A23105" s="336">
        <v>73011</v>
      </c>
      <c r="B23105" s="2" t="s">
        <v>295</v>
      </c>
      <c r="C23105" s="429">
        <v>9.2292900000000007</v>
      </c>
      <c r="D23105" s="429">
        <v>1.9255100000000001</v>
      </c>
      <c r="E23105" s="429">
        <v>7.3037800000000006</v>
      </c>
      <c r="F23105" s="429">
        <v>35.768424000000003</v>
      </c>
    </row>
    <row r="23106" spans="1:6" x14ac:dyDescent="0.3">
      <c r="A23106" s="336">
        <v>73012</v>
      </c>
      <c r="B23106" s="2" t="s">
        <v>295</v>
      </c>
      <c r="C23106" s="429">
        <v>9.1704450000000008</v>
      </c>
      <c r="D23106" s="429">
        <v>2.1863069999999998</v>
      </c>
      <c r="E23106" s="429">
        <v>6.9841380000000015</v>
      </c>
      <c r="F23106" s="429">
        <v>32.630039999999994</v>
      </c>
    </row>
    <row r="23107" spans="1:6" x14ac:dyDescent="0.3">
      <c r="A23107" s="336">
        <v>73013</v>
      </c>
      <c r="B23107" s="2" t="s">
        <v>295</v>
      </c>
      <c r="C23107" s="429">
        <v>9.0811980000000005</v>
      </c>
      <c r="D23107" s="429">
        <v>2.2808470000000001</v>
      </c>
      <c r="E23107" s="429">
        <v>6.8003510000000009</v>
      </c>
      <c r="F23107" s="429">
        <v>31.965689000000005</v>
      </c>
    </row>
    <row r="23108" spans="1:6" x14ac:dyDescent="0.3">
      <c r="A23108" s="336">
        <v>73014</v>
      </c>
      <c r="B23108" s="2" t="s">
        <v>295</v>
      </c>
      <c r="C23108" s="429">
        <v>9.3965060000000005</v>
      </c>
      <c r="D23108" s="429">
        <v>1.85151</v>
      </c>
      <c r="E23108" s="429">
        <v>7.5449960000000003</v>
      </c>
      <c r="F23108" s="429">
        <v>38.024126999999993</v>
      </c>
    </row>
    <row r="23109" spans="1:6" x14ac:dyDescent="0.3">
      <c r="A23109" s="336">
        <v>73015</v>
      </c>
      <c r="B23109" s="2" t="s">
        <v>295</v>
      </c>
      <c r="C23109" s="429">
        <v>9.6806940000000008</v>
      </c>
      <c r="D23109" s="429">
        <v>1.686302</v>
      </c>
      <c r="E23109" s="429">
        <v>7.9943920000000013</v>
      </c>
      <c r="F23109" s="429">
        <v>40.327526999999996</v>
      </c>
    </row>
    <row r="23110" spans="1:6" x14ac:dyDescent="0.3">
      <c r="A23110" s="336">
        <v>73016</v>
      </c>
      <c r="B23110" s="2" t="s">
        <v>295</v>
      </c>
      <c r="C23110" s="429">
        <v>9.2731729999999999</v>
      </c>
      <c r="D23110" s="429">
        <v>2.0627279999999999</v>
      </c>
      <c r="E23110" s="429">
        <v>7.210445</v>
      </c>
      <c r="F23110" s="429">
        <v>33.534475000000015</v>
      </c>
    </row>
    <row r="23111" spans="1:6" x14ac:dyDescent="0.3">
      <c r="A23111" s="336">
        <v>73017</v>
      </c>
      <c r="B23111" s="2" t="s">
        <v>295</v>
      </c>
      <c r="C23111" s="429">
        <v>9.4576429999999991</v>
      </c>
      <c r="D23111" s="429">
        <v>1.8704019999999999</v>
      </c>
      <c r="E23111" s="429">
        <v>7.5872409999999988</v>
      </c>
      <c r="F23111" s="429">
        <v>38.164354000000003</v>
      </c>
    </row>
    <row r="23112" spans="1:6" x14ac:dyDescent="0.3">
      <c r="A23112" s="336">
        <v>73018</v>
      </c>
      <c r="B23112" s="2" t="s">
        <v>295</v>
      </c>
      <c r="C23112" s="429">
        <v>9.3642640000000004</v>
      </c>
      <c r="D23112" s="429">
        <v>1.8967510000000001</v>
      </c>
      <c r="E23112" s="429">
        <v>7.4675130000000003</v>
      </c>
      <c r="F23112" s="429">
        <v>37.250397999999997</v>
      </c>
    </row>
    <row r="23113" spans="1:6" x14ac:dyDescent="0.3">
      <c r="A23113" s="336">
        <v>73020</v>
      </c>
      <c r="B23113" s="2" t="s">
        <v>295</v>
      </c>
      <c r="C23113" s="429">
        <v>8.895956</v>
      </c>
      <c r="D23113" s="429">
        <v>2.3406310000000001</v>
      </c>
      <c r="E23113" s="429">
        <v>6.5553249999999998</v>
      </c>
      <c r="F23113" s="429">
        <v>30.710766999999993</v>
      </c>
    </row>
    <row r="23114" spans="1:6" x14ac:dyDescent="0.3">
      <c r="A23114" s="336">
        <v>73021</v>
      </c>
      <c r="B23114" s="2" t="s">
        <v>295</v>
      </c>
      <c r="C23114" s="429">
        <v>9.6776099999999996</v>
      </c>
      <c r="D23114" s="429">
        <v>1.6423650000000001</v>
      </c>
      <c r="E23114" s="429">
        <v>8.0352449999999997</v>
      </c>
      <c r="F23114" s="429">
        <v>41.233277999999999</v>
      </c>
    </row>
    <row r="23115" spans="1:6" x14ac:dyDescent="0.3">
      <c r="A23115" s="336">
        <v>73024</v>
      </c>
      <c r="B23115" s="2" t="s">
        <v>295</v>
      </c>
      <c r="C23115" s="429">
        <v>9.7235870000000002</v>
      </c>
      <c r="D23115" s="429">
        <v>1.663019</v>
      </c>
      <c r="E23115" s="429">
        <v>8.060568</v>
      </c>
      <c r="F23115" s="429">
        <v>42.050473000000004</v>
      </c>
    </row>
    <row r="23116" spans="1:6" x14ac:dyDescent="0.3">
      <c r="A23116" s="336">
        <v>73025</v>
      </c>
      <c r="B23116" s="2" t="s">
        <v>295</v>
      </c>
      <c r="C23116" s="429">
        <v>9.2235410000000009</v>
      </c>
      <c r="D23116" s="429">
        <v>2.185273</v>
      </c>
      <c r="E23116" s="429">
        <v>7.0382680000000004</v>
      </c>
      <c r="F23116" s="429">
        <v>32.367784000000022</v>
      </c>
    </row>
    <row r="23117" spans="1:6" x14ac:dyDescent="0.3">
      <c r="A23117" s="336">
        <v>73026</v>
      </c>
      <c r="B23117" s="2" t="s">
        <v>295</v>
      </c>
      <c r="C23117" s="429">
        <v>8.8707399999999996</v>
      </c>
      <c r="D23117" s="429">
        <v>2.258804</v>
      </c>
      <c r="E23117" s="429">
        <v>6.611936</v>
      </c>
      <c r="F23117" s="429">
        <v>30.951275999999989</v>
      </c>
    </row>
    <row r="23118" spans="1:6" x14ac:dyDescent="0.3">
      <c r="A23118" s="336">
        <v>73027</v>
      </c>
      <c r="B23118" s="2" t="s">
        <v>295</v>
      </c>
      <c r="C23118" s="429">
        <v>9.0323139999999995</v>
      </c>
      <c r="D23118" s="429">
        <v>2.2962310000000001</v>
      </c>
      <c r="E23118" s="429">
        <v>6.7360829999999989</v>
      </c>
      <c r="F23118" s="429">
        <v>30.224218999999998</v>
      </c>
    </row>
    <row r="23119" spans="1:6" x14ac:dyDescent="0.3">
      <c r="A23119" s="336">
        <v>73028</v>
      </c>
      <c r="B23119" s="2" t="s">
        <v>295</v>
      </c>
      <c r="C23119" s="429">
        <v>9.274616</v>
      </c>
      <c r="D23119" s="429">
        <v>2.207967</v>
      </c>
      <c r="E23119" s="429">
        <v>7.066649</v>
      </c>
      <c r="F23119" s="429">
        <v>32.488567000000003</v>
      </c>
    </row>
    <row r="23120" spans="1:6" x14ac:dyDescent="0.3">
      <c r="A23120" s="336">
        <v>73029</v>
      </c>
      <c r="B23120" s="2" t="s">
        <v>295</v>
      </c>
      <c r="C23120" s="429">
        <v>9.5115429999999996</v>
      </c>
      <c r="D23120" s="429">
        <v>1.873885</v>
      </c>
      <c r="E23120" s="429">
        <v>7.6376580000000001</v>
      </c>
      <c r="F23120" s="429">
        <v>38.533867000000001</v>
      </c>
    </row>
    <row r="23121" spans="1:6" x14ac:dyDescent="0.3">
      <c r="A23121" s="336">
        <v>73030</v>
      </c>
      <c r="B23121" s="2" t="s">
        <v>295</v>
      </c>
      <c r="C23121" s="429">
        <v>8.9007369999999995</v>
      </c>
      <c r="D23121" s="429">
        <v>2.0931519999999999</v>
      </c>
      <c r="E23121" s="429">
        <v>6.8075849999999996</v>
      </c>
      <c r="F23121" s="429">
        <v>29.904095999999992</v>
      </c>
    </row>
    <row r="23122" spans="1:6" x14ac:dyDescent="0.3">
      <c r="A23122" s="336">
        <v>73034</v>
      </c>
      <c r="B23122" s="2" t="s">
        <v>295</v>
      </c>
      <c r="C23122" s="429">
        <v>9.0930319999999991</v>
      </c>
      <c r="D23122" s="429">
        <v>2.3096779999999999</v>
      </c>
      <c r="E23122" s="429">
        <v>6.7833539999999992</v>
      </c>
      <c r="F23122" s="429">
        <v>31.161294000000005</v>
      </c>
    </row>
    <row r="23123" spans="1:6" x14ac:dyDescent="0.3">
      <c r="A23123" s="336">
        <v>73036</v>
      </c>
      <c r="B23123" s="2" t="s">
        <v>295</v>
      </c>
      <c r="C23123" s="429">
        <v>9.3018750000000008</v>
      </c>
      <c r="D23123" s="429">
        <v>1.926148</v>
      </c>
      <c r="E23123" s="429">
        <v>7.3757270000000013</v>
      </c>
      <c r="F23123" s="429">
        <v>36.135607000000007</v>
      </c>
    </row>
    <row r="23124" spans="1:6" x14ac:dyDescent="0.3">
      <c r="A23124" s="336">
        <v>73038</v>
      </c>
      <c r="B23124" s="2" t="s">
        <v>295</v>
      </c>
      <c r="C23124" s="429">
        <v>9.5901320000000005</v>
      </c>
      <c r="D23124" s="429">
        <v>1.700059</v>
      </c>
      <c r="E23124" s="429">
        <v>7.890073000000001</v>
      </c>
      <c r="F23124" s="429">
        <v>39.659555999999995</v>
      </c>
    </row>
    <row r="23125" spans="1:6" x14ac:dyDescent="0.3">
      <c r="A23125" s="336">
        <v>73040</v>
      </c>
      <c r="B23125" s="2" t="s">
        <v>295</v>
      </c>
      <c r="C23125" s="429">
        <v>9.5086049999999993</v>
      </c>
      <c r="D23125" s="429">
        <v>1.7531669999999999</v>
      </c>
      <c r="E23125" s="429">
        <v>7.7554379999999998</v>
      </c>
      <c r="F23125" s="429">
        <v>39.987060999999997</v>
      </c>
    </row>
    <row r="23126" spans="1:6" x14ac:dyDescent="0.3">
      <c r="A23126" s="336">
        <v>73041</v>
      </c>
      <c r="B23126" s="2" t="s">
        <v>295</v>
      </c>
      <c r="C23126" s="429">
        <v>9.7964669999999998</v>
      </c>
      <c r="D23126" s="429">
        <v>1.8546530000000001</v>
      </c>
      <c r="E23126" s="429">
        <v>7.9418139999999999</v>
      </c>
      <c r="F23126" s="429">
        <v>42.672350999999999</v>
      </c>
    </row>
    <row r="23127" spans="1:6" x14ac:dyDescent="0.3">
      <c r="A23127" s="336">
        <v>73042</v>
      </c>
      <c r="B23127" s="2" t="s">
        <v>295</v>
      </c>
      <c r="C23127" s="429">
        <v>9.5333749999999995</v>
      </c>
      <c r="D23127" s="429">
        <v>1.744375</v>
      </c>
      <c r="E23127" s="429">
        <v>7.7889999999999997</v>
      </c>
      <c r="F23127" s="429">
        <v>38.982458000000001</v>
      </c>
    </row>
    <row r="23128" spans="1:6" x14ac:dyDescent="0.3">
      <c r="A23128" s="336">
        <v>73043</v>
      </c>
      <c r="B23128" s="2" t="s">
        <v>295</v>
      </c>
      <c r="C23128" s="429">
        <v>9.5101309999999994</v>
      </c>
      <c r="D23128" s="429">
        <v>1.8364879999999999</v>
      </c>
      <c r="E23128" s="429">
        <v>7.6736429999999993</v>
      </c>
      <c r="F23128" s="429">
        <v>39.330028999999996</v>
      </c>
    </row>
    <row r="23129" spans="1:6" x14ac:dyDescent="0.3">
      <c r="A23129" s="336">
        <v>73044</v>
      </c>
      <c r="B23129" s="2" t="s">
        <v>295</v>
      </c>
      <c r="C23129" s="429">
        <v>9.1634960000000003</v>
      </c>
      <c r="D23129" s="429">
        <v>2.2684220000000002</v>
      </c>
      <c r="E23129" s="429">
        <v>6.8950740000000001</v>
      </c>
      <c r="F23129" s="429">
        <v>31.300395999999999</v>
      </c>
    </row>
    <row r="23130" spans="1:6" x14ac:dyDescent="0.3">
      <c r="A23130" s="336">
        <v>73045</v>
      </c>
      <c r="B23130" s="2" t="s">
        <v>295</v>
      </c>
      <c r="C23130" s="429">
        <v>8.8231789999999997</v>
      </c>
      <c r="D23130" s="429">
        <v>2.2312539999999998</v>
      </c>
      <c r="E23130" s="429">
        <v>6.5919249999999998</v>
      </c>
      <c r="F23130" s="429">
        <v>29.664013999999998</v>
      </c>
    </row>
    <row r="23131" spans="1:6" x14ac:dyDescent="0.3">
      <c r="A23131" s="336">
        <v>73047</v>
      </c>
      <c r="B23131" s="2" t="s">
        <v>295</v>
      </c>
      <c r="C23131" s="429">
        <v>9.4333829999999992</v>
      </c>
      <c r="D23131" s="429">
        <v>1.767903</v>
      </c>
      <c r="E23131" s="429">
        <v>7.6654799999999987</v>
      </c>
      <c r="F23131" s="429">
        <v>39.088450999999978</v>
      </c>
    </row>
    <row r="23132" spans="1:6" x14ac:dyDescent="0.3">
      <c r="A23132" s="336">
        <v>73048</v>
      </c>
      <c r="B23132" s="2" t="s">
        <v>295</v>
      </c>
      <c r="C23132" s="429">
        <v>9.5625979999999995</v>
      </c>
      <c r="D23132" s="429">
        <v>1.6627959999999999</v>
      </c>
      <c r="E23132" s="429">
        <v>7.8998019999999993</v>
      </c>
      <c r="F23132" s="429">
        <v>40.399359999999987</v>
      </c>
    </row>
    <row r="23133" spans="1:6" x14ac:dyDescent="0.3">
      <c r="A23133" s="336">
        <v>73049</v>
      </c>
      <c r="B23133" s="2" t="s">
        <v>295</v>
      </c>
      <c r="C23133" s="429">
        <v>8.9680149999999994</v>
      </c>
      <c r="D23133" s="429">
        <v>2.3226719999999998</v>
      </c>
      <c r="E23133" s="429">
        <v>6.6453429999999996</v>
      </c>
      <c r="F23133" s="429">
        <v>30.755018</v>
      </c>
    </row>
    <row r="23134" spans="1:6" x14ac:dyDescent="0.3">
      <c r="A23134" s="336">
        <v>73051</v>
      </c>
      <c r="B23134" s="2" t="s">
        <v>295</v>
      </c>
      <c r="C23134" s="429">
        <v>8.8885729999999992</v>
      </c>
      <c r="D23134" s="429">
        <v>2.18092</v>
      </c>
      <c r="E23134" s="429">
        <v>6.7076529999999988</v>
      </c>
      <c r="F23134" s="429">
        <v>30.491967000000002</v>
      </c>
    </row>
    <row r="23135" spans="1:6" x14ac:dyDescent="0.3">
      <c r="A23135" s="336">
        <v>73052</v>
      </c>
      <c r="B23135" s="2" t="s">
        <v>295</v>
      </c>
      <c r="C23135" s="429">
        <v>9.1770999999999994</v>
      </c>
      <c r="D23135" s="429">
        <v>1.949516</v>
      </c>
      <c r="E23135" s="429">
        <v>7.2275839999999993</v>
      </c>
      <c r="F23135" s="429">
        <v>34.497838999999992</v>
      </c>
    </row>
    <row r="23136" spans="1:6" x14ac:dyDescent="0.3">
      <c r="A23136" s="336">
        <v>73053</v>
      </c>
      <c r="B23136" s="2" t="s">
        <v>295</v>
      </c>
      <c r="C23136" s="429">
        <v>9.4847599999999996</v>
      </c>
      <c r="D23136" s="429">
        <v>1.723627</v>
      </c>
      <c r="E23136" s="429">
        <v>7.7611329999999992</v>
      </c>
      <c r="F23136" s="429">
        <v>39.340309000000005</v>
      </c>
    </row>
    <row r="23137" spans="1:6" x14ac:dyDescent="0.3">
      <c r="A23137" s="336">
        <v>73054</v>
      </c>
      <c r="B23137" s="2" t="s">
        <v>295</v>
      </c>
      <c r="C23137" s="429">
        <v>8.9268239999999999</v>
      </c>
      <c r="D23137" s="429">
        <v>2.2701959999999999</v>
      </c>
      <c r="E23137" s="429">
        <v>6.6566279999999995</v>
      </c>
      <c r="F23137" s="429">
        <v>29.891331000000001</v>
      </c>
    </row>
    <row r="23138" spans="1:6" x14ac:dyDescent="0.3">
      <c r="A23138" s="336">
        <v>73055</v>
      </c>
      <c r="B23138" s="2" t="s">
        <v>295</v>
      </c>
      <c r="C23138" s="429">
        <v>9.3356069999999995</v>
      </c>
      <c r="D23138" s="429">
        <v>1.792886</v>
      </c>
      <c r="E23138" s="429">
        <v>7.5427209999999993</v>
      </c>
      <c r="F23138" s="429">
        <v>37.693394000000012</v>
      </c>
    </row>
    <row r="23139" spans="1:6" x14ac:dyDescent="0.3">
      <c r="A23139" s="336">
        <v>73056</v>
      </c>
      <c r="B23139" s="2" t="s">
        <v>295</v>
      </c>
      <c r="C23139" s="429">
        <v>9.2599210000000003</v>
      </c>
      <c r="D23139" s="429">
        <v>2.3070170000000001</v>
      </c>
      <c r="E23139" s="429">
        <v>6.9529040000000002</v>
      </c>
      <c r="F23139" s="429">
        <v>32.555384000000004</v>
      </c>
    </row>
    <row r="23140" spans="1:6" x14ac:dyDescent="0.3">
      <c r="A23140" s="336">
        <v>73057</v>
      </c>
      <c r="B23140" s="2" t="s">
        <v>295</v>
      </c>
      <c r="C23140" s="429">
        <v>9.1150000000000002</v>
      </c>
      <c r="D23140" s="429">
        <v>2.0056750000000001</v>
      </c>
      <c r="E23140" s="429">
        <v>7.1093250000000001</v>
      </c>
      <c r="F23140" s="429">
        <v>32.698543999999998</v>
      </c>
    </row>
    <row r="23141" spans="1:6" x14ac:dyDescent="0.3">
      <c r="A23141" s="336">
        <v>73058</v>
      </c>
      <c r="B23141" s="2" t="s">
        <v>295</v>
      </c>
      <c r="C23141" s="429">
        <v>9.0146049999999995</v>
      </c>
      <c r="D23141" s="429">
        <v>2.3022680000000002</v>
      </c>
      <c r="E23141" s="429">
        <v>6.7123369999999998</v>
      </c>
      <c r="F23141" s="429">
        <v>30.174731999999995</v>
      </c>
    </row>
    <row r="23142" spans="1:6" x14ac:dyDescent="0.3">
      <c r="A23142" s="336">
        <v>73059</v>
      </c>
      <c r="B23142" s="2" t="s">
        <v>295</v>
      </c>
      <c r="C23142" s="429">
        <v>9.3208599999999997</v>
      </c>
      <c r="D23142" s="429">
        <v>1.923691</v>
      </c>
      <c r="E23142" s="429">
        <v>7.3971689999999999</v>
      </c>
      <c r="F23142" s="429">
        <v>36.499389999999991</v>
      </c>
    </row>
    <row r="23143" spans="1:6" x14ac:dyDescent="0.3">
      <c r="A23143" s="336">
        <v>73061</v>
      </c>
      <c r="B23143" s="2" t="s">
        <v>295</v>
      </c>
      <c r="C23143" s="429">
        <v>8.9522340000000007</v>
      </c>
      <c r="D23143" s="429">
        <v>2.5583870000000002</v>
      </c>
      <c r="E23143" s="429">
        <v>6.3938470000000009</v>
      </c>
      <c r="F23143" s="429">
        <v>29.969707000000007</v>
      </c>
    </row>
    <row r="23144" spans="1:6" x14ac:dyDescent="0.3">
      <c r="A23144" s="336">
        <v>73062</v>
      </c>
      <c r="B23144" s="2" t="s">
        <v>295</v>
      </c>
      <c r="C23144" s="429">
        <v>9.7421690000000005</v>
      </c>
      <c r="D23144" s="429">
        <v>1.7703869999999999</v>
      </c>
      <c r="E23144" s="429">
        <v>7.971782000000001</v>
      </c>
      <c r="F23144" s="429">
        <v>41.403587000000002</v>
      </c>
    </row>
    <row r="23145" spans="1:6" x14ac:dyDescent="0.3">
      <c r="A23145" s="336">
        <v>73063</v>
      </c>
      <c r="B23145" s="2" t="s">
        <v>295</v>
      </c>
      <c r="C23145" s="429">
        <v>9.1999030000000008</v>
      </c>
      <c r="D23145" s="429">
        <v>2.344446</v>
      </c>
      <c r="E23145" s="429">
        <v>6.8554570000000012</v>
      </c>
      <c r="F23145" s="429">
        <v>31.503941999999999</v>
      </c>
    </row>
    <row r="23146" spans="1:6" x14ac:dyDescent="0.3">
      <c r="A23146" s="336">
        <v>73064</v>
      </c>
      <c r="B23146" s="2" t="s">
        <v>295</v>
      </c>
      <c r="C23146" s="429">
        <v>9.1355570000000004</v>
      </c>
      <c r="D23146" s="429">
        <v>2.101032</v>
      </c>
      <c r="E23146" s="429">
        <v>7.0345250000000004</v>
      </c>
      <c r="F23146" s="429">
        <v>34.161499000000006</v>
      </c>
    </row>
    <row r="23147" spans="1:6" x14ac:dyDescent="0.3">
      <c r="A23147" s="336">
        <v>73065</v>
      </c>
      <c r="B23147" s="2" t="s">
        <v>295</v>
      </c>
      <c r="C23147" s="429">
        <v>9.0424360000000004</v>
      </c>
      <c r="D23147" s="429">
        <v>2.172768</v>
      </c>
      <c r="E23147" s="429">
        <v>6.8696680000000008</v>
      </c>
      <c r="F23147" s="429">
        <v>33.444539999999989</v>
      </c>
    </row>
    <row r="23148" spans="1:6" x14ac:dyDescent="0.3">
      <c r="A23148" s="336">
        <v>73067</v>
      </c>
      <c r="B23148" s="2" t="s">
        <v>295</v>
      </c>
      <c r="C23148" s="429">
        <v>9.3106030000000004</v>
      </c>
      <c r="D23148" s="429">
        <v>1.9030830000000001</v>
      </c>
      <c r="E23148" s="429">
        <v>7.4075199999999999</v>
      </c>
      <c r="F23148" s="429">
        <v>36.896854999999995</v>
      </c>
    </row>
    <row r="23149" spans="1:6" x14ac:dyDescent="0.3">
      <c r="A23149" s="336">
        <v>73068</v>
      </c>
      <c r="B23149" s="2" t="s">
        <v>295</v>
      </c>
      <c r="C23149" s="429">
        <v>8.8811509999999991</v>
      </c>
      <c r="D23149" s="429">
        <v>2.2181989999999998</v>
      </c>
      <c r="E23149" s="429">
        <v>6.6629519999999989</v>
      </c>
      <c r="F23149" s="429">
        <v>30.891362999999995</v>
      </c>
    </row>
    <row r="23150" spans="1:6" x14ac:dyDescent="0.3">
      <c r="A23150" s="336">
        <v>73069</v>
      </c>
      <c r="B23150" s="2" t="s">
        <v>295</v>
      </c>
      <c r="C23150" s="429">
        <v>8.9569130000000001</v>
      </c>
      <c r="D23150" s="429">
        <v>2.2659470000000002</v>
      </c>
      <c r="E23150" s="429">
        <v>6.6909659999999995</v>
      </c>
      <c r="F23150" s="429">
        <v>32.536419000000009</v>
      </c>
    </row>
    <row r="23151" spans="1:6" x14ac:dyDescent="0.3">
      <c r="A23151" s="336">
        <v>73071</v>
      </c>
      <c r="B23151" s="2" t="s">
        <v>295</v>
      </c>
      <c r="C23151" s="429">
        <v>8.9346770000000006</v>
      </c>
      <c r="D23151" s="429">
        <v>2.2866279999999999</v>
      </c>
      <c r="E23151" s="429">
        <v>6.6480490000000003</v>
      </c>
      <c r="F23151" s="429">
        <v>32.238194999999997</v>
      </c>
    </row>
    <row r="23152" spans="1:6" x14ac:dyDescent="0.3">
      <c r="A23152" s="336">
        <v>73072</v>
      </c>
      <c r="B23152" s="2" t="s">
        <v>295</v>
      </c>
      <c r="C23152" s="429">
        <v>8.9830199999999998</v>
      </c>
      <c r="D23152" s="429">
        <v>2.2265410000000001</v>
      </c>
      <c r="E23152" s="429">
        <v>6.7564789999999997</v>
      </c>
      <c r="F23152" s="429">
        <v>32.738230999999999</v>
      </c>
    </row>
    <row r="23153" spans="1:6" x14ac:dyDescent="0.3">
      <c r="A23153" s="336">
        <v>73073</v>
      </c>
      <c r="B23153" s="2" t="s">
        <v>295</v>
      </c>
      <c r="C23153" s="429">
        <v>9.2028990000000004</v>
      </c>
      <c r="D23153" s="429">
        <v>2.404582</v>
      </c>
      <c r="E23153" s="429">
        <v>6.7983170000000008</v>
      </c>
      <c r="F23153" s="429">
        <v>31.628163999999995</v>
      </c>
    </row>
    <row r="23154" spans="1:6" x14ac:dyDescent="0.3">
      <c r="A23154" s="336">
        <v>73074</v>
      </c>
      <c r="B23154" s="2" t="s">
        <v>295</v>
      </c>
      <c r="C23154" s="429">
        <v>8.9916669999999996</v>
      </c>
      <c r="D23154" s="429">
        <v>2.056111</v>
      </c>
      <c r="E23154" s="429">
        <v>6.9355560000000001</v>
      </c>
      <c r="F23154" s="429">
        <v>30.862140999999998</v>
      </c>
    </row>
    <row r="23155" spans="1:6" x14ac:dyDescent="0.3">
      <c r="A23155" s="336">
        <v>73075</v>
      </c>
      <c r="B23155" s="2" t="s">
        <v>295</v>
      </c>
      <c r="C23155" s="429">
        <v>8.9653880000000008</v>
      </c>
      <c r="D23155" s="429">
        <v>2.0674929999999998</v>
      </c>
      <c r="E23155" s="429">
        <v>6.897895000000001</v>
      </c>
      <c r="F23155" s="429">
        <v>30.115470999999982</v>
      </c>
    </row>
    <row r="23156" spans="1:6" x14ac:dyDescent="0.3">
      <c r="A23156" s="336">
        <v>73077</v>
      </c>
      <c r="B23156" s="2" t="s">
        <v>295</v>
      </c>
      <c r="C23156" s="429">
        <v>9.1101989999999997</v>
      </c>
      <c r="D23156" s="429">
        <v>2.5930230000000001</v>
      </c>
      <c r="E23156" s="429">
        <v>6.5171759999999992</v>
      </c>
      <c r="F23156" s="429">
        <v>31.129099000000007</v>
      </c>
    </row>
    <row r="23157" spans="1:6" x14ac:dyDescent="0.3">
      <c r="A23157" s="336">
        <v>73078</v>
      </c>
      <c r="B23157" s="2" t="s">
        <v>295</v>
      </c>
      <c r="C23157" s="429">
        <v>9.2458790000000004</v>
      </c>
      <c r="D23157" s="429">
        <v>2.0281660000000001</v>
      </c>
      <c r="E23157" s="429">
        <v>7.2177129999999998</v>
      </c>
      <c r="F23157" s="429">
        <v>34.230907000000009</v>
      </c>
    </row>
    <row r="23158" spans="1:6" x14ac:dyDescent="0.3">
      <c r="A23158" s="336">
        <v>73079</v>
      </c>
      <c r="B23158" s="2" t="s">
        <v>295</v>
      </c>
      <c r="C23158" s="429">
        <v>9.3689979999999995</v>
      </c>
      <c r="D23158" s="429">
        <v>1.8926240000000001</v>
      </c>
      <c r="E23158" s="429">
        <v>7.4763739999999999</v>
      </c>
      <c r="F23158" s="429">
        <v>37.085562000000003</v>
      </c>
    </row>
    <row r="23159" spans="1:6" x14ac:dyDescent="0.3">
      <c r="A23159" s="336">
        <v>73080</v>
      </c>
      <c r="B23159" s="2" t="s">
        <v>295</v>
      </c>
      <c r="C23159" s="429">
        <v>9.0672180000000004</v>
      </c>
      <c r="D23159" s="429">
        <v>2.087672</v>
      </c>
      <c r="E23159" s="429">
        <v>6.9795460000000009</v>
      </c>
      <c r="F23159" s="429">
        <v>33.031390999999999</v>
      </c>
    </row>
    <row r="23160" spans="1:6" x14ac:dyDescent="0.3">
      <c r="A23160" s="336">
        <v>73082</v>
      </c>
      <c r="B23160" s="2" t="s">
        <v>295</v>
      </c>
      <c r="C23160" s="429">
        <v>9.3271309999999996</v>
      </c>
      <c r="D23160" s="429">
        <v>1.8717029999999999</v>
      </c>
      <c r="E23160" s="429">
        <v>7.4554279999999995</v>
      </c>
      <c r="F23160" s="429">
        <v>37.115941999999997</v>
      </c>
    </row>
    <row r="23161" spans="1:6" x14ac:dyDescent="0.3">
      <c r="A23161" s="336">
        <v>73084</v>
      </c>
      <c r="B23161" s="2" t="s">
        <v>295</v>
      </c>
      <c r="C23161" s="429">
        <v>8.9625599999999999</v>
      </c>
      <c r="D23161" s="429">
        <v>2.3606539999999998</v>
      </c>
      <c r="E23161" s="429">
        <v>6.6019059999999996</v>
      </c>
      <c r="F23161" s="429">
        <v>31.277571999999996</v>
      </c>
    </row>
    <row r="23162" spans="1:6" x14ac:dyDescent="0.3">
      <c r="A23162" s="336">
        <v>73086</v>
      </c>
      <c r="B23162" s="2" t="s">
        <v>295</v>
      </c>
      <c r="C23162" s="429">
        <v>8.7158409999999993</v>
      </c>
      <c r="D23162" s="429">
        <v>2.2408670000000002</v>
      </c>
      <c r="E23162" s="429">
        <v>6.4749739999999996</v>
      </c>
      <c r="F23162" s="429">
        <v>27.270011999999994</v>
      </c>
    </row>
    <row r="23163" spans="1:6" x14ac:dyDescent="0.3">
      <c r="A23163" s="336">
        <v>73089</v>
      </c>
      <c r="B23163" s="2" t="s">
        <v>295</v>
      </c>
      <c r="C23163" s="429">
        <v>9.172955</v>
      </c>
      <c r="D23163" s="429">
        <v>2.061067</v>
      </c>
      <c r="E23163" s="429">
        <v>7.1118880000000004</v>
      </c>
      <c r="F23163" s="429">
        <v>34.748117000000008</v>
      </c>
    </row>
    <row r="23164" spans="1:6" x14ac:dyDescent="0.3">
      <c r="A23164" s="336">
        <v>73090</v>
      </c>
      <c r="B23164" s="2" t="s">
        <v>295</v>
      </c>
      <c r="C23164" s="429">
        <v>9.249708</v>
      </c>
      <c r="D23164" s="429">
        <v>1.9567239999999999</v>
      </c>
      <c r="E23164" s="429">
        <v>7.2929840000000006</v>
      </c>
      <c r="F23164" s="429">
        <v>35.868090999999993</v>
      </c>
    </row>
    <row r="23165" spans="1:6" x14ac:dyDescent="0.3">
      <c r="A23165" s="336">
        <v>73092</v>
      </c>
      <c r="B23165" s="2" t="s">
        <v>295</v>
      </c>
      <c r="C23165" s="429">
        <v>9.4049270000000007</v>
      </c>
      <c r="D23165" s="429">
        <v>1.8597060000000001</v>
      </c>
      <c r="E23165" s="429">
        <v>7.5452210000000006</v>
      </c>
      <c r="F23165" s="429">
        <v>37.661175999999998</v>
      </c>
    </row>
    <row r="23166" spans="1:6" x14ac:dyDescent="0.3">
      <c r="A23166" s="336">
        <v>73093</v>
      </c>
      <c r="B23166" s="2" t="s">
        <v>295</v>
      </c>
      <c r="C23166" s="429">
        <v>9.0241889999999998</v>
      </c>
      <c r="D23166" s="429">
        <v>2.17299</v>
      </c>
      <c r="E23166" s="429">
        <v>6.8511989999999994</v>
      </c>
      <c r="F23166" s="429">
        <v>32.873631000000003</v>
      </c>
    </row>
    <row r="23167" spans="1:6" x14ac:dyDescent="0.3">
      <c r="A23167" s="336">
        <v>73095</v>
      </c>
      <c r="B23167" s="2" t="s">
        <v>295</v>
      </c>
      <c r="C23167" s="429">
        <v>9.0020810000000004</v>
      </c>
      <c r="D23167" s="429">
        <v>2.0820509999999999</v>
      </c>
      <c r="E23167" s="429">
        <v>6.9200300000000006</v>
      </c>
      <c r="F23167" s="429">
        <v>31.638804000000004</v>
      </c>
    </row>
    <row r="23168" spans="1:6" x14ac:dyDescent="0.3">
      <c r="A23168" s="336">
        <v>73096</v>
      </c>
      <c r="B23168" s="2" t="s">
        <v>295</v>
      </c>
      <c r="C23168" s="429">
        <v>9.6675509999999996</v>
      </c>
      <c r="D23168" s="429">
        <v>1.647332</v>
      </c>
      <c r="E23168" s="429">
        <v>8.0202189999999991</v>
      </c>
      <c r="F23168" s="429">
        <v>41.627793999999994</v>
      </c>
    </row>
    <row r="23169" spans="1:6" x14ac:dyDescent="0.3">
      <c r="A23169" s="336">
        <v>73098</v>
      </c>
      <c r="B23169" s="2" t="s">
        <v>295</v>
      </c>
      <c r="C23169" s="429">
        <v>8.9681370000000005</v>
      </c>
      <c r="D23169" s="429">
        <v>2.0240589999999998</v>
      </c>
      <c r="E23169" s="429">
        <v>6.9440780000000011</v>
      </c>
      <c r="F23169" s="429">
        <v>30.547675999999999</v>
      </c>
    </row>
    <row r="23170" spans="1:6" x14ac:dyDescent="0.3">
      <c r="A23170" s="336">
        <v>73099</v>
      </c>
      <c r="B23170" s="2" t="s">
        <v>295</v>
      </c>
      <c r="C23170" s="429">
        <v>9.1845199999999991</v>
      </c>
      <c r="D23170" s="429">
        <v>2.0701939999999999</v>
      </c>
      <c r="E23170" s="429">
        <v>7.1143259999999993</v>
      </c>
      <c r="F23170" s="429">
        <v>34.200504000000009</v>
      </c>
    </row>
    <row r="23171" spans="1:6" x14ac:dyDescent="0.3">
      <c r="A23171" s="336">
        <v>73102</v>
      </c>
      <c r="B23171" s="2" t="s">
        <v>295</v>
      </c>
      <c r="C23171" s="429">
        <v>8.9838400000000007</v>
      </c>
      <c r="D23171" s="429">
        <v>2.3097639999999999</v>
      </c>
      <c r="E23171" s="429">
        <v>6.6740760000000012</v>
      </c>
      <c r="F23171" s="429">
        <v>32.402927000000005</v>
      </c>
    </row>
    <row r="23172" spans="1:6" x14ac:dyDescent="0.3">
      <c r="A23172" s="336">
        <v>73103</v>
      </c>
      <c r="B23172" s="2" t="s">
        <v>295</v>
      </c>
      <c r="C23172" s="429">
        <v>8.9957399999999996</v>
      </c>
      <c r="D23172" s="429">
        <v>2.3032219999999999</v>
      </c>
      <c r="E23172" s="429">
        <v>6.6925179999999997</v>
      </c>
      <c r="F23172" s="429">
        <v>32.373923999999988</v>
      </c>
    </row>
    <row r="23173" spans="1:6" x14ac:dyDescent="0.3">
      <c r="A23173" s="336">
        <v>73104</v>
      </c>
      <c r="B23173" s="2" t="s">
        <v>295</v>
      </c>
      <c r="C23173" s="429">
        <v>8.9812480000000008</v>
      </c>
      <c r="D23173" s="429">
        <v>2.3228949999999999</v>
      </c>
      <c r="E23173" s="429">
        <v>6.6583530000000009</v>
      </c>
      <c r="F23173" s="429">
        <v>32.343724000000009</v>
      </c>
    </row>
    <row r="23174" spans="1:6" x14ac:dyDescent="0.3">
      <c r="A23174" s="336">
        <v>73105</v>
      </c>
      <c r="B23174" s="2" t="s">
        <v>295</v>
      </c>
      <c r="C23174" s="429">
        <v>9.0094349999999999</v>
      </c>
      <c r="D23174" s="429">
        <v>2.3056969999999999</v>
      </c>
      <c r="E23174" s="429">
        <v>6.7037379999999995</v>
      </c>
      <c r="F23174" s="429">
        <v>32.274380000000001</v>
      </c>
    </row>
    <row r="23175" spans="1:6" x14ac:dyDescent="0.3">
      <c r="A23175" s="336">
        <v>73106</v>
      </c>
      <c r="B23175" s="2" t="s">
        <v>295</v>
      </c>
      <c r="C23175" s="429">
        <v>8.9960780000000007</v>
      </c>
      <c r="D23175" s="429">
        <v>2.2882959999999999</v>
      </c>
      <c r="E23175" s="429">
        <v>6.7077820000000008</v>
      </c>
      <c r="F23175" s="429">
        <v>32.453001</v>
      </c>
    </row>
    <row r="23176" spans="1:6" x14ac:dyDescent="0.3">
      <c r="A23176" s="336">
        <v>73107</v>
      </c>
      <c r="B23176" s="2" t="s">
        <v>295</v>
      </c>
      <c r="C23176" s="429">
        <v>9.011552</v>
      </c>
      <c r="D23176" s="429">
        <v>2.2497370000000001</v>
      </c>
      <c r="E23176" s="429">
        <v>6.7618150000000004</v>
      </c>
      <c r="F23176" s="429">
        <v>32.616454000000004</v>
      </c>
    </row>
    <row r="23177" spans="1:6" x14ac:dyDescent="0.3">
      <c r="A23177" s="336">
        <v>73108</v>
      </c>
      <c r="B23177" s="2" t="s">
        <v>295</v>
      </c>
      <c r="C23177" s="429">
        <v>8.9949359999999992</v>
      </c>
      <c r="D23177" s="429">
        <v>2.2609530000000002</v>
      </c>
      <c r="E23177" s="429">
        <v>6.7339829999999985</v>
      </c>
      <c r="F23177" s="429">
        <v>32.626739000000001</v>
      </c>
    </row>
    <row r="23178" spans="1:6" x14ac:dyDescent="0.3">
      <c r="A23178" s="336">
        <v>73109</v>
      </c>
      <c r="B23178" s="2" t="s">
        <v>295</v>
      </c>
      <c r="C23178" s="429">
        <v>8.9640400000000007</v>
      </c>
      <c r="D23178" s="429">
        <v>2.3152059999999999</v>
      </c>
      <c r="E23178" s="429">
        <v>6.6488340000000008</v>
      </c>
      <c r="F23178" s="429">
        <v>32.478473000000008</v>
      </c>
    </row>
    <row r="23179" spans="1:6" x14ac:dyDescent="0.3">
      <c r="A23179" s="336">
        <v>73110</v>
      </c>
      <c r="B23179" s="2" t="s">
        <v>295</v>
      </c>
      <c r="C23179" s="429">
        <v>8.9321730000000006</v>
      </c>
      <c r="D23179" s="429">
        <v>2.4166409999999998</v>
      </c>
      <c r="E23179" s="429">
        <v>6.5155320000000003</v>
      </c>
      <c r="F23179" s="429">
        <v>31.884668999999999</v>
      </c>
    </row>
    <row r="23180" spans="1:6" x14ac:dyDescent="0.3">
      <c r="A23180" s="336">
        <v>73111</v>
      </c>
      <c r="B23180" s="2" t="s">
        <v>295</v>
      </c>
      <c r="C23180" s="429">
        <v>9.0024650000000008</v>
      </c>
      <c r="D23180" s="429">
        <v>2.3313670000000002</v>
      </c>
      <c r="E23180" s="429">
        <v>6.6710980000000006</v>
      </c>
      <c r="F23180" s="429">
        <v>32.155304999999998</v>
      </c>
    </row>
    <row r="23181" spans="1:6" x14ac:dyDescent="0.3">
      <c r="A23181" s="336">
        <v>73112</v>
      </c>
      <c r="B23181" s="2" t="s">
        <v>295</v>
      </c>
      <c r="C23181" s="429">
        <v>9.0286589999999993</v>
      </c>
      <c r="D23181" s="429">
        <v>2.2411940000000001</v>
      </c>
      <c r="E23181" s="429">
        <v>6.7874649999999992</v>
      </c>
      <c r="F23181" s="429">
        <v>32.597122999999996</v>
      </c>
    </row>
    <row r="23182" spans="1:6" x14ac:dyDescent="0.3">
      <c r="A23182" s="336">
        <v>73114</v>
      </c>
      <c r="B23182" s="2" t="s">
        <v>295</v>
      </c>
      <c r="C23182" s="429">
        <v>9.0506670000000007</v>
      </c>
      <c r="D23182" s="429">
        <v>2.2728809999999999</v>
      </c>
      <c r="E23182" s="429">
        <v>6.7777860000000008</v>
      </c>
      <c r="F23182" s="429">
        <v>32.246366000000009</v>
      </c>
    </row>
    <row r="23183" spans="1:6" x14ac:dyDescent="0.3">
      <c r="A23183" s="336">
        <v>73115</v>
      </c>
      <c r="B23183" s="2" t="s">
        <v>295</v>
      </c>
      <c r="C23183" s="429">
        <v>8.9327959999999997</v>
      </c>
      <c r="D23183" s="429">
        <v>2.4067150000000002</v>
      </c>
      <c r="E23183" s="429">
        <v>6.5260809999999996</v>
      </c>
      <c r="F23183" s="429">
        <v>32.172688000000001</v>
      </c>
    </row>
    <row r="23184" spans="1:6" x14ac:dyDescent="0.3">
      <c r="A23184" s="336">
        <v>73116</v>
      </c>
      <c r="B23184" s="2" t="s">
        <v>295</v>
      </c>
      <c r="C23184" s="429">
        <v>9.0347749999999998</v>
      </c>
      <c r="D23184" s="429">
        <v>2.2555589999999999</v>
      </c>
      <c r="E23184" s="429">
        <v>6.7792159999999999</v>
      </c>
      <c r="F23184" s="429">
        <v>32.463603999999997</v>
      </c>
    </row>
    <row r="23185" spans="1:6" x14ac:dyDescent="0.3">
      <c r="A23185" s="336">
        <v>73117</v>
      </c>
      <c r="B23185" s="2" t="s">
        <v>295</v>
      </c>
      <c r="C23185" s="429">
        <v>8.9640780000000007</v>
      </c>
      <c r="D23185" s="429">
        <v>2.3685399999999999</v>
      </c>
      <c r="E23185" s="429">
        <v>6.5955380000000012</v>
      </c>
      <c r="F23185" s="429">
        <v>32.177167999999995</v>
      </c>
    </row>
    <row r="23186" spans="1:6" x14ac:dyDescent="0.3">
      <c r="A23186" s="336">
        <v>73118</v>
      </c>
      <c r="B23186" s="2" t="s">
        <v>295</v>
      </c>
      <c r="C23186" s="429">
        <v>9.0150389999999998</v>
      </c>
      <c r="D23186" s="429">
        <v>2.2833130000000001</v>
      </c>
      <c r="E23186" s="429">
        <v>6.7317260000000001</v>
      </c>
      <c r="F23186" s="429">
        <v>32.385816999999996</v>
      </c>
    </row>
    <row r="23187" spans="1:6" x14ac:dyDescent="0.3">
      <c r="A23187" s="336">
        <v>73119</v>
      </c>
      <c r="B23187" s="2" t="s">
        <v>295</v>
      </c>
      <c r="C23187" s="429">
        <v>8.9839389999999995</v>
      </c>
      <c r="D23187" s="429">
        <v>2.262194</v>
      </c>
      <c r="E23187" s="429">
        <v>6.7217449999999994</v>
      </c>
      <c r="F23187" s="429">
        <v>32.668616</v>
      </c>
    </row>
    <row r="23188" spans="1:6" x14ac:dyDescent="0.3">
      <c r="A23188" s="336">
        <v>73120</v>
      </c>
      <c r="B23188" s="2" t="s">
        <v>295</v>
      </c>
      <c r="C23188" s="429">
        <v>9.0631319999999995</v>
      </c>
      <c r="D23188" s="429">
        <v>2.228739</v>
      </c>
      <c r="E23188" s="429">
        <v>6.8343929999999995</v>
      </c>
      <c r="F23188" s="429">
        <v>32.560614000000001</v>
      </c>
    </row>
    <row r="23189" spans="1:6" x14ac:dyDescent="0.3">
      <c r="A23189" s="336">
        <v>73121</v>
      </c>
      <c r="B23189" s="2" t="s">
        <v>295</v>
      </c>
      <c r="C23189" s="429">
        <v>8.9941320000000005</v>
      </c>
      <c r="D23189" s="429">
        <v>2.363499</v>
      </c>
      <c r="E23189" s="429">
        <v>6.6306330000000004</v>
      </c>
      <c r="F23189" s="429">
        <v>31.991256000000003</v>
      </c>
    </row>
    <row r="23190" spans="1:6" x14ac:dyDescent="0.3">
      <c r="A23190" s="336">
        <v>73122</v>
      </c>
      <c r="B23190" s="2" t="s">
        <v>295</v>
      </c>
      <c r="C23190" s="429">
        <v>9.0612410000000008</v>
      </c>
      <c r="D23190" s="429">
        <v>2.2035309999999999</v>
      </c>
      <c r="E23190" s="429">
        <v>6.8577100000000009</v>
      </c>
      <c r="F23190" s="429">
        <v>32.906025</v>
      </c>
    </row>
    <row r="23191" spans="1:6" x14ac:dyDescent="0.3">
      <c r="A23191" s="336">
        <v>73127</v>
      </c>
      <c r="B23191" s="2" t="s">
        <v>295</v>
      </c>
      <c r="C23191" s="429">
        <v>9.0761500000000002</v>
      </c>
      <c r="D23191" s="429">
        <v>2.178464</v>
      </c>
      <c r="E23191" s="429">
        <v>6.8976860000000002</v>
      </c>
      <c r="F23191" s="429">
        <v>33.228449999999995</v>
      </c>
    </row>
    <row r="23192" spans="1:6" x14ac:dyDescent="0.3">
      <c r="A23192" s="336">
        <v>73128</v>
      </c>
      <c r="B23192" s="2" t="s">
        <v>295</v>
      </c>
      <c r="C23192" s="429">
        <v>9.0640870000000007</v>
      </c>
      <c r="D23192" s="429">
        <v>2.183446</v>
      </c>
      <c r="E23192" s="429">
        <v>6.8806410000000007</v>
      </c>
      <c r="F23192" s="429">
        <v>33.239535000000011</v>
      </c>
    </row>
    <row r="23193" spans="1:6" x14ac:dyDescent="0.3">
      <c r="A23193" s="336">
        <v>73129</v>
      </c>
      <c r="B23193" s="2" t="s">
        <v>295</v>
      </c>
      <c r="C23193" s="429">
        <v>8.9468589999999999</v>
      </c>
      <c r="D23193" s="429">
        <v>2.3593850000000001</v>
      </c>
      <c r="E23193" s="429">
        <v>6.5874740000000003</v>
      </c>
      <c r="F23193" s="429">
        <v>32.341620999999989</v>
      </c>
    </row>
    <row r="23194" spans="1:6" x14ac:dyDescent="0.3">
      <c r="A23194" s="336">
        <v>73130</v>
      </c>
      <c r="B23194" s="2" t="s">
        <v>295</v>
      </c>
      <c r="C23194" s="429">
        <v>8.9175070000000005</v>
      </c>
      <c r="D23194" s="429">
        <v>2.3916580000000001</v>
      </c>
      <c r="E23194" s="429">
        <v>6.5258490000000009</v>
      </c>
      <c r="F23194" s="429">
        <v>31.434578000000009</v>
      </c>
    </row>
    <row r="23195" spans="1:6" x14ac:dyDescent="0.3">
      <c r="A23195" s="336">
        <v>73131</v>
      </c>
      <c r="B23195" s="2" t="s">
        <v>295</v>
      </c>
      <c r="C23195" s="429">
        <v>9.0405429999999996</v>
      </c>
      <c r="D23195" s="429">
        <v>2.3182269999999998</v>
      </c>
      <c r="E23195" s="429">
        <v>6.7223159999999993</v>
      </c>
      <c r="F23195" s="429">
        <v>31.964241000000005</v>
      </c>
    </row>
    <row r="23196" spans="1:6" x14ac:dyDescent="0.3">
      <c r="A23196" s="336">
        <v>73132</v>
      </c>
      <c r="B23196" s="2" t="s">
        <v>295</v>
      </c>
      <c r="C23196" s="429">
        <v>9.0989989999999992</v>
      </c>
      <c r="D23196" s="429">
        <v>2.1725660000000002</v>
      </c>
      <c r="E23196" s="429">
        <v>6.9264329999999994</v>
      </c>
      <c r="F23196" s="429">
        <v>33.138733999999999</v>
      </c>
    </row>
    <row r="23197" spans="1:6" x14ac:dyDescent="0.3">
      <c r="A23197" s="336">
        <v>73134</v>
      </c>
      <c r="B23197" s="2" t="s">
        <v>295</v>
      </c>
      <c r="C23197" s="429">
        <v>9.1002069999999993</v>
      </c>
      <c r="D23197" s="429">
        <v>2.2194639999999999</v>
      </c>
      <c r="E23197" s="429">
        <v>6.8807429999999989</v>
      </c>
      <c r="F23197" s="429">
        <v>32.512912</v>
      </c>
    </row>
    <row r="23198" spans="1:6" x14ac:dyDescent="0.3">
      <c r="A23198" s="336">
        <v>73135</v>
      </c>
      <c r="B23198" s="2" t="s">
        <v>295</v>
      </c>
      <c r="C23198" s="429">
        <v>8.9088919999999998</v>
      </c>
      <c r="D23198" s="429">
        <v>2.4163809999999999</v>
      </c>
      <c r="E23198" s="429">
        <v>6.4925110000000004</v>
      </c>
      <c r="F23198" s="429">
        <v>32.184387999999998</v>
      </c>
    </row>
    <row r="23199" spans="1:6" x14ac:dyDescent="0.3">
      <c r="A23199" s="336">
        <v>73139</v>
      </c>
      <c r="B23199" s="2" t="s">
        <v>295</v>
      </c>
      <c r="C23199" s="429">
        <v>8.9602029999999999</v>
      </c>
      <c r="D23199" s="429">
        <v>2.3025120000000001</v>
      </c>
      <c r="E23199" s="429">
        <v>6.6576909999999998</v>
      </c>
      <c r="F23199" s="429">
        <v>32.575766000000002</v>
      </c>
    </row>
    <row r="23200" spans="1:6" x14ac:dyDescent="0.3">
      <c r="A23200" s="336">
        <v>73141</v>
      </c>
      <c r="B23200" s="2" t="s">
        <v>295</v>
      </c>
      <c r="C23200" s="429">
        <v>8.9764490000000006</v>
      </c>
      <c r="D23200" s="429">
        <v>2.3849279999999999</v>
      </c>
      <c r="E23200" s="429">
        <v>6.5915210000000002</v>
      </c>
      <c r="F23200" s="429">
        <v>31.737127000000005</v>
      </c>
    </row>
    <row r="23201" spans="1:6" x14ac:dyDescent="0.3">
      <c r="A23201" s="336">
        <v>73142</v>
      </c>
      <c r="B23201" s="2" t="s">
        <v>295</v>
      </c>
      <c r="C23201" s="429">
        <v>9.134741</v>
      </c>
      <c r="D23201" s="429">
        <v>2.1627100000000001</v>
      </c>
      <c r="E23201" s="429">
        <v>6.9720309999999994</v>
      </c>
      <c r="F23201" s="429">
        <v>33.071312000000006</v>
      </c>
    </row>
    <row r="23202" spans="1:6" x14ac:dyDescent="0.3">
      <c r="A23202" s="336">
        <v>73145</v>
      </c>
      <c r="B23202" s="2" t="s">
        <v>295</v>
      </c>
      <c r="C23202" s="429">
        <v>8.900798</v>
      </c>
      <c r="D23202" s="429">
        <v>2.434955</v>
      </c>
      <c r="E23202" s="429">
        <v>6.4658429999999996</v>
      </c>
      <c r="F23202" s="429">
        <v>31.959738999999995</v>
      </c>
    </row>
    <row r="23203" spans="1:6" x14ac:dyDescent="0.3">
      <c r="A23203" s="336">
        <v>73149</v>
      </c>
      <c r="B23203" s="2" t="s">
        <v>295</v>
      </c>
      <c r="C23203" s="429">
        <v>8.9378840000000004</v>
      </c>
      <c r="D23203" s="429">
        <v>2.3526250000000002</v>
      </c>
      <c r="E23203" s="429">
        <v>6.5852590000000006</v>
      </c>
      <c r="F23203" s="429">
        <v>32.415362000000002</v>
      </c>
    </row>
    <row r="23204" spans="1:6" x14ac:dyDescent="0.3">
      <c r="A23204" s="336">
        <v>73150</v>
      </c>
      <c r="B23204" s="2" t="s">
        <v>295</v>
      </c>
      <c r="C23204" s="429">
        <v>8.8897820000000003</v>
      </c>
      <c r="D23204" s="429">
        <v>2.3901720000000002</v>
      </c>
      <c r="E23204" s="429">
        <v>6.4996100000000006</v>
      </c>
      <c r="F23204" s="429">
        <v>31.42249600000001</v>
      </c>
    </row>
    <row r="23205" spans="1:6" x14ac:dyDescent="0.3">
      <c r="A23205" s="336">
        <v>73151</v>
      </c>
      <c r="B23205" s="2" t="s">
        <v>295</v>
      </c>
      <c r="C23205" s="429">
        <v>9.0247220000000006</v>
      </c>
      <c r="D23205" s="429">
        <v>2.3560979999999998</v>
      </c>
      <c r="E23205" s="429">
        <v>6.6686240000000012</v>
      </c>
      <c r="F23205" s="429">
        <v>31.662525000000002</v>
      </c>
    </row>
    <row r="23206" spans="1:6" x14ac:dyDescent="0.3">
      <c r="A23206" s="336">
        <v>73159</v>
      </c>
      <c r="B23206" s="2" t="s">
        <v>295</v>
      </c>
      <c r="C23206" s="429">
        <v>8.9906360000000003</v>
      </c>
      <c r="D23206" s="429">
        <v>2.2460830000000001</v>
      </c>
      <c r="E23206" s="429">
        <v>6.7445529999999998</v>
      </c>
      <c r="F23206" s="429">
        <v>32.807881000000002</v>
      </c>
    </row>
    <row r="23207" spans="1:6" x14ac:dyDescent="0.3">
      <c r="A23207" s="336">
        <v>73160</v>
      </c>
      <c r="B23207" s="2" t="s">
        <v>295</v>
      </c>
      <c r="C23207" s="429">
        <v>8.9452200000000008</v>
      </c>
      <c r="D23207" s="429">
        <v>2.3198289999999999</v>
      </c>
      <c r="E23207" s="429">
        <v>6.6253910000000005</v>
      </c>
      <c r="F23207" s="429">
        <v>32.485499000000011</v>
      </c>
    </row>
    <row r="23208" spans="1:6" x14ac:dyDescent="0.3">
      <c r="A23208" s="336">
        <v>73162</v>
      </c>
      <c r="B23208" s="2" t="s">
        <v>295</v>
      </c>
      <c r="C23208" s="429">
        <v>9.1131639999999994</v>
      </c>
      <c r="D23208" s="429">
        <v>2.1678500000000001</v>
      </c>
      <c r="E23208" s="429">
        <v>6.9453139999999998</v>
      </c>
      <c r="F23208" s="429">
        <v>33.117908999999983</v>
      </c>
    </row>
    <row r="23209" spans="1:6" x14ac:dyDescent="0.3">
      <c r="A23209" s="336">
        <v>73165</v>
      </c>
      <c r="B23209" s="2" t="s">
        <v>295</v>
      </c>
      <c r="C23209" s="429">
        <v>8.8998609999999996</v>
      </c>
      <c r="D23209" s="429">
        <v>2.3564310000000002</v>
      </c>
      <c r="E23209" s="429">
        <v>6.543429999999999</v>
      </c>
      <c r="F23209" s="429">
        <v>31.697255999999999</v>
      </c>
    </row>
    <row r="23210" spans="1:6" x14ac:dyDescent="0.3">
      <c r="A23210" s="336">
        <v>73169</v>
      </c>
      <c r="B23210" s="2" t="s">
        <v>295</v>
      </c>
      <c r="C23210" s="429">
        <v>9.0483320000000003</v>
      </c>
      <c r="D23210" s="429">
        <v>2.1855419999999999</v>
      </c>
      <c r="E23210" s="429">
        <v>6.8627900000000004</v>
      </c>
      <c r="F23210" s="429">
        <v>33.310506000000004</v>
      </c>
    </row>
    <row r="23211" spans="1:6" x14ac:dyDescent="0.3">
      <c r="A23211" s="336">
        <v>73170</v>
      </c>
      <c r="B23211" s="2" t="s">
        <v>295</v>
      </c>
      <c r="C23211" s="429">
        <v>8.983034</v>
      </c>
      <c r="D23211" s="429">
        <v>2.248453</v>
      </c>
      <c r="E23211" s="429">
        <v>6.7345810000000004</v>
      </c>
      <c r="F23211" s="429">
        <v>32.826664000000008</v>
      </c>
    </row>
    <row r="23212" spans="1:6" x14ac:dyDescent="0.3">
      <c r="A23212" s="336">
        <v>73173</v>
      </c>
      <c r="B23212" s="2" t="s">
        <v>295</v>
      </c>
      <c r="C23212" s="429">
        <v>9.0345420000000001</v>
      </c>
      <c r="D23212" s="429">
        <v>2.1912430000000001</v>
      </c>
      <c r="E23212" s="429">
        <v>6.843299</v>
      </c>
      <c r="F23212" s="429">
        <v>33.272836999999996</v>
      </c>
    </row>
    <row r="23213" spans="1:6" x14ac:dyDescent="0.3">
      <c r="A23213" s="336">
        <v>73179</v>
      </c>
      <c r="B23213" s="2" t="s">
        <v>295</v>
      </c>
      <c r="C23213" s="429">
        <v>9.0510140000000003</v>
      </c>
      <c r="D23213" s="429">
        <v>2.188984</v>
      </c>
      <c r="E23213" s="429">
        <v>6.8620300000000007</v>
      </c>
      <c r="F23213" s="429">
        <v>33.245912999999987</v>
      </c>
    </row>
    <row r="23214" spans="1:6" x14ac:dyDescent="0.3">
      <c r="A23214" s="336">
        <v>73401</v>
      </c>
      <c r="B23214" s="2" t="s">
        <v>295</v>
      </c>
      <c r="C23214" s="429">
        <v>8.9199669999999998</v>
      </c>
      <c r="D23214" s="429">
        <v>2.083297</v>
      </c>
      <c r="E23214" s="429">
        <v>6.8366699999999998</v>
      </c>
      <c r="F23214" s="429">
        <v>30.736772000000006</v>
      </c>
    </row>
    <row r="23215" spans="1:6" x14ac:dyDescent="0.3">
      <c r="A23215" s="336">
        <v>73430</v>
      </c>
      <c r="B23215" s="2" t="s">
        <v>295</v>
      </c>
      <c r="C23215" s="429">
        <v>9.0862689999999997</v>
      </c>
      <c r="D23215" s="429">
        <v>1.905626</v>
      </c>
      <c r="E23215" s="429">
        <v>7.1806429999999999</v>
      </c>
      <c r="F23215" s="429">
        <v>33.348478999999998</v>
      </c>
    </row>
    <row r="23216" spans="1:6" x14ac:dyDescent="0.3">
      <c r="A23216" s="336">
        <v>73432</v>
      </c>
      <c r="B23216" s="2" t="s">
        <v>295</v>
      </c>
      <c r="C23216" s="429">
        <v>8.4814690000000006</v>
      </c>
      <c r="D23216" s="429">
        <v>2.29881</v>
      </c>
      <c r="E23216" s="429">
        <v>6.182659000000001</v>
      </c>
      <c r="F23216" s="429">
        <v>22.678459000000004</v>
      </c>
    </row>
    <row r="23217" spans="1:6" x14ac:dyDescent="0.3">
      <c r="A23217" s="336">
        <v>73433</v>
      </c>
      <c r="B23217" s="2" t="s">
        <v>295</v>
      </c>
      <c r="C23217" s="429">
        <v>9.1048679999999997</v>
      </c>
      <c r="D23217" s="429">
        <v>1.9332069999999999</v>
      </c>
      <c r="E23217" s="429">
        <v>7.1716610000000003</v>
      </c>
      <c r="F23217" s="429">
        <v>32.853376999999995</v>
      </c>
    </row>
    <row r="23218" spans="1:6" x14ac:dyDescent="0.3">
      <c r="A23218" s="336">
        <v>73434</v>
      </c>
      <c r="B23218" s="2" t="s">
        <v>295</v>
      </c>
      <c r="C23218" s="429">
        <v>9.1681480000000004</v>
      </c>
      <c r="D23218" s="429">
        <v>1.8850530000000001</v>
      </c>
      <c r="E23218" s="429">
        <v>7.2830950000000003</v>
      </c>
      <c r="F23218" s="429">
        <v>34.556884999999994</v>
      </c>
    </row>
    <row r="23219" spans="1:6" x14ac:dyDescent="0.3">
      <c r="A23219" s="336">
        <v>73437</v>
      </c>
      <c r="B23219" s="2" t="s">
        <v>295</v>
      </c>
      <c r="C23219" s="429">
        <v>9.1619320000000002</v>
      </c>
      <c r="D23219" s="429">
        <v>1.8031740000000001</v>
      </c>
      <c r="E23219" s="429">
        <v>7.3587579999999999</v>
      </c>
      <c r="F23219" s="429">
        <v>35.127666999999995</v>
      </c>
    </row>
    <row r="23220" spans="1:6" x14ac:dyDescent="0.3">
      <c r="A23220" s="336">
        <v>73438</v>
      </c>
      <c r="B23220" s="2" t="s">
        <v>295</v>
      </c>
      <c r="C23220" s="429">
        <v>9.1714199999999995</v>
      </c>
      <c r="D23220" s="429">
        <v>1.7744200000000001</v>
      </c>
      <c r="E23220" s="429">
        <v>7.3969999999999994</v>
      </c>
      <c r="F23220" s="429">
        <v>35.443843000000001</v>
      </c>
    </row>
    <row r="23221" spans="1:6" x14ac:dyDescent="0.3">
      <c r="A23221" s="336">
        <v>73439</v>
      </c>
      <c r="B23221" s="2" t="s">
        <v>295</v>
      </c>
      <c r="C23221" s="429">
        <v>8.6637219999999999</v>
      </c>
      <c r="D23221" s="429">
        <v>2.2754949999999998</v>
      </c>
      <c r="E23221" s="429">
        <v>6.3882270000000005</v>
      </c>
      <c r="F23221" s="429">
        <v>27.057755999999998</v>
      </c>
    </row>
    <row r="23222" spans="1:6" x14ac:dyDescent="0.3">
      <c r="A23222" s="336">
        <v>73440</v>
      </c>
      <c r="B23222" s="2" t="s">
        <v>295</v>
      </c>
      <c r="C23222" s="429">
        <v>8.8017679999999991</v>
      </c>
      <c r="D23222" s="429">
        <v>2.212199</v>
      </c>
      <c r="E23222" s="429">
        <v>6.5895689999999991</v>
      </c>
      <c r="F23222" s="429">
        <v>28.672489999999989</v>
      </c>
    </row>
    <row r="23223" spans="1:6" x14ac:dyDescent="0.3">
      <c r="A23223" s="336">
        <v>73441</v>
      </c>
      <c r="B23223" s="2" t="s">
        <v>295</v>
      </c>
      <c r="C23223" s="429">
        <v>9.2112990000000003</v>
      </c>
      <c r="D23223" s="429">
        <v>1.776875</v>
      </c>
      <c r="E23223" s="429">
        <v>7.4344239999999999</v>
      </c>
      <c r="F23223" s="429">
        <v>35.138632999999992</v>
      </c>
    </row>
    <row r="23224" spans="1:6" x14ac:dyDescent="0.3">
      <c r="A23224" s="336">
        <v>73442</v>
      </c>
      <c r="B23224" s="2" t="s">
        <v>295</v>
      </c>
      <c r="C23224" s="429">
        <v>9.3125280000000004</v>
      </c>
      <c r="D23224" s="429">
        <v>1.621316</v>
      </c>
      <c r="E23224" s="429">
        <v>7.6912120000000002</v>
      </c>
      <c r="F23224" s="429">
        <v>38.075035</v>
      </c>
    </row>
    <row r="23225" spans="1:6" x14ac:dyDescent="0.3">
      <c r="A23225" s="336">
        <v>73443</v>
      </c>
      <c r="B23225" s="2" t="s">
        <v>295</v>
      </c>
      <c r="C23225" s="429">
        <v>9.0012150000000002</v>
      </c>
      <c r="D23225" s="429">
        <v>1.9974909999999999</v>
      </c>
      <c r="E23225" s="429">
        <v>7.0037240000000001</v>
      </c>
      <c r="F23225" s="429">
        <v>32.228056000000009</v>
      </c>
    </row>
    <row r="23226" spans="1:6" x14ac:dyDescent="0.3">
      <c r="A23226" s="336">
        <v>73444</v>
      </c>
      <c r="B23226" s="2" t="s">
        <v>295</v>
      </c>
      <c r="C23226" s="429">
        <v>9.0815920000000006</v>
      </c>
      <c r="D23226" s="429">
        <v>1.910628</v>
      </c>
      <c r="E23226" s="429">
        <v>7.1709640000000006</v>
      </c>
      <c r="F23226" s="429">
        <v>33.294433999999995</v>
      </c>
    </row>
    <row r="23227" spans="1:6" x14ac:dyDescent="0.3">
      <c r="A23227" s="336">
        <v>73446</v>
      </c>
      <c r="B23227" s="2" t="s">
        <v>295</v>
      </c>
      <c r="C23227" s="429">
        <v>8.7010629999999995</v>
      </c>
      <c r="D23227" s="429">
        <v>2.2493319999999999</v>
      </c>
      <c r="E23227" s="429">
        <v>6.4517309999999997</v>
      </c>
      <c r="F23227" s="429">
        <v>27.028156000000003</v>
      </c>
    </row>
    <row r="23228" spans="1:6" x14ac:dyDescent="0.3">
      <c r="A23228" s="336">
        <v>73447</v>
      </c>
      <c r="B23228" s="2" t="s">
        <v>295</v>
      </c>
      <c r="C23228" s="429">
        <v>8.7343810000000008</v>
      </c>
      <c r="D23228" s="429">
        <v>2.243843</v>
      </c>
      <c r="E23228" s="429">
        <v>6.4905380000000008</v>
      </c>
      <c r="F23228" s="429">
        <v>27.176606</v>
      </c>
    </row>
    <row r="23229" spans="1:6" x14ac:dyDescent="0.3">
      <c r="A23229" s="336">
        <v>73448</v>
      </c>
      <c r="B23229" s="2" t="s">
        <v>295</v>
      </c>
      <c r="C23229" s="429">
        <v>8.9231780000000001</v>
      </c>
      <c r="D23229" s="429">
        <v>2.074697</v>
      </c>
      <c r="E23229" s="429">
        <v>6.8484809999999996</v>
      </c>
      <c r="F23229" s="429">
        <v>30.830902000000002</v>
      </c>
    </row>
    <row r="23230" spans="1:6" x14ac:dyDescent="0.3">
      <c r="A23230" s="336">
        <v>73449</v>
      </c>
      <c r="B23230" s="2" t="s">
        <v>295</v>
      </c>
      <c r="C23230" s="429">
        <v>8.5515019999999993</v>
      </c>
      <c r="D23230" s="429">
        <v>2.2691690000000002</v>
      </c>
      <c r="E23230" s="429">
        <v>6.2823329999999995</v>
      </c>
      <c r="F23230" s="429">
        <v>24.242988999999994</v>
      </c>
    </row>
    <row r="23231" spans="1:6" x14ac:dyDescent="0.3">
      <c r="A23231" s="336">
        <v>73450</v>
      </c>
      <c r="B23231" s="2" t="s">
        <v>295</v>
      </c>
      <c r="C23231" s="429">
        <v>8.5220470000000006</v>
      </c>
      <c r="D23231" s="429">
        <v>2.2734990000000002</v>
      </c>
      <c r="E23231" s="429">
        <v>6.2485480000000004</v>
      </c>
      <c r="F23231" s="429">
        <v>23.431108000000002</v>
      </c>
    </row>
    <row r="23232" spans="1:6" x14ac:dyDescent="0.3">
      <c r="A23232" s="336">
        <v>73453</v>
      </c>
      <c r="B23232" s="2" t="s">
        <v>295</v>
      </c>
      <c r="C23232" s="429">
        <v>8.8984009999999998</v>
      </c>
      <c r="D23232" s="429">
        <v>2.1044239999999999</v>
      </c>
      <c r="E23232" s="429">
        <v>6.7939769999999999</v>
      </c>
      <c r="F23232" s="429">
        <v>30.514293000000009</v>
      </c>
    </row>
    <row r="23233" spans="1:6" x14ac:dyDescent="0.3">
      <c r="A23233" s="336">
        <v>73456</v>
      </c>
      <c r="B23233" s="2" t="s">
        <v>295</v>
      </c>
      <c r="C23233" s="429">
        <v>9.3163330000000002</v>
      </c>
      <c r="D23233" s="429">
        <v>1.5901430000000001</v>
      </c>
      <c r="E23233" s="429">
        <v>7.7261899999999999</v>
      </c>
      <c r="F23233" s="429">
        <v>37.926229000000006</v>
      </c>
    </row>
    <row r="23234" spans="1:6" x14ac:dyDescent="0.3">
      <c r="A23234" s="336">
        <v>73458</v>
      </c>
      <c r="B23234" s="2" t="s">
        <v>295</v>
      </c>
      <c r="C23234" s="429">
        <v>8.874746</v>
      </c>
      <c r="D23234" s="429">
        <v>2.1308600000000002</v>
      </c>
      <c r="E23234" s="429">
        <v>6.7438859999999998</v>
      </c>
      <c r="F23234" s="429">
        <v>29.761784000000006</v>
      </c>
    </row>
    <row r="23235" spans="1:6" x14ac:dyDescent="0.3">
      <c r="A23235" s="336">
        <v>73459</v>
      </c>
      <c r="B23235" s="2" t="s">
        <v>295</v>
      </c>
      <c r="C23235" s="429">
        <v>8.9820309999999992</v>
      </c>
      <c r="D23235" s="429">
        <v>2.0403210000000001</v>
      </c>
      <c r="E23235" s="429">
        <v>6.9417099999999987</v>
      </c>
      <c r="F23235" s="429">
        <v>31.033682000000002</v>
      </c>
    </row>
    <row r="23236" spans="1:6" x14ac:dyDescent="0.3">
      <c r="A23236" s="336">
        <v>73460</v>
      </c>
      <c r="B23236" s="2" t="s">
        <v>295</v>
      </c>
      <c r="C23236" s="429">
        <v>8.5406449999999996</v>
      </c>
      <c r="D23236" s="429">
        <v>2.3247149999999999</v>
      </c>
      <c r="E23236" s="429">
        <v>6.2159300000000002</v>
      </c>
      <c r="F23236" s="429">
        <v>24.173513</v>
      </c>
    </row>
    <row r="23237" spans="1:6" x14ac:dyDescent="0.3">
      <c r="A23237" s="336">
        <v>73461</v>
      </c>
      <c r="B23237" s="2" t="s">
        <v>295</v>
      </c>
      <c r="C23237" s="429">
        <v>8.4631460000000001</v>
      </c>
      <c r="D23237" s="429">
        <v>2.3289170000000001</v>
      </c>
      <c r="E23237" s="429">
        <v>6.1342289999999995</v>
      </c>
      <c r="F23237" s="429">
        <v>22.720472000000001</v>
      </c>
    </row>
    <row r="23238" spans="1:6" x14ac:dyDescent="0.3">
      <c r="A23238" s="336">
        <v>73463</v>
      </c>
      <c r="B23238" s="2" t="s">
        <v>295</v>
      </c>
      <c r="C23238" s="429">
        <v>9.0975819999999992</v>
      </c>
      <c r="D23238" s="429">
        <v>1.848946</v>
      </c>
      <c r="E23238" s="429">
        <v>7.2486359999999994</v>
      </c>
      <c r="F23238" s="429">
        <v>34.270896</v>
      </c>
    </row>
    <row r="23239" spans="1:6" x14ac:dyDescent="0.3">
      <c r="A23239" s="336">
        <v>73481</v>
      </c>
      <c r="B23239" s="2" t="s">
        <v>295</v>
      </c>
      <c r="C23239" s="429">
        <v>9.1549700000000005</v>
      </c>
      <c r="D23239" s="429">
        <v>1.8314490000000001</v>
      </c>
      <c r="E23239" s="429">
        <v>7.3235210000000004</v>
      </c>
      <c r="F23239" s="429">
        <v>34.814049000000011</v>
      </c>
    </row>
    <row r="23240" spans="1:6" x14ac:dyDescent="0.3">
      <c r="A23240" s="336">
        <v>73488</v>
      </c>
      <c r="B23240" s="2" t="s">
        <v>295</v>
      </c>
      <c r="C23240" s="429">
        <v>9.1745979999999996</v>
      </c>
      <c r="D23240" s="429">
        <v>1.832222</v>
      </c>
      <c r="E23240" s="429">
        <v>7.3423759999999998</v>
      </c>
      <c r="F23240" s="429">
        <v>35.002984999999981</v>
      </c>
    </row>
    <row r="23241" spans="1:6" x14ac:dyDescent="0.3">
      <c r="A23241" s="336">
        <v>73501</v>
      </c>
      <c r="B23241" s="2" t="s">
        <v>295</v>
      </c>
      <c r="C23241" s="429">
        <v>9.6806099999999997</v>
      </c>
      <c r="D23241" s="429">
        <v>1.6935450000000001</v>
      </c>
      <c r="E23241" s="429">
        <v>7.9870649999999994</v>
      </c>
      <c r="F23241" s="429">
        <v>41.280250000000002</v>
      </c>
    </row>
    <row r="23242" spans="1:6" x14ac:dyDescent="0.3">
      <c r="A23242" s="336">
        <v>73503</v>
      </c>
      <c r="B23242" s="2" t="s">
        <v>295</v>
      </c>
      <c r="C23242" s="429">
        <v>9.7611799999999995</v>
      </c>
      <c r="D23242" s="429">
        <v>1.7935890000000001</v>
      </c>
      <c r="E23242" s="429">
        <v>7.9675909999999996</v>
      </c>
      <c r="F23242" s="429">
        <v>41.044915000000003</v>
      </c>
    </row>
    <row r="23243" spans="1:6" x14ac:dyDescent="0.3">
      <c r="A23243" s="336">
        <v>73505</v>
      </c>
      <c r="B23243" s="2" t="s">
        <v>295</v>
      </c>
      <c r="C23243" s="429">
        <v>9.8038100000000004</v>
      </c>
      <c r="D23243" s="429">
        <v>1.6694720000000001</v>
      </c>
      <c r="E23243" s="429">
        <v>8.1343379999999996</v>
      </c>
      <c r="F23243" s="429">
        <v>42.067454999999995</v>
      </c>
    </row>
    <row r="23244" spans="1:6" x14ac:dyDescent="0.3">
      <c r="A23244" s="336">
        <v>73507</v>
      </c>
      <c r="B23244" s="2" t="s">
        <v>295</v>
      </c>
      <c r="C23244" s="429">
        <v>9.6759740000000001</v>
      </c>
      <c r="D23244" s="429">
        <v>1.824792</v>
      </c>
      <c r="E23244" s="429">
        <v>7.8511819999999997</v>
      </c>
      <c r="F23244" s="429">
        <v>40.676813000000003</v>
      </c>
    </row>
    <row r="23245" spans="1:6" x14ac:dyDescent="0.3">
      <c r="A23245" s="336">
        <v>73521</v>
      </c>
      <c r="B23245" s="2" t="s">
        <v>295</v>
      </c>
      <c r="C23245" s="429">
        <v>10.239489000000001</v>
      </c>
      <c r="D23245" s="429">
        <v>1.6982060000000001</v>
      </c>
      <c r="E23245" s="429">
        <v>8.541283</v>
      </c>
      <c r="F23245" s="429">
        <v>47.886125999999997</v>
      </c>
    </row>
    <row r="23246" spans="1:6" x14ac:dyDescent="0.3">
      <c r="A23246" s="336">
        <v>73523</v>
      </c>
      <c r="B23246" s="2" t="s">
        <v>295</v>
      </c>
      <c r="C23246" s="429">
        <v>10.206440000000001</v>
      </c>
      <c r="D23246" s="429">
        <v>1.6780919999999999</v>
      </c>
      <c r="E23246" s="429">
        <v>8.5283480000000012</v>
      </c>
      <c r="F23246" s="429">
        <v>47.855567000000008</v>
      </c>
    </row>
    <row r="23247" spans="1:6" x14ac:dyDescent="0.3">
      <c r="A23247" s="336">
        <v>73526</v>
      </c>
      <c r="B23247" s="2" t="s">
        <v>295</v>
      </c>
      <c r="C23247" s="429">
        <v>10.20176</v>
      </c>
      <c r="D23247" s="429">
        <v>1.7685</v>
      </c>
      <c r="E23247" s="429">
        <v>8.4332600000000006</v>
      </c>
      <c r="F23247" s="429">
        <v>47.444816999999986</v>
      </c>
    </row>
    <row r="23248" spans="1:6" x14ac:dyDescent="0.3">
      <c r="A23248" s="336">
        <v>73527</v>
      </c>
      <c r="B23248" s="2" t="s">
        <v>295</v>
      </c>
      <c r="C23248" s="429">
        <v>9.8462409999999991</v>
      </c>
      <c r="D23248" s="429">
        <v>1.613283</v>
      </c>
      <c r="E23248" s="429">
        <v>8.232958</v>
      </c>
      <c r="F23248" s="429">
        <v>42.882569000000004</v>
      </c>
    </row>
    <row r="23249" spans="1:6" x14ac:dyDescent="0.3">
      <c r="A23249" s="336">
        <v>73528</v>
      </c>
      <c r="B23249" s="2" t="s">
        <v>295</v>
      </c>
      <c r="C23249" s="429">
        <v>9.9239829999999998</v>
      </c>
      <c r="D23249" s="429">
        <v>1.5439099999999999</v>
      </c>
      <c r="E23249" s="429">
        <v>8.3800729999999994</v>
      </c>
      <c r="F23249" s="429">
        <v>43.880921999999998</v>
      </c>
    </row>
    <row r="23250" spans="1:6" x14ac:dyDescent="0.3">
      <c r="A23250" s="336">
        <v>73529</v>
      </c>
      <c r="B23250" s="2" t="s">
        <v>295</v>
      </c>
      <c r="C23250" s="429">
        <v>9.4930040000000009</v>
      </c>
      <c r="D23250" s="429">
        <v>1.475962</v>
      </c>
      <c r="E23250" s="429">
        <v>8.017042</v>
      </c>
      <c r="F23250" s="429">
        <v>41.157307999999986</v>
      </c>
    </row>
    <row r="23251" spans="1:6" x14ac:dyDescent="0.3">
      <c r="A23251" s="336">
        <v>73530</v>
      </c>
      <c r="B23251" s="2" t="s">
        <v>295</v>
      </c>
      <c r="C23251" s="429">
        <v>10.175304000000001</v>
      </c>
      <c r="D23251" s="429">
        <v>1.54965</v>
      </c>
      <c r="E23251" s="429">
        <v>8.6256540000000008</v>
      </c>
      <c r="F23251" s="429">
        <v>46.642307999999979</v>
      </c>
    </row>
    <row r="23252" spans="1:6" x14ac:dyDescent="0.3">
      <c r="A23252" s="336">
        <v>73531</v>
      </c>
      <c r="B23252" s="2" t="s">
        <v>295</v>
      </c>
      <c r="C23252" s="429">
        <v>10.025903</v>
      </c>
      <c r="D23252" s="429">
        <v>1.4319360000000001</v>
      </c>
      <c r="E23252" s="429">
        <v>8.5939669999999992</v>
      </c>
      <c r="F23252" s="429">
        <v>43.939792999999995</v>
      </c>
    </row>
    <row r="23253" spans="1:6" x14ac:dyDescent="0.3">
      <c r="A23253" s="336">
        <v>73532</v>
      </c>
      <c r="B23253" s="2" t="s">
        <v>295</v>
      </c>
      <c r="C23253" s="429">
        <v>10.259510000000001</v>
      </c>
      <c r="D23253" s="429">
        <v>1.7213309999999999</v>
      </c>
      <c r="E23253" s="429">
        <v>8.5381790000000013</v>
      </c>
      <c r="F23253" s="429">
        <v>48.454121000000001</v>
      </c>
    </row>
    <row r="23254" spans="1:6" x14ac:dyDescent="0.3">
      <c r="A23254" s="336">
        <v>73533</v>
      </c>
      <c r="B23254" s="2" t="s">
        <v>295</v>
      </c>
      <c r="C23254" s="429">
        <v>9.3670829999999992</v>
      </c>
      <c r="D23254" s="429">
        <v>1.6822459999999999</v>
      </c>
      <c r="E23254" s="429">
        <v>7.684836999999999</v>
      </c>
      <c r="F23254" s="429">
        <v>38.558069000000003</v>
      </c>
    </row>
    <row r="23255" spans="1:6" x14ac:dyDescent="0.3">
      <c r="A23255" s="336">
        <v>73537</v>
      </c>
      <c r="B23255" s="2" t="s">
        <v>295</v>
      </c>
      <c r="C23255" s="429">
        <v>10.265609</v>
      </c>
      <c r="D23255" s="429">
        <v>1.7219310000000001</v>
      </c>
      <c r="E23255" s="429">
        <v>8.5436779999999999</v>
      </c>
      <c r="F23255" s="429">
        <v>49.014904000000001</v>
      </c>
    </row>
    <row r="23256" spans="1:6" x14ac:dyDescent="0.3">
      <c r="A23256" s="336">
        <v>73538</v>
      </c>
      <c r="B23256" s="2" t="s">
        <v>295</v>
      </c>
      <c r="C23256" s="429">
        <v>9.6569179999999992</v>
      </c>
      <c r="D23256" s="429">
        <v>1.864044</v>
      </c>
      <c r="E23256" s="429">
        <v>7.7928739999999994</v>
      </c>
      <c r="F23256" s="429">
        <v>39.985064999999992</v>
      </c>
    </row>
    <row r="23257" spans="1:6" x14ac:dyDescent="0.3">
      <c r="A23257" s="336">
        <v>73539</v>
      </c>
      <c r="B23257" s="2" t="s">
        <v>295</v>
      </c>
      <c r="C23257" s="429">
        <v>10.276035</v>
      </c>
      <c r="D23257" s="429">
        <v>1.619748</v>
      </c>
      <c r="E23257" s="429">
        <v>8.6562870000000007</v>
      </c>
      <c r="F23257" s="429">
        <v>48.057222999999979</v>
      </c>
    </row>
    <row r="23258" spans="1:6" x14ac:dyDescent="0.3">
      <c r="A23258" s="336">
        <v>73540</v>
      </c>
      <c r="B23258" s="2" t="s">
        <v>295</v>
      </c>
      <c r="C23258" s="429">
        <v>9.8588970000000007</v>
      </c>
      <c r="D23258" s="429">
        <v>1.539952</v>
      </c>
      <c r="E23258" s="429">
        <v>8.3189450000000011</v>
      </c>
      <c r="F23258" s="429">
        <v>43.290808999999996</v>
      </c>
    </row>
    <row r="23259" spans="1:6" x14ac:dyDescent="0.3">
      <c r="A23259" s="336">
        <v>73541</v>
      </c>
      <c r="B23259" s="2" t="s">
        <v>295</v>
      </c>
      <c r="C23259" s="429">
        <v>9.5169329999999999</v>
      </c>
      <c r="D23259" s="429">
        <v>1.8687339999999999</v>
      </c>
      <c r="E23259" s="429">
        <v>7.648199</v>
      </c>
      <c r="F23259" s="429">
        <v>38.999833000000002</v>
      </c>
    </row>
    <row r="23260" spans="1:6" x14ac:dyDescent="0.3">
      <c r="A23260" s="336">
        <v>73542</v>
      </c>
      <c r="B23260" s="2" t="s">
        <v>295</v>
      </c>
      <c r="C23260" s="429">
        <v>10.089494</v>
      </c>
      <c r="D23260" s="429">
        <v>1.5966499999999999</v>
      </c>
      <c r="E23260" s="429">
        <v>8.4928439999999998</v>
      </c>
      <c r="F23260" s="429">
        <v>46.007467000000005</v>
      </c>
    </row>
    <row r="23261" spans="1:6" x14ac:dyDescent="0.3">
      <c r="A23261" s="336">
        <v>73543</v>
      </c>
      <c r="B23261" s="2" t="s">
        <v>295</v>
      </c>
      <c r="C23261" s="429">
        <v>9.7843129999999991</v>
      </c>
      <c r="D23261" s="429">
        <v>1.5815109999999999</v>
      </c>
      <c r="E23261" s="429">
        <v>8.2028019999999984</v>
      </c>
      <c r="F23261" s="429">
        <v>42.315721000000003</v>
      </c>
    </row>
    <row r="23262" spans="1:6" x14ac:dyDescent="0.3">
      <c r="A23262" s="336">
        <v>73544</v>
      </c>
      <c r="B23262" s="2" t="s">
        <v>295</v>
      </c>
      <c r="C23262" s="429">
        <v>10.199529</v>
      </c>
      <c r="D23262" s="429">
        <v>1.689225</v>
      </c>
      <c r="E23262" s="429">
        <v>8.5103039999999996</v>
      </c>
      <c r="F23262" s="429">
        <v>49.265271000000006</v>
      </c>
    </row>
    <row r="23263" spans="1:6" x14ac:dyDescent="0.3">
      <c r="A23263" s="336">
        <v>73546</v>
      </c>
      <c r="B23263" s="2" t="s">
        <v>295</v>
      </c>
      <c r="C23263" s="429">
        <v>10.059726</v>
      </c>
      <c r="D23263" s="429">
        <v>1.469875</v>
      </c>
      <c r="E23263" s="429">
        <v>8.5898509999999995</v>
      </c>
      <c r="F23263" s="429">
        <v>44.730508999999998</v>
      </c>
    </row>
    <row r="23264" spans="1:6" x14ac:dyDescent="0.3">
      <c r="A23264" s="336">
        <v>73547</v>
      </c>
      <c r="B23264" s="2" t="s">
        <v>295</v>
      </c>
      <c r="C23264" s="429">
        <v>10.072228000000001</v>
      </c>
      <c r="D23264" s="429">
        <v>1.8539209999999999</v>
      </c>
      <c r="E23264" s="429">
        <v>8.2183070000000011</v>
      </c>
      <c r="F23264" s="429">
        <v>45.795408000000002</v>
      </c>
    </row>
    <row r="23265" spans="1:6" x14ac:dyDescent="0.3">
      <c r="A23265" s="336">
        <v>73548</v>
      </c>
      <c r="B23265" s="2" t="s">
        <v>295</v>
      </c>
      <c r="C23265" s="429">
        <v>9.6080240000000003</v>
      </c>
      <c r="D23265" s="429">
        <v>1.2794719999999999</v>
      </c>
      <c r="E23265" s="429">
        <v>8.3285520000000002</v>
      </c>
      <c r="F23265" s="429">
        <v>43.220255999999999</v>
      </c>
    </row>
    <row r="23266" spans="1:6" x14ac:dyDescent="0.3">
      <c r="A23266" s="336">
        <v>73549</v>
      </c>
      <c r="B23266" s="2" t="s">
        <v>295</v>
      </c>
      <c r="C23266" s="429">
        <v>10.116398</v>
      </c>
      <c r="D23266" s="429">
        <v>1.7307159999999999</v>
      </c>
      <c r="E23266" s="429">
        <v>8.385682000000001</v>
      </c>
      <c r="F23266" s="429">
        <v>47.049028999999997</v>
      </c>
    </row>
    <row r="23267" spans="1:6" x14ac:dyDescent="0.3">
      <c r="A23267" s="336">
        <v>73550</v>
      </c>
      <c r="B23267" s="2" t="s">
        <v>295</v>
      </c>
      <c r="C23267" s="429">
        <v>10.093716000000001</v>
      </c>
      <c r="D23267" s="429">
        <v>1.6302350000000001</v>
      </c>
      <c r="E23267" s="429">
        <v>8.4634809999999998</v>
      </c>
      <c r="F23267" s="429">
        <v>49.285324999999986</v>
      </c>
    </row>
    <row r="23268" spans="1:6" x14ac:dyDescent="0.3">
      <c r="A23268" s="336">
        <v>73551</v>
      </c>
      <c r="B23268" s="2" t="s">
        <v>295</v>
      </c>
      <c r="C23268" s="429">
        <v>10.090131</v>
      </c>
      <c r="D23268" s="429">
        <v>1.5451299999999999</v>
      </c>
      <c r="E23268" s="429">
        <v>8.5450009999999992</v>
      </c>
      <c r="F23268" s="429">
        <v>45.679221000000013</v>
      </c>
    </row>
    <row r="23269" spans="1:6" x14ac:dyDescent="0.3">
      <c r="A23269" s="336">
        <v>73552</v>
      </c>
      <c r="B23269" s="2" t="s">
        <v>295</v>
      </c>
      <c r="C23269" s="429">
        <v>9.9518000000000004</v>
      </c>
      <c r="D23269" s="429">
        <v>1.660458</v>
      </c>
      <c r="E23269" s="429">
        <v>8.2913420000000002</v>
      </c>
      <c r="F23269" s="429">
        <v>43.823434999999989</v>
      </c>
    </row>
    <row r="23270" spans="1:6" x14ac:dyDescent="0.3">
      <c r="A23270" s="336">
        <v>73553</v>
      </c>
      <c r="B23270" s="2" t="s">
        <v>295</v>
      </c>
      <c r="C23270" s="429">
        <v>10.024597999999999</v>
      </c>
      <c r="D23270" s="429">
        <v>1.5292289999999999</v>
      </c>
      <c r="E23270" s="429">
        <v>8.4953690000000002</v>
      </c>
      <c r="F23270" s="429">
        <v>44.743682000000007</v>
      </c>
    </row>
    <row r="23271" spans="1:6" x14ac:dyDescent="0.3">
      <c r="A23271" s="336">
        <v>73554</v>
      </c>
      <c r="B23271" s="2" t="s">
        <v>295</v>
      </c>
      <c r="C23271" s="429">
        <v>10.171200000000001</v>
      </c>
      <c r="D23271" s="429">
        <v>1.7631410000000001</v>
      </c>
      <c r="E23271" s="429">
        <v>8.4080590000000015</v>
      </c>
      <c r="F23271" s="429">
        <v>47.478225999999992</v>
      </c>
    </row>
    <row r="23272" spans="1:6" x14ac:dyDescent="0.3">
      <c r="A23272" s="336">
        <v>73559</v>
      </c>
      <c r="B23272" s="2" t="s">
        <v>295</v>
      </c>
      <c r="C23272" s="429">
        <v>9.9906059999999997</v>
      </c>
      <c r="D23272" s="429">
        <v>1.782141</v>
      </c>
      <c r="E23272" s="429">
        <v>8.2084650000000003</v>
      </c>
      <c r="F23272" s="429">
        <v>45.074000000000005</v>
      </c>
    </row>
    <row r="23273" spans="1:6" x14ac:dyDescent="0.3">
      <c r="A23273" s="336">
        <v>73560</v>
      </c>
      <c r="B23273" s="2" t="s">
        <v>295</v>
      </c>
      <c r="C23273" s="429">
        <v>10.271751999999999</v>
      </c>
      <c r="D23273" s="429">
        <v>1.700677</v>
      </c>
      <c r="E23273" s="429">
        <v>8.5710749999999987</v>
      </c>
      <c r="F23273" s="429">
        <v>48.676400999999998</v>
      </c>
    </row>
    <row r="23274" spans="1:6" x14ac:dyDescent="0.3">
      <c r="A23274" s="336">
        <v>73562</v>
      </c>
      <c r="B23274" s="2" t="s">
        <v>295</v>
      </c>
      <c r="C23274" s="429">
        <v>9.9053280000000008</v>
      </c>
      <c r="D23274" s="429">
        <v>1.3824399999999999</v>
      </c>
      <c r="E23274" s="429">
        <v>8.5228880000000018</v>
      </c>
      <c r="F23274" s="429">
        <v>43.365173000000013</v>
      </c>
    </row>
    <row r="23275" spans="1:6" x14ac:dyDescent="0.3">
      <c r="A23275" s="336">
        <v>73564</v>
      </c>
      <c r="B23275" s="2" t="s">
        <v>295</v>
      </c>
      <c r="C23275" s="429">
        <v>9.9299940000000007</v>
      </c>
      <c r="D23275" s="429">
        <v>1.8657840000000001</v>
      </c>
      <c r="E23275" s="429">
        <v>8.064210000000001</v>
      </c>
      <c r="F23275" s="429">
        <v>44.029896000000001</v>
      </c>
    </row>
    <row r="23276" spans="1:6" x14ac:dyDescent="0.3">
      <c r="A23276" s="336">
        <v>73565</v>
      </c>
      <c r="B23276" s="2" t="s">
        <v>295</v>
      </c>
      <c r="C23276" s="429">
        <v>9.4937939999999994</v>
      </c>
      <c r="D23276" s="429">
        <v>1.3627640000000001</v>
      </c>
      <c r="E23276" s="429">
        <v>8.1310299999999991</v>
      </c>
      <c r="F23276" s="429">
        <v>40.729595000000003</v>
      </c>
    </row>
    <row r="23277" spans="1:6" x14ac:dyDescent="0.3">
      <c r="A23277" s="336">
        <v>73566</v>
      </c>
      <c r="B23277" s="2" t="s">
        <v>295</v>
      </c>
      <c r="C23277" s="429">
        <v>10.004424</v>
      </c>
      <c r="D23277" s="429">
        <v>1.712412</v>
      </c>
      <c r="E23277" s="429">
        <v>8.2920119999999997</v>
      </c>
      <c r="F23277" s="429">
        <v>45.08510600000001</v>
      </c>
    </row>
    <row r="23278" spans="1:6" x14ac:dyDescent="0.3">
      <c r="A23278" s="336">
        <v>73568</v>
      </c>
      <c r="B23278" s="2" t="s">
        <v>295</v>
      </c>
      <c r="C23278" s="429">
        <v>9.7504729999999995</v>
      </c>
      <c r="D23278" s="429">
        <v>1.343466</v>
      </c>
      <c r="E23278" s="429">
        <v>8.4070070000000001</v>
      </c>
      <c r="F23278" s="429">
        <v>43.056957000000011</v>
      </c>
    </row>
    <row r="23279" spans="1:6" x14ac:dyDescent="0.3">
      <c r="A23279" s="336">
        <v>73569</v>
      </c>
      <c r="B23279" s="2" t="s">
        <v>295</v>
      </c>
      <c r="C23279" s="429">
        <v>9.585585</v>
      </c>
      <c r="D23279" s="429">
        <v>1.3416889999999999</v>
      </c>
      <c r="E23279" s="429">
        <v>8.2438959999999994</v>
      </c>
      <c r="F23279" s="429">
        <v>40.551931000000003</v>
      </c>
    </row>
    <row r="23280" spans="1:6" x14ac:dyDescent="0.3">
      <c r="A23280" s="336">
        <v>73570</v>
      </c>
      <c r="B23280" s="2" t="s">
        <v>295</v>
      </c>
      <c r="C23280" s="429">
        <v>10.121591</v>
      </c>
      <c r="D23280" s="429">
        <v>1.631005</v>
      </c>
      <c r="E23280" s="429">
        <v>8.4905860000000004</v>
      </c>
      <c r="F23280" s="429">
        <v>46.841523000000002</v>
      </c>
    </row>
    <row r="23281" spans="1:6" x14ac:dyDescent="0.3">
      <c r="A23281" s="336">
        <v>73571</v>
      </c>
      <c r="B23281" s="2" t="s">
        <v>295</v>
      </c>
      <c r="C23281" s="429">
        <v>10.069121000000001</v>
      </c>
      <c r="D23281" s="429">
        <v>1.675192</v>
      </c>
      <c r="E23281" s="429">
        <v>8.393929</v>
      </c>
      <c r="F23281" s="429">
        <v>47.949703000000007</v>
      </c>
    </row>
    <row r="23282" spans="1:6" x14ac:dyDescent="0.3">
      <c r="A23282" s="336">
        <v>73572</v>
      </c>
      <c r="B23282" s="2" t="s">
        <v>295</v>
      </c>
      <c r="C23282" s="429">
        <v>9.8133230000000005</v>
      </c>
      <c r="D23282" s="429">
        <v>1.4890859999999999</v>
      </c>
      <c r="E23282" s="429">
        <v>8.3242370000000001</v>
      </c>
      <c r="F23282" s="429">
        <v>42.945398000000012</v>
      </c>
    </row>
    <row r="23283" spans="1:6" x14ac:dyDescent="0.3">
      <c r="A23283" s="336">
        <v>73573</v>
      </c>
      <c r="B23283" s="2" t="s">
        <v>295</v>
      </c>
      <c r="C23283" s="429">
        <v>9.5125980000000006</v>
      </c>
      <c r="D23283" s="429">
        <v>1.3260000000000001</v>
      </c>
      <c r="E23283" s="429">
        <v>8.186598</v>
      </c>
      <c r="F23283" s="429">
        <v>42.122855999999999</v>
      </c>
    </row>
    <row r="23284" spans="1:6" x14ac:dyDescent="0.3">
      <c r="A23284" s="336">
        <v>73601</v>
      </c>
      <c r="B23284" s="2" t="s">
        <v>295</v>
      </c>
      <c r="C23284" s="429">
        <v>9.8352799999999991</v>
      </c>
      <c r="D23284" s="429">
        <v>1.7020029999999999</v>
      </c>
      <c r="E23284" s="429">
        <v>8.1332769999999996</v>
      </c>
      <c r="F23284" s="429">
        <v>42.629917000000006</v>
      </c>
    </row>
    <row r="23285" spans="1:6" x14ac:dyDescent="0.3">
      <c r="A23285" s="336">
        <v>73620</v>
      </c>
      <c r="B23285" s="2" t="s">
        <v>295</v>
      </c>
      <c r="C23285" s="429">
        <v>9.7759979999999995</v>
      </c>
      <c r="D23285" s="429">
        <v>1.6836580000000001</v>
      </c>
      <c r="E23285" s="429">
        <v>8.0923400000000001</v>
      </c>
      <c r="F23285" s="429">
        <v>42.263472999999991</v>
      </c>
    </row>
    <row r="23286" spans="1:6" x14ac:dyDescent="0.3">
      <c r="A23286" s="336">
        <v>73622</v>
      </c>
      <c r="B23286" s="2" t="s">
        <v>295</v>
      </c>
      <c r="C23286" s="429">
        <v>9.828398</v>
      </c>
      <c r="D23286" s="429">
        <v>1.736972</v>
      </c>
      <c r="E23286" s="429">
        <v>8.0914260000000002</v>
      </c>
      <c r="F23286" s="429">
        <v>42.781684000000006</v>
      </c>
    </row>
    <row r="23287" spans="1:6" x14ac:dyDescent="0.3">
      <c r="A23287" s="336">
        <v>73624</v>
      </c>
      <c r="B23287" s="2" t="s">
        <v>295</v>
      </c>
      <c r="C23287" s="429">
        <v>9.86463</v>
      </c>
      <c r="D23287" s="429">
        <v>1.8266309999999999</v>
      </c>
      <c r="E23287" s="429">
        <v>8.0379989999999992</v>
      </c>
      <c r="F23287" s="429">
        <v>43.05847</v>
      </c>
    </row>
    <row r="23288" spans="1:6" x14ac:dyDescent="0.3">
      <c r="A23288" s="336">
        <v>73625</v>
      </c>
      <c r="B23288" s="2" t="s">
        <v>295</v>
      </c>
      <c r="C23288" s="429">
        <v>9.8845379999999992</v>
      </c>
      <c r="D23288" s="429">
        <v>1.754016</v>
      </c>
      <c r="E23288" s="429">
        <v>8.1305219999999991</v>
      </c>
      <c r="F23288" s="429">
        <v>42.996452999999995</v>
      </c>
    </row>
    <row r="23289" spans="1:6" x14ac:dyDescent="0.3">
      <c r="A23289" s="336">
        <v>73626</v>
      </c>
      <c r="B23289" s="2" t="s">
        <v>295</v>
      </c>
      <c r="C23289" s="429">
        <v>9.8640480000000004</v>
      </c>
      <c r="D23289" s="429">
        <v>1.801498</v>
      </c>
      <c r="E23289" s="429">
        <v>8.0625499999999999</v>
      </c>
      <c r="F23289" s="429">
        <v>43.069632999999996</v>
      </c>
    </row>
    <row r="23290" spans="1:6" x14ac:dyDescent="0.3">
      <c r="A23290" s="336">
        <v>73627</v>
      </c>
      <c r="B23290" s="2" t="s">
        <v>295</v>
      </c>
      <c r="C23290" s="429">
        <v>9.9381199999999996</v>
      </c>
      <c r="D23290" s="429">
        <v>1.806487</v>
      </c>
      <c r="E23290" s="429">
        <v>8.131632999999999</v>
      </c>
      <c r="F23290" s="429">
        <v>44.588177000000002</v>
      </c>
    </row>
    <row r="23291" spans="1:6" x14ac:dyDescent="0.3">
      <c r="A23291" s="336">
        <v>73628</v>
      </c>
      <c r="B23291" s="2" t="s">
        <v>295</v>
      </c>
      <c r="C23291" s="429">
        <v>9.8988610000000001</v>
      </c>
      <c r="D23291" s="429">
        <v>1.809528</v>
      </c>
      <c r="E23291" s="429">
        <v>8.0893329999999999</v>
      </c>
      <c r="F23291" s="429">
        <v>44.779978</v>
      </c>
    </row>
    <row r="23292" spans="1:6" x14ac:dyDescent="0.3">
      <c r="A23292" s="336">
        <v>73632</v>
      </c>
      <c r="B23292" s="2" t="s">
        <v>295</v>
      </c>
      <c r="C23292" s="429">
        <v>9.7777290000000008</v>
      </c>
      <c r="D23292" s="429">
        <v>1.7397860000000001</v>
      </c>
      <c r="E23292" s="429">
        <v>8.0379430000000003</v>
      </c>
      <c r="F23292" s="429">
        <v>42.151254000000009</v>
      </c>
    </row>
    <row r="23293" spans="1:6" x14ac:dyDescent="0.3">
      <c r="A23293" s="336">
        <v>73638</v>
      </c>
      <c r="B23293" s="2" t="s">
        <v>295</v>
      </c>
      <c r="C23293" s="429">
        <v>9.9107470000000006</v>
      </c>
      <c r="D23293" s="429">
        <v>1.8007089999999999</v>
      </c>
      <c r="E23293" s="429">
        <v>8.1100380000000012</v>
      </c>
      <c r="F23293" s="429">
        <v>46.017817000000008</v>
      </c>
    </row>
    <row r="23294" spans="1:6" x14ac:dyDescent="0.3">
      <c r="A23294" s="336">
        <v>73639</v>
      </c>
      <c r="B23294" s="2" t="s">
        <v>295</v>
      </c>
      <c r="C23294" s="429">
        <v>9.7877399999999994</v>
      </c>
      <c r="D23294" s="429">
        <v>1.72417</v>
      </c>
      <c r="E23294" s="429">
        <v>8.0635699999999986</v>
      </c>
      <c r="F23294" s="429">
        <v>42.121445999999999</v>
      </c>
    </row>
    <row r="23295" spans="1:6" x14ac:dyDescent="0.3">
      <c r="A23295" s="336">
        <v>73641</v>
      </c>
      <c r="B23295" s="2" t="s">
        <v>295</v>
      </c>
      <c r="C23295" s="429">
        <v>9.8669949999999993</v>
      </c>
      <c r="D23295" s="429">
        <v>1.8603160000000001</v>
      </c>
      <c r="E23295" s="429">
        <v>8.0066789999999983</v>
      </c>
      <c r="F23295" s="429">
        <v>43.358229999999999</v>
      </c>
    </row>
    <row r="23296" spans="1:6" x14ac:dyDescent="0.3">
      <c r="A23296" s="336">
        <v>73642</v>
      </c>
      <c r="B23296" s="2" t="s">
        <v>295</v>
      </c>
      <c r="C23296" s="429">
        <v>9.8851189999999995</v>
      </c>
      <c r="D23296" s="429">
        <v>1.8373790000000001</v>
      </c>
      <c r="E23296" s="429">
        <v>8.0477399999999992</v>
      </c>
      <c r="F23296" s="429">
        <v>46.415413000000001</v>
      </c>
    </row>
    <row r="23297" spans="1:6" x14ac:dyDescent="0.3">
      <c r="A23297" s="336">
        <v>73644</v>
      </c>
      <c r="B23297" s="2" t="s">
        <v>295</v>
      </c>
      <c r="C23297" s="429">
        <v>9.8760390000000005</v>
      </c>
      <c r="D23297" s="429">
        <v>1.790643</v>
      </c>
      <c r="E23297" s="429">
        <v>8.0853960000000011</v>
      </c>
      <c r="F23297" s="429">
        <v>43.515392000000006</v>
      </c>
    </row>
    <row r="23298" spans="1:6" x14ac:dyDescent="0.3">
      <c r="A23298" s="336">
        <v>73645</v>
      </c>
      <c r="B23298" s="2" t="s">
        <v>295</v>
      </c>
      <c r="C23298" s="429">
        <v>9.9059830000000009</v>
      </c>
      <c r="D23298" s="429">
        <v>1.6883980000000001</v>
      </c>
      <c r="E23298" s="429">
        <v>8.2175850000000015</v>
      </c>
      <c r="F23298" s="429">
        <v>46.102810000000005</v>
      </c>
    </row>
    <row r="23299" spans="1:6" x14ac:dyDescent="0.3">
      <c r="A23299" s="336">
        <v>73646</v>
      </c>
      <c r="B23299" s="2" t="s">
        <v>295</v>
      </c>
      <c r="C23299" s="429">
        <v>9.6138589999999997</v>
      </c>
      <c r="D23299" s="429">
        <v>1.7765359999999999</v>
      </c>
      <c r="E23299" s="429">
        <v>7.8373229999999996</v>
      </c>
      <c r="F23299" s="429">
        <v>40.832633000000001</v>
      </c>
    </row>
    <row r="23300" spans="1:6" x14ac:dyDescent="0.3">
      <c r="A23300" s="336">
        <v>73647</v>
      </c>
      <c r="B23300" s="2" t="s">
        <v>295</v>
      </c>
      <c r="C23300" s="429">
        <v>9.863073</v>
      </c>
      <c r="D23300" s="429">
        <v>1.7675650000000001</v>
      </c>
      <c r="E23300" s="429">
        <v>8.0955080000000006</v>
      </c>
      <c r="F23300" s="429">
        <v>42.893630999999992</v>
      </c>
    </row>
    <row r="23301" spans="1:6" x14ac:dyDescent="0.3">
      <c r="A23301" s="336">
        <v>73650</v>
      </c>
      <c r="B23301" s="2" t="s">
        <v>295</v>
      </c>
      <c r="C23301" s="429">
        <v>9.8759399999999999</v>
      </c>
      <c r="D23301" s="429">
        <v>1.801229</v>
      </c>
      <c r="E23301" s="429">
        <v>8.0747110000000006</v>
      </c>
      <c r="F23301" s="429">
        <v>43.729991999999996</v>
      </c>
    </row>
    <row r="23302" spans="1:6" x14ac:dyDescent="0.3">
      <c r="A23302" s="336">
        <v>73651</v>
      </c>
      <c r="B23302" s="2" t="s">
        <v>295</v>
      </c>
      <c r="C23302" s="429">
        <v>9.9219480000000004</v>
      </c>
      <c r="D23302" s="429">
        <v>1.963819</v>
      </c>
      <c r="E23302" s="429">
        <v>7.9581290000000005</v>
      </c>
      <c r="F23302" s="429">
        <v>43.846979999999988</v>
      </c>
    </row>
    <row r="23303" spans="1:6" x14ac:dyDescent="0.3">
      <c r="A23303" s="336">
        <v>73654</v>
      </c>
      <c r="B23303" s="2" t="s">
        <v>295</v>
      </c>
      <c r="C23303" s="429">
        <v>9.8434740000000005</v>
      </c>
      <c r="D23303" s="429">
        <v>1.8063039999999999</v>
      </c>
      <c r="E23303" s="429">
        <v>8.0371699999999997</v>
      </c>
      <c r="F23303" s="429">
        <v>43.695009999999996</v>
      </c>
    </row>
    <row r="23304" spans="1:6" x14ac:dyDescent="0.3">
      <c r="A23304" s="336">
        <v>73655</v>
      </c>
      <c r="B23304" s="2" t="s">
        <v>295</v>
      </c>
      <c r="C23304" s="429">
        <v>9.9957729999999998</v>
      </c>
      <c r="D23304" s="429">
        <v>1.914164</v>
      </c>
      <c r="E23304" s="429">
        <v>8.0816090000000003</v>
      </c>
      <c r="F23304" s="429">
        <v>45.271057000000006</v>
      </c>
    </row>
    <row r="23305" spans="1:6" x14ac:dyDescent="0.3">
      <c r="A23305" s="336">
        <v>73658</v>
      </c>
      <c r="B23305" s="2" t="s">
        <v>295</v>
      </c>
      <c r="C23305" s="429">
        <v>9.6251420000000003</v>
      </c>
      <c r="D23305" s="429">
        <v>1.809121</v>
      </c>
      <c r="E23305" s="429">
        <v>7.8160210000000001</v>
      </c>
      <c r="F23305" s="429">
        <v>40.825127000000009</v>
      </c>
    </row>
    <row r="23306" spans="1:6" x14ac:dyDescent="0.3">
      <c r="A23306" s="336">
        <v>73659</v>
      </c>
      <c r="B23306" s="2" t="s">
        <v>295</v>
      </c>
      <c r="C23306" s="429">
        <v>9.7318269999999991</v>
      </c>
      <c r="D23306" s="429">
        <v>1.757965</v>
      </c>
      <c r="E23306" s="429">
        <v>7.9738619999999987</v>
      </c>
      <c r="F23306" s="429">
        <v>41.718500000000006</v>
      </c>
    </row>
    <row r="23307" spans="1:6" x14ac:dyDescent="0.3">
      <c r="A23307" s="336">
        <v>73660</v>
      </c>
      <c r="B23307" s="2" t="s">
        <v>295</v>
      </c>
      <c r="C23307" s="429">
        <v>9.8317979999999991</v>
      </c>
      <c r="D23307" s="429">
        <v>1.869022</v>
      </c>
      <c r="E23307" s="429">
        <v>7.962775999999999</v>
      </c>
      <c r="F23307" s="429">
        <v>45.470443999999993</v>
      </c>
    </row>
    <row r="23308" spans="1:6" x14ac:dyDescent="0.3">
      <c r="A23308" s="336">
        <v>73661</v>
      </c>
      <c r="B23308" s="2" t="s">
        <v>295</v>
      </c>
      <c r="C23308" s="429">
        <v>9.8655410000000003</v>
      </c>
      <c r="D23308" s="429">
        <v>1.931473</v>
      </c>
      <c r="E23308" s="429">
        <v>7.9340679999999999</v>
      </c>
      <c r="F23308" s="429">
        <v>43.171474999999987</v>
      </c>
    </row>
    <row r="23309" spans="1:6" x14ac:dyDescent="0.3">
      <c r="A23309" s="336">
        <v>73662</v>
      </c>
      <c r="B23309" s="2" t="s">
        <v>295</v>
      </c>
      <c r="C23309" s="429">
        <v>9.9242939999999997</v>
      </c>
      <c r="D23309" s="429">
        <v>1.7494799999999999</v>
      </c>
      <c r="E23309" s="429">
        <v>8.1748139999999996</v>
      </c>
      <c r="F23309" s="429">
        <v>44.823945000000002</v>
      </c>
    </row>
    <row r="23310" spans="1:6" x14ac:dyDescent="0.3">
      <c r="A23310" s="336">
        <v>73663</v>
      </c>
      <c r="B23310" s="2" t="s">
        <v>295</v>
      </c>
      <c r="C23310" s="429">
        <v>9.680078</v>
      </c>
      <c r="D23310" s="429">
        <v>1.8849750000000001</v>
      </c>
      <c r="E23310" s="429">
        <v>7.7951030000000001</v>
      </c>
      <c r="F23310" s="429">
        <v>41.008425000000003</v>
      </c>
    </row>
    <row r="23311" spans="1:6" x14ac:dyDescent="0.3">
      <c r="A23311" s="336">
        <v>73664</v>
      </c>
      <c r="B23311" s="2" t="s">
        <v>295</v>
      </c>
      <c r="C23311" s="429">
        <v>9.9011519999999997</v>
      </c>
      <c r="D23311" s="429">
        <v>1.902479</v>
      </c>
      <c r="E23311" s="429">
        <v>7.9986730000000001</v>
      </c>
      <c r="F23311" s="429">
        <v>43.811436</v>
      </c>
    </row>
    <row r="23312" spans="1:6" x14ac:dyDescent="0.3">
      <c r="A23312" s="336">
        <v>73666</v>
      </c>
      <c r="B23312" s="2" t="s">
        <v>295</v>
      </c>
      <c r="C23312" s="429">
        <v>9.8506909999999994</v>
      </c>
      <c r="D23312" s="429">
        <v>1.810111</v>
      </c>
      <c r="E23312" s="429">
        <v>8.0405799999999985</v>
      </c>
      <c r="F23312" s="429">
        <v>45.546360999999997</v>
      </c>
    </row>
    <row r="23313" spans="1:6" x14ac:dyDescent="0.3">
      <c r="A23313" s="336">
        <v>73667</v>
      </c>
      <c r="B23313" s="2" t="s">
        <v>295</v>
      </c>
      <c r="C23313" s="429">
        <v>9.7784420000000001</v>
      </c>
      <c r="D23313" s="429">
        <v>1.790945</v>
      </c>
      <c r="E23313" s="429">
        <v>7.9874970000000003</v>
      </c>
      <c r="F23313" s="429">
        <v>42.078626999999997</v>
      </c>
    </row>
    <row r="23314" spans="1:6" x14ac:dyDescent="0.3">
      <c r="A23314" s="336">
        <v>73668</v>
      </c>
      <c r="B23314" s="2" t="s">
        <v>295</v>
      </c>
      <c r="C23314" s="429">
        <v>9.8931970000000007</v>
      </c>
      <c r="D23314" s="429">
        <v>1.714656</v>
      </c>
      <c r="E23314" s="429">
        <v>8.1785410000000009</v>
      </c>
      <c r="F23314" s="429">
        <v>46.537039000000007</v>
      </c>
    </row>
    <row r="23315" spans="1:6" x14ac:dyDescent="0.3">
      <c r="A23315" s="336">
        <v>73669</v>
      </c>
      <c r="B23315" s="2" t="s">
        <v>295</v>
      </c>
      <c r="C23315" s="429">
        <v>9.6680419999999998</v>
      </c>
      <c r="D23315" s="429">
        <v>1.712064</v>
      </c>
      <c r="E23315" s="429">
        <v>7.955978</v>
      </c>
      <c r="F23315" s="429">
        <v>41.348652000000001</v>
      </c>
    </row>
    <row r="23316" spans="1:6" x14ac:dyDescent="0.3">
      <c r="A23316" s="336">
        <v>73673</v>
      </c>
      <c r="B23316" s="2" t="s">
        <v>295</v>
      </c>
      <c r="C23316" s="429">
        <v>10.029169</v>
      </c>
      <c r="D23316" s="429">
        <v>1.7341409999999999</v>
      </c>
      <c r="E23316" s="429">
        <v>8.2950280000000003</v>
      </c>
      <c r="F23316" s="429">
        <v>46.221337999999996</v>
      </c>
    </row>
    <row r="23317" spans="1:6" x14ac:dyDescent="0.3">
      <c r="A23317" s="336">
        <v>73701</v>
      </c>
      <c r="B23317" s="2" t="s">
        <v>295</v>
      </c>
      <c r="C23317" s="429">
        <v>9.3442290000000003</v>
      </c>
      <c r="D23317" s="429">
        <v>2.434148</v>
      </c>
      <c r="E23317" s="429">
        <v>6.9100809999999999</v>
      </c>
      <c r="F23317" s="429">
        <v>33.377725999999996</v>
      </c>
    </row>
    <row r="23318" spans="1:6" x14ac:dyDescent="0.3">
      <c r="A23318" s="336">
        <v>73703</v>
      </c>
      <c r="B23318" s="2" t="s">
        <v>295</v>
      </c>
      <c r="C23318" s="429">
        <v>9.3556220000000003</v>
      </c>
      <c r="D23318" s="429">
        <v>2.3626420000000001</v>
      </c>
      <c r="E23318" s="429">
        <v>6.9929800000000002</v>
      </c>
      <c r="F23318" s="429">
        <v>34.084269999999997</v>
      </c>
    </row>
    <row r="23319" spans="1:6" x14ac:dyDescent="0.3">
      <c r="A23319" s="336">
        <v>73705</v>
      </c>
      <c r="B23319" s="2" t="s">
        <v>295</v>
      </c>
      <c r="C23319" s="429">
        <v>9.3279770000000006</v>
      </c>
      <c r="D23319" s="429">
        <v>2.3056260000000002</v>
      </c>
      <c r="E23319" s="429">
        <v>7.0223510000000005</v>
      </c>
      <c r="F23319" s="429">
        <v>33.911175</v>
      </c>
    </row>
    <row r="23320" spans="1:6" x14ac:dyDescent="0.3">
      <c r="A23320" s="336">
        <v>73716</v>
      </c>
      <c r="B23320" s="2" t="s">
        <v>295</v>
      </c>
      <c r="C23320" s="429">
        <v>9.702871</v>
      </c>
      <c r="D23320" s="429">
        <v>2.3874900000000001</v>
      </c>
      <c r="E23320" s="429">
        <v>7.3153810000000004</v>
      </c>
      <c r="F23320" s="429">
        <v>38.154469000000006</v>
      </c>
    </row>
    <row r="23321" spans="1:6" x14ac:dyDescent="0.3">
      <c r="A23321" s="336">
        <v>73717</v>
      </c>
      <c r="B23321" s="2" t="s">
        <v>295</v>
      </c>
      <c r="C23321" s="429">
        <v>9.7121980000000008</v>
      </c>
      <c r="D23321" s="429">
        <v>2.558611</v>
      </c>
      <c r="E23321" s="429">
        <v>7.1535870000000008</v>
      </c>
      <c r="F23321" s="429">
        <v>38.599030999999997</v>
      </c>
    </row>
    <row r="23322" spans="1:6" x14ac:dyDescent="0.3">
      <c r="A23322" s="336">
        <v>73718</v>
      </c>
      <c r="B23322" s="2" t="s">
        <v>295</v>
      </c>
      <c r="C23322" s="429">
        <v>9.5446530000000003</v>
      </c>
      <c r="D23322" s="429">
        <v>2.1339419999999998</v>
      </c>
      <c r="E23322" s="429">
        <v>7.4107110000000009</v>
      </c>
      <c r="F23322" s="429">
        <v>37.349163000000004</v>
      </c>
    </row>
    <row r="23323" spans="1:6" x14ac:dyDescent="0.3">
      <c r="A23323" s="336">
        <v>73719</v>
      </c>
      <c r="B23323" s="2" t="s">
        <v>295</v>
      </c>
      <c r="C23323" s="429">
        <v>9.5541099999999997</v>
      </c>
      <c r="D23323" s="429">
        <v>2.8713739999999999</v>
      </c>
      <c r="E23323" s="429">
        <v>6.6827360000000002</v>
      </c>
      <c r="F23323" s="429">
        <v>35.247269000000003</v>
      </c>
    </row>
    <row r="23324" spans="1:6" x14ac:dyDescent="0.3">
      <c r="A23324" s="336">
        <v>73720</v>
      </c>
      <c r="B23324" s="2" t="s">
        <v>295</v>
      </c>
      <c r="C23324" s="429">
        <v>9.3405009999999997</v>
      </c>
      <c r="D23324" s="429">
        <v>2.2069909999999999</v>
      </c>
      <c r="E23324" s="429">
        <v>7.1335099999999994</v>
      </c>
      <c r="F23324" s="429">
        <v>34.452160999999997</v>
      </c>
    </row>
    <row r="23325" spans="1:6" x14ac:dyDescent="0.3">
      <c r="A23325" s="336">
        <v>73722</v>
      </c>
      <c r="B23325" s="2" t="s">
        <v>295</v>
      </c>
      <c r="C23325" s="429">
        <v>9.6163489999999996</v>
      </c>
      <c r="D23325" s="429">
        <v>2.7982070000000001</v>
      </c>
      <c r="E23325" s="429">
        <v>6.8181419999999999</v>
      </c>
      <c r="F23325" s="429">
        <v>35.874226000000007</v>
      </c>
    </row>
    <row r="23326" spans="1:6" x14ac:dyDescent="0.3">
      <c r="A23326" s="336">
        <v>73724</v>
      </c>
      <c r="B23326" s="2" t="s">
        <v>295</v>
      </c>
      <c r="C23326" s="429">
        <v>9.5311029999999999</v>
      </c>
      <c r="D23326" s="429">
        <v>1.88622</v>
      </c>
      <c r="E23326" s="429">
        <v>7.6448830000000001</v>
      </c>
      <c r="F23326" s="429">
        <v>39.946601999999999</v>
      </c>
    </row>
    <row r="23327" spans="1:6" x14ac:dyDescent="0.3">
      <c r="A23327" s="336">
        <v>73726</v>
      </c>
      <c r="B23327" s="2" t="s">
        <v>295</v>
      </c>
      <c r="C23327" s="429">
        <v>9.6748010000000004</v>
      </c>
      <c r="D23327" s="429">
        <v>2.5291229999999998</v>
      </c>
      <c r="E23327" s="429">
        <v>7.1456780000000002</v>
      </c>
      <c r="F23327" s="429">
        <v>37.22104800000001</v>
      </c>
    </row>
    <row r="23328" spans="1:6" x14ac:dyDescent="0.3">
      <c r="A23328" s="336">
        <v>73727</v>
      </c>
      <c r="B23328" s="2" t="s">
        <v>295</v>
      </c>
      <c r="C23328" s="429">
        <v>9.4662640000000007</v>
      </c>
      <c r="D23328" s="429">
        <v>2.5648240000000002</v>
      </c>
      <c r="E23328" s="429">
        <v>6.9014400000000009</v>
      </c>
      <c r="F23328" s="429">
        <v>34.497456999999997</v>
      </c>
    </row>
    <row r="23329" spans="1:6" x14ac:dyDescent="0.3">
      <c r="A23329" s="336">
        <v>73728</v>
      </c>
      <c r="B23329" s="2" t="s">
        <v>295</v>
      </c>
      <c r="C23329" s="429">
        <v>9.6757530000000003</v>
      </c>
      <c r="D23329" s="429">
        <v>2.7404999999999999</v>
      </c>
      <c r="E23329" s="429">
        <v>6.9352530000000003</v>
      </c>
      <c r="F23329" s="429">
        <v>36.065995000000001</v>
      </c>
    </row>
    <row r="23330" spans="1:6" x14ac:dyDescent="0.3">
      <c r="A23330" s="336">
        <v>73729</v>
      </c>
      <c r="B23330" s="2" t="s">
        <v>295</v>
      </c>
      <c r="C23330" s="429">
        <v>9.6749829999999992</v>
      </c>
      <c r="D23330" s="429">
        <v>2.2968030000000002</v>
      </c>
      <c r="E23330" s="429">
        <v>7.3781799999999986</v>
      </c>
      <c r="F23330" s="429">
        <v>38.391947999999999</v>
      </c>
    </row>
    <row r="23331" spans="1:6" x14ac:dyDescent="0.3">
      <c r="A23331" s="336">
        <v>73730</v>
      </c>
      <c r="B23331" s="2" t="s">
        <v>295</v>
      </c>
      <c r="C23331" s="429">
        <v>9.2197289999999992</v>
      </c>
      <c r="D23331" s="429">
        <v>2.513687</v>
      </c>
      <c r="E23331" s="429">
        <v>6.7060419999999992</v>
      </c>
      <c r="F23331" s="429">
        <v>32.185341999999991</v>
      </c>
    </row>
    <row r="23332" spans="1:6" x14ac:dyDescent="0.3">
      <c r="A23332" s="336">
        <v>73731</v>
      </c>
      <c r="B23332" s="2" t="s">
        <v>295</v>
      </c>
      <c r="C23332" s="429">
        <v>9.7427960000000002</v>
      </c>
      <c r="D23332" s="429">
        <v>2.5035609999999999</v>
      </c>
      <c r="E23332" s="429">
        <v>7.2392350000000008</v>
      </c>
      <c r="F23332" s="429">
        <v>38.121424000000005</v>
      </c>
    </row>
    <row r="23333" spans="1:6" x14ac:dyDescent="0.3">
      <c r="A23333" s="336">
        <v>73733</v>
      </c>
      <c r="B23333" s="2" t="s">
        <v>295</v>
      </c>
      <c r="C23333" s="429">
        <v>9.2916539999999994</v>
      </c>
      <c r="D23333" s="429">
        <v>2.3384800000000001</v>
      </c>
      <c r="E23333" s="429">
        <v>6.9531739999999989</v>
      </c>
      <c r="F23333" s="429">
        <v>33.096716999999998</v>
      </c>
    </row>
    <row r="23334" spans="1:6" x14ac:dyDescent="0.3">
      <c r="A23334" s="336">
        <v>73734</v>
      </c>
      <c r="B23334" s="2" t="s">
        <v>295</v>
      </c>
      <c r="C23334" s="429">
        <v>9.4126910000000006</v>
      </c>
      <c r="D23334" s="429">
        <v>1.993374</v>
      </c>
      <c r="E23334" s="429">
        <v>7.4193170000000004</v>
      </c>
      <c r="F23334" s="429">
        <v>35.843580000000003</v>
      </c>
    </row>
    <row r="23335" spans="1:6" x14ac:dyDescent="0.3">
      <c r="A23335" s="336">
        <v>73735</v>
      </c>
      <c r="B23335" s="2" t="s">
        <v>295</v>
      </c>
      <c r="C23335" s="429">
        <v>9.4071859999999994</v>
      </c>
      <c r="D23335" s="429">
        <v>2.1873469999999999</v>
      </c>
      <c r="E23335" s="429">
        <v>7.2198389999999995</v>
      </c>
      <c r="F23335" s="429">
        <v>35.750733000000011</v>
      </c>
    </row>
    <row r="23336" spans="1:6" x14ac:dyDescent="0.3">
      <c r="A23336" s="336">
        <v>73736</v>
      </c>
      <c r="B23336" s="2" t="s">
        <v>295</v>
      </c>
      <c r="C23336" s="429">
        <v>9.3143250000000002</v>
      </c>
      <c r="D23336" s="429">
        <v>2.4828540000000001</v>
      </c>
      <c r="E23336" s="429">
        <v>6.8314710000000005</v>
      </c>
      <c r="F23336" s="429">
        <v>32.912036000000015</v>
      </c>
    </row>
    <row r="23337" spans="1:6" x14ac:dyDescent="0.3">
      <c r="A23337" s="336">
        <v>73737</v>
      </c>
      <c r="B23337" s="2" t="s">
        <v>295</v>
      </c>
      <c r="C23337" s="429">
        <v>9.7092729999999996</v>
      </c>
      <c r="D23337" s="429">
        <v>2.1026739999999999</v>
      </c>
      <c r="E23337" s="429">
        <v>7.6065989999999992</v>
      </c>
      <c r="F23337" s="429">
        <v>39.787954999999997</v>
      </c>
    </row>
    <row r="23338" spans="1:6" x14ac:dyDescent="0.3">
      <c r="A23338" s="336">
        <v>73738</v>
      </c>
      <c r="B23338" s="2" t="s">
        <v>295</v>
      </c>
      <c r="C23338" s="429">
        <v>9.2514409999999998</v>
      </c>
      <c r="D23338" s="429">
        <v>2.6860979999999999</v>
      </c>
      <c r="E23338" s="429">
        <v>6.5653430000000004</v>
      </c>
      <c r="F23338" s="429">
        <v>32.350171000000003</v>
      </c>
    </row>
    <row r="23339" spans="1:6" x14ac:dyDescent="0.3">
      <c r="A23339" s="336">
        <v>73739</v>
      </c>
      <c r="B23339" s="2" t="s">
        <v>295</v>
      </c>
      <c r="C23339" s="429">
        <v>9.5562869999999993</v>
      </c>
      <c r="D23339" s="429">
        <v>2.5510549999999999</v>
      </c>
      <c r="E23339" s="429">
        <v>7.0052319999999995</v>
      </c>
      <c r="F23339" s="429">
        <v>35.355121999999994</v>
      </c>
    </row>
    <row r="23340" spans="1:6" x14ac:dyDescent="0.3">
      <c r="A23340" s="336">
        <v>73741</v>
      </c>
      <c r="B23340" s="2" t="s">
        <v>295</v>
      </c>
      <c r="C23340" s="429">
        <v>9.6172970000000007</v>
      </c>
      <c r="D23340" s="429">
        <v>2.5497369999999999</v>
      </c>
      <c r="E23340" s="429">
        <v>7.0675600000000003</v>
      </c>
      <c r="F23340" s="429">
        <v>36.145885000000007</v>
      </c>
    </row>
    <row r="23341" spans="1:6" x14ac:dyDescent="0.3">
      <c r="A23341" s="336">
        <v>73742</v>
      </c>
      <c r="B23341" s="2" t="s">
        <v>295</v>
      </c>
      <c r="C23341" s="429">
        <v>9.3533069999999991</v>
      </c>
      <c r="D23341" s="429">
        <v>2.0915409999999999</v>
      </c>
      <c r="E23341" s="429">
        <v>7.2617659999999997</v>
      </c>
      <c r="F23341" s="429">
        <v>35.030129000000002</v>
      </c>
    </row>
    <row r="23342" spans="1:6" x14ac:dyDescent="0.3">
      <c r="A23342" s="336">
        <v>73744</v>
      </c>
      <c r="B23342" s="2" t="s">
        <v>295</v>
      </c>
      <c r="C23342" s="429">
        <v>9.5911249999999999</v>
      </c>
      <c r="D23342" s="429">
        <v>1.9056439999999999</v>
      </c>
      <c r="E23342" s="429">
        <v>7.6854810000000002</v>
      </c>
      <c r="F23342" s="429">
        <v>39.217974000000005</v>
      </c>
    </row>
    <row r="23343" spans="1:6" x14ac:dyDescent="0.3">
      <c r="A23343" s="336">
        <v>73747</v>
      </c>
      <c r="B23343" s="2" t="s">
        <v>295</v>
      </c>
      <c r="C23343" s="429">
        <v>9.6209690000000005</v>
      </c>
      <c r="D23343" s="429">
        <v>2.0941920000000001</v>
      </c>
      <c r="E23343" s="429">
        <v>7.5267770000000009</v>
      </c>
      <c r="F23343" s="429">
        <v>38.679985000000009</v>
      </c>
    </row>
    <row r="23344" spans="1:6" x14ac:dyDescent="0.3">
      <c r="A23344" s="336">
        <v>73749</v>
      </c>
      <c r="B23344" s="2" t="s">
        <v>295</v>
      </c>
      <c r="C23344" s="429">
        <v>9.6100589999999997</v>
      </c>
      <c r="D23344" s="429">
        <v>2.7711709999999998</v>
      </c>
      <c r="E23344" s="429">
        <v>6.8388879999999999</v>
      </c>
      <c r="F23344" s="429">
        <v>35.130006000000002</v>
      </c>
    </row>
    <row r="23345" spans="1:6" x14ac:dyDescent="0.3">
      <c r="A23345" s="336">
        <v>73750</v>
      </c>
      <c r="B23345" s="2" t="s">
        <v>295</v>
      </c>
      <c r="C23345" s="429">
        <v>9.4706630000000001</v>
      </c>
      <c r="D23345" s="429">
        <v>1.9300820000000001</v>
      </c>
      <c r="E23345" s="429">
        <v>7.5405809999999995</v>
      </c>
      <c r="F23345" s="429">
        <v>36.979908000000009</v>
      </c>
    </row>
    <row r="23346" spans="1:6" x14ac:dyDescent="0.3">
      <c r="A23346" s="336">
        <v>73753</v>
      </c>
      <c r="B23346" s="2" t="s">
        <v>295</v>
      </c>
      <c r="C23346" s="429">
        <v>9.4012259999999994</v>
      </c>
      <c r="D23346" s="429">
        <v>2.672615</v>
      </c>
      <c r="E23346" s="429">
        <v>6.728610999999999</v>
      </c>
      <c r="F23346" s="429">
        <v>33.476746999999989</v>
      </c>
    </row>
    <row r="23347" spans="1:6" x14ac:dyDescent="0.3">
      <c r="A23347" s="336">
        <v>73754</v>
      </c>
      <c r="B23347" s="2" t="s">
        <v>295</v>
      </c>
      <c r="C23347" s="429">
        <v>9.4188580000000002</v>
      </c>
      <c r="D23347" s="429">
        <v>2.3490289999999998</v>
      </c>
      <c r="E23347" s="429">
        <v>7.0698290000000004</v>
      </c>
      <c r="F23347" s="429">
        <v>35.051413000000004</v>
      </c>
    </row>
    <row r="23348" spans="1:6" x14ac:dyDescent="0.3">
      <c r="A23348" s="336">
        <v>73755</v>
      </c>
      <c r="B23348" s="2" t="s">
        <v>295</v>
      </c>
      <c r="C23348" s="429">
        <v>9.5874710000000007</v>
      </c>
      <c r="D23348" s="429">
        <v>1.9636690000000001</v>
      </c>
      <c r="E23348" s="429">
        <v>7.6238020000000004</v>
      </c>
      <c r="F23348" s="429">
        <v>39.797649000000007</v>
      </c>
    </row>
    <row r="23349" spans="1:6" x14ac:dyDescent="0.3">
      <c r="A23349" s="336">
        <v>73756</v>
      </c>
      <c r="B23349" s="2" t="s">
        <v>295</v>
      </c>
      <c r="C23349" s="429">
        <v>9.5094499999999993</v>
      </c>
      <c r="D23349" s="429">
        <v>1.938958</v>
      </c>
      <c r="E23349" s="429">
        <v>7.5704919999999998</v>
      </c>
      <c r="F23349" s="429">
        <v>37.728527999999997</v>
      </c>
    </row>
    <row r="23350" spans="1:6" x14ac:dyDescent="0.3">
      <c r="A23350" s="336">
        <v>73757</v>
      </c>
      <c r="B23350" s="2" t="s">
        <v>295</v>
      </c>
      <c r="C23350" s="429">
        <v>9.1900480000000009</v>
      </c>
      <c r="D23350" s="429">
        <v>2.5400990000000001</v>
      </c>
      <c r="E23350" s="429">
        <v>6.6499490000000012</v>
      </c>
      <c r="F23350" s="429">
        <v>31.627708999999996</v>
      </c>
    </row>
    <row r="23351" spans="1:6" x14ac:dyDescent="0.3">
      <c r="A23351" s="336">
        <v>73758</v>
      </c>
      <c r="B23351" s="2" t="s">
        <v>295</v>
      </c>
      <c r="C23351" s="429">
        <v>9.4842669999999991</v>
      </c>
      <c r="D23351" s="429">
        <v>2.9622229999999998</v>
      </c>
      <c r="E23351" s="429">
        <v>6.5220439999999993</v>
      </c>
      <c r="F23351" s="429">
        <v>34.359547000000006</v>
      </c>
    </row>
    <row r="23352" spans="1:6" x14ac:dyDescent="0.3">
      <c r="A23352" s="336">
        <v>73759</v>
      </c>
      <c r="B23352" s="2" t="s">
        <v>295</v>
      </c>
      <c r="C23352" s="429">
        <v>9.3459420000000009</v>
      </c>
      <c r="D23352" s="429">
        <v>3.05158</v>
      </c>
      <c r="E23352" s="429">
        <v>6.2943620000000013</v>
      </c>
      <c r="F23352" s="429">
        <v>32.909568999999998</v>
      </c>
    </row>
    <row r="23353" spans="1:6" x14ac:dyDescent="0.3">
      <c r="A23353" s="336">
        <v>73760</v>
      </c>
      <c r="B23353" s="2" t="s">
        <v>295</v>
      </c>
      <c r="C23353" s="429">
        <v>9.5095019999999995</v>
      </c>
      <c r="D23353" s="429">
        <v>2.3202780000000001</v>
      </c>
      <c r="E23353" s="429">
        <v>7.1892239999999994</v>
      </c>
      <c r="F23353" s="429">
        <v>36.055097000000004</v>
      </c>
    </row>
    <row r="23354" spans="1:6" x14ac:dyDescent="0.3">
      <c r="A23354" s="336">
        <v>73761</v>
      </c>
      <c r="B23354" s="2" t="s">
        <v>295</v>
      </c>
      <c r="C23354" s="429">
        <v>9.5227540000000008</v>
      </c>
      <c r="D23354" s="429">
        <v>2.8373210000000002</v>
      </c>
      <c r="E23354" s="429">
        <v>6.6854330000000006</v>
      </c>
      <c r="F23354" s="429">
        <v>34.479781000000003</v>
      </c>
    </row>
    <row r="23355" spans="1:6" x14ac:dyDescent="0.3">
      <c r="A23355" s="336">
        <v>73762</v>
      </c>
      <c r="B23355" s="2" t="s">
        <v>295</v>
      </c>
      <c r="C23355" s="429">
        <v>9.3882119999999993</v>
      </c>
      <c r="D23355" s="429">
        <v>1.923753</v>
      </c>
      <c r="E23355" s="429">
        <v>7.4644589999999997</v>
      </c>
      <c r="F23355" s="429">
        <v>35.967460999999993</v>
      </c>
    </row>
    <row r="23356" spans="1:6" x14ac:dyDescent="0.3">
      <c r="A23356" s="336">
        <v>73763</v>
      </c>
      <c r="B23356" s="2" t="s">
        <v>295</v>
      </c>
      <c r="C23356" s="429">
        <v>9.6134590000000006</v>
      </c>
      <c r="D23356" s="429">
        <v>1.9716549999999999</v>
      </c>
      <c r="E23356" s="429">
        <v>7.6418040000000005</v>
      </c>
      <c r="F23356" s="429">
        <v>39.165322000000003</v>
      </c>
    </row>
    <row r="23357" spans="1:6" x14ac:dyDescent="0.3">
      <c r="A23357" s="336">
        <v>73764</v>
      </c>
      <c r="B23357" s="2" t="s">
        <v>295</v>
      </c>
      <c r="C23357" s="429">
        <v>9.5307040000000001</v>
      </c>
      <c r="D23357" s="429">
        <v>1.8855759999999999</v>
      </c>
      <c r="E23357" s="429">
        <v>7.6451279999999997</v>
      </c>
      <c r="F23357" s="429">
        <v>38.360203000000006</v>
      </c>
    </row>
    <row r="23358" spans="1:6" x14ac:dyDescent="0.3">
      <c r="A23358" s="336">
        <v>73766</v>
      </c>
      <c r="B23358" s="2" t="s">
        <v>295</v>
      </c>
      <c r="C23358" s="429">
        <v>9.4249799999999997</v>
      </c>
      <c r="D23358" s="429">
        <v>2.8415970000000002</v>
      </c>
      <c r="E23358" s="429">
        <v>6.5833829999999995</v>
      </c>
      <c r="F23358" s="429">
        <v>33.61524399999999</v>
      </c>
    </row>
    <row r="23359" spans="1:6" x14ac:dyDescent="0.3">
      <c r="A23359" s="336">
        <v>73768</v>
      </c>
      <c r="B23359" s="2" t="s">
        <v>295</v>
      </c>
      <c r="C23359" s="429">
        <v>9.6039729999999999</v>
      </c>
      <c r="D23359" s="429">
        <v>2.281507</v>
      </c>
      <c r="E23359" s="429">
        <v>7.3224660000000004</v>
      </c>
      <c r="F23359" s="429">
        <v>37.381031999999998</v>
      </c>
    </row>
    <row r="23360" spans="1:6" x14ac:dyDescent="0.3">
      <c r="A23360" s="336">
        <v>73770</v>
      </c>
      <c r="B23360" s="2" t="s">
        <v>295</v>
      </c>
      <c r="C23360" s="429">
        <v>9.5918890000000001</v>
      </c>
      <c r="D23360" s="429">
        <v>1.9290419999999999</v>
      </c>
      <c r="E23360" s="429">
        <v>7.6628470000000002</v>
      </c>
      <c r="F23360" s="429">
        <v>39.744721000000013</v>
      </c>
    </row>
    <row r="23361" spans="1:6" x14ac:dyDescent="0.3">
      <c r="A23361" s="336">
        <v>73771</v>
      </c>
      <c r="B23361" s="2" t="s">
        <v>295</v>
      </c>
      <c r="C23361" s="429">
        <v>9.4912130000000001</v>
      </c>
      <c r="D23361" s="429">
        <v>2.9625629999999998</v>
      </c>
      <c r="E23361" s="429">
        <v>6.5286500000000007</v>
      </c>
      <c r="F23361" s="429">
        <v>34.254609000000002</v>
      </c>
    </row>
    <row r="23362" spans="1:6" x14ac:dyDescent="0.3">
      <c r="A23362" s="336">
        <v>73772</v>
      </c>
      <c r="B23362" s="2" t="s">
        <v>295</v>
      </c>
      <c r="C23362" s="429">
        <v>9.5426830000000002</v>
      </c>
      <c r="D23362" s="429">
        <v>1.852851</v>
      </c>
      <c r="E23362" s="429">
        <v>7.689832</v>
      </c>
      <c r="F23362" s="429">
        <v>39.514629999999997</v>
      </c>
    </row>
    <row r="23363" spans="1:6" x14ac:dyDescent="0.3">
      <c r="A23363" s="336">
        <v>73773</v>
      </c>
      <c r="B23363" s="2" t="s">
        <v>295</v>
      </c>
      <c r="C23363" s="429">
        <v>9.3462820000000004</v>
      </c>
      <c r="D23363" s="429">
        <v>2.2642660000000001</v>
      </c>
      <c r="E23363" s="429">
        <v>7.0820160000000003</v>
      </c>
      <c r="F23363" s="429">
        <v>34.254497999999998</v>
      </c>
    </row>
    <row r="23364" spans="1:6" x14ac:dyDescent="0.3">
      <c r="A23364" s="336">
        <v>73801</v>
      </c>
      <c r="B23364" s="2" t="s">
        <v>295</v>
      </c>
      <c r="C23364" s="429">
        <v>9.8941549999999996</v>
      </c>
      <c r="D23364" s="429">
        <v>2.2571029999999999</v>
      </c>
      <c r="E23364" s="429">
        <v>7.6370519999999997</v>
      </c>
      <c r="F23364" s="429">
        <v>45.085521</v>
      </c>
    </row>
    <row r="23365" spans="1:6" x14ac:dyDescent="0.3">
      <c r="A23365" s="336">
        <v>73832</v>
      </c>
      <c r="B23365" s="2" t="s">
        <v>295</v>
      </c>
      <c r="C23365" s="429">
        <v>9.8793509999999998</v>
      </c>
      <c r="D23365" s="429">
        <v>1.776983</v>
      </c>
      <c r="E23365" s="429">
        <v>8.1023680000000002</v>
      </c>
      <c r="F23365" s="429">
        <v>46.173943000000008</v>
      </c>
    </row>
    <row r="23366" spans="1:6" x14ac:dyDescent="0.3">
      <c r="A23366" s="336">
        <v>73834</v>
      </c>
      <c r="B23366" s="2" t="s">
        <v>295</v>
      </c>
      <c r="C23366" s="429">
        <v>10.032126</v>
      </c>
      <c r="D23366" s="429">
        <v>2.516759</v>
      </c>
      <c r="E23366" s="429">
        <v>7.5153669999999995</v>
      </c>
      <c r="F23366" s="429">
        <v>43.91029000000001</v>
      </c>
    </row>
    <row r="23367" spans="1:6" x14ac:dyDescent="0.3">
      <c r="A23367" s="336">
        <v>73835</v>
      </c>
      <c r="B23367" s="2" t="s">
        <v>295</v>
      </c>
      <c r="C23367" s="429">
        <v>9.8197759999999992</v>
      </c>
      <c r="D23367" s="429">
        <v>1.838168</v>
      </c>
      <c r="E23367" s="429">
        <v>7.9816079999999996</v>
      </c>
      <c r="F23367" s="429">
        <v>43.414225000000002</v>
      </c>
    </row>
    <row r="23368" spans="1:6" x14ac:dyDescent="0.3">
      <c r="A23368" s="336">
        <v>73838</v>
      </c>
      <c r="B23368" s="2" t="s">
        <v>295</v>
      </c>
      <c r="C23368" s="429">
        <v>9.7636140000000005</v>
      </c>
      <c r="D23368" s="429">
        <v>2.0725210000000001</v>
      </c>
      <c r="E23368" s="429">
        <v>7.6910930000000004</v>
      </c>
      <c r="F23368" s="429">
        <v>41.066599000000011</v>
      </c>
    </row>
    <row r="23369" spans="1:6" x14ac:dyDescent="0.3">
      <c r="A23369" s="336">
        <v>73840</v>
      </c>
      <c r="B23369" s="2" t="s">
        <v>295</v>
      </c>
      <c r="C23369" s="429">
        <v>9.9832429999999999</v>
      </c>
      <c r="D23369" s="429">
        <v>1.9923219999999999</v>
      </c>
      <c r="E23369" s="429">
        <v>7.9909210000000002</v>
      </c>
      <c r="F23369" s="429">
        <v>46.750839000000006</v>
      </c>
    </row>
    <row r="23370" spans="1:6" x14ac:dyDescent="0.3">
      <c r="A23370" s="336">
        <v>73841</v>
      </c>
      <c r="B23370" s="2" t="s">
        <v>295</v>
      </c>
      <c r="C23370" s="429">
        <v>9.9317609999999998</v>
      </c>
      <c r="D23370" s="429">
        <v>2.3665129999999999</v>
      </c>
      <c r="E23370" s="429">
        <v>7.5652480000000004</v>
      </c>
      <c r="F23370" s="429">
        <v>44.749573999999996</v>
      </c>
    </row>
    <row r="23371" spans="1:6" x14ac:dyDescent="0.3">
      <c r="A23371" s="336">
        <v>73842</v>
      </c>
      <c r="B23371" s="2" t="s">
        <v>295</v>
      </c>
      <c r="C23371" s="429">
        <v>9.8461639999999999</v>
      </c>
      <c r="D23371" s="429">
        <v>2.5179399999999998</v>
      </c>
      <c r="E23371" s="429">
        <v>7.3282240000000005</v>
      </c>
      <c r="F23371" s="429">
        <v>41.375412000000011</v>
      </c>
    </row>
    <row r="23372" spans="1:6" x14ac:dyDescent="0.3">
      <c r="A23372" s="336">
        <v>73843</v>
      </c>
      <c r="B23372" s="2" t="s">
        <v>295</v>
      </c>
      <c r="C23372" s="429">
        <v>9.9913480000000003</v>
      </c>
      <c r="D23372" s="429">
        <v>1.7131890000000001</v>
      </c>
      <c r="E23372" s="429">
        <v>8.2781590000000005</v>
      </c>
      <c r="F23372" s="429">
        <v>47.654021999999998</v>
      </c>
    </row>
    <row r="23373" spans="1:6" x14ac:dyDescent="0.3">
      <c r="A23373" s="336">
        <v>73844</v>
      </c>
      <c r="B23373" s="2" t="s">
        <v>295</v>
      </c>
      <c r="C23373" s="429">
        <v>9.976782</v>
      </c>
      <c r="D23373" s="429">
        <v>2.5013550000000002</v>
      </c>
      <c r="E23373" s="429">
        <v>7.4754269999999998</v>
      </c>
      <c r="F23373" s="429">
        <v>47.000949000000006</v>
      </c>
    </row>
    <row r="23374" spans="1:6" x14ac:dyDescent="0.3">
      <c r="A23374" s="336">
        <v>73848</v>
      </c>
      <c r="B23374" s="2" t="s">
        <v>295</v>
      </c>
      <c r="C23374" s="429">
        <v>9.9657640000000001</v>
      </c>
      <c r="D23374" s="429">
        <v>2.3305310000000001</v>
      </c>
      <c r="E23374" s="429">
        <v>7.6352329999999995</v>
      </c>
      <c r="F23374" s="429">
        <v>46.927652000000009</v>
      </c>
    </row>
    <row r="23375" spans="1:6" x14ac:dyDescent="0.3">
      <c r="A23375" s="336">
        <v>73851</v>
      </c>
      <c r="B23375" s="2" t="s">
        <v>295</v>
      </c>
      <c r="C23375" s="429">
        <v>10.040756999999999</v>
      </c>
      <c r="D23375" s="429">
        <v>2.2977370000000001</v>
      </c>
      <c r="E23375" s="429">
        <v>7.7430199999999996</v>
      </c>
      <c r="F23375" s="429">
        <v>45.671902000000003</v>
      </c>
    </row>
    <row r="23376" spans="1:6" x14ac:dyDescent="0.3">
      <c r="A23376" s="336">
        <v>73852</v>
      </c>
      <c r="B23376" s="2" t="s">
        <v>295</v>
      </c>
      <c r="C23376" s="429">
        <v>9.8695950000000003</v>
      </c>
      <c r="D23376" s="429">
        <v>2.276071</v>
      </c>
      <c r="E23376" s="429">
        <v>7.5935240000000004</v>
      </c>
      <c r="F23376" s="429">
        <v>42.413693000000009</v>
      </c>
    </row>
    <row r="23377" spans="1:6" x14ac:dyDescent="0.3">
      <c r="A23377" s="336">
        <v>73853</v>
      </c>
      <c r="B23377" s="2" t="s">
        <v>295</v>
      </c>
      <c r="C23377" s="429">
        <v>9.8294130000000006</v>
      </c>
      <c r="D23377" s="429">
        <v>1.906398</v>
      </c>
      <c r="E23377" s="429">
        <v>7.9230150000000004</v>
      </c>
      <c r="F23377" s="429">
        <v>42.658892999999992</v>
      </c>
    </row>
    <row r="23378" spans="1:6" x14ac:dyDescent="0.3">
      <c r="A23378" s="336">
        <v>73855</v>
      </c>
      <c r="B23378" s="2" t="s">
        <v>295</v>
      </c>
      <c r="C23378" s="429">
        <v>10.050736000000001</v>
      </c>
      <c r="D23378" s="429">
        <v>2.4421550000000001</v>
      </c>
      <c r="E23378" s="429">
        <v>7.6085810000000009</v>
      </c>
      <c r="F23378" s="429">
        <v>45.899995000000004</v>
      </c>
    </row>
    <row r="23379" spans="1:6" x14ac:dyDescent="0.3">
      <c r="A23379" s="336">
        <v>73857</v>
      </c>
      <c r="B23379" s="2" t="s">
        <v>295</v>
      </c>
      <c r="C23379" s="429">
        <v>9.8338929999999998</v>
      </c>
      <c r="D23379" s="429">
        <v>2.0079669999999998</v>
      </c>
      <c r="E23379" s="429">
        <v>7.8259259999999999</v>
      </c>
      <c r="F23379" s="429">
        <v>44.707694999999994</v>
      </c>
    </row>
    <row r="23380" spans="1:6" x14ac:dyDescent="0.3">
      <c r="A23380" s="336">
        <v>73858</v>
      </c>
      <c r="B23380" s="2" t="s">
        <v>295</v>
      </c>
      <c r="C23380" s="429">
        <v>9.9736069999999994</v>
      </c>
      <c r="D23380" s="429">
        <v>1.8900110000000001</v>
      </c>
      <c r="E23380" s="429">
        <v>8.083596</v>
      </c>
      <c r="F23380" s="429">
        <v>47.541174999999996</v>
      </c>
    </row>
    <row r="23381" spans="1:6" x14ac:dyDescent="0.3">
      <c r="A23381" s="336">
        <v>73859</v>
      </c>
      <c r="B23381" s="2" t="s">
        <v>295</v>
      </c>
      <c r="C23381" s="429">
        <v>9.8178400000000003</v>
      </c>
      <c r="D23381" s="429">
        <v>1.8626419999999999</v>
      </c>
      <c r="E23381" s="429">
        <v>7.9551980000000002</v>
      </c>
      <c r="F23381" s="429">
        <v>43.23161799999999</v>
      </c>
    </row>
    <row r="23382" spans="1:6" x14ac:dyDescent="0.3">
      <c r="A23382" s="336">
        <v>73860</v>
      </c>
      <c r="B23382" s="2" t="s">
        <v>295</v>
      </c>
      <c r="C23382" s="429">
        <v>9.7830069999999996</v>
      </c>
      <c r="D23382" s="429">
        <v>2.3451399999999998</v>
      </c>
      <c r="E23382" s="429">
        <v>7.4378669999999998</v>
      </c>
      <c r="F23382" s="429">
        <v>39.947417999999992</v>
      </c>
    </row>
    <row r="23383" spans="1:6" x14ac:dyDescent="0.3">
      <c r="A23383" s="336">
        <v>73931</v>
      </c>
      <c r="B23383" s="2" t="s">
        <v>295</v>
      </c>
      <c r="C23383" s="429">
        <v>9.9306000000000001</v>
      </c>
      <c r="D23383" s="429">
        <v>2.5198399999999999</v>
      </c>
      <c r="E23383" s="429">
        <v>7.4107599999999998</v>
      </c>
      <c r="F23383" s="429">
        <v>48.755347999999998</v>
      </c>
    </row>
    <row r="23384" spans="1:6" x14ac:dyDescent="0.3">
      <c r="A23384" s="336">
        <v>73932</v>
      </c>
      <c r="B23384" s="2" t="s">
        <v>295</v>
      </c>
      <c r="C23384" s="429">
        <v>9.9972689999999993</v>
      </c>
      <c r="D23384" s="429">
        <v>2.597791</v>
      </c>
      <c r="E23384" s="429">
        <v>7.3994779999999993</v>
      </c>
      <c r="F23384" s="429">
        <v>48.518275999999993</v>
      </c>
    </row>
    <row r="23385" spans="1:6" x14ac:dyDescent="0.3">
      <c r="A23385" s="336">
        <v>73933</v>
      </c>
      <c r="B23385" s="2" t="s">
        <v>295</v>
      </c>
      <c r="C23385" s="429">
        <v>9.4603570000000001</v>
      </c>
      <c r="D23385" s="429">
        <v>2.5619260000000001</v>
      </c>
      <c r="E23385" s="429">
        <v>6.8984310000000004</v>
      </c>
      <c r="F23385" s="429">
        <v>50.282363000000004</v>
      </c>
    </row>
    <row r="23386" spans="1:6" x14ac:dyDescent="0.3">
      <c r="A23386" s="336">
        <v>73937</v>
      </c>
      <c r="B23386" s="2" t="s">
        <v>295</v>
      </c>
      <c r="C23386" s="429">
        <v>9.2789800000000007</v>
      </c>
      <c r="D23386" s="429">
        <v>2.660679</v>
      </c>
      <c r="E23386" s="429">
        <v>6.6183010000000007</v>
      </c>
      <c r="F23386" s="429">
        <v>50.256459000000007</v>
      </c>
    </row>
    <row r="23387" spans="1:6" x14ac:dyDescent="0.3">
      <c r="A23387" s="336">
        <v>73938</v>
      </c>
      <c r="B23387" s="2" t="s">
        <v>295</v>
      </c>
      <c r="C23387" s="429">
        <v>10.021576</v>
      </c>
      <c r="D23387" s="429">
        <v>2.6725180000000002</v>
      </c>
      <c r="E23387" s="429">
        <v>7.3490579999999994</v>
      </c>
      <c r="F23387" s="429">
        <v>47.990065000000008</v>
      </c>
    </row>
    <row r="23388" spans="1:6" x14ac:dyDescent="0.3">
      <c r="A23388" s="336">
        <v>73939</v>
      </c>
      <c r="B23388" s="2" t="s">
        <v>295</v>
      </c>
      <c r="C23388" s="429">
        <v>9.7100609999999996</v>
      </c>
      <c r="D23388" s="429">
        <v>2.4034080000000002</v>
      </c>
      <c r="E23388" s="429">
        <v>7.306652999999999</v>
      </c>
      <c r="F23388" s="429">
        <v>50.499303999999995</v>
      </c>
    </row>
    <row r="23389" spans="1:6" x14ac:dyDescent="0.3">
      <c r="A23389" s="336">
        <v>73942</v>
      </c>
      <c r="B23389" s="2" t="s">
        <v>295</v>
      </c>
      <c r="C23389" s="429">
        <v>9.8656459999999999</v>
      </c>
      <c r="D23389" s="429">
        <v>2.3319860000000001</v>
      </c>
      <c r="E23389" s="429">
        <v>7.5336599999999994</v>
      </c>
      <c r="F23389" s="429">
        <v>51.048391999999993</v>
      </c>
    </row>
    <row r="23390" spans="1:6" x14ac:dyDescent="0.3">
      <c r="A23390" s="336">
        <v>73944</v>
      </c>
      <c r="B23390" s="2" t="s">
        <v>295</v>
      </c>
      <c r="C23390" s="429">
        <v>9.9247630000000004</v>
      </c>
      <c r="D23390" s="429">
        <v>2.3912469999999999</v>
      </c>
      <c r="E23390" s="429">
        <v>7.5335160000000005</v>
      </c>
      <c r="F23390" s="429">
        <v>50.749565000000004</v>
      </c>
    </row>
    <row r="23391" spans="1:6" x14ac:dyDescent="0.3">
      <c r="A23391" s="336">
        <v>73945</v>
      </c>
      <c r="B23391" s="2" t="s">
        <v>295</v>
      </c>
      <c r="C23391" s="429">
        <v>9.9193250000000006</v>
      </c>
      <c r="D23391" s="429">
        <v>2.3825799999999999</v>
      </c>
      <c r="E23391" s="429">
        <v>7.5367450000000007</v>
      </c>
      <c r="F23391" s="429">
        <v>50.489474000000016</v>
      </c>
    </row>
    <row r="23392" spans="1:6" x14ac:dyDescent="0.3">
      <c r="A23392" s="336">
        <v>73946</v>
      </c>
      <c r="B23392" s="2" t="s">
        <v>293</v>
      </c>
      <c r="C23392" s="429">
        <v>8.5578869999999991</v>
      </c>
      <c r="D23392" s="429">
        <v>1.854921</v>
      </c>
      <c r="E23392" s="429">
        <v>6.7029659999999991</v>
      </c>
      <c r="F23392" s="429">
        <v>50.319245000000002</v>
      </c>
    </row>
    <row r="23393" spans="1:6" x14ac:dyDescent="0.3">
      <c r="A23393" s="336">
        <v>73947</v>
      </c>
      <c r="B23393" s="2" t="s">
        <v>295</v>
      </c>
      <c r="C23393" s="429">
        <v>9.590916</v>
      </c>
      <c r="D23393" s="429">
        <v>2.4258299999999999</v>
      </c>
      <c r="E23393" s="429">
        <v>7.1650860000000005</v>
      </c>
      <c r="F23393" s="429">
        <v>50.116529</v>
      </c>
    </row>
    <row r="23394" spans="1:6" x14ac:dyDescent="0.3">
      <c r="A23394" s="336">
        <v>73949</v>
      </c>
      <c r="B23394" s="2" t="s">
        <v>295</v>
      </c>
      <c r="C23394" s="429">
        <v>9.6343130000000006</v>
      </c>
      <c r="D23394" s="429">
        <v>2.4607290000000002</v>
      </c>
      <c r="E23394" s="429">
        <v>7.173584</v>
      </c>
      <c r="F23394" s="429">
        <v>50.328848999999991</v>
      </c>
    </row>
    <row r="23395" spans="1:6" x14ac:dyDescent="0.3">
      <c r="A23395" s="336">
        <v>73950</v>
      </c>
      <c r="B23395" s="2" t="s">
        <v>295</v>
      </c>
      <c r="C23395" s="429">
        <v>9.9930900000000005</v>
      </c>
      <c r="D23395" s="429">
        <v>2.638023</v>
      </c>
      <c r="E23395" s="429">
        <v>7.355067</v>
      </c>
      <c r="F23395" s="429">
        <v>49.168041000000002</v>
      </c>
    </row>
    <row r="23396" spans="1:6" x14ac:dyDescent="0.3">
      <c r="A23396" s="336">
        <v>73951</v>
      </c>
      <c r="B23396" s="2" t="s">
        <v>295</v>
      </c>
      <c r="C23396" s="429">
        <v>9.9424010000000003</v>
      </c>
      <c r="D23396" s="429">
        <v>2.5344820000000001</v>
      </c>
      <c r="E23396" s="429">
        <v>7.4079189999999997</v>
      </c>
      <c r="F23396" s="429">
        <v>49.580807</v>
      </c>
    </row>
    <row r="23397" spans="1:6" x14ac:dyDescent="0.3">
      <c r="A23397" s="336">
        <v>74002</v>
      </c>
      <c r="B23397" s="2" t="s">
        <v>295</v>
      </c>
      <c r="C23397" s="429">
        <v>8.3657419999999991</v>
      </c>
      <c r="D23397" s="429">
        <v>2.5178090000000002</v>
      </c>
      <c r="E23397" s="429">
        <v>5.8479329999999994</v>
      </c>
      <c r="F23397" s="429">
        <v>23.048756999999995</v>
      </c>
    </row>
    <row r="23398" spans="1:6" x14ac:dyDescent="0.3">
      <c r="A23398" s="336">
        <v>74003</v>
      </c>
      <c r="B23398" s="2" t="s">
        <v>295</v>
      </c>
      <c r="C23398" s="429">
        <v>8.2788400000000006</v>
      </c>
      <c r="D23398" s="429">
        <v>2.4893670000000001</v>
      </c>
      <c r="E23398" s="429">
        <v>5.789473000000001</v>
      </c>
      <c r="F23398" s="429">
        <v>22.659564999999997</v>
      </c>
    </row>
    <row r="23399" spans="1:6" x14ac:dyDescent="0.3">
      <c r="A23399" s="336">
        <v>74006</v>
      </c>
      <c r="B23399" s="2" t="s">
        <v>295</v>
      </c>
      <c r="C23399" s="429">
        <v>8.1918589999999991</v>
      </c>
      <c r="D23399" s="429">
        <v>2.5163890000000002</v>
      </c>
      <c r="E23399" s="429">
        <v>5.6754699999999989</v>
      </c>
      <c r="F23399" s="429">
        <v>21.860111999999994</v>
      </c>
    </row>
    <row r="23400" spans="1:6" x14ac:dyDescent="0.3">
      <c r="A23400" s="336">
        <v>74008</v>
      </c>
      <c r="B23400" s="2" t="s">
        <v>295</v>
      </c>
      <c r="C23400" s="429">
        <v>8.1848679999999998</v>
      </c>
      <c r="D23400" s="429">
        <v>2.2663479999999998</v>
      </c>
      <c r="E23400" s="429">
        <v>5.91852</v>
      </c>
      <c r="F23400" s="429">
        <v>21.118822999999999</v>
      </c>
    </row>
    <row r="23401" spans="1:6" x14ac:dyDescent="0.3">
      <c r="A23401" s="336">
        <v>74010</v>
      </c>
      <c r="B23401" s="2" t="s">
        <v>295</v>
      </c>
      <c r="C23401" s="429">
        <v>8.4379190000000008</v>
      </c>
      <c r="D23401" s="429">
        <v>2.3775840000000001</v>
      </c>
      <c r="E23401" s="429">
        <v>6.0603350000000002</v>
      </c>
      <c r="F23401" s="429">
        <v>24.023769999999999</v>
      </c>
    </row>
    <row r="23402" spans="1:6" x14ac:dyDescent="0.3">
      <c r="A23402" s="336">
        <v>74011</v>
      </c>
      <c r="B23402" s="2" t="s">
        <v>295</v>
      </c>
      <c r="C23402" s="429">
        <v>8.1742480000000004</v>
      </c>
      <c r="D23402" s="429">
        <v>2.3422700000000001</v>
      </c>
      <c r="E23402" s="429">
        <v>5.8319780000000003</v>
      </c>
      <c r="F23402" s="429">
        <v>20.901116000000002</v>
      </c>
    </row>
    <row r="23403" spans="1:6" x14ac:dyDescent="0.3">
      <c r="A23403" s="336">
        <v>74012</v>
      </c>
      <c r="B23403" s="2" t="s">
        <v>295</v>
      </c>
      <c r="C23403" s="429">
        <v>8.1906379999999999</v>
      </c>
      <c r="D23403" s="429">
        <v>2.4161320000000002</v>
      </c>
      <c r="E23403" s="429">
        <v>5.7745059999999997</v>
      </c>
      <c r="F23403" s="429">
        <v>20.874611000000002</v>
      </c>
    </row>
    <row r="23404" spans="1:6" x14ac:dyDescent="0.3">
      <c r="A23404" s="336">
        <v>74014</v>
      </c>
      <c r="B23404" s="2" t="s">
        <v>295</v>
      </c>
      <c r="C23404" s="429">
        <v>8.115793</v>
      </c>
      <c r="D23404" s="429">
        <v>2.4348190000000001</v>
      </c>
      <c r="E23404" s="429">
        <v>5.680974</v>
      </c>
      <c r="F23404" s="429">
        <v>19.96123</v>
      </c>
    </row>
    <row r="23405" spans="1:6" x14ac:dyDescent="0.3">
      <c r="A23405" s="336">
        <v>74015</v>
      </c>
      <c r="B23405" s="2" t="s">
        <v>295</v>
      </c>
      <c r="C23405" s="429">
        <v>8.1293310000000005</v>
      </c>
      <c r="D23405" s="429">
        <v>2.5310820000000001</v>
      </c>
      <c r="E23405" s="429">
        <v>5.5982490000000009</v>
      </c>
      <c r="F23405" s="429">
        <v>19.881140999999992</v>
      </c>
    </row>
    <row r="23406" spans="1:6" x14ac:dyDescent="0.3">
      <c r="A23406" s="336">
        <v>74016</v>
      </c>
      <c r="B23406" s="2" t="s">
        <v>295</v>
      </c>
      <c r="C23406" s="429">
        <v>7.9264890000000001</v>
      </c>
      <c r="D23406" s="429">
        <v>2.7114929999999999</v>
      </c>
      <c r="E23406" s="429">
        <v>5.2149960000000002</v>
      </c>
      <c r="F23406" s="429">
        <v>17.967510999999995</v>
      </c>
    </row>
    <row r="23407" spans="1:6" x14ac:dyDescent="0.3">
      <c r="A23407" s="336">
        <v>74017</v>
      </c>
      <c r="B23407" s="2" t="s">
        <v>295</v>
      </c>
      <c r="C23407" s="429">
        <v>8.0373979999999996</v>
      </c>
      <c r="D23407" s="429">
        <v>2.6756660000000001</v>
      </c>
      <c r="E23407" s="429">
        <v>5.3617319999999999</v>
      </c>
      <c r="F23407" s="429">
        <v>18.918634000000011</v>
      </c>
    </row>
    <row r="23408" spans="1:6" x14ac:dyDescent="0.3">
      <c r="A23408" s="336">
        <v>74019</v>
      </c>
      <c r="B23408" s="2" t="s">
        <v>295</v>
      </c>
      <c r="C23408" s="429">
        <v>8.0539439999999995</v>
      </c>
      <c r="D23408" s="429">
        <v>2.6278510000000002</v>
      </c>
      <c r="E23408" s="429">
        <v>5.4260929999999998</v>
      </c>
      <c r="F23408" s="429">
        <v>19.145231000000003</v>
      </c>
    </row>
    <row r="23409" spans="1:6" x14ac:dyDescent="0.3">
      <c r="A23409" s="336">
        <v>74020</v>
      </c>
      <c r="B23409" s="2" t="s">
        <v>295</v>
      </c>
      <c r="C23409" s="429">
        <v>8.5823879999999999</v>
      </c>
      <c r="D23409" s="429">
        <v>2.4678339999999999</v>
      </c>
      <c r="E23409" s="429">
        <v>6.114554</v>
      </c>
      <c r="F23409" s="429">
        <v>25.317927000000005</v>
      </c>
    </row>
    <row r="23410" spans="1:6" x14ac:dyDescent="0.3">
      <c r="A23410" s="336">
        <v>74021</v>
      </c>
      <c r="B23410" s="2" t="s">
        <v>295</v>
      </c>
      <c r="C23410" s="429">
        <v>8.2404209999999996</v>
      </c>
      <c r="D23410" s="429">
        <v>2.5725340000000001</v>
      </c>
      <c r="E23410" s="429">
        <v>5.6678869999999995</v>
      </c>
      <c r="F23410" s="429">
        <v>21.382675999999989</v>
      </c>
    </row>
    <row r="23411" spans="1:6" x14ac:dyDescent="0.3">
      <c r="A23411" s="336">
        <v>74022</v>
      </c>
      <c r="B23411" s="2" t="s">
        <v>295</v>
      </c>
      <c r="C23411" s="429">
        <v>8.1767059999999994</v>
      </c>
      <c r="D23411" s="429">
        <v>2.4807009999999998</v>
      </c>
      <c r="E23411" s="429">
        <v>5.6960049999999995</v>
      </c>
      <c r="F23411" s="429">
        <v>20.740314000000005</v>
      </c>
    </row>
    <row r="23412" spans="1:6" x14ac:dyDescent="0.3">
      <c r="A23412" s="336">
        <v>74023</v>
      </c>
      <c r="B23412" s="2" t="s">
        <v>295</v>
      </c>
      <c r="C23412" s="429">
        <v>8.7037610000000001</v>
      </c>
      <c r="D23412" s="429">
        <v>2.3429829999999998</v>
      </c>
      <c r="E23412" s="429">
        <v>6.3607779999999998</v>
      </c>
      <c r="F23412" s="429">
        <v>27.320917999999995</v>
      </c>
    </row>
    <row r="23413" spans="1:6" x14ac:dyDescent="0.3">
      <c r="A23413" s="336">
        <v>74026</v>
      </c>
      <c r="B23413" s="2" t="s">
        <v>295</v>
      </c>
      <c r="C23413" s="429">
        <v>8.6951400000000003</v>
      </c>
      <c r="D23413" s="429">
        <v>2.2321810000000002</v>
      </c>
      <c r="E23413" s="429">
        <v>6.4629589999999997</v>
      </c>
      <c r="F23413" s="429">
        <v>27.046764000000007</v>
      </c>
    </row>
    <row r="23414" spans="1:6" x14ac:dyDescent="0.3">
      <c r="A23414" s="336">
        <v>74027</v>
      </c>
      <c r="B23414" s="2" t="s">
        <v>295</v>
      </c>
      <c r="C23414" s="429">
        <v>7.9912479999999997</v>
      </c>
      <c r="D23414" s="429">
        <v>2.6186449999999999</v>
      </c>
      <c r="E23414" s="429">
        <v>5.3726029999999998</v>
      </c>
      <c r="F23414" s="429">
        <v>18.806723999999996</v>
      </c>
    </row>
    <row r="23415" spans="1:6" x14ac:dyDescent="0.3">
      <c r="A23415" s="336">
        <v>74028</v>
      </c>
      <c r="B23415" s="2" t="s">
        <v>295</v>
      </c>
      <c r="C23415" s="429">
        <v>8.4841460000000009</v>
      </c>
      <c r="D23415" s="429">
        <v>2.3910659999999999</v>
      </c>
      <c r="E23415" s="429">
        <v>6.0930800000000005</v>
      </c>
      <c r="F23415" s="429">
        <v>24.914782000000002</v>
      </c>
    </row>
    <row r="23416" spans="1:6" x14ac:dyDescent="0.3">
      <c r="A23416" s="336">
        <v>74029</v>
      </c>
      <c r="B23416" s="2" t="s">
        <v>295</v>
      </c>
      <c r="C23416" s="429">
        <v>8.1907809999999994</v>
      </c>
      <c r="D23416" s="429">
        <v>2.4922759999999999</v>
      </c>
      <c r="E23416" s="429">
        <v>5.698504999999999</v>
      </c>
      <c r="F23416" s="429">
        <v>21.431536000000001</v>
      </c>
    </row>
    <row r="23417" spans="1:6" x14ac:dyDescent="0.3">
      <c r="A23417" s="336">
        <v>74030</v>
      </c>
      <c r="B23417" s="2" t="s">
        <v>295</v>
      </c>
      <c r="C23417" s="429">
        <v>8.5472859999999997</v>
      </c>
      <c r="D23417" s="429">
        <v>2.3870260000000001</v>
      </c>
      <c r="E23417" s="429">
        <v>6.1602599999999992</v>
      </c>
      <c r="F23417" s="429">
        <v>25.695701999999997</v>
      </c>
    </row>
    <row r="23418" spans="1:6" x14ac:dyDescent="0.3">
      <c r="A23418" s="336">
        <v>74032</v>
      </c>
      <c r="B23418" s="2" t="s">
        <v>295</v>
      </c>
      <c r="C23418" s="429">
        <v>8.837809</v>
      </c>
      <c r="D23418" s="429">
        <v>2.443587</v>
      </c>
      <c r="E23418" s="429">
        <v>6.3942220000000001</v>
      </c>
      <c r="F23418" s="429">
        <v>29.066015</v>
      </c>
    </row>
    <row r="23419" spans="1:6" x14ac:dyDescent="0.3">
      <c r="A23419" s="336">
        <v>74033</v>
      </c>
      <c r="B23419" s="2" t="s">
        <v>295</v>
      </c>
      <c r="C23419" s="429">
        <v>8.2707420000000003</v>
      </c>
      <c r="D23419" s="429">
        <v>2.2846980000000001</v>
      </c>
      <c r="E23419" s="429">
        <v>5.9860439999999997</v>
      </c>
      <c r="F23419" s="429">
        <v>22.204269999999994</v>
      </c>
    </row>
    <row r="23420" spans="1:6" x14ac:dyDescent="0.3">
      <c r="A23420" s="336">
        <v>74035</v>
      </c>
      <c r="B23420" s="2" t="s">
        <v>295</v>
      </c>
      <c r="C23420" s="429">
        <v>8.5194340000000004</v>
      </c>
      <c r="D23420" s="429">
        <v>2.5084569999999999</v>
      </c>
      <c r="E23420" s="429">
        <v>6.0109770000000005</v>
      </c>
      <c r="F23420" s="429">
        <v>24.562410999999997</v>
      </c>
    </row>
    <row r="23421" spans="1:6" x14ac:dyDescent="0.3">
      <c r="A23421" s="336">
        <v>74036</v>
      </c>
      <c r="B23421" s="2" t="s">
        <v>295</v>
      </c>
      <c r="C23421" s="429">
        <v>8.0084359999999997</v>
      </c>
      <c r="D23421" s="429">
        <v>2.5885150000000001</v>
      </c>
      <c r="E23421" s="429">
        <v>5.4199209999999995</v>
      </c>
      <c r="F23421" s="429">
        <v>18.569997999999991</v>
      </c>
    </row>
    <row r="23422" spans="1:6" x14ac:dyDescent="0.3">
      <c r="A23422" s="336">
        <v>74037</v>
      </c>
      <c r="B23422" s="2" t="s">
        <v>295</v>
      </c>
      <c r="C23422" s="429">
        <v>8.2892810000000008</v>
      </c>
      <c r="D23422" s="429">
        <v>2.3477009999999998</v>
      </c>
      <c r="E23422" s="429">
        <v>5.941580000000001</v>
      </c>
      <c r="F23422" s="429">
        <v>22.121871999999996</v>
      </c>
    </row>
    <row r="23423" spans="1:6" x14ac:dyDescent="0.3">
      <c r="A23423" s="336">
        <v>74038</v>
      </c>
      <c r="B23423" s="2" t="s">
        <v>295</v>
      </c>
      <c r="C23423" s="429">
        <v>8.6661129999999993</v>
      </c>
      <c r="D23423" s="429">
        <v>2.4458669999999998</v>
      </c>
      <c r="E23423" s="429">
        <v>6.2202459999999995</v>
      </c>
      <c r="F23423" s="429">
        <v>26.267119000000008</v>
      </c>
    </row>
    <row r="23424" spans="1:6" x14ac:dyDescent="0.3">
      <c r="A23424" s="336">
        <v>74039</v>
      </c>
      <c r="B23424" s="2" t="s">
        <v>295</v>
      </c>
      <c r="C23424" s="429">
        <v>8.3937690000000007</v>
      </c>
      <c r="D23424" s="429">
        <v>2.3373029999999999</v>
      </c>
      <c r="E23424" s="429">
        <v>6.0564660000000003</v>
      </c>
      <c r="F23424" s="429">
        <v>23.480147000000002</v>
      </c>
    </row>
    <row r="23425" spans="1:6" x14ac:dyDescent="0.3">
      <c r="A23425" s="336">
        <v>74041</v>
      </c>
      <c r="B23425" s="2" t="s">
        <v>295</v>
      </c>
      <c r="C23425" s="429">
        <v>8.2740290000000005</v>
      </c>
      <c r="D23425" s="429">
        <v>2.2879459999999998</v>
      </c>
      <c r="E23425" s="429">
        <v>5.9860830000000007</v>
      </c>
      <c r="F23425" s="429">
        <v>22.452417000000004</v>
      </c>
    </row>
    <row r="23426" spans="1:6" x14ac:dyDescent="0.3">
      <c r="A23426" s="336">
        <v>74042</v>
      </c>
      <c r="B23426" s="2" t="s">
        <v>295</v>
      </c>
      <c r="C23426" s="429">
        <v>7.9611960000000002</v>
      </c>
      <c r="D23426" s="429">
        <v>2.6115189999999999</v>
      </c>
      <c r="E23426" s="429">
        <v>5.3496769999999998</v>
      </c>
      <c r="F23426" s="429">
        <v>18.176718999999999</v>
      </c>
    </row>
    <row r="23427" spans="1:6" x14ac:dyDescent="0.3">
      <c r="A23427" s="336">
        <v>74044</v>
      </c>
      <c r="B23427" s="2" t="s">
        <v>295</v>
      </c>
      <c r="C23427" s="429">
        <v>8.51023</v>
      </c>
      <c r="D23427" s="429">
        <v>2.4188179999999999</v>
      </c>
      <c r="E23427" s="429">
        <v>6.091412</v>
      </c>
      <c r="F23427" s="429">
        <v>24.777804999999994</v>
      </c>
    </row>
    <row r="23428" spans="1:6" x14ac:dyDescent="0.3">
      <c r="A23428" s="336">
        <v>74045</v>
      </c>
      <c r="B23428" s="2" t="s">
        <v>295</v>
      </c>
      <c r="C23428" s="429">
        <v>8.7206200000000003</v>
      </c>
      <c r="D23428" s="429">
        <v>2.4569909999999999</v>
      </c>
      <c r="E23428" s="429">
        <v>6.2636289999999999</v>
      </c>
      <c r="F23428" s="429">
        <v>27.037194999999993</v>
      </c>
    </row>
    <row r="23429" spans="1:6" x14ac:dyDescent="0.3">
      <c r="A23429" s="336">
        <v>74047</v>
      </c>
      <c r="B23429" s="2" t="s">
        <v>295</v>
      </c>
      <c r="C23429" s="429">
        <v>8.2425440000000005</v>
      </c>
      <c r="D23429" s="429">
        <v>2.2090930000000002</v>
      </c>
      <c r="E23429" s="429">
        <v>6.0334510000000003</v>
      </c>
      <c r="F23429" s="429">
        <v>22.11524399999999</v>
      </c>
    </row>
    <row r="23430" spans="1:6" x14ac:dyDescent="0.3">
      <c r="A23430" s="336">
        <v>74048</v>
      </c>
      <c r="B23430" s="2" t="s">
        <v>295</v>
      </c>
      <c r="C23430" s="429">
        <v>8.043393</v>
      </c>
      <c r="D23430" s="429">
        <v>2.6222180000000002</v>
      </c>
      <c r="E23430" s="429">
        <v>5.4211749999999999</v>
      </c>
      <c r="F23430" s="429">
        <v>19.525752000000004</v>
      </c>
    </row>
    <row r="23431" spans="1:6" x14ac:dyDescent="0.3">
      <c r="A23431" s="336">
        <v>74051</v>
      </c>
      <c r="B23431" s="2" t="s">
        <v>295</v>
      </c>
      <c r="C23431" s="429">
        <v>8.2578940000000003</v>
      </c>
      <c r="D23431" s="429">
        <v>2.5200450000000001</v>
      </c>
      <c r="E23431" s="429">
        <v>5.7378490000000006</v>
      </c>
      <c r="F23431" s="429">
        <v>22.425838000000013</v>
      </c>
    </row>
    <row r="23432" spans="1:6" x14ac:dyDescent="0.3">
      <c r="A23432" s="336">
        <v>74053</v>
      </c>
      <c r="B23432" s="2" t="s">
        <v>295</v>
      </c>
      <c r="C23432" s="429">
        <v>8.1171659999999992</v>
      </c>
      <c r="D23432" s="429">
        <v>2.6182880000000002</v>
      </c>
      <c r="E23432" s="429">
        <v>5.4988779999999995</v>
      </c>
      <c r="F23432" s="429">
        <v>20.235545999999999</v>
      </c>
    </row>
    <row r="23433" spans="1:6" x14ac:dyDescent="0.3">
      <c r="A23433" s="336">
        <v>74054</v>
      </c>
      <c r="B23433" s="2" t="s">
        <v>295</v>
      </c>
      <c r="C23433" s="429">
        <v>8.4977830000000001</v>
      </c>
      <c r="D23433" s="429">
        <v>2.4832930000000002</v>
      </c>
      <c r="E23433" s="429">
        <v>6.0144900000000003</v>
      </c>
      <c r="F23433" s="429">
        <v>24.592165000000001</v>
      </c>
    </row>
    <row r="23434" spans="1:6" x14ac:dyDescent="0.3">
      <c r="A23434" s="336">
        <v>74055</v>
      </c>
      <c r="B23434" s="2" t="s">
        <v>295</v>
      </c>
      <c r="C23434" s="429">
        <v>8.2321899999999992</v>
      </c>
      <c r="D23434" s="429">
        <v>2.5645470000000001</v>
      </c>
      <c r="E23434" s="429">
        <v>5.6676429999999991</v>
      </c>
      <c r="F23434" s="429">
        <v>21.022435999999999</v>
      </c>
    </row>
    <row r="23435" spans="1:6" x14ac:dyDescent="0.3">
      <c r="A23435" s="336">
        <v>74056</v>
      </c>
      <c r="B23435" s="2" t="s">
        <v>295</v>
      </c>
      <c r="C23435" s="429">
        <v>8.3879590000000004</v>
      </c>
      <c r="D23435" s="429">
        <v>2.5551309999999998</v>
      </c>
      <c r="E23435" s="429">
        <v>5.832828000000001</v>
      </c>
      <c r="F23435" s="429">
        <v>22.843846999999997</v>
      </c>
    </row>
    <row r="23436" spans="1:6" x14ac:dyDescent="0.3">
      <c r="A23436" s="336">
        <v>74058</v>
      </c>
      <c r="B23436" s="2" t="s">
        <v>295</v>
      </c>
      <c r="C23436" s="429">
        <v>8.794594</v>
      </c>
      <c r="D23436" s="429">
        <v>2.5487890000000002</v>
      </c>
      <c r="E23436" s="429">
        <v>6.2458049999999998</v>
      </c>
      <c r="F23436" s="429">
        <v>28.083143000000007</v>
      </c>
    </row>
    <row r="23437" spans="1:6" x14ac:dyDescent="0.3">
      <c r="A23437" s="336">
        <v>74059</v>
      </c>
      <c r="B23437" s="2" t="s">
        <v>295</v>
      </c>
      <c r="C23437" s="429">
        <v>8.9743200000000005</v>
      </c>
      <c r="D23437" s="429">
        <v>2.292834</v>
      </c>
      <c r="E23437" s="429">
        <v>6.6814860000000005</v>
      </c>
      <c r="F23437" s="429">
        <v>29.939922999999997</v>
      </c>
    </row>
    <row r="23438" spans="1:6" x14ac:dyDescent="0.3">
      <c r="A23438" s="336">
        <v>74060</v>
      </c>
      <c r="B23438" s="2" t="s">
        <v>295</v>
      </c>
      <c r="C23438" s="429">
        <v>8.4441690000000005</v>
      </c>
      <c r="D23438" s="429">
        <v>2.5010500000000002</v>
      </c>
      <c r="E23438" s="429">
        <v>5.9431190000000003</v>
      </c>
      <c r="F23438" s="429">
        <v>23.639247000000012</v>
      </c>
    </row>
    <row r="23439" spans="1:6" x14ac:dyDescent="0.3">
      <c r="A23439" s="336">
        <v>74061</v>
      </c>
      <c r="B23439" s="2" t="s">
        <v>295</v>
      </c>
      <c r="C23439" s="429">
        <v>8.2468229999999991</v>
      </c>
      <c r="D23439" s="429">
        <v>2.5416810000000001</v>
      </c>
      <c r="E23439" s="429">
        <v>5.7051419999999986</v>
      </c>
      <c r="F23439" s="429">
        <v>22.032406000000002</v>
      </c>
    </row>
    <row r="23440" spans="1:6" x14ac:dyDescent="0.3">
      <c r="A23440" s="336">
        <v>74062</v>
      </c>
      <c r="B23440" s="2" t="s">
        <v>295</v>
      </c>
      <c r="C23440" s="429">
        <v>8.7890219999999992</v>
      </c>
      <c r="D23440" s="429">
        <v>2.3028230000000001</v>
      </c>
      <c r="E23440" s="429">
        <v>6.4861989999999992</v>
      </c>
      <c r="F23440" s="429">
        <v>28.575740999999994</v>
      </c>
    </row>
    <row r="23441" spans="1:6" x14ac:dyDescent="0.3">
      <c r="A23441" s="336">
        <v>74063</v>
      </c>
      <c r="B23441" s="2" t="s">
        <v>295</v>
      </c>
      <c r="C23441" s="429">
        <v>8.4169669999999996</v>
      </c>
      <c r="D23441" s="429">
        <v>2.4531179999999999</v>
      </c>
      <c r="E23441" s="429">
        <v>5.9638489999999997</v>
      </c>
      <c r="F23441" s="429">
        <v>23.503070999999998</v>
      </c>
    </row>
    <row r="23442" spans="1:6" x14ac:dyDescent="0.3">
      <c r="A23442" s="336">
        <v>74066</v>
      </c>
      <c r="B23442" s="2" t="s">
        <v>295</v>
      </c>
      <c r="C23442" s="429">
        <v>8.3547890000000002</v>
      </c>
      <c r="D23442" s="429">
        <v>2.3566769999999999</v>
      </c>
      <c r="E23442" s="429">
        <v>5.9981120000000008</v>
      </c>
      <c r="F23442" s="429">
        <v>23.135288999999993</v>
      </c>
    </row>
    <row r="23443" spans="1:6" x14ac:dyDescent="0.3">
      <c r="A23443" s="336">
        <v>74070</v>
      </c>
      <c r="B23443" s="2" t="s">
        <v>295</v>
      </c>
      <c r="C23443" s="429">
        <v>8.3635929999999998</v>
      </c>
      <c r="D23443" s="429">
        <v>2.5345970000000002</v>
      </c>
      <c r="E23443" s="429">
        <v>5.8289960000000001</v>
      </c>
      <c r="F23443" s="429">
        <v>22.738883999999999</v>
      </c>
    </row>
    <row r="23444" spans="1:6" x14ac:dyDescent="0.3">
      <c r="A23444" s="336">
        <v>74072</v>
      </c>
      <c r="B23444" s="2" t="s">
        <v>295</v>
      </c>
      <c r="C23444" s="429">
        <v>7.913875</v>
      </c>
      <c r="D23444" s="429">
        <v>2.6161940000000001</v>
      </c>
      <c r="E23444" s="429">
        <v>5.2976809999999999</v>
      </c>
      <c r="F23444" s="429">
        <v>17.604086999999993</v>
      </c>
    </row>
    <row r="23445" spans="1:6" x14ac:dyDescent="0.3">
      <c r="A23445" s="336">
        <v>74073</v>
      </c>
      <c r="B23445" s="2" t="s">
        <v>295</v>
      </c>
      <c r="C23445" s="429">
        <v>8.3486790000000006</v>
      </c>
      <c r="D23445" s="429">
        <v>2.5510630000000001</v>
      </c>
      <c r="E23445" s="429">
        <v>5.7976160000000005</v>
      </c>
      <c r="F23445" s="429">
        <v>22.325974999999993</v>
      </c>
    </row>
    <row r="23446" spans="1:6" x14ac:dyDescent="0.3">
      <c r="A23446" s="336">
        <v>74074</v>
      </c>
      <c r="B23446" s="2" t="s">
        <v>295</v>
      </c>
      <c r="C23446" s="429">
        <v>8.9689929999999993</v>
      </c>
      <c r="D23446" s="429">
        <v>2.3467600000000002</v>
      </c>
      <c r="E23446" s="429">
        <v>6.6222329999999996</v>
      </c>
      <c r="F23446" s="429">
        <v>30.117952999999989</v>
      </c>
    </row>
    <row r="23447" spans="1:6" x14ac:dyDescent="0.3">
      <c r="A23447" s="336">
        <v>74075</v>
      </c>
      <c r="B23447" s="2" t="s">
        <v>295</v>
      </c>
      <c r="C23447" s="429">
        <v>8.9534880000000001</v>
      </c>
      <c r="D23447" s="429">
        <v>2.415022</v>
      </c>
      <c r="E23447" s="429">
        <v>6.5384659999999997</v>
      </c>
      <c r="F23447" s="429">
        <v>30.144264999999997</v>
      </c>
    </row>
    <row r="23448" spans="1:6" x14ac:dyDescent="0.3">
      <c r="A23448" s="336">
        <v>74077</v>
      </c>
      <c r="B23448" s="2" t="s">
        <v>295</v>
      </c>
      <c r="C23448" s="429">
        <v>8.9792489999999994</v>
      </c>
      <c r="D23448" s="429">
        <v>2.3428149999999999</v>
      </c>
      <c r="E23448" s="429">
        <v>6.6364339999999995</v>
      </c>
      <c r="F23448" s="429">
        <v>30.402996000000005</v>
      </c>
    </row>
    <row r="23449" spans="1:6" x14ac:dyDescent="0.3">
      <c r="A23449" s="336">
        <v>74078</v>
      </c>
      <c r="B23449" s="2" t="s">
        <v>295</v>
      </c>
      <c r="C23449" s="429">
        <v>8.9851010000000002</v>
      </c>
      <c r="D23449" s="429">
        <v>2.3480099999999999</v>
      </c>
      <c r="E23449" s="429">
        <v>6.6370909999999999</v>
      </c>
      <c r="F23449" s="429">
        <v>30.444198999999994</v>
      </c>
    </row>
    <row r="23450" spans="1:6" x14ac:dyDescent="0.3">
      <c r="A23450" s="336">
        <v>74079</v>
      </c>
      <c r="B23450" s="2" t="s">
        <v>295</v>
      </c>
      <c r="C23450" s="429">
        <v>8.655087</v>
      </c>
      <c r="D23450" s="429">
        <v>2.2990699999999999</v>
      </c>
      <c r="E23450" s="429">
        <v>6.3560169999999996</v>
      </c>
      <c r="F23450" s="429">
        <v>26.718733000000007</v>
      </c>
    </row>
    <row r="23451" spans="1:6" x14ac:dyDescent="0.3">
      <c r="A23451" s="336">
        <v>74080</v>
      </c>
      <c r="B23451" s="2" t="s">
        <v>295</v>
      </c>
      <c r="C23451" s="429">
        <v>8.1105509999999992</v>
      </c>
      <c r="D23451" s="429">
        <v>2.6076600000000001</v>
      </c>
      <c r="E23451" s="429">
        <v>5.5028909999999991</v>
      </c>
      <c r="F23451" s="429">
        <v>20.414597000000008</v>
      </c>
    </row>
    <row r="23452" spans="1:6" x14ac:dyDescent="0.3">
      <c r="A23452" s="336">
        <v>74081</v>
      </c>
      <c r="B23452" s="2" t="s">
        <v>295</v>
      </c>
      <c r="C23452" s="429">
        <v>8.5773779999999995</v>
      </c>
      <c r="D23452" s="429">
        <v>2.4467759999999998</v>
      </c>
      <c r="E23452" s="429">
        <v>6.1306019999999997</v>
      </c>
      <c r="F23452" s="429">
        <v>25.460684000000004</v>
      </c>
    </row>
    <row r="23453" spans="1:6" x14ac:dyDescent="0.3">
      <c r="A23453" s="336">
        <v>74083</v>
      </c>
      <c r="B23453" s="2" t="s">
        <v>295</v>
      </c>
      <c r="C23453" s="429">
        <v>8.0675019999999993</v>
      </c>
      <c r="D23453" s="429">
        <v>2.528022</v>
      </c>
      <c r="E23453" s="429">
        <v>5.5394799999999993</v>
      </c>
      <c r="F23453" s="429">
        <v>19.451244999999993</v>
      </c>
    </row>
    <row r="23454" spans="1:6" x14ac:dyDescent="0.3">
      <c r="A23454" s="336">
        <v>74084</v>
      </c>
      <c r="B23454" s="2" t="s">
        <v>295</v>
      </c>
      <c r="C23454" s="429">
        <v>8.4983269999999997</v>
      </c>
      <c r="D23454" s="429">
        <v>2.5468419999999998</v>
      </c>
      <c r="E23454" s="429">
        <v>5.9514849999999999</v>
      </c>
      <c r="F23454" s="429">
        <v>24.170975999999989</v>
      </c>
    </row>
    <row r="23455" spans="1:6" x14ac:dyDescent="0.3">
      <c r="A23455" s="336">
        <v>74085</v>
      </c>
      <c r="B23455" s="2" t="s">
        <v>295</v>
      </c>
      <c r="C23455" s="429">
        <v>8.7150549999999996</v>
      </c>
      <c r="D23455" s="429">
        <v>2.3924259999999999</v>
      </c>
      <c r="E23455" s="429">
        <v>6.3226289999999992</v>
      </c>
      <c r="F23455" s="429">
        <v>27.427306999999995</v>
      </c>
    </row>
    <row r="23456" spans="1:6" x14ac:dyDescent="0.3">
      <c r="A23456" s="336">
        <v>74103</v>
      </c>
      <c r="B23456" s="2" t="s">
        <v>295</v>
      </c>
      <c r="C23456" s="429">
        <v>8.3396299999999997</v>
      </c>
      <c r="D23456" s="429">
        <v>2.485309</v>
      </c>
      <c r="E23456" s="429">
        <v>5.8543209999999997</v>
      </c>
      <c r="F23456" s="429">
        <v>22.340938999999992</v>
      </c>
    </row>
    <row r="23457" spans="1:6" x14ac:dyDescent="0.3">
      <c r="A23457" s="336">
        <v>74104</v>
      </c>
      <c r="B23457" s="2" t="s">
        <v>295</v>
      </c>
      <c r="C23457" s="429">
        <v>8.3302409999999991</v>
      </c>
      <c r="D23457" s="429">
        <v>2.4836930000000002</v>
      </c>
      <c r="E23457" s="429">
        <v>5.8465479999999985</v>
      </c>
      <c r="F23457" s="429">
        <v>22.100536000000005</v>
      </c>
    </row>
    <row r="23458" spans="1:6" x14ac:dyDescent="0.3">
      <c r="A23458" s="336">
        <v>74105</v>
      </c>
      <c r="B23458" s="2" t="s">
        <v>295</v>
      </c>
      <c r="C23458" s="429">
        <v>8.3192920000000008</v>
      </c>
      <c r="D23458" s="429">
        <v>2.4489890000000001</v>
      </c>
      <c r="E23458" s="429">
        <v>5.8703030000000007</v>
      </c>
      <c r="F23458" s="429">
        <v>22.093335999999994</v>
      </c>
    </row>
    <row r="23459" spans="1:6" x14ac:dyDescent="0.3">
      <c r="A23459" s="336">
        <v>74106</v>
      </c>
      <c r="B23459" s="2" t="s">
        <v>295</v>
      </c>
      <c r="C23459" s="429">
        <v>8.3478519999999996</v>
      </c>
      <c r="D23459" s="429">
        <v>2.511333</v>
      </c>
      <c r="E23459" s="429">
        <v>5.8365189999999991</v>
      </c>
      <c r="F23459" s="429">
        <v>22.330844000000013</v>
      </c>
    </row>
    <row r="23460" spans="1:6" x14ac:dyDescent="0.3">
      <c r="A23460" s="336">
        <v>74107</v>
      </c>
      <c r="B23460" s="2" t="s">
        <v>295</v>
      </c>
      <c r="C23460" s="429">
        <v>8.3306210000000007</v>
      </c>
      <c r="D23460" s="429">
        <v>2.4453170000000002</v>
      </c>
      <c r="E23460" s="429">
        <v>5.8853040000000005</v>
      </c>
      <c r="F23460" s="429">
        <v>22.532105999999999</v>
      </c>
    </row>
    <row r="23461" spans="1:6" x14ac:dyDescent="0.3">
      <c r="A23461" s="336">
        <v>74108</v>
      </c>
      <c r="B23461" s="2" t="s">
        <v>295</v>
      </c>
      <c r="C23461" s="429">
        <v>8.1886430000000008</v>
      </c>
      <c r="D23461" s="429">
        <v>2.4921199999999999</v>
      </c>
      <c r="E23461" s="429">
        <v>5.6965230000000009</v>
      </c>
      <c r="F23461" s="429">
        <v>20.690527999999993</v>
      </c>
    </row>
    <row r="23462" spans="1:6" x14ac:dyDescent="0.3">
      <c r="A23462" s="336">
        <v>74110</v>
      </c>
      <c r="B23462" s="2" t="s">
        <v>295</v>
      </c>
      <c r="C23462" s="429">
        <v>8.3419790000000003</v>
      </c>
      <c r="D23462" s="429">
        <v>2.5158079999999998</v>
      </c>
      <c r="E23462" s="429">
        <v>5.8261710000000004</v>
      </c>
      <c r="F23462" s="429">
        <v>22.168901000000012</v>
      </c>
    </row>
    <row r="23463" spans="1:6" x14ac:dyDescent="0.3">
      <c r="A23463" s="336">
        <v>74112</v>
      </c>
      <c r="B23463" s="2" t="s">
        <v>295</v>
      </c>
      <c r="C23463" s="429">
        <v>8.3104659999999999</v>
      </c>
      <c r="D23463" s="429">
        <v>2.490081</v>
      </c>
      <c r="E23463" s="429">
        <v>5.8203849999999999</v>
      </c>
      <c r="F23463" s="429">
        <v>21.78204199999999</v>
      </c>
    </row>
    <row r="23464" spans="1:6" x14ac:dyDescent="0.3">
      <c r="A23464" s="336">
        <v>74114</v>
      </c>
      <c r="B23464" s="2" t="s">
        <v>295</v>
      </c>
      <c r="C23464" s="429">
        <v>8.324484</v>
      </c>
      <c r="D23464" s="429">
        <v>2.4714689999999999</v>
      </c>
      <c r="E23464" s="429">
        <v>5.8530150000000001</v>
      </c>
      <c r="F23464" s="429">
        <v>22.039222000000002</v>
      </c>
    </row>
    <row r="23465" spans="1:6" x14ac:dyDescent="0.3">
      <c r="A23465" s="336">
        <v>74115</v>
      </c>
      <c r="B23465" s="2" t="s">
        <v>295</v>
      </c>
      <c r="C23465" s="429">
        <v>8.3235600000000005</v>
      </c>
      <c r="D23465" s="429">
        <v>2.5256020000000001</v>
      </c>
      <c r="E23465" s="429">
        <v>5.7979580000000004</v>
      </c>
      <c r="F23465" s="429">
        <v>21.873991999999994</v>
      </c>
    </row>
    <row r="23466" spans="1:6" x14ac:dyDescent="0.3">
      <c r="A23466" s="336">
        <v>74116</v>
      </c>
      <c r="B23466" s="2" t="s">
        <v>295</v>
      </c>
      <c r="C23466" s="429">
        <v>8.2484140000000004</v>
      </c>
      <c r="D23466" s="429">
        <v>2.5191949999999999</v>
      </c>
      <c r="E23466" s="429">
        <v>5.7292190000000005</v>
      </c>
      <c r="F23466" s="429">
        <v>21.176661999999993</v>
      </c>
    </row>
    <row r="23467" spans="1:6" x14ac:dyDescent="0.3">
      <c r="A23467" s="336">
        <v>74117</v>
      </c>
      <c r="B23467" s="2" t="s">
        <v>295</v>
      </c>
      <c r="C23467" s="429">
        <v>8.3252989999999993</v>
      </c>
      <c r="D23467" s="429">
        <v>2.5591029999999999</v>
      </c>
      <c r="E23467" s="429">
        <v>5.766195999999999</v>
      </c>
      <c r="F23467" s="429">
        <v>21.861562999999997</v>
      </c>
    </row>
    <row r="23468" spans="1:6" x14ac:dyDescent="0.3">
      <c r="A23468" s="336">
        <v>74119</v>
      </c>
      <c r="B23468" s="2" t="s">
        <v>295</v>
      </c>
      <c r="C23468" s="429">
        <v>8.3346549999999997</v>
      </c>
      <c r="D23468" s="429">
        <v>2.4750139999999998</v>
      </c>
      <c r="E23468" s="429">
        <v>5.8596409999999999</v>
      </c>
      <c r="F23468" s="429">
        <v>22.304245000000002</v>
      </c>
    </row>
    <row r="23469" spans="1:6" x14ac:dyDescent="0.3">
      <c r="A23469" s="336">
        <v>74120</v>
      </c>
      <c r="B23469" s="2" t="s">
        <v>295</v>
      </c>
      <c r="C23469" s="429">
        <v>8.3343589999999992</v>
      </c>
      <c r="D23469" s="429">
        <v>2.4826429999999999</v>
      </c>
      <c r="E23469" s="429">
        <v>5.8517159999999997</v>
      </c>
      <c r="F23469" s="429">
        <v>22.224607999999989</v>
      </c>
    </row>
    <row r="23470" spans="1:6" x14ac:dyDescent="0.3">
      <c r="A23470" s="336">
        <v>74126</v>
      </c>
      <c r="B23470" s="2" t="s">
        <v>295</v>
      </c>
      <c r="C23470" s="429">
        <v>8.3658640000000002</v>
      </c>
      <c r="D23470" s="429">
        <v>2.5283199999999999</v>
      </c>
      <c r="E23470" s="429">
        <v>5.8375440000000003</v>
      </c>
      <c r="F23470" s="429">
        <v>22.583836000000005</v>
      </c>
    </row>
    <row r="23471" spans="1:6" x14ac:dyDescent="0.3">
      <c r="A23471" s="336">
        <v>74127</v>
      </c>
      <c r="B23471" s="2" t="s">
        <v>295</v>
      </c>
      <c r="C23471" s="429">
        <v>8.3623809999999992</v>
      </c>
      <c r="D23471" s="429">
        <v>2.5058449999999999</v>
      </c>
      <c r="E23471" s="429">
        <v>5.8565359999999993</v>
      </c>
      <c r="F23471" s="429">
        <v>22.684453000000005</v>
      </c>
    </row>
    <row r="23472" spans="1:6" x14ac:dyDescent="0.3">
      <c r="A23472" s="336">
        <v>74128</v>
      </c>
      <c r="B23472" s="2" t="s">
        <v>295</v>
      </c>
      <c r="C23472" s="429">
        <v>8.2604579999999999</v>
      </c>
      <c r="D23472" s="429">
        <v>2.4917440000000002</v>
      </c>
      <c r="E23472" s="429">
        <v>5.7687139999999992</v>
      </c>
      <c r="F23472" s="429">
        <v>21.329577999999998</v>
      </c>
    </row>
    <row r="23473" spans="1:6" x14ac:dyDescent="0.3">
      <c r="A23473" s="336">
        <v>74129</v>
      </c>
      <c r="B23473" s="2" t="s">
        <v>295</v>
      </c>
      <c r="C23473" s="429">
        <v>8.2746949999999995</v>
      </c>
      <c r="D23473" s="429">
        <v>2.4769640000000002</v>
      </c>
      <c r="E23473" s="429">
        <v>5.7977309999999989</v>
      </c>
      <c r="F23473" s="429">
        <v>21.466339999999995</v>
      </c>
    </row>
    <row r="23474" spans="1:6" x14ac:dyDescent="0.3">
      <c r="A23474" s="336">
        <v>74130</v>
      </c>
      <c r="B23474" s="2" t="s">
        <v>295</v>
      </c>
      <c r="C23474" s="429">
        <v>8.3546469999999999</v>
      </c>
      <c r="D23474" s="429">
        <v>2.5486399999999998</v>
      </c>
      <c r="E23474" s="429">
        <v>5.8060070000000001</v>
      </c>
      <c r="F23474" s="429">
        <v>22.256871999999994</v>
      </c>
    </row>
    <row r="23475" spans="1:6" x14ac:dyDescent="0.3">
      <c r="A23475" s="336">
        <v>74131</v>
      </c>
      <c r="B23475" s="2" t="s">
        <v>295</v>
      </c>
      <c r="C23475" s="429">
        <v>8.3170470000000005</v>
      </c>
      <c r="D23475" s="429">
        <v>2.3986900000000002</v>
      </c>
      <c r="E23475" s="429">
        <v>5.9183570000000003</v>
      </c>
      <c r="F23475" s="429">
        <v>22.669413000000006</v>
      </c>
    </row>
    <row r="23476" spans="1:6" x14ac:dyDescent="0.3">
      <c r="A23476" s="336">
        <v>74132</v>
      </c>
      <c r="B23476" s="2" t="s">
        <v>295</v>
      </c>
      <c r="C23476" s="429">
        <v>8.3084910000000001</v>
      </c>
      <c r="D23476" s="429">
        <v>2.3983490000000001</v>
      </c>
      <c r="E23476" s="429">
        <v>5.9101420000000005</v>
      </c>
      <c r="F23476" s="429">
        <v>22.346373000000007</v>
      </c>
    </row>
    <row r="23477" spans="1:6" x14ac:dyDescent="0.3">
      <c r="A23477" s="336">
        <v>74133</v>
      </c>
      <c r="B23477" s="2" t="s">
        <v>295</v>
      </c>
      <c r="C23477" s="429">
        <v>8.2618430000000007</v>
      </c>
      <c r="D23477" s="429">
        <v>2.3983660000000002</v>
      </c>
      <c r="E23477" s="429">
        <v>5.8634770000000005</v>
      </c>
      <c r="F23477" s="429">
        <v>21.488511999999993</v>
      </c>
    </row>
    <row r="23478" spans="1:6" x14ac:dyDescent="0.3">
      <c r="A23478" s="336">
        <v>74134</v>
      </c>
      <c r="B23478" s="2" t="s">
        <v>295</v>
      </c>
      <c r="C23478" s="429">
        <v>8.1978299999999997</v>
      </c>
      <c r="D23478" s="429">
        <v>2.4670770000000002</v>
      </c>
      <c r="E23478" s="429">
        <v>5.730753</v>
      </c>
      <c r="F23478" s="429">
        <v>20.826214000000007</v>
      </c>
    </row>
    <row r="23479" spans="1:6" x14ac:dyDescent="0.3">
      <c r="A23479" s="336">
        <v>74135</v>
      </c>
      <c r="B23479" s="2" t="s">
        <v>295</v>
      </c>
      <c r="C23479" s="429">
        <v>8.3142270000000007</v>
      </c>
      <c r="D23479" s="429">
        <v>2.4535870000000002</v>
      </c>
      <c r="E23479" s="429">
        <v>5.8606400000000001</v>
      </c>
      <c r="F23479" s="429">
        <v>21.862653000000002</v>
      </c>
    </row>
    <row r="23480" spans="1:6" x14ac:dyDescent="0.3">
      <c r="A23480" s="336">
        <v>74136</v>
      </c>
      <c r="B23480" s="2" t="s">
        <v>295</v>
      </c>
      <c r="C23480" s="429">
        <v>8.3056710000000002</v>
      </c>
      <c r="D23480" s="429">
        <v>2.4177719999999998</v>
      </c>
      <c r="E23480" s="429">
        <v>5.8878990000000009</v>
      </c>
      <c r="F23480" s="429">
        <v>21.931806000000009</v>
      </c>
    </row>
    <row r="23481" spans="1:6" x14ac:dyDescent="0.3">
      <c r="A23481" s="336">
        <v>74137</v>
      </c>
      <c r="B23481" s="2" t="s">
        <v>295</v>
      </c>
      <c r="C23481" s="429">
        <v>8.2902670000000001</v>
      </c>
      <c r="D23481" s="429">
        <v>2.3692139999999999</v>
      </c>
      <c r="E23481" s="429">
        <v>5.9210530000000006</v>
      </c>
      <c r="F23481" s="429">
        <v>21.854036999999998</v>
      </c>
    </row>
    <row r="23482" spans="1:6" x14ac:dyDescent="0.3">
      <c r="A23482" s="336">
        <v>74145</v>
      </c>
      <c r="B23482" s="2" t="s">
        <v>295</v>
      </c>
      <c r="C23482" s="429">
        <v>8.2866330000000001</v>
      </c>
      <c r="D23482" s="429">
        <v>2.4557370000000001</v>
      </c>
      <c r="E23482" s="429">
        <v>5.8308960000000001</v>
      </c>
      <c r="F23482" s="429">
        <v>21.581544000000001</v>
      </c>
    </row>
    <row r="23483" spans="1:6" x14ac:dyDescent="0.3">
      <c r="A23483" s="336">
        <v>74146</v>
      </c>
      <c r="B23483" s="2" t="s">
        <v>295</v>
      </c>
      <c r="C23483" s="429">
        <v>8.2511460000000003</v>
      </c>
      <c r="D23483" s="429">
        <v>2.456823</v>
      </c>
      <c r="E23483" s="429">
        <v>5.7943230000000003</v>
      </c>
      <c r="F23483" s="429">
        <v>21.294037999999993</v>
      </c>
    </row>
    <row r="23484" spans="1:6" x14ac:dyDescent="0.3">
      <c r="A23484" s="336">
        <v>74171</v>
      </c>
      <c r="B23484" s="2" t="s">
        <v>295</v>
      </c>
      <c r="C23484" s="429">
        <v>8.3028300000000002</v>
      </c>
      <c r="D23484" s="429">
        <v>2.401961</v>
      </c>
      <c r="E23484" s="429">
        <v>5.9008690000000001</v>
      </c>
      <c r="F23484" s="429">
        <v>21.989927999999992</v>
      </c>
    </row>
    <row r="23485" spans="1:6" x14ac:dyDescent="0.3">
      <c r="A23485" s="336">
        <v>74301</v>
      </c>
      <c r="B23485" s="2" t="s">
        <v>295</v>
      </c>
      <c r="C23485" s="429">
        <v>7.7310850000000002</v>
      </c>
      <c r="D23485" s="429">
        <v>2.787655</v>
      </c>
      <c r="E23485" s="429">
        <v>4.9434300000000002</v>
      </c>
      <c r="F23485" s="429">
        <v>15.961570999999999</v>
      </c>
    </row>
    <row r="23486" spans="1:6" x14ac:dyDescent="0.3">
      <c r="A23486" s="336">
        <v>74330</v>
      </c>
      <c r="B23486" s="2" t="s">
        <v>295</v>
      </c>
      <c r="C23486" s="429">
        <v>7.8100370000000003</v>
      </c>
      <c r="D23486" s="429">
        <v>2.7555170000000002</v>
      </c>
      <c r="E23486" s="429">
        <v>5.0545200000000001</v>
      </c>
      <c r="F23486" s="429">
        <v>16.54801100000001</v>
      </c>
    </row>
    <row r="23487" spans="1:6" x14ac:dyDescent="0.3">
      <c r="A23487" s="336">
        <v>74331</v>
      </c>
      <c r="B23487" s="2" t="s">
        <v>295</v>
      </c>
      <c r="C23487" s="429">
        <v>7.6018749999999997</v>
      </c>
      <c r="D23487" s="429">
        <v>2.8123830000000001</v>
      </c>
      <c r="E23487" s="429">
        <v>4.7894919999999992</v>
      </c>
      <c r="F23487" s="429">
        <v>14.573500999999993</v>
      </c>
    </row>
    <row r="23488" spans="1:6" x14ac:dyDescent="0.3">
      <c r="A23488" s="336">
        <v>74332</v>
      </c>
      <c r="B23488" s="2" t="s">
        <v>295</v>
      </c>
      <c r="C23488" s="429">
        <v>7.8030309999999998</v>
      </c>
      <c r="D23488" s="429">
        <v>2.7593169999999998</v>
      </c>
      <c r="E23488" s="429">
        <v>5.0437139999999996</v>
      </c>
      <c r="F23488" s="429">
        <v>16.662796999999998</v>
      </c>
    </row>
    <row r="23489" spans="1:6" x14ac:dyDescent="0.3">
      <c r="A23489" s="336">
        <v>74333</v>
      </c>
      <c r="B23489" s="2" t="s">
        <v>295</v>
      </c>
      <c r="C23489" s="429">
        <v>7.6954659999999997</v>
      </c>
      <c r="D23489" s="429">
        <v>2.8242799999999999</v>
      </c>
      <c r="E23489" s="429">
        <v>4.8711859999999998</v>
      </c>
      <c r="F23489" s="429">
        <v>15.553552999999994</v>
      </c>
    </row>
    <row r="23490" spans="1:6" x14ac:dyDescent="0.3">
      <c r="A23490" s="336">
        <v>74337</v>
      </c>
      <c r="B23490" s="2" t="s">
        <v>295</v>
      </c>
      <c r="C23490" s="429">
        <v>7.8954370000000003</v>
      </c>
      <c r="D23490" s="429">
        <v>2.631732</v>
      </c>
      <c r="E23490" s="429">
        <v>5.2637049999999999</v>
      </c>
      <c r="F23490" s="429">
        <v>17.415320999999992</v>
      </c>
    </row>
    <row r="23491" spans="1:6" x14ac:dyDescent="0.3">
      <c r="A23491" s="336">
        <v>74338</v>
      </c>
      <c r="B23491" s="2" t="s">
        <v>295</v>
      </c>
      <c r="C23491" s="429">
        <v>7.3721160000000001</v>
      </c>
      <c r="D23491" s="429">
        <v>2.6632440000000002</v>
      </c>
      <c r="E23491" s="429">
        <v>4.7088719999999995</v>
      </c>
      <c r="F23491" s="429">
        <v>12.124152000000016</v>
      </c>
    </row>
    <row r="23492" spans="1:6" x14ac:dyDescent="0.3">
      <c r="A23492" s="336">
        <v>74339</v>
      </c>
      <c r="B23492" s="2" t="s">
        <v>295</v>
      </c>
      <c r="C23492" s="429">
        <v>7.5519660000000002</v>
      </c>
      <c r="D23492" s="429">
        <v>2.8269389999999999</v>
      </c>
      <c r="E23492" s="429">
        <v>4.7250270000000008</v>
      </c>
      <c r="F23492" s="429">
        <v>14.545676999999998</v>
      </c>
    </row>
    <row r="23493" spans="1:6" x14ac:dyDescent="0.3">
      <c r="A23493" s="336">
        <v>74342</v>
      </c>
      <c r="B23493" s="2" t="s">
        <v>295</v>
      </c>
      <c r="C23493" s="429">
        <v>7.5573730000000001</v>
      </c>
      <c r="D23493" s="429">
        <v>2.7647080000000002</v>
      </c>
      <c r="E23493" s="429">
        <v>4.7926649999999995</v>
      </c>
      <c r="F23493" s="429">
        <v>13.74198899999999</v>
      </c>
    </row>
    <row r="23494" spans="1:6" x14ac:dyDescent="0.3">
      <c r="A23494" s="336">
        <v>74343</v>
      </c>
      <c r="B23494" s="2" t="s">
        <v>295</v>
      </c>
      <c r="C23494" s="429">
        <v>7.5342950000000002</v>
      </c>
      <c r="D23494" s="429">
        <v>2.7826469999999999</v>
      </c>
      <c r="E23494" s="429">
        <v>4.7516480000000003</v>
      </c>
      <c r="F23494" s="429">
        <v>14.127149000000003</v>
      </c>
    </row>
    <row r="23495" spans="1:6" x14ac:dyDescent="0.3">
      <c r="A23495" s="336">
        <v>74344</v>
      </c>
      <c r="B23495" s="2" t="s">
        <v>295</v>
      </c>
      <c r="C23495" s="429">
        <v>7.458539</v>
      </c>
      <c r="D23495" s="429">
        <v>2.6677900000000001</v>
      </c>
      <c r="E23495" s="429">
        <v>4.7907489999999999</v>
      </c>
      <c r="F23495" s="429">
        <v>13.307908000000012</v>
      </c>
    </row>
    <row r="23496" spans="1:6" x14ac:dyDescent="0.3">
      <c r="A23496" s="336">
        <v>74346</v>
      </c>
      <c r="B23496" s="2" t="s">
        <v>295</v>
      </c>
      <c r="C23496" s="429">
        <v>7.4516010000000001</v>
      </c>
      <c r="D23496" s="429">
        <v>2.681165</v>
      </c>
      <c r="E23496" s="429">
        <v>4.7704360000000001</v>
      </c>
      <c r="F23496" s="429">
        <v>12.969290000000001</v>
      </c>
    </row>
    <row r="23497" spans="1:6" x14ac:dyDescent="0.3">
      <c r="A23497" s="336">
        <v>74347</v>
      </c>
      <c r="B23497" s="2" t="s">
        <v>295</v>
      </c>
      <c r="C23497" s="429">
        <v>7.4551270000000001</v>
      </c>
      <c r="D23497" s="429">
        <v>2.744767</v>
      </c>
      <c r="E23497" s="429">
        <v>4.7103599999999997</v>
      </c>
      <c r="F23497" s="429">
        <v>12.633492999999994</v>
      </c>
    </row>
    <row r="23498" spans="1:6" x14ac:dyDescent="0.3">
      <c r="A23498" s="336">
        <v>74352</v>
      </c>
      <c r="B23498" s="2" t="s">
        <v>295</v>
      </c>
      <c r="C23498" s="429">
        <v>7.7503339999999996</v>
      </c>
      <c r="D23498" s="429">
        <v>2.7331029999999998</v>
      </c>
      <c r="E23498" s="429">
        <v>5.0172309999999998</v>
      </c>
      <c r="F23498" s="429">
        <v>15.598510999999995</v>
      </c>
    </row>
    <row r="23499" spans="1:6" x14ac:dyDescent="0.3">
      <c r="A23499" s="336">
        <v>74354</v>
      </c>
      <c r="B23499" s="2" t="s">
        <v>295</v>
      </c>
      <c r="C23499" s="429">
        <v>7.5571279999999996</v>
      </c>
      <c r="D23499" s="429">
        <v>2.8183020000000001</v>
      </c>
      <c r="E23499" s="429">
        <v>4.7388259999999995</v>
      </c>
      <c r="F23499" s="429">
        <v>14.51694899999999</v>
      </c>
    </row>
    <row r="23500" spans="1:6" x14ac:dyDescent="0.3">
      <c r="A23500" s="336">
        <v>74358</v>
      </c>
      <c r="B23500" s="2" t="s">
        <v>295</v>
      </c>
      <c r="C23500" s="429">
        <v>7.5635180000000002</v>
      </c>
      <c r="D23500" s="429">
        <v>2.868198</v>
      </c>
      <c r="E23500" s="429">
        <v>4.6953200000000006</v>
      </c>
      <c r="F23500" s="429">
        <v>14.622510000000005</v>
      </c>
    </row>
    <row r="23501" spans="1:6" x14ac:dyDescent="0.3">
      <c r="A23501" s="336">
        <v>74359</v>
      </c>
      <c r="B23501" s="2" t="s">
        <v>295</v>
      </c>
      <c r="C23501" s="429">
        <v>7.4904539999999997</v>
      </c>
      <c r="D23501" s="429">
        <v>2.7844549999999999</v>
      </c>
      <c r="E23501" s="429">
        <v>4.7059990000000003</v>
      </c>
      <c r="F23501" s="429">
        <v>12.736739999999998</v>
      </c>
    </row>
    <row r="23502" spans="1:6" x14ac:dyDescent="0.3">
      <c r="A23502" s="336">
        <v>74360</v>
      </c>
      <c r="B23502" s="2" t="s">
        <v>295</v>
      </c>
      <c r="C23502" s="429">
        <v>7.5236939999999999</v>
      </c>
      <c r="D23502" s="429">
        <v>2.7404890000000002</v>
      </c>
      <c r="E23502" s="429">
        <v>4.7832049999999997</v>
      </c>
      <c r="F23502" s="429">
        <v>14.343165000000006</v>
      </c>
    </row>
    <row r="23503" spans="1:6" x14ac:dyDescent="0.3">
      <c r="A23503" s="336">
        <v>74361</v>
      </c>
      <c r="B23503" s="2" t="s">
        <v>295</v>
      </c>
      <c r="C23503" s="429">
        <v>7.8594090000000003</v>
      </c>
      <c r="D23503" s="429">
        <v>2.7143649999999999</v>
      </c>
      <c r="E23503" s="429">
        <v>5.1450440000000004</v>
      </c>
      <c r="F23503" s="429">
        <v>16.848645999999995</v>
      </c>
    </row>
    <row r="23504" spans="1:6" x14ac:dyDescent="0.3">
      <c r="A23504" s="336">
        <v>74363</v>
      </c>
      <c r="B23504" s="2" t="s">
        <v>295</v>
      </c>
      <c r="C23504" s="429">
        <v>7.4211179999999999</v>
      </c>
      <c r="D23504" s="429">
        <v>2.609229</v>
      </c>
      <c r="E23504" s="429">
        <v>4.8118889999999999</v>
      </c>
      <c r="F23504" s="429">
        <v>13.588519000000005</v>
      </c>
    </row>
    <row r="23505" spans="1:6" x14ac:dyDescent="0.3">
      <c r="A23505" s="336">
        <v>74364</v>
      </c>
      <c r="B23505" s="2" t="s">
        <v>295</v>
      </c>
      <c r="C23505" s="429">
        <v>7.581048</v>
      </c>
      <c r="D23505" s="429">
        <v>2.790692</v>
      </c>
      <c r="E23505" s="429">
        <v>4.7903560000000001</v>
      </c>
      <c r="F23505" s="429">
        <v>13.725137000000011</v>
      </c>
    </row>
    <row r="23506" spans="1:6" x14ac:dyDescent="0.3">
      <c r="A23506" s="336">
        <v>74365</v>
      </c>
      <c r="B23506" s="2" t="s">
        <v>295</v>
      </c>
      <c r="C23506" s="429">
        <v>7.6622089999999998</v>
      </c>
      <c r="D23506" s="429">
        <v>2.7799040000000002</v>
      </c>
      <c r="E23506" s="429">
        <v>4.8823049999999997</v>
      </c>
      <c r="F23506" s="429">
        <v>14.915459000000006</v>
      </c>
    </row>
    <row r="23507" spans="1:6" x14ac:dyDescent="0.3">
      <c r="A23507" s="336">
        <v>74366</v>
      </c>
      <c r="B23507" s="2" t="s">
        <v>295</v>
      </c>
      <c r="C23507" s="429">
        <v>7.6252040000000001</v>
      </c>
      <c r="D23507" s="429">
        <v>2.7806109999999999</v>
      </c>
      <c r="E23507" s="429">
        <v>4.8445929999999997</v>
      </c>
      <c r="F23507" s="429">
        <v>14.682499999999997</v>
      </c>
    </row>
    <row r="23508" spans="1:6" x14ac:dyDescent="0.3">
      <c r="A23508" s="336">
        <v>74367</v>
      </c>
      <c r="B23508" s="2" t="s">
        <v>295</v>
      </c>
      <c r="C23508" s="429">
        <v>7.667465</v>
      </c>
      <c r="D23508" s="429">
        <v>2.7886609999999998</v>
      </c>
      <c r="E23508" s="429">
        <v>4.8788040000000006</v>
      </c>
      <c r="F23508" s="429">
        <v>15.231909999999992</v>
      </c>
    </row>
    <row r="23509" spans="1:6" x14ac:dyDescent="0.3">
      <c r="A23509" s="336">
        <v>74368</v>
      </c>
      <c r="B23509" s="2" t="s">
        <v>295</v>
      </c>
      <c r="C23509" s="429">
        <v>7.495825</v>
      </c>
      <c r="D23509" s="429">
        <v>2.778051</v>
      </c>
      <c r="E23509" s="429">
        <v>4.7177740000000004</v>
      </c>
      <c r="F23509" s="429">
        <v>12.785224000000007</v>
      </c>
    </row>
    <row r="23510" spans="1:6" x14ac:dyDescent="0.3">
      <c r="A23510" s="336">
        <v>74369</v>
      </c>
      <c r="B23510" s="2" t="s">
        <v>295</v>
      </c>
      <c r="C23510" s="429">
        <v>7.7247729999999999</v>
      </c>
      <c r="D23510" s="429">
        <v>2.7660119999999999</v>
      </c>
      <c r="E23510" s="429">
        <v>4.958761</v>
      </c>
      <c r="F23510" s="429">
        <v>15.808199999999999</v>
      </c>
    </row>
    <row r="23511" spans="1:6" x14ac:dyDescent="0.3">
      <c r="A23511" s="336">
        <v>74370</v>
      </c>
      <c r="B23511" s="2" t="s">
        <v>295</v>
      </c>
      <c r="C23511" s="429">
        <v>7.4285680000000003</v>
      </c>
      <c r="D23511" s="429">
        <v>2.6402929999999998</v>
      </c>
      <c r="E23511" s="429">
        <v>4.7882750000000005</v>
      </c>
      <c r="F23511" s="429">
        <v>13.334961999999997</v>
      </c>
    </row>
    <row r="23512" spans="1:6" x14ac:dyDescent="0.3">
      <c r="A23512" s="336">
        <v>74401</v>
      </c>
      <c r="B23512" s="2" t="s">
        <v>295</v>
      </c>
      <c r="C23512" s="429">
        <v>7.9707610000000004</v>
      </c>
      <c r="D23512" s="429">
        <v>2.2821229999999999</v>
      </c>
      <c r="E23512" s="429">
        <v>5.688638000000001</v>
      </c>
      <c r="F23512" s="429">
        <v>18.522272999999998</v>
      </c>
    </row>
    <row r="23513" spans="1:6" x14ac:dyDescent="0.3">
      <c r="A23513" s="336">
        <v>74403</v>
      </c>
      <c r="B23513" s="2" t="s">
        <v>295</v>
      </c>
      <c r="C23513" s="429">
        <v>7.8866310000000004</v>
      </c>
      <c r="D23513" s="429">
        <v>2.3429000000000002</v>
      </c>
      <c r="E23513" s="429">
        <v>5.5437310000000002</v>
      </c>
      <c r="F23513" s="429">
        <v>17.127021000000006</v>
      </c>
    </row>
    <row r="23514" spans="1:6" x14ac:dyDescent="0.3">
      <c r="A23514" s="336">
        <v>74421</v>
      </c>
      <c r="B23514" s="2" t="s">
        <v>295</v>
      </c>
      <c r="C23514" s="429">
        <v>8.2428919999999994</v>
      </c>
      <c r="D23514" s="429">
        <v>2.1670180000000001</v>
      </c>
      <c r="E23514" s="429">
        <v>6.0758739999999989</v>
      </c>
      <c r="F23514" s="429">
        <v>22.319039000000004</v>
      </c>
    </row>
    <row r="23515" spans="1:6" x14ac:dyDescent="0.3">
      <c r="A23515" s="336">
        <v>74422</v>
      </c>
      <c r="B23515" s="2" t="s">
        <v>295</v>
      </c>
      <c r="C23515" s="429">
        <v>8.0738280000000007</v>
      </c>
      <c r="D23515" s="429">
        <v>2.1209090000000002</v>
      </c>
      <c r="E23515" s="429">
        <v>5.9529190000000005</v>
      </c>
      <c r="F23515" s="429">
        <v>19.969698000000001</v>
      </c>
    </row>
    <row r="23516" spans="1:6" x14ac:dyDescent="0.3">
      <c r="A23516" s="336">
        <v>74423</v>
      </c>
      <c r="B23516" s="2" t="s">
        <v>295</v>
      </c>
      <c r="C23516" s="429">
        <v>7.8135110000000001</v>
      </c>
      <c r="D23516" s="429">
        <v>2.4271159999999998</v>
      </c>
      <c r="E23516" s="429">
        <v>5.3863950000000003</v>
      </c>
      <c r="F23516" s="429">
        <v>16.258054999999999</v>
      </c>
    </row>
    <row r="23517" spans="1:6" x14ac:dyDescent="0.3">
      <c r="A23517" s="336">
        <v>74425</v>
      </c>
      <c r="B23517" s="2" t="s">
        <v>295</v>
      </c>
      <c r="C23517" s="429">
        <v>8.0610060000000008</v>
      </c>
      <c r="D23517" s="429">
        <v>2.1420710000000001</v>
      </c>
      <c r="E23517" s="429">
        <v>5.9189350000000012</v>
      </c>
      <c r="F23517" s="429">
        <v>18.536960999999998</v>
      </c>
    </row>
    <row r="23518" spans="1:6" x14ac:dyDescent="0.3">
      <c r="A23518" s="336">
        <v>74426</v>
      </c>
      <c r="B23518" s="2" t="s">
        <v>295</v>
      </c>
      <c r="C23518" s="429">
        <v>8.0159909999999996</v>
      </c>
      <c r="D23518" s="429">
        <v>2.149464</v>
      </c>
      <c r="E23518" s="429">
        <v>5.8665269999999996</v>
      </c>
      <c r="F23518" s="429">
        <v>18.57251500000001</v>
      </c>
    </row>
    <row r="23519" spans="1:6" x14ac:dyDescent="0.3">
      <c r="A23519" s="336">
        <v>74427</v>
      </c>
      <c r="B23519" s="2" t="s">
        <v>295</v>
      </c>
      <c r="C23519" s="429">
        <v>7.5558170000000002</v>
      </c>
      <c r="D23519" s="429">
        <v>2.7036989999999999</v>
      </c>
      <c r="E23519" s="429">
        <v>4.8521180000000008</v>
      </c>
      <c r="F23519" s="429">
        <v>13.651145</v>
      </c>
    </row>
    <row r="23520" spans="1:6" x14ac:dyDescent="0.3">
      <c r="A23520" s="336">
        <v>74428</v>
      </c>
      <c r="B23520" s="2" t="s">
        <v>295</v>
      </c>
      <c r="C23520" s="429">
        <v>8.0812170000000005</v>
      </c>
      <c r="D23520" s="429">
        <v>2.0832630000000001</v>
      </c>
      <c r="E23520" s="429">
        <v>5.997954</v>
      </c>
      <c r="F23520" s="429">
        <v>19.889964999999997</v>
      </c>
    </row>
    <row r="23521" spans="1:6" x14ac:dyDescent="0.3">
      <c r="A23521" s="336">
        <v>74429</v>
      </c>
      <c r="B23521" s="2" t="s">
        <v>295</v>
      </c>
      <c r="C23521" s="429">
        <v>8.09023</v>
      </c>
      <c r="D23521" s="429">
        <v>2.3773620000000002</v>
      </c>
      <c r="E23521" s="429">
        <v>5.7128680000000003</v>
      </c>
      <c r="F23521" s="429">
        <v>19.59603400000001</v>
      </c>
    </row>
    <row r="23522" spans="1:6" x14ac:dyDescent="0.3">
      <c r="A23522" s="336">
        <v>74432</v>
      </c>
      <c r="B23522" s="2" t="s">
        <v>295</v>
      </c>
      <c r="C23522" s="429">
        <v>8.0980109999999996</v>
      </c>
      <c r="D23522" s="429">
        <v>2.127281</v>
      </c>
      <c r="E23522" s="429">
        <v>5.9707299999999996</v>
      </c>
      <c r="F23522" s="429">
        <v>19.617939</v>
      </c>
    </row>
    <row r="23523" spans="1:6" x14ac:dyDescent="0.3">
      <c r="A23523" s="336">
        <v>74434</v>
      </c>
      <c r="B23523" s="2" t="s">
        <v>295</v>
      </c>
      <c r="C23523" s="429">
        <v>7.835013</v>
      </c>
      <c r="D23523" s="429">
        <v>2.4764910000000002</v>
      </c>
      <c r="E23523" s="429">
        <v>5.3585219999999998</v>
      </c>
      <c r="F23523" s="429">
        <v>16.507650999999996</v>
      </c>
    </row>
    <row r="23524" spans="1:6" x14ac:dyDescent="0.3">
      <c r="A23524" s="336">
        <v>74435</v>
      </c>
      <c r="B23524" s="2" t="s">
        <v>295</v>
      </c>
      <c r="C23524" s="429">
        <v>7.7480469999999997</v>
      </c>
      <c r="D23524" s="429">
        <v>2.4420570000000001</v>
      </c>
      <c r="E23524" s="429">
        <v>5.3059899999999995</v>
      </c>
      <c r="F23524" s="429">
        <v>15.634648000000006</v>
      </c>
    </row>
    <row r="23525" spans="1:6" x14ac:dyDescent="0.3">
      <c r="A23525" s="336">
        <v>74436</v>
      </c>
      <c r="B23525" s="2" t="s">
        <v>295</v>
      </c>
      <c r="C23525" s="429">
        <v>8.0893960000000007</v>
      </c>
      <c r="D23525" s="429">
        <v>2.189737</v>
      </c>
      <c r="E23525" s="429">
        <v>5.8996590000000007</v>
      </c>
      <c r="F23525" s="429">
        <v>20.236575000000002</v>
      </c>
    </row>
    <row r="23526" spans="1:6" x14ac:dyDescent="0.3">
      <c r="A23526" s="336">
        <v>74437</v>
      </c>
      <c r="B23526" s="2" t="s">
        <v>295</v>
      </c>
      <c r="C23526" s="429">
        <v>8.1574589999999993</v>
      </c>
      <c r="D23526" s="429">
        <v>2.141661</v>
      </c>
      <c r="E23526" s="429">
        <v>6.0157979999999993</v>
      </c>
      <c r="F23526" s="429">
        <v>21.068736999999999</v>
      </c>
    </row>
    <row r="23527" spans="1:6" x14ac:dyDescent="0.3">
      <c r="A23527" s="336">
        <v>74441</v>
      </c>
      <c r="B23527" s="2" t="s">
        <v>295</v>
      </c>
      <c r="C23527" s="429">
        <v>7.7368189999999997</v>
      </c>
      <c r="D23527" s="429">
        <v>2.6655890000000002</v>
      </c>
      <c r="E23527" s="429">
        <v>5.0712299999999999</v>
      </c>
      <c r="F23527" s="429">
        <v>15.51354899999999</v>
      </c>
    </row>
    <row r="23528" spans="1:6" x14ac:dyDescent="0.3">
      <c r="A23528" s="336">
        <v>74442</v>
      </c>
      <c r="B23528" s="2" t="s">
        <v>295</v>
      </c>
      <c r="C23528" s="429">
        <v>8.1208410000000004</v>
      </c>
      <c r="D23528" s="429">
        <v>2.1422159999999999</v>
      </c>
      <c r="E23528" s="429">
        <v>5.978625000000001</v>
      </c>
      <c r="F23528" s="429">
        <v>19.341051</v>
      </c>
    </row>
    <row r="23529" spans="1:6" x14ac:dyDescent="0.3">
      <c r="A23529" s="336">
        <v>74445</v>
      </c>
      <c r="B23529" s="2" t="s">
        <v>295</v>
      </c>
      <c r="C23529" s="429">
        <v>8.1255609999999994</v>
      </c>
      <c r="D23529" s="429">
        <v>2.0853760000000001</v>
      </c>
      <c r="E23529" s="429">
        <v>6.0401849999999992</v>
      </c>
      <c r="F23529" s="429">
        <v>20.794996000000012</v>
      </c>
    </row>
    <row r="23530" spans="1:6" x14ac:dyDescent="0.3">
      <c r="A23530" s="336">
        <v>74447</v>
      </c>
      <c r="B23530" s="2" t="s">
        <v>295</v>
      </c>
      <c r="C23530" s="429">
        <v>8.2064120000000003</v>
      </c>
      <c r="D23530" s="429">
        <v>2.117178</v>
      </c>
      <c r="E23530" s="429">
        <v>6.0892340000000003</v>
      </c>
      <c r="F23530" s="429">
        <v>22.007491000000002</v>
      </c>
    </row>
    <row r="23531" spans="1:6" x14ac:dyDescent="0.3">
      <c r="A23531" s="336">
        <v>74450</v>
      </c>
      <c r="B23531" s="2" t="s">
        <v>295</v>
      </c>
      <c r="C23531" s="429">
        <v>8.0129629999999992</v>
      </c>
      <c r="D23531" s="429">
        <v>2.1852749999999999</v>
      </c>
      <c r="E23531" s="429">
        <v>5.8276879999999993</v>
      </c>
      <c r="F23531" s="429">
        <v>18.882031000000005</v>
      </c>
    </row>
    <row r="23532" spans="1:6" x14ac:dyDescent="0.3">
      <c r="A23532" s="336">
        <v>74451</v>
      </c>
      <c r="B23532" s="2" t="s">
        <v>295</v>
      </c>
      <c r="C23532" s="429">
        <v>7.6541600000000001</v>
      </c>
      <c r="D23532" s="429">
        <v>2.625311</v>
      </c>
      <c r="E23532" s="429">
        <v>5.0288490000000001</v>
      </c>
      <c r="F23532" s="429">
        <v>14.626729999999988</v>
      </c>
    </row>
    <row r="23533" spans="1:6" x14ac:dyDescent="0.3">
      <c r="A23533" s="336">
        <v>74452</v>
      </c>
      <c r="B23533" s="2" t="s">
        <v>295</v>
      </c>
      <c r="C23533" s="429">
        <v>7.5846590000000003</v>
      </c>
      <c r="D23533" s="429">
        <v>2.7984279999999999</v>
      </c>
      <c r="E23533" s="429">
        <v>4.7862310000000008</v>
      </c>
      <c r="F23533" s="429">
        <v>13.847407999999994</v>
      </c>
    </row>
    <row r="23534" spans="1:6" x14ac:dyDescent="0.3">
      <c r="A23534" s="336">
        <v>74454</v>
      </c>
      <c r="B23534" s="2" t="s">
        <v>295</v>
      </c>
      <c r="C23534" s="429">
        <v>8.0318059999999996</v>
      </c>
      <c r="D23534" s="429">
        <v>2.3271510000000002</v>
      </c>
      <c r="E23534" s="429">
        <v>5.7046549999999989</v>
      </c>
      <c r="F23534" s="429">
        <v>19.080594000000005</v>
      </c>
    </row>
    <row r="23535" spans="1:6" x14ac:dyDescent="0.3">
      <c r="A23535" s="336">
        <v>74455</v>
      </c>
      <c r="B23535" s="2" t="s">
        <v>295</v>
      </c>
      <c r="C23535" s="429">
        <v>7.8675600000000001</v>
      </c>
      <c r="D23535" s="429">
        <v>2.276383</v>
      </c>
      <c r="E23535" s="429">
        <v>5.5911770000000001</v>
      </c>
      <c r="F23535" s="429">
        <v>16.516077999999993</v>
      </c>
    </row>
    <row r="23536" spans="1:6" x14ac:dyDescent="0.3">
      <c r="A23536" s="336">
        <v>74457</v>
      </c>
      <c r="B23536" s="2" t="s">
        <v>295</v>
      </c>
      <c r="C23536" s="429">
        <v>7.438383</v>
      </c>
      <c r="D23536" s="429">
        <v>2.7855910000000002</v>
      </c>
      <c r="E23536" s="429">
        <v>4.6527919999999998</v>
      </c>
      <c r="F23536" s="429">
        <v>12.505484999999993</v>
      </c>
    </row>
    <row r="23537" spans="1:6" x14ac:dyDescent="0.3">
      <c r="A23537" s="336">
        <v>74462</v>
      </c>
      <c r="B23537" s="2" t="s">
        <v>295</v>
      </c>
      <c r="C23537" s="429">
        <v>7.7624199999999997</v>
      </c>
      <c r="D23537" s="429">
        <v>2.4732959999999999</v>
      </c>
      <c r="E23537" s="429">
        <v>5.2891239999999993</v>
      </c>
      <c r="F23537" s="429">
        <v>15.457993000000002</v>
      </c>
    </row>
    <row r="23538" spans="1:6" x14ac:dyDescent="0.3">
      <c r="A23538" s="336">
        <v>74463</v>
      </c>
      <c r="B23538" s="2" t="s">
        <v>295</v>
      </c>
      <c r="C23538" s="429">
        <v>8.0466490000000004</v>
      </c>
      <c r="D23538" s="429">
        <v>2.2193890000000001</v>
      </c>
      <c r="E23538" s="429">
        <v>5.8272600000000008</v>
      </c>
      <c r="F23538" s="429">
        <v>19.420926000000001</v>
      </c>
    </row>
    <row r="23539" spans="1:6" x14ac:dyDescent="0.3">
      <c r="A23539" s="336">
        <v>74464</v>
      </c>
      <c r="B23539" s="2" t="s">
        <v>295</v>
      </c>
      <c r="C23539" s="429">
        <v>7.5629309999999998</v>
      </c>
      <c r="D23539" s="429">
        <v>2.7788659999999998</v>
      </c>
      <c r="E23539" s="429">
        <v>4.784065</v>
      </c>
      <c r="F23539" s="429">
        <v>13.557053999999987</v>
      </c>
    </row>
    <row r="23540" spans="1:6" x14ac:dyDescent="0.3">
      <c r="A23540" s="336">
        <v>74467</v>
      </c>
      <c r="B23540" s="2" t="s">
        <v>295</v>
      </c>
      <c r="C23540" s="429">
        <v>7.9463460000000001</v>
      </c>
      <c r="D23540" s="429">
        <v>2.4915799999999999</v>
      </c>
      <c r="E23540" s="429">
        <v>5.4547660000000002</v>
      </c>
      <c r="F23540" s="429">
        <v>17.951248</v>
      </c>
    </row>
    <row r="23541" spans="1:6" x14ac:dyDescent="0.3">
      <c r="A23541" s="336">
        <v>74469</v>
      </c>
      <c r="B23541" s="2" t="s">
        <v>295</v>
      </c>
      <c r="C23541" s="429">
        <v>7.8984120000000004</v>
      </c>
      <c r="D23541" s="429">
        <v>2.2561779999999998</v>
      </c>
      <c r="E23541" s="429">
        <v>5.6422340000000002</v>
      </c>
      <c r="F23541" s="429">
        <v>17.039062000000008</v>
      </c>
    </row>
    <row r="23542" spans="1:6" x14ac:dyDescent="0.3">
      <c r="A23542" s="336">
        <v>74470</v>
      </c>
      <c r="B23542" s="2" t="s">
        <v>295</v>
      </c>
      <c r="C23542" s="429">
        <v>7.8187850000000001</v>
      </c>
      <c r="D23542" s="429">
        <v>2.3434279999999998</v>
      </c>
      <c r="E23542" s="429">
        <v>5.4753570000000007</v>
      </c>
      <c r="F23542" s="429">
        <v>16.194539999999996</v>
      </c>
    </row>
    <row r="23543" spans="1:6" x14ac:dyDescent="0.3">
      <c r="A23543" s="336">
        <v>74471</v>
      </c>
      <c r="B23543" s="2" t="s">
        <v>295</v>
      </c>
      <c r="C23543" s="429">
        <v>7.5136320000000003</v>
      </c>
      <c r="D23543" s="429">
        <v>2.7758919999999998</v>
      </c>
      <c r="E23543" s="429">
        <v>4.7377400000000005</v>
      </c>
      <c r="F23543" s="429">
        <v>13.123824000000006</v>
      </c>
    </row>
    <row r="23544" spans="1:6" x14ac:dyDescent="0.3">
      <c r="A23544" s="336">
        <v>74472</v>
      </c>
      <c r="B23544" s="2" t="s">
        <v>295</v>
      </c>
      <c r="C23544" s="429">
        <v>7.8680589999999997</v>
      </c>
      <c r="D23544" s="429">
        <v>2.3128090000000001</v>
      </c>
      <c r="E23544" s="429">
        <v>5.5552499999999991</v>
      </c>
      <c r="F23544" s="429">
        <v>16.362181000000007</v>
      </c>
    </row>
    <row r="23545" spans="1:6" x14ac:dyDescent="0.3">
      <c r="A23545" s="336">
        <v>74501</v>
      </c>
      <c r="B23545" s="2" t="s">
        <v>295</v>
      </c>
      <c r="C23545" s="429">
        <v>8.1631280000000004</v>
      </c>
      <c r="D23545" s="429">
        <v>2.2095720000000001</v>
      </c>
      <c r="E23545" s="429">
        <v>5.9535560000000007</v>
      </c>
      <c r="F23545" s="429">
        <v>19.042562000000018</v>
      </c>
    </row>
    <row r="23546" spans="1:6" x14ac:dyDescent="0.3">
      <c r="A23546" s="336">
        <v>74523</v>
      </c>
      <c r="B23546" s="2" t="s">
        <v>295</v>
      </c>
      <c r="C23546" s="429">
        <v>7.9724740000000001</v>
      </c>
      <c r="D23546" s="429">
        <v>2.9603679999999999</v>
      </c>
      <c r="E23546" s="429">
        <v>5.0121060000000002</v>
      </c>
      <c r="F23546" s="429">
        <v>15.625472999999992</v>
      </c>
    </row>
    <row r="23547" spans="1:6" x14ac:dyDescent="0.3">
      <c r="A23547" s="336">
        <v>74525</v>
      </c>
      <c r="B23547" s="2" t="s">
        <v>295</v>
      </c>
      <c r="C23547" s="429">
        <v>8.2836599999999994</v>
      </c>
      <c r="D23547" s="429">
        <v>2.4673189999999998</v>
      </c>
      <c r="E23547" s="429">
        <v>5.8163409999999995</v>
      </c>
      <c r="F23547" s="429">
        <v>19.490792999999989</v>
      </c>
    </row>
    <row r="23548" spans="1:6" x14ac:dyDescent="0.3">
      <c r="A23548" s="336">
        <v>74528</v>
      </c>
      <c r="B23548" s="2" t="s">
        <v>295</v>
      </c>
      <c r="C23548" s="429">
        <v>8.1205820000000006</v>
      </c>
      <c r="D23548" s="429">
        <v>2.2825259999999998</v>
      </c>
      <c r="E23548" s="429">
        <v>5.8380560000000008</v>
      </c>
      <c r="F23548" s="429">
        <v>17.869568999999998</v>
      </c>
    </row>
    <row r="23549" spans="1:6" x14ac:dyDescent="0.3">
      <c r="A23549" s="336">
        <v>74531</v>
      </c>
      <c r="B23549" s="2" t="s">
        <v>295</v>
      </c>
      <c r="C23549" s="429">
        <v>8.333914</v>
      </c>
      <c r="D23549" s="429">
        <v>2.3809879999999999</v>
      </c>
      <c r="E23549" s="429">
        <v>5.9529259999999997</v>
      </c>
      <c r="F23549" s="429">
        <v>21.949559000000001</v>
      </c>
    </row>
    <row r="23550" spans="1:6" x14ac:dyDescent="0.3">
      <c r="A23550" s="336">
        <v>74533</v>
      </c>
      <c r="B23550" s="2" t="s">
        <v>295</v>
      </c>
      <c r="C23550" s="429">
        <v>8.3877799999999993</v>
      </c>
      <c r="D23550" s="429">
        <v>2.3367249999999999</v>
      </c>
      <c r="E23550" s="429">
        <v>6.0510549999999999</v>
      </c>
      <c r="F23550" s="429">
        <v>20.528648999999987</v>
      </c>
    </row>
    <row r="23551" spans="1:6" x14ac:dyDescent="0.3">
      <c r="A23551" s="336">
        <v>74534</v>
      </c>
      <c r="B23551" s="2" t="s">
        <v>295</v>
      </c>
      <c r="C23551" s="429">
        <v>8.4035879999999992</v>
      </c>
      <c r="D23551" s="429">
        <v>2.3476699999999999</v>
      </c>
      <c r="E23551" s="429">
        <v>6.0559179999999992</v>
      </c>
      <c r="F23551" s="429">
        <v>21.898275000000005</v>
      </c>
    </row>
    <row r="23552" spans="1:6" x14ac:dyDescent="0.3">
      <c r="A23552" s="336">
        <v>74536</v>
      </c>
      <c r="B23552" s="2" t="s">
        <v>295</v>
      </c>
      <c r="C23552" s="429">
        <v>7.7934669999999997</v>
      </c>
      <c r="D23552" s="429">
        <v>2.8581590000000001</v>
      </c>
      <c r="E23552" s="429">
        <v>4.9353079999999991</v>
      </c>
      <c r="F23552" s="429">
        <v>13.996361000000007</v>
      </c>
    </row>
    <row r="23553" spans="1:6" x14ac:dyDescent="0.3">
      <c r="A23553" s="336">
        <v>74538</v>
      </c>
      <c r="B23553" s="2" t="s">
        <v>295</v>
      </c>
      <c r="C23553" s="429">
        <v>8.3438090000000003</v>
      </c>
      <c r="D23553" s="429">
        <v>2.3531049999999998</v>
      </c>
      <c r="E23553" s="429">
        <v>5.9907040000000009</v>
      </c>
      <c r="F23553" s="429">
        <v>20.738043000000005</v>
      </c>
    </row>
    <row r="23554" spans="1:6" x14ac:dyDescent="0.3">
      <c r="A23554" s="336">
        <v>74540</v>
      </c>
      <c r="B23554" s="2" t="s">
        <v>295</v>
      </c>
      <c r="C23554" s="429">
        <v>7.9833970000000001</v>
      </c>
      <c r="D23554" s="429">
        <v>2.6532789999999999</v>
      </c>
      <c r="E23554" s="429">
        <v>5.3301180000000006</v>
      </c>
      <c r="F23554" s="429">
        <v>15.958743999999996</v>
      </c>
    </row>
    <row r="23555" spans="1:6" x14ac:dyDescent="0.3">
      <c r="A23555" s="336">
        <v>74543</v>
      </c>
      <c r="B23555" s="2" t="s">
        <v>295</v>
      </c>
      <c r="C23555" s="429">
        <v>7.8737409999999999</v>
      </c>
      <c r="D23555" s="429">
        <v>3.0857190000000001</v>
      </c>
      <c r="E23555" s="429">
        <v>4.7880219999999998</v>
      </c>
      <c r="F23555" s="429">
        <v>14.460472000000003</v>
      </c>
    </row>
    <row r="23556" spans="1:6" x14ac:dyDescent="0.3">
      <c r="A23556" s="336">
        <v>74547</v>
      </c>
      <c r="B23556" s="2" t="s">
        <v>295</v>
      </c>
      <c r="C23556" s="429">
        <v>7.9469120000000002</v>
      </c>
      <c r="D23556" s="429">
        <v>2.4789500000000002</v>
      </c>
      <c r="E23556" s="429">
        <v>5.467962</v>
      </c>
      <c r="F23556" s="429">
        <v>16.017908999999982</v>
      </c>
    </row>
    <row r="23557" spans="1:6" x14ac:dyDescent="0.3">
      <c r="A23557" s="336">
        <v>74549</v>
      </c>
      <c r="B23557" s="2" t="s">
        <v>298</v>
      </c>
      <c r="C23557" s="429">
        <v>6.7876729999999998</v>
      </c>
      <c r="D23557" s="429">
        <v>2.6576270000000002</v>
      </c>
      <c r="E23557" s="429">
        <v>4.1300460000000001</v>
      </c>
      <c r="F23557" s="429">
        <v>9.5252899999999983</v>
      </c>
    </row>
    <row r="23558" spans="1:6" x14ac:dyDescent="0.3">
      <c r="A23558" s="336">
        <v>74552</v>
      </c>
      <c r="B23558" s="2" t="s">
        <v>295</v>
      </c>
      <c r="C23558" s="429">
        <v>7.8088230000000003</v>
      </c>
      <c r="D23558" s="429">
        <v>2.389513</v>
      </c>
      <c r="E23558" s="429">
        <v>5.4193100000000003</v>
      </c>
      <c r="F23558" s="429">
        <v>15.859377999999992</v>
      </c>
    </row>
    <row r="23559" spans="1:6" x14ac:dyDescent="0.3">
      <c r="A23559" s="336">
        <v>74553</v>
      </c>
      <c r="B23559" s="2" t="s">
        <v>295</v>
      </c>
      <c r="C23559" s="429">
        <v>8.2127610000000004</v>
      </c>
      <c r="D23559" s="429">
        <v>2.3211629999999999</v>
      </c>
      <c r="E23559" s="429">
        <v>5.8915980000000001</v>
      </c>
      <c r="F23559" s="429">
        <v>19.196778000000002</v>
      </c>
    </row>
    <row r="23560" spans="1:6" x14ac:dyDescent="0.3">
      <c r="A23560" s="336">
        <v>74555</v>
      </c>
      <c r="B23560" s="2" t="s">
        <v>295</v>
      </c>
      <c r="C23560" s="429">
        <v>8.1718069999999994</v>
      </c>
      <c r="D23560" s="429">
        <v>2.6032660000000001</v>
      </c>
      <c r="E23560" s="429">
        <v>5.5685409999999997</v>
      </c>
      <c r="F23560" s="429">
        <v>17.988855000000001</v>
      </c>
    </row>
    <row r="23561" spans="1:6" x14ac:dyDescent="0.3">
      <c r="A23561" s="336">
        <v>74557</v>
      </c>
      <c r="B23561" s="2" t="s">
        <v>295</v>
      </c>
      <c r="C23561" s="429">
        <v>7.922879</v>
      </c>
      <c r="D23561" s="429">
        <v>3.0065080000000002</v>
      </c>
      <c r="E23561" s="429">
        <v>4.9163709999999998</v>
      </c>
      <c r="F23561" s="429">
        <v>15.032252000000007</v>
      </c>
    </row>
    <row r="23562" spans="1:6" x14ac:dyDescent="0.3">
      <c r="A23562" s="336">
        <v>74558</v>
      </c>
      <c r="B23562" s="2" t="s">
        <v>295</v>
      </c>
      <c r="C23562" s="429">
        <v>7.6055440000000001</v>
      </c>
      <c r="D23562" s="429">
        <v>3.1514289999999998</v>
      </c>
      <c r="E23562" s="429">
        <v>4.4541149999999998</v>
      </c>
      <c r="F23562" s="429">
        <v>11.812601000000001</v>
      </c>
    </row>
    <row r="23563" spans="1:6" x14ac:dyDescent="0.3">
      <c r="A23563" s="336">
        <v>74560</v>
      </c>
      <c r="B23563" s="2" t="s">
        <v>295</v>
      </c>
      <c r="C23563" s="429">
        <v>8.0753719999999998</v>
      </c>
      <c r="D23563" s="429">
        <v>2.438739</v>
      </c>
      <c r="E23563" s="429">
        <v>5.6366329999999998</v>
      </c>
      <c r="F23563" s="429">
        <v>17.263482000000003</v>
      </c>
    </row>
    <row r="23564" spans="1:6" x14ac:dyDescent="0.3">
      <c r="A23564" s="336">
        <v>74561</v>
      </c>
      <c r="B23564" s="2" t="s">
        <v>295</v>
      </c>
      <c r="C23564" s="429">
        <v>7.9475600000000002</v>
      </c>
      <c r="D23564" s="429">
        <v>2.259188</v>
      </c>
      <c r="E23564" s="429">
        <v>5.6883720000000002</v>
      </c>
      <c r="F23564" s="429">
        <v>16.996174000000003</v>
      </c>
    </row>
    <row r="23565" spans="1:6" x14ac:dyDescent="0.3">
      <c r="A23565" s="336">
        <v>74562</v>
      </c>
      <c r="B23565" s="2" t="s">
        <v>295</v>
      </c>
      <c r="C23565" s="429">
        <v>7.696993</v>
      </c>
      <c r="D23565" s="429">
        <v>3.1854439999999999</v>
      </c>
      <c r="E23565" s="429">
        <v>4.5115490000000005</v>
      </c>
      <c r="F23565" s="429">
        <v>12.874497999999988</v>
      </c>
    </row>
    <row r="23566" spans="1:6" x14ac:dyDescent="0.3">
      <c r="A23566" s="336">
        <v>74563</v>
      </c>
      <c r="B23566" s="2" t="s">
        <v>295</v>
      </c>
      <c r="C23566" s="429">
        <v>7.6763019999999997</v>
      </c>
      <c r="D23566" s="429">
        <v>2.755439</v>
      </c>
      <c r="E23566" s="429">
        <v>4.9208629999999998</v>
      </c>
      <c r="F23566" s="429">
        <v>14.014637000000008</v>
      </c>
    </row>
    <row r="23567" spans="1:6" x14ac:dyDescent="0.3">
      <c r="A23567" s="336">
        <v>74567</v>
      </c>
      <c r="B23567" s="2" t="s">
        <v>295</v>
      </c>
      <c r="C23567" s="429">
        <v>7.7769510000000004</v>
      </c>
      <c r="D23567" s="429">
        <v>3.0377049999999999</v>
      </c>
      <c r="E23567" s="429">
        <v>4.7392460000000005</v>
      </c>
      <c r="F23567" s="429">
        <v>13.635576999999991</v>
      </c>
    </row>
    <row r="23568" spans="1:6" x14ac:dyDescent="0.3">
      <c r="A23568" s="336">
        <v>74569</v>
      </c>
      <c r="B23568" s="2" t="s">
        <v>295</v>
      </c>
      <c r="C23568" s="429">
        <v>8.0984700000000007</v>
      </c>
      <c r="D23568" s="429">
        <v>2.5914389999999998</v>
      </c>
      <c r="E23568" s="429">
        <v>5.5070310000000013</v>
      </c>
      <c r="F23568" s="429">
        <v>17.366568000000001</v>
      </c>
    </row>
    <row r="23569" spans="1:6" x14ac:dyDescent="0.3">
      <c r="A23569" s="336">
        <v>74570</v>
      </c>
      <c r="B23569" s="2" t="s">
        <v>295</v>
      </c>
      <c r="C23569" s="429">
        <v>8.2564259999999994</v>
      </c>
      <c r="D23569" s="429">
        <v>2.3451919999999999</v>
      </c>
      <c r="E23569" s="429">
        <v>5.9112339999999994</v>
      </c>
      <c r="F23569" s="429">
        <v>20.87148599999999</v>
      </c>
    </row>
    <row r="23570" spans="1:6" x14ac:dyDescent="0.3">
      <c r="A23570" s="336">
        <v>74571</v>
      </c>
      <c r="B23570" s="2" t="s">
        <v>295</v>
      </c>
      <c r="C23570" s="429">
        <v>7.4450760000000002</v>
      </c>
      <c r="D23570" s="429">
        <v>3.3222489999999998</v>
      </c>
      <c r="E23570" s="429">
        <v>4.1228270000000009</v>
      </c>
      <c r="F23570" s="429">
        <v>10.286094000000006</v>
      </c>
    </row>
    <row r="23571" spans="1:6" x14ac:dyDescent="0.3">
      <c r="A23571" s="336">
        <v>74572</v>
      </c>
      <c r="B23571" s="2" t="s">
        <v>295</v>
      </c>
      <c r="C23571" s="429">
        <v>8.4401949999999992</v>
      </c>
      <c r="D23571" s="429">
        <v>2.3387419999999999</v>
      </c>
      <c r="E23571" s="429">
        <v>6.1014529999999993</v>
      </c>
      <c r="F23571" s="429">
        <v>22.677173000000003</v>
      </c>
    </row>
    <row r="23572" spans="1:6" x14ac:dyDescent="0.3">
      <c r="A23572" s="336">
        <v>74574</v>
      </c>
      <c r="B23572" s="2" t="s">
        <v>295</v>
      </c>
      <c r="C23572" s="429">
        <v>7.6826970000000001</v>
      </c>
      <c r="D23572" s="429">
        <v>2.8798680000000001</v>
      </c>
      <c r="E23572" s="429">
        <v>4.802829</v>
      </c>
      <c r="F23572" s="429">
        <v>13.185269999999996</v>
      </c>
    </row>
    <row r="23573" spans="1:6" x14ac:dyDescent="0.3">
      <c r="A23573" s="336">
        <v>74576</v>
      </c>
      <c r="B23573" s="2" t="s">
        <v>295</v>
      </c>
      <c r="C23573" s="429">
        <v>8.1650159999999996</v>
      </c>
      <c r="D23573" s="429">
        <v>2.4078629999999999</v>
      </c>
      <c r="E23573" s="429">
        <v>5.7571529999999997</v>
      </c>
      <c r="F23573" s="429">
        <v>18.675255999999997</v>
      </c>
    </row>
    <row r="23574" spans="1:6" x14ac:dyDescent="0.3">
      <c r="A23574" s="336">
        <v>74577</v>
      </c>
      <c r="B23574" s="2" t="s">
        <v>298</v>
      </c>
      <c r="C23574" s="429">
        <v>6.7803050000000002</v>
      </c>
      <c r="D23574" s="429">
        <v>2.6785779999999999</v>
      </c>
      <c r="E23574" s="429">
        <v>4.1017270000000003</v>
      </c>
      <c r="F23574" s="429">
        <v>10.04842799999998</v>
      </c>
    </row>
    <row r="23575" spans="1:6" x14ac:dyDescent="0.3">
      <c r="A23575" s="336">
        <v>74578</v>
      </c>
      <c r="B23575" s="2" t="s">
        <v>295</v>
      </c>
      <c r="C23575" s="429">
        <v>7.8029029999999997</v>
      </c>
      <c r="D23575" s="429">
        <v>2.5455890000000001</v>
      </c>
      <c r="E23575" s="429">
        <v>5.2573139999999992</v>
      </c>
      <c r="F23575" s="429">
        <v>15.020386999999999</v>
      </c>
    </row>
    <row r="23576" spans="1:6" x14ac:dyDescent="0.3">
      <c r="A23576" s="336">
        <v>74601</v>
      </c>
      <c r="B23576" s="2" t="s">
        <v>295</v>
      </c>
      <c r="C23576" s="429">
        <v>9.0661050000000003</v>
      </c>
      <c r="D23576" s="429">
        <v>2.9605769999999998</v>
      </c>
      <c r="E23576" s="429">
        <v>6.1055280000000005</v>
      </c>
      <c r="F23576" s="429">
        <v>30.285854</v>
      </c>
    </row>
    <row r="23577" spans="1:6" x14ac:dyDescent="0.3">
      <c r="A23577" s="336">
        <v>74604</v>
      </c>
      <c r="B23577" s="2" t="s">
        <v>295</v>
      </c>
      <c r="C23577" s="429">
        <v>8.9492759999999993</v>
      </c>
      <c r="D23577" s="429">
        <v>2.8545419999999999</v>
      </c>
      <c r="E23577" s="429">
        <v>6.094733999999999</v>
      </c>
      <c r="F23577" s="429">
        <v>28.800010999999991</v>
      </c>
    </row>
    <row r="23578" spans="1:6" x14ac:dyDescent="0.3">
      <c r="A23578" s="336">
        <v>74630</v>
      </c>
      <c r="B23578" s="2" t="s">
        <v>295</v>
      </c>
      <c r="C23578" s="429">
        <v>9.1994360000000004</v>
      </c>
      <c r="D23578" s="429">
        <v>2.8158270000000001</v>
      </c>
      <c r="E23578" s="429">
        <v>6.3836089999999999</v>
      </c>
      <c r="F23578" s="429">
        <v>31.661112999999997</v>
      </c>
    </row>
    <row r="23579" spans="1:6" x14ac:dyDescent="0.3">
      <c r="A23579" s="336">
        <v>74631</v>
      </c>
      <c r="B23579" s="2" t="s">
        <v>295</v>
      </c>
      <c r="C23579" s="429">
        <v>9.1682799999999993</v>
      </c>
      <c r="D23579" s="429">
        <v>3.0214919999999998</v>
      </c>
      <c r="E23579" s="429">
        <v>6.146787999999999</v>
      </c>
      <c r="F23579" s="429">
        <v>30.948518</v>
      </c>
    </row>
    <row r="23580" spans="1:6" x14ac:dyDescent="0.3">
      <c r="A23580" s="336">
        <v>74632</v>
      </c>
      <c r="B23580" s="2" t="s">
        <v>295</v>
      </c>
      <c r="C23580" s="429">
        <v>9.124803</v>
      </c>
      <c r="D23580" s="429">
        <v>3.0608629999999999</v>
      </c>
      <c r="E23580" s="429">
        <v>6.0639400000000006</v>
      </c>
      <c r="F23580" s="429">
        <v>30.718816000000007</v>
      </c>
    </row>
    <row r="23581" spans="1:6" x14ac:dyDescent="0.3">
      <c r="A23581" s="336">
        <v>74633</v>
      </c>
      <c r="B23581" s="2" t="s">
        <v>295</v>
      </c>
      <c r="C23581" s="429">
        <v>8.6406039999999997</v>
      </c>
      <c r="D23581" s="429">
        <v>2.7033559999999999</v>
      </c>
      <c r="E23581" s="429">
        <v>5.9372480000000003</v>
      </c>
      <c r="F23581" s="429">
        <v>25.747158000000006</v>
      </c>
    </row>
    <row r="23582" spans="1:6" x14ac:dyDescent="0.3">
      <c r="A23582" s="336">
        <v>74636</v>
      </c>
      <c r="B23582" s="2" t="s">
        <v>295</v>
      </c>
      <c r="C23582" s="429">
        <v>9.2523940000000007</v>
      </c>
      <c r="D23582" s="429">
        <v>3.0403190000000002</v>
      </c>
      <c r="E23582" s="429">
        <v>6.2120750000000005</v>
      </c>
      <c r="F23582" s="429">
        <v>32.098628000000005</v>
      </c>
    </row>
    <row r="23583" spans="1:6" x14ac:dyDescent="0.3">
      <c r="A23583" s="336">
        <v>74637</v>
      </c>
      <c r="B23583" s="2" t="s">
        <v>295</v>
      </c>
      <c r="C23583" s="429">
        <v>8.691141</v>
      </c>
      <c r="D23583" s="429">
        <v>2.6170239999999998</v>
      </c>
      <c r="E23583" s="429">
        <v>6.0741170000000002</v>
      </c>
      <c r="F23583" s="429">
        <v>26.172129000000002</v>
      </c>
    </row>
    <row r="23584" spans="1:6" x14ac:dyDescent="0.3">
      <c r="A23584" s="336">
        <v>74640</v>
      </c>
      <c r="B23584" s="2" t="s">
        <v>295</v>
      </c>
      <c r="C23584" s="429">
        <v>9.2921049999999994</v>
      </c>
      <c r="D23584" s="429">
        <v>2.8112210000000002</v>
      </c>
      <c r="E23584" s="429">
        <v>6.4808839999999996</v>
      </c>
      <c r="F23584" s="429">
        <v>32.594294000000005</v>
      </c>
    </row>
    <row r="23585" spans="1:6" x14ac:dyDescent="0.3">
      <c r="A23585" s="336">
        <v>74641</v>
      </c>
      <c r="B23585" s="2" t="s">
        <v>295</v>
      </c>
      <c r="C23585" s="429">
        <v>8.7673050000000003</v>
      </c>
      <c r="D23585" s="429">
        <v>2.8296039999999998</v>
      </c>
      <c r="E23585" s="429">
        <v>5.9377010000000006</v>
      </c>
      <c r="F23585" s="429">
        <v>26.703440999999998</v>
      </c>
    </row>
    <row r="23586" spans="1:6" x14ac:dyDescent="0.3">
      <c r="A23586" s="336">
        <v>74643</v>
      </c>
      <c r="B23586" s="2" t="s">
        <v>295</v>
      </c>
      <c r="C23586" s="429">
        <v>9.2712009999999996</v>
      </c>
      <c r="D23586" s="429">
        <v>2.9857450000000001</v>
      </c>
      <c r="E23586" s="429">
        <v>6.2854559999999999</v>
      </c>
      <c r="F23586" s="429">
        <v>32.420243999999997</v>
      </c>
    </row>
    <row r="23587" spans="1:6" x14ac:dyDescent="0.3">
      <c r="A23587" s="336">
        <v>74644</v>
      </c>
      <c r="B23587" s="2" t="s">
        <v>295</v>
      </c>
      <c r="C23587" s="429">
        <v>9.0189909999999998</v>
      </c>
      <c r="D23587" s="429">
        <v>2.8103410000000002</v>
      </c>
      <c r="E23587" s="429">
        <v>6.2086499999999996</v>
      </c>
      <c r="F23587" s="429">
        <v>29.974114999999998</v>
      </c>
    </row>
    <row r="23588" spans="1:6" x14ac:dyDescent="0.3">
      <c r="A23588" s="336">
        <v>74646</v>
      </c>
      <c r="B23588" s="2" t="s">
        <v>295</v>
      </c>
      <c r="C23588" s="429">
        <v>9.2045320000000004</v>
      </c>
      <c r="D23588" s="429">
        <v>3.0404659999999999</v>
      </c>
      <c r="E23588" s="429">
        <v>6.164066</v>
      </c>
      <c r="F23588" s="429">
        <v>31.612862000000003</v>
      </c>
    </row>
    <row r="23589" spans="1:6" x14ac:dyDescent="0.3">
      <c r="A23589" s="336">
        <v>74647</v>
      </c>
      <c r="B23589" s="2" t="s">
        <v>295</v>
      </c>
      <c r="C23589" s="429">
        <v>8.9022810000000003</v>
      </c>
      <c r="D23589" s="429">
        <v>2.9346730000000001</v>
      </c>
      <c r="E23589" s="429">
        <v>5.9676080000000002</v>
      </c>
      <c r="F23589" s="429">
        <v>28.024652000000003</v>
      </c>
    </row>
    <row r="23590" spans="1:6" x14ac:dyDescent="0.3">
      <c r="A23590" s="336">
        <v>74650</v>
      </c>
      <c r="B23590" s="2" t="s">
        <v>295</v>
      </c>
      <c r="C23590" s="429">
        <v>8.8504509999999996</v>
      </c>
      <c r="D23590" s="429">
        <v>2.6731609999999999</v>
      </c>
      <c r="E23590" s="429">
        <v>6.1772899999999993</v>
      </c>
      <c r="F23590" s="429">
        <v>28.310589000000007</v>
      </c>
    </row>
    <row r="23591" spans="1:6" x14ac:dyDescent="0.3">
      <c r="A23591" s="336">
        <v>74651</v>
      </c>
      <c r="B23591" s="2" t="s">
        <v>295</v>
      </c>
      <c r="C23591" s="429">
        <v>9.0599260000000008</v>
      </c>
      <c r="D23591" s="429">
        <v>2.773037</v>
      </c>
      <c r="E23591" s="429">
        <v>6.2868890000000004</v>
      </c>
      <c r="F23591" s="429">
        <v>30.681511</v>
      </c>
    </row>
    <row r="23592" spans="1:6" x14ac:dyDescent="0.3">
      <c r="A23592" s="336">
        <v>74652</v>
      </c>
      <c r="B23592" s="2" t="s">
        <v>295</v>
      </c>
      <c r="C23592" s="429">
        <v>8.5198420000000006</v>
      </c>
      <c r="D23592" s="429">
        <v>2.7596530000000001</v>
      </c>
      <c r="E23592" s="429">
        <v>5.7601890000000004</v>
      </c>
      <c r="F23592" s="429">
        <v>24.535243999999995</v>
      </c>
    </row>
    <row r="23593" spans="1:6" x14ac:dyDescent="0.3">
      <c r="A23593" s="336">
        <v>74653</v>
      </c>
      <c r="B23593" s="2" t="s">
        <v>295</v>
      </c>
      <c r="C23593" s="429">
        <v>9.1937890000000007</v>
      </c>
      <c r="D23593" s="429">
        <v>2.9478300000000002</v>
      </c>
      <c r="E23593" s="429">
        <v>6.2459590000000009</v>
      </c>
      <c r="F23593" s="429">
        <v>31.464489000000007</v>
      </c>
    </row>
    <row r="23594" spans="1:6" x14ac:dyDescent="0.3">
      <c r="A23594" s="336">
        <v>74701</v>
      </c>
      <c r="B23594" s="2" t="s">
        <v>295</v>
      </c>
      <c r="C23594" s="429">
        <v>8.4551540000000003</v>
      </c>
      <c r="D23594" s="429">
        <v>2.2605620000000002</v>
      </c>
      <c r="E23594" s="429">
        <v>6.1945920000000001</v>
      </c>
      <c r="F23594" s="429">
        <v>22.143132000000001</v>
      </c>
    </row>
    <row r="23595" spans="1:6" x14ac:dyDescent="0.3">
      <c r="A23595" s="336">
        <v>74723</v>
      </c>
      <c r="B23595" s="2" t="s">
        <v>295</v>
      </c>
      <c r="C23595" s="429">
        <v>8.2231749999999995</v>
      </c>
      <c r="D23595" s="429">
        <v>2.512006</v>
      </c>
      <c r="E23595" s="429">
        <v>5.7111689999999999</v>
      </c>
      <c r="F23595" s="429">
        <v>19.016185</v>
      </c>
    </row>
    <row r="23596" spans="1:6" x14ac:dyDescent="0.3">
      <c r="A23596" s="336">
        <v>74724</v>
      </c>
      <c r="B23596" s="2" t="s">
        <v>298</v>
      </c>
      <c r="C23596" s="429">
        <v>6.7995679999999998</v>
      </c>
      <c r="D23596" s="429">
        <v>2.4989379999999999</v>
      </c>
      <c r="E23596" s="429">
        <v>4.30063</v>
      </c>
      <c r="F23596" s="429">
        <v>9.5526880000000034</v>
      </c>
    </row>
    <row r="23597" spans="1:6" x14ac:dyDescent="0.3">
      <c r="A23597" s="336">
        <v>74726</v>
      </c>
      <c r="B23597" s="2" t="s">
        <v>295</v>
      </c>
      <c r="C23597" s="429">
        <v>8.3599569999999996</v>
      </c>
      <c r="D23597" s="429">
        <v>2.3422619999999998</v>
      </c>
      <c r="E23597" s="429">
        <v>6.0176949999999998</v>
      </c>
      <c r="F23597" s="429">
        <v>20.427112999999999</v>
      </c>
    </row>
    <row r="23598" spans="1:6" x14ac:dyDescent="0.3">
      <c r="A23598" s="336">
        <v>74727</v>
      </c>
      <c r="B23598" s="2" t="s">
        <v>295</v>
      </c>
      <c r="C23598" s="429">
        <v>8.1043699999999994</v>
      </c>
      <c r="D23598" s="429">
        <v>2.7344590000000002</v>
      </c>
      <c r="E23598" s="429">
        <v>5.3699109999999992</v>
      </c>
      <c r="F23598" s="429">
        <v>17.573157000000002</v>
      </c>
    </row>
    <row r="23599" spans="1:6" x14ac:dyDescent="0.3">
      <c r="A23599" s="336">
        <v>74728</v>
      </c>
      <c r="B23599" s="2" t="s">
        <v>298</v>
      </c>
      <c r="C23599" s="429">
        <v>6.9042300000000001</v>
      </c>
      <c r="D23599" s="429">
        <v>2.2441949999999999</v>
      </c>
      <c r="E23599" s="429">
        <v>4.6600350000000006</v>
      </c>
      <c r="F23599" s="429">
        <v>11.685859000000001</v>
      </c>
    </row>
    <row r="23600" spans="1:6" x14ac:dyDescent="0.3">
      <c r="A23600" s="336">
        <v>74729</v>
      </c>
      <c r="B23600" s="2" t="s">
        <v>295</v>
      </c>
      <c r="C23600" s="429">
        <v>8.3946760000000005</v>
      </c>
      <c r="D23600" s="429">
        <v>2.3084289999999998</v>
      </c>
      <c r="E23600" s="429">
        <v>6.0862470000000002</v>
      </c>
      <c r="F23600" s="429">
        <v>20.556950999999991</v>
      </c>
    </row>
    <row r="23601" spans="1:6" x14ac:dyDescent="0.3">
      <c r="A23601" s="336">
        <v>74730</v>
      </c>
      <c r="B23601" s="2" t="s">
        <v>295</v>
      </c>
      <c r="C23601" s="429">
        <v>8.4804250000000003</v>
      </c>
      <c r="D23601" s="429">
        <v>2.2742249999999999</v>
      </c>
      <c r="E23601" s="429">
        <v>6.2062000000000008</v>
      </c>
      <c r="F23601" s="429">
        <v>23.183582000000001</v>
      </c>
    </row>
    <row r="23602" spans="1:6" x14ac:dyDescent="0.3">
      <c r="A23602" s="336">
        <v>74731</v>
      </c>
      <c r="B23602" s="2" t="s">
        <v>295</v>
      </c>
      <c r="C23602" s="429">
        <v>8.6060239999999997</v>
      </c>
      <c r="D23602" s="429">
        <v>2.29989</v>
      </c>
      <c r="E23602" s="429">
        <v>6.3061340000000001</v>
      </c>
      <c r="F23602" s="429">
        <v>25.737345000000005</v>
      </c>
    </row>
    <row r="23603" spans="1:6" x14ac:dyDescent="0.3">
      <c r="A23603" s="336">
        <v>74733</v>
      </c>
      <c r="B23603" s="2" t="s">
        <v>295</v>
      </c>
      <c r="C23603" s="429">
        <v>8.5249089999999992</v>
      </c>
      <c r="D23603" s="429">
        <v>2.2928730000000002</v>
      </c>
      <c r="E23603" s="429">
        <v>6.232035999999999</v>
      </c>
      <c r="F23603" s="429">
        <v>24.563372999999999</v>
      </c>
    </row>
    <row r="23604" spans="1:6" x14ac:dyDescent="0.3">
      <c r="A23604" s="336">
        <v>74734</v>
      </c>
      <c r="B23604" s="2" t="s">
        <v>298</v>
      </c>
      <c r="C23604" s="429">
        <v>6.7859509999999998</v>
      </c>
      <c r="D23604" s="429">
        <v>2.275468</v>
      </c>
      <c r="E23604" s="429">
        <v>4.5104829999999998</v>
      </c>
      <c r="F23604" s="429">
        <v>10.298335000000002</v>
      </c>
    </row>
    <row r="23605" spans="1:6" x14ac:dyDescent="0.3">
      <c r="A23605" s="336">
        <v>74735</v>
      </c>
      <c r="B23605" s="2" t="s">
        <v>298</v>
      </c>
      <c r="C23605" s="429">
        <v>7.157788</v>
      </c>
      <c r="D23605" s="429">
        <v>2.3624429999999998</v>
      </c>
      <c r="E23605" s="429">
        <v>4.7953450000000002</v>
      </c>
      <c r="F23605" s="429">
        <v>14.252883999999987</v>
      </c>
    </row>
    <row r="23606" spans="1:6" x14ac:dyDescent="0.3">
      <c r="A23606" s="336">
        <v>74736</v>
      </c>
      <c r="B23606" s="2" t="s">
        <v>298</v>
      </c>
      <c r="C23606" s="429">
        <v>7.0210129999999999</v>
      </c>
      <c r="D23606" s="429">
        <v>2.1236790000000001</v>
      </c>
      <c r="E23606" s="429">
        <v>4.8973339999999999</v>
      </c>
      <c r="F23606" s="429">
        <v>13.54187300000001</v>
      </c>
    </row>
    <row r="23607" spans="1:6" x14ac:dyDescent="0.3">
      <c r="A23607" s="336">
        <v>74738</v>
      </c>
      <c r="B23607" s="2" t="s">
        <v>295</v>
      </c>
      <c r="C23607" s="429">
        <v>7.9191209999999996</v>
      </c>
      <c r="D23607" s="429">
        <v>2.8652479999999998</v>
      </c>
      <c r="E23607" s="429">
        <v>5.0538729999999994</v>
      </c>
      <c r="F23607" s="429">
        <v>16.025910999999994</v>
      </c>
    </row>
    <row r="23608" spans="1:6" x14ac:dyDescent="0.3">
      <c r="A23608" s="336">
        <v>74740</v>
      </c>
      <c r="B23608" s="2" t="s">
        <v>298</v>
      </c>
      <c r="C23608" s="429">
        <v>6.869186</v>
      </c>
      <c r="D23608" s="429">
        <v>2.1488480000000001</v>
      </c>
      <c r="E23608" s="429">
        <v>4.7203379999999999</v>
      </c>
      <c r="F23608" s="429">
        <v>12.749724999999998</v>
      </c>
    </row>
    <row r="23609" spans="1:6" x14ac:dyDescent="0.3">
      <c r="A23609" s="336">
        <v>74741</v>
      </c>
      <c r="B23609" s="2" t="s">
        <v>295</v>
      </c>
      <c r="C23609" s="429">
        <v>8.4189050000000005</v>
      </c>
      <c r="D23609" s="429">
        <v>2.3126829999999998</v>
      </c>
      <c r="E23609" s="429">
        <v>6.1062220000000007</v>
      </c>
      <c r="F23609" s="429">
        <v>22.613278000000008</v>
      </c>
    </row>
    <row r="23610" spans="1:6" x14ac:dyDescent="0.3">
      <c r="A23610" s="336">
        <v>74743</v>
      </c>
      <c r="B23610" s="2" t="s">
        <v>295</v>
      </c>
      <c r="C23610" s="429">
        <v>7.938561</v>
      </c>
      <c r="D23610" s="429">
        <v>2.9676640000000001</v>
      </c>
      <c r="E23610" s="429">
        <v>4.9708969999999999</v>
      </c>
      <c r="F23610" s="429">
        <v>15.708070000000006</v>
      </c>
    </row>
    <row r="23611" spans="1:6" x14ac:dyDescent="0.3">
      <c r="A23611" s="336">
        <v>74745</v>
      </c>
      <c r="B23611" s="2" t="s">
        <v>298</v>
      </c>
      <c r="C23611" s="429">
        <v>6.9624480000000002</v>
      </c>
      <c r="D23611" s="429">
        <v>2.0929850000000001</v>
      </c>
      <c r="E23611" s="429">
        <v>4.8694629999999997</v>
      </c>
      <c r="F23611" s="429">
        <v>13.261974000000009</v>
      </c>
    </row>
    <row r="23612" spans="1:6" x14ac:dyDescent="0.3">
      <c r="A23612" s="336">
        <v>74748</v>
      </c>
      <c r="B23612" s="2" t="s">
        <v>295</v>
      </c>
      <c r="C23612" s="429">
        <v>8.4784299999999995</v>
      </c>
      <c r="D23612" s="429">
        <v>2.2685599999999999</v>
      </c>
      <c r="E23612" s="429">
        <v>6.2098699999999996</v>
      </c>
      <c r="F23612" s="429">
        <v>22.520618000000013</v>
      </c>
    </row>
    <row r="23613" spans="1:6" x14ac:dyDescent="0.3">
      <c r="A23613" s="336">
        <v>74754</v>
      </c>
      <c r="B23613" s="2" t="s">
        <v>298</v>
      </c>
      <c r="C23613" s="429">
        <v>7.0187600000000003</v>
      </c>
      <c r="D23613" s="429">
        <v>2.4069880000000001</v>
      </c>
      <c r="E23613" s="429">
        <v>4.6117720000000002</v>
      </c>
      <c r="F23613" s="429">
        <v>12.530792000000005</v>
      </c>
    </row>
    <row r="23614" spans="1:6" x14ac:dyDescent="0.3">
      <c r="A23614" s="336">
        <v>74755</v>
      </c>
      <c r="B23614" s="2" t="s">
        <v>298</v>
      </c>
      <c r="C23614" s="429">
        <v>7.0589110000000002</v>
      </c>
      <c r="D23614" s="429">
        <v>2.3992979999999999</v>
      </c>
      <c r="E23614" s="429">
        <v>4.6596130000000002</v>
      </c>
      <c r="F23614" s="429">
        <v>13.038641000000005</v>
      </c>
    </row>
    <row r="23615" spans="1:6" x14ac:dyDescent="0.3">
      <c r="A23615" s="336">
        <v>74756</v>
      </c>
      <c r="B23615" s="2" t="s">
        <v>298</v>
      </c>
      <c r="C23615" s="429">
        <v>7.2415200000000004</v>
      </c>
      <c r="D23615" s="429">
        <v>2.3898890000000002</v>
      </c>
      <c r="E23615" s="429">
        <v>4.8516310000000002</v>
      </c>
      <c r="F23615" s="429">
        <v>14.955073999999996</v>
      </c>
    </row>
    <row r="23616" spans="1:6" x14ac:dyDescent="0.3">
      <c r="A23616" s="336">
        <v>74759</v>
      </c>
      <c r="B23616" s="2" t="s">
        <v>295</v>
      </c>
      <c r="C23616" s="429">
        <v>8.0160499999999999</v>
      </c>
      <c r="D23616" s="429">
        <v>2.8753350000000002</v>
      </c>
      <c r="E23616" s="429">
        <v>5.1407150000000001</v>
      </c>
      <c r="F23616" s="429">
        <v>16.711612999999993</v>
      </c>
    </row>
    <row r="23617" spans="1:6" x14ac:dyDescent="0.3">
      <c r="A23617" s="336">
        <v>74760</v>
      </c>
      <c r="B23617" s="2" t="s">
        <v>295</v>
      </c>
      <c r="C23617" s="429">
        <v>7.8735390000000001</v>
      </c>
      <c r="D23617" s="429">
        <v>3.0608529999999998</v>
      </c>
      <c r="E23617" s="429">
        <v>4.8126860000000002</v>
      </c>
      <c r="F23617" s="429">
        <v>14.755743000000002</v>
      </c>
    </row>
    <row r="23618" spans="1:6" x14ac:dyDescent="0.3">
      <c r="A23618" s="336">
        <v>74764</v>
      </c>
      <c r="B23618" s="2" t="s">
        <v>298</v>
      </c>
      <c r="C23618" s="429">
        <v>7.0775319999999997</v>
      </c>
      <c r="D23618" s="429">
        <v>2.21123</v>
      </c>
      <c r="E23618" s="429">
        <v>4.8663019999999992</v>
      </c>
      <c r="F23618" s="429">
        <v>13.846483999999997</v>
      </c>
    </row>
    <row r="23619" spans="1:6" x14ac:dyDescent="0.3">
      <c r="A23619" s="336">
        <v>74766</v>
      </c>
      <c r="B23619" s="2" t="s">
        <v>298</v>
      </c>
      <c r="C23619" s="429">
        <v>6.9690079999999996</v>
      </c>
      <c r="D23619" s="429">
        <v>2.3418519999999998</v>
      </c>
      <c r="E23619" s="429">
        <v>4.6271559999999994</v>
      </c>
      <c r="F23619" s="429">
        <v>12.200067000000004</v>
      </c>
    </row>
    <row r="23620" spans="1:6" x14ac:dyDescent="0.3">
      <c r="A23620" s="336">
        <v>74801</v>
      </c>
      <c r="B23620" s="2" t="s">
        <v>295</v>
      </c>
      <c r="C23620" s="429">
        <v>8.6705909999999999</v>
      </c>
      <c r="D23620" s="429">
        <v>2.158957</v>
      </c>
      <c r="E23620" s="429">
        <v>6.5116339999999999</v>
      </c>
      <c r="F23620" s="429">
        <v>27.836622999999992</v>
      </c>
    </row>
    <row r="23621" spans="1:6" x14ac:dyDescent="0.3">
      <c r="A23621" s="336">
        <v>74804</v>
      </c>
      <c r="B23621" s="2" t="s">
        <v>295</v>
      </c>
      <c r="C23621" s="429">
        <v>8.6301989999999993</v>
      </c>
      <c r="D23621" s="429">
        <v>2.1453090000000001</v>
      </c>
      <c r="E23621" s="429">
        <v>6.4848899999999992</v>
      </c>
      <c r="F23621" s="429">
        <v>27.175124999999994</v>
      </c>
    </row>
    <row r="23622" spans="1:6" x14ac:dyDescent="0.3">
      <c r="A23622" s="336">
        <v>74820</v>
      </c>
      <c r="B23622" s="2" t="s">
        <v>295</v>
      </c>
      <c r="C23622" s="429">
        <v>8.588616</v>
      </c>
      <c r="D23622" s="429">
        <v>2.3818869999999999</v>
      </c>
      <c r="E23622" s="429">
        <v>6.2067290000000002</v>
      </c>
      <c r="F23622" s="429">
        <v>25.244664999999998</v>
      </c>
    </row>
    <row r="23623" spans="1:6" x14ac:dyDescent="0.3">
      <c r="A23623" s="336">
        <v>74824</v>
      </c>
      <c r="B23623" s="2" t="s">
        <v>295</v>
      </c>
      <c r="C23623" s="429">
        <v>8.7735439999999993</v>
      </c>
      <c r="D23623" s="429">
        <v>2.2577630000000002</v>
      </c>
      <c r="E23623" s="429">
        <v>6.5157809999999987</v>
      </c>
      <c r="F23623" s="429">
        <v>28.216298000000009</v>
      </c>
    </row>
    <row r="23624" spans="1:6" x14ac:dyDescent="0.3">
      <c r="A23624" s="336">
        <v>74825</v>
      </c>
      <c r="B23624" s="2" t="s">
        <v>295</v>
      </c>
      <c r="C23624" s="429">
        <v>8.4371109999999998</v>
      </c>
      <c r="D23624" s="429">
        <v>2.4193159999999998</v>
      </c>
      <c r="E23624" s="429">
        <v>6.0177949999999996</v>
      </c>
      <c r="F23624" s="429">
        <v>23.358832999999997</v>
      </c>
    </row>
    <row r="23625" spans="1:6" x14ac:dyDescent="0.3">
      <c r="A23625" s="336">
        <v>74826</v>
      </c>
      <c r="B23625" s="2" t="s">
        <v>295</v>
      </c>
      <c r="C23625" s="429">
        <v>8.6511329999999997</v>
      </c>
      <c r="D23625" s="429">
        <v>2.3408259999999999</v>
      </c>
      <c r="E23625" s="429">
        <v>6.3103069999999999</v>
      </c>
      <c r="F23625" s="429">
        <v>26.289741000000014</v>
      </c>
    </row>
    <row r="23626" spans="1:6" x14ac:dyDescent="0.3">
      <c r="A23626" s="336">
        <v>74827</v>
      </c>
      <c r="B23626" s="2" t="s">
        <v>295</v>
      </c>
      <c r="C23626" s="429">
        <v>8.3398920000000007</v>
      </c>
      <c r="D23626" s="429">
        <v>2.4270230000000002</v>
      </c>
      <c r="E23626" s="429">
        <v>5.9128690000000006</v>
      </c>
      <c r="F23626" s="429">
        <v>22.589821000000015</v>
      </c>
    </row>
    <row r="23627" spans="1:6" x14ac:dyDescent="0.3">
      <c r="A23627" s="336">
        <v>74829</v>
      </c>
      <c r="B23627" s="2" t="s">
        <v>295</v>
      </c>
      <c r="C23627" s="429">
        <v>8.4270790000000009</v>
      </c>
      <c r="D23627" s="429">
        <v>2.5718809999999999</v>
      </c>
      <c r="E23627" s="429">
        <v>5.8551980000000015</v>
      </c>
      <c r="F23627" s="429">
        <v>23.747802</v>
      </c>
    </row>
    <row r="23628" spans="1:6" x14ac:dyDescent="0.3">
      <c r="A23628" s="336">
        <v>74831</v>
      </c>
      <c r="B23628" s="2" t="s">
        <v>295</v>
      </c>
      <c r="C23628" s="429">
        <v>8.8509779999999996</v>
      </c>
      <c r="D23628" s="429">
        <v>2.18546</v>
      </c>
      <c r="E23628" s="429">
        <v>6.6655179999999996</v>
      </c>
      <c r="F23628" s="429">
        <v>28.983824999999996</v>
      </c>
    </row>
    <row r="23629" spans="1:6" x14ac:dyDescent="0.3">
      <c r="A23629" s="336">
        <v>74832</v>
      </c>
      <c r="B23629" s="2" t="s">
        <v>295</v>
      </c>
      <c r="C23629" s="429">
        <v>8.8853480000000005</v>
      </c>
      <c r="D23629" s="429">
        <v>2.2295180000000001</v>
      </c>
      <c r="E23629" s="429">
        <v>6.6558299999999999</v>
      </c>
      <c r="F23629" s="429">
        <v>29.112601999999988</v>
      </c>
    </row>
    <row r="23630" spans="1:6" x14ac:dyDescent="0.3">
      <c r="A23630" s="336">
        <v>74833</v>
      </c>
      <c r="B23630" s="2" t="s">
        <v>295</v>
      </c>
      <c r="C23630" s="429">
        <v>8.4117259999999998</v>
      </c>
      <c r="D23630" s="429">
        <v>2.5458859999999999</v>
      </c>
      <c r="E23630" s="429">
        <v>5.8658400000000004</v>
      </c>
      <c r="F23630" s="429">
        <v>23.614393999999997</v>
      </c>
    </row>
    <row r="23631" spans="1:6" x14ac:dyDescent="0.3">
      <c r="A23631" s="336">
        <v>74834</v>
      </c>
      <c r="B23631" s="2" t="s">
        <v>295</v>
      </c>
      <c r="C23631" s="429">
        <v>8.7248599999999996</v>
      </c>
      <c r="D23631" s="429">
        <v>2.181899</v>
      </c>
      <c r="E23631" s="429">
        <v>6.542961</v>
      </c>
      <c r="F23631" s="429">
        <v>27.722687000000001</v>
      </c>
    </row>
    <row r="23632" spans="1:6" x14ac:dyDescent="0.3">
      <c r="A23632" s="336">
        <v>74839</v>
      </c>
      <c r="B23632" s="2" t="s">
        <v>295</v>
      </c>
      <c r="C23632" s="429">
        <v>8.2031989999999997</v>
      </c>
      <c r="D23632" s="429">
        <v>2.357755</v>
      </c>
      <c r="E23632" s="429">
        <v>5.8454439999999996</v>
      </c>
      <c r="F23632" s="429">
        <v>20.726586999999995</v>
      </c>
    </row>
    <row r="23633" spans="1:6" x14ac:dyDescent="0.3">
      <c r="A23633" s="336">
        <v>74840</v>
      </c>
      <c r="B23633" s="2" t="s">
        <v>295</v>
      </c>
      <c r="C23633" s="429">
        <v>8.6147530000000003</v>
      </c>
      <c r="D23633" s="429">
        <v>2.2757990000000001</v>
      </c>
      <c r="E23633" s="429">
        <v>6.3389540000000002</v>
      </c>
      <c r="F23633" s="429">
        <v>26.371821999999995</v>
      </c>
    </row>
    <row r="23634" spans="1:6" x14ac:dyDescent="0.3">
      <c r="A23634" s="336">
        <v>74842</v>
      </c>
      <c r="B23634" s="2" t="s">
        <v>295</v>
      </c>
      <c r="C23634" s="429">
        <v>8.4913519999999991</v>
      </c>
      <c r="D23634" s="429">
        <v>2.4013070000000001</v>
      </c>
      <c r="E23634" s="429">
        <v>6.090044999999999</v>
      </c>
      <c r="F23634" s="429">
        <v>23.781212000000011</v>
      </c>
    </row>
    <row r="23635" spans="1:6" x14ac:dyDescent="0.3">
      <c r="A23635" s="336">
        <v>74843</v>
      </c>
      <c r="B23635" s="2" t="s">
        <v>295</v>
      </c>
      <c r="C23635" s="429">
        <v>8.546462</v>
      </c>
      <c r="D23635" s="429">
        <v>2.4089900000000002</v>
      </c>
      <c r="E23635" s="429">
        <v>6.1374719999999998</v>
      </c>
      <c r="F23635" s="429">
        <v>24.394188999999997</v>
      </c>
    </row>
    <row r="23636" spans="1:6" x14ac:dyDescent="0.3">
      <c r="A23636" s="336">
        <v>74845</v>
      </c>
      <c r="B23636" s="2" t="s">
        <v>295</v>
      </c>
      <c r="C23636" s="429">
        <v>8.1435060000000004</v>
      </c>
      <c r="D23636" s="429">
        <v>2.1823990000000002</v>
      </c>
      <c r="E23636" s="429">
        <v>5.9611070000000002</v>
      </c>
      <c r="F23636" s="429">
        <v>19.883620000000001</v>
      </c>
    </row>
    <row r="23637" spans="1:6" x14ac:dyDescent="0.3">
      <c r="A23637" s="336">
        <v>74848</v>
      </c>
      <c r="B23637" s="2" t="s">
        <v>295</v>
      </c>
      <c r="C23637" s="429">
        <v>8.3340990000000001</v>
      </c>
      <c r="D23637" s="429">
        <v>2.5185279999999999</v>
      </c>
      <c r="E23637" s="429">
        <v>5.8155710000000003</v>
      </c>
      <c r="F23637" s="429">
        <v>22.608223000000002</v>
      </c>
    </row>
    <row r="23638" spans="1:6" x14ac:dyDescent="0.3">
      <c r="A23638" s="336">
        <v>74849</v>
      </c>
      <c r="B23638" s="2" t="s">
        <v>295</v>
      </c>
      <c r="C23638" s="429">
        <v>8.5646559999999994</v>
      </c>
      <c r="D23638" s="429">
        <v>2.432391</v>
      </c>
      <c r="E23638" s="429">
        <v>6.1322649999999994</v>
      </c>
      <c r="F23638" s="429">
        <v>25.076052000000004</v>
      </c>
    </row>
    <row r="23639" spans="1:6" x14ac:dyDescent="0.3">
      <c r="A23639" s="336">
        <v>74850</v>
      </c>
      <c r="B23639" s="2" t="s">
        <v>295</v>
      </c>
      <c r="C23639" s="429">
        <v>8.2210590000000003</v>
      </c>
      <c r="D23639" s="429">
        <v>2.353796</v>
      </c>
      <c r="E23639" s="429">
        <v>5.8672630000000003</v>
      </c>
      <c r="F23639" s="429">
        <v>20.697022000000004</v>
      </c>
    </row>
    <row r="23640" spans="1:6" x14ac:dyDescent="0.3">
      <c r="A23640" s="336">
        <v>74851</v>
      </c>
      <c r="B23640" s="2" t="s">
        <v>295</v>
      </c>
      <c r="C23640" s="429">
        <v>8.7472100000000008</v>
      </c>
      <c r="D23640" s="429">
        <v>2.1616740000000001</v>
      </c>
      <c r="E23640" s="429">
        <v>6.5855360000000012</v>
      </c>
      <c r="F23640" s="429">
        <v>29.124074999999998</v>
      </c>
    </row>
    <row r="23641" spans="1:6" x14ac:dyDescent="0.3">
      <c r="A23641" s="336">
        <v>74852</v>
      </c>
      <c r="B23641" s="2" t="s">
        <v>295</v>
      </c>
      <c r="C23641" s="429">
        <v>8.7286459999999995</v>
      </c>
      <c r="D23641" s="429">
        <v>2.2193369999999999</v>
      </c>
      <c r="E23641" s="429">
        <v>6.509309</v>
      </c>
      <c r="F23641" s="429">
        <v>28.457480999999987</v>
      </c>
    </row>
    <row r="23642" spans="1:6" x14ac:dyDescent="0.3">
      <c r="A23642" s="336">
        <v>74854</v>
      </c>
      <c r="B23642" s="2" t="s">
        <v>295</v>
      </c>
      <c r="C23642" s="429">
        <v>8.6088129999999996</v>
      </c>
      <c r="D23642" s="429">
        <v>2.3561429999999999</v>
      </c>
      <c r="E23642" s="429">
        <v>6.2526700000000002</v>
      </c>
      <c r="F23642" s="429">
        <v>26.064537000000001</v>
      </c>
    </row>
    <row r="23643" spans="1:6" x14ac:dyDescent="0.3">
      <c r="A23643" s="336">
        <v>74855</v>
      </c>
      <c r="B23643" s="2" t="s">
        <v>295</v>
      </c>
      <c r="C23643" s="429">
        <v>8.6985539999999997</v>
      </c>
      <c r="D23643" s="429">
        <v>2.088781</v>
      </c>
      <c r="E23643" s="429">
        <v>6.6097729999999997</v>
      </c>
      <c r="F23643" s="429">
        <v>28.085799000000002</v>
      </c>
    </row>
    <row r="23644" spans="1:6" x14ac:dyDescent="0.3">
      <c r="A23644" s="336">
        <v>74856</v>
      </c>
      <c r="B23644" s="2" t="s">
        <v>295</v>
      </c>
      <c r="C23644" s="429">
        <v>8.6453710000000008</v>
      </c>
      <c r="D23644" s="429">
        <v>2.2917209999999999</v>
      </c>
      <c r="E23644" s="429">
        <v>6.3536500000000009</v>
      </c>
      <c r="F23644" s="429">
        <v>26.001482000000003</v>
      </c>
    </row>
    <row r="23645" spans="1:6" x14ac:dyDescent="0.3">
      <c r="A23645" s="336">
        <v>74857</v>
      </c>
      <c r="B23645" s="2" t="s">
        <v>295</v>
      </c>
      <c r="C23645" s="429">
        <v>8.82653</v>
      </c>
      <c r="D23645" s="429">
        <v>2.2631079999999999</v>
      </c>
      <c r="E23645" s="429">
        <v>6.5634220000000001</v>
      </c>
      <c r="F23645" s="429">
        <v>30.162732000000002</v>
      </c>
    </row>
    <row r="23646" spans="1:6" x14ac:dyDescent="0.3">
      <c r="A23646" s="336">
        <v>74859</v>
      </c>
      <c r="B23646" s="2" t="s">
        <v>295</v>
      </c>
      <c r="C23646" s="429">
        <v>8.3198629999999998</v>
      </c>
      <c r="D23646" s="429">
        <v>2.5799159999999999</v>
      </c>
      <c r="E23646" s="429">
        <v>5.7399469999999999</v>
      </c>
      <c r="F23646" s="429">
        <v>22.463890999999997</v>
      </c>
    </row>
    <row r="23647" spans="1:6" x14ac:dyDescent="0.3">
      <c r="A23647" s="336">
        <v>74860</v>
      </c>
      <c r="B23647" s="2" t="s">
        <v>295</v>
      </c>
      <c r="C23647" s="429">
        <v>8.4855560000000008</v>
      </c>
      <c r="D23647" s="429">
        <v>2.4491649999999998</v>
      </c>
      <c r="E23647" s="429">
        <v>6.036391000000001</v>
      </c>
      <c r="F23647" s="429">
        <v>24.675334000000007</v>
      </c>
    </row>
    <row r="23648" spans="1:6" x14ac:dyDescent="0.3">
      <c r="A23648" s="336">
        <v>74864</v>
      </c>
      <c r="B23648" s="2" t="s">
        <v>295</v>
      </c>
      <c r="C23648" s="429">
        <v>8.6129999999999995</v>
      </c>
      <c r="D23648" s="429">
        <v>2.261304</v>
      </c>
      <c r="E23648" s="429">
        <v>6.3516959999999996</v>
      </c>
      <c r="F23648" s="429">
        <v>26.226911999999999</v>
      </c>
    </row>
    <row r="23649" spans="1:6" x14ac:dyDescent="0.3">
      <c r="A23649" s="336">
        <v>74865</v>
      </c>
      <c r="B23649" s="2" t="s">
        <v>295</v>
      </c>
      <c r="C23649" s="429">
        <v>8.5559200000000004</v>
      </c>
      <c r="D23649" s="429">
        <v>2.366015</v>
      </c>
      <c r="E23649" s="429">
        <v>6.1899050000000004</v>
      </c>
      <c r="F23649" s="429">
        <v>24.875392999999988</v>
      </c>
    </row>
    <row r="23650" spans="1:6" x14ac:dyDescent="0.3">
      <c r="A23650" s="336">
        <v>74867</v>
      </c>
      <c r="B23650" s="2" t="s">
        <v>295</v>
      </c>
      <c r="C23650" s="429">
        <v>8.4396269999999998</v>
      </c>
      <c r="D23650" s="429">
        <v>2.4869849999999998</v>
      </c>
      <c r="E23650" s="429">
        <v>5.952642</v>
      </c>
      <c r="F23650" s="429">
        <v>23.916112999999996</v>
      </c>
    </row>
    <row r="23651" spans="1:6" x14ac:dyDescent="0.3">
      <c r="A23651" s="336">
        <v>74868</v>
      </c>
      <c r="B23651" s="2" t="s">
        <v>295</v>
      </c>
      <c r="C23651" s="429">
        <v>8.5210019999999993</v>
      </c>
      <c r="D23651" s="429">
        <v>2.4241190000000001</v>
      </c>
      <c r="E23651" s="429">
        <v>6.0968829999999992</v>
      </c>
      <c r="F23651" s="429">
        <v>25.136158000000002</v>
      </c>
    </row>
    <row r="23652" spans="1:6" x14ac:dyDescent="0.3">
      <c r="A23652" s="336">
        <v>74869</v>
      </c>
      <c r="B23652" s="2" t="s">
        <v>295</v>
      </c>
      <c r="C23652" s="429">
        <v>8.6902899999999992</v>
      </c>
      <c r="D23652" s="429">
        <v>2.1669930000000002</v>
      </c>
      <c r="E23652" s="429">
        <v>6.5232969999999995</v>
      </c>
      <c r="F23652" s="429">
        <v>27.272779999999997</v>
      </c>
    </row>
    <row r="23653" spans="1:6" x14ac:dyDescent="0.3">
      <c r="A23653" s="336">
        <v>74871</v>
      </c>
      <c r="B23653" s="2" t="s">
        <v>295</v>
      </c>
      <c r="C23653" s="429">
        <v>8.4475499999999997</v>
      </c>
      <c r="D23653" s="429">
        <v>2.3817529999999998</v>
      </c>
      <c r="E23653" s="429">
        <v>6.0657969999999999</v>
      </c>
      <c r="F23653" s="429">
        <v>23.280352000000008</v>
      </c>
    </row>
    <row r="23654" spans="1:6" x14ac:dyDescent="0.3">
      <c r="A23654" s="336">
        <v>74872</v>
      </c>
      <c r="B23654" s="2" t="s">
        <v>295</v>
      </c>
      <c r="C23654" s="429">
        <v>8.7573150000000002</v>
      </c>
      <c r="D23654" s="429">
        <v>2.2309169999999998</v>
      </c>
      <c r="E23654" s="429">
        <v>6.5263980000000004</v>
      </c>
      <c r="F23654" s="429">
        <v>27.590567</v>
      </c>
    </row>
    <row r="23655" spans="1:6" x14ac:dyDescent="0.3">
      <c r="A23655" s="336">
        <v>74873</v>
      </c>
      <c r="B23655" s="2" t="s">
        <v>295</v>
      </c>
      <c r="C23655" s="429">
        <v>8.7000349999999997</v>
      </c>
      <c r="D23655" s="429">
        <v>2.1950460000000001</v>
      </c>
      <c r="E23655" s="429">
        <v>6.5049890000000001</v>
      </c>
      <c r="F23655" s="429">
        <v>28.233557999999995</v>
      </c>
    </row>
    <row r="23656" spans="1:6" x14ac:dyDescent="0.3">
      <c r="A23656" s="336">
        <v>74875</v>
      </c>
      <c r="B23656" s="2" t="s">
        <v>295</v>
      </c>
      <c r="C23656" s="429">
        <v>8.9270700000000005</v>
      </c>
      <c r="D23656" s="429">
        <v>2.2476539999999998</v>
      </c>
      <c r="E23656" s="429">
        <v>6.6794160000000007</v>
      </c>
      <c r="F23656" s="429">
        <v>29.385624</v>
      </c>
    </row>
    <row r="23657" spans="1:6" x14ac:dyDescent="0.3">
      <c r="A23657" s="336">
        <v>74878</v>
      </c>
      <c r="B23657" s="2" t="s">
        <v>295</v>
      </c>
      <c r="C23657" s="429">
        <v>8.7696970000000007</v>
      </c>
      <c r="D23657" s="429">
        <v>2.22729</v>
      </c>
      <c r="E23657" s="429">
        <v>6.5424070000000007</v>
      </c>
      <c r="F23657" s="429">
        <v>28.356952999999987</v>
      </c>
    </row>
    <row r="23658" spans="1:6" x14ac:dyDescent="0.3">
      <c r="A23658" s="336">
        <v>74880</v>
      </c>
      <c r="B23658" s="2" t="s">
        <v>295</v>
      </c>
      <c r="C23658" s="429">
        <v>8.2036210000000001</v>
      </c>
      <c r="D23658" s="429">
        <v>2.4352290000000001</v>
      </c>
      <c r="E23658" s="429">
        <v>5.7683920000000004</v>
      </c>
      <c r="F23658" s="429">
        <v>21.219180999999992</v>
      </c>
    </row>
    <row r="23659" spans="1:6" x14ac:dyDescent="0.3">
      <c r="A23659" s="336">
        <v>74881</v>
      </c>
      <c r="B23659" s="2" t="s">
        <v>295</v>
      </c>
      <c r="C23659" s="429">
        <v>8.8363960000000006</v>
      </c>
      <c r="D23659" s="429">
        <v>2.189403</v>
      </c>
      <c r="E23659" s="429">
        <v>6.6469930000000002</v>
      </c>
      <c r="F23659" s="429">
        <v>29.042003000000005</v>
      </c>
    </row>
    <row r="23660" spans="1:6" x14ac:dyDescent="0.3">
      <c r="A23660" s="336">
        <v>74883</v>
      </c>
      <c r="B23660" s="2" t="s">
        <v>295</v>
      </c>
      <c r="C23660" s="429">
        <v>8.3134329999999999</v>
      </c>
      <c r="D23660" s="429">
        <v>2.6020500000000002</v>
      </c>
      <c r="E23660" s="429">
        <v>5.7113829999999997</v>
      </c>
      <c r="F23660" s="429">
        <v>22.168826000000003</v>
      </c>
    </row>
    <row r="23661" spans="1:6" x14ac:dyDescent="0.3">
      <c r="A23661" s="336">
        <v>74884</v>
      </c>
      <c r="B23661" s="2" t="s">
        <v>295</v>
      </c>
      <c r="C23661" s="429">
        <v>8.4325159999999997</v>
      </c>
      <c r="D23661" s="429">
        <v>2.5909110000000002</v>
      </c>
      <c r="E23661" s="429">
        <v>5.8416049999999995</v>
      </c>
      <c r="F23661" s="429">
        <v>23.918914000000008</v>
      </c>
    </row>
    <row r="23662" spans="1:6" x14ac:dyDescent="0.3">
      <c r="A23662" s="336">
        <v>74901</v>
      </c>
      <c r="B23662" s="2" t="s">
        <v>295</v>
      </c>
      <c r="C23662" s="429">
        <v>7.4045329999999998</v>
      </c>
      <c r="D23662" s="429">
        <v>2.9525649999999999</v>
      </c>
      <c r="E23662" s="429">
        <v>4.4519679999999999</v>
      </c>
      <c r="F23662" s="429">
        <v>12.836537</v>
      </c>
    </row>
    <row r="23663" spans="1:6" x14ac:dyDescent="0.3">
      <c r="A23663" s="336">
        <v>74902</v>
      </c>
      <c r="B23663" s="2" t="s">
        <v>295</v>
      </c>
      <c r="C23663" s="429">
        <v>7.4355039999999999</v>
      </c>
      <c r="D23663" s="429">
        <v>3.0554670000000002</v>
      </c>
      <c r="E23663" s="429">
        <v>4.3800369999999997</v>
      </c>
      <c r="F23663" s="429">
        <v>12.845363000000006</v>
      </c>
    </row>
    <row r="23664" spans="1:6" x14ac:dyDescent="0.3">
      <c r="A23664" s="336">
        <v>74930</v>
      </c>
      <c r="B23664" s="2" t="s">
        <v>295</v>
      </c>
      <c r="C23664" s="429">
        <v>7.6160579999999998</v>
      </c>
      <c r="D23664" s="429">
        <v>2.8935430000000002</v>
      </c>
      <c r="E23664" s="429">
        <v>4.7225149999999996</v>
      </c>
      <c r="F23664" s="429">
        <v>13.840440000000001</v>
      </c>
    </row>
    <row r="23665" spans="1:6" x14ac:dyDescent="0.3">
      <c r="A23665" s="336">
        <v>74931</v>
      </c>
      <c r="B23665" s="2" t="s">
        <v>295</v>
      </c>
      <c r="C23665" s="429">
        <v>7.4250100000000003</v>
      </c>
      <c r="D23665" s="429">
        <v>2.7665570000000002</v>
      </c>
      <c r="E23665" s="429">
        <v>4.6584529999999997</v>
      </c>
      <c r="F23665" s="429">
        <v>12.534864999999996</v>
      </c>
    </row>
    <row r="23666" spans="1:6" x14ac:dyDescent="0.3">
      <c r="A23666" s="336">
        <v>74932</v>
      </c>
      <c r="B23666" s="2" t="s">
        <v>295</v>
      </c>
      <c r="C23666" s="429">
        <v>7.443371</v>
      </c>
      <c r="D23666" s="429">
        <v>3.1558820000000001</v>
      </c>
      <c r="E23666" s="429">
        <v>4.2874889999999999</v>
      </c>
      <c r="F23666" s="429">
        <v>12.538968999999994</v>
      </c>
    </row>
    <row r="23667" spans="1:6" x14ac:dyDescent="0.3">
      <c r="A23667" s="336">
        <v>74937</v>
      </c>
      <c r="B23667" s="2" t="s">
        <v>298</v>
      </c>
      <c r="C23667" s="429">
        <v>6.6665840000000003</v>
      </c>
      <c r="D23667" s="429">
        <v>2.648155</v>
      </c>
      <c r="E23667" s="429">
        <v>4.0184290000000003</v>
      </c>
      <c r="F23667" s="429">
        <v>8.6700029999999941</v>
      </c>
    </row>
    <row r="23668" spans="1:6" x14ac:dyDescent="0.3">
      <c r="A23668" s="336">
        <v>74939</v>
      </c>
      <c r="B23668" s="2" t="s">
        <v>298</v>
      </c>
      <c r="C23668" s="429">
        <v>6.6350899999999999</v>
      </c>
      <c r="D23668" s="429">
        <v>2.6547860000000001</v>
      </c>
      <c r="E23668" s="429">
        <v>3.9803039999999998</v>
      </c>
      <c r="F23668" s="429">
        <v>8.4802000000000106</v>
      </c>
    </row>
    <row r="23669" spans="1:6" x14ac:dyDescent="0.3">
      <c r="A23669" s="336">
        <v>74940</v>
      </c>
      <c r="B23669" s="2" t="s">
        <v>295</v>
      </c>
      <c r="C23669" s="429">
        <v>7.5274739999999998</v>
      </c>
      <c r="D23669" s="429">
        <v>3.24654</v>
      </c>
      <c r="E23669" s="429">
        <v>4.2809340000000002</v>
      </c>
      <c r="F23669" s="429">
        <v>12.267501000000003</v>
      </c>
    </row>
    <row r="23670" spans="1:6" x14ac:dyDescent="0.3">
      <c r="A23670" s="336">
        <v>74941</v>
      </c>
      <c r="B23670" s="2" t="s">
        <v>295</v>
      </c>
      <c r="C23670" s="429">
        <v>7.6907100000000002</v>
      </c>
      <c r="D23670" s="429">
        <v>2.682328</v>
      </c>
      <c r="E23670" s="429">
        <v>5.0083820000000001</v>
      </c>
      <c r="F23670" s="429">
        <v>14.766669999999991</v>
      </c>
    </row>
    <row r="23671" spans="1:6" x14ac:dyDescent="0.3">
      <c r="A23671" s="336">
        <v>74944</v>
      </c>
      <c r="B23671" s="2" t="s">
        <v>295</v>
      </c>
      <c r="C23671" s="429">
        <v>7.6879790000000003</v>
      </c>
      <c r="D23671" s="429">
        <v>2.692866</v>
      </c>
      <c r="E23671" s="429">
        <v>4.9951129999999999</v>
      </c>
      <c r="F23671" s="429">
        <v>14.382883000000007</v>
      </c>
    </row>
    <row r="23672" spans="1:6" x14ac:dyDescent="0.3">
      <c r="A23672" s="336">
        <v>74948</v>
      </c>
      <c r="B23672" s="2" t="s">
        <v>295</v>
      </c>
      <c r="C23672" s="429">
        <v>7.5116500000000004</v>
      </c>
      <c r="D23672" s="429">
        <v>2.8270460000000002</v>
      </c>
      <c r="E23672" s="429">
        <v>4.6846040000000002</v>
      </c>
      <c r="F23672" s="429">
        <v>13.664375999999997</v>
      </c>
    </row>
    <row r="23673" spans="1:6" x14ac:dyDescent="0.3">
      <c r="A23673" s="336">
        <v>74949</v>
      </c>
      <c r="B23673" s="2" t="s">
        <v>298</v>
      </c>
      <c r="C23673" s="429">
        <v>6.6667800000000002</v>
      </c>
      <c r="D23673" s="429">
        <v>2.6590829999999999</v>
      </c>
      <c r="E23673" s="429">
        <v>4.0076970000000003</v>
      </c>
      <c r="F23673" s="429">
        <v>8.4973970000000136</v>
      </c>
    </row>
    <row r="23674" spans="1:6" x14ac:dyDescent="0.3">
      <c r="A23674" s="336">
        <v>74953</v>
      </c>
      <c r="B23674" s="2" t="s">
        <v>295</v>
      </c>
      <c r="C23674" s="429">
        <v>7.489636</v>
      </c>
      <c r="D23674" s="429">
        <v>3.2032240000000001</v>
      </c>
      <c r="E23674" s="429">
        <v>4.2864120000000003</v>
      </c>
      <c r="F23674" s="429">
        <v>12.601917999999998</v>
      </c>
    </row>
    <row r="23675" spans="1:6" x14ac:dyDescent="0.3">
      <c r="A23675" s="336">
        <v>74954</v>
      </c>
      <c r="B23675" s="2" t="s">
        <v>295</v>
      </c>
      <c r="C23675" s="429">
        <v>7.4055569999999999</v>
      </c>
      <c r="D23675" s="429">
        <v>2.8336229999999998</v>
      </c>
      <c r="E23675" s="429">
        <v>4.5719340000000006</v>
      </c>
      <c r="F23675" s="429">
        <v>12.540081999999998</v>
      </c>
    </row>
    <row r="23676" spans="1:6" x14ac:dyDescent="0.3">
      <c r="A23676" s="336">
        <v>74955</v>
      </c>
      <c r="B23676" s="2" t="s">
        <v>295</v>
      </c>
      <c r="C23676" s="429">
        <v>7.4826709999999999</v>
      </c>
      <c r="D23676" s="429">
        <v>2.7467839999999999</v>
      </c>
      <c r="E23676" s="429">
        <v>4.735887</v>
      </c>
      <c r="F23676" s="429">
        <v>13.276813000000018</v>
      </c>
    </row>
    <row r="23677" spans="1:6" x14ac:dyDescent="0.3">
      <c r="A23677" s="336">
        <v>74956</v>
      </c>
      <c r="B23677" s="2" t="s">
        <v>295</v>
      </c>
      <c r="C23677" s="429">
        <v>7.5507270000000002</v>
      </c>
      <c r="D23677" s="429">
        <v>3.0217960000000001</v>
      </c>
      <c r="E23677" s="429">
        <v>4.528931</v>
      </c>
      <c r="F23677" s="429">
        <v>13.198220000000006</v>
      </c>
    </row>
    <row r="23678" spans="1:6" x14ac:dyDescent="0.3">
      <c r="A23678" s="336">
        <v>74957</v>
      </c>
      <c r="B23678" s="2" t="s">
        <v>298</v>
      </c>
      <c r="C23678" s="429">
        <v>6.6133369999999996</v>
      </c>
      <c r="D23678" s="429">
        <v>2.501077</v>
      </c>
      <c r="E23678" s="429">
        <v>4.1122599999999991</v>
      </c>
      <c r="F23678" s="429">
        <v>6.8115150000000142</v>
      </c>
    </row>
    <row r="23679" spans="1:6" x14ac:dyDescent="0.3">
      <c r="A23679" s="336">
        <v>74959</v>
      </c>
      <c r="B23679" s="2" t="s">
        <v>295</v>
      </c>
      <c r="C23679" s="429">
        <v>7.5463259999999996</v>
      </c>
      <c r="D23679" s="429">
        <v>2.9028890000000001</v>
      </c>
      <c r="E23679" s="429">
        <v>4.6434369999999996</v>
      </c>
      <c r="F23679" s="429">
        <v>13.864409999999999</v>
      </c>
    </row>
    <row r="23680" spans="1:6" x14ac:dyDescent="0.3">
      <c r="A23680" s="336">
        <v>74960</v>
      </c>
      <c r="B23680" s="2" t="s">
        <v>295</v>
      </c>
      <c r="C23680" s="429">
        <v>7.3570729999999998</v>
      </c>
      <c r="D23680" s="429">
        <v>2.7581519999999999</v>
      </c>
      <c r="E23680" s="429">
        <v>4.5989209999999998</v>
      </c>
      <c r="F23680" s="429">
        <v>11.925284000000005</v>
      </c>
    </row>
    <row r="23681" spans="1:6" x14ac:dyDescent="0.3">
      <c r="A23681" s="336">
        <v>74962</v>
      </c>
      <c r="B23681" s="2" t="s">
        <v>295</v>
      </c>
      <c r="C23681" s="429">
        <v>7.652933</v>
      </c>
      <c r="D23681" s="429">
        <v>2.5805639999999999</v>
      </c>
      <c r="E23681" s="429">
        <v>5.0723690000000001</v>
      </c>
      <c r="F23681" s="429">
        <v>14.716562999999994</v>
      </c>
    </row>
    <row r="23682" spans="1:6" x14ac:dyDescent="0.3">
      <c r="A23682" s="336">
        <v>74963</v>
      </c>
      <c r="B23682" s="2" t="s">
        <v>298</v>
      </c>
      <c r="C23682" s="429">
        <v>6.6693090000000002</v>
      </c>
      <c r="D23682" s="429">
        <v>2.4144190000000001</v>
      </c>
      <c r="E23682" s="429">
        <v>4.2548899999999996</v>
      </c>
      <c r="F23682" s="429">
        <v>7.6410569999999964</v>
      </c>
    </row>
    <row r="23683" spans="1:6" x14ac:dyDescent="0.3">
      <c r="A23683" s="336">
        <v>74964</v>
      </c>
      <c r="B23683" s="2" t="s">
        <v>295</v>
      </c>
      <c r="C23683" s="429">
        <v>7.3532419999999998</v>
      </c>
      <c r="D23683" s="429">
        <v>2.6934819999999999</v>
      </c>
      <c r="E23683" s="429">
        <v>4.6597600000000003</v>
      </c>
      <c r="F23683" s="429">
        <v>12.018748000000002</v>
      </c>
    </row>
    <row r="23684" spans="1:6" x14ac:dyDescent="0.3">
      <c r="A23684" s="336">
        <v>74965</v>
      </c>
      <c r="B23684" s="2" t="s">
        <v>295</v>
      </c>
      <c r="C23684" s="429">
        <v>7.3501289999999999</v>
      </c>
      <c r="D23684" s="429">
        <v>2.710534</v>
      </c>
      <c r="E23684" s="429">
        <v>4.6395949999999999</v>
      </c>
      <c r="F23684" s="429">
        <v>11.972211000000001</v>
      </c>
    </row>
    <row r="23685" spans="1:6" x14ac:dyDescent="0.3">
      <c r="A23685" s="336">
        <v>74966</v>
      </c>
      <c r="B23685" s="2" t="s">
        <v>295</v>
      </c>
      <c r="C23685" s="429">
        <v>7.5921329999999996</v>
      </c>
      <c r="D23685" s="429">
        <v>3.0655960000000002</v>
      </c>
      <c r="E23685" s="429">
        <v>4.5265369999999994</v>
      </c>
      <c r="F23685" s="429">
        <v>12.858938000000002</v>
      </c>
    </row>
    <row r="23686" spans="1:6" x14ac:dyDescent="0.3">
      <c r="A23686" s="336">
        <v>75001</v>
      </c>
      <c r="B23686" s="2" t="s">
        <v>295</v>
      </c>
      <c r="C23686" s="429">
        <v>8.9729340000000004</v>
      </c>
      <c r="D23686" s="429">
        <v>1.8046949999999999</v>
      </c>
      <c r="E23686" s="429">
        <v>7.1682390000000007</v>
      </c>
      <c r="F23686" s="429">
        <v>32.579529000000008</v>
      </c>
    </row>
    <row r="23687" spans="1:6" x14ac:dyDescent="0.3">
      <c r="A23687" s="336">
        <v>75002</v>
      </c>
      <c r="B23687" s="2" t="s">
        <v>295</v>
      </c>
      <c r="C23687" s="429">
        <v>8.6951800000000006</v>
      </c>
      <c r="D23687" s="429">
        <v>1.995649</v>
      </c>
      <c r="E23687" s="429">
        <v>6.6995310000000003</v>
      </c>
      <c r="F23687" s="429">
        <v>28.685688999999996</v>
      </c>
    </row>
    <row r="23688" spans="1:6" x14ac:dyDescent="0.3">
      <c r="A23688" s="336">
        <v>75006</v>
      </c>
      <c r="B23688" s="2" t="s">
        <v>295</v>
      </c>
      <c r="C23688" s="429">
        <v>9.0268309999999996</v>
      </c>
      <c r="D23688" s="429">
        <v>1.7754080000000001</v>
      </c>
      <c r="E23688" s="429">
        <v>7.2514229999999991</v>
      </c>
      <c r="F23688" s="429">
        <v>33.532757000000004</v>
      </c>
    </row>
    <row r="23689" spans="1:6" x14ac:dyDescent="0.3">
      <c r="A23689" s="336">
        <v>75007</v>
      </c>
      <c r="B23689" s="2" t="s">
        <v>295</v>
      </c>
      <c r="C23689" s="429">
        <v>9.0176540000000003</v>
      </c>
      <c r="D23689" s="429">
        <v>1.8080160000000001</v>
      </c>
      <c r="E23689" s="429">
        <v>7.209638</v>
      </c>
      <c r="F23689" s="429">
        <v>33.199170999999993</v>
      </c>
    </row>
    <row r="23690" spans="1:6" x14ac:dyDescent="0.3">
      <c r="A23690" s="336">
        <v>75009</v>
      </c>
      <c r="B23690" s="2" t="s">
        <v>295</v>
      </c>
      <c r="C23690" s="429">
        <v>8.8022969999999994</v>
      </c>
      <c r="D23690" s="429">
        <v>2.1082740000000002</v>
      </c>
      <c r="E23690" s="429">
        <v>6.6940229999999996</v>
      </c>
      <c r="F23690" s="429">
        <v>29.267896000000007</v>
      </c>
    </row>
    <row r="23691" spans="1:6" x14ac:dyDescent="0.3">
      <c r="A23691" s="336">
        <v>75010</v>
      </c>
      <c r="B23691" s="2" t="s">
        <v>295</v>
      </c>
      <c r="C23691" s="429">
        <v>9.0110799999999998</v>
      </c>
      <c r="D23691" s="429">
        <v>1.829385</v>
      </c>
      <c r="E23691" s="429">
        <v>7.1816949999999995</v>
      </c>
      <c r="F23691" s="429">
        <v>32.997338999999997</v>
      </c>
    </row>
    <row r="23692" spans="1:6" x14ac:dyDescent="0.3">
      <c r="A23692" s="336">
        <v>75013</v>
      </c>
      <c r="B23692" s="2" t="s">
        <v>295</v>
      </c>
      <c r="C23692" s="429">
        <v>8.7777759999999994</v>
      </c>
      <c r="D23692" s="429">
        <v>1.995009</v>
      </c>
      <c r="E23692" s="429">
        <v>6.7827669999999998</v>
      </c>
      <c r="F23692" s="429">
        <v>29.445257999999995</v>
      </c>
    </row>
    <row r="23693" spans="1:6" x14ac:dyDescent="0.3">
      <c r="A23693" s="336">
        <v>75019</v>
      </c>
      <c r="B23693" s="2" t="s">
        <v>295</v>
      </c>
      <c r="C23693" s="429">
        <v>9.0782070000000008</v>
      </c>
      <c r="D23693" s="429">
        <v>1.7722830000000001</v>
      </c>
      <c r="E23693" s="429">
        <v>7.305924000000001</v>
      </c>
      <c r="F23693" s="429">
        <v>34.567675999999992</v>
      </c>
    </row>
    <row r="23694" spans="1:6" x14ac:dyDescent="0.3">
      <c r="A23694" s="336">
        <v>75020</v>
      </c>
      <c r="B23694" s="2" t="s">
        <v>295</v>
      </c>
      <c r="C23694" s="429">
        <v>8.6384089999999993</v>
      </c>
      <c r="D23694" s="429">
        <v>2.3253849999999998</v>
      </c>
      <c r="E23694" s="429">
        <v>6.3130239999999995</v>
      </c>
      <c r="F23694" s="429">
        <v>27.033769000000007</v>
      </c>
    </row>
    <row r="23695" spans="1:6" x14ac:dyDescent="0.3">
      <c r="A23695" s="336">
        <v>75021</v>
      </c>
      <c r="B23695" s="2" t="s">
        <v>295</v>
      </c>
      <c r="C23695" s="429">
        <v>8.5379249999999995</v>
      </c>
      <c r="D23695" s="429">
        <v>2.3148029999999999</v>
      </c>
      <c r="E23695" s="429">
        <v>6.223122</v>
      </c>
      <c r="F23695" s="429">
        <v>25.309787999999998</v>
      </c>
    </row>
    <row r="23696" spans="1:6" x14ac:dyDescent="0.3">
      <c r="A23696" s="336">
        <v>75022</v>
      </c>
      <c r="B23696" s="2" t="s">
        <v>295</v>
      </c>
      <c r="C23696" s="429">
        <v>9.126538</v>
      </c>
      <c r="D23696" s="429">
        <v>1.8105260000000001</v>
      </c>
      <c r="E23696" s="429">
        <v>7.3160119999999997</v>
      </c>
      <c r="F23696" s="429">
        <v>35.266574999999989</v>
      </c>
    </row>
    <row r="23697" spans="1:6" x14ac:dyDescent="0.3">
      <c r="A23697" s="336">
        <v>75023</v>
      </c>
      <c r="B23697" s="2" t="s">
        <v>295</v>
      </c>
      <c r="C23697" s="429">
        <v>8.8351629999999997</v>
      </c>
      <c r="D23697" s="429">
        <v>1.9436899999999999</v>
      </c>
      <c r="E23697" s="429">
        <v>6.8914729999999995</v>
      </c>
      <c r="F23697" s="429">
        <v>30.177533000000007</v>
      </c>
    </row>
    <row r="23698" spans="1:6" x14ac:dyDescent="0.3">
      <c r="A23698" s="336">
        <v>75024</v>
      </c>
      <c r="B23698" s="2" t="s">
        <v>295</v>
      </c>
      <c r="C23698" s="429">
        <v>8.907159</v>
      </c>
      <c r="D23698" s="429">
        <v>1.9212910000000001</v>
      </c>
      <c r="E23698" s="429">
        <v>6.985868</v>
      </c>
      <c r="F23698" s="429">
        <v>31.159524000000001</v>
      </c>
    </row>
    <row r="23699" spans="1:6" x14ac:dyDescent="0.3">
      <c r="A23699" s="336">
        <v>75025</v>
      </c>
      <c r="B23699" s="2" t="s">
        <v>295</v>
      </c>
      <c r="C23699" s="429">
        <v>8.8312120000000007</v>
      </c>
      <c r="D23699" s="429">
        <v>1.9687220000000001</v>
      </c>
      <c r="E23699" s="429">
        <v>6.8624900000000011</v>
      </c>
      <c r="F23699" s="429">
        <v>30.037948</v>
      </c>
    </row>
    <row r="23700" spans="1:6" x14ac:dyDescent="0.3">
      <c r="A23700" s="336">
        <v>75028</v>
      </c>
      <c r="B23700" s="2" t="s">
        <v>295</v>
      </c>
      <c r="C23700" s="429">
        <v>9.1067809999999998</v>
      </c>
      <c r="D23700" s="429">
        <v>1.813806</v>
      </c>
      <c r="E23700" s="429">
        <v>7.2929750000000002</v>
      </c>
      <c r="F23700" s="429">
        <v>34.735751</v>
      </c>
    </row>
    <row r="23701" spans="1:6" x14ac:dyDescent="0.3">
      <c r="A23701" s="336">
        <v>75032</v>
      </c>
      <c r="B23701" s="2" t="s">
        <v>295</v>
      </c>
      <c r="C23701" s="429">
        <v>8.5448199999999996</v>
      </c>
      <c r="D23701" s="429">
        <v>1.9680759999999999</v>
      </c>
      <c r="E23701" s="429">
        <v>6.5767439999999997</v>
      </c>
      <c r="F23701" s="429">
        <v>27.260291999999993</v>
      </c>
    </row>
    <row r="23702" spans="1:6" x14ac:dyDescent="0.3">
      <c r="A23702" s="336">
        <v>75034</v>
      </c>
      <c r="B23702" s="2" t="s">
        <v>295</v>
      </c>
      <c r="C23702" s="429">
        <v>8.9473730000000007</v>
      </c>
      <c r="D23702" s="429">
        <v>1.9276489999999999</v>
      </c>
      <c r="E23702" s="429">
        <v>7.019724000000001</v>
      </c>
      <c r="F23702" s="429">
        <v>31.723252000000002</v>
      </c>
    </row>
    <row r="23703" spans="1:6" x14ac:dyDescent="0.3">
      <c r="A23703" s="336">
        <v>75035</v>
      </c>
      <c r="B23703" s="2" t="s">
        <v>295</v>
      </c>
      <c r="C23703" s="429">
        <v>8.8482299999999992</v>
      </c>
      <c r="D23703" s="429">
        <v>1.993222</v>
      </c>
      <c r="E23703" s="429">
        <v>6.8550079999999989</v>
      </c>
      <c r="F23703" s="429">
        <v>30.196579000000003</v>
      </c>
    </row>
    <row r="23704" spans="1:6" x14ac:dyDescent="0.3">
      <c r="A23704" s="336">
        <v>75038</v>
      </c>
      <c r="B23704" s="2" t="s">
        <v>295</v>
      </c>
      <c r="C23704" s="429">
        <v>9.0756599999999992</v>
      </c>
      <c r="D23704" s="429">
        <v>1.7277100000000001</v>
      </c>
      <c r="E23704" s="429">
        <v>7.3479499999999991</v>
      </c>
      <c r="F23704" s="429">
        <v>35.030201000000005</v>
      </c>
    </row>
    <row r="23705" spans="1:6" x14ac:dyDescent="0.3">
      <c r="A23705" s="336">
        <v>75039</v>
      </c>
      <c r="B23705" s="2" t="s">
        <v>295</v>
      </c>
      <c r="C23705" s="429">
        <v>9.0591229999999996</v>
      </c>
      <c r="D23705" s="429">
        <v>1.723983</v>
      </c>
      <c r="E23705" s="429">
        <v>7.3351399999999991</v>
      </c>
      <c r="F23705" s="429">
        <v>34.582645999999997</v>
      </c>
    </row>
    <row r="23706" spans="1:6" x14ac:dyDescent="0.3">
      <c r="A23706" s="336">
        <v>75040</v>
      </c>
      <c r="B23706" s="2" t="s">
        <v>295</v>
      </c>
      <c r="C23706" s="429">
        <v>8.7631589999999999</v>
      </c>
      <c r="D23706" s="429">
        <v>1.8771439999999999</v>
      </c>
      <c r="E23706" s="429">
        <v>6.8860150000000004</v>
      </c>
      <c r="F23706" s="429">
        <v>29.71108499999999</v>
      </c>
    </row>
    <row r="23707" spans="1:6" x14ac:dyDescent="0.3">
      <c r="A23707" s="336">
        <v>75041</v>
      </c>
      <c r="B23707" s="2" t="s">
        <v>295</v>
      </c>
      <c r="C23707" s="429">
        <v>8.8059569999999994</v>
      </c>
      <c r="D23707" s="429">
        <v>1.834003</v>
      </c>
      <c r="E23707" s="429">
        <v>6.9719539999999993</v>
      </c>
      <c r="F23707" s="429">
        <v>30.344867999999998</v>
      </c>
    </row>
    <row r="23708" spans="1:6" x14ac:dyDescent="0.3">
      <c r="A23708" s="336">
        <v>75042</v>
      </c>
      <c r="B23708" s="2" t="s">
        <v>295</v>
      </c>
      <c r="C23708" s="429">
        <v>8.8265930000000008</v>
      </c>
      <c r="D23708" s="429">
        <v>1.8450230000000001</v>
      </c>
      <c r="E23708" s="429">
        <v>6.9815700000000005</v>
      </c>
      <c r="F23708" s="429">
        <v>30.478041000000005</v>
      </c>
    </row>
    <row r="23709" spans="1:6" x14ac:dyDescent="0.3">
      <c r="A23709" s="336">
        <v>75043</v>
      </c>
      <c r="B23709" s="2" t="s">
        <v>295</v>
      </c>
      <c r="C23709" s="429">
        <v>8.7327410000000008</v>
      </c>
      <c r="D23709" s="429">
        <v>1.853151</v>
      </c>
      <c r="E23709" s="429">
        <v>6.8795900000000003</v>
      </c>
      <c r="F23709" s="429">
        <v>29.552587999999989</v>
      </c>
    </row>
    <row r="23710" spans="1:6" x14ac:dyDescent="0.3">
      <c r="A23710" s="336">
        <v>75044</v>
      </c>
      <c r="B23710" s="2" t="s">
        <v>295</v>
      </c>
      <c r="C23710" s="429">
        <v>8.7866230000000005</v>
      </c>
      <c r="D23710" s="429">
        <v>1.890134</v>
      </c>
      <c r="E23710" s="429">
        <v>6.8964890000000008</v>
      </c>
      <c r="F23710" s="429">
        <v>29.913164999999992</v>
      </c>
    </row>
    <row r="23711" spans="1:6" x14ac:dyDescent="0.3">
      <c r="A23711" s="336">
        <v>75048</v>
      </c>
      <c r="B23711" s="2" t="s">
        <v>295</v>
      </c>
      <c r="C23711" s="429">
        <v>8.7030130000000003</v>
      </c>
      <c r="D23711" s="429">
        <v>1.922685</v>
      </c>
      <c r="E23711" s="429">
        <v>6.7803280000000008</v>
      </c>
      <c r="F23711" s="429">
        <v>28.964051000000001</v>
      </c>
    </row>
    <row r="23712" spans="1:6" x14ac:dyDescent="0.3">
      <c r="A23712" s="336">
        <v>75050</v>
      </c>
      <c r="B23712" s="2" t="s">
        <v>295</v>
      </c>
      <c r="C23712" s="429">
        <v>9.0789799999999996</v>
      </c>
      <c r="D23712" s="429">
        <v>1.69414</v>
      </c>
      <c r="E23712" s="429">
        <v>7.3848399999999996</v>
      </c>
      <c r="F23712" s="429">
        <v>35.664395000000006</v>
      </c>
    </row>
    <row r="23713" spans="1:6" x14ac:dyDescent="0.3">
      <c r="A23713" s="336">
        <v>75051</v>
      </c>
      <c r="B23713" s="2" t="s">
        <v>295</v>
      </c>
      <c r="C23713" s="429">
        <v>9.0587789999999995</v>
      </c>
      <c r="D23713" s="429">
        <v>1.682372</v>
      </c>
      <c r="E23713" s="429">
        <v>7.3764069999999995</v>
      </c>
      <c r="F23713" s="429">
        <v>35.522330000000011</v>
      </c>
    </row>
    <row r="23714" spans="1:6" x14ac:dyDescent="0.3">
      <c r="A23714" s="336">
        <v>75052</v>
      </c>
      <c r="B23714" s="2" t="s">
        <v>295</v>
      </c>
      <c r="C23714" s="429">
        <v>9.0718859999999992</v>
      </c>
      <c r="D23714" s="429">
        <v>1.6838660000000001</v>
      </c>
      <c r="E23714" s="429">
        <v>7.3880199999999991</v>
      </c>
      <c r="F23714" s="429">
        <v>35.743128999999996</v>
      </c>
    </row>
    <row r="23715" spans="1:6" x14ac:dyDescent="0.3">
      <c r="A23715" s="336">
        <v>75054</v>
      </c>
      <c r="B23715" s="2" t="s">
        <v>295</v>
      </c>
      <c r="C23715" s="429">
        <v>9.0776389999999996</v>
      </c>
      <c r="D23715" s="429">
        <v>1.676866</v>
      </c>
      <c r="E23715" s="429">
        <v>7.4007729999999992</v>
      </c>
      <c r="F23715" s="429">
        <v>35.855232000000001</v>
      </c>
    </row>
    <row r="23716" spans="1:6" x14ac:dyDescent="0.3">
      <c r="A23716" s="336">
        <v>75056</v>
      </c>
      <c r="B23716" s="2" t="s">
        <v>295</v>
      </c>
      <c r="C23716" s="429">
        <v>9.0170580000000005</v>
      </c>
      <c r="D23716" s="429">
        <v>1.851912</v>
      </c>
      <c r="E23716" s="429">
        <v>7.165146</v>
      </c>
      <c r="F23716" s="429">
        <v>32.926624999999987</v>
      </c>
    </row>
    <row r="23717" spans="1:6" x14ac:dyDescent="0.3">
      <c r="A23717" s="336">
        <v>75057</v>
      </c>
      <c r="B23717" s="2" t="s">
        <v>295</v>
      </c>
      <c r="C23717" s="429">
        <v>9.0662230000000008</v>
      </c>
      <c r="D23717" s="429">
        <v>1.822643</v>
      </c>
      <c r="E23717" s="429">
        <v>7.2435800000000006</v>
      </c>
      <c r="F23717" s="429">
        <v>33.873607</v>
      </c>
    </row>
    <row r="23718" spans="1:6" x14ac:dyDescent="0.3">
      <c r="A23718" s="336">
        <v>75058</v>
      </c>
      <c r="B23718" s="2" t="s">
        <v>295</v>
      </c>
      <c r="C23718" s="429">
        <v>8.7692160000000001</v>
      </c>
      <c r="D23718" s="429">
        <v>2.185508</v>
      </c>
      <c r="E23718" s="429">
        <v>6.5837079999999997</v>
      </c>
      <c r="F23718" s="429">
        <v>28.815447000000006</v>
      </c>
    </row>
    <row r="23719" spans="1:6" x14ac:dyDescent="0.3">
      <c r="A23719" s="336">
        <v>75060</v>
      </c>
      <c r="B23719" s="2" t="s">
        <v>295</v>
      </c>
      <c r="C23719" s="429">
        <v>9.0452639999999995</v>
      </c>
      <c r="D23719" s="429">
        <v>1.693929</v>
      </c>
      <c r="E23719" s="429">
        <v>7.3513349999999997</v>
      </c>
      <c r="F23719" s="429">
        <v>34.991174000000001</v>
      </c>
    </row>
    <row r="23720" spans="1:6" x14ac:dyDescent="0.3">
      <c r="A23720" s="336">
        <v>75061</v>
      </c>
      <c r="B23720" s="2" t="s">
        <v>295</v>
      </c>
      <c r="C23720" s="429">
        <v>9.0590309999999992</v>
      </c>
      <c r="D23720" s="429">
        <v>1.7073959999999999</v>
      </c>
      <c r="E23720" s="429">
        <v>7.351634999999999</v>
      </c>
      <c r="F23720" s="429">
        <v>35.023561999999991</v>
      </c>
    </row>
    <row r="23721" spans="1:6" x14ac:dyDescent="0.3">
      <c r="A23721" s="336">
        <v>75062</v>
      </c>
      <c r="B23721" s="2" t="s">
        <v>295</v>
      </c>
      <c r="C23721" s="429">
        <v>9.0573519999999998</v>
      </c>
      <c r="D23721" s="429">
        <v>1.7133130000000001</v>
      </c>
      <c r="E23721" s="429">
        <v>7.3440389999999995</v>
      </c>
      <c r="F23721" s="429">
        <v>34.855256000000011</v>
      </c>
    </row>
    <row r="23722" spans="1:6" x14ac:dyDescent="0.3">
      <c r="A23722" s="336">
        <v>75063</v>
      </c>
      <c r="B23722" s="2" t="s">
        <v>295</v>
      </c>
      <c r="C23722" s="429">
        <v>9.0782790000000002</v>
      </c>
      <c r="D23722" s="429">
        <v>1.746942</v>
      </c>
      <c r="E23722" s="429">
        <v>7.3313370000000004</v>
      </c>
      <c r="F23722" s="429">
        <v>34.773243999999991</v>
      </c>
    </row>
    <row r="23723" spans="1:6" x14ac:dyDescent="0.3">
      <c r="A23723" s="336">
        <v>75065</v>
      </c>
      <c r="B23723" s="2" t="s">
        <v>295</v>
      </c>
      <c r="C23723" s="429">
        <v>9.0739400000000003</v>
      </c>
      <c r="D23723" s="429">
        <v>1.854185</v>
      </c>
      <c r="E23723" s="429">
        <v>7.2197550000000001</v>
      </c>
      <c r="F23723" s="429">
        <v>33.688114999999996</v>
      </c>
    </row>
    <row r="23724" spans="1:6" x14ac:dyDescent="0.3">
      <c r="A23724" s="336">
        <v>75067</v>
      </c>
      <c r="B23724" s="2" t="s">
        <v>295</v>
      </c>
      <c r="C23724" s="429">
        <v>9.0809870000000004</v>
      </c>
      <c r="D23724" s="429">
        <v>1.8032029999999999</v>
      </c>
      <c r="E23724" s="429">
        <v>7.2777840000000005</v>
      </c>
      <c r="F23724" s="429">
        <v>34.350439999999992</v>
      </c>
    </row>
    <row r="23725" spans="1:6" x14ac:dyDescent="0.3">
      <c r="A23725" s="336">
        <v>75068</v>
      </c>
      <c r="B23725" s="2" t="s">
        <v>295</v>
      </c>
      <c r="C23725" s="429">
        <v>9.0186449999999994</v>
      </c>
      <c r="D23725" s="429">
        <v>1.9022859999999999</v>
      </c>
      <c r="E23725" s="429">
        <v>7.1163589999999992</v>
      </c>
      <c r="F23725" s="429">
        <v>32.698164000000006</v>
      </c>
    </row>
    <row r="23726" spans="1:6" x14ac:dyDescent="0.3">
      <c r="A23726" s="336">
        <v>75069</v>
      </c>
      <c r="B23726" s="2" t="s">
        <v>295</v>
      </c>
      <c r="C23726" s="429">
        <v>8.6688519999999993</v>
      </c>
      <c r="D23726" s="429">
        <v>2.0495390000000002</v>
      </c>
      <c r="E23726" s="429">
        <v>6.6193129999999991</v>
      </c>
      <c r="F23726" s="429">
        <v>28.242519999999999</v>
      </c>
    </row>
    <row r="23727" spans="1:6" x14ac:dyDescent="0.3">
      <c r="A23727" s="336">
        <v>75070</v>
      </c>
      <c r="B23727" s="2" t="s">
        <v>295</v>
      </c>
      <c r="C23727" s="429">
        <v>8.7661060000000006</v>
      </c>
      <c r="D23727" s="429">
        <v>2.0302850000000001</v>
      </c>
      <c r="E23727" s="429">
        <v>6.7358210000000005</v>
      </c>
      <c r="F23727" s="429">
        <v>29.213839000000004</v>
      </c>
    </row>
    <row r="23728" spans="1:6" x14ac:dyDescent="0.3">
      <c r="A23728" s="336">
        <v>75071</v>
      </c>
      <c r="B23728" s="2" t="s">
        <v>295</v>
      </c>
      <c r="C23728" s="429">
        <v>8.6854619999999993</v>
      </c>
      <c r="D23728" s="429">
        <v>2.0938889999999999</v>
      </c>
      <c r="E23728" s="429">
        <v>6.5915729999999995</v>
      </c>
      <c r="F23728" s="429">
        <v>28.178038999999991</v>
      </c>
    </row>
    <row r="23729" spans="1:6" x14ac:dyDescent="0.3">
      <c r="A23729" s="336">
        <v>75074</v>
      </c>
      <c r="B23729" s="2" t="s">
        <v>295</v>
      </c>
      <c r="C23729" s="429">
        <v>8.7804819999999992</v>
      </c>
      <c r="D23729" s="429">
        <v>1.9400580000000001</v>
      </c>
      <c r="E23729" s="429">
        <v>6.8404239999999987</v>
      </c>
      <c r="F23729" s="429">
        <v>29.680517999999996</v>
      </c>
    </row>
    <row r="23730" spans="1:6" x14ac:dyDescent="0.3">
      <c r="A23730" s="336">
        <v>75075</v>
      </c>
      <c r="B23730" s="2" t="s">
        <v>295</v>
      </c>
      <c r="C23730" s="429">
        <v>8.8547049999999992</v>
      </c>
      <c r="D23730" s="429">
        <v>1.9105099999999999</v>
      </c>
      <c r="E23730" s="429">
        <v>6.9441949999999988</v>
      </c>
      <c r="F23730" s="429">
        <v>30.510264000000003</v>
      </c>
    </row>
    <row r="23731" spans="1:6" x14ac:dyDescent="0.3">
      <c r="A23731" s="336">
        <v>75076</v>
      </c>
      <c r="B23731" s="2" t="s">
        <v>295</v>
      </c>
      <c r="C23731" s="429">
        <v>8.6860890000000008</v>
      </c>
      <c r="D23731" s="429">
        <v>2.2950499999999998</v>
      </c>
      <c r="E23731" s="429">
        <v>6.391039000000001</v>
      </c>
      <c r="F23731" s="429">
        <v>28.127143</v>
      </c>
    </row>
    <row r="23732" spans="1:6" x14ac:dyDescent="0.3">
      <c r="A23732" s="336">
        <v>75077</v>
      </c>
      <c r="B23732" s="2" t="s">
        <v>295</v>
      </c>
      <c r="C23732" s="429">
        <v>9.1052879999999998</v>
      </c>
      <c r="D23732" s="429">
        <v>1.8315330000000001</v>
      </c>
      <c r="E23732" s="429">
        <v>7.2737549999999995</v>
      </c>
      <c r="F23732" s="429">
        <v>34.441580999999999</v>
      </c>
    </row>
    <row r="23733" spans="1:6" x14ac:dyDescent="0.3">
      <c r="A23733" s="336">
        <v>75078</v>
      </c>
      <c r="B23733" s="2" t="s">
        <v>295</v>
      </c>
      <c r="C23733" s="429">
        <v>8.8561829999999997</v>
      </c>
      <c r="D23733" s="429">
        <v>2.0257670000000001</v>
      </c>
      <c r="E23733" s="429">
        <v>6.8304159999999996</v>
      </c>
      <c r="F23733" s="429">
        <v>30.251299000000007</v>
      </c>
    </row>
    <row r="23734" spans="1:6" x14ac:dyDescent="0.3">
      <c r="A23734" s="336">
        <v>75080</v>
      </c>
      <c r="B23734" s="2" t="s">
        <v>295</v>
      </c>
      <c r="C23734" s="429">
        <v>8.876296</v>
      </c>
      <c r="D23734" s="429">
        <v>1.8677699999999999</v>
      </c>
      <c r="E23734" s="429">
        <v>7.0085259999999998</v>
      </c>
      <c r="F23734" s="429">
        <v>30.911802999999988</v>
      </c>
    </row>
    <row r="23735" spans="1:6" x14ac:dyDescent="0.3">
      <c r="A23735" s="336">
        <v>75081</v>
      </c>
      <c r="B23735" s="2" t="s">
        <v>295</v>
      </c>
      <c r="C23735" s="429">
        <v>8.8519360000000002</v>
      </c>
      <c r="D23735" s="429">
        <v>1.8594660000000001</v>
      </c>
      <c r="E23735" s="429">
        <v>6.99247</v>
      </c>
      <c r="F23735" s="429">
        <v>30.680001999999998</v>
      </c>
    </row>
    <row r="23736" spans="1:6" x14ac:dyDescent="0.3">
      <c r="A23736" s="336">
        <v>75082</v>
      </c>
      <c r="B23736" s="2" t="s">
        <v>295</v>
      </c>
      <c r="C23736" s="429">
        <v>8.7862480000000005</v>
      </c>
      <c r="D23736" s="429">
        <v>1.910425</v>
      </c>
      <c r="E23736" s="429">
        <v>6.8758230000000005</v>
      </c>
      <c r="F23736" s="429">
        <v>29.842439999999996</v>
      </c>
    </row>
    <row r="23737" spans="1:6" x14ac:dyDescent="0.3">
      <c r="A23737" s="336">
        <v>75087</v>
      </c>
      <c r="B23737" s="2" t="s">
        <v>295</v>
      </c>
      <c r="C23737" s="429">
        <v>8.5693049999999999</v>
      </c>
      <c r="D23737" s="429">
        <v>1.991738</v>
      </c>
      <c r="E23737" s="429">
        <v>6.5775670000000002</v>
      </c>
      <c r="F23737" s="429">
        <v>27.335589999999996</v>
      </c>
    </row>
    <row r="23738" spans="1:6" x14ac:dyDescent="0.3">
      <c r="A23738" s="336">
        <v>75088</v>
      </c>
      <c r="B23738" s="2" t="s">
        <v>295</v>
      </c>
      <c r="C23738" s="429">
        <v>8.6923580000000005</v>
      </c>
      <c r="D23738" s="429">
        <v>1.8906970000000001</v>
      </c>
      <c r="E23738" s="429">
        <v>6.8016610000000002</v>
      </c>
      <c r="F23738" s="429">
        <v>28.970568000000007</v>
      </c>
    </row>
    <row r="23739" spans="1:6" x14ac:dyDescent="0.3">
      <c r="A23739" s="336">
        <v>75089</v>
      </c>
      <c r="B23739" s="2" t="s">
        <v>295</v>
      </c>
      <c r="C23739" s="429">
        <v>8.6855919999999998</v>
      </c>
      <c r="D23739" s="429">
        <v>1.913843</v>
      </c>
      <c r="E23739" s="429">
        <v>6.7717489999999998</v>
      </c>
      <c r="F23739" s="429">
        <v>28.794556000000007</v>
      </c>
    </row>
    <row r="23740" spans="1:6" x14ac:dyDescent="0.3">
      <c r="A23740" s="336">
        <v>75090</v>
      </c>
      <c r="B23740" s="2" t="s">
        <v>295</v>
      </c>
      <c r="C23740" s="429">
        <v>8.5942089999999993</v>
      </c>
      <c r="D23740" s="429">
        <v>2.3215810000000001</v>
      </c>
      <c r="E23740" s="429">
        <v>6.2726279999999992</v>
      </c>
      <c r="F23740" s="429">
        <v>26.437833000000005</v>
      </c>
    </row>
    <row r="23741" spans="1:6" x14ac:dyDescent="0.3">
      <c r="A23741" s="336">
        <v>75092</v>
      </c>
      <c r="B23741" s="2" t="s">
        <v>295</v>
      </c>
      <c r="C23741" s="429">
        <v>8.6762630000000005</v>
      </c>
      <c r="D23741" s="429">
        <v>2.2929620000000002</v>
      </c>
      <c r="E23741" s="429">
        <v>6.3833010000000003</v>
      </c>
      <c r="F23741" s="429">
        <v>28.329280000000008</v>
      </c>
    </row>
    <row r="23742" spans="1:6" x14ac:dyDescent="0.3">
      <c r="A23742" s="336">
        <v>75093</v>
      </c>
      <c r="B23742" s="2" t="s">
        <v>295</v>
      </c>
      <c r="C23742" s="429">
        <v>8.9224859999999993</v>
      </c>
      <c r="D23742" s="429">
        <v>1.8858820000000001</v>
      </c>
      <c r="E23742" s="429">
        <v>7.0366039999999987</v>
      </c>
      <c r="F23742" s="429">
        <v>31.506189000000003</v>
      </c>
    </row>
    <row r="23743" spans="1:6" x14ac:dyDescent="0.3">
      <c r="A23743" s="336">
        <v>75094</v>
      </c>
      <c r="B23743" s="2" t="s">
        <v>295</v>
      </c>
      <c r="C23743" s="429">
        <v>8.7237950000000009</v>
      </c>
      <c r="D23743" s="429">
        <v>1.9444699999999999</v>
      </c>
      <c r="E23743" s="429">
        <v>6.7793250000000009</v>
      </c>
      <c r="F23743" s="429">
        <v>29.128024000000007</v>
      </c>
    </row>
    <row r="23744" spans="1:6" x14ac:dyDescent="0.3">
      <c r="A23744" s="336">
        <v>75098</v>
      </c>
      <c r="B23744" s="2" t="s">
        <v>295</v>
      </c>
      <c r="C23744" s="429">
        <v>8.6423939999999995</v>
      </c>
      <c r="D23744" s="429">
        <v>1.979811</v>
      </c>
      <c r="E23744" s="429">
        <v>6.6625829999999997</v>
      </c>
      <c r="F23744" s="429">
        <v>28.134022000000009</v>
      </c>
    </row>
    <row r="23745" spans="1:6" x14ac:dyDescent="0.3">
      <c r="A23745" s="336">
        <v>75102</v>
      </c>
      <c r="B23745" s="2" t="s">
        <v>295</v>
      </c>
      <c r="C23745" s="429">
        <v>8.5795060000000003</v>
      </c>
      <c r="D23745" s="429">
        <v>1.523093</v>
      </c>
      <c r="E23745" s="429">
        <v>7.056413</v>
      </c>
      <c r="F23745" s="429">
        <v>30.215296000000013</v>
      </c>
    </row>
    <row r="23746" spans="1:6" x14ac:dyDescent="0.3">
      <c r="A23746" s="336">
        <v>75103</v>
      </c>
      <c r="B23746" s="2" t="s">
        <v>295</v>
      </c>
      <c r="C23746" s="429">
        <v>8.0788849999999996</v>
      </c>
      <c r="D23746" s="429">
        <v>2.064692</v>
      </c>
      <c r="E23746" s="429">
        <v>6.0141929999999997</v>
      </c>
      <c r="F23746" s="429">
        <v>22.40954</v>
      </c>
    </row>
    <row r="23747" spans="1:6" x14ac:dyDescent="0.3">
      <c r="A23747" s="336">
        <v>75104</v>
      </c>
      <c r="B23747" s="2" t="s">
        <v>295</v>
      </c>
      <c r="C23747" s="429">
        <v>8.9915299999999991</v>
      </c>
      <c r="D23747" s="429">
        <v>1.6897059999999999</v>
      </c>
      <c r="E23747" s="429">
        <v>7.301823999999999</v>
      </c>
      <c r="F23747" s="429">
        <v>34.735718999999996</v>
      </c>
    </row>
    <row r="23748" spans="1:6" x14ac:dyDescent="0.3">
      <c r="A23748" s="336">
        <v>75105</v>
      </c>
      <c r="B23748" s="2" t="s">
        <v>295</v>
      </c>
      <c r="C23748" s="429">
        <v>8.4512970000000003</v>
      </c>
      <c r="D23748" s="429">
        <v>1.6654420000000001</v>
      </c>
      <c r="E23748" s="429">
        <v>6.7858549999999997</v>
      </c>
      <c r="F23748" s="429">
        <v>27.695642999999997</v>
      </c>
    </row>
    <row r="23749" spans="1:6" x14ac:dyDescent="0.3">
      <c r="A23749" s="336">
        <v>75109</v>
      </c>
      <c r="B23749" s="2" t="s">
        <v>295</v>
      </c>
      <c r="C23749" s="429">
        <v>8.3271350000000002</v>
      </c>
      <c r="D23749" s="429">
        <v>1.5956999999999999</v>
      </c>
      <c r="E23749" s="429">
        <v>6.7314350000000003</v>
      </c>
      <c r="F23749" s="429">
        <v>26.925264999999996</v>
      </c>
    </row>
    <row r="23750" spans="1:6" x14ac:dyDescent="0.3">
      <c r="A23750" s="336">
        <v>75110</v>
      </c>
      <c r="B23750" s="2" t="s">
        <v>295</v>
      </c>
      <c r="C23750" s="429">
        <v>8.4625070000000004</v>
      </c>
      <c r="D23750" s="429">
        <v>1.5560290000000001</v>
      </c>
      <c r="E23750" s="429">
        <v>6.9064779999999999</v>
      </c>
      <c r="F23750" s="429">
        <v>28.777729999999988</v>
      </c>
    </row>
    <row r="23751" spans="1:6" x14ac:dyDescent="0.3">
      <c r="A23751" s="336">
        <v>75114</v>
      </c>
      <c r="B23751" s="2" t="s">
        <v>295</v>
      </c>
      <c r="C23751" s="429">
        <v>8.5816759999999999</v>
      </c>
      <c r="D23751" s="429">
        <v>1.8104579999999999</v>
      </c>
      <c r="E23751" s="429">
        <v>6.7712180000000002</v>
      </c>
      <c r="F23751" s="429">
        <v>28.398650000000004</v>
      </c>
    </row>
    <row r="23752" spans="1:6" x14ac:dyDescent="0.3">
      <c r="A23752" s="336">
        <v>75115</v>
      </c>
      <c r="B23752" s="2" t="s">
        <v>295</v>
      </c>
      <c r="C23752" s="429">
        <v>8.8856850000000005</v>
      </c>
      <c r="D23752" s="429">
        <v>1.6966220000000001</v>
      </c>
      <c r="E23752" s="429">
        <v>7.1890630000000009</v>
      </c>
      <c r="F23752" s="429">
        <v>33.361488999999992</v>
      </c>
    </row>
    <row r="23753" spans="1:6" x14ac:dyDescent="0.3">
      <c r="A23753" s="336">
        <v>75116</v>
      </c>
      <c r="B23753" s="2" t="s">
        <v>295</v>
      </c>
      <c r="C23753" s="429">
        <v>8.9568659999999998</v>
      </c>
      <c r="D23753" s="429">
        <v>1.6886049999999999</v>
      </c>
      <c r="E23753" s="429">
        <v>7.2682609999999999</v>
      </c>
      <c r="F23753" s="429">
        <v>34.19062499999999</v>
      </c>
    </row>
    <row r="23754" spans="1:6" x14ac:dyDescent="0.3">
      <c r="A23754" s="336">
        <v>75117</v>
      </c>
      <c r="B23754" s="2" t="s">
        <v>295</v>
      </c>
      <c r="C23754" s="429">
        <v>8.0575379999999992</v>
      </c>
      <c r="D23754" s="429">
        <v>2.224726</v>
      </c>
      <c r="E23754" s="429">
        <v>5.8328119999999988</v>
      </c>
      <c r="F23754" s="429">
        <v>21.635954000000005</v>
      </c>
    </row>
    <row r="23755" spans="1:6" x14ac:dyDescent="0.3">
      <c r="A23755" s="336">
        <v>75119</v>
      </c>
      <c r="B23755" s="2" t="s">
        <v>295</v>
      </c>
      <c r="C23755" s="429">
        <v>8.6333520000000004</v>
      </c>
      <c r="D23755" s="429">
        <v>1.621834</v>
      </c>
      <c r="E23755" s="429">
        <v>7.0115180000000006</v>
      </c>
      <c r="F23755" s="429">
        <v>30.322202000000004</v>
      </c>
    </row>
    <row r="23756" spans="1:6" x14ac:dyDescent="0.3">
      <c r="A23756" s="336">
        <v>75124</v>
      </c>
      <c r="B23756" s="2" t="s">
        <v>295</v>
      </c>
      <c r="C23756" s="429">
        <v>8.0911849999999994</v>
      </c>
      <c r="D23756" s="429">
        <v>1.913594</v>
      </c>
      <c r="E23756" s="429">
        <v>6.1775909999999996</v>
      </c>
      <c r="F23756" s="429">
        <v>23.432326999999994</v>
      </c>
    </row>
    <row r="23757" spans="1:6" x14ac:dyDescent="0.3">
      <c r="A23757" s="336">
        <v>75125</v>
      </c>
      <c r="B23757" s="2" t="s">
        <v>295</v>
      </c>
      <c r="C23757" s="429">
        <v>8.7171959999999995</v>
      </c>
      <c r="D23757" s="429">
        <v>1.6847650000000001</v>
      </c>
      <c r="E23757" s="429">
        <v>7.032430999999999</v>
      </c>
      <c r="F23757" s="429">
        <v>30.870918999999994</v>
      </c>
    </row>
    <row r="23758" spans="1:6" x14ac:dyDescent="0.3">
      <c r="A23758" s="336">
        <v>75126</v>
      </c>
      <c r="B23758" s="2" t="s">
        <v>295</v>
      </c>
      <c r="C23758" s="429">
        <v>8.5884769999999993</v>
      </c>
      <c r="D23758" s="429">
        <v>1.875005</v>
      </c>
      <c r="E23758" s="429">
        <v>6.7134719999999994</v>
      </c>
      <c r="F23758" s="429">
        <v>28.150539000000002</v>
      </c>
    </row>
    <row r="23759" spans="1:6" x14ac:dyDescent="0.3">
      <c r="A23759" s="336">
        <v>75127</v>
      </c>
      <c r="B23759" s="2" t="s">
        <v>295</v>
      </c>
      <c r="C23759" s="429">
        <v>7.989687</v>
      </c>
      <c r="D23759" s="429">
        <v>2.241079</v>
      </c>
      <c r="E23759" s="429">
        <v>5.7486079999999999</v>
      </c>
      <c r="F23759" s="429">
        <v>20.957174999999999</v>
      </c>
    </row>
    <row r="23760" spans="1:6" x14ac:dyDescent="0.3">
      <c r="A23760" s="336">
        <v>75134</v>
      </c>
      <c r="B23760" s="2" t="s">
        <v>295</v>
      </c>
      <c r="C23760" s="429">
        <v>8.8397190000000005</v>
      </c>
      <c r="D23760" s="429">
        <v>1.6889050000000001</v>
      </c>
      <c r="E23760" s="429">
        <v>7.1508140000000004</v>
      </c>
      <c r="F23760" s="429">
        <v>32.621794999999999</v>
      </c>
    </row>
    <row r="23761" spans="1:6" x14ac:dyDescent="0.3">
      <c r="A23761" s="336">
        <v>75135</v>
      </c>
      <c r="B23761" s="2" t="s">
        <v>295</v>
      </c>
      <c r="C23761" s="429">
        <v>8.36266</v>
      </c>
      <c r="D23761" s="429">
        <v>2.2495609999999999</v>
      </c>
      <c r="E23761" s="429">
        <v>6.1130990000000001</v>
      </c>
      <c r="F23761" s="429">
        <v>23.814991999999997</v>
      </c>
    </row>
    <row r="23762" spans="1:6" x14ac:dyDescent="0.3">
      <c r="A23762" s="336">
        <v>75137</v>
      </c>
      <c r="B23762" s="2" t="s">
        <v>295</v>
      </c>
      <c r="C23762" s="429">
        <v>8.9406829999999999</v>
      </c>
      <c r="D23762" s="429">
        <v>1.693773</v>
      </c>
      <c r="E23762" s="429">
        <v>7.2469099999999997</v>
      </c>
      <c r="F23762" s="429">
        <v>34.005280999999997</v>
      </c>
    </row>
    <row r="23763" spans="1:6" x14ac:dyDescent="0.3">
      <c r="A23763" s="336">
        <v>75140</v>
      </c>
      <c r="B23763" s="2" t="s">
        <v>295</v>
      </c>
      <c r="C23763" s="429">
        <v>7.930015</v>
      </c>
      <c r="D23763" s="429">
        <v>2.2501989999999998</v>
      </c>
      <c r="E23763" s="429">
        <v>5.6798160000000006</v>
      </c>
      <c r="F23763" s="429">
        <v>20.333456999999996</v>
      </c>
    </row>
    <row r="23764" spans="1:6" x14ac:dyDescent="0.3">
      <c r="A23764" s="336">
        <v>75141</v>
      </c>
      <c r="B23764" s="2" t="s">
        <v>295</v>
      </c>
      <c r="C23764" s="429">
        <v>8.7995999999999999</v>
      </c>
      <c r="D23764" s="429">
        <v>1.7026159999999999</v>
      </c>
      <c r="E23764" s="429">
        <v>7.096984</v>
      </c>
      <c r="F23764" s="429">
        <v>31.703364000000004</v>
      </c>
    </row>
    <row r="23765" spans="1:6" x14ac:dyDescent="0.3">
      <c r="A23765" s="336">
        <v>75142</v>
      </c>
      <c r="B23765" s="2" t="s">
        <v>295</v>
      </c>
      <c r="C23765" s="429">
        <v>8.3745670000000008</v>
      </c>
      <c r="D23765" s="429">
        <v>1.9064319999999999</v>
      </c>
      <c r="E23765" s="429">
        <v>6.4681350000000011</v>
      </c>
      <c r="F23765" s="429">
        <v>25.973984000000009</v>
      </c>
    </row>
    <row r="23766" spans="1:6" x14ac:dyDescent="0.3">
      <c r="A23766" s="336">
        <v>75143</v>
      </c>
      <c r="B23766" s="2" t="s">
        <v>295</v>
      </c>
      <c r="C23766" s="429">
        <v>8.3551059999999993</v>
      </c>
      <c r="D23766" s="429">
        <v>1.7779609999999999</v>
      </c>
      <c r="E23766" s="429">
        <v>6.5771449999999998</v>
      </c>
      <c r="F23766" s="429">
        <v>26.353186999999991</v>
      </c>
    </row>
    <row r="23767" spans="1:6" x14ac:dyDescent="0.3">
      <c r="A23767" s="336">
        <v>75144</v>
      </c>
      <c r="B23767" s="2" t="s">
        <v>295</v>
      </c>
      <c r="C23767" s="429">
        <v>8.2753060000000005</v>
      </c>
      <c r="D23767" s="429">
        <v>1.691392</v>
      </c>
      <c r="E23767" s="429">
        <v>6.583914</v>
      </c>
      <c r="F23767" s="429">
        <v>25.741007999999994</v>
      </c>
    </row>
    <row r="23768" spans="1:6" x14ac:dyDescent="0.3">
      <c r="A23768" s="336">
        <v>75146</v>
      </c>
      <c r="B23768" s="2" t="s">
        <v>295</v>
      </c>
      <c r="C23768" s="429">
        <v>8.7929929999999992</v>
      </c>
      <c r="D23768" s="429">
        <v>1.683076</v>
      </c>
      <c r="E23768" s="429">
        <v>7.1099169999999994</v>
      </c>
      <c r="F23768" s="429">
        <v>32.281474000000003</v>
      </c>
    </row>
    <row r="23769" spans="1:6" x14ac:dyDescent="0.3">
      <c r="A23769" s="336">
        <v>75147</v>
      </c>
      <c r="B23769" s="2" t="s">
        <v>295</v>
      </c>
      <c r="C23769" s="429">
        <v>8.2122700000000002</v>
      </c>
      <c r="D23769" s="429">
        <v>1.901108</v>
      </c>
      <c r="E23769" s="429">
        <v>6.3111620000000004</v>
      </c>
      <c r="F23769" s="429">
        <v>24.577271000000003</v>
      </c>
    </row>
    <row r="23770" spans="1:6" x14ac:dyDescent="0.3">
      <c r="A23770" s="336">
        <v>75148</v>
      </c>
      <c r="B23770" s="2" t="s">
        <v>295</v>
      </c>
      <c r="C23770" s="429">
        <v>8.0919399999999992</v>
      </c>
      <c r="D23770" s="429">
        <v>1.809785</v>
      </c>
      <c r="E23770" s="429">
        <v>6.2821549999999995</v>
      </c>
      <c r="F23770" s="429">
        <v>23.866447999999998</v>
      </c>
    </row>
    <row r="23771" spans="1:6" x14ac:dyDescent="0.3">
      <c r="A23771" s="336">
        <v>75149</v>
      </c>
      <c r="B23771" s="2" t="s">
        <v>295</v>
      </c>
      <c r="C23771" s="429">
        <v>8.7821449999999999</v>
      </c>
      <c r="D23771" s="429">
        <v>1.785722</v>
      </c>
      <c r="E23771" s="429">
        <v>6.9964230000000001</v>
      </c>
      <c r="F23771" s="429">
        <v>30.423165999999995</v>
      </c>
    </row>
    <row r="23772" spans="1:6" x14ac:dyDescent="0.3">
      <c r="A23772" s="336">
        <v>75150</v>
      </c>
      <c r="B23772" s="2" t="s">
        <v>295</v>
      </c>
      <c r="C23772" s="429">
        <v>8.7937360000000009</v>
      </c>
      <c r="D23772" s="429">
        <v>1.803973</v>
      </c>
      <c r="E23772" s="429">
        <v>6.9897630000000008</v>
      </c>
      <c r="F23772" s="429">
        <v>30.418555000000005</v>
      </c>
    </row>
    <row r="23773" spans="1:6" x14ac:dyDescent="0.3">
      <c r="A23773" s="336">
        <v>75152</v>
      </c>
      <c r="B23773" s="2" t="s">
        <v>295</v>
      </c>
      <c r="C23773" s="429">
        <v>8.7328930000000007</v>
      </c>
      <c r="D23773" s="429">
        <v>1.642701</v>
      </c>
      <c r="E23773" s="429">
        <v>7.0901920000000009</v>
      </c>
      <c r="F23773" s="429">
        <v>31.433489000000005</v>
      </c>
    </row>
    <row r="23774" spans="1:6" x14ac:dyDescent="0.3">
      <c r="A23774" s="336">
        <v>75153</v>
      </c>
      <c r="B23774" s="2" t="s">
        <v>295</v>
      </c>
      <c r="C23774" s="429">
        <v>8.3592230000000001</v>
      </c>
      <c r="D23774" s="429">
        <v>1.639421</v>
      </c>
      <c r="E23774" s="429">
        <v>6.7198019999999996</v>
      </c>
      <c r="F23774" s="429">
        <v>26.925001000000002</v>
      </c>
    </row>
    <row r="23775" spans="1:6" x14ac:dyDescent="0.3">
      <c r="A23775" s="336">
        <v>75154</v>
      </c>
      <c r="B23775" s="2" t="s">
        <v>295</v>
      </c>
      <c r="C23775" s="429">
        <v>8.8240689999999997</v>
      </c>
      <c r="D23775" s="429">
        <v>1.673926</v>
      </c>
      <c r="E23775" s="429">
        <v>7.1501429999999999</v>
      </c>
      <c r="F23775" s="429">
        <v>32.780283999999995</v>
      </c>
    </row>
    <row r="23776" spans="1:6" x14ac:dyDescent="0.3">
      <c r="A23776" s="336">
        <v>75155</v>
      </c>
      <c r="B23776" s="2" t="s">
        <v>295</v>
      </c>
      <c r="C23776" s="429">
        <v>8.4488730000000007</v>
      </c>
      <c r="D23776" s="429">
        <v>1.630398</v>
      </c>
      <c r="E23776" s="429">
        <v>6.8184750000000012</v>
      </c>
      <c r="F23776" s="429">
        <v>28.019067999999997</v>
      </c>
    </row>
    <row r="23777" spans="1:6" x14ac:dyDescent="0.3">
      <c r="A23777" s="336">
        <v>75156</v>
      </c>
      <c r="B23777" s="2" t="s">
        <v>295</v>
      </c>
      <c r="C23777" s="429">
        <v>8.1981859999999998</v>
      </c>
      <c r="D23777" s="429">
        <v>1.8140609999999999</v>
      </c>
      <c r="E23777" s="429">
        <v>6.384125</v>
      </c>
      <c r="F23777" s="429">
        <v>24.841391000000002</v>
      </c>
    </row>
    <row r="23778" spans="1:6" x14ac:dyDescent="0.3">
      <c r="A23778" s="336">
        <v>75158</v>
      </c>
      <c r="B23778" s="2" t="s">
        <v>295</v>
      </c>
      <c r="C23778" s="429">
        <v>8.5097550000000002</v>
      </c>
      <c r="D23778" s="429">
        <v>1.7462340000000001</v>
      </c>
      <c r="E23778" s="429">
        <v>6.7635209999999999</v>
      </c>
      <c r="F23778" s="429">
        <v>28.211051999999995</v>
      </c>
    </row>
    <row r="23779" spans="1:6" x14ac:dyDescent="0.3">
      <c r="A23779" s="336">
        <v>75159</v>
      </c>
      <c r="B23779" s="2" t="s">
        <v>295</v>
      </c>
      <c r="C23779" s="429">
        <v>8.6817489999999999</v>
      </c>
      <c r="D23779" s="429">
        <v>1.742693</v>
      </c>
      <c r="E23779" s="429">
        <v>6.9390559999999999</v>
      </c>
      <c r="F23779" s="429">
        <v>29.898026000000005</v>
      </c>
    </row>
    <row r="23780" spans="1:6" x14ac:dyDescent="0.3">
      <c r="A23780" s="336">
        <v>75160</v>
      </c>
      <c r="B23780" s="2" t="s">
        <v>295</v>
      </c>
      <c r="C23780" s="429">
        <v>8.4148969999999998</v>
      </c>
      <c r="D23780" s="429">
        <v>2.009636</v>
      </c>
      <c r="E23780" s="429">
        <v>6.4052609999999994</v>
      </c>
      <c r="F23780" s="429">
        <v>25.860293999999996</v>
      </c>
    </row>
    <row r="23781" spans="1:6" x14ac:dyDescent="0.3">
      <c r="A23781" s="336">
        <v>75161</v>
      </c>
      <c r="B23781" s="2" t="s">
        <v>295</v>
      </c>
      <c r="C23781" s="429">
        <v>8.2953790000000005</v>
      </c>
      <c r="D23781" s="429">
        <v>2.0870989999999998</v>
      </c>
      <c r="E23781" s="429">
        <v>6.2082800000000002</v>
      </c>
      <c r="F23781" s="429">
        <v>24.311911999999992</v>
      </c>
    </row>
    <row r="23782" spans="1:6" x14ac:dyDescent="0.3">
      <c r="A23782" s="336">
        <v>75163</v>
      </c>
      <c r="B23782" s="2" t="s">
        <v>295</v>
      </c>
      <c r="C23782" s="429">
        <v>8.1998979999999992</v>
      </c>
      <c r="D23782" s="429">
        <v>1.756372</v>
      </c>
      <c r="E23782" s="429">
        <v>6.4435259999999994</v>
      </c>
      <c r="F23782" s="429">
        <v>24.945508999999994</v>
      </c>
    </row>
    <row r="23783" spans="1:6" x14ac:dyDescent="0.3">
      <c r="A23783" s="336">
        <v>75165</v>
      </c>
      <c r="B23783" s="2" t="s">
        <v>295</v>
      </c>
      <c r="C23783" s="429">
        <v>8.7856140000000007</v>
      </c>
      <c r="D23783" s="429">
        <v>1.601245</v>
      </c>
      <c r="E23783" s="429">
        <v>7.1843690000000002</v>
      </c>
      <c r="F23783" s="429">
        <v>32.497304999999997</v>
      </c>
    </row>
    <row r="23784" spans="1:6" x14ac:dyDescent="0.3">
      <c r="A23784" s="336">
        <v>75166</v>
      </c>
      <c r="B23784" s="2" t="s">
        <v>295</v>
      </c>
      <c r="C23784" s="429">
        <v>8.5406080000000006</v>
      </c>
      <c r="D23784" s="429">
        <v>2.0400040000000002</v>
      </c>
      <c r="E23784" s="429">
        <v>6.5006040000000009</v>
      </c>
      <c r="F23784" s="429">
        <v>26.729540999999998</v>
      </c>
    </row>
    <row r="23785" spans="1:6" x14ac:dyDescent="0.3">
      <c r="A23785" s="336">
        <v>75167</v>
      </c>
      <c r="B23785" s="2" t="s">
        <v>295</v>
      </c>
      <c r="C23785" s="429">
        <v>8.8726430000000001</v>
      </c>
      <c r="D23785" s="429">
        <v>1.62191</v>
      </c>
      <c r="E23785" s="429">
        <v>7.2507330000000003</v>
      </c>
      <c r="F23785" s="429">
        <v>33.682766000000001</v>
      </c>
    </row>
    <row r="23786" spans="1:6" x14ac:dyDescent="0.3">
      <c r="A23786" s="336">
        <v>75169</v>
      </c>
      <c r="B23786" s="2" t="s">
        <v>295</v>
      </c>
      <c r="C23786" s="429">
        <v>8.1804590000000008</v>
      </c>
      <c r="D23786" s="429">
        <v>2.1654140000000002</v>
      </c>
      <c r="E23786" s="429">
        <v>6.0150450000000006</v>
      </c>
      <c r="F23786" s="429">
        <v>22.834730000000008</v>
      </c>
    </row>
    <row r="23787" spans="1:6" x14ac:dyDescent="0.3">
      <c r="A23787" s="336">
        <v>75172</v>
      </c>
      <c r="B23787" s="2" t="s">
        <v>295</v>
      </c>
      <c r="C23787" s="429">
        <v>8.7688810000000004</v>
      </c>
      <c r="D23787" s="429">
        <v>1.698035</v>
      </c>
      <c r="E23787" s="429">
        <v>7.0708460000000004</v>
      </c>
      <c r="F23787" s="429">
        <v>31.527436999999985</v>
      </c>
    </row>
    <row r="23788" spans="1:6" x14ac:dyDescent="0.3">
      <c r="A23788" s="336">
        <v>75173</v>
      </c>
      <c r="B23788" s="2" t="s">
        <v>295</v>
      </c>
      <c r="C23788" s="429">
        <v>8.5044900000000005</v>
      </c>
      <c r="D23788" s="429">
        <v>2.0910839999999999</v>
      </c>
      <c r="E23788" s="429">
        <v>6.4134060000000002</v>
      </c>
      <c r="F23788" s="429">
        <v>26.031735999999988</v>
      </c>
    </row>
    <row r="23789" spans="1:6" x14ac:dyDescent="0.3">
      <c r="A23789" s="336">
        <v>75180</v>
      </c>
      <c r="B23789" s="2" t="s">
        <v>295</v>
      </c>
      <c r="C23789" s="429">
        <v>8.7819699999999994</v>
      </c>
      <c r="D23789" s="429">
        <v>1.756848</v>
      </c>
      <c r="E23789" s="429">
        <v>7.0251219999999996</v>
      </c>
      <c r="F23789" s="429">
        <v>30.690590999999998</v>
      </c>
    </row>
    <row r="23790" spans="1:6" x14ac:dyDescent="0.3">
      <c r="A23790" s="336">
        <v>75181</v>
      </c>
      <c r="B23790" s="2" t="s">
        <v>295</v>
      </c>
      <c r="C23790" s="429">
        <v>8.7126830000000002</v>
      </c>
      <c r="D23790" s="429">
        <v>1.797444</v>
      </c>
      <c r="E23790" s="429">
        <v>6.9152389999999997</v>
      </c>
      <c r="F23790" s="429">
        <v>29.737468000000003</v>
      </c>
    </row>
    <row r="23791" spans="1:6" x14ac:dyDescent="0.3">
      <c r="A23791" s="336">
        <v>75182</v>
      </c>
      <c r="B23791" s="2" t="s">
        <v>295</v>
      </c>
      <c r="C23791" s="429">
        <v>8.7094860000000001</v>
      </c>
      <c r="D23791" s="429">
        <v>1.8375969999999999</v>
      </c>
      <c r="E23791" s="429">
        <v>6.8718890000000004</v>
      </c>
      <c r="F23791" s="429">
        <v>29.437986999999996</v>
      </c>
    </row>
    <row r="23792" spans="1:6" x14ac:dyDescent="0.3">
      <c r="A23792" s="336">
        <v>75189</v>
      </c>
      <c r="B23792" s="2" t="s">
        <v>295</v>
      </c>
      <c r="C23792" s="429">
        <v>8.4470089999999995</v>
      </c>
      <c r="D23792" s="429">
        <v>2.1138979999999998</v>
      </c>
      <c r="E23792" s="429">
        <v>6.3331109999999997</v>
      </c>
      <c r="F23792" s="429">
        <v>25.405456000000001</v>
      </c>
    </row>
    <row r="23793" spans="1:6" x14ac:dyDescent="0.3">
      <c r="A23793" s="336">
        <v>75201</v>
      </c>
      <c r="B23793" s="2" t="s">
        <v>295</v>
      </c>
      <c r="C23793" s="429">
        <v>8.9617500000000003</v>
      </c>
      <c r="D23793" s="429">
        <v>1.712839</v>
      </c>
      <c r="E23793" s="429">
        <v>7.2489110000000005</v>
      </c>
      <c r="F23793" s="429">
        <v>32.981881000000001</v>
      </c>
    </row>
    <row r="23794" spans="1:6" x14ac:dyDescent="0.3">
      <c r="A23794" s="336">
        <v>75202</v>
      </c>
      <c r="B23794" s="2" t="s">
        <v>295</v>
      </c>
      <c r="C23794" s="429">
        <v>8.9649370000000008</v>
      </c>
      <c r="D23794" s="429">
        <v>1.7078260000000001</v>
      </c>
      <c r="E23794" s="429">
        <v>7.257111000000001</v>
      </c>
      <c r="F23794" s="429">
        <v>33.101332000000014</v>
      </c>
    </row>
    <row r="23795" spans="1:6" x14ac:dyDescent="0.3">
      <c r="A23795" s="336">
        <v>75203</v>
      </c>
      <c r="B23795" s="2" t="s">
        <v>295</v>
      </c>
      <c r="C23795" s="429">
        <v>8.9584010000000003</v>
      </c>
      <c r="D23795" s="429">
        <v>1.6895629999999999</v>
      </c>
      <c r="E23795" s="429">
        <v>7.2688380000000006</v>
      </c>
      <c r="F23795" s="429">
        <v>33.208334000000008</v>
      </c>
    </row>
    <row r="23796" spans="1:6" x14ac:dyDescent="0.3">
      <c r="A23796" s="336">
        <v>75204</v>
      </c>
      <c r="B23796" s="2" t="s">
        <v>295</v>
      </c>
      <c r="C23796" s="429">
        <v>8.9551979999999993</v>
      </c>
      <c r="D23796" s="429">
        <v>1.7240089999999999</v>
      </c>
      <c r="E23796" s="429">
        <v>7.2311889999999996</v>
      </c>
      <c r="F23796" s="429">
        <v>32.778897999999998</v>
      </c>
    </row>
    <row r="23797" spans="1:6" x14ac:dyDescent="0.3">
      <c r="A23797" s="336">
        <v>75205</v>
      </c>
      <c r="B23797" s="2" t="s">
        <v>295</v>
      </c>
      <c r="C23797" s="429">
        <v>8.9549050000000001</v>
      </c>
      <c r="D23797" s="429">
        <v>1.74386</v>
      </c>
      <c r="E23797" s="429">
        <v>7.2110450000000004</v>
      </c>
      <c r="F23797" s="429">
        <v>32.653593000000001</v>
      </c>
    </row>
    <row r="23798" spans="1:6" x14ac:dyDescent="0.3">
      <c r="A23798" s="336">
        <v>75206</v>
      </c>
      <c r="B23798" s="2" t="s">
        <v>295</v>
      </c>
      <c r="C23798" s="429">
        <v>8.9401460000000004</v>
      </c>
      <c r="D23798" s="429">
        <v>1.7497910000000001</v>
      </c>
      <c r="E23798" s="429">
        <v>7.1903550000000003</v>
      </c>
      <c r="F23798" s="429">
        <v>32.309507999999994</v>
      </c>
    </row>
    <row r="23799" spans="1:6" x14ac:dyDescent="0.3">
      <c r="A23799" s="336">
        <v>75207</v>
      </c>
      <c r="B23799" s="2" t="s">
        <v>295</v>
      </c>
      <c r="C23799" s="429">
        <v>8.9719599999999993</v>
      </c>
      <c r="D23799" s="429">
        <v>1.703201</v>
      </c>
      <c r="E23799" s="429">
        <v>7.2687589999999993</v>
      </c>
      <c r="F23799" s="429">
        <v>33.315595999999992</v>
      </c>
    </row>
    <row r="23800" spans="1:6" x14ac:dyDescent="0.3">
      <c r="A23800" s="336">
        <v>75208</v>
      </c>
      <c r="B23800" s="2" t="s">
        <v>295</v>
      </c>
      <c r="C23800" s="429">
        <v>8.974945</v>
      </c>
      <c r="D23800" s="429">
        <v>1.686131</v>
      </c>
      <c r="E23800" s="429">
        <v>7.2888140000000003</v>
      </c>
      <c r="F23800" s="429">
        <v>33.662760000000006</v>
      </c>
    </row>
    <row r="23801" spans="1:6" x14ac:dyDescent="0.3">
      <c r="A23801" s="336">
        <v>75209</v>
      </c>
      <c r="B23801" s="2" t="s">
        <v>295</v>
      </c>
      <c r="C23801" s="429">
        <v>8.9735770000000006</v>
      </c>
      <c r="D23801" s="429">
        <v>1.738874</v>
      </c>
      <c r="E23801" s="429">
        <v>7.2347030000000006</v>
      </c>
      <c r="F23801" s="429">
        <v>33.039972000000006</v>
      </c>
    </row>
    <row r="23802" spans="1:6" x14ac:dyDescent="0.3">
      <c r="A23802" s="336">
        <v>75210</v>
      </c>
      <c r="B23802" s="2" t="s">
        <v>295</v>
      </c>
      <c r="C23802" s="429">
        <v>8.9296170000000004</v>
      </c>
      <c r="D23802" s="429">
        <v>1.716602</v>
      </c>
      <c r="E23802" s="429">
        <v>7.2130150000000004</v>
      </c>
      <c r="F23802" s="429">
        <v>32.282009000000002</v>
      </c>
    </row>
    <row r="23803" spans="1:6" x14ac:dyDescent="0.3">
      <c r="A23803" s="336">
        <v>75211</v>
      </c>
      <c r="B23803" s="2" t="s">
        <v>295</v>
      </c>
      <c r="C23803" s="429">
        <v>8.9897369999999999</v>
      </c>
      <c r="D23803" s="429">
        <v>1.675762</v>
      </c>
      <c r="E23803" s="429">
        <v>7.3139750000000001</v>
      </c>
      <c r="F23803" s="429">
        <v>34.400900000000007</v>
      </c>
    </row>
    <row r="23804" spans="1:6" x14ac:dyDescent="0.3">
      <c r="A23804" s="336">
        <v>75212</v>
      </c>
      <c r="B23804" s="2" t="s">
        <v>295</v>
      </c>
      <c r="C23804" s="429">
        <v>8.9975620000000003</v>
      </c>
      <c r="D23804" s="429">
        <v>1.6879729999999999</v>
      </c>
      <c r="E23804" s="429">
        <v>7.3095890000000008</v>
      </c>
      <c r="F23804" s="429">
        <v>34.155921999999997</v>
      </c>
    </row>
    <row r="23805" spans="1:6" x14ac:dyDescent="0.3">
      <c r="A23805" s="336">
        <v>75214</v>
      </c>
      <c r="B23805" s="2" t="s">
        <v>295</v>
      </c>
      <c r="C23805" s="429">
        <v>8.9197109999999995</v>
      </c>
      <c r="D23805" s="429">
        <v>1.7594000000000001</v>
      </c>
      <c r="E23805" s="429">
        <v>7.1603109999999992</v>
      </c>
      <c r="F23805" s="429">
        <v>31.926622999999996</v>
      </c>
    </row>
    <row r="23806" spans="1:6" x14ac:dyDescent="0.3">
      <c r="A23806" s="336">
        <v>75215</v>
      </c>
      <c r="B23806" s="2" t="s">
        <v>295</v>
      </c>
      <c r="C23806" s="429">
        <v>8.9477700000000002</v>
      </c>
      <c r="D23806" s="429">
        <v>1.7000440000000001</v>
      </c>
      <c r="E23806" s="429">
        <v>7.2477260000000001</v>
      </c>
      <c r="F23806" s="429">
        <v>32.738689999999998</v>
      </c>
    </row>
    <row r="23807" spans="1:6" x14ac:dyDescent="0.3">
      <c r="A23807" s="336">
        <v>75216</v>
      </c>
      <c r="B23807" s="2" t="s">
        <v>295</v>
      </c>
      <c r="C23807" s="429">
        <v>8.9270560000000003</v>
      </c>
      <c r="D23807" s="429">
        <v>1.69075</v>
      </c>
      <c r="E23807" s="429">
        <v>7.2363060000000008</v>
      </c>
      <c r="F23807" s="429">
        <v>32.97064300000001</v>
      </c>
    </row>
    <row r="23808" spans="1:6" x14ac:dyDescent="0.3">
      <c r="A23808" s="336">
        <v>75217</v>
      </c>
      <c r="B23808" s="2" t="s">
        <v>295</v>
      </c>
      <c r="C23808" s="429">
        <v>8.8458850000000009</v>
      </c>
      <c r="D23808" s="429">
        <v>1.725266</v>
      </c>
      <c r="E23808" s="429">
        <v>7.1206190000000014</v>
      </c>
      <c r="F23808" s="429">
        <v>31.589936999999995</v>
      </c>
    </row>
    <row r="23809" spans="1:6" x14ac:dyDescent="0.3">
      <c r="A23809" s="336">
        <v>75218</v>
      </c>
      <c r="B23809" s="2" t="s">
        <v>295</v>
      </c>
      <c r="C23809" s="429">
        <v>8.8745180000000001</v>
      </c>
      <c r="D23809" s="429">
        <v>1.7850999999999999</v>
      </c>
      <c r="E23809" s="429">
        <v>7.0894180000000002</v>
      </c>
      <c r="F23809" s="429">
        <v>31.305152000000007</v>
      </c>
    </row>
    <row r="23810" spans="1:6" x14ac:dyDescent="0.3">
      <c r="A23810" s="336">
        <v>75219</v>
      </c>
      <c r="B23810" s="2" t="s">
        <v>295</v>
      </c>
      <c r="C23810" s="429">
        <v>8.9670909999999999</v>
      </c>
      <c r="D23810" s="429">
        <v>1.722747</v>
      </c>
      <c r="E23810" s="429">
        <v>7.2443439999999999</v>
      </c>
      <c r="F23810" s="429">
        <v>33.056134</v>
      </c>
    </row>
    <row r="23811" spans="1:6" x14ac:dyDescent="0.3">
      <c r="A23811" s="336">
        <v>75220</v>
      </c>
      <c r="B23811" s="2" t="s">
        <v>295</v>
      </c>
      <c r="C23811" s="429">
        <v>9.0097140000000007</v>
      </c>
      <c r="D23811" s="429">
        <v>1.726837</v>
      </c>
      <c r="E23811" s="429">
        <v>7.2828770000000009</v>
      </c>
      <c r="F23811" s="429">
        <v>33.73567400000001</v>
      </c>
    </row>
    <row r="23812" spans="1:6" x14ac:dyDescent="0.3">
      <c r="A23812" s="336">
        <v>75223</v>
      </c>
      <c r="B23812" s="2" t="s">
        <v>295</v>
      </c>
      <c r="C23812" s="429">
        <v>8.9310960000000001</v>
      </c>
      <c r="D23812" s="429">
        <v>1.73305</v>
      </c>
      <c r="E23812" s="429">
        <v>7.1980459999999997</v>
      </c>
      <c r="F23812" s="429">
        <v>32.196556000000001</v>
      </c>
    </row>
    <row r="23813" spans="1:6" x14ac:dyDescent="0.3">
      <c r="A23813" s="336">
        <v>75224</v>
      </c>
      <c r="B23813" s="2" t="s">
        <v>295</v>
      </c>
      <c r="C23813" s="429">
        <v>8.9486919999999994</v>
      </c>
      <c r="D23813" s="429">
        <v>1.685173</v>
      </c>
      <c r="E23813" s="429">
        <v>7.2635189999999996</v>
      </c>
      <c r="F23813" s="429">
        <v>33.548899999999982</v>
      </c>
    </row>
    <row r="23814" spans="1:6" x14ac:dyDescent="0.3">
      <c r="A23814" s="336">
        <v>75225</v>
      </c>
      <c r="B23814" s="2" t="s">
        <v>295</v>
      </c>
      <c r="C23814" s="429">
        <v>8.9481179999999991</v>
      </c>
      <c r="D23814" s="429">
        <v>1.7639039999999999</v>
      </c>
      <c r="E23814" s="429">
        <v>7.184213999999999</v>
      </c>
      <c r="F23814" s="429">
        <v>32.401110999999993</v>
      </c>
    </row>
    <row r="23815" spans="1:6" x14ac:dyDescent="0.3">
      <c r="A23815" s="336">
        <v>75226</v>
      </c>
      <c r="B23815" s="2" t="s">
        <v>295</v>
      </c>
      <c r="C23815" s="429">
        <v>8.9523550000000007</v>
      </c>
      <c r="D23815" s="429">
        <v>1.7178530000000001</v>
      </c>
      <c r="E23815" s="429">
        <v>7.2345020000000009</v>
      </c>
      <c r="F23815" s="429">
        <v>32.688909999999993</v>
      </c>
    </row>
    <row r="23816" spans="1:6" x14ac:dyDescent="0.3">
      <c r="A23816" s="336">
        <v>75227</v>
      </c>
      <c r="B23816" s="2" t="s">
        <v>295</v>
      </c>
      <c r="C23816" s="429">
        <v>8.8703800000000008</v>
      </c>
      <c r="D23816" s="429">
        <v>1.746904</v>
      </c>
      <c r="E23816" s="429">
        <v>7.123476000000001</v>
      </c>
      <c r="F23816" s="429">
        <v>31.509200000000011</v>
      </c>
    </row>
    <row r="23817" spans="1:6" x14ac:dyDescent="0.3">
      <c r="A23817" s="336">
        <v>75228</v>
      </c>
      <c r="B23817" s="2" t="s">
        <v>295</v>
      </c>
      <c r="C23817" s="429">
        <v>8.8520050000000001</v>
      </c>
      <c r="D23817" s="429">
        <v>1.783652</v>
      </c>
      <c r="E23817" s="429">
        <v>7.0683530000000001</v>
      </c>
      <c r="F23817" s="429">
        <v>31.101450000000003</v>
      </c>
    </row>
    <row r="23818" spans="1:6" x14ac:dyDescent="0.3">
      <c r="A23818" s="336">
        <v>75229</v>
      </c>
      <c r="B23818" s="2" t="s">
        <v>295</v>
      </c>
      <c r="C23818" s="429">
        <v>9.0042030000000004</v>
      </c>
      <c r="D23818" s="429">
        <v>1.7446280000000001</v>
      </c>
      <c r="E23818" s="429">
        <v>7.2595749999999999</v>
      </c>
      <c r="F23818" s="429">
        <v>33.419244000000006</v>
      </c>
    </row>
    <row r="23819" spans="1:6" x14ac:dyDescent="0.3">
      <c r="A23819" s="336">
        <v>75230</v>
      </c>
      <c r="B23819" s="2" t="s">
        <v>295</v>
      </c>
      <c r="C23819" s="429">
        <v>8.9438549999999992</v>
      </c>
      <c r="D23819" s="429">
        <v>1.785593</v>
      </c>
      <c r="E23819" s="429">
        <v>7.1582619999999988</v>
      </c>
      <c r="F23819" s="429">
        <v>32.195329999999998</v>
      </c>
    </row>
    <row r="23820" spans="1:6" x14ac:dyDescent="0.3">
      <c r="A23820" s="336">
        <v>75231</v>
      </c>
      <c r="B23820" s="2" t="s">
        <v>295</v>
      </c>
      <c r="C23820" s="429">
        <v>8.9120089999999994</v>
      </c>
      <c r="D23820" s="429">
        <v>1.7905359999999999</v>
      </c>
      <c r="E23820" s="429">
        <v>7.1214729999999999</v>
      </c>
      <c r="F23820" s="429">
        <v>31.657270999999994</v>
      </c>
    </row>
    <row r="23821" spans="1:6" x14ac:dyDescent="0.3">
      <c r="A23821" s="336">
        <v>75232</v>
      </c>
      <c r="B23821" s="2" t="s">
        <v>295</v>
      </c>
      <c r="C23821" s="429">
        <v>8.9113939999999996</v>
      </c>
      <c r="D23821" s="429">
        <v>1.689249</v>
      </c>
      <c r="E23821" s="429">
        <v>7.2221449999999994</v>
      </c>
      <c r="F23821" s="429">
        <v>33.36258200000001</v>
      </c>
    </row>
    <row r="23822" spans="1:6" x14ac:dyDescent="0.3">
      <c r="A23822" s="336">
        <v>75233</v>
      </c>
      <c r="B23822" s="2" t="s">
        <v>295</v>
      </c>
      <c r="C23822" s="429">
        <v>8.9590759999999996</v>
      </c>
      <c r="D23822" s="429">
        <v>1.682291</v>
      </c>
      <c r="E23822" s="429">
        <v>7.2767849999999994</v>
      </c>
      <c r="F23822" s="429">
        <v>33.922992999999998</v>
      </c>
    </row>
    <row r="23823" spans="1:6" x14ac:dyDescent="0.3">
      <c r="A23823" s="336">
        <v>75234</v>
      </c>
      <c r="B23823" s="2" t="s">
        <v>295</v>
      </c>
      <c r="C23823" s="429">
        <v>9.0300349999999998</v>
      </c>
      <c r="D23823" s="429">
        <v>1.746305</v>
      </c>
      <c r="E23823" s="429">
        <v>7.2837300000000003</v>
      </c>
      <c r="F23823" s="429">
        <v>33.755624999999995</v>
      </c>
    </row>
    <row r="23824" spans="1:6" x14ac:dyDescent="0.3">
      <c r="A23824" s="336">
        <v>75235</v>
      </c>
      <c r="B23824" s="2" t="s">
        <v>295</v>
      </c>
      <c r="C23824" s="429">
        <v>8.9866989999999998</v>
      </c>
      <c r="D23824" s="429">
        <v>1.7205280000000001</v>
      </c>
      <c r="E23824" s="429">
        <v>7.2661709999999999</v>
      </c>
      <c r="F23824" s="429">
        <v>33.458605999999989</v>
      </c>
    </row>
    <row r="23825" spans="1:6" x14ac:dyDescent="0.3">
      <c r="A23825" s="336">
        <v>75236</v>
      </c>
      <c r="B23825" s="2" t="s">
        <v>295</v>
      </c>
      <c r="C23825" s="429">
        <v>8.9880069999999996</v>
      </c>
      <c r="D23825" s="429">
        <v>1.683359</v>
      </c>
      <c r="E23825" s="429">
        <v>7.3046479999999994</v>
      </c>
      <c r="F23825" s="429">
        <v>34.575621999999996</v>
      </c>
    </row>
    <row r="23826" spans="1:6" x14ac:dyDescent="0.3">
      <c r="A23826" s="336">
        <v>75237</v>
      </c>
      <c r="B23826" s="2" t="s">
        <v>295</v>
      </c>
      <c r="C23826" s="429">
        <v>8.9343559999999993</v>
      </c>
      <c r="D23826" s="429">
        <v>1.6879630000000001</v>
      </c>
      <c r="E23826" s="429">
        <v>7.2463929999999994</v>
      </c>
      <c r="F23826" s="429">
        <v>33.752142000000006</v>
      </c>
    </row>
    <row r="23827" spans="1:6" x14ac:dyDescent="0.3">
      <c r="A23827" s="336">
        <v>75238</v>
      </c>
      <c r="B23827" s="2" t="s">
        <v>295</v>
      </c>
      <c r="C23827" s="429">
        <v>8.8684639999999995</v>
      </c>
      <c r="D23827" s="429">
        <v>1.8090109999999999</v>
      </c>
      <c r="E23827" s="429">
        <v>7.0594529999999995</v>
      </c>
      <c r="F23827" s="429">
        <v>31.098956000000005</v>
      </c>
    </row>
    <row r="23828" spans="1:6" x14ac:dyDescent="0.3">
      <c r="A23828" s="336">
        <v>75240</v>
      </c>
      <c r="B23828" s="2" t="s">
        <v>295</v>
      </c>
      <c r="C23828" s="429">
        <v>8.9342129999999997</v>
      </c>
      <c r="D23828" s="429">
        <v>1.810972</v>
      </c>
      <c r="E23828" s="429">
        <v>7.1232410000000002</v>
      </c>
      <c r="F23828" s="429">
        <v>31.933845000000009</v>
      </c>
    </row>
    <row r="23829" spans="1:6" x14ac:dyDescent="0.3">
      <c r="A23829" s="336">
        <v>75241</v>
      </c>
      <c r="B23829" s="2" t="s">
        <v>295</v>
      </c>
      <c r="C23829" s="429">
        <v>8.8691410000000008</v>
      </c>
      <c r="D23829" s="429">
        <v>1.693343</v>
      </c>
      <c r="E23829" s="429">
        <v>7.1757980000000003</v>
      </c>
      <c r="F23829" s="429">
        <v>32.50820800000001</v>
      </c>
    </row>
    <row r="23830" spans="1:6" x14ac:dyDescent="0.3">
      <c r="A23830" s="336">
        <v>75243</v>
      </c>
      <c r="B23830" s="2" t="s">
        <v>295</v>
      </c>
      <c r="C23830" s="429">
        <v>8.8903929999999995</v>
      </c>
      <c r="D23830" s="429">
        <v>1.819726</v>
      </c>
      <c r="E23830" s="429">
        <v>7.0706669999999994</v>
      </c>
      <c r="F23830" s="429">
        <v>31.256866000000006</v>
      </c>
    </row>
    <row r="23831" spans="1:6" x14ac:dyDescent="0.3">
      <c r="A23831" s="336">
        <v>75244</v>
      </c>
      <c r="B23831" s="2" t="s">
        <v>295</v>
      </c>
      <c r="C23831" s="429">
        <v>8.9811990000000002</v>
      </c>
      <c r="D23831" s="429">
        <v>1.7767729999999999</v>
      </c>
      <c r="E23831" s="429">
        <v>7.2044259999999998</v>
      </c>
      <c r="F23831" s="429">
        <v>32.821359000000001</v>
      </c>
    </row>
    <row r="23832" spans="1:6" x14ac:dyDescent="0.3">
      <c r="A23832" s="336">
        <v>75246</v>
      </c>
      <c r="B23832" s="2" t="s">
        <v>295</v>
      </c>
      <c r="C23832" s="429">
        <v>8.9503170000000001</v>
      </c>
      <c r="D23832" s="429">
        <v>1.722348</v>
      </c>
      <c r="E23832" s="429">
        <v>7.2279689999999999</v>
      </c>
      <c r="F23832" s="429">
        <v>32.631564999999995</v>
      </c>
    </row>
    <row r="23833" spans="1:6" x14ac:dyDescent="0.3">
      <c r="A23833" s="336">
        <v>75247</v>
      </c>
      <c r="B23833" s="2" t="s">
        <v>295</v>
      </c>
      <c r="C23833" s="429">
        <v>9.0019729999999996</v>
      </c>
      <c r="D23833" s="429">
        <v>1.7024090000000001</v>
      </c>
      <c r="E23833" s="429">
        <v>7.2995639999999993</v>
      </c>
      <c r="F23833" s="429">
        <v>33.979559999999992</v>
      </c>
    </row>
    <row r="23834" spans="1:6" x14ac:dyDescent="0.3">
      <c r="A23834" s="336">
        <v>75248</v>
      </c>
      <c r="B23834" s="2" t="s">
        <v>295</v>
      </c>
      <c r="C23834" s="429">
        <v>8.9289550000000002</v>
      </c>
      <c r="D23834" s="429">
        <v>1.8375649999999999</v>
      </c>
      <c r="E23834" s="429">
        <v>7.0913900000000005</v>
      </c>
      <c r="F23834" s="429">
        <v>31.773016999999999</v>
      </c>
    </row>
    <row r="23835" spans="1:6" x14ac:dyDescent="0.3">
      <c r="A23835" s="336">
        <v>75249</v>
      </c>
      <c r="B23835" s="2" t="s">
        <v>295</v>
      </c>
      <c r="C23835" s="429">
        <v>8.9981989999999996</v>
      </c>
      <c r="D23835" s="429">
        <v>1.688696</v>
      </c>
      <c r="E23835" s="429">
        <v>7.3095029999999994</v>
      </c>
      <c r="F23835" s="429">
        <v>34.772069999999999</v>
      </c>
    </row>
    <row r="23836" spans="1:6" x14ac:dyDescent="0.3">
      <c r="A23836" s="336">
        <v>75251</v>
      </c>
      <c r="B23836" s="2" t="s">
        <v>295</v>
      </c>
      <c r="C23836" s="429">
        <v>8.9230619999999998</v>
      </c>
      <c r="D23836" s="429">
        <v>1.8065020000000001</v>
      </c>
      <c r="E23836" s="429">
        <v>7.1165599999999998</v>
      </c>
      <c r="F23836" s="429">
        <v>31.751592000000002</v>
      </c>
    </row>
    <row r="23837" spans="1:6" x14ac:dyDescent="0.3">
      <c r="A23837" s="336">
        <v>75252</v>
      </c>
      <c r="B23837" s="2" t="s">
        <v>295</v>
      </c>
      <c r="C23837" s="429">
        <v>8.914434</v>
      </c>
      <c r="D23837" s="429">
        <v>1.8656280000000001</v>
      </c>
      <c r="E23837" s="429">
        <v>7.0488059999999999</v>
      </c>
      <c r="F23837" s="429">
        <v>31.460329999999999</v>
      </c>
    </row>
    <row r="23838" spans="1:6" x14ac:dyDescent="0.3">
      <c r="A23838" s="336">
        <v>75253</v>
      </c>
      <c r="B23838" s="2" t="s">
        <v>295</v>
      </c>
      <c r="C23838" s="429">
        <v>8.7633080000000003</v>
      </c>
      <c r="D23838" s="429">
        <v>1.739009</v>
      </c>
      <c r="E23838" s="429">
        <v>7.0242990000000001</v>
      </c>
      <c r="F23838" s="429">
        <v>30.769995000000005</v>
      </c>
    </row>
    <row r="23839" spans="1:6" x14ac:dyDescent="0.3">
      <c r="A23839" s="336">
        <v>75254</v>
      </c>
      <c r="B23839" s="2" t="s">
        <v>295</v>
      </c>
      <c r="C23839" s="429">
        <v>8.9413979999999995</v>
      </c>
      <c r="D23839" s="429">
        <v>1.8137890000000001</v>
      </c>
      <c r="E23839" s="429">
        <v>7.1276089999999996</v>
      </c>
      <c r="F23839" s="429">
        <v>32.042091999999997</v>
      </c>
    </row>
    <row r="23840" spans="1:6" x14ac:dyDescent="0.3">
      <c r="A23840" s="336">
        <v>75261</v>
      </c>
      <c r="B23840" s="2" t="s">
        <v>295</v>
      </c>
      <c r="C23840" s="429">
        <v>9.1074280000000005</v>
      </c>
      <c r="D23840" s="429">
        <v>1.750297</v>
      </c>
      <c r="E23840" s="429">
        <v>7.3571310000000008</v>
      </c>
      <c r="F23840" s="429">
        <v>35.574133999999994</v>
      </c>
    </row>
    <row r="23841" spans="1:6" x14ac:dyDescent="0.3">
      <c r="A23841" s="336">
        <v>75287</v>
      </c>
      <c r="B23841" s="2" t="s">
        <v>295</v>
      </c>
      <c r="C23841" s="429">
        <v>8.9652130000000003</v>
      </c>
      <c r="D23841" s="429">
        <v>1.8358760000000001</v>
      </c>
      <c r="E23841" s="429">
        <v>7.1293370000000005</v>
      </c>
      <c r="F23841" s="429">
        <v>32.319642999999992</v>
      </c>
    </row>
    <row r="23842" spans="1:6" x14ac:dyDescent="0.3">
      <c r="A23842" s="336">
        <v>75401</v>
      </c>
      <c r="B23842" s="2" t="s">
        <v>298</v>
      </c>
      <c r="C23842" s="429">
        <v>7.6440929999999998</v>
      </c>
      <c r="D23842" s="429">
        <v>1.7927839999999999</v>
      </c>
      <c r="E23842" s="429">
        <v>5.8513089999999996</v>
      </c>
      <c r="F23842" s="429">
        <v>21.980370000000001</v>
      </c>
    </row>
    <row r="23843" spans="1:6" x14ac:dyDescent="0.3">
      <c r="A23843" s="336">
        <v>75402</v>
      </c>
      <c r="B23843" s="2" t="s">
        <v>298</v>
      </c>
      <c r="C23843" s="429">
        <v>7.648269</v>
      </c>
      <c r="D23843" s="429">
        <v>1.7451620000000001</v>
      </c>
      <c r="E23843" s="429">
        <v>5.9031070000000003</v>
      </c>
      <c r="F23843" s="429">
        <v>22.332940999999984</v>
      </c>
    </row>
    <row r="23844" spans="1:6" x14ac:dyDescent="0.3">
      <c r="A23844" s="336">
        <v>75407</v>
      </c>
      <c r="B23844" s="2" t="s">
        <v>295</v>
      </c>
      <c r="C23844" s="429">
        <v>8.5706539999999993</v>
      </c>
      <c r="D23844" s="429">
        <v>2.080133</v>
      </c>
      <c r="E23844" s="429">
        <v>6.4905209999999993</v>
      </c>
      <c r="F23844" s="429">
        <v>26.862100000000012</v>
      </c>
    </row>
    <row r="23845" spans="1:6" x14ac:dyDescent="0.3">
      <c r="A23845" s="336">
        <v>75409</v>
      </c>
      <c r="B23845" s="2" t="s">
        <v>295</v>
      </c>
      <c r="C23845" s="429">
        <v>8.5783670000000001</v>
      </c>
      <c r="D23845" s="429">
        <v>2.2007110000000001</v>
      </c>
      <c r="E23845" s="429">
        <v>6.377656</v>
      </c>
      <c r="F23845" s="429">
        <v>26.496517000000004</v>
      </c>
    </row>
    <row r="23846" spans="1:6" x14ac:dyDescent="0.3">
      <c r="A23846" s="336">
        <v>75410</v>
      </c>
      <c r="B23846" s="2" t="s">
        <v>298</v>
      </c>
      <c r="C23846" s="429">
        <v>7.3587030000000002</v>
      </c>
      <c r="D23846" s="429">
        <v>1.779358</v>
      </c>
      <c r="E23846" s="429">
        <v>5.579345</v>
      </c>
      <c r="F23846" s="429">
        <v>19.700437000000008</v>
      </c>
    </row>
    <row r="23847" spans="1:6" x14ac:dyDescent="0.3">
      <c r="A23847" s="336">
        <v>75411</v>
      </c>
      <c r="B23847" s="2" t="s">
        <v>295</v>
      </c>
      <c r="C23847" s="429">
        <v>7.8895790000000003</v>
      </c>
      <c r="D23847" s="429">
        <v>2.8582649999999998</v>
      </c>
      <c r="E23847" s="429">
        <v>5.0313140000000001</v>
      </c>
      <c r="F23847" s="429">
        <v>15.933712000000007</v>
      </c>
    </row>
    <row r="23848" spans="1:6" x14ac:dyDescent="0.3">
      <c r="A23848" s="336">
        <v>75412</v>
      </c>
      <c r="B23848" s="2" t="s">
        <v>298</v>
      </c>
      <c r="C23848" s="429">
        <v>7.1313519999999997</v>
      </c>
      <c r="D23848" s="429">
        <v>2.1077020000000002</v>
      </c>
      <c r="E23848" s="429">
        <v>5.0236499999999999</v>
      </c>
      <c r="F23848" s="429">
        <v>14.815109000000007</v>
      </c>
    </row>
    <row r="23849" spans="1:6" x14ac:dyDescent="0.3">
      <c r="A23849" s="336">
        <v>75414</v>
      </c>
      <c r="B23849" s="2" t="s">
        <v>295</v>
      </c>
      <c r="C23849" s="429">
        <v>8.4744189999999993</v>
      </c>
      <c r="D23849" s="429">
        <v>2.3246869999999999</v>
      </c>
      <c r="E23849" s="429">
        <v>6.1497319999999993</v>
      </c>
      <c r="F23849" s="429">
        <v>24.800238999999991</v>
      </c>
    </row>
    <row r="23850" spans="1:6" x14ac:dyDescent="0.3">
      <c r="A23850" s="336">
        <v>75415</v>
      </c>
      <c r="B23850" s="2" t="s">
        <v>298</v>
      </c>
      <c r="C23850" s="429">
        <v>7.4596270000000002</v>
      </c>
      <c r="D23850" s="429">
        <v>1.9979549999999999</v>
      </c>
      <c r="E23850" s="429">
        <v>5.4616720000000001</v>
      </c>
      <c r="F23850" s="429">
        <v>18.729522999999986</v>
      </c>
    </row>
    <row r="23851" spans="1:6" x14ac:dyDescent="0.3">
      <c r="A23851" s="336">
        <v>75416</v>
      </c>
      <c r="B23851" s="2" t="s">
        <v>298</v>
      </c>
      <c r="C23851" s="429">
        <v>7.2465349999999997</v>
      </c>
      <c r="D23851" s="429">
        <v>2.124784</v>
      </c>
      <c r="E23851" s="429">
        <v>5.1217509999999997</v>
      </c>
      <c r="F23851" s="429">
        <v>15.995879999999993</v>
      </c>
    </row>
    <row r="23852" spans="1:6" x14ac:dyDescent="0.3">
      <c r="A23852" s="336">
        <v>75417</v>
      </c>
      <c r="B23852" s="2" t="s">
        <v>298</v>
      </c>
      <c r="C23852" s="429">
        <v>7.160571</v>
      </c>
      <c r="D23852" s="429">
        <v>1.875556</v>
      </c>
      <c r="E23852" s="429">
        <v>5.2850149999999996</v>
      </c>
      <c r="F23852" s="429">
        <v>16.152982999999999</v>
      </c>
    </row>
    <row r="23853" spans="1:6" x14ac:dyDescent="0.3">
      <c r="A23853" s="336">
        <v>75418</v>
      </c>
      <c r="B23853" s="2" t="s">
        <v>295</v>
      </c>
      <c r="C23853" s="429">
        <v>8.3286909999999992</v>
      </c>
      <c r="D23853" s="429">
        <v>2.3980100000000002</v>
      </c>
      <c r="E23853" s="429">
        <v>5.930680999999999</v>
      </c>
      <c r="F23853" s="429">
        <v>22.027203999999998</v>
      </c>
    </row>
    <row r="23854" spans="1:6" x14ac:dyDescent="0.3">
      <c r="A23854" s="336">
        <v>75420</v>
      </c>
      <c r="B23854" s="2" t="s">
        <v>298</v>
      </c>
      <c r="C23854" s="429">
        <v>7.4546570000000001</v>
      </c>
      <c r="D23854" s="429">
        <v>1.8329230000000001</v>
      </c>
      <c r="E23854" s="429">
        <v>5.621734</v>
      </c>
      <c r="F23854" s="429">
        <v>19.278508000000002</v>
      </c>
    </row>
    <row r="23855" spans="1:6" x14ac:dyDescent="0.3">
      <c r="A23855" s="336">
        <v>75421</v>
      </c>
      <c r="B23855" s="2" t="s">
        <v>298</v>
      </c>
      <c r="C23855" s="429">
        <v>7.4081590000000004</v>
      </c>
      <c r="D23855" s="429">
        <v>2.1159500000000002</v>
      </c>
      <c r="E23855" s="429">
        <v>5.2922089999999997</v>
      </c>
      <c r="F23855" s="429">
        <v>17.64565799999999</v>
      </c>
    </row>
    <row r="23856" spans="1:6" x14ac:dyDescent="0.3">
      <c r="A23856" s="336">
        <v>75422</v>
      </c>
      <c r="B23856" s="2" t="s">
        <v>298</v>
      </c>
      <c r="C23856" s="429">
        <v>7.5271400000000002</v>
      </c>
      <c r="D23856" s="429">
        <v>1.8023940000000001</v>
      </c>
      <c r="E23856" s="429">
        <v>5.7247459999999997</v>
      </c>
      <c r="F23856" s="429">
        <v>20.663664000000004</v>
      </c>
    </row>
    <row r="23857" spans="1:6" x14ac:dyDescent="0.3">
      <c r="A23857" s="336">
        <v>75423</v>
      </c>
      <c r="B23857" s="2" t="s">
        <v>295</v>
      </c>
      <c r="C23857" s="429">
        <v>8.3157689999999995</v>
      </c>
      <c r="D23857" s="429">
        <v>2.3477830000000002</v>
      </c>
      <c r="E23857" s="429">
        <v>5.9679859999999998</v>
      </c>
      <c r="F23857" s="429">
        <v>22.380800000000001</v>
      </c>
    </row>
    <row r="23858" spans="1:6" x14ac:dyDescent="0.3">
      <c r="A23858" s="336">
        <v>75424</v>
      </c>
      <c r="B23858" s="2" t="s">
        <v>295</v>
      </c>
      <c r="C23858" s="429">
        <v>8.4638000000000009</v>
      </c>
      <c r="D23858" s="429">
        <v>2.2109450000000002</v>
      </c>
      <c r="E23858" s="429">
        <v>6.2528550000000003</v>
      </c>
      <c r="F23858" s="429">
        <v>24.892060999999998</v>
      </c>
    </row>
    <row r="23859" spans="1:6" x14ac:dyDescent="0.3">
      <c r="A23859" s="336">
        <v>75426</v>
      </c>
      <c r="B23859" s="2" t="s">
        <v>298</v>
      </c>
      <c r="C23859" s="429">
        <v>7.0780260000000004</v>
      </c>
      <c r="D23859" s="429">
        <v>1.930661</v>
      </c>
      <c r="E23859" s="429">
        <v>5.1473650000000006</v>
      </c>
      <c r="F23859" s="429">
        <v>14.908082</v>
      </c>
    </row>
    <row r="23860" spans="1:6" x14ac:dyDescent="0.3">
      <c r="A23860" s="336">
        <v>75428</v>
      </c>
      <c r="B23860" s="2" t="s">
        <v>298</v>
      </c>
      <c r="C23860" s="429">
        <v>7.5203829999999998</v>
      </c>
      <c r="D23860" s="429">
        <v>1.8507210000000001</v>
      </c>
      <c r="E23860" s="429">
        <v>5.6696619999999998</v>
      </c>
      <c r="F23860" s="429">
        <v>20.28120100000001</v>
      </c>
    </row>
    <row r="23861" spans="1:6" x14ac:dyDescent="0.3">
      <c r="A23861" s="336">
        <v>75431</v>
      </c>
      <c r="B23861" s="2" t="s">
        <v>298</v>
      </c>
      <c r="C23861" s="429">
        <v>7.2190219999999998</v>
      </c>
      <c r="D23861" s="429">
        <v>1.8586670000000001</v>
      </c>
      <c r="E23861" s="429">
        <v>5.3603550000000002</v>
      </c>
      <c r="F23861" s="429">
        <v>17.371629000000006</v>
      </c>
    </row>
    <row r="23862" spans="1:6" x14ac:dyDescent="0.3">
      <c r="A23862" s="336">
        <v>75432</v>
      </c>
      <c r="B23862" s="2" t="s">
        <v>298</v>
      </c>
      <c r="C23862" s="429">
        <v>7.3776479999999998</v>
      </c>
      <c r="D23862" s="429">
        <v>1.9316679999999999</v>
      </c>
      <c r="E23862" s="429">
        <v>5.4459799999999996</v>
      </c>
      <c r="F23862" s="429">
        <v>18.140072000000011</v>
      </c>
    </row>
    <row r="23863" spans="1:6" x14ac:dyDescent="0.3">
      <c r="A23863" s="336">
        <v>75433</v>
      </c>
      <c r="B23863" s="2" t="s">
        <v>298</v>
      </c>
      <c r="C23863" s="429">
        <v>7.4768889999999999</v>
      </c>
      <c r="D23863" s="429">
        <v>1.8207450000000001</v>
      </c>
      <c r="E23863" s="429">
        <v>5.6561439999999994</v>
      </c>
      <c r="F23863" s="429">
        <v>19.772767000000002</v>
      </c>
    </row>
    <row r="23864" spans="1:6" x14ac:dyDescent="0.3">
      <c r="A23864" s="336">
        <v>75435</v>
      </c>
      <c r="B23864" s="2" t="s">
        <v>298</v>
      </c>
      <c r="C23864" s="429">
        <v>7.257822</v>
      </c>
      <c r="D23864" s="429">
        <v>1.958175</v>
      </c>
      <c r="E23864" s="429">
        <v>5.2996470000000002</v>
      </c>
      <c r="F23864" s="429">
        <v>16.746292999999987</v>
      </c>
    </row>
    <row r="23865" spans="1:6" x14ac:dyDescent="0.3">
      <c r="A23865" s="336">
        <v>75436</v>
      </c>
      <c r="B23865" s="2" t="s">
        <v>298</v>
      </c>
      <c r="C23865" s="429">
        <v>7.1818379999999999</v>
      </c>
      <c r="D23865" s="429">
        <v>2.0288650000000001</v>
      </c>
      <c r="E23865" s="429">
        <v>5.1529729999999994</v>
      </c>
      <c r="F23865" s="429">
        <v>15.620859000000003</v>
      </c>
    </row>
    <row r="23866" spans="1:6" x14ac:dyDescent="0.3">
      <c r="A23866" s="336">
        <v>75437</v>
      </c>
      <c r="B23866" s="2" t="s">
        <v>298</v>
      </c>
      <c r="C23866" s="429">
        <v>7.3069769999999998</v>
      </c>
      <c r="D23866" s="429">
        <v>1.8642289999999999</v>
      </c>
      <c r="E23866" s="429">
        <v>5.4427479999999999</v>
      </c>
      <c r="F23866" s="429">
        <v>17.760614999999994</v>
      </c>
    </row>
    <row r="23867" spans="1:6" x14ac:dyDescent="0.3">
      <c r="A23867" s="336">
        <v>75438</v>
      </c>
      <c r="B23867" s="2" t="s">
        <v>295</v>
      </c>
      <c r="C23867" s="429">
        <v>8.2281340000000007</v>
      </c>
      <c r="D23867" s="429">
        <v>2.4931920000000001</v>
      </c>
      <c r="E23867" s="429">
        <v>5.7349420000000002</v>
      </c>
      <c r="F23867" s="429">
        <v>20.378007999999987</v>
      </c>
    </row>
    <row r="23868" spans="1:6" x14ac:dyDescent="0.3">
      <c r="A23868" s="336">
        <v>75439</v>
      </c>
      <c r="B23868" s="2" t="s">
        <v>295</v>
      </c>
      <c r="C23868" s="429">
        <v>8.3778760000000005</v>
      </c>
      <c r="D23868" s="429">
        <v>2.3621490000000001</v>
      </c>
      <c r="E23868" s="429">
        <v>6.015727</v>
      </c>
      <c r="F23868" s="429">
        <v>22.945158999999997</v>
      </c>
    </row>
    <row r="23869" spans="1:6" x14ac:dyDescent="0.3">
      <c r="A23869" s="336">
        <v>75440</v>
      </c>
      <c r="B23869" s="2" t="s">
        <v>298</v>
      </c>
      <c r="C23869" s="429">
        <v>7.4522510000000004</v>
      </c>
      <c r="D23869" s="429">
        <v>1.7671520000000001</v>
      </c>
      <c r="E23869" s="429">
        <v>5.6850990000000001</v>
      </c>
      <c r="F23869" s="429">
        <v>20.366505999999987</v>
      </c>
    </row>
    <row r="23870" spans="1:6" x14ac:dyDescent="0.3">
      <c r="A23870" s="336">
        <v>75442</v>
      </c>
      <c r="B23870" s="2" t="s">
        <v>295</v>
      </c>
      <c r="C23870" s="429">
        <v>8.4535450000000001</v>
      </c>
      <c r="D23870" s="429">
        <v>2.172577</v>
      </c>
      <c r="E23870" s="429">
        <v>6.2809679999999997</v>
      </c>
      <c r="F23870" s="429">
        <v>24.836008999999997</v>
      </c>
    </row>
    <row r="23871" spans="1:6" x14ac:dyDescent="0.3">
      <c r="A23871" s="336">
        <v>75446</v>
      </c>
      <c r="B23871" s="2" t="s">
        <v>295</v>
      </c>
      <c r="C23871" s="429">
        <v>8.1754809999999996</v>
      </c>
      <c r="D23871" s="429">
        <v>2.5725389999999999</v>
      </c>
      <c r="E23871" s="429">
        <v>5.6029419999999996</v>
      </c>
      <c r="F23871" s="429">
        <v>19.188085000000001</v>
      </c>
    </row>
    <row r="23872" spans="1:6" x14ac:dyDescent="0.3">
      <c r="A23872" s="336">
        <v>75447</v>
      </c>
      <c r="B23872" s="2" t="s">
        <v>295</v>
      </c>
      <c r="C23872" s="429">
        <v>8.3216180000000008</v>
      </c>
      <c r="D23872" s="429">
        <v>2.3965320000000001</v>
      </c>
      <c r="E23872" s="429">
        <v>5.9250860000000003</v>
      </c>
      <c r="F23872" s="429">
        <v>21.545141999999991</v>
      </c>
    </row>
    <row r="23873" spans="1:6" x14ac:dyDescent="0.3">
      <c r="A23873" s="336">
        <v>75448</v>
      </c>
      <c r="B23873" s="2" t="s">
        <v>298</v>
      </c>
      <c r="C23873" s="429">
        <v>7.4664950000000001</v>
      </c>
      <c r="D23873" s="429">
        <v>1.8869860000000001</v>
      </c>
      <c r="E23873" s="429">
        <v>5.5795089999999998</v>
      </c>
      <c r="F23873" s="429">
        <v>19.406742000000001</v>
      </c>
    </row>
    <row r="23874" spans="1:6" x14ac:dyDescent="0.3">
      <c r="A23874" s="336">
        <v>75449</v>
      </c>
      <c r="B23874" s="2" t="s">
        <v>298</v>
      </c>
      <c r="C23874" s="429">
        <v>7.5155000000000003</v>
      </c>
      <c r="D23874" s="429">
        <v>1.9426410000000001</v>
      </c>
      <c r="E23874" s="429">
        <v>5.5728590000000002</v>
      </c>
      <c r="F23874" s="429">
        <v>19.807929000000001</v>
      </c>
    </row>
    <row r="23875" spans="1:6" x14ac:dyDescent="0.3">
      <c r="A23875" s="336">
        <v>75450</v>
      </c>
      <c r="B23875" s="2" t="s">
        <v>298</v>
      </c>
      <c r="C23875" s="429">
        <v>7.3769220000000004</v>
      </c>
      <c r="D23875" s="429">
        <v>1.9816940000000001</v>
      </c>
      <c r="E23875" s="429">
        <v>5.3952280000000004</v>
      </c>
      <c r="F23875" s="429">
        <v>17.977035000000008</v>
      </c>
    </row>
    <row r="23876" spans="1:6" x14ac:dyDescent="0.3">
      <c r="A23876" s="336">
        <v>75451</v>
      </c>
      <c r="B23876" s="2" t="s">
        <v>298</v>
      </c>
      <c r="C23876" s="429">
        <v>7.0825089999999999</v>
      </c>
      <c r="D23876" s="429">
        <v>1.8790819999999999</v>
      </c>
      <c r="E23876" s="429">
        <v>5.2034269999999996</v>
      </c>
      <c r="F23876" s="429">
        <v>16.219991999999998</v>
      </c>
    </row>
    <row r="23877" spans="1:6" x14ac:dyDescent="0.3">
      <c r="A23877" s="336">
        <v>75452</v>
      </c>
      <c r="B23877" s="2" t="s">
        <v>295</v>
      </c>
      <c r="C23877" s="429">
        <v>8.312932</v>
      </c>
      <c r="D23877" s="429">
        <v>2.3869020000000001</v>
      </c>
      <c r="E23877" s="429">
        <v>5.9260299999999999</v>
      </c>
      <c r="F23877" s="429">
        <v>22.180137000000009</v>
      </c>
    </row>
    <row r="23878" spans="1:6" x14ac:dyDescent="0.3">
      <c r="A23878" s="336">
        <v>75453</v>
      </c>
      <c r="B23878" s="2" t="s">
        <v>298</v>
      </c>
      <c r="C23878" s="429">
        <v>7.5513269999999997</v>
      </c>
      <c r="D23878" s="429">
        <v>1.760988</v>
      </c>
      <c r="E23878" s="429">
        <v>5.7903389999999995</v>
      </c>
      <c r="F23878" s="429">
        <v>21.273464999999987</v>
      </c>
    </row>
    <row r="23879" spans="1:6" x14ac:dyDescent="0.3">
      <c r="A23879" s="336">
        <v>75454</v>
      </c>
      <c r="B23879" s="2" t="s">
        <v>295</v>
      </c>
      <c r="C23879" s="429">
        <v>8.6192159999999998</v>
      </c>
      <c r="D23879" s="429">
        <v>2.1417649999999999</v>
      </c>
      <c r="E23879" s="429">
        <v>6.4774510000000003</v>
      </c>
      <c r="F23879" s="429">
        <v>27.303014000000012</v>
      </c>
    </row>
    <row r="23880" spans="1:6" x14ac:dyDescent="0.3">
      <c r="A23880" s="336">
        <v>75455</v>
      </c>
      <c r="B23880" s="2" t="s">
        <v>298</v>
      </c>
      <c r="C23880" s="429">
        <v>7.0477550000000004</v>
      </c>
      <c r="D23880" s="429">
        <v>1.894628</v>
      </c>
      <c r="E23880" s="429">
        <v>5.1531270000000005</v>
      </c>
      <c r="F23880" s="429">
        <v>15.554566999999999</v>
      </c>
    </row>
    <row r="23881" spans="1:6" x14ac:dyDescent="0.3">
      <c r="A23881" s="336">
        <v>75457</v>
      </c>
      <c r="B23881" s="2" t="s">
        <v>298</v>
      </c>
      <c r="C23881" s="429">
        <v>7.1757039999999996</v>
      </c>
      <c r="D23881" s="429">
        <v>1.861462</v>
      </c>
      <c r="E23881" s="429">
        <v>5.3142420000000001</v>
      </c>
      <c r="F23881" s="429">
        <v>16.674931999999991</v>
      </c>
    </row>
    <row r="23882" spans="1:6" x14ac:dyDescent="0.3">
      <c r="A23882" s="336">
        <v>75459</v>
      </c>
      <c r="B23882" s="2" t="s">
        <v>295</v>
      </c>
      <c r="C23882" s="429">
        <v>8.680472</v>
      </c>
      <c r="D23882" s="429">
        <v>2.2569149999999998</v>
      </c>
      <c r="E23882" s="429">
        <v>6.4235570000000006</v>
      </c>
      <c r="F23882" s="429">
        <v>28.081867000000003</v>
      </c>
    </row>
    <row r="23883" spans="1:6" x14ac:dyDescent="0.3">
      <c r="A23883" s="336">
        <v>75460</v>
      </c>
      <c r="B23883" s="2" t="s">
        <v>298</v>
      </c>
      <c r="C23883" s="429">
        <v>7.3386909999999999</v>
      </c>
      <c r="D23883" s="429">
        <v>2.0599799999999999</v>
      </c>
      <c r="E23883" s="429">
        <v>5.2787109999999995</v>
      </c>
      <c r="F23883" s="429">
        <v>17.327799999999996</v>
      </c>
    </row>
    <row r="23884" spans="1:6" x14ac:dyDescent="0.3">
      <c r="A23884" s="336">
        <v>75462</v>
      </c>
      <c r="B23884" s="2" t="s">
        <v>298</v>
      </c>
      <c r="C23884" s="429">
        <v>7.2916650000000001</v>
      </c>
      <c r="D23884" s="429">
        <v>2.1176590000000002</v>
      </c>
      <c r="E23884" s="429">
        <v>5.1740060000000003</v>
      </c>
      <c r="F23884" s="429">
        <v>16.600192000000007</v>
      </c>
    </row>
    <row r="23885" spans="1:6" x14ac:dyDescent="0.3">
      <c r="A23885" s="336">
        <v>75468</v>
      </c>
      <c r="B23885" s="2" t="s">
        <v>298</v>
      </c>
      <c r="C23885" s="429">
        <v>7.261361</v>
      </c>
      <c r="D23885" s="429">
        <v>2.0091070000000002</v>
      </c>
      <c r="E23885" s="429">
        <v>5.2522539999999998</v>
      </c>
      <c r="F23885" s="429">
        <v>16.558696999999995</v>
      </c>
    </row>
    <row r="23886" spans="1:6" x14ac:dyDescent="0.3">
      <c r="A23886" s="336">
        <v>75469</v>
      </c>
      <c r="B23886" s="2" t="s">
        <v>298</v>
      </c>
      <c r="C23886" s="429">
        <v>7.4643420000000003</v>
      </c>
      <c r="D23886" s="429">
        <v>1.9456560000000001</v>
      </c>
      <c r="E23886" s="429">
        <v>5.5186860000000006</v>
      </c>
      <c r="F23886" s="429">
        <v>19.143146999999999</v>
      </c>
    </row>
    <row r="23887" spans="1:6" x14ac:dyDescent="0.3">
      <c r="A23887" s="336">
        <v>75470</v>
      </c>
      <c r="B23887" s="2" t="s">
        <v>295</v>
      </c>
      <c r="C23887" s="429">
        <v>8.0824359999999995</v>
      </c>
      <c r="D23887" s="429">
        <v>2.6393309999999999</v>
      </c>
      <c r="E23887" s="429">
        <v>5.4431049999999992</v>
      </c>
      <c r="F23887" s="429">
        <v>18.33550300000001</v>
      </c>
    </row>
    <row r="23888" spans="1:6" x14ac:dyDescent="0.3">
      <c r="A23888" s="336">
        <v>75471</v>
      </c>
      <c r="B23888" s="2" t="s">
        <v>298</v>
      </c>
      <c r="C23888" s="429">
        <v>7.2578509999999996</v>
      </c>
      <c r="D23888" s="429">
        <v>1.842638</v>
      </c>
      <c r="E23888" s="429">
        <v>5.4152129999999996</v>
      </c>
      <c r="F23888" s="429">
        <v>17.909677000000002</v>
      </c>
    </row>
    <row r="23889" spans="1:6" x14ac:dyDescent="0.3">
      <c r="A23889" s="336">
        <v>75472</v>
      </c>
      <c r="B23889" s="2" t="s">
        <v>298</v>
      </c>
      <c r="C23889" s="429">
        <v>7.5223209999999998</v>
      </c>
      <c r="D23889" s="429">
        <v>1.7467109999999999</v>
      </c>
      <c r="E23889" s="429">
        <v>5.7756100000000004</v>
      </c>
      <c r="F23889" s="429">
        <v>21.295679</v>
      </c>
    </row>
    <row r="23890" spans="1:6" x14ac:dyDescent="0.3">
      <c r="A23890" s="336">
        <v>75473</v>
      </c>
      <c r="B23890" s="2" t="s">
        <v>295</v>
      </c>
      <c r="C23890" s="429">
        <v>7.9116960000000001</v>
      </c>
      <c r="D23890" s="429">
        <v>2.8001849999999999</v>
      </c>
      <c r="E23890" s="429">
        <v>5.1115110000000001</v>
      </c>
      <c r="F23890" s="429">
        <v>16.434108000000009</v>
      </c>
    </row>
    <row r="23891" spans="1:6" x14ac:dyDescent="0.3">
      <c r="A23891" s="336">
        <v>75474</v>
      </c>
      <c r="B23891" s="2" t="s">
        <v>295</v>
      </c>
      <c r="C23891" s="429">
        <v>8.2734970000000008</v>
      </c>
      <c r="D23891" s="429">
        <v>2.2578109999999998</v>
      </c>
      <c r="E23891" s="429">
        <v>6.0156860000000005</v>
      </c>
      <c r="F23891" s="429">
        <v>23.270688999999997</v>
      </c>
    </row>
    <row r="23892" spans="1:6" x14ac:dyDescent="0.3">
      <c r="A23892" s="336">
        <v>75476</v>
      </c>
      <c r="B23892" s="2" t="s">
        <v>295</v>
      </c>
      <c r="C23892" s="429">
        <v>8.3123900000000006</v>
      </c>
      <c r="D23892" s="429">
        <v>2.4093610000000001</v>
      </c>
      <c r="E23892" s="429">
        <v>5.9030290000000001</v>
      </c>
      <c r="F23892" s="429">
        <v>21.304365999999987</v>
      </c>
    </row>
    <row r="23893" spans="1:6" x14ac:dyDescent="0.3">
      <c r="A23893" s="336">
        <v>75477</v>
      </c>
      <c r="B23893" s="2" t="s">
        <v>295</v>
      </c>
      <c r="C23893" s="429">
        <v>8.0510610000000007</v>
      </c>
      <c r="D23893" s="429">
        <v>2.634998</v>
      </c>
      <c r="E23893" s="429">
        <v>5.4160630000000012</v>
      </c>
      <c r="F23893" s="429">
        <v>18.439513999999996</v>
      </c>
    </row>
    <row r="23894" spans="1:6" x14ac:dyDescent="0.3">
      <c r="A23894" s="336">
        <v>75478</v>
      </c>
      <c r="B23894" s="2" t="s">
        <v>298</v>
      </c>
      <c r="C23894" s="429">
        <v>7.2588400000000002</v>
      </c>
      <c r="D23894" s="429">
        <v>1.861442</v>
      </c>
      <c r="E23894" s="429">
        <v>5.3973979999999999</v>
      </c>
      <c r="F23894" s="429">
        <v>17.362265999999998</v>
      </c>
    </row>
    <row r="23895" spans="1:6" x14ac:dyDescent="0.3">
      <c r="A23895" s="336">
        <v>75479</v>
      </c>
      <c r="B23895" s="2" t="s">
        <v>295</v>
      </c>
      <c r="C23895" s="429">
        <v>8.4060710000000007</v>
      </c>
      <c r="D23895" s="429">
        <v>2.341634</v>
      </c>
      <c r="E23895" s="429">
        <v>6.0644370000000007</v>
      </c>
      <c r="F23895" s="429">
        <v>23.539093999999999</v>
      </c>
    </row>
    <row r="23896" spans="1:6" x14ac:dyDescent="0.3">
      <c r="A23896" s="336">
        <v>75480</v>
      </c>
      <c r="B23896" s="2" t="s">
        <v>298</v>
      </c>
      <c r="C23896" s="429">
        <v>7.1309610000000001</v>
      </c>
      <c r="D23896" s="429">
        <v>1.8712709999999999</v>
      </c>
      <c r="E23896" s="429">
        <v>5.25969</v>
      </c>
      <c r="F23896" s="429">
        <v>16.545757999999999</v>
      </c>
    </row>
    <row r="23897" spans="1:6" x14ac:dyDescent="0.3">
      <c r="A23897" s="336">
        <v>75481</v>
      </c>
      <c r="B23897" s="2" t="s">
        <v>298</v>
      </c>
      <c r="C23897" s="429">
        <v>7.276707</v>
      </c>
      <c r="D23897" s="429">
        <v>1.878906</v>
      </c>
      <c r="E23897" s="429">
        <v>5.3978010000000003</v>
      </c>
      <c r="F23897" s="429">
        <v>17.281036999999991</v>
      </c>
    </row>
    <row r="23898" spans="1:6" x14ac:dyDescent="0.3">
      <c r="A23898" s="336">
        <v>75482</v>
      </c>
      <c r="B23898" s="2" t="s">
        <v>298</v>
      </c>
      <c r="C23898" s="429">
        <v>7.3622160000000001</v>
      </c>
      <c r="D23898" s="429">
        <v>1.85876</v>
      </c>
      <c r="E23898" s="429">
        <v>5.5034559999999999</v>
      </c>
      <c r="F23898" s="429">
        <v>18.337520000000005</v>
      </c>
    </row>
    <row r="23899" spans="1:6" x14ac:dyDescent="0.3">
      <c r="A23899" s="336">
        <v>75486</v>
      </c>
      <c r="B23899" s="2" t="s">
        <v>295</v>
      </c>
      <c r="C23899" s="429">
        <v>8.0407910000000005</v>
      </c>
      <c r="D23899" s="429">
        <v>2.7018620000000002</v>
      </c>
      <c r="E23899" s="429">
        <v>5.3389290000000003</v>
      </c>
      <c r="F23899" s="429">
        <v>17.645721999999992</v>
      </c>
    </row>
    <row r="23900" spans="1:6" x14ac:dyDescent="0.3">
      <c r="A23900" s="336">
        <v>75487</v>
      </c>
      <c r="B23900" s="2" t="s">
        <v>298</v>
      </c>
      <c r="C23900" s="429">
        <v>7.1098809999999997</v>
      </c>
      <c r="D23900" s="429">
        <v>1.857979</v>
      </c>
      <c r="E23900" s="429">
        <v>5.2519019999999994</v>
      </c>
      <c r="F23900" s="429">
        <v>15.987462000000008</v>
      </c>
    </row>
    <row r="23901" spans="1:6" x14ac:dyDescent="0.3">
      <c r="A23901" s="336">
        <v>75488</v>
      </c>
      <c r="B23901" s="2" t="s">
        <v>295</v>
      </c>
      <c r="C23901" s="429">
        <v>8.2396039999999999</v>
      </c>
      <c r="D23901" s="429">
        <v>2.4978180000000001</v>
      </c>
      <c r="E23901" s="429">
        <v>5.7417859999999994</v>
      </c>
      <c r="F23901" s="429">
        <v>19.731463000000012</v>
      </c>
    </row>
    <row r="23902" spans="1:6" x14ac:dyDescent="0.3">
      <c r="A23902" s="336">
        <v>75490</v>
      </c>
      <c r="B23902" s="2" t="s">
        <v>295</v>
      </c>
      <c r="C23902" s="429">
        <v>8.4053170000000001</v>
      </c>
      <c r="D23902" s="429">
        <v>2.3126920000000002</v>
      </c>
      <c r="E23902" s="429">
        <v>6.092625</v>
      </c>
      <c r="F23902" s="429">
        <v>23.804765999999994</v>
      </c>
    </row>
    <row r="23903" spans="1:6" x14ac:dyDescent="0.3">
      <c r="A23903" s="336">
        <v>75491</v>
      </c>
      <c r="B23903" s="2" t="s">
        <v>295</v>
      </c>
      <c r="C23903" s="429">
        <v>8.4578179999999996</v>
      </c>
      <c r="D23903" s="429">
        <v>2.3072300000000001</v>
      </c>
      <c r="E23903" s="429">
        <v>6.1505879999999991</v>
      </c>
      <c r="F23903" s="429">
        <v>24.764281999999994</v>
      </c>
    </row>
    <row r="23904" spans="1:6" x14ac:dyDescent="0.3">
      <c r="A23904" s="336">
        <v>75492</v>
      </c>
      <c r="B23904" s="2" t="s">
        <v>295</v>
      </c>
      <c r="C23904" s="429">
        <v>8.2188580000000009</v>
      </c>
      <c r="D23904" s="429">
        <v>2.519463</v>
      </c>
      <c r="E23904" s="429">
        <v>5.6993950000000009</v>
      </c>
      <c r="F23904" s="429">
        <v>19.999253999999993</v>
      </c>
    </row>
    <row r="23905" spans="1:6" x14ac:dyDescent="0.3">
      <c r="A23905" s="336">
        <v>75493</v>
      </c>
      <c r="B23905" s="2" t="s">
        <v>298</v>
      </c>
      <c r="C23905" s="429">
        <v>7.091018</v>
      </c>
      <c r="D23905" s="429">
        <v>1.8708530000000001</v>
      </c>
      <c r="E23905" s="429">
        <v>5.2201649999999997</v>
      </c>
      <c r="F23905" s="429">
        <v>16.059568000000006</v>
      </c>
    </row>
    <row r="23906" spans="1:6" x14ac:dyDescent="0.3">
      <c r="A23906" s="336">
        <v>75494</v>
      </c>
      <c r="B23906" s="2" t="s">
        <v>298</v>
      </c>
      <c r="C23906" s="429">
        <v>7.1449559999999996</v>
      </c>
      <c r="D23906" s="429">
        <v>1.865766</v>
      </c>
      <c r="E23906" s="429">
        <v>5.2791899999999998</v>
      </c>
      <c r="F23906" s="429">
        <v>16.920731999999994</v>
      </c>
    </row>
    <row r="23907" spans="1:6" x14ac:dyDescent="0.3">
      <c r="A23907" s="336">
        <v>75495</v>
      </c>
      <c r="B23907" s="2" t="s">
        <v>295</v>
      </c>
      <c r="C23907" s="429">
        <v>8.5914549999999998</v>
      </c>
      <c r="D23907" s="429">
        <v>2.2501899999999999</v>
      </c>
      <c r="E23907" s="429">
        <v>6.3412649999999999</v>
      </c>
      <c r="F23907" s="429">
        <v>26.462361000000001</v>
      </c>
    </row>
    <row r="23908" spans="1:6" x14ac:dyDescent="0.3">
      <c r="A23908" s="336">
        <v>75496</v>
      </c>
      <c r="B23908" s="2" t="s">
        <v>298</v>
      </c>
      <c r="C23908" s="429">
        <v>7.5885509999999998</v>
      </c>
      <c r="D23908" s="429">
        <v>1.882841</v>
      </c>
      <c r="E23908" s="429">
        <v>5.7057099999999998</v>
      </c>
      <c r="F23908" s="429">
        <v>20.774477000000005</v>
      </c>
    </row>
    <row r="23909" spans="1:6" x14ac:dyDescent="0.3">
      <c r="A23909" s="336">
        <v>75497</v>
      </c>
      <c r="B23909" s="2" t="s">
        <v>298</v>
      </c>
      <c r="C23909" s="429">
        <v>7.2970259999999998</v>
      </c>
      <c r="D23909" s="429">
        <v>1.8110850000000001</v>
      </c>
      <c r="E23909" s="429">
        <v>5.4859409999999995</v>
      </c>
      <c r="F23909" s="429">
        <v>18.680906</v>
      </c>
    </row>
    <row r="23910" spans="1:6" x14ac:dyDescent="0.3">
      <c r="A23910" s="336">
        <v>75501</v>
      </c>
      <c r="B23910" s="2" t="s">
        <v>298</v>
      </c>
      <c r="C23910" s="429">
        <v>6.7759900000000002</v>
      </c>
      <c r="D23910" s="429">
        <v>2.40286</v>
      </c>
      <c r="E23910" s="429">
        <v>4.3731299999999997</v>
      </c>
      <c r="F23910" s="429">
        <v>13.916578000000008</v>
      </c>
    </row>
    <row r="23911" spans="1:6" x14ac:dyDescent="0.3">
      <c r="A23911" s="336">
        <v>75503</v>
      </c>
      <c r="B23911" s="2" t="s">
        <v>298</v>
      </c>
      <c r="C23911" s="429">
        <v>6.7466299999999997</v>
      </c>
      <c r="D23911" s="429">
        <v>2.4483999999999999</v>
      </c>
      <c r="E23911" s="429">
        <v>4.2982300000000002</v>
      </c>
      <c r="F23911" s="429">
        <v>13.535255000000006</v>
      </c>
    </row>
    <row r="23912" spans="1:6" x14ac:dyDescent="0.3">
      <c r="A23912" s="336">
        <v>75550</v>
      </c>
      <c r="B23912" s="2" t="s">
        <v>298</v>
      </c>
      <c r="C23912" s="429">
        <v>7.0368839999999997</v>
      </c>
      <c r="D23912" s="429">
        <v>1.8961479999999999</v>
      </c>
      <c r="E23912" s="429">
        <v>5.1407359999999995</v>
      </c>
      <c r="F23912" s="429">
        <v>14.905440999999989</v>
      </c>
    </row>
    <row r="23913" spans="1:6" x14ac:dyDescent="0.3">
      <c r="A23913" s="336">
        <v>75551</v>
      </c>
      <c r="B23913" s="2" t="s">
        <v>298</v>
      </c>
      <c r="C23913" s="429">
        <v>6.7431489999999998</v>
      </c>
      <c r="D23913" s="429">
        <v>2.3970980000000002</v>
      </c>
      <c r="E23913" s="429">
        <v>4.3460509999999992</v>
      </c>
      <c r="F23913" s="429">
        <v>13.101846999999992</v>
      </c>
    </row>
    <row r="23914" spans="1:6" x14ac:dyDescent="0.3">
      <c r="A23914" s="336">
        <v>75554</v>
      </c>
      <c r="B23914" s="2" t="s">
        <v>298</v>
      </c>
      <c r="C23914" s="429">
        <v>7.0023270000000002</v>
      </c>
      <c r="D23914" s="429">
        <v>1.955824</v>
      </c>
      <c r="E23914" s="429">
        <v>5.0465030000000004</v>
      </c>
      <c r="F23914" s="429">
        <v>14.609279999999998</v>
      </c>
    </row>
    <row r="23915" spans="1:6" x14ac:dyDescent="0.3">
      <c r="A23915" s="336">
        <v>75555</v>
      </c>
      <c r="B23915" s="2" t="s">
        <v>298</v>
      </c>
      <c r="C23915" s="429">
        <v>6.7452589999999999</v>
      </c>
      <c r="D23915" s="429">
        <v>2.3781560000000002</v>
      </c>
      <c r="E23915" s="429">
        <v>4.3671030000000002</v>
      </c>
      <c r="F23915" s="429">
        <v>12.826923999999998</v>
      </c>
    </row>
    <row r="23916" spans="1:6" x14ac:dyDescent="0.3">
      <c r="A23916" s="336">
        <v>75556</v>
      </c>
      <c r="B23916" s="2" t="s">
        <v>298</v>
      </c>
      <c r="C23916" s="429">
        <v>6.7078189999999998</v>
      </c>
      <c r="D23916" s="429">
        <v>2.4951569999999998</v>
      </c>
      <c r="E23916" s="429">
        <v>4.2126619999999999</v>
      </c>
      <c r="F23916" s="429">
        <v>13.02444100000001</v>
      </c>
    </row>
    <row r="23917" spans="1:6" x14ac:dyDescent="0.3">
      <c r="A23917" s="336">
        <v>75558</v>
      </c>
      <c r="B23917" s="2" t="s">
        <v>298</v>
      </c>
      <c r="C23917" s="429">
        <v>7.0055319999999996</v>
      </c>
      <c r="D23917" s="429">
        <v>1.9318660000000001</v>
      </c>
      <c r="E23917" s="429">
        <v>5.0736659999999993</v>
      </c>
      <c r="F23917" s="429">
        <v>15.248905000000008</v>
      </c>
    </row>
    <row r="23918" spans="1:6" x14ac:dyDescent="0.3">
      <c r="A23918" s="336">
        <v>75559</v>
      </c>
      <c r="B23918" s="2" t="s">
        <v>298</v>
      </c>
      <c r="C23918" s="429">
        <v>6.9149289999999999</v>
      </c>
      <c r="D23918" s="429">
        <v>2.0717089999999998</v>
      </c>
      <c r="E23918" s="429">
        <v>4.8432200000000005</v>
      </c>
      <c r="F23918" s="429">
        <v>14.164795999999996</v>
      </c>
    </row>
    <row r="23919" spans="1:6" x14ac:dyDescent="0.3">
      <c r="A23919" s="336">
        <v>75560</v>
      </c>
      <c r="B23919" s="2" t="s">
        <v>298</v>
      </c>
      <c r="C23919" s="429">
        <v>6.8374280000000001</v>
      </c>
      <c r="D23919" s="429">
        <v>2.2497259999999999</v>
      </c>
      <c r="E23919" s="429">
        <v>4.5877020000000002</v>
      </c>
      <c r="F23919" s="429">
        <v>13.869726999999997</v>
      </c>
    </row>
    <row r="23920" spans="1:6" x14ac:dyDescent="0.3">
      <c r="A23920" s="336">
        <v>75561</v>
      </c>
      <c r="B23920" s="2" t="s">
        <v>298</v>
      </c>
      <c r="C23920" s="429">
        <v>6.7996829999999999</v>
      </c>
      <c r="D23920" s="429">
        <v>2.3193540000000001</v>
      </c>
      <c r="E23920" s="429">
        <v>4.4803289999999993</v>
      </c>
      <c r="F23920" s="429">
        <v>13.718102000000009</v>
      </c>
    </row>
    <row r="23921" spans="1:6" x14ac:dyDescent="0.3">
      <c r="A23921" s="336">
        <v>75563</v>
      </c>
      <c r="B23921" s="2" t="s">
        <v>298</v>
      </c>
      <c r="C23921" s="429">
        <v>6.8201679999999998</v>
      </c>
      <c r="D23921" s="429">
        <v>2.211271</v>
      </c>
      <c r="E23921" s="429">
        <v>4.6088969999999998</v>
      </c>
      <c r="F23921" s="429">
        <v>13.374809999999997</v>
      </c>
    </row>
    <row r="23922" spans="1:6" x14ac:dyDescent="0.3">
      <c r="A23922" s="336">
        <v>75566</v>
      </c>
      <c r="B23922" s="2" t="s">
        <v>298</v>
      </c>
      <c r="C23922" s="429">
        <v>6.8883669999999997</v>
      </c>
      <c r="D23922" s="429">
        <v>2.107396</v>
      </c>
      <c r="E23922" s="429">
        <v>4.7809709999999992</v>
      </c>
      <c r="F23922" s="429">
        <v>14.337714000000005</v>
      </c>
    </row>
    <row r="23923" spans="1:6" x14ac:dyDescent="0.3">
      <c r="A23923" s="336">
        <v>75567</v>
      </c>
      <c r="B23923" s="2" t="s">
        <v>298</v>
      </c>
      <c r="C23923" s="429">
        <v>6.8241350000000001</v>
      </c>
      <c r="D23923" s="429">
        <v>2.2905389999999999</v>
      </c>
      <c r="E23923" s="429">
        <v>4.5335960000000002</v>
      </c>
      <c r="F23923" s="429">
        <v>13.952874999999992</v>
      </c>
    </row>
    <row r="23924" spans="1:6" x14ac:dyDescent="0.3">
      <c r="A23924" s="336">
        <v>75568</v>
      </c>
      <c r="B23924" s="2" t="s">
        <v>298</v>
      </c>
      <c r="C23924" s="429">
        <v>6.935009</v>
      </c>
      <c r="D23924" s="429">
        <v>2.0067020000000002</v>
      </c>
      <c r="E23924" s="429">
        <v>4.9283070000000002</v>
      </c>
      <c r="F23924" s="429">
        <v>14.766519000000009</v>
      </c>
    </row>
    <row r="23925" spans="1:6" x14ac:dyDescent="0.3">
      <c r="A23925" s="336">
        <v>75569</v>
      </c>
      <c r="B23925" s="2" t="s">
        <v>298</v>
      </c>
      <c r="C23925" s="429">
        <v>6.7483139999999997</v>
      </c>
      <c r="D23925" s="429">
        <v>2.4557220000000002</v>
      </c>
      <c r="E23925" s="429">
        <v>4.2925919999999991</v>
      </c>
      <c r="F23925" s="429">
        <v>13.866892999999997</v>
      </c>
    </row>
    <row r="23926" spans="1:6" x14ac:dyDescent="0.3">
      <c r="A23926" s="336">
        <v>75570</v>
      </c>
      <c r="B23926" s="2" t="s">
        <v>298</v>
      </c>
      <c r="C23926" s="429">
        <v>6.8661729999999999</v>
      </c>
      <c r="D23926" s="429">
        <v>2.1884420000000002</v>
      </c>
      <c r="E23926" s="429">
        <v>4.6777309999999996</v>
      </c>
      <c r="F23926" s="429">
        <v>13.956036999999995</v>
      </c>
    </row>
    <row r="23927" spans="1:6" x14ac:dyDescent="0.3">
      <c r="A23927" s="336">
        <v>75571</v>
      </c>
      <c r="B23927" s="2" t="s">
        <v>298</v>
      </c>
      <c r="C23927" s="429">
        <v>6.9718900000000001</v>
      </c>
      <c r="D23927" s="429">
        <v>1.9624539999999999</v>
      </c>
      <c r="E23927" s="429">
        <v>5.009436</v>
      </c>
      <c r="F23927" s="429">
        <v>14.993225000000002</v>
      </c>
    </row>
    <row r="23928" spans="1:6" x14ac:dyDescent="0.3">
      <c r="A23928" s="336">
        <v>75572</v>
      </c>
      <c r="B23928" s="2" t="s">
        <v>298</v>
      </c>
      <c r="C23928" s="429">
        <v>6.7595130000000001</v>
      </c>
      <c r="D23928" s="429">
        <v>2.4306130000000001</v>
      </c>
      <c r="E23928" s="429">
        <v>4.3289</v>
      </c>
      <c r="F23928" s="429">
        <v>13.647846000000001</v>
      </c>
    </row>
    <row r="23929" spans="1:6" x14ac:dyDescent="0.3">
      <c r="A23929" s="336">
        <v>75574</v>
      </c>
      <c r="B23929" s="2" t="s">
        <v>298</v>
      </c>
      <c r="C23929" s="429">
        <v>6.8849330000000002</v>
      </c>
      <c r="D23929" s="429">
        <v>2.102293</v>
      </c>
      <c r="E23929" s="429">
        <v>4.7826400000000007</v>
      </c>
      <c r="F23929" s="429">
        <v>14.040317000000009</v>
      </c>
    </row>
    <row r="23930" spans="1:6" x14ac:dyDescent="0.3">
      <c r="A23930" s="336">
        <v>75601</v>
      </c>
      <c r="B23930" s="2" t="s">
        <v>295</v>
      </c>
      <c r="C23930" s="429">
        <v>7.385866</v>
      </c>
      <c r="D23930" s="429">
        <v>2.4816470000000002</v>
      </c>
      <c r="E23930" s="429">
        <v>4.9042189999999994</v>
      </c>
      <c r="F23930" s="429">
        <v>14.528214999999996</v>
      </c>
    </row>
    <row r="23931" spans="1:6" x14ac:dyDescent="0.3">
      <c r="A23931" s="336">
        <v>75602</v>
      </c>
      <c r="B23931" s="2" t="s">
        <v>295</v>
      </c>
      <c r="C23931" s="429">
        <v>7.3738989999999998</v>
      </c>
      <c r="D23931" s="429">
        <v>2.4820600000000002</v>
      </c>
      <c r="E23931" s="429">
        <v>4.8918389999999992</v>
      </c>
      <c r="F23931" s="429">
        <v>14.300704999999986</v>
      </c>
    </row>
    <row r="23932" spans="1:6" x14ac:dyDescent="0.3">
      <c r="A23932" s="336">
        <v>75603</v>
      </c>
      <c r="B23932" s="2" t="s">
        <v>295</v>
      </c>
      <c r="C23932" s="429">
        <v>7.3790519999999997</v>
      </c>
      <c r="D23932" s="429">
        <v>2.4493670000000001</v>
      </c>
      <c r="E23932" s="429">
        <v>4.9296849999999992</v>
      </c>
      <c r="F23932" s="429">
        <v>14.642494000000013</v>
      </c>
    </row>
    <row r="23933" spans="1:6" x14ac:dyDescent="0.3">
      <c r="A23933" s="336">
        <v>75604</v>
      </c>
      <c r="B23933" s="2" t="s">
        <v>295</v>
      </c>
      <c r="C23933" s="429">
        <v>7.4380680000000003</v>
      </c>
      <c r="D23933" s="429">
        <v>2.4514119999999999</v>
      </c>
      <c r="E23933" s="429">
        <v>4.986656</v>
      </c>
      <c r="F23933" s="429">
        <v>15.15843499999999</v>
      </c>
    </row>
    <row r="23934" spans="1:6" x14ac:dyDescent="0.3">
      <c r="A23934" s="336">
        <v>75605</v>
      </c>
      <c r="B23934" s="2" t="s">
        <v>298</v>
      </c>
      <c r="C23934" s="429">
        <v>6.8779940000000002</v>
      </c>
      <c r="D23934" s="429">
        <v>1.9810110000000001</v>
      </c>
      <c r="E23934" s="429">
        <v>4.8969830000000005</v>
      </c>
      <c r="F23934" s="429">
        <v>14.407218999999998</v>
      </c>
    </row>
    <row r="23935" spans="1:6" x14ac:dyDescent="0.3">
      <c r="A23935" s="336">
        <v>75630</v>
      </c>
      <c r="B23935" s="2" t="s">
        <v>298</v>
      </c>
      <c r="C23935" s="429">
        <v>6.8724280000000002</v>
      </c>
      <c r="D23935" s="429">
        <v>2.0559059999999998</v>
      </c>
      <c r="E23935" s="429">
        <v>4.8165220000000009</v>
      </c>
      <c r="F23935" s="429">
        <v>13.837827999999995</v>
      </c>
    </row>
    <row r="23936" spans="1:6" x14ac:dyDescent="0.3">
      <c r="A23936" s="336">
        <v>75631</v>
      </c>
      <c r="B23936" s="2" t="s">
        <v>295</v>
      </c>
      <c r="C23936" s="429">
        <v>7.2429600000000001</v>
      </c>
      <c r="D23936" s="429">
        <v>2.5197690000000001</v>
      </c>
      <c r="E23936" s="429">
        <v>4.7231909999999999</v>
      </c>
      <c r="F23936" s="429">
        <v>13.580527999999994</v>
      </c>
    </row>
    <row r="23937" spans="1:6" x14ac:dyDescent="0.3">
      <c r="A23937" s="336">
        <v>75633</v>
      </c>
      <c r="B23937" s="2" t="s">
        <v>295</v>
      </c>
      <c r="C23937" s="429">
        <v>7.1571540000000002</v>
      </c>
      <c r="D23937" s="429">
        <v>2.5966209999999998</v>
      </c>
      <c r="E23937" s="429">
        <v>4.5605330000000004</v>
      </c>
      <c r="F23937" s="429">
        <v>13.551615999999996</v>
      </c>
    </row>
    <row r="23938" spans="1:6" x14ac:dyDescent="0.3">
      <c r="A23938" s="336">
        <v>75638</v>
      </c>
      <c r="B23938" s="2" t="s">
        <v>298</v>
      </c>
      <c r="C23938" s="429">
        <v>6.9482049999999997</v>
      </c>
      <c r="D23938" s="429">
        <v>1.985633</v>
      </c>
      <c r="E23938" s="429">
        <v>4.9625719999999998</v>
      </c>
      <c r="F23938" s="429">
        <v>14.733590999999997</v>
      </c>
    </row>
    <row r="23939" spans="1:6" x14ac:dyDescent="0.3">
      <c r="A23939" s="336">
        <v>75639</v>
      </c>
      <c r="B23939" s="2" t="s">
        <v>295</v>
      </c>
      <c r="C23939" s="429">
        <v>7.1533360000000004</v>
      </c>
      <c r="D23939" s="429">
        <v>2.6499139999999999</v>
      </c>
      <c r="E23939" s="429">
        <v>4.5034220000000005</v>
      </c>
      <c r="F23939" s="429">
        <v>12.951563</v>
      </c>
    </row>
    <row r="23940" spans="1:6" x14ac:dyDescent="0.3">
      <c r="A23940" s="336">
        <v>75640</v>
      </c>
      <c r="B23940" s="2" t="s">
        <v>298</v>
      </c>
      <c r="C23940" s="429">
        <v>6.8850579999999999</v>
      </c>
      <c r="D23940" s="429">
        <v>1.993276</v>
      </c>
      <c r="E23940" s="429">
        <v>4.8917820000000001</v>
      </c>
      <c r="F23940" s="429">
        <v>14.27854</v>
      </c>
    </row>
    <row r="23941" spans="1:6" x14ac:dyDescent="0.3">
      <c r="A23941" s="336">
        <v>75643</v>
      </c>
      <c r="B23941" s="2" t="s">
        <v>295</v>
      </c>
      <c r="C23941" s="429">
        <v>7.1165989999999999</v>
      </c>
      <c r="D23941" s="429">
        <v>2.632371</v>
      </c>
      <c r="E23941" s="429">
        <v>4.4842279999999999</v>
      </c>
      <c r="F23941" s="429">
        <v>13.512471999999995</v>
      </c>
    </row>
    <row r="23942" spans="1:6" x14ac:dyDescent="0.3">
      <c r="A23942" s="336">
        <v>75644</v>
      </c>
      <c r="B23942" s="2" t="s">
        <v>298</v>
      </c>
      <c r="C23942" s="429">
        <v>7.0334810000000001</v>
      </c>
      <c r="D23942" s="429">
        <v>1.907619</v>
      </c>
      <c r="E23942" s="429">
        <v>5.1258619999999997</v>
      </c>
      <c r="F23942" s="429">
        <v>15.952029000000003</v>
      </c>
    </row>
    <row r="23943" spans="1:6" x14ac:dyDescent="0.3">
      <c r="A23943" s="336">
        <v>75645</v>
      </c>
      <c r="B23943" s="2" t="s">
        <v>298</v>
      </c>
      <c r="C23943" s="429">
        <v>6.9623840000000001</v>
      </c>
      <c r="D23943" s="429">
        <v>1.9381759999999999</v>
      </c>
      <c r="E23943" s="429">
        <v>5.0242079999999998</v>
      </c>
      <c r="F23943" s="429">
        <v>15.380008000000004</v>
      </c>
    </row>
    <row r="23944" spans="1:6" x14ac:dyDescent="0.3">
      <c r="A23944" s="336">
        <v>75647</v>
      </c>
      <c r="B23944" s="2" t="s">
        <v>295</v>
      </c>
      <c r="C23944" s="429">
        <v>7.51241</v>
      </c>
      <c r="D23944" s="429">
        <v>2.410342</v>
      </c>
      <c r="E23944" s="429">
        <v>5.102068</v>
      </c>
      <c r="F23944" s="429">
        <v>16.026313999999992</v>
      </c>
    </row>
    <row r="23945" spans="1:6" x14ac:dyDescent="0.3">
      <c r="A23945" s="336">
        <v>75650</v>
      </c>
      <c r="B23945" s="2" t="s">
        <v>298</v>
      </c>
      <c r="C23945" s="429">
        <v>6.820068</v>
      </c>
      <c r="D23945" s="429">
        <v>2.022084</v>
      </c>
      <c r="E23945" s="429">
        <v>4.7979839999999996</v>
      </c>
      <c r="F23945" s="429">
        <v>13.60774700000001</v>
      </c>
    </row>
    <row r="23946" spans="1:6" x14ac:dyDescent="0.3">
      <c r="A23946" s="336">
        <v>75651</v>
      </c>
      <c r="B23946" s="2" t="s">
        <v>298</v>
      </c>
      <c r="C23946" s="429">
        <v>6.8122530000000001</v>
      </c>
      <c r="D23946" s="429">
        <v>2.0443820000000001</v>
      </c>
      <c r="E23946" s="429">
        <v>4.7678709999999995</v>
      </c>
      <c r="F23946" s="429">
        <v>13.447772999999998</v>
      </c>
    </row>
    <row r="23947" spans="1:6" x14ac:dyDescent="0.3">
      <c r="A23947" s="336">
        <v>75652</v>
      </c>
      <c r="B23947" s="2" t="s">
        <v>295</v>
      </c>
      <c r="C23947" s="429">
        <v>7.3161319999999996</v>
      </c>
      <c r="D23947" s="429">
        <v>2.426612</v>
      </c>
      <c r="E23947" s="429">
        <v>4.8895199999999992</v>
      </c>
      <c r="F23947" s="429">
        <v>14.855477999999991</v>
      </c>
    </row>
    <row r="23948" spans="1:6" x14ac:dyDescent="0.3">
      <c r="A23948" s="336">
        <v>75654</v>
      </c>
      <c r="B23948" s="2" t="s">
        <v>295</v>
      </c>
      <c r="C23948" s="429">
        <v>7.3007749999999998</v>
      </c>
      <c r="D23948" s="429">
        <v>2.3892639999999998</v>
      </c>
      <c r="E23948" s="429">
        <v>4.911511</v>
      </c>
      <c r="F23948" s="429">
        <v>15.344450000000009</v>
      </c>
    </row>
    <row r="23949" spans="1:6" x14ac:dyDescent="0.3">
      <c r="A23949" s="336">
        <v>75656</v>
      </c>
      <c r="B23949" s="2" t="s">
        <v>298</v>
      </c>
      <c r="C23949" s="429">
        <v>6.8948429999999998</v>
      </c>
      <c r="D23949" s="429">
        <v>2.0655709999999998</v>
      </c>
      <c r="E23949" s="429">
        <v>4.8292719999999996</v>
      </c>
      <c r="F23949" s="429">
        <v>14.103542000000019</v>
      </c>
    </row>
    <row r="23950" spans="1:6" x14ac:dyDescent="0.3">
      <c r="A23950" s="336">
        <v>75657</v>
      </c>
      <c r="B23950" s="2" t="s">
        <v>298</v>
      </c>
      <c r="C23950" s="429">
        <v>6.7783490000000004</v>
      </c>
      <c r="D23950" s="429">
        <v>2.1859649999999999</v>
      </c>
      <c r="E23950" s="429">
        <v>4.5923840000000009</v>
      </c>
      <c r="F23950" s="429">
        <v>13.087408999999987</v>
      </c>
    </row>
    <row r="23951" spans="1:6" x14ac:dyDescent="0.3">
      <c r="A23951" s="336">
        <v>75661</v>
      </c>
      <c r="B23951" s="2" t="s">
        <v>298</v>
      </c>
      <c r="C23951" s="429">
        <v>6.7198070000000003</v>
      </c>
      <c r="D23951" s="429">
        <v>2.2310530000000002</v>
      </c>
      <c r="E23951" s="429">
        <v>4.4887540000000001</v>
      </c>
      <c r="F23951" s="429">
        <v>12.513236000000006</v>
      </c>
    </row>
    <row r="23952" spans="1:6" x14ac:dyDescent="0.3">
      <c r="A23952" s="336">
        <v>75662</v>
      </c>
      <c r="B23952" s="2" t="s">
        <v>295</v>
      </c>
      <c r="C23952" s="429">
        <v>7.4322939999999997</v>
      </c>
      <c r="D23952" s="429">
        <v>2.3960129999999999</v>
      </c>
      <c r="E23952" s="429">
        <v>5.0362809999999998</v>
      </c>
      <c r="F23952" s="429">
        <v>15.558712</v>
      </c>
    </row>
    <row r="23953" spans="1:6" x14ac:dyDescent="0.3">
      <c r="A23953" s="336">
        <v>75667</v>
      </c>
      <c r="B23953" s="2" t="s">
        <v>295</v>
      </c>
      <c r="C23953" s="429">
        <v>7.332681</v>
      </c>
      <c r="D23953" s="429">
        <v>2.3173970000000002</v>
      </c>
      <c r="E23953" s="429">
        <v>5.0152839999999994</v>
      </c>
      <c r="F23953" s="429">
        <v>16.232334999999992</v>
      </c>
    </row>
    <row r="23954" spans="1:6" x14ac:dyDescent="0.3">
      <c r="A23954" s="336">
        <v>75668</v>
      </c>
      <c r="B23954" s="2" t="s">
        <v>298</v>
      </c>
      <c r="C23954" s="429">
        <v>6.917662</v>
      </c>
      <c r="D23954" s="429">
        <v>2.0089939999999999</v>
      </c>
      <c r="E23954" s="429">
        <v>4.9086680000000005</v>
      </c>
      <c r="F23954" s="429">
        <v>14.369492999999991</v>
      </c>
    </row>
    <row r="23955" spans="1:6" x14ac:dyDescent="0.3">
      <c r="A23955" s="336">
        <v>75669</v>
      </c>
      <c r="B23955" s="2" t="s">
        <v>295</v>
      </c>
      <c r="C23955" s="429">
        <v>7.1933059999999998</v>
      </c>
      <c r="D23955" s="429">
        <v>2.510094</v>
      </c>
      <c r="E23955" s="429">
        <v>4.6832119999999993</v>
      </c>
      <c r="F23955" s="429">
        <v>14.147391999999996</v>
      </c>
    </row>
    <row r="23956" spans="1:6" x14ac:dyDescent="0.3">
      <c r="A23956" s="336">
        <v>75670</v>
      </c>
      <c r="B23956" s="2" t="s">
        <v>298</v>
      </c>
      <c r="C23956" s="429">
        <v>6.7685589999999998</v>
      </c>
      <c r="D23956" s="429">
        <v>2.077029</v>
      </c>
      <c r="E23956" s="429">
        <v>4.6915300000000002</v>
      </c>
      <c r="F23956" s="429">
        <v>12.797872999999989</v>
      </c>
    </row>
    <row r="23957" spans="1:6" x14ac:dyDescent="0.3">
      <c r="A23957" s="336">
        <v>75672</v>
      </c>
      <c r="B23957" s="2" t="s">
        <v>295</v>
      </c>
      <c r="C23957" s="429">
        <v>7.2339779999999996</v>
      </c>
      <c r="D23957" s="429">
        <v>2.6312690000000001</v>
      </c>
      <c r="E23957" s="429">
        <v>4.6027089999999991</v>
      </c>
      <c r="F23957" s="429">
        <v>12.525160000000007</v>
      </c>
    </row>
    <row r="23958" spans="1:6" x14ac:dyDescent="0.3">
      <c r="A23958" s="336">
        <v>75681</v>
      </c>
      <c r="B23958" s="2" t="s">
        <v>295</v>
      </c>
      <c r="C23958" s="429">
        <v>7.1906800000000004</v>
      </c>
      <c r="D23958" s="429">
        <v>2.4578039999999999</v>
      </c>
      <c r="E23958" s="429">
        <v>4.732876000000001</v>
      </c>
      <c r="F23958" s="429">
        <v>14.716669000000003</v>
      </c>
    </row>
    <row r="23959" spans="1:6" x14ac:dyDescent="0.3">
      <c r="A23959" s="336">
        <v>75683</v>
      </c>
      <c r="B23959" s="2" t="s">
        <v>298</v>
      </c>
      <c r="C23959" s="429">
        <v>6.9359970000000004</v>
      </c>
      <c r="D23959" s="429">
        <v>1.973862</v>
      </c>
      <c r="E23959" s="429">
        <v>4.962135</v>
      </c>
      <c r="F23959" s="429">
        <v>14.717895000000006</v>
      </c>
    </row>
    <row r="23960" spans="1:6" x14ac:dyDescent="0.3">
      <c r="A23960" s="336">
        <v>75684</v>
      </c>
      <c r="B23960" s="2" t="s">
        <v>295</v>
      </c>
      <c r="C23960" s="429">
        <v>7.4037139999999999</v>
      </c>
      <c r="D23960" s="429">
        <v>2.3527990000000001</v>
      </c>
      <c r="E23960" s="429">
        <v>5.0509149999999998</v>
      </c>
      <c r="F23960" s="429">
        <v>15.962970999999996</v>
      </c>
    </row>
    <row r="23961" spans="1:6" x14ac:dyDescent="0.3">
      <c r="A23961" s="336">
        <v>75686</v>
      </c>
      <c r="B23961" s="2" t="s">
        <v>298</v>
      </c>
      <c r="C23961" s="429">
        <v>7.0270809999999999</v>
      </c>
      <c r="D23961" s="429">
        <v>1.914353</v>
      </c>
      <c r="E23961" s="429">
        <v>5.1127279999999997</v>
      </c>
      <c r="F23961" s="429">
        <v>15.621356000000006</v>
      </c>
    </row>
    <row r="23962" spans="1:6" x14ac:dyDescent="0.3">
      <c r="A23962" s="336">
        <v>75687</v>
      </c>
      <c r="B23962" s="2" t="s">
        <v>295</v>
      </c>
      <c r="C23962" s="429">
        <v>7.4298000000000002</v>
      </c>
      <c r="D23962" s="429">
        <v>2.2815639999999999</v>
      </c>
      <c r="E23962" s="429">
        <v>5.1482360000000007</v>
      </c>
      <c r="F23962" s="429">
        <v>16.770543000000004</v>
      </c>
    </row>
    <row r="23963" spans="1:6" x14ac:dyDescent="0.3">
      <c r="A23963" s="336">
        <v>75689</v>
      </c>
      <c r="B23963" s="2" t="s">
        <v>295</v>
      </c>
      <c r="C23963" s="429">
        <v>7.3931769999999997</v>
      </c>
      <c r="D23963" s="429">
        <v>2.3193410000000001</v>
      </c>
      <c r="E23963" s="429">
        <v>5.073836</v>
      </c>
      <c r="F23963" s="429">
        <v>16.280174000000017</v>
      </c>
    </row>
    <row r="23964" spans="1:6" x14ac:dyDescent="0.3">
      <c r="A23964" s="336">
        <v>75691</v>
      </c>
      <c r="B23964" s="2" t="s">
        <v>295</v>
      </c>
      <c r="C23964" s="429">
        <v>7.2855400000000001</v>
      </c>
      <c r="D23964" s="429">
        <v>2.489655</v>
      </c>
      <c r="E23964" s="429">
        <v>4.7958850000000002</v>
      </c>
      <c r="F23964" s="429">
        <v>13.916273999999994</v>
      </c>
    </row>
    <row r="23965" spans="1:6" x14ac:dyDescent="0.3">
      <c r="A23965" s="336">
        <v>75692</v>
      </c>
      <c r="B23965" s="2" t="s">
        <v>298</v>
      </c>
      <c r="C23965" s="429">
        <v>6.6874419999999999</v>
      </c>
      <c r="D23965" s="429">
        <v>2.1995529999999999</v>
      </c>
      <c r="E23965" s="429">
        <v>4.487889</v>
      </c>
      <c r="F23965" s="429">
        <v>12.511478999999994</v>
      </c>
    </row>
    <row r="23966" spans="1:6" x14ac:dyDescent="0.3">
      <c r="A23966" s="336">
        <v>75693</v>
      </c>
      <c r="B23966" s="2" t="s">
        <v>295</v>
      </c>
      <c r="C23966" s="429">
        <v>7.4583950000000003</v>
      </c>
      <c r="D23966" s="429">
        <v>2.4499149999999998</v>
      </c>
      <c r="E23966" s="429">
        <v>5.0084800000000005</v>
      </c>
      <c r="F23966" s="429">
        <v>15.335347999999996</v>
      </c>
    </row>
    <row r="23967" spans="1:6" x14ac:dyDescent="0.3">
      <c r="A23967" s="336">
        <v>75701</v>
      </c>
      <c r="B23967" s="2" t="s">
        <v>295</v>
      </c>
      <c r="C23967" s="429">
        <v>7.6414749999999998</v>
      </c>
      <c r="D23967" s="429">
        <v>2.2431749999999999</v>
      </c>
      <c r="E23967" s="429">
        <v>5.3982999999999999</v>
      </c>
      <c r="F23967" s="429">
        <v>18.079408000000001</v>
      </c>
    </row>
    <row r="23968" spans="1:6" x14ac:dyDescent="0.3">
      <c r="A23968" s="336">
        <v>75702</v>
      </c>
      <c r="B23968" s="2" t="s">
        <v>295</v>
      </c>
      <c r="C23968" s="429">
        <v>7.6425070000000002</v>
      </c>
      <c r="D23968" s="429">
        <v>2.2547030000000001</v>
      </c>
      <c r="E23968" s="429">
        <v>5.387804</v>
      </c>
      <c r="F23968" s="429">
        <v>18.078290000000003</v>
      </c>
    </row>
    <row r="23969" spans="1:6" x14ac:dyDescent="0.3">
      <c r="A23969" s="336">
        <v>75703</v>
      </c>
      <c r="B23969" s="2" t="s">
        <v>295</v>
      </c>
      <c r="C23969" s="429">
        <v>7.6415369999999996</v>
      </c>
      <c r="D23969" s="429">
        <v>2.1933600000000002</v>
      </c>
      <c r="E23969" s="429">
        <v>5.4481769999999994</v>
      </c>
      <c r="F23969" s="429">
        <v>18.453031999999979</v>
      </c>
    </row>
    <row r="23970" spans="1:6" x14ac:dyDescent="0.3">
      <c r="A23970" s="336">
        <v>75704</v>
      </c>
      <c r="B23970" s="2" t="s">
        <v>295</v>
      </c>
      <c r="C23970" s="429">
        <v>7.6894900000000002</v>
      </c>
      <c r="D23970" s="429">
        <v>2.224005</v>
      </c>
      <c r="E23970" s="429">
        <v>5.4654850000000001</v>
      </c>
      <c r="F23970" s="429">
        <v>18.838614000000007</v>
      </c>
    </row>
    <row r="23971" spans="1:6" x14ac:dyDescent="0.3">
      <c r="A23971" s="336">
        <v>75705</v>
      </c>
      <c r="B23971" s="2" t="s">
        <v>295</v>
      </c>
      <c r="C23971" s="429">
        <v>7.5318319999999996</v>
      </c>
      <c r="D23971" s="429">
        <v>2.3232089999999999</v>
      </c>
      <c r="E23971" s="429">
        <v>5.2086229999999993</v>
      </c>
      <c r="F23971" s="429">
        <v>16.77805399999999</v>
      </c>
    </row>
    <row r="23972" spans="1:6" x14ac:dyDescent="0.3">
      <c r="A23972" s="336">
        <v>75706</v>
      </c>
      <c r="B23972" s="2" t="s">
        <v>295</v>
      </c>
      <c r="C23972" s="429">
        <v>7.6595300000000002</v>
      </c>
      <c r="D23972" s="429">
        <v>2.2896830000000001</v>
      </c>
      <c r="E23972" s="429">
        <v>5.369847</v>
      </c>
      <c r="F23972" s="429">
        <v>17.994834000000004</v>
      </c>
    </row>
    <row r="23973" spans="1:6" x14ac:dyDescent="0.3">
      <c r="A23973" s="336">
        <v>75707</v>
      </c>
      <c r="B23973" s="2" t="s">
        <v>295</v>
      </c>
      <c r="C23973" s="429">
        <v>7.5793879999999998</v>
      </c>
      <c r="D23973" s="429">
        <v>2.2824710000000001</v>
      </c>
      <c r="E23973" s="429">
        <v>5.2969169999999997</v>
      </c>
      <c r="F23973" s="429">
        <v>17.319101000000003</v>
      </c>
    </row>
    <row r="23974" spans="1:6" x14ac:dyDescent="0.3">
      <c r="A23974" s="336">
        <v>75708</v>
      </c>
      <c r="B23974" s="2" t="s">
        <v>295</v>
      </c>
      <c r="C23974" s="429">
        <v>7.6113499999999998</v>
      </c>
      <c r="D23974" s="429">
        <v>2.3084750000000001</v>
      </c>
      <c r="E23974" s="429">
        <v>5.3028750000000002</v>
      </c>
      <c r="F23974" s="429">
        <v>17.387858000000008</v>
      </c>
    </row>
    <row r="23975" spans="1:6" x14ac:dyDescent="0.3">
      <c r="A23975" s="336">
        <v>75709</v>
      </c>
      <c r="B23975" s="2" t="s">
        <v>295</v>
      </c>
      <c r="C23975" s="429">
        <v>7.6625560000000004</v>
      </c>
      <c r="D23975" s="429">
        <v>2.1971029999999998</v>
      </c>
      <c r="E23975" s="429">
        <v>5.4654530000000001</v>
      </c>
      <c r="F23975" s="429">
        <v>18.697587000000006</v>
      </c>
    </row>
    <row r="23976" spans="1:6" x14ac:dyDescent="0.3">
      <c r="A23976" s="336">
        <v>75750</v>
      </c>
      <c r="B23976" s="2" t="s">
        <v>295</v>
      </c>
      <c r="C23976" s="429">
        <v>7.5081069999999999</v>
      </c>
      <c r="D23976" s="429">
        <v>2.3063289999999999</v>
      </c>
      <c r="E23976" s="429">
        <v>5.201778</v>
      </c>
      <c r="F23976" s="429">
        <v>16.749799000000003</v>
      </c>
    </row>
    <row r="23977" spans="1:6" x14ac:dyDescent="0.3">
      <c r="A23977" s="336">
        <v>75751</v>
      </c>
      <c r="B23977" s="2" t="s">
        <v>295</v>
      </c>
      <c r="C23977" s="429">
        <v>7.9759650000000004</v>
      </c>
      <c r="D23977" s="429">
        <v>1.8858699999999999</v>
      </c>
      <c r="E23977" s="429">
        <v>6.0900950000000007</v>
      </c>
      <c r="F23977" s="429">
        <v>22.568973</v>
      </c>
    </row>
    <row r="23978" spans="1:6" x14ac:dyDescent="0.3">
      <c r="A23978" s="336">
        <v>75752</v>
      </c>
      <c r="B23978" s="2" t="s">
        <v>295</v>
      </c>
      <c r="C23978" s="429">
        <v>7.9495279999999999</v>
      </c>
      <c r="D23978" s="429">
        <v>1.990116</v>
      </c>
      <c r="E23978" s="429">
        <v>5.9594120000000004</v>
      </c>
      <c r="F23978" s="429">
        <v>21.722008000000002</v>
      </c>
    </row>
    <row r="23979" spans="1:6" x14ac:dyDescent="0.3">
      <c r="A23979" s="336">
        <v>75754</v>
      </c>
      <c r="B23979" s="2" t="s">
        <v>295</v>
      </c>
      <c r="C23979" s="429">
        <v>7.8742340000000004</v>
      </c>
      <c r="D23979" s="429">
        <v>2.148612</v>
      </c>
      <c r="E23979" s="429">
        <v>5.7256220000000004</v>
      </c>
      <c r="F23979" s="429">
        <v>20.387043999999996</v>
      </c>
    </row>
    <row r="23980" spans="1:6" x14ac:dyDescent="0.3">
      <c r="A23980" s="336">
        <v>75755</v>
      </c>
      <c r="B23980" s="2" t="s">
        <v>298</v>
      </c>
      <c r="C23980" s="429">
        <v>7.0827710000000002</v>
      </c>
      <c r="D23980" s="429">
        <v>1.8910279999999999</v>
      </c>
      <c r="E23980" s="429">
        <v>5.1917430000000007</v>
      </c>
      <c r="F23980" s="429">
        <v>16.682175999999991</v>
      </c>
    </row>
    <row r="23981" spans="1:6" x14ac:dyDescent="0.3">
      <c r="A23981" s="336">
        <v>75756</v>
      </c>
      <c r="B23981" s="2" t="s">
        <v>295</v>
      </c>
      <c r="C23981" s="429">
        <v>7.8094929999999998</v>
      </c>
      <c r="D23981" s="429">
        <v>2.1165210000000001</v>
      </c>
      <c r="E23981" s="429">
        <v>5.6929719999999993</v>
      </c>
      <c r="F23981" s="429">
        <v>20.109854000000006</v>
      </c>
    </row>
    <row r="23982" spans="1:6" x14ac:dyDescent="0.3">
      <c r="A23982" s="336">
        <v>75757</v>
      </c>
      <c r="B23982" s="2" t="s">
        <v>295</v>
      </c>
      <c r="C23982" s="429">
        <v>7.6353809999999998</v>
      </c>
      <c r="D23982" s="429">
        <v>2.1265070000000001</v>
      </c>
      <c r="E23982" s="429">
        <v>5.5088739999999996</v>
      </c>
      <c r="F23982" s="429">
        <v>19.020184999999991</v>
      </c>
    </row>
    <row r="23983" spans="1:6" x14ac:dyDescent="0.3">
      <c r="A23983" s="336">
        <v>75758</v>
      </c>
      <c r="B23983" s="2" t="s">
        <v>295</v>
      </c>
      <c r="C23983" s="429">
        <v>7.7595340000000004</v>
      </c>
      <c r="D23983" s="429">
        <v>2.1156709999999999</v>
      </c>
      <c r="E23983" s="429">
        <v>5.6438630000000005</v>
      </c>
      <c r="F23983" s="429">
        <v>19.771849999999993</v>
      </c>
    </row>
    <row r="23984" spans="1:6" x14ac:dyDescent="0.3">
      <c r="A23984" s="336">
        <v>75760</v>
      </c>
      <c r="B23984" s="2" t="s">
        <v>295</v>
      </c>
      <c r="C23984" s="429">
        <v>7.278035</v>
      </c>
      <c r="D23984" s="429">
        <v>2.3002379999999998</v>
      </c>
      <c r="E23984" s="429">
        <v>4.9777970000000007</v>
      </c>
      <c r="F23984" s="429">
        <v>16.576999000000001</v>
      </c>
    </row>
    <row r="23985" spans="1:6" x14ac:dyDescent="0.3">
      <c r="A23985" s="336">
        <v>75762</v>
      </c>
      <c r="B23985" s="2" t="s">
        <v>295</v>
      </c>
      <c r="C23985" s="429">
        <v>7.680148</v>
      </c>
      <c r="D23985" s="429">
        <v>2.1399940000000002</v>
      </c>
      <c r="E23985" s="429">
        <v>5.5401539999999994</v>
      </c>
      <c r="F23985" s="429">
        <v>19.125405999999998</v>
      </c>
    </row>
    <row r="23986" spans="1:6" x14ac:dyDescent="0.3">
      <c r="A23986" s="336">
        <v>75763</v>
      </c>
      <c r="B23986" s="2" t="s">
        <v>295</v>
      </c>
      <c r="C23986" s="429">
        <v>7.7371489999999996</v>
      </c>
      <c r="D23986" s="429">
        <v>2.0331220000000001</v>
      </c>
      <c r="E23986" s="429">
        <v>5.704027</v>
      </c>
      <c r="F23986" s="429">
        <v>20.086794000000005</v>
      </c>
    </row>
    <row r="23987" spans="1:6" x14ac:dyDescent="0.3">
      <c r="A23987" s="336">
        <v>75765</v>
      </c>
      <c r="B23987" s="2" t="s">
        <v>295</v>
      </c>
      <c r="C23987" s="429">
        <v>7.6770009999999997</v>
      </c>
      <c r="D23987" s="429">
        <v>2.3940939999999999</v>
      </c>
      <c r="E23987" s="429">
        <v>5.2829069999999998</v>
      </c>
      <c r="F23987" s="429">
        <v>17.422429000000008</v>
      </c>
    </row>
    <row r="23988" spans="1:6" x14ac:dyDescent="0.3">
      <c r="A23988" s="336">
        <v>75766</v>
      </c>
      <c r="B23988" s="2" t="s">
        <v>295</v>
      </c>
      <c r="C23988" s="429">
        <v>7.5503130000000001</v>
      </c>
      <c r="D23988" s="429">
        <v>2.1121159999999999</v>
      </c>
      <c r="E23988" s="429">
        <v>5.4381970000000006</v>
      </c>
      <c r="F23988" s="429">
        <v>18.791940000000004</v>
      </c>
    </row>
    <row r="23989" spans="1:6" x14ac:dyDescent="0.3">
      <c r="A23989" s="336">
        <v>75770</v>
      </c>
      <c r="B23989" s="2" t="s">
        <v>295</v>
      </c>
      <c r="C23989" s="429">
        <v>7.834098</v>
      </c>
      <c r="D23989" s="429">
        <v>2.0223420000000001</v>
      </c>
      <c r="E23989" s="429">
        <v>5.8117559999999999</v>
      </c>
      <c r="F23989" s="429">
        <v>20.624594000000002</v>
      </c>
    </row>
    <row r="23990" spans="1:6" x14ac:dyDescent="0.3">
      <c r="A23990" s="336">
        <v>75771</v>
      </c>
      <c r="B23990" s="2" t="s">
        <v>295</v>
      </c>
      <c r="C23990" s="429">
        <v>7.7451949999999998</v>
      </c>
      <c r="D23990" s="429">
        <v>2.276713</v>
      </c>
      <c r="E23990" s="429">
        <v>5.4684819999999998</v>
      </c>
      <c r="F23990" s="429">
        <v>18.776119999999999</v>
      </c>
    </row>
    <row r="23991" spans="1:6" x14ac:dyDescent="0.3">
      <c r="A23991" s="336">
        <v>75773</v>
      </c>
      <c r="B23991" s="2" t="s">
        <v>295</v>
      </c>
      <c r="C23991" s="429">
        <v>7.8065319999999998</v>
      </c>
      <c r="D23991" s="429">
        <v>2.318838</v>
      </c>
      <c r="E23991" s="429">
        <v>5.4876939999999994</v>
      </c>
      <c r="F23991" s="429">
        <v>18.994001000000011</v>
      </c>
    </row>
    <row r="23992" spans="1:6" x14ac:dyDescent="0.3">
      <c r="A23992" s="336">
        <v>75778</v>
      </c>
      <c r="B23992" s="2" t="s">
        <v>295</v>
      </c>
      <c r="C23992" s="429">
        <v>7.9033790000000002</v>
      </c>
      <c r="D23992" s="429">
        <v>2.0803150000000001</v>
      </c>
      <c r="E23992" s="429">
        <v>5.8230640000000005</v>
      </c>
      <c r="F23992" s="429">
        <v>20.863683999999992</v>
      </c>
    </row>
    <row r="23993" spans="1:6" x14ac:dyDescent="0.3">
      <c r="A23993" s="336">
        <v>75783</v>
      </c>
      <c r="B23993" s="2" t="s">
        <v>298</v>
      </c>
      <c r="C23993" s="429">
        <v>7.233117</v>
      </c>
      <c r="D23993" s="429">
        <v>1.8234790000000001</v>
      </c>
      <c r="E23993" s="429">
        <v>5.4096380000000002</v>
      </c>
      <c r="F23993" s="429">
        <v>18.245607</v>
      </c>
    </row>
    <row r="23994" spans="1:6" x14ac:dyDescent="0.3">
      <c r="A23994" s="336">
        <v>75784</v>
      </c>
      <c r="B23994" s="2" t="s">
        <v>295</v>
      </c>
      <c r="C23994" s="429">
        <v>7.40456</v>
      </c>
      <c r="D23994" s="429">
        <v>2.2146400000000002</v>
      </c>
      <c r="E23994" s="429">
        <v>5.1899199999999999</v>
      </c>
      <c r="F23994" s="429">
        <v>17.424242999999997</v>
      </c>
    </row>
    <row r="23995" spans="1:6" x14ac:dyDescent="0.3">
      <c r="A23995" s="336">
        <v>75785</v>
      </c>
      <c r="B23995" s="2" t="s">
        <v>295</v>
      </c>
      <c r="C23995" s="429">
        <v>7.4457019999999998</v>
      </c>
      <c r="D23995" s="429">
        <v>2.1419079999999999</v>
      </c>
      <c r="E23995" s="429">
        <v>5.3037939999999999</v>
      </c>
      <c r="F23995" s="429">
        <v>18.325162999999996</v>
      </c>
    </row>
    <row r="23996" spans="1:6" x14ac:dyDescent="0.3">
      <c r="A23996" s="336">
        <v>75789</v>
      </c>
      <c r="B23996" s="2" t="s">
        <v>295</v>
      </c>
      <c r="C23996" s="429">
        <v>7.4914290000000001</v>
      </c>
      <c r="D23996" s="429">
        <v>2.221889</v>
      </c>
      <c r="E23996" s="429">
        <v>5.2695400000000001</v>
      </c>
      <c r="F23996" s="429">
        <v>17.551442999999999</v>
      </c>
    </row>
    <row r="23997" spans="1:6" x14ac:dyDescent="0.3">
      <c r="A23997" s="336">
        <v>75790</v>
      </c>
      <c r="B23997" s="2" t="s">
        <v>295</v>
      </c>
      <c r="C23997" s="429">
        <v>7.8890370000000001</v>
      </c>
      <c r="D23997" s="429">
        <v>2.2051780000000001</v>
      </c>
      <c r="E23997" s="429">
        <v>5.683859</v>
      </c>
      <c r="F23997" s="429">
        <v>20.248336000000009</v>
      </c>
    </row>
    <row r="23998" spans="1:6" x14ac:dyDescent="0.3">
      <c r="A23998" s="336">
        <v>75791</v>
      </c>
      <c r="B23998" s="2" t="s">
        <v>295</v>
      </c>
      <c r="C23998" s="429">
        <v>7.598821</v>
      </c>
      <c r="D23998" s="429">
        <v>2.2363749999999998</v>
      </c>
      <c r="E23998" s="429">
        <v>5.3624460000000003</v>
      </c>
      <c r="F23998" s="429">
        <v>17.799640999999987</v>
      </c>
    </row>
    <row r="23999" spans="1:6" x14ac:dyDescent="0.3">
      <c r="A23999" s="336">
        <v>75792</v>
      </c>
      <c r="B23999" s="2" t="s">
        <v>295</v>
      </c>
      <c r="C23999" s="429">
        <v>7.5662909999999997</v>
      </c>
      <c r="D23999" s="429">
        <v>2.351029</v>
      </c>
      <c r="E23999" s="429">
        <v>5.2152619999999992</v>
      </c>
      <c r="F23999" s="429">
        <v>16.838057000000006</v>
      </c>
    </row>
    <row r="24000" spans="1:6" x14ac:dyDescent="0.3">
      <c r="A24000" s="336">
        <v>75798</v>
      </c>
      <c r="B24000" s="2" t="s">
        <v>295</v>
      </c>
      <c r="C24000" s="429">
        <v>7.6381180000000004</v>
      </c>
      <c r="D24000" s="429">
        <v>2.2534640000000001</v>
      </c>
      <c r="E24000" s="429">
        <v>5.3846540000000003</v>
      </c>
      <c r="F24000" s="429">
        <v>17.957454000000006</v>
      </c>
    </row>
    <row r="24001" spans="1:6" x14ac:dyDescent="0.3">
      <c r="A24001" s="336">
        <v>75799</v>
      </c>
      <c r="B24001" s="2" t="s">
        <v>295</v>
      </c>
      <c r="C24001" s="429">
        <v>7.6323280000000002</v>
      </c>
      <c r="D24001" s="429">
        <v>2.2611460000000001</v>
      </c>
      <c r="E24001" s="429">
        <v>5.3711820000000001</v>
      </c>
      <c r="F24001" s="429">
        <v>17.795803999999997</v>
      </c>
    </row>
    <row r="24002" spans="1:6" x14ac:dyDescent="0.3">
      <c r="A24002" s="336">
        <v>75801</v>
      </c>
      <c r="B24002" s="2" t="s">
        <v>295</v>
      </c>
      <c r="C24002" s="429">
        <v>7.6686930000000002</v>
      </c>
      <c r="D24002" s="429">
        <v>1.966869</v>
      </c>
      <c r="E24002" s="429">
        <v>5.7018240000000002</v>
      </c>
      <c r="F24002" s="429">
        <v>20.428081999999982</v>
      </c>
    </row>
    <row r="24003" spans="1:6" x14ac:dyDescent="0.3">
      <c r="A24003" s="336">
        <v>75803</v>
      </c>
      <c r="B24003" s="2" t="s">
        <v>295</v>
      </c>
      <c r="C24003" s="429">
        <v>7.7803329999999997</v>
      </c>
      <c r="D24003" s="429">
        <v>1.919003</v>
      </c>
      <c r="E24003" s="429">
        <v>5.8613299999999997</v>
      </c>
      <c r="F24003" s="429">
        <v>21.18378400000001</v>
      </c>
    </row>
    <row r="24004" spans="1:6" x14ac:dyDescent="0.3">
      <c r="A24004" s="336">
        <v>75831</v>
      </c>
      <c r="B24004" s="2" t="s">
        <v>295</v>
      </c>
      <c r="C24004" s="429">
        <v>7.9110639999999997</v>
      </c>
      <c r="D24004" s="429">
        <v>1.7147319999999999</v>
      </c>
      <c r="E24004" s="429">
        <v>6.196332</v>
      </c>
      <c r="F24004" s="429">
        <v>23.366026999999995</v>
      </c>
    </row>
    <row r="24005" spans="1:6" x14ac:dyDescent="0.3">
      <c r="A24005" s="336">
        <v>75833</v>
      </c>
      <c r="B24005" s="2" t="s">
        <v>295</v>
      </c>
      <c r="C24005" s="429">
        <v>7.7693880000000002</v>
      </c>
      <c r="D24005" s="429">
        <v>1.839915</v>
      </c>
      <c r="E24005" s="429">
        <v>5.9294729999999998</v>
      </c>
      <c r="F24005" s="429">
        <v>22.242403000000003</v>
      </c>
    </row>
    <row r="24006" spans="1:6" x14ac:dyDescent="0.3">
      <c r="A24006" s="336">
        <v>75835</v>
      </c>
      <c r="B24006" s="2" t="s">
        <v>295</v>
      </c>
      <c r="C24006" s="429">
        <v>7.4994110000000003</v>
      </c>
      <c r="D24006" s="429">
        <v>2.0835590000000002</v>
      </c>
      <c r="E24006" s="429">
        <v>5.4158520000000001</v>
      </c>
      <c r="F24006" s="429">
        <v>19.67943300000001</v>
      </c>
    </row>
    <row r="24007" spans="1:6" x14ac:dyDescent="0.3">
      <c r="A24007" s="336">
        <v>75838</v>
      </c>
      <c r="B24007" s="2" t="s">
        <v>295</v>
      </c>
      <c r="C24007" s="429">
        <v>8.0636519999999994</v>
      </c>
      <c r="D24007" s="429">
        <v>1.5936220000000001</v>
      </c>
      <c r="E24007" s="429">
        <v>6.4700299999999995</v>
      </c>
      <c r="F24007" s="429">
        <v>24.634288999999995</v>
      </c>
    </row>
    <row r="24008" spans="1:6" x14ac:dyDescent="0.3">
      <c r="A24008" s="336">
        <v>75839</v>
      </c>
      <c r="B24008" s="2" t="s">
        <v>295</v>
      </c>
      <c r="C24008" s="429">
        <v>7.6276020000000004</v>
      </c>
      <c r="D24008" s="429">
        <v>1.9797959999999999</v>
      </c>
      <c r="E24008" s="429">
        <v>5.647806000000001</v>
      </c>
      <c r="F24008" s="429">
        <v>20.315803000000002</v>
      </c>
    </row>
    <row r="24009" spans="1:6" x14ac:dyDescent="0.3">
      <c r="A24009" s="336">
        <v>75840</v>
      </c>
      <c r="B24009" s="2" t="s">
        <v>295</v>
      </c>
      <c r="C24009" s="429">
        <v>8.0878779999999999</v>
      </c>
      <c r="D24009" s="429">
        <v>1.6628270000000001</v>
      </c>
      <c r="E24009" s="429">
        <v>6.4250509999999998</v>
      </c>
      <c r="F24009" s="429">
        <v>24.344283999999988</v>
      </c>
    </row>
    <row r="24010" spans="1:6" x14ac:dyDescent="0.3">
      <c r="A24010" s="336">
        <v>75844</v>
      </c>
      <c r="B24010" s="2" t="s">
        <v>295</v>
      </c>
      <c r="C24010" s="429">
        <v>7.5280639999999996</v>
      </c>
      <c r="D24010" s="429">
        <v>2.049191</v>
      </c>
      <c r="E24010" s="429">
        <v>5.4788730000000001</v>
      </c>
      <c r="F24010" s="429">
        <v>19.625803000000012</v>
      </c>
    </row>
    <row r="24011" spans="1:6" x14ac:dyDescent="0.3">
      <c r="A24011" s="336">
        <v>75845</v>
      </c>
      <c r="B24011" s="2" t="s">
        <v>295</v>
      </c>
      <c r="C24011" s="429">
        <v>7.2055150000000001</v>
      </c>
      <c r="D24011" s="429">
        <v>2.4537049999999998</v>
      </c>
      <c r="E24011" s="429">
        <v>4.7518100000000008</v>
      </c>
      <c r="F24011" s="429">
        <v>16.895340999999995</v>
      </c>
    </row>
    <row r="24012" spans="1:6" x14ac:dyDescent="0.3">
      <c r="A24012" s="336">
        <v>75846</v>
      </c>
      <c r="B24012" s="2" t="s">
        <v>295</v>
      </c>
      <c r="C24012" s="429">
        <v>8.0307270000000006</v>
      </c>
      <c r="D24012" s="429">
        <v>1.6073090000000001</v>
      </c>
      <c r="E24012" s="429">
        <v>6.4234180000000007</v>
      </c>
      <c r="F24012" s="429">
        <v>24.700131999999989</v>
      </c>
    </row>
    <row r="24013" spans="1:6" x14ac:dyDescent="0.3">
      <c r="A24013" s="336">
        <v>75847</v>
      </c>
      <c r="B24013" s="2" t="s">
        <v>295</v>
      </c>
      <c r="C24013" s="429">
        <v>7.3128890000000002</v>
      </c>
      <c r="D24013" s="429">
        <v>2.2348409999999999</v>
      </c>
      <c r="E24013" s="429">
        <v>5.0780480000000008</v>
      </c>
      <c r="F24013" s="429">
        <v>18.088616000000009</v>
      </c>
    </row>
    <row r="24014" spans="1:6" x14ac:dyDescent="0.3">
      <c r="A24014" s="336">
        <v>75850</v>
      </c>
      <c r="B24014" s="2" t="s">
        <v>295</v>
      </c>
      <c r="C24014" s="429">
        <v>7.740488</v>
      </c>
      <c r="D24014" s="429">
        <v>1.861891</v>
      </c>
      <c r="E24014" s="429">
        <v>5.8785970000000001</v>
      </c>
      <c r="F24014" s="429">
        <v>22.255452000000012</v>
      </c>
    </row>
    <row r="24015" spans="1:6" x14ac:dyDescent="0.3">
      <c r="A24015" s="336">
        <v>75851</v>
      </c>
      <c r="B24015" s="2" t="s">
        <v>295</v>
      </c>
      <c r="C24015" s="429">
        <v>7.4744729999999997</v>
      </c>
      <c r="D24015" s="429">
        <v>2.138493</v>
      </c>
      <c r="E24015" s="429">
        <v>5.3359799999999993</v>
      </c>
      <c r="F24015" s="429">
        <v>19.687630000000006</v>
      </c>
    </row>
    <row r="24016" spans="1:6" x14ac:dyDescent="0.3">
      <c r="A24016" s="336">
        <v>75852</v>
      </c>
      <c r="B24016" s="2" t="s">
        <v>295</v>
      </c>
      <c r="C24016" s="429">
        <v>7.5930629999999999</v>
      </c>
      <c r="D24016" s="429">
        <v>2.0239950000000002</v>
      </c>
      <c r="E24016" s="429">
        <v>5.5690679999999997</v>
      </c>
      <c r="F24016" s="429">
        <v>21.082405999999999</v>
      </c>
    </row>
    <row r="24017" spans="1:6" x14ac:dyDescent="0.3">
      <c r="A24017" s="336">
        <v>75853</v>
      </c>
      <c r="B24017" s="2" t="s">
        <v>295</v>
      </c>
      <c r="C24017" s="429">
        <v>7.8843699999999997</v>
      </c>
      <c r="D24017" s="429">
        <v>1.8863780000000001</v>
      </c>
      <c r="E24017" s="429">
        <v>5.997992</v>
      </c>
      <c r="F24017" s="429">
        <v>21.854642000000005</v>
      </c>
    </row>
    <row r="24018" spans="1:6" x14ac:dyDescent="0.3">
      <c r="A24018" s="336">
        <v>75855</v>
      </c>
      <c r="B24018" s="2" t="s">
        <v>295</v>
      </c>
      <c r="C24018" s="429">
        <v>7.8722599999999998</v>
      </c>
      <c r="D24018" s="429">
        <v>1.7750319999999999</v>
      </c>
      <c r="E24018" s="429">
        <v>6.0972279999999994</v>
      </c>
      <c r="F24018" s="429">
        <v>22.771938999999996</v>
      </c>
    </row>
    <row r="24019" spans="1:6" x14ac:dyDescent="0.3">
      <c r="A24019" s="336">
        <v>75856</v>
      </c>
      <c r="B24019" s="2" t="s">
        <v>295</v>
      </c>
      <c r="C24019" s="429">
        <v>7.2824580000000001</v>
      </c>
      <c r="D24019" s="429">
        <v>2.3091430000000002</v>
      </c>
      <c r="E24019" s="429">
        <v>4.9733149999999995</v>
      </c>
      <c r="F24019" s="429">
        <v>17.749011000000003</v>
      </c>
    </row>
    <row r="24020" spans="1:6" x14ac:dyDescent="0.3">
      <c r="A24020" s="336">
        <v>75859</v>
      </c>
      <c r="B24020" s="2" t="s">
        <v>295</v>
      </c>
      <c r="C24020" s="429">
        <v>8.2402130000000007</v>
      </c>
      <c r="D24020" s="429">
        <v>1.58979</v>
      </c>
      <c r="E24020" s="429">
        <v>6.6504230000000009</v>
      </c>
      <c r="F24020" s="429">
        <v>25.903289000000001</v>
      </c>
    </row>
    <row r="24021" spans="1:6" x14ac:dyDescent="0.3">
      <c r="A24021" s="336">
        <v>75860</v>
      </c>
      <c r="B24021" s="2" t="s">
        <v>295</v>
      </c>
      <c r="C24021" s="429">
        <v>8.1468109999999996</v>
      </c>
      <c r="D24021" s="429">
        <v>1.5710869999999999</v>
      </c>
      <c r="E24021" s="429">
        <v>6.5757239999999992</v>
      </c>
      <c r="F24021" s="429">
        <v>25.056550000000001</v>
      </c>
    </row>
    <row r="24022" spans="1:6" x14ac:dyDescent="0.3">
      <c r="A24022" s="336">
        <v>75861</v>
      </c>
      <c r="B24022" s="2" t="s">
        <v>295</v>
      </c>
      <c r="C24022" s="429">
        <v>7.9846019999999998</v>
      </c>
      <c r="D24022" s="429">
        <v>1.771018</v>
      </c>
      <c r="E24022" s="429">
        <v>6.213584</v>
      </c>
      <c r="F24022" s="429">
        <v>23.242961000000001</v>
      </c>
    </row>
    <row r="24023" spans="1:6" x14ac:dyDescent="0.3">
      <c r="A24023" s="336">
        <v>75862</v>
      </c>
      <c r="B24023" s="2" t="s">
        <v>295</v>
      </c>
      <c r="C24023" s="429">
        <v>7.3345900000000004</v>
      </c>
      <c r="D24023" s="429">
        <v>2.344354</v>
      </c>
      <c r="E24023" s="429">
        <v>4.9902360000000003</v>
      </c>
      <c r="F24023" s="429">
        <v>18.122837000000004</v>
      </c>
    </row>
    <row r="24024" spans="1:6" x14ac:dyDescent="0.3">
      <c r="A24024" s="336">
        <v>75901</v>
      </c>
      <c r="B24024" s="2" t="s">
        <v>295</v>
      </c>
      <c r="C24024" s="429">
        <v>7.0785349999999996</v>
      </c>
      <c r="D24024" s="429">
        <v>2.5086560000000002</v>
      </c>
      <c r="E24024" s="429">
        <v>4.5698789999999994</v>
      </c>
      <c r="F24024" s="429">
        <v>15.950705000000006</v>
      </c>
    </row>
    <row r="24025" spans="1:6" x14ac:dyDescent="0.3">
      <c r="A24025" s="336">
        <v>75904</v>
      </c>
      <c r="B24025" s="2" t="s">
        <v>295</v>
      </c>
      <c r="C24025" s="429">
        <v>7.1744539999999999</v>
      </c>
      <c r="D24025" s="429">
        <v>2.356859</v>
      </c>
      <c r="E24025" s="429">
        <v>4.8175949999999998</v>
      </c>
      <c r="F24025" s="429">
        <v>17.077037999999988</v>
      </c>
    </row>
    <row r="24026" spans="1:6" x14ac:dyDescent="0.3">
      <c r="A24026" s="336">
        <v>75925</v>
      </c>
      <c r="B24026" s="2" t="s">
        <v>295</v>
      </c>
      <c r="C24026" s="429">
        <v>7.3525520000000002</v>
      </c>
      <c r="D24026" s="429">
        <v>2.1869100000000001</v>
      </c>
      <c r="E24026" s="429">
        <v>5.1656420000000001</v>
      </c>
      <c r="F24026" s="429">
        <v>17.970081999999998</v>
      </c>
    </row>
    <row r="24027" spans="1:6" x14ac:dyDescent="0.3">
      <c r="A24027" s="336">
        <v>75926</v>
      </c>
      <c r="B24027" s="2" t="s">
        <v>295</v>
      </c>
      <c r="C24027" s="429">
        <v>7.2195910000000003</v>
      </c>
      <c r="D24027" s="429">
        <v>2.3291210000000002</v>
      </c>
      <c r="E24027" s="429">
        <v>4.8904700000000005</v>
      </c>
      <c r="F24027" s="429">
        <v>17.471344000000016</v>
      </c>
    </row>
    <row r="24028" spans="1:6" x14ac:dyDescent="0.3">
      <c r="A24028" s="336">
        <v>75928</v>
      </c>
      <c r="B24028" s="2" t="s">
        <v>293</v>
      </c>
      <c r="C24028" s="429">
        <v>6.5533169999999998</v>
      </c>
      <c r="D24028" s="429">
        <v>3.9209930000000002</v>
      </c>
      <c r="E24028" s="429">
        <v>2.6323239999999997</v>
      </c>
      <c r="F24028" s="429">
        <v>6.3955549999999945</v>
      </c>
    </row>
    <row r="24029" spans="1:6" x14ac:dyDescent="0.3">
      <c r="A24029" s="336">
        <v>75929</v>
      </c>
      <c r="B24029" s="2" t="s">
        <v>298</v>
      </c>
      <c r="C24029" s="429">
        <v>6.3967609999999997</v>
      </c>
      <c r="D24029" s="429">
        <v>2.5380370000000001</v>
      </c>
      <c r="E24029" s="429">
        <v>3.8587239999999996</v>
      </c>
      <c r="F24029" s="429">
        <v>11.938691999999996</v>
      </c>
    </row>
    <row r="24030" spans="1:6" x14ac:dyDescent="0.3">
      <c r="A24030" s="336">
        <v>75930</v>
      </c>
      <c r="B24030" s="2" t="s">
        <v>298</v>
      </c>
      <c r="C24030" s="429">
        <v>6.3560359999999996</v>
      </c>
      <c r="D24030" s="429">
        <v>2.6228829999999999</v>
      </c>
      <c r="E24030" s="429">
        <v>3.7331529999999997</v>
      </c>
      <c r="F24030" s="429">
        <v>10.771976000000002</v>
      </c>
    </row>
    <row r="24031" spans="1:6" x14ac:dyDescent="0.3">
      <c r="A24031" s="336">
        <v>75931</v>
      </c>
      <c r="B24031" s="2" t="s">
        <v>298</v>
      </c>
      <c r="C24031" s="429">
        <v>6.2446630000000001</v>
      </c>
      <c r="D24031" s="429">
        <v>2.9062139999999999</v>
      </c>
      <c r="E24031" s="429">
        <v>3.3384490000000002</v>
      </c>
      <c r="F24031" s="429">
        <v>9.0983590000000021</v>
      </c>
    </row>
    <row r="24032" spans="1:6" x14ac:dyDescent="0.3">
      <c r="A24032" s="336">
        <v>75932</v>
      </c>
      <c r="B24032" s="2" t="s">
        <v>298</v>
      </c>
      <c r="C24032" s="429">
        <v>6.152717</v>
      </c>
      <c r="D24032" s="429">
        <v>3.1718280000000001</v>
      </c>
      <c r="E24032" s="429">
        <v>2.9808889999999999</v>
      </c>
      <c r="F24032" s="429">
        <v>7.2144929999999974</v>
      </c>
    </row>
    <row r="24033" spans="1:6" x14ac:dyDescent="0.3">
      <c r="A24033" s="336">
        <v>75933</v>
      </c>
      <c r="B24033" s="2" t="s">
        <v>293</v>
      </c>
      <c r="C24033" s="429">
        <v>6.5449190000000002</v>
      </c>
      <c r="D24033" s="429">
        <v>4.0293659999999996</v>
      </c>
      <c r="E24033" s="429">
        <v>2.5155530000000006</v>
      </c>
      <c r="F24033" s="429">
        <v>5.8464289999999934</v>
      </c>
    </row>
    <row r="24034" spans="1:6" x14ac:dyDescent="0.3">
      <c r="A24034" s="336">
        <v>75935</v>
      </c>
      <c r="B24034" s="2" t="s">
        <v>298</v>
      </c>
      <c r="C24034" s="429">
        <v>6.5163950000000002</v>
      </c>
      <c r="D24034" s="429">
        <v>2.2741440000000002</v>
      </c>
      <c r="E24034" s="429">
        <v>4.2422509999999996</v>
      </c>
      <c r="F24034" s="429">
        <v>12.819403000000001</v>
      </c>
    </row>
    <row r="24035" spans="1:6" x14ac:dyDescent="0.3">
      <c r="A24035" s="336">
        <v>75936</v>
      </c>
      <c r="B24035" s="2" t="s">
        <v>295</v>
      </c>
      <c r="C24035" s="429">
        <v>6.8518670000000004</v>
      </c>
      <c r="D24035" s="429">
        <v>3.1616110000000002</v>
      </c>
      <c r="E24035" s="429">
        <v>3.6902560000000002</v>
      </c>
      <c r="F24035" s="429">
        <v>11.820037999999997</v>
      </c>
    </row>
    <row r="24036" spans="1:6" x14ac:dyDescent="0.3">
      <c r="A24036" s="336">
        <v>75937</v>
      </c>
      <c r="B24036" s="2" t="s">
        <v>295</v>
      </c>
      <c r="C24036" s="429">
        <v>7.000051</v>
      </c>
      <c r="D24036" s="429">
        <v>2.722464</v>
      </c>
      <c r="E24036" s="429">
        <v>4.2775870000000005</v>
      </c>
      <c r="F24036" s="429">
        <v>14.064879000000005</v>
      </c>
    </row>
    <row r="24037" spans="1:6" x14ac:dyDescent="0.3">
      <c r="A24037" s="336">
        <v>75938</v>
      </c>
      <c r="B24037" s="2" t="s">
        <v>295</v>
      </c>
      <c r="C24037" s="429">
        <v>6.8106429999999998</v>
      </c>
      <c r="D24037" s="429">
        <v>3.300872</v>
      </c>
      <c r="E24037" s="429">
        <v>3.5097709999999998</v>
      </c>
      <c r="F24037" s="429">
        <v>10.887637999999995</v>
      </c>
    </row>
    <row r="24038" spans="1:6" x14ac:dyDescent="0.3">
      <c r="A24038" s="336">
        <v>75939</v>
      </c>
      <c r="B24038" s="2" t="s">
        <v>295</v>
      </c>
      <c r="C24038" s="429">
        <v>7.0335570000000001</v>
      </c>
      <c r="D24038" s="429">
        <v>2.7130200000000002</v>
      </c>
      <c r="E24038" s="429">
        <v>4.3205369999999998</v>
      </c>
      <c r="F24038" s="429">
        <v>14.951993000000009</v>
      </c>
    </row>
    <row r="24039" spans="1:6" x14ac:dyDescent="0.3">
      <c r="A24039" s="336">
        <v>75941</v>
      </c>
      <c r="B24039" s="2" t="s">
        <v>295</v>
      </c>
      <c r="C24039" s="429">
        <v>7.0817069999999998</v>
      </c>
      <c r="D24039" s="429">
        <v>2.5084849999999999</v>
      </c>
      <c r="E24039" s="429">
        <v>4.5732219999999995</v>
      </c>
      <c r="F24039" s="429">
        <v>16.241149999999998</v>
      </c>
    </row>
    <row r="24040" spans="1:6" x14ac:dyDescent="0.3">
      <c r="A24040" s="336">
        <v>75943</v>
      </c>
      <c r="B24040" s="2" t="s">
        <v>295</v>
      </c>
      <c r="C24040" s="429">
        <v>7.2781209999999996</v>
      </c>
      <c r="D24040" s="429">
        <v>2.2751830000000002</v>
      </c>
      <c r="E24040" s="429">
        <v>5.0029379999999994</v>
      </c>
      <c r="F24040" s="429">
        <v>17.096169999999987</v>
      </c>
    </row>
    <row r="24041" spans="1:6" x14ac:dyDescent="0.3">
      <c r="A24041" s="336">
        <v>75946</v>
      </c>
      <c r="B24041" s="2" t="s">
        <v>295</v>
      </c>
      <c r="C24041" s="429">
        <v>7.1215919999999997</v>
      </c>
      <c r="D24041" s="429">
        <v>2.5440079999999998</v>
      </c>
      <c r="E24041" s="429">
        <v>4.5775839999999999</v>
      </c>
      <c r="F24041" s="429">
        <v>14.255482999999998</v>
      </c>
    </row>
    <row r="24042" spans="1:6" x14ac:dyDescent="0.3">
      <c r="A24042" s="336">
        <v>75948</v>
      </c>
      <c r="B24042" s="2" t="s">
        <v>298</v>
      </c>
      <c r="C24042" s="429">
        <v>6.2887680000000001</v>
      </c>
      <c r="D24042" s="429">
        <v>2.7757209999999999</v>
      </c>
      <c r="E24042" s="429">
        <v>3.5130470000000003</v>
      </c>
      <c r="F24042" s="429">
        <v>9.4628220000000027</v>
      </c>
    </row>
    <row r="24043" spans="1:6" x14ac:dyDescent="0.3">
      <c r="A24043" s="336">
        <v>75949</v>
      </c>
      <c r="B24043" s="2" t="s">
        <v>295</v>
      </c>
      <c r="C24043" s="429">
        <v>6.9927320000000002</v>
      </c>
      <c r="D24043" s="429">
        <v>2.7095090000000002</v>
      </c>
      <c r="E24043" s="429">
        <v>4.2832229999999996</v>
      </c>
      <c r="F24043" s="429">
        <v>14.636696999999991</v>
      </c>
    </row>
    <row r="24044" spans="1:6" x14ac:dyDescent="0.3">
      <c r="A24044" s="336">
        <v>75951</v>
      </c>
      <c r="B24044" s="2" t="s">
        <v>298</v>
      </c>
      <c r="C24044" s="429">
        <v>6.2477169999999997</v>
      </c>
      <c r="D24044" s="429">
        <v>3.0058729999999998</v>
      </c>
      <c r="E24044" s="429">
        <v>3.2418439999999999</v>
      </c>
      <c r="F24044" s="429">
        <v>9.2256950000000018</v>
      </c>
    </row>
    <row r="24045" spans="1:6" x14ac:dyDescent="0.3">
      <c r="A24045" s="336">
        <v>75954</v>
      </c>
      <c r="B24045" s="2" t="s">
        <v>298</v>
      </c>
      <c r="C24045" s="429">
        <v>6.5420759999999998</v>
      </c>
      <c r="D24045" s="429">
        <v>2.2472279999999998</v>
      </c>
      <c r="E24045" s="429">
        <v>4.294848</v>
      </c>
      <c r="F24045" s="429">
        <v>12.932553999999989</v>
      </c>
    </row>
    <row r="24046" spans="1:6" x14ac:dyDescent="0.3">
      <c r="A24046" s="336">
        <v>75956</v>
      </c>
      <c r="B24046" s="2" t="s">
        <v>298</v>
      </c>
      <c r="C24046" s="429">
        <v>6.160628</v>
      </c>
      <c r="D24046" s="429">
        <v>3.3907349999999998</v>
      </c>
      <c r="E24046" s="429">
        <v>2.7698930000000002</v>
      </c>
      <c r="F24046" s="429">
        <v>7.5349760000000003</v>
      </c>
    </row>
    <row r="24047" spans="1:6" x14ac:dyDescent="0.3">
      <c r="A24047" s="336">
        <v>75959</v>
      </c>
      <c r="B24047" s="2" t="s">
        <v>298</v>
      </c>
      <c r="C24047" s="429">
        <v>6.3616210000000004</v>
      </c>
      <c r="D24047" s="429">
        <v>2.564282</v>
      </c>
      <c r="E24047" s="429">
        <v>3.7973390000000005</v>
      </c>
      <c r="F24047" s="429">
        <v>10.674558000000012</v>
      </c>
    </row>
    <row r="24048" spans="1:6" x14ac:dyDescent="0.3">
      <c r="A24048" s="336">
        <v>75960</v>
      </c>
      <c r="B24048" s="2" t="s">
        <v>295</v>
      </c>
      <c r="C24048" s="429">
        <v>7.0896540000000003</v>
      </c>
      <c r="D24048" s="429">
        <v>2.7393459999999998</v>
      </c>
      <c r="E24048" s="429">
        <v>4.3503080000000001</v>
      </c>
      <c r="F24048" s="429">
        <v>14.964338999999988</v>
      </c>
    </row>
    <row r="24049" spans="1:6" x14ac:dyDescent="0.3">
      <c r="A24049" s="336">
        <v>75961</v>
      </c>
      <c r="B24049" s="2" t="s">
        <v>295</v>
      </c>
      <c r="C24049" s="429">
        <v>7.0645689999999997</v>
      </c>
      <c r="D24049" s="429">
        <v>2.5811820000000001</v>
      </c>
      <c r="E24049" s="429">
        <v>4.4833869999999996</v>
      </c>
      <c r="F24049" s="429">
        <v>14.673427000000004</v>
      </c>
    </row>
    <row r="24050" spans="1:6" x14ac:dyDescent="0.3">
      <c r="A24050" s="336">
        <v>75962</v>
      </c>
      <c r="B24050" s="2" t="s">
        <v>295</v>
      </c>
      <c r="C24050" s="429">
        <v>7.1242380000000001</v>
      </c>
      <c r="D24050" s="429">
        <v>2.4583059999999999</v>
      </c>
      <c r="E24050" s="429">
        <v>4.6659319999999997</v>
      </c>
      <c r="F24050" s="429">
        <v>15.453457999999991</v>
      </c>
    </row>
    <row r="24051" spans="1:6" x14ac:dyDescent="0.3">
      <c r="A24051" s="336">
        <v>75964</v>
      </c>
      <c r="B24051" s="2" t="s">
        <v>295</v>
      </c>
      <c r="C24051" s="429">
        <v>7.1940609999999996</v>
      </c>
      <c r="D24051" s="429">
        <v>2.3816440000000001</v>
      </c>
      <c r="E24051" s="429">
        <v>4.8124169999999999</v>
      </c>
      <c r="F24051" s="429">
        <v>16.113218999999987</v>
      </c>
    </row>
    <row r="24052" spans="1:6" x14ac:dyDescent="0.3">
      <c r="A24052" s="336">
        <v>75965</v>
      </c>
      <c r="B24052" s="2" t="s">
        <v>295</v>
      </c>
      <c r="C24052" s="429">
        <v>7.139615</v>
      </c>
      <c r="D24052" s="429">
        <v>2.4850020000000002</v>
      </c>
      <c r="E24052" s="429">
        <v>4.6546129999999994</v>
      </c>
      <c r="F24052" s="429">
        <v>14.950496000000001</v>
      </c>
    </row>
    <row r="24053" spans="1:6" x14ac:dyDescent="0.3">
      <c r="A24053" s="336">
        <v>75966</v>
      </c>
      <c r="B24053" s="2" t="s">
        <v>298</v>
      </c>
      <c r="C24053" s="429">
        <v>6.1246970000000003</v>
      </c>
      <c r="D24053" s="429">
        <v>3.339054</v>
      </c>
      <c r="E24053" s="429">
        <v>2.7856430000000003</v>
      </c>
      <c r="F24053" s="429">
        <v>6.9460219999999993</v>
      </c>
    </row>
    <row r="24054" spans="1:6" x14ac:dyDescent="0.3">
      <c r="A24054" s="336">
        <v>75968</v>
      </c>
      <c r="B24054" s="2" t="s">
        <v>298</v>
      </c>
      <c r="C24054" s="429">
        <v>6.3158640000000004</v>
      </c>
      <c r="D24054" s="429">
        <v>2.7590520000000001</v>
      </c>
      <c r="E24054" s="429">
        <v>3.5568120000000003</v>
      </c>
      <c r="F24054" s="429">
        <v>10.007094000000002</v>
      </c>
    </row>
    <row r="24055" spans="1:6" x14ac:dyDescent="0.3">
      <c r="A24055" s="336">
        <v>75969</v>
      </c>
      <c r="B24055" s="2" t="s">
        <v>295</v>
      </c>
      <c r="C24055" s="429">
        <v>7.2336429999999998</v>
      </c>
      <c r="D24055" s="429">
        <v>2.3006690000000001</v>
      </c>
      <c r="E24055" s="429">
        <v>4.9329739999999997</v>
      </c>
      <c r="F24055" s="429">
        <v>17.349740000000004</v>
      </c>
    </row>
    <row r="24056" spans="1:6" x14ac:dyDescent="0.3">
      <c r="A24056" s="336">
        <v>75972</v>
      </c>
      <c r="B24056" s="2" t="s">
        <v>298</v>
      </c>
      <c r="C24056" s="429">
        <v>6.4348999999999998</v>
      </c>
      <c r="D24056" s="429">
        <v>2.4061509999999999</v>
      </c>
      <c r="E24056" s="429">
        <v>4.0287489999999995</v>
      </c>
      <c r="F24056" s="429">
        <v>12.181497000000007</v>
      </c>
    </row>
    <row r="24057" spans="1:6" x14ac:dyDescent="0.3">
      <c r="A24057" s="336">
        <v>75973</v>
      </c>
      <c r="B24057" s="2" t="s">
        <v>298</v>
      </c>
      <c r="C24057" s="429">
        <v>6.4543619999999997</v>
      </c>
      <c r="D24057" s="429">
        <v>2.3951730000000002</v>
      </c>
      <c r="E24057" s="429">
        <v>4.0591889999999999</v>
      </c>
      <c r="F24057" s="429">
        <v>11.891853000000012</v>
      </c>
    </row>
    <row r="24058" spans="1:6" x14ac:dyDescent="0.3">
      <c r="A24058" s="336">
        <v>75974</v>
      </c>
      <c r="B24058" s="2" t="s">
        <v>295</v>
      </c>
      <c r="C24058" s="429">
        <v>7.0760439999999996</v>
      </c>
      <c r="D24058" s="429">
        <v>2.6599309999999998</v>
      </c>
      <c r="E24058" s="429">
        <v>4.4161129999999993</v>
      </c>
      <c r="F24058" s="429">
        <v>13.338950000000018</v>
      </c>
    </row>
    <row r="24059" spans="1:6" x14ac:dyDescent="0.3">
      <c r="A24059" s="336">
        <v>75975</v>
      </c>
      <c r="B24059" s="2" t="s">
        <v>295</v>
      </c>
      <c r="C24059" s="429">
        <v>7.0997079999999997</v>
      </c>
      <c r="D24059" s="429">
        <v>2.6121970000000001</v>
      </c>
      <c r="E24059" s="429">
        <v>4.4875109999999996</v>
      </c>
      <c r="F24059" s="429">
        <v>13.760350999999993</v>
      </c>
    </row>
    <row r="24060" spans="1:6" x14ac:dyDescent="0.3">
      <c r="A24060" s="336">
        <v>75976</v>
      </c>
      <c r="B24060" s="2" t="s">
        <v>295</v>
      </c>
      <c r="C24060" s="429">
        <v>7.3102970000000003</v>
      </c>
      <c r="D24060" s="429">
        <v>2.2186129999999999</v>
      </c>
      <c r="E24060" s="429">
        <v>5.0916840000000008</v>
      </c>
      <c r="F24060" s="429">
        <v>17.958637000000003</v>
      </c>
    </row>
    <row r="24061" spans="1:6" x14ac:dyDescent="0.3">
      <c r="A24061" s="336">
        <v>75977</v>
      </c>
      <c r="B24061" s="2" t="s">
        <v>298</v>
      </c>
      <c r="C24061" s="429">
        <v>6.2006589999999999</v>
      </c>
      <c r="D24061" s="429">
        <v>3.0283730000000002</v>
      </c>
      <c r="E24061" s="429">
        <v>3.1722859999999997</v>
      </c>
      <c r="F24061" s="429">
        <v>7.9343820000000207</v>
      </c>
    </row>
    <row r="24062" spans="1:6" x14ac:dyDescent="0.3">
      <c r="A24062" s="336">
        <v>75979</v>
      </c>
      <c r="B24062" s="2" t="s">
        <v>295</v>
      </c>
      <c r="C24062" s="429">
        <v>6.7472510000000003</v>
      </c>
      <c r="D24062" s="429">
        <v>3.4911970000000001</v>
      </c>
      <c r="E24062" s="429">
        <v>3.2560540000000002</v>
      </c>
      <c r="F24062" s="429">
        <v>9.7739979999999989</v>
      </c>
    </row>
    <row r="24063" spans="1:6" x14ac:dyDescent="0.3">
      <c r="A24063" s="336">
        <v>75980</v>
      </c>
      <c r="B24063" s="2" t="s">
        <v>295</v>
      </c>
      <c r="C24063" s="429">
        <v>6.8996029999999999</v>
      </c>
      <c r="D24063" s="429">
        <v>2.999304</v>
      </c>
      <c r="E24063" s="429">
        <v>3.900299</v>
      </c>
      <c r="F24063" s="429">
        <v>12.807037999999999</v>
      </c>
    </row>
    <row r="24064" spans="1:6" x14ac:dyDescent="0.3">
      <c r="A24064" s="336">
        <v>76001</v>
      </c>
      <c r="B24064" s="2" t="s">
        <v>295</v>
      </c>
      <c r="C24064" s="429">
        <v>9.1471769999999992</v>
      </c>
      <c r="D24064" s="429">
        <v>1.6961919999999999</v>
      </c>
      <c r="E24064" s="429">
        <v>7.4509849999999993</v>
      </c>
      <c r="F24064" s="429">
        <v>36.888034999999988</v>
      </c>
    </row>
    <row r="24065" spans="1:6" x14ac:dyDescent="0.3">
      <c r="A24065" s="336">
        <v>76002</v>
      </c>
      <c r="B24065" s="2" t="s">
        <v>295</v>
      </c>
      <c r="C24065" s="429">
        <v>9.1262360000000005</v>
      </c>
      <c r="D24065" s="429">
        <v>1.678966</v>
      </c>
      <c r="E24065" s="429">
        <v>7.4472700000000005</v>
      </c>
      <c r="F24065" s="429">
        <v>36.506208999999991</v>
      </c>
    </row>
    <row r="24066" spans="1:6" x14ac:dyDescent="0.3">
      <c r="A24066" s="336">
        <v>76006</v>
      </c>
      <c r="B24066" s="2" t="s">
        <v>295</v>
      </c>
      <c r="C24066" s="429">
        <v>9.1400930000000002</v>
      </c>
      <c r="D24066" s="429">
        <v>1.7171350000000001</v>
      </c>
      <c r="E24066" s="429">
        <v>7.4229580000000004</v>
      </c>
      <c r="F24066" s="429">
        <v>36.504678999999982</v>
      </c>
    </row>
    <row r="24067" spans="1:6" x14ac:dyDescent="0.3">
      <c r="A24067" s="336">
        <v>76008</v>
      </c>
      <c r="B24067" s="2" t="s">
        <v>295</v>
      </c>
      <c r="C24067" s="429">
        <v>9.2678670000000007</v>
      </c>
      <c r="D24067" s="429">
        <v>1.780467</v>
      </c>
      <c r="E24067" s="429">
        <v>7.4874000000000009</v>
      </c>
      <c r="F24067" s="429">
        <v>37.823877999999993</v>
      </c>
    </row>
    <row r="24068" spans="1:6" x14ac:dyDescent="0.3">
      <c r="A24068" s="336">
        <v>76009</v>
      </c>
      <c r="B24068" s="2" t="s">
        <v>295</v>
      </c>
      <c r="C24068" s="429">
        <v>9.1006660000000004</v>
      </c>
      <c r="D24068" s="429">
        <v>1.6673960000000001</v>
      </c>
      <c r="E24068" s="429">
        <v>7.4332700000000003</v>
      </c>
      <c r="F24068" s="429">
        <v>36.468644999999995</v>
      </c>
    </row>
    <row r="24069" spans="1:6" x14ac:dyDescent="0.3">
      <c r="A24069" s="336">
        <v>76010</v>
      </c>
      <c r="B24069" s="2" t="s">
        <v>295</v>
      </c>
      <c r="C24069" s="429">
        <v>9.1358910000000009</v>
      </c>
      <c r="D24069" s="429">
        <v>1.69381</v>
      </c>
      <c r="E24069" s="429">
        <v>7.4420810000000008</v>
      </c>
      <c r="F24069" s="429">
        <v>36.597881999999998</v>
      </c>
    </row>
    <row r="24070" spans="1:6" x14ac:dyDescent="0.3">
      <c r="A24070" s="336">
        <v>76011</v>
      </c>
      <c r="B24070" s="2" t="s">
        <v>295</v>
      </c>
      <c r="C24070" s="429">
        <v>9.1410610000000005</v>
      </c>
      <c r="D24070" s="429">
        <v>1.7012799999999999</v>
      </c>
      <c r="E24070" s="429">
        <v>7.4397810000000009</v>
      </c>
      <c r="F24070" s="429">
        <v>36.630717000000004</v>
      </c>
    </row>
    <row r="24071" spans="1:6" x14ac:dyDescent="0.3">
      <c r="A24071" s="336">
        <v>76012</v>
      </c>
      <c r="B24071" s="2" t="s">
        <v>295</v>
      </c>
      <c r="C24071" s="429">
        <v>9.1679619999999993</v>
      </c>
      <c r="D24071" s="429">
        <v>1.7149369999999999</v>
      </c>
      <c r="E24071" s="429">
        <v>7.4530249999999993</v>
      </c>
      <c r="F24071" s="429">
        <v>36.969834000000006</v>
      </c>
    </row>
    <row r="24072" spans="1:6" x14ac:dyDescent="0.3">
      <c r="A24072" s="336">
        <v>76013</v>
      </c>
      <c r="B24072" s="2" t="s">
        <v>295</v>
      </c>
      <c r="C24072" s="429">
        <v>9.1720930000000003</v>
      </c>
      <c r="D24072" s="429">
        <v>1.709916</v>
      </c>
      <c r="E24072" s="429">
        <v>7.4621770000000005</v>
      </c>
      <c r="F24072" s="429">
        <v>37.092154999999998</v>
      </c>
    </row>
    <row r="24073" spans="1:6" x14ac:dyDescent="0.3">
      <c r="A24073" s="336">
        <v>76014</v>
      </c>
      <c r="B24073" s="2" t="s">
        <v>295</v>
      </c>
      <c r="C24073" s="429">
        <v>9.1360220000000005</v>
      </c>
      <c r="D24073" s="429">
        <v>1.689821</v>
      </c>
      <c r="E24073" s="429">
        <v>7.4462010000000003</v>
      </c>
      <c r="F24073" s="429">
        <v>36.610055000000003</v>
      </c>
    </row>
    <row r="24074" spans="1:6" x14ac:dyDescent="0.3">
      <c r="A24074" s="336">
        <v>76015</v>
      </c>
      <c r="B24074" s="2" t="s">
        <v>295</v>
      </c>
      <c r="C24074" s="429">
        <v>9.1553290000000001</v>
      </c>
      <c r="D24074" s="429">
        <v>1.700172</v>
      </c>
      <c r="E24074" s="429">
        <v>7.4551569999999998</v>
      </c>
      <c r="F24074" s="429">
        <v>36.898402000000004</v>
      </c>
    </row>
    <row r="24075" spans="1:6" x14ac:dyDescent="0.3">
      <c r="A24075" s="336">
        <v>76016</v>
      </c>
      <c r="B24075" s="2" t="s">
        <v>295</v>
      </c>
      <c r="C24075" s="429">
        <v>9.1780570000000008</v>
      </c>
      <c r="D24075" s="429">
        <v>1.714723</v>
      </c>
      <c r="E24075" s="429">
        <v>7.4633340000000006</v>
      </c>
      <c r="F24075" s="429">
        <v>37.241197000000014</v>
      </c>
    </row>
    <row r="24076" spans="1:6" x14ac:dyDescent="0.3">
      <c r="A24076" s="336">
        <v>76017</v>
      </c>
      <c r="B24076" s="2" t="s">
        <v>295</v>
      </c>
      <c r="C24076" s="429">
        <v>9.1594739999999994</v>
      </c>
      <c r="D24076" s="429">
        <v>1.7036739999999999</v>
      </c>
      <c r="E24076" s="429">
        <v>7.4558</v>
      </c>
      <c r="F24076" s="429">
        <v>37.017003999999993</v>
      </c>
    </row>
    <row r="24077" spans="1:6" x14ac:dyDescent="0.3">
      <c r="A24077" s="336">
        <v>76018</v>
      </c>
      <c r="B24077" s="2" t="s">
        <v>295</v>
      </c>
      <c r="C24077" s="429">
        <v>9.1308129999999998</v>
      </c>
      <c r="D24077" s="429">
        <v>1.6850309999999999</v>
      </c>
      <c r="E24077" s="429">
        <v>7.4457819999999995</v>
      </c>
      <c r="F24077" s="429">
        <v>36.554175999999998</v>
      </c>
    </row>
    <row r="24078" spans="1:6" x14ac:dyDescent="0.3">
      <c r="A24078" s="336">
        <v>76020</v>
      </c>
      <c r="B24078" s="2" t="s">
        <v>295</v>
      </c>
      <c r="C24078" s="429">
        <v>9.2819629999999993</v>
      </c>
      <c r="D24078" s="429">
        <v>1.779118</v>
      </c>
      <c r="E24078" s="429">
        <v>7.5028449999999989</v>
      </c>
      <c r="F24078" s="429">
        <v>37.796652000000009</v>
      </c>
    </row>
    <row r="24079" spans="1:6" x14ac:dyDescent="0.3">
      <c r="A24079" s="336">
        <v>76021</v>
      </c>
      <c r="B24079" s="2" t="s">
        <v>295</v>
      </c>
      <c r="C24079" s="429">
        <v>9.1503350000000001</v>
      </c>
      <c r="D24079" s="429">
        <v>1.7533650000000001</v>
      </c>
      <c r="E24079" s="429">
        <v>7.3969699999999996</v>
      </c>
      <c r="F24079" s="429">
        <v>36.446872000000013</v>
      </c>
    </row>
    <row r="24080" spans="1:6" x14ac:dyDescent="0.3">
      <c r="A24080" s="336">
        <v>76022</v>
      </c>
      <c r="B24080" s="2" t="s">
        <v>295</v>
      </c>
      <c r="C24080" s="429">
        <v>9.1601769999999991</v>
      </c>
      <c r="D24080" s="429">
        <v>1.747595</v>
      </c>
      <c r="E24080" s="429">
        <v>7.4125819999999987</v>
      </c>
      <c r="F24080" s="429">
        <v>36.639652999999996</v>
      </c>
    </row>
    <row r="24081" spans="1:6" x14ac:dyDescent="0.3">
      <c r="A24081" s="336">
        <v>76023</v>
      </c>
      <c r="B24081" s="2" t="s">
        <v>295</v>
      </c>
      <c r="C24081" s="429">
        <v>9.3237880000000004</v>
      </c>
      <c r="D24081" s="429">
        <v>1.7460599999999999</v>
      </c>
      <c r="E24081" s="429">
        <v>7.5777280000000005</v>
      </c>
      <c r="F24081" s="429">
        <v>37.729174</v>
      </c>
    </row>
    <row r="24082" spans="1:6" x14ac:dyDescent="0.3">
      <c r="A24082" s="336">
        <v>76028</v>
      </c>
      <c r="B24082" s="2" t="s">
        <v>295</v>
      </c>
      <c r="C24082" s="429">
        <v>9.1640309999999996</v>
      </c>
      <c r="D24082" s="429">
        <v>1.7191099999999999</v>
      </c>
      <c r="E24082" s="429">
        <v>7.4449209999999999</v>
      </c>
      <c r="F24082" s="429">
        <v>37.289682999999997</v>
      </c>
    </row>
    <row r="24083" spans="1:6" x14ac:dyDescent="0.3">
      <c r="A24083" s="336">
        <v>76031</v>
      </c>
      <c r="B24083" s="2" t="s">
        <v>295</v>
      </c>
      <c r="C24083" s="429">
        <v>9.1556149999999992</v>
      </c>
      <c r="D24083" s="429">
        <v>1.6631039999999999</v>
      </c>
      <c r="E24083" s="429">
        <v>7.4925109999999995</v>
      </c>
      <c r="F24083" s="429">
        <v>37.185630000000003</v>
      </c>
    </row>
    <row r="24084" spans="1:6" x14ac:dyDescent="0.3">
      <c r="A24084" s="336">
        <v>76033</v>
      </c>
      <c r="B24084" s="2" t="s">
        <v>295</v>
      </c>
      <c r="C24084" s="429">
        <v>9.2309459999999994</v>
      </c>
      <c r="D24084" s="429">
        <v>1.6312040000000001</v>
      </c>
      <c r="E24084" s="429">
        <v>7.5997419999999991</v>
      </c>
      <c r="F24084" s="429">
        <v>38.493659000000008</v>
      </c>
    </row>
    <row r="24085" spans="1:6" x14ac:dyDescent="0.3">
      <c r="A24085" s="336">
        <v>76034</v>
      </c>
      <c r="B24085" s="2" t="s">
        <v>295</v>
      </c>
      <c r="C24085" s="429">
        <v>9.1501260000000002</v>
      </c>
      <c r="D24085" s="429">
        <v>1.774194</v>
      </c>
      <c r="E24085" s="429">
        <v>7.3759320000000006</v>
      </c>
      <c r="F24085" s="429">
        <v>36.32226</v>
      </c>
    </row>
    <row r="24086" spans="1:6" x14ac:dyDescent="0.3">
      <c r="A24086" s="336">
        <v>76035</v>
      </c>
      <c r="B24086" s="2" t="s">
        <v>295</v>
      </c>
      <c r="C24086" s="429">
        <v>9.2778299999999998</v>
      </c>
      <c r="D24086" s="429">
        <v>1.732011</v>
      </c>
      <c r="E24086" s="429">
        <v>7.5458189999999998</v>
      </c>
      <c r="F24086" s="429">
        <v>38.370722999999991</v>
      </c>
    </row>
    <row r="24087" spans="1:6" x14ac:dyDescent="0.3">
      <c r="A24087" s="336">
        <v>76036</v>
      </c>
      <c r="B24087" s="2" t="s">
        <v>295</v>
      </c>
      <c r="C24087" s="429">
        <v>9.217333</v>
      </c>
      <c r="D24087" s="429">
        <v>1.753042</v>
      </c>
      <c r="E24087" s="429">
        <v>7.4642910000000002</v>
      </c>
      <c r="F24087" s="429">
        <v>37.797866999999997</v>
      </c>
    </row>
    <row r="24088" spans="1:6" x14ac:dyDescent="0.3">
      <c r="A24088" s="336">
        <v>76039</v>
      </c>
      <c r="B24088" s="2" t="s">
        <v>295</v>
      </c>
      <c r="C24088" s="429">
        <v>9.1305069999999997</v>
      </c>
      <c r="D24088" s="429">
        <v>1.7459210000000001</v>
      </c>
      <c r="E24088" s="429">
        <v>7.3845859999999997</v>
      </c>
      <c r="F24088" s="429">
        <v>36.141413000000007</v>
      </c>
    </row>
    <row r="24089" spans="1:6" x14ac:dyDescent="0.3">
      <c r="A24089" s="336">
        <v>76040</v>
      </c>
      <c r="B24089" s="2" t="s">
        <v>295</v>
      </c>
      <c r="C24089" s="429">
        <v>9.1463160000000006</v>
      </c>
      <c r="D24089" s="429">
        <v>1.7343409999999999</v>
      </c>
      <c r="E24089" s="429">
        <v>7.4119750000000009</v>
      </c>
      <c r="F24089" s="429">
        <v>36.492417000000003</v>
      </c>
    </row>
    <row r="24090" spans="1:6" x14ac:dyDescent="0.3">
      <c r="A24090" s="336">
        <v>76041</v>
      </c>
      <c r="B24090" s="2" t="s">
        <v>295</v>
      </c>
      <c r="C24090" s="429">
        <v>8.8305349999999994</v>
      </c>
      <c r="D24090" s="429">
        <v>1.560093</v>
      </c>
      <c r="E24090" s="429">
        <v>7.2704419999999992</v>
      </c>
      <c r="F24090" s="429">
        <v>33.233762000000006</v>
      </c>
    </row>
    <row r="24091" spans="1:6" x14ac:dyDescent="0.3">
      <c r="A24091" s="336">
        <v>76043</v>
      </c>
      <c r="B24091" s="2" t="s">
        <v>295</v>
      </c>
      <c r="C24091" s="429">
        <v>9.2629900000000003</v>
      </c>
      <c r="D24091" s="429">
        <v>1.606495</v>
      </c>
      <c r="E24091" s="429">
        <v>7.6564950000000005</v>
      </c>
      <c r="F24091" s="429">
        <v>39.710888000000004</v>
      </c>
    </row>
    <row r="24092" spans="1:6" x14ac:dyDescent="0.3">
      <c r="A24092" s="336">
        <v>76044</v>
      </c>
      <c r="B24092" s="2" t="s">
        <v>295</v>
      </c>
      <c r="C24092" s="429">
        <v>9.2234459999999991</v>
      </c>
      <c r="D24092" s="429">
        <v>1.7136359999999999</v>
      </c>
      <c r="E24092" s="429">
        <v>7.509809999999999</v>
      </c>
      <c r="F24092" s="429">
        <v>38.066038000000006</v>
      </c>
    </row>
    <row r="24093" spans="1:6" x14ac:dyDescent="0.3">
      <c r="A24093" s="336">
        <v>76048</v>
      </c>
      <c r="B24093" s="2" t="s">
        <v>295</v>
      </c>
      <c r="C24093" s="429">
        <v>9.3554849999999998</v>
      </c>
      <c r="D24093" s="429">
        <v>1.640601</v>
      </c>
      <c r="E24093" s="429">
        <v>7.7148839999999996</v>
      </c>
      <c r="F24093" s="429">
        <v>39.864693000000003</v>
      </c>
    </row>
    <row r="24094" spans="1:6" x14ac:dyDescent="0.3">
      <c r="A24094" s="336">
        <v>76049</v>
      </c>
      <c r="B24094" s="2" t="s">
        <v>295</v>
      </c>
      <c r="C24094" s="429">
        <v>9.3149859999999993</v>
      </c>
      <c r="D24094" s="429">
        <v>1.6778249999999999</v>
      </c>
      <c r="E24094" s="429">
        <v>7.637160999999999</v>
      </c>
      <c r="F24094" s="429">
        <v>39.077164000000003</v>
      </c>
    </row>
    <row r="24095" spans="1:6" x14ac:dyDescent="0.3">
      <c r="A24095" s="336">
        <v>76050</v>
      </c>
      <c r="B24095" s="2" t="s">
        <v>295</v>
      </c>
      <c r="C24095" s="429">
        <v>9.0587859999999996</v>
      </c>
      <c r="D24095" s="429">
        <v>1.6060760000000001</v>
      </c>
      <c r="E24095" s="429">
        <v>7.4527099999999997</v>
      </c>
      <c r="F24095" s="429">
        <v>36.306869999999989</v>
      </c>
    </row>
    <row r="24096" spans="1:6" x14ac:dyDescent="0.3">
      <c r="A24096" s="336">
        <v>76051</v>
      </c>
      <c r="B24096" s="2" t="s">
        <v>295</v>
      </c>
      <c r="C24096" s="429">
        <v>9.1219660000000005</v>
      </c>
      <c r="D24096" s="429">
        <v>1.7799830000000001</v>
      </c>
      <c r="E24096" s="429">
        <v>7.3419830000000008</v>
      </c>
      <c r="F24096" s="429">
        <v>35.627387999999996</v>
      </c>
    </row>
    <row r="24097" spans="1:6" x14ac:dyDescent="0.3">
      <c r="A24097" s="336">
        <v>76052</v>
      </c>
      <c r="B24097" s="2" t="s">
        <v>295</v>
      </c>
      <c r="C24097" s="429">
        <v>9.2669870000000003</v>
      </c>
      <c r="D24097" s="429">
        <v>1.8152299999999999</v>
      </c>
      <c r="E24097" s="429">
        <v>7.4517570000000006</v>
      </c>
      <c r="F24097" s="429">
        <v>36.928896999999999</v>
      </c>
    </row>
    <row r="24098" spans="1:6" x14ac:dyDescent="0.3">
      <c r="A24098" s="336">
        <v>76053</v>
      </c>
      <c r="B24098" s="2" t="s">
        <v>295</v>
      </c>
      <c r="C24098" s="429">
        <v>9.1750690000000006</v>
      </c>
      <c r="D24098" s="429">
        <v>1.7436529999999999</v>
      </c>
      <c r="E24098" s="429">
        <v>7.4314160000000005</v>
      </c>
      <c r="F24098" s="429">
        <v>36.906380999999996</v>
      </c>
    </row>
    <row r="24099" spans="1:6" x14ac:dyDescent="0.3">
      <c r="A24099" s="336">
        <v>76054</v>
      </c>
      <c r="B24099" s="2" t="s">
        <v>295</v>
      </c>
      <c r="C24099" s="429">
        <v>9.1667349999999992</v>
      </c>
      <c r="D24099" s="429">
        <v>1.767282</v>
      </c>
      <c r="E24099" s="429">
        <v>7.3994529999999994</v>
      </c>
      <c r="F24099" s="429">
        <v>36.635391999999996</v>
      </c>
    </row>
    <row r="24100" spans="1:6" x14ac:dyDescent="0.3">
      <c r="A24100" s="336">
        <v>76055</v>
      </c>
      <c r="B24100" s="2" t="s">
        <v>295</v>
      </c>
      <c r="C24100" s="429">
        <v>8.9801310000000001</v>
      </c>
      <c r="D24100" s="429">
        <v>1.5554969999999999</v>
      </c>
      <c r="E24100" s="429">
        <v>7.4246340000000002</v>
      </c>
      <c r="F24100" s="429">
        <v>35.736492999999996</v>
      </c>
    </row>
    <row r="24101" spans="1:6" x14ac:dyDescent="0.3">
      <c r="A24101" s="336">
        <v>76058</v>
      </c>
      <c r="B24101" s="2" t="s">
        <v>295</v>
      </c>
      <c r="C24101" s="429">
        <v>9.1927599999999998</v>
      </c>
      <c r="D24101" s="429">
        <v>1.724799</v>
      </c>
      <c r="E24101" s="429">
        <v>7.4679609999999998</v>
      </c>
      <c r="F24101" s="429">
        <v>37.529482999999999</v>
      </c>
    </row>
    <row r="24102" spans="1:6" x14ac:dyDescent="0.3">
      <c r="A24102" s="336">
        <v>76059</v>
      </c>
      <c r="B24102" s="2" t="s">
        <v>295</v>
      </c>
      <c r="C24102" s="429">
        <v>9.1483290000000004</v>
      </c>
      <c r="D24102" s="429">
        <v>1.68777</v>
      </c>
      <c r="E24102" s="429">
        <v>7.4605589999999999</v>
      </c>
      <c r="F24102" s="429">
        <v>37.071252000000001</v>
      </c>
    </row>
    <row r="24103" spans="1:6" x14ac:dyDescent="0.3">
      <c r="A24103" s="336">
        <v>76060</v>
      </c>
      <c r="B24103" s="2" t="s">
        <v>295</v>
      </c>
      <c r="C24103" s="429">
        <v>9.1685630000000007</v>
      </c>
      <c r="D24103" s="429">
        <v>1.7136979999999999</v>
      </c>
      <c r="E24103" s="429">
        <v>7.4548650000000007</v>
      </c>
      <c r="F24103" s="429">
        <v>37.245885000000008</v>
      </c>
    </row>
    <row r="24104" spans="1:6" x14ac:dyDescent="0.3">
      <c r="A24104" s="336">
        <v>76063</v>
      </c>
      <c r="B24104" s="2" t="s">
        <v>295</v>
      </c>
      <c r="C24104" s="429">
        <v>9.1259329999999999</v>
      </c>
      <c r="D24104" s="429">
        <v>1.684418</v>
      </c>
      <c r="E24104" s="429">
        <v>7.4415149999999999</v>
      </c>
      <c r="F24104" s="429">
        <v>36.628208000000001</v>
      </c>
    </row>
    <row r="24105" spans="1:6" x14ac:dyDescent="0.3">
      <c r="A24105" s="336">
        <v>76064</v>
      </c>
      <c r="B24105" s="2" t="s">
        <v>295</v>
      </c>
      <c r="C24105" s="429">
        <v>8.9571690000000004</v>
      </c>
      <c r="D24105" s="429">
        <v>1.5945910000000001</v>
      </c>
      <c r="E24105" s="429">
        <v>7.3625780000000001</v>
      </c>
      <c r="F24105" s="429">
        <v>35.046906000000007</v>
      </c>
    </row>
    <row r="24106" spans="1:6" x14ac:dyDescent="0.3">
      <c r="A24106" s="336">
        <v>76065</v>
      </c>
      <c r="B24106" s="2" t="s">
        <v>295</v>
      </c>
      <c r="C24106" s="429">
        <v>8.9719130000000007</v>
      </c>
      <c r="D24106" s="429">
        <v>1.6596470000000001</v>
      </c>
      <c r="E24106" s="429">
        <v>7.312266000000001</v>
      </c>
      <c r="F24106" s="429">
        <v>34.629306</v>
      </c>
    </row>
    <row r="24107" spans="1:6" x14ac:dyDescent="0.3">
      <c r="A24107" s="336">
        <v>76066</v>
      </c>
      <c r="B24107" s="2" t="s">
        <v>295</v>
      </c>
      <c r="C24107" s="429">
        <v>9.5264120000000005</v>
      </c>
      <c r="D24107" s="429">
        <v>1.6419220000000001</v>
      </c>
      <c r="E24107" s="429">
        <v>7.8844900000000004</v>
      </c>
      <c r="F24107" s="429">
        <v>41.028934999999997</v>
      </c>
    </row>
    <row r="24108" spans="1:6" x14ac:dyDescent="0.3">
      <c r="A24108" s="336">
        <v>76067</v>
      </c>
      <c r="B24108" s="2" t="s">
        <v>295</v>
      </c>
      <c r="C24108" s="429">
        <v>9.6066140000000004</v>
      </c>
      <c r="D24108" s="429">
        <v>1.6176600000000001</v>
      </c>
      <c r="E24108" s="429">
        <v>7.9889540000000006</v>
      </c>
      <c r="F24108" s="429">
        <v>41.915499999999994</v>
      </c>
    </row>
    <row r="24109" spans="1:6" x14ac:dyDescent="0.3">
      <c r="A24109" s="336">
        <v>76070</v>
      </c>
      <c r="B24109" s="2" t="s">
        <v>295</v>
      </c>
      <c r="C24109" s="429">
        <v>9.2602639999999994</v>
      </c>
      <c r="D24109" s="429">
        <v>1.6017479999999999</v>
      </c>
      <c r="E24109" s="429">
        <v>7.6585159999999997</v>
      </c>
      <c r="F24109" s="429">
        <v>39.376898999999995</v>
      </c>
    </row>
    <row r="24110" spans="1:6" x14ac:dyDescent="0.3">
      <c r="A24110" s="336">
        <v>76071</v>
      </c>
      <c r="B24110" s="2" t="s">
        <v>295</v>
      </c>
      <c r="C24110" s="429">
        <v>9.2889579999999992</v>
      </c>
      <c r="D24110" s="429">
        <v>1.792527</v>
      </c>
      <c r="E24110" s="429">
        <v>7.4964309999999994</v>
      </c>
      <c r="F24110" s="429">
        <v>37.238618000000002</v>
      </c>
    </row>
    <row r="24111" spans="1:6" x14ac:dyDescent="0.3">
      <c r="A24111" s="336">
        <v>76073</v>
      </c>
      <c r="B24111" s="2" t="s">
        <v>295</v>
      </c>
      <c r="C24111" s="429">
        <v>9.4140840000000008</v>
      </c>
      <c r="D24111" s="429">
        <v>1.708008</v>
      </c>
      <c r="E24111" s="429">
        <v>7.7060760000000013</v>
      </c>
      <c r="F24111" s="429">
        <v>38.082636000000008</v>
      </c>
    </row>
    <row r="24112" spans="1:6" x14ac:dyDescent="0.3">
      <c r="A24112" s="336">
        <v>76077</v>
      </c>
      <c r="B24112" s="2" t="s">
        <v>295</v>
      </c>
      <c r="C24112" s="429">
        <v>9.2893270000000001</v>
      </c>
      <c r="D24112" s="429">
        <v>1.6001540000000001</v>
      </c>
      <c r="E24112" s="429">
        <v>7.6891730000000003</v>
      </c>
      <c r="F24112" s="429">
        <v>39.789186999999998</v>
      </c>
    </row>
    <row r="24113" spans="1:6" x14ac:dyDescent="0.3">
      <c r="A24113" s="336">
        <v>76078</v>
      </c>
      <c r="B24113" s="2" t="s">
        <v>295</v>
      </c>
      <c r="C24113" s="429">
        <v>9.2804409999999997</v>
      </c>
      <c r="D24113" s="429">
        <v>1.800619</v>
      </c>
      <c r="E24113" s="429">
        <v>7.4798219999999995</v>
      </c>
      <c r="F24113" s="429">
        <v>36.604854000000003</v>
      </c>
    </row>
    <row r="24114" spans="1:6" x14ac:dyDescent="0.3">
      <c r="A24114" s="336">
        <v>76082</v>
      </c>
      <c r="B24114" s="2" t="s">
        <v>295</v>
      </c>
      <c r="C24114" s="429">
        <v>9.3485990000000001</v>
      </c>
      <c r="D24114" s="429">
        <v>1.7549950000000001</v>
      </c>
      <c r="E24114" s="429">
        <v>7.593604</v>
      </c>
      <c r="F24114" s="429">
        <v>37.79000400000001</v>
      </c>
    </row>
    <row r="24115" spans="1:6" x14ac:dyDescent="0.3">
      <c r="A24115" s="336">
        <v>76084</v>
      </c>
      <c r="B24115" s="2" t="s">
        <v>295</v>
      </c>
      <c r="C24115" s="429">
        <v>9.0657379999999996</v>
      </c>
      <c r="D24115" s="429">
        <v>1.6428050000000001</v>
      </c>
      <c r="E24115" s="429">
        <v>7.4229329999999996</v>
      </c>
      <c r="F24115" s="429">
        <v>35.791412000000015</v>
      </c>
    </row>
    <row r="24116" spans="1:6" x14ac:dyDescent="0.3">
      <c r="A24116" s="336">
        <v>76085</v>
      </c>
      <c r="B24116" s="2" t="s">
        <v>295</v>
      </c>
      <c r="C24116" s="429">
        <v>9.3131450000000005</v>
      </c>
      <c r="D24116" s="429">
        <v>1.7766459999999999</v>
      </c>
      <c r="E24116" s="429">
        <v>7.5364990000000009</v>
      </c>
      <c r="F24116" s="429">
        <v>37.590319999999998</v>
      </c>
    </row>
    <row r="24117" spans="1:6" x14ac:dyDescent="0.3">
      <c r="A24117" s="336">
        <v>76086</v>
      </c>
      <c r="B24117" s="2" t="s">
        <v>295</v>
      </c>
      <c r="C24117" s="429">
        <v>9.3497610000000009</v>
      </c>
      <c r="D24117" s="429">
        <v>1.752319</v>
      </c>
      <c r="E24117" s="429">
        <v>7.5974420000000009</v>
      </c>
      <c r="F24117" s="429">
        <v>37.919985000000004</v>
      </c>
    </row>
    <row r="24118" spans="1:6" x14ac:dyDescent="0.3">
      <c r="A24118" s="336">
        <v>76087</v>
      </c>
      <c r="B24118" s="2" t="s">
        <v>295</v>
      </c>
      <c r="C24118" s="429">
        <v>9.3562630000000002</v>
      </c>
      <c r="D24118" s="429">
        <v>1.7157560000000001</v>
      </c>
      <c r="E24118" s="429">
        <v>7.6405070000000004</v>
      </c>
      <c r="F24118" s="429">
        <v>38.895772999999998</v>
      </c>
    </row>
    <row r="24119" spans="1:6" x14ac:dyDescent="0.3">
      <c r="A24119" s="336">
        <v>76088</v>
      </c>
      <c r="B24119" s="2" t="s">
        <v>295</v>
      </c>
      <c r="C24119" s="429">
        <v>9.4069420000000008</v>
      </c>
      <c r="D24119" s="429">
        <v>1.7208969999999999</v>
      </c>
      <c r="E24119" s="429">
        <v>7.6860450000000009</v>
      </c>
      <c r="F24119" s="429">
        <v>38.853667999999999</v>
      </c>
    </row>
    <row r="24120" spans="1:6" x14ac:dyDescent="0.3">
      <c r="A24120" s="336">
        <v>76092</v>
      </c>
      <c r="B24120" s="2" t="s">
        <v>295</v>
      </c>
      <c r="C24120" s="429">
        <v>9.1413239999999991</v>
      </c>
      <c r="D24120" s="429">
        <v>1.7953490000000001</v>
      </c>
      <c r="E24120" s="429">
        <v>7.3459749999999993</v>
      </c>
      <c r="F24120" s="429">
        <v>35.90025399999999</v>
      </c>
    </row>
    <row r="24121" spans="1:6" x14ac:dyDescent="0.3">
      <c r="A24121" s="336">
        <v>76093</v>
      </c>
      <c r="B24121" s="2" t="s">
        <v>295</v>
      </c>
      <c r="C24121" s="429">
        <v>9.1850699999999996</v>
      </c>
      <c r="D24121" s="429">
        <v>1.5892489999999999</v>
      </c>
      <c r="E24121" s="429">
        <v>7.5958209999999999</v>
      </c>
      <c r="F24121" s="429">
        <v>37.834600999999992</v>
      </c>
    </row>
    <row r="24122" spans="1:6" x14ac:dyDescent="0.3">
      <c r="A24122" s="336">
        <v>76102</v>
      </c>
      <c r="B24122" s="2" t="s">
        <v>295</v>
      </c>
      <c r="C24122" s="429">
        <v>9.2613590000000006</v>
      </c>
      <c r="D24122" s="429">
        <v>1.760918</v>
      </c>
      <c r="E24122" s="429">
        <v>7.5004410000000004</v>
      </c>
      <c r="F24122" s="429">
        <v>38.127486000000005</v>
      </c>
    </row>
    <row r="24123" spans="1:6" x14ac:dyDescent="0.3">
      <c r="A24123" s="336">
        <v>76103</v>
      </c>
      <c r="B24123" s="2" t="s">
        <v>295</v>
      </c>
      <c r="C24123" s="429">
        <v>9.2287479999999995</v>
      </c>
      <c r="D24123" s="429">
        <v>1.742273</v>
      </c>
      <c r="E24123" s="429">
        <v>7.4864749999999995</v>
      </c>
      <c r="F24123" s="429">
        <v>37.750763000000006</v>
      </c>
    </row>
    <row r="24124" spans="1:6" x14ac:dyDescent="0.3">
      <c r="A24124" s="336">
        <v>76104</v>
      </c>
      <c r="B24124" s="2" t="s">
        <v>295</v>
      </c>
      <c r="C24124" s="429">
        <v>9.2479650000000007</v>
      </c>
      <c r="D24124" s="429">
        <v>1.751636</v>
      </c>
      <c r="E24124" s="429">
        <v>7.4963290000000011</v>
      </c>
      <c r="F24124" s="429">
        <v>38.051137999999995</v>
      </c>
    </row>
    <row r="24125" spans="1:6" x14ac:dyDescent="0.3">
      <c r="A24125" s="336">
        <v>76105</v>
      </c>
      <c r="B24125" s="2" t="s">
        <v>295</v>
      </c>
      <c r="C24125" s="429">
        <v>9.2226689999999998</v>
      </c>
      <c r="D24125" s="429">
        <v>1.7377640000000001</v>
      </c>
      <c r="E24125" s="429">
        <v>7.4849049999999995</v>
      </c>
      <c r="F24125" s="429">
        <v>37.755545999999995</v>
      </c>
    </row>
    <row r="24126" spans="1:6" x14ac:dyDescent="0.3">
      <c r="A24126" s="336">
        <v>76106</v>
      </c>
      <c r="B24126" s="2" t="s">
        <v>295</v>
      </c>
      <c r="C24126" s="429">
        <v>9.2698599999999995</v>
      </c>
      <c r="D24126" s="429">
        <v>1.781236</v>
      </c>
      <c r="E24126" s="429">
        <v>7.4886239999999997</v>
      </c>
      <c r="F24126" s="429">
        <v>37.929489000000004</v>
      </c>
    </row>
    <row r="24127" spans="1:6" x14ac:dyDescent="0.3">
      <c r="A24127" s="336">
        <v>76107</v>
      </c>
      <c r="B24127" s="2" t="s">
        <v>295</v>
      </c>
      <c r="C24127" s="429">
        <v>9.2847709999999992</v>
      </c>
      <c r="D24127" s="429">
        <v>1.7723629999999999</v>
      </c>
      <c r="E24127" s="429">
        <v>7.5124079999999989</v>
      </c>
      <c r="F24127" s="429">
        <v>38.470343999999997</v>
      </c>
    </row>
    <row r="24128" spans="1:6" x14ac:dyDescent="0.3">
      <c r="A24128" s="336">
        <v>76108</v>
      </c>
      <c r="B24128" s="2" t="s">
        <v>295</v>
      </c>
      <c r="C24128" s="429">
        <v>9.2705739999999999</v>
      </c>
      <c r="D24128" s="429">
        <v>1.791544</v>
      </c>
      <c r="E24128" s="429">
        <v>7.4790299999999998</v>
      </c>
      <c r="F24128" s="429">
        <v>38.053562000000014</v>
      </c>
    </row>
    <row r="24129" spans="1:6" x14ac:dyDescent="0.3">
      <c r="A24129" s="336">
        <v>76109</v>
      </c>
      <c r="B24129" s="2" t="s">
        <v>295</v>
      </c>
      <c r="C24129" s="429">
        <v>9.2675769999999993</v>
      </c>
      <c r="D24129" s="429">
        <v>1.7670999999999999</v>
      </c>
      <c r="E24129" s="429">
        <v>7.5004769999999992</v>
      </c>
      <c r="F24129" s="429">
        <v>38.318180999999996</v>
      </c>
    </row>
    <row r="24130" spans="1:6" x14ac:dyDescent="0.3">
      <c r="A24130" s="336">
        <v>76110</v>
      </c>
      <c r="B24130" s="2" t="s">
        <v>295</v>
      </c>
      <c r="C24130" s="429">
        <v>9.2485569999999999</v>
      </c>
      <c r="D24130" s="429">
        <v>1.755255</v>
      </c>
      <c r="E24130" s="429">
        <v>7.4933019999999999</v>
      </c>
      <c r="F24130" s="429">
        <v>38.094808999999998</v>
      </c>
    </row>
    <row r="24131" spans="1:6" x14ac:dyDescent="0.3">
      <c r="A24131" s="336">
        <v>76111</v>
      </c>
      <c r="B24131" s="2" t="s">
        <v>295</v>
      </c>
      <c r="C24131" s="429">
        <v>9.2438160000000007</v>
      </c>
      <c r="D24131" s="429">
        <v>1.7602739999999999</v>
      </c>
      <c r="E24131" s="429">
        <v>7.4835420000000008</v>
      </c>
      <c r="F24131" s="429">
        <v>37.819019000000004</v>
      </c>
    </row>
    <row r="24132" spans="1:6" x14ac:dyDescent="0.3">
      <c r="A24132" s="336">
        <v>76112</v>
      </c>
      <c r="B24132" s="2" t="s">
        <v>295</v>
      </c>
      <c r="C24132" s="429">
        <v>9.2048559999999995</v>
      </c>
      <c r="D24132" s="429">
        <v>1.7295069999999999</v>
      </c>
      <c r="E24132" s="429">
        <v>7.4753489999999996</v>
      </c>
      <c r="F24132" s="429">
        <v>37.46665500000001</v>
      </c>
    </row>
    <row r="24133" spans="1:6" x14ac:dyDescent="0.3">
      <c r="A24133" s="336">
        <v>76114</v>
      </c>
      <c r="B24133" s="2" t="s">
        <v>295</v>
      </c>
      <c r="C24133" s="429">
        <v>9.2977690000000006</v>
      </c>
      <c r="D24133" s="429">
        <v>1.7831379999999999</v>
      </c>
      <c r="E24133" s="429">
        <v>7.5146310000000005</v>
      </c>
      <c r="F24133" s="429">
        <v>38.462455000000006</v>
      </c>
    </row>
    <row r="24134" spans="1:6" x14ac:dyDescent="0.3">
      <c r="A24134" s="336">
        <v>76115</v>
      </c>
      <c r="B24134" s="2" t="s">
        <v>295</v>
      </c>
      <c r="C24134" s="429">
        <v>9.2329270000000001</v>
      </c>
      <c r="D24134" s="429">
        <v>1.7500279999999999</v>
      </c>
      <c r="E24134" s="429">
        <v>7.4828989999999997</v>
      </c>
      <c r="F24134" s="429">
        <v>37.950372999999985</v>
      </c>
    </row>
    <row r="24135" spans="1:6" x14ac:dyDescent="0.3">
      <c r="A24135" s="336">
        <v>76116</v>
      </c>
      <c r="B24135" s="2" t="s">
        <v>295</v>
      </c>
      <c r="C24135" s="429">
        <v>9.2819660000000006</v>
      </c>
      <c r="D24135" s="429">
        <v>1.782276</v>
      </c>
      <c r="E24135" s="429">
        <v>7.4996900000000011</v>
      </c>
      <c r="F24135" s="429">
        <v>38.417907000000014</v>
      </c>
    </row>
    <row r="24136" spans="1:6" x14ac:dyDescent="0.3">
      <c r="A24136" s="336">
        <v>76117</v>
      </c>
      <c r="B24136" s="2" t="s">
        <v>295</v>
      </c>
      <c r="C24136" s="429">
        <v>9.2186749999999993</v>
      </c>
      <c r="D24136" s="429">
        <v>1.7602800000000001</v>
      </c>
      <c r="E24136" s="429">
        <v>7.4583949999999994</v>
      </c>
      <c r="F24136" s="429">
        <v>37.458197999999996</v>
      </c>
    </row>
    <row r="24137" spans="1:6" x14ac:dyDescent="0.3">
      <c r="A24137" s="336">
        <v>76118</v>
      </c>
      <c r="B24137" s="2" t="s">
        <v>295</v>
      </c>
      <c r="C24137" s="429">
        <v>9.1928610000000006</v>
      </c>
      <c r="D24137" s="429">
        <v>1.7478009999999999</v>
      </c>
      <c r="E24137" s="429">
        <v>7.4450600000000007</v>
      </c>
      <c r="F24137" s="429">
        <v>37.165087</v>
      </c>
    </row>
    <row r="24138" spans="1:6" x14ac:dyDescent="0.3">
      <c r="A24138" s="336">
        <v>76119</v>
      </c>
      <c r="B24138" s="2" t="s">
        <v>295</v>
      </c>
      <c r="C24138" s="429">
        <v>9.2068560000000002</v>
      </c>
      <c r="D24138" s="429">
        <v>1.732953</v>
      </c>
      <c r="E24138" s="429">
        <v>7.473903</v>
      </c>
      <c r="F24138" s="429">
        <v>37.638011999999996</v>
      </c>
    </row>
    <row r="24139" spans="1:6" x14ac:dyDescent="0.3">
      <c r="A24139" s="336">
        <v>76120</v>
      </c>
      <c r="B24139" s="2" t="s">
        <v>295</v>
      </c>
      <c r="C24139" s="429">
        <v>9.1878770000000003</v>
      </c>
      <c r="D24139" s="429">
        <v>1.7278070000000001</v>
      </c>
      <c r="E24139" s="429">
        <v>7.46007</v>
      </c>
      <c r="F24139" s="429">
        <v>37.201012000000006</v>
      </c>
    </row>
    <row r="24140" spans="1:6" x14ac:dyDescent="0.3">
      <c r="A24140" s="336">
        <v>76122</v>
      </c>
      <c r="B24140" s="2" t="s">
        <v>295</v>
      </c>
      <c r="C24140" s="429">
        <v>9.2432909999999993</v>
      </c>
      <c r="D24140" s="429">
        <v>1.7559260000000001</v>
      </c>
      <c r="E24140" s="429">
        <v>7.4873649999999987</v>
      </c>
      <c r="F24140" s="429">
        <v>38.062537000000013</v>
      </c>
    </row>
    <row r="24141" spans="1:6" x14ac:dyDescent="0.3">
      <c r="A24141" s="336">
        <v>76123</v>
      </c>
      <c r="B24141" s="2" t="s">
        <v>295</v>
      </c>
      <c r="C24141" s="429">
        <v>9.2268720000000002</v>
      </c>
      <c r="D24141" s="429">
        <v>1.756087</v>
      </c>
      <c r="E24141" s="429">
        <v>7.4707850000000002</v>
      </c>
      <c r="F24141" s="429">
        <v>37.917834000000013</v>
      </c>
    </row>
    <row r="24142" spans="1:6" x14ac:dyDescent="0.3">
      <c r="A24142" s="336">
        <v>76126</v>
      </c>
      <c r="B24142" s="2" t="s">
        <v>295</v>
      </c>
      <c r="C24142" s="429">
        <v>9.2449130000000004</v>
      </c>
      <c r="D24142" s="429">
        <v>1.7737799999999999</v>
      </c>
      <c r="E24142" s="429">
        <v>7.471133</v>
      </c>
      <c r="F24142" s="429">
        <v>37.970181000000004</v>
      </c>
    </row>
    <row r="24143" spans="1:6" x14ac:dyDescent="0.3">
      <c r="A24143" s="336">
        <v>76127</v>
      </c>
      <c r="B24143" s="2" t="s">
        <v>295</v>
      </c>
      <c r="C24143" s="429">
        <v>9.3016529999999999</v>
      </c>
      <c r="D24143" s="429">
        <v>1.78772</v>
      </c>
      <c r="E24143" s="429">
        <v>7.5139329999999998</v>
      </c>
      <c r="F24143" s="429">
        <v>38.486660999999998</v>
      </c>
    </row>
    <row r="24144" spans="1:6" x14ac:dyDescent="0.3">
      <c r="A24144" s="336">
        <v>76129</v>
      </c>
      <c r="B24144" s="2" t="s">
        <v>295</v>
      </c>
      <c r="C24144" s="429">
        <v>9.2622219999999995</v>
      </c>
      <c r="D24144" s="429">
        <v>1.762491</v>
      </c>
      <c r="E24144" s="429">
        <v>7.4997309999999997</v>
      </c>
      <c r="F24144" s="429">
        <v>38.247185999999999</v>
      </c>
    </row>
    <row r="24145" spans="1:6" x14ac:dyDescent="0.3">
      <c r="A24145" s="336">
        <v>76131</v>
      </c>
      <c r="B24145" s="2" t="s">
        <v>295</v>
      </c>
      <c r="C24145" s="429">
        <v>9.2612780000000008</v>
      </c>
      <c r="D24145" s="429">
        <v>1.7988360000000001</v>
      </c>
      <c r="E24145" s="429">
        <v>7.4624420000000011</v>
      </c>
      <c r="F24145" s="429">
        <v>37.435112999999987</v>
      </c>
    </row>
    <row r="24146" spans="1:6" x14ac:dyDescent="0.3">
      <c r="A24146" s="336">
        <v>76132</v>
      </c>
      <c r="B24146" s="2" t="s">
        <v>295</v>
      </c>
      <c r="C24146" s="429">
        <v>9.2612400000000008</v>
      </c>
      <c r="D24146" s="429">
        <v>1.7702800000000001</v>
      </c>
      <c r="E24146" s="429">
        <v>7.4909600000000012</v>
      </c>
      <c r="F24146" s="429">
        <v>38.251789000000002</v>
      </c>
    </row>
    <row r="24147" spans="1:6" x14ac:dyDescent="0.3">
      <c r="A24147" s="336">
        <v>76133</v>
      </c>
      <c r="B24147" s="2" t="s">
        <v>295</v>
      </c>
      <c r="C24147" s="429">
        <v>9.2414330000000007</v>
      </c>
      <c r="D24147" s="429">
        <v>1.759395</v>
      </c>
      <c r="E24147" s="429">
        <v>7.4820380000000011</v>
      </c>
      <c r="F24147" s="429">
        <v>38.058897000000002</v>
      </c>
    </row>
    <row r="24148" spans="1:6" x14ac:dyDescent="0.3">
      <c r="A24148" s="336">
        <v>76134</v>
      </c>
      <c r="B24148" s="2" t="s">
        <v>295</v>
      </c>
      <c r="C24148" s="429">
        <v>9.2169349999999994</v>
      </c>
      <c r="D24148" s="429">
        <v>1.7457689999999999</v>
      </c>
      <c r="E24148" s="429">
        <v>7.4711659999999993</v>
      </c>
      <c r="F24148" s="429">
        <v>37.814610000000016</v>
      </c>
    </row>
    <row r="24149" spans="1:6" x14ac:dyDescent="0.3">
      <c r="A24149" s="336">
        <v>76135</v>
      </c>
      <c r="B24149" s="2" t="s">
        <v>295</v>
      </c>
      <c r="C24149" s="429">
        <v>9.2940749999999994</v>
      </c>
      <c r="D24149" s="429">
        <v>1.7921590000000001</v>
      </c>
      <c r="E24149" s="429">
        <v>7.5019159999999996</v>
      </c>
      <c r="F24149" s="429">
        <v>38.094154999999986</v>
      </c>
    </row>
    <row r="24150" spans="1:6" x14ac:dyDescent="0.3">
      <c r="A24150" s="336">
        <v>76137</v>
      </c>
      <c r="B24150" s="2" t="s">
        <v>295</v>
      </c>
      <c r="C24150" s="429">
        <v>9.2227639999999997</v>
      </c>
      <c r="D24150" s="429">
        <v>1.7851109999999999</v>
      </c>
      <c r="E24150" s="429">
        <v>7.4376530000000001</v>
      </c>
      <c r="F24150" s="429">
        <v>37.262218000000004</v>
      </c>
    </row>
    <row r="24151" spans="1:6" x14ac:dyDescent="0.3">
      <c r="A24151" s="336">
        <v>76140</v>
      </c>
      <c r="B24151" s="2" t="s">
        <v>295</v>
      </c>
      <c r="C24151" s="429">
        <v>9.1816809999999993</v>
      </c>
      <c r="D24151" s="429">
        <v>1.7272339999999999</v>
      </c>
      <c r="E24151" s="429">
        <v>7.4544469999999992</v>
      </c>
      <c r="F24151" s="429">
        <v>37.486703000000006</v>
      </c>
    </row>
    <row r="24152" spans="1:6" x14ac:dyDescent="0.3">
      <c r="A24152" s="336">
        <v>76148</v>
      </c>
      <c r="B24152" s="2" t="s">
        <v>295</v>
      </c>
      <c r="C24152" s="429">
        <v>9.1935420000000008</v>
      </c>
      <c r="D24152" s="429">
        <v>1.783433</v>
      </c>
      <c r="E24152" s="429">
        <v>7.4101090000000003</v>
      </c>
      <c r="F24152" s="429">
        <v>36.969561999999996</v>
      </c>
    </row>
    <row r="24153" spans="1:6" x14ac:dyDescent="0.3">
      <c r="A24153" s="336">
        <v>76155</v>
      </c>
      <c r="B24153" s="2" t="s">
        <v>295</v>
      </c>
      <c r="C24153" s="429">
        <v>9.1154200000000003</v>
      </c>
      <c r="D24153" s="429">
        <v>1.724396</v>
      </c>
      <c r="E24153" s="429">
        <v>7.3910239999999998</v>
      </c>
      <c r="F24153" s="429">
        <v>35.998183000000004</v>
      </c>
    </row>
    <row r="24154" spans="1:6" x14ac:dyDescent="0.3">
      <c r="A24154" s="336">
        <v>76164</v>
      </c>
      <c r="B24154" s="2" t="s">
        <v>295</v>
      </c>
      <c r="C24154" s="429">
        <v>9.2737859999999994</v>
      </c>
      <c r="D24154" s="429">
        <v>1.7728090000000001</v>
      </c>
      <c r="E24154" s="429">
        <v>7.5009769999999989</v>
      </c>
      <c r="F24154" s="429">
        <v>38.161113</v>
      </c>
    </row>
    <row r="24155" spans="1:6" x14ac:dyDescent="0.3">
      <c r="A24155" s="336">
        <v>76177</v>
      </c>
      <c r="B24155" s="2" t="s">
        <v>295</v>
      </c>
      <c r="C24155" s="429">
        <v>9.2092960000000001</v>
      </c>
      <c r="D24155" s="429">
        <v>1.8118799999999999</v>
      </c>
      <c r="E24155" s="429">
        <v>7.3974159999999998</v>
      </c>
      <c r="F24155" s="429">
        <v>36.609875000000002</v>
      </c>
    </row>
    <row r="24156" spans="1:6" x14ac:dyDescent="0.3">
      <c r="A24156" s="336">
        <v>76179</v>
      </c>
      <c r="B24156" s="2" t="s">
        <v>295</v>
      </c>
      <c r="C24156" s="429">
        <v>9.2967469999999999</v>
      </c>
      <c r="D24156" s="429">
        <v>1.7993729999999999</v>
      </c>
      <c r="E24156" s="429">
        <v>7.4973739999999998</v>
      </c>
      <c r="F24156" s="429">
        <v>37.671307000000006</v>
      </c>
    </row>
    <row r="24157" spans="1:6" x14ac:dyDescent="0.3">
      <c r="A24157" s="336">
        <v>76180</v>
      </c>
      <c r="B24157" s="2" t="s">
        <v>295</v>
      </c>
      <c r="C24157" s="429">
        <v>9.1797959999999996</v>
      </c>
      <c r="D24157" s="429">
        <v>1.7753829999999999</v>
      </c>
      <c r="E24157" s="429">
        <v>7.4044129999999999</v>
      </c>
      <c r="F24157" s="429">
        <v>36.810058999999995</v>
      </c>
    </row>
    <row r="24158" spans="1:6" x14ac:dyDescent="0.3">
      <c r="A24158" s="336">
        <v>76201</v>
      </c>
      <c r="B24158" s="2" t="s">
        <v>295</v>
      </c>
      <c r="C24158" s="429">
        <v>9.1294369999999994</v>
      </c>
      <c r="D24158" s="429">
        <v>1.872952</v>
      </c>
      <c r="E24158" s="429">
        <v>7.2564849999999996</v>
      </c>
      <c r="F24158" s="429">
        <v>34.159639999999982</v>
      </c>
    </row>
    <row r="24159" spans="1:6" x14ac:dyDescent="0.3">
      <c r="A24159" s="336">
        <v>76205</v>
      </c>
      <c r="B24159" s="2" t="s">
        <v>295</v>
      </c>
      <c r="C24159" s="429">
        <v>9.1307159999999996</v>
      </c>
      <c r="D24159" s="429">
        <v>1.8652010000000001</v>
      </c>
      <c r="E24159" s="429">
        <v>7.2655149999999997</v>
      </c>
      <c r="F24159" s="429">
        <v>34.248053999999996</v>
      </c>
    </row>
    <row r="24160" spans="1:6" x14ac:dyDescent="0.3">
      <c r="A24160" s="336">
        <v>76207</v>
      </c>
      <c r="B24160" s="2" t="s">
        <v>295</v>
      </c>
      <c r="C24160" s="429">
        <v>9.1247559999999996</v>
      </c>
      <c r="D24160" s="429">
        <v>1.8721099999999999</v>
      </c>
      <c r="E24160" s="429">
        <v>7.2526459999999995</v>
      </c>
      <c r="F24160" s="429">
        <v>34.269166000000006</v>
      </c>
    </row>
    <row r="24161" spans="1:6" x14ac:dyDescent="0.3">
      <c r="A24161" s="336">
        <v>76208</v>
      </c>
      <c r="B24161" s="2" t="s">
        <v>295</v>
      </c>
      <c r="C24161" s="429">
        <v>9.1121949999999998</v>
      </c>
      <c r="D24161" s="429">
        <v>1.886161</v>
      </c>
      <c r="E24161" s="429">
        <v>7.2260340000000003</v>
      </c>
      <c r="F24161" s="429">
        <v>33.588791000000001</v>
      </c>
    </row>
    <row r="24162" spans="1:6" x14ac:dyDescent="0.3">
      <c r="A24162" s="336">
        <v>76209</v>
      </c>
      <c r="B24162" s="2" t="s">
        <v>295</v>
      </c>
      <c r="C24162" s="429">
        <v>9.1355710000000006</v>
      </c>
      <c r="D24162" s="429">
        <v>1.882188</v>
      </c>
      <c r="E24162" s="429">
        <v>7.2533830000000004</v>
      </c>
      <c r="F24162" s="429">
        <v>33.891345000000001</v>
      </c>
    </row>
    <row r="24163" spans="1:6" x14ac:dyDescent="0.3">
      <c r="A24163" s="336">
        <v>76210</v>
      </c>
      <c r="B24163" s="2" t="s">
        <v>295</v>
      </c>
      <c r="C24163" s="429">
        <v>9.1200759999999992</v>
      </c>
      <c r="D24163" s="429">
        <v>1.853264</v>
      </c>
      <c r="E24163" s="429">
        <v>7.2668119999999989</v>
      </c>
      <c r="F24163" s="429">
        <v>34.248034000000004</v>
      </c>
    </row>
    <row r="24164" spans="1:6" x14ac:dyDescent="0.3">
      <c r="A24164" s="336">
        <v>76225</v>
      </c>
      <c r="B24164" s="2" t="s">
        <v>295</v>
      </c>
      <c r="C24164" s="429">
        <v>9.3755819999999996</v>
      </c>
      <c r="D24164" s="429">
        <v>1.7101729999999999</v>
      </c>
      <c r="E24164" s="429">
        <v>7.6654089999999995</v>
      </c>
      <c r="F24164" s="429">
        <v>36.922550000000015</v>
      </c>
    </row>
    <row r="24165" spans="1:6" x14ac:dyDescent="0.3">
      <c r="A24165" s="336">
        <v>76226</v>
      </c>
      <c r="B24165" s="2" t="s">
        <v>295</v>
      </c>
      <c r="C24165" s="429">
        <v>9.1330120000000008</v>
      </c>
      <c r="D24165" s="429">
        <v>1.8355319999999999</v>
      </c>
      <c r="E24165" s="429">
        <v>7.2974800000000011</v>
      </c>
      <c r="F24165" s="429">
        <v>35.057261999999994</v>
      </c>
    </row>
    <row r="24166" spans="1:6" x14ac:dyDescent="0.3">
      <c r="A24166" s="336">
        <v>76227</v>
      </c>
      <c r="B24166" s="2" t="s">
        <v>295</v>
      </c>
      <c r="C24166" s="429">
        <v>9.0296699999999994</v>
      </c>
      <c r="D24166" s="429">
        <v>1.9397279999999999</v>
      </c>
      <c r="E24166" s="429">
        <v>7.0899419999999997</v>
      </c>
      <c r="F24166" s="429">
        <v>32.435756999999995</v>
      </c>
    </row>
    <row r="24167" spans="1:6" x14ac:dyDescent="0.3">
      <c r="A24167" s="336">
        <v>76228</v>
      </c>
      <c r="B24167" s="2" t="s">
        <v>295</v>
      </c>
      <c r="C24167" s="429">
        <v>9.7145209999999995</v>
      </c>
      <c r="D24167" s="429">
        <v>1.4563410000000001</v>
      </c>
      <c r="E24167" s="429">
        <v>8.2581799999999994</v>
      </c>
      <c r="F24167" s="429">
        <v>39.948219000000002</v>
      </c>
    </row>
    <row r="24168" spans="1:6" x14ac:dyDescent="0.3">
      <c r="A24168" s="336">
        <v>76230</v>
      </c>
      <c r="B24168" s="2" t="s">
        <v>295</v>
      </c>
      <c r="C24168" s="429">
        <v>9.4665009999999992</v>
      </c>
      <c r="D24168" s="429">
        <v>1.5843799999999999</v>
      </c>
      <c r="E24168" s="429">
        <v>7.8821209999999997</v>
      </c>
      <c r="F24168" s="429">
        <v>37.767785000000011</v>
      </c>
    </row>
    <row r="24169" spans="1:6" x14ac:dyDescent="0.3">
      <c r="A24169" s="336">
        <v>76233</v>
      </c>
      <c r="B24169" s="2" t="s">
        <v>295</v>
      </c>
      <c r="C24169" s="429">
        <v>8.8424479999999992</v>
      </c>
      <c r="D24169" s="429">
        <v>2.136593</v>
      </c>
      <c r="E24169" s="429">
        <v>6.7058549999999997</v>
      </c>
      <c r="F24169" s="429">
        <v>29.998958999999999</v>
      </c>
    </row>
    <row r="24170" spans="1:6" x14ac:dyDescent="0.3">
      <c r="A24170" s="336">
        <v>76234</v>
      </c>
      <c r="B24170" s="2" t="s">
        <v>295</v>
      </c>
      <c r="C24170" s="429">
        <v>9.2849620000000002</v>
      </c>
      <c r="D24170" s="429">
        <v>1.7944279999999999</v>
      </c>
      <c r="E24170" s="429">
        <v>7.4905340000000002</v>
      </c>
      <c r="F24170" s="429">
        <v>35.923780000000008</v>
      </c>
    </row>
    <row r="24171" spans="1:6" x14ac:dyDescent="0.3">
      <c r="A24171" s="336">
        <v>76238</v>
      </c>
      <c r="B24171" s="2" t="s">
        <v>295</v>
      </c>
      <c r="C24171" s="429">
        <v>9.1573100000000007</v>
      </c>
      <c r="D24171" s="429">
        <v>1.886496</v>
      </c>
      <c r="E24171" s="429">
        <v>7.2708140000000006</v>
      </c>
      <c r="F24171" s="429">
        <v>33.591206</v>
      </c>
    </row>
    <row r="24172" spans="1:6" x14ac:dyDescent="0.3">
      <c r="A24172" s="336">
        <v>76239</v>
      </c>
      <c r="B24172" s="2" t="s">
        <v>295</v>
      </c>
      <c r="C24172" s="429">
        <v>9.265269</v>
      </c>
      <c r="D24172" s="429">
        <v>1.7578590000000001</v>
      </c>
      <c r="E24172" s="429">
        <v>7.5074100000000001</v>
      </c>
      <c r="F24172" s="429">
        <v>35.470725999999992</v>
      </c>
    </row>
    <row r="24173" spans="1:6" x14ac:dyDescent="0.3">
      <c r="A24173" s="336">
        <v>76240</v>
      </c>
      <c r="B24173" s="2" t="s">
        <v>295</v>
      </c>
      <c r="C24173" s="429">
        <v>9.0311939999999993</v>
      </c>
      <c r="D24173" s="429">
        <v>1.998394</v>
      </c>
      <c r="E24173" s="429">
        <v>7.0327999999999991</v>
      </c>
      <c r="F24173" s="429">
        <v>31.63066000000001</v>
      </c>
    </row>
    <row r="24174" spans="1:6" x14ac:dyDescent="0.3">
      <c r="A24174" s="336">
        <v>76245</v>
      </c>
      <c r="B24174" s="2" t="s">
        <v>295</v>
      </c>
      <c r="C24174" s="429">
        <v>8.7902059999999995</v>
      </c>
      <c r="D24174" s="429">
        <v>2.2192430000000001</v>
      </c>
      <c r="E24174" s="429">
        <v>6.570962999999999</v>
      </c>
      <c r="F24174" s="429">
        <v>29.139792000000003</v>
      </c>
    </row>
    <row r="24175" spans="1:6" x14ac:dyDescent="0.3">
      <c r="A24175" s="336">
        <v>76247</v>
      </c>
      <c r="B24175" s="2" t="s">
        <v>295</v>
      </c>
      <c r="C24175" s="429">
        <v>9.2042149999999996</v>
      </c>
      <c r="D24175" s="429">
        <v>1.8274220000000001</v>
      </c>
      <c r="E24175" s="429">
        <v>7.3767929999999993</v>
      </c>
      <c r="F24175" s="429">
        <v>35.917192999999997</v>
      </c>
    </row>
    <row r="24176" spans="1:6" x14ac:dyDescent="0.3">
      <c r="A24176" s="336">
        <v>76248</v>
      </c>
      <c r="B24176" s="2" t="s">
        <v>295</v>
      </c>
      <c r="C24176" s="429">
        <v>9.1872579999999999</v>
      </c>
      <c r="D24176" s="429">
        <v>1.8035060000000001</v>
      </c>
      <c r="E24176" s="429">
        <v>7.3837519999999994</v>
      </c>
      <c r="F24176" s="429">
        <v>36.635888000000001</v>
      </c>
    </row>
    <row r="24177" spans="1:6" x14ac:dyDescent="0.3">
      <c r="A24177" s="336">
        <v>76249</v>
      </c>
      <c r="B24177" s="2" t="s">
        <v>295</v>
      </c>
      <c r="C24177" s="429">
        <v>9.1563660000000002</v>
      </c>
      <c r="D24177" s="429">
        <v>1.862752</v>
      </c>
      <c r="E24177" s="429">
        <v>7.2936139999999998</v>
      </c>
      <c r="F24177" s="429">
        <v>34.472498000000002</v>
      </c>
    </row>
    <row r="24178" spans="1:6" x14ac:dyDescent="0.3">
      <c r="A24178" s="336">
        <v>76250</v>
      </c>
      <c r="B24178" s="2" t="s">
        <v>295</v>
      </c>
      <c r="C24178" s="429">
        <v>9.0926629999999999</v>
      </c>
      <c r="D24178" s="429">
        <v>1.941551</v>
      </c>
      <c r="E24178" s="429">
        <v>7.1511119999999995</v>
      </c>
      <c r="F24178" s="429">
        <v>32.485040999999995</v>
      </c>
    </row>
    <row r="24179" spans="1:6" x14ac:dyDescent="0.3">
      <c r="A24179" s="336">
        <v>76251</v>
      </c>
      <c r="B24179" s="2" t="s">
        <v>295</v>
      </c>
      <c r="C24179" s="429">
        <v>9.401624</v>
      </c>
      <c r="D24179" s="429">
        <v>1.627637</v>
      </c>
      <c r="E24179" s="429">
        <v>7.773987</v>
      </c>
      <c r="F24179" s="429">
        <v>36.997270999999998</v>
      </c>
    </row>
    <row r="24180" spans="1:6" x14ac:dyDescent="0.3">
      <c r="A24180" s="336">
        <v>76252</v>
      </c>
      <c r="B24180" s="2" t="s">
        <v>295</v>
      </c>
      <c r="C24180" s="429">
        <v>9.1551869999999997</v>
      </c>
      <c r="D24180" s="429">
        <v>1.8794649999999999</v>
      </c>
      <c r="E24180" s="429">
        <v>7.275722</v>
      </c>
      <c r="F24180" s="429">
        <v>33.496327000000008</v>
      </c>
    </row>
    <row r="24181" spans="1:6" x14ac:dyDescent="0.3">
      <c r="A24181" s="336">
        <v>76255</v>
      </c>
      <c r="B24181" s="2" t="s">
        <v>295</v>
      </c>
      <c r="C24181" s="429">
        <v>9.4461560000000002</v>
      </c>
      <c r="D24181" s="429">
        <v>1.517414</v>
      </c>
      <c r="E24181" s="429">
        <v>7.9287419999999997</v>
      </c>
      <c r="F24181" s="429">
        <v>38.376908999999998</v>
      </c>
    </row>
    <row r="24182" spans="1:6" x14ac:dyDescent="0.3">
      <c r="A24182" s="336">
        <v>76258</v>
      </c>
      <c r="B24182" s="2" t="s">
        <v>295</v>
      </c>
      <c r="C24182" s="429">
        <v>8.9422139999999999</v>
      </c>
      <c r="D24182" s="429">
        <v>2.026961</v>
      </c>
      <c r="E24182" s="429">
        <v>6.9152529999999999</v>
      </c>
      <c r="F24182" s="429">
        <v>31.118559999999995</v>
      </c>
    </row>
    <row r="24183" spans="1:6" x14ac:dyDescent="0.3">
      <c r="A24183" s="336">
        <v>76259</v>
      </c>
      <c r="B24183" s="2" t="s">
        <v>295</v>
      </c>
      <c r="C24183" s="429">
        <v>9.1762949999999996</v>
      </c>
      <c r="D24183" s="429">
        <v>1.84558</v>
      </c>
      <c r="E24183" s="429">
        <v>7.3307149999999996</v>
      </c>
      <c r="F24183" s="429">
        <v>35.080353000000002</v>
      </c>
    </row>
    <row r="24184" spans="1:6" x14ac:dyDescent="0.3">
      <c r="A24184" s="336">
        <v>76261</v>
      </c>
      <c r="B24184" s="2" t="s">
        <v>295</v>
      </c>
      <c r="C24184" s="429">
        <v>9.5809040000000003</v>
      </c>
      <c r="D24184" s="429">
        <v>1.387629</v>
      </c>
      <c r="E24184" s="429">
        <v>8.1932749999999999</v>
      </c>
      <c r="F24184" s="429">
        <v>39.800633000000005</v>
      </c>
    </row>
    <row r="24185" spans="1:6" x14ac:dyDescent="0.3">
      <c r="A24185" s="336">
        <v>76262</v>
      </c>
      <c r="B24185" s="2" t="s">
        <v>295</v>
      </c>
      <c r="C24185" s="429">
        <v>9.1592009999999995</v>
      </c>
      <c r="D24185" s="429">
        <v>1.8118700000000001</v>
      </c>
      <c r="E24185" s="429">
        <v>7.3473309999999996</v>
      </c>
      <c r="F24185" s="429">
        <v>36.040260000000004</v>
      </c>
    </row>
    <row r="24186" spans="1:6" x14ac:dyDescent="0.3">
      <c r="A24186" s="336">
        <v>76263</v>
      </c>
      <c r="B24186" s="2" t="s">
        <v>295</v>
      </c>
      <c r="C24186" s="429">
        <v>9.2023679999999999</v>
      </c>
      <c r="D24186" s="429">
        <v>1.850306</v>
      </c>
      <c r="E24186" s="429">
        <v>7.3520620000000001</v>
      </c>
      <c r="F24186" s="429">
        <v>34.21494100000001</v>
      </c>
    </row>
    <row r="24187" spans="1:6" x14ac:dyDescent="0.3">
      <c r="A24187" s="336">
        <v>76264</v>
      </c>
      <c r="B24187" s="2" t="s">
        <v>295</v>
      </c>
      <c r="C24187" s="429">
        <v>8.7661800000000003</v>
      </c>
      <c r="D24187" s="429">
        <v>2.2355990000000001</v>
      </c>
      <c r="E24187" s="429">
        <v>6.5305809999999997</v>
      </c>
      <c r="F24187" s="429">
        <v>29.327710999999997</v>
      </c>
    </row>
    <row r="24188" spans="1:6" x14ac:dyDescent="0.3">
      <c r="A24188" s="336">
        <v>76265</v>
      </c>
      <c r="B24188" s="2" t="s">
        <v>295</v>
      </c>
      <c r="C24188" s="429">
        <v>9.2351919999999996</v>
      </c>
      <c r="D24188" s="429">
        <v>1.7423789999999999</v>
      </c>
      <c r="E24188" s="429">
        <v>7.4928129999999999</v>
      </c>
      <c r="F24188" s="429">
        <v>35.417635000000004</v>
      </c>
    </row>
    <row r="24189" spans="1:6" x14ac:dyDescent="0.3">
      <c r="A24189" s="336">
        <v>76266</v>
      </c>
      <c r="B24189" s="2" t="s">
        <v>295</v>
      </c>
      <c r="C24189" s="429">
        <v>9.1149749999999994</v>
      </c>
      <c r="D24189" s="429">
        <v>1.902609</v>
      </c>
      <c r="E24189" s="429">
        <v>7.2123659999999994</v>
      </c>
      <c r="F24189" s="429">
        <v>33.462273999999994</v>
      </c>
    </row>
    <row r="24190" spans="1:6" x14ac:dyDescent="0.3">
      <c r="A24190" s="336">
        <v>76270</v>
      </c>
      <c r="B24190" s="2" t="s">
        <v>295</v>
      </c>
      <c r="C24190" s="429">
        <v>9.4587029999999999</v>
      </c>
      <c r="D24190" s="429">
        <v>1.6435770000000001</v>
      </c>
      <c r="E24190" s="429">
        <v>7.8151259999999994</v>
      </c>
      <c r="F24190" s="429">
        <v>37.503671000000004</v>
      </c>
    </row>
    <row r="24191" spans="1:6" x14ac:dyDescent="0.3">
      <c r="A24191" s="336">
        <v>76271</v>
      </c>
      <c r="B24191" s="2" t="s">
        <v>295</v>
      </c>
      <c r="C24191" s="429">
        <v>8.8813359999999992</v>
      </c>
      <c r="D24191" s="429">
        <v>2.097035</v>
      </c>
      <c r="E24191" s="429">
        <v>6.7843009999999992</v>
      </c>
      <c r="F24191" s="429">
        <v>30.337764</v>
      </c>
    </row>
    <row r="24192" spans="1:6" x14ac:dyDescent="0.3">
      <c r="A24192" s="336">
        <v>76272</v>
      </c>
      <c r="B24192" s="2" t="s">
        <v>295</v>
      </c>
      <c r="C24192" s="429">
        <v>9.0649979999999992</v>
      </c>
      <c r="D24192" s="429">
        <v>1.962356</v>
      </c>
      <c r="E24192" s="429">
        <v>7.1026419999999995</v>
      </c>
      <c r="F24192" s="429">
        <v>32.286718999999991</v>
      </c>
    </row>
    <row r="24193" spans="1:6" x14ac:dyDescent="0.3">
      <c r="A24193" s="336">
        <v>76273</v>
      </c>
      <c r="B24193" s="2" t="s">
        <v>295</v>
      </c>
      <c r="C24193" s="429">
        <v>8.8464069999999992</v>
      </c>
      <c r="D24193" s="429">
        <v>2.1617920000000002</v>
      </c>
      <c r="E24193" s="429">
        <v>6.6846149999999991</v>
      </c>
      <c r="F24193" s="429">
        <v>29.770048000000003</v>
      </c>
    </row>
    <row r="24194" spans="1:6" x14ac:dyDescent="0.3">
      <c r="A24194" s="336">
        <v>76301</v>
      </c>
      <c r="B24194" s="2" t="s">
        <v>295</v>
      </c>
      <c r="C24194" s="429">
        <v>10.048244</v>
      </c>
      <c r="D24194" s="429">
        <v>1.368217</v>
      </c>
      <c r="E24194" s="429">
        <v>8.6800270000000008</v>
      </c>
      <c r="F24194" s="429">
        <v>42.802036999999999</v>
      </c>
    </row>
    <row r="24195" spans="1:6" x14ac:dyDescent="0.3">
      <c r="A24195" s="336">
        <v>76302</v>
      </c>
      <c r="B24195" s="2" t="s">
        <v>295</v>
      </c>
      <c r="C24195" s="429">
        <v>10.041069</v>
      </c>
      <c r="D24195" s="429">
        <v>1.3725400000000001</v>
      </c>
      <c r="E24195" s="429">
        <v>8.6685289999999995</v>
      </c>
      <c r="F24195" s="429">
        <v>42.801409000000007</v>
      </c>
    </row>
    <row r="24196" spans="1:6" x14ac:dyDescent="0.3">
      <c r="A24196" s="336">
        <v>76305</v>
      </c>
      <c r="B24196" s="2" t="s">
        <v>295</v>
      </c>
      <c r="C24196" s="429">
        <v>9.986262</v>
      </c>
      <c r="D24196" s="429">
        <v>1.366422</v>
      </c>
      <c r="E24196" s="429">
        <v>8.6198399999999999</v>
      </c>
      <c r="F24196" s="429">
        <v>43.075184</v>
      </c>
    </row>
    <row r="24197" spans="1:6" x14ac:dyDescent="0.3">
      <c r="A24197" s="336">
        <v>76306</v>
      </c>
      <c r="B24197" s="2" t="s">
        <v>295</v>
      </c>
      <c r="C24197" s="429">
        <v>10.062647999999999</v>
      </c>
      <c r="D24197" s="429">
        <v>1.379486</v>
      </c>
      <c r="E24197" s="429">
        <v>8.6831619999999994</v>
      </c>
      <c r="F24197" s="429">
        <v>43.177051999999989</v>
      </c>
    </row>
    <row r="24198" spans="1:6" x14ac:dyDescent="0.3">
      <c r="A24198" s="336">
        <v>76308</v>
      </c>
      <c r="B24198" s="2" t="s">
        <v>295</v>
      </c>
      <c r="C24198" s="429">
        <v>10.057484000000001</v>
      </c>
      <c r="D24198" s="429">
        <v>1.3846510000000001</v>
      </c>
      <c r="E24198" s="429">
        <v>8.6728330000000007</v>
      </c>
      <c r="F24198" s="429">
        <v>43.139094999999998</v>
      </c>
    </row>
    <row r="24199" spans="1:6" x14ac:dyDescent="0.3">
      <c r="A24199" s="336">
        <v>76309</v>
      </c>
      <c r="B24199" s="2" t="s">
        <v>295</v>
      </c>
      <c r="C24199" s="429">
        <v>10.078073</v>
      </c>
      <c r="D24199" s="429">
        <v>1.3840429999999999</v>
      </c>
      <c r="E24199" s="429">
        <v>8.6940299999999997</v>
      </c>
      <c r="F24199" s="429">
        <v>43.260732999999995</v>
      </c>
    </row>
    <row r="24200" spans="1:6" x14ac:dyDescent="0.3">
      <c r="A24200" s="336">
        <v>76310</v>
      </c>
      <c r="B24200" s="2" t="s">
        <v>295</v>
      </c>
      <c r="C24200" s="429">
        <v>10.027710000000001</v>
      </c>
      <c r="D24200" s="429">
        <v>1.3867620000000001</v>
      </c>
      <c r="E24200" s="429">
        <v>8.6409480000000016</v>
      </c>
      <c r="F24200" s="429">
        <v>42.893639</v>
      </c>
    </row>
    <row r="24201" spans="1:6" x14ac:dyDescent="0.3">
      <c r="A24201" s="336">
        <v>76311</v>
      </c>
      <c r="B24201" s="2" t="s">
        <v>295</v>
      </c>
      <c r="C24201" s="429">
        <v>10.032462000000001</v>
      </c>
      <c r="D24201" s="429">
        <v>1.376492</v>
      </c>
      <c r="E24201" s="429">
        <v>8.6559699999999999</v>
      </c>
      <c r="F24201" s="429">
        <v>43.125884000000006</v>
      </c>
    </row>
    <row r="24202" spans="1:6" x14ac:dyDescent="0.3">
      <c r="A24202" s="336">
        <v>76351</v>
      </c>
      <c r="B24202" s="2" t="s">
        <v>295</v>
      </c>
      <c r="C24202" s="429">
        <v>9.9893049999999999</v>
      </c>
      <c r="D24202" s="429">
        <v>1.439497</v>
      </c>
      <c r="E24202" s="429">
        <v>8.5498080000000005</v>
      </c>
      <c r="F24202" s="429">
        <v>43.675158000000003</v>
      </c>
    </row>
    <row r="24203" spans="1:6" x14ac:dyDescent="0.3">
      <c r="A24203" s="336">
        <v>76354</v>
      </c>
      <c r="B24203" s="2" t="s">
        <v>295</v>
      </c>
      <c r="C24203" s="429">
        <v>10.064731999999999</v>
      </c>
      <c r="D24203" s="429">
        <v>1.4192180000000001</v>
      </c>
      <c r="E24203" s="429">
        <v>8.6455139999999986</v>
      </c>
      <c r="F24203" s="429">
        <v>43.909763000000005</v>
      </c>
    </row>
    <row r="24204" spans="1:6" x14ac:dyDescent="0.3">
      <c r="A24204" s="336">
        <v>76357</v>
      </c>
      <c r="B24204" s="2" t="s">
        <v>295</v>
      </c>
      <c r="C24204" s="429">
        <v>9.6950710000000004</v>
      </c>
      <c r="D24204" s="429">
        <v>1.2475780000000001</v>
      </c>
      <c r="E24204" s="429">
        <v>8.4474929999999997</v>
      </c>
      <c r="F24204" s="429">
        <v>42.907583999999986</v>
      </c>
    </row>
    <row r="24205" spans="1:6" x14ac:dyDescent="0.3">
      <c r="A24205" s="336">
        <v>76360</v>
      </c>
      <c r="B24205" s="2" t="s">
        <v>295</v>
      </c>
      <c r="C24205" s="429">
        <v>10.178782</v>
      </c>
      <c r="D24205" s="429">
        <v>1.5157689999999999</v>
      </c>
      <c r="E24205" s="429">
        <v>8.6630129999999994</v>
      </c>
      <c r="F24205" s="429">
        <v>46.435604999999995</v>
      </c>
    </row>
    <row r="24206" spans="1:6" x14ac:dyDescent="0.3">
      <c r="A24206" s="336">
        <v>76363</v>
      </c>
      <c r="B24206" s="2" t="s">
        <v>295</v>
      </c>
      <c r="C24206" s="429">
        <v>10.103211</v>
      </c>
      <c r="D24206" s="429">
        <v>1.589089</v>
      </c>
      <c r="E24206" s="429">
        <v>8.5141220000000004</v>
      </c>
      <c r="F24206" s="429">
        <v>49.692807000000016</v>
      </c>
    </row>
    <row r="24207" spans="1:6" x14ac:dyDescent="0.3">
      <c r="A24207" s="336">
        <v>76364</v>
      </c>
      <c r="B24207" s="2" t="s">
        <v>295</v>
      </c>
      <c r="C24207" s="429">
        <v>10.201938999999999</v>
      </c>
      <c r="D24207" s="429">
        <v>1.5439149999999999</v>
      </c>
      <c r="E24207" s="429">
        <v>8.6580239999999993</v>
      </c>
      <c r="F24207" s="429">
        <v>46.737061999999987</v>
      </c>
    </row>
    <row r="24208" spans="1:6" x14ac:dyDescent="0.3">
      <c r="A24208" s="336">
        <v>76365</v>
      </c>
      <c r="B24208" s="2" t="s">
        <v>295</v>
      </c>
      <c r="C24208" s="429">
        <v>9.8131389999999996</v>
      </c>
      <c r="D24208" s="429">
        <v>1.3452569999999999</v>
      </c>
      <c r="E24208" s="429">
        <v>8.4678819999999995</v>
      </c>
      <c r="F24208" s="429">
        <v>40.990509000000003</v>
      </c>
    </row>
    <row r="24209" spans="1:6" x14ac:dyDescent="0.3">
      <c r="A24209" s="336">
        <v>76366</v>
      </c>
      <c r="B24209" s="2" t="s">
        <v>295</v>
      </c>
      <c r="C24209" s="429">
        <v>10.049264000000001</v>
      </c>
      <c r="D24209" s="429">
        <v>1.469824</v>
      </c>
      <c r="E24209" s="429">
        <v>8.5794400000000017</v>
      </c>
      <c r="F24209" s="429">
        <v>44.655802999999992</v>
      </c>
    </row>
    <row r="24210" spans="1:6" x14ac:dyDescent="0.3">
      <c r="A24210" s="336">
        <v>76367</v>
      </c>
      <c r="B24210" s="2" t="s">
        <v>295</v>
      </c>
      <c r="C24210" s="429">
        <v>10.105226999999999</v>
      </c>
      <c r="D24210" s="429">
        <v>1.435748</v>
      </c>
      <c r="E24210" s="429">
        <v>8.669478999999999</v>
      </c>
      <c r="F24210" s="429">
        <v>44.506021999999987</v>
      </c>
    </row>
    <row r="24211" spans="1:6" x14ac:dyDescent="0.3">
      <c r="A24211" s="336">
        <v>76371</v>
      </c>
      <c r="B24211" s="2" t="s">
        <v>295</v>
      </c>
      <c r="C24211" s="429">
        <v>10.165509999999999</v>
      </c>
      <c r="D24211" s="429">
        <v>1.583377</v>
      </c>
      <c r="E24211" s="429">
        <v>8.5821329999999989</v>
      </c>
      <c r="F24211" s="429">
        <v>50.66912099999999</v>
      </c>
    </row>
    <row r="24212" spans="1:6" x14ac:dyDescent="0.3">
      <c r="A24212" s="336">
        <v>76372</v>
      </c>
      <c r="B24212" s="2" t="s">
        <v>295</v>
      </c>
      <c r="C24212" s="429">
        <v>9.906072</v>
      </c>
      <c r="D24212" s="429">
        <v>1.5215609999999999</v>
      </c>
      <c r="E24212" s="429">
        <v>8.3845109999999998</v>
      </c>
      <c r="F24212" s="429">
        <v>45.31033200000001</v>
      </c>
    </row>
    <row r="24213" spans="1:6" x14ac:dyDescent="0.3">
      <c r="A24213" s="336">
        <v>76373</v>
      </c>
      <c r="B24213" s="2" t="s">
        <v>295</v>
      </c>
      <c r="C24213" s="429">
        <v>10.247398</v>
      </c>
      <c r="D24213" s="429">
        <v>1.5638799999999999</v>
      </c>
      <c r="E24213" s="429">
        <v>8.6835180000000012</v>
      </c>
      <c r="F24213" s="429">
        <v>47.252083999999996</v>
      </c>
    </row>
    <row r="24214" spans="1:6" x14ac:dyDescent="0.3">
      <c r="A24214" s="336">
        <v>76374</v>
      </c>
      <c r="B24214" s="2" t="s">
        <v>295</v>
      </c>
      <c r="C24214" s="429">
        <v>9.8737829999999995</v>
      </c>
      <c r="D24214" s="429">
        <v>1.519833</v>
      </c>
      <c r="E24214" s="429">
        <v>8.3539499999999993</v>
      </c>
      <c r="F24214" s="429">
        <v>43.798389</v>
      </c>
    </row>
    <row r="24215" spans="1:6" x14ac:dyDescent="0.3">
      <c r="A24215" s="336">
        <v>76377</v>
      </c>
      <c r="B24215" s="2" t="s">
        <v>295</v>
      </c>
      <c r="C24215" s="429">
        <v>9.7855399999999992</v>
      </c>
      <c r="D24215" s="429">
        <v>1.2941990000000001</v>
      </c>
      <c r="E24215" s="429">
        <v>8.4913409999999985</v>
      </c>
      <c r="F24215" s="429">
        <v>42.214724999999987</v>
      </c>
    </row>
    <row r="24216" spans="1:6" x14ac:dyDescent="0.3">
      <c r="A24216" s="336">
        <v>76379</v>
      </c>
      <c r="B24216" s="2" t="s">
        <v>295</v>
      </c>
      <c r="C24216" s="429">
        <v>9.9671710000000004</v>
      </c>
      <c r="D24216" s="429">
        <v>1.4136569999999999</v>
      </c>
      <c r="E24216" s="429">
        <v>8.5535139999999998</v>
      </c>
      <c r="F24216" s="429">
        <v>42.584213000000005</v>
      </c>
    </row>
    <row r="24217" spans="1:6" x14ac:dyDescent="0.3">
      <c r="A24217" s="336">
        <v>76380</v>
      </c>
      <c r="B24217" s="2" t="s">
        <v>295</v>
      </c>
      <c r="C24217" s="429">
        <v>10.175252</v>
      </c>
      <c r="D24217" s="429">
        <v>1.5705990000000001</v>
      </c>
      <c r="E24217" s="429">
        <v>8.6046530000000008</v>
      </c>
      <c r="F24217" s="429">
        <v>49.111711</v>
      </c>
    </row>
    <row r="24218" spans="1:6" x14ac:dyDescent="0.3">
      <c r="A24218" s="336">
        <v>76384</v>
      </c>
      <c r="B24218" s="2" t="s">
        <v>295</v>
      </c>
      <c r="C24218" s="429">
        <v>10.250082000000001</v>
      </c>
      <c r="D24218" s="429">
        <v>1.632509</v>
      </c>
      <c r="E24218" s="429">
        <v>8.6175730000000001</v>
      </c>
      <c r="F24218" s="429">
        <v>48.315364999999986</v>
      </c>
    </row>
    <row r="24219" spans="1:6" x14ac:dyDescent="0.3">
      <c r="A24219" s="336">
        <v>76388</v>
      </c>
      <c r="B24219" s="2" t="s">
        <v>295</v>
      </c>
      <c r="C24219" s="429">
        <v>10.132906999999999</v>
      </c>
      <c r="D24219" s="429">
        <v>1.5762959999999999</v>
      </c>
      <c r="E24219" s="429">
        <v>8.5566110000000002</v>
      </c>
      <c r="F24219" s="429">
        <v>50.410168000000006</v>
      </c>
    </row>
    <row r="24220" spans="1:6" x14ac:dyDescent="0.3">
      <c r="A24220" s="336">
        <v>76389</v>
      </c>
      <c r="B24220" s="2" t="s">
        <v>295</v>
      </c>
      <c r="C24220" s="429">
        <v>9.9170850000000002</v>
      </c>
      <c r="D24220" s="429">
        <v>1.460102</v>
      </c>
      <c r="E24220" s="429">
        <v>8.456983000000001</v>
      </c>
      <c r="F24220" s="429">
        <v>42.623607999999997</v>
      </c>
    </row>
    <row r="24221" spans="1:6" x14ac:dyDescent="0.3">
      <c r="A24221" s="336">
        <v>76401</v>
      </c>
      <c r="B24221" s="2" t="s">
        <v>295</v>
      </c>
      <c r="C24221" s="429">
        <v>9.2457550000000008</v>
      </c>
      <c r="D24221" s="429">
        <v>1.655726</v>
      </c>
      <c r="E24221" s="429">
        <v>7.5900290000000012</v>
      </c>
      <c r="F24221" s="429">
        <v>39.825415</v>
      </c>
    </row>
    <row r="24222" spans="1:6" x14ac:dyDescent="0.3">
      <c r="A24222" s="336">
        <v>76402</v>
      </c>
      <c r="B24222" s="2" t="s">
        <v>295</v>
      </c>
      <c r="C24222" s="429">
        <v>9.1859439999999992</v>
      </c>
      <c r="D24222" s="429">
        <v>1.676188</v>
      </c>
      <c r="E24222" s="429">
        <v>7.5097559999999994</v>
      </c>
      <c r="F24222" s="429">
        <v>39.216551000000003</v>
      </c>
    </row>
    <row r="24223" spans="1:6" x14ac:dyDescent="0.3">
      <c r="A24223" s="336">
        <v>76424</v>
      </c>
      <c r="B24223" s="2" t="s">
        <v>295</v>
      </c>
      <c r="C24223" s="429">
        <v>9.7129670000000008</v>
      </c>
      <c r="D24223" s="429">
        <v>1.5222169999999999</v>
      </c>
      <c r="E24223" s="429">
        <v>8.1907500000000013</v>
      </c>
      <c r="F24223" s="429">
        <v>45.732014000000007</v>
      </c>
    </row>
    <row r="24224" spans="1:6" x14ac:dyDescent="0.3">
      <c r="A24224" s="336">
        <v>76426</v>
      </c>
      <c r="B24224" s="2" t="s">
        <v>295</v>
      </c>
      <c r="C24224" s="429">
        <v>9.4532740000000004</v>
      </c>
      <c r="D24224" s="429">
        <v>1.6648149999999999</v>
      </c>
      <c r="E24224" s="429">
        <v>7.7884590000000005</v>
      </c>
      <c r="F24224" s="429">
        <v>38.463757000000001</v>
      </c>
    </row>
    <row r="24225" spans="1:6" x14ac:dyDescent="0.3">
      <c r="A24225" s="336">
        <v>76427</v>
      </c>
      <c r="B24225" s="2" t="s">
        <v>295</v>
      </c>
      <c r="C24225" s="429">
        <v>9.6372169999999997</v>
      </c>
      <c r="D24225" s="429">
        <v>1.588962</v>
      </c>
      <c r="E24225" s="429">
        <v>8.0482549999999993</v>
      </c>
      <c r="F24225" s="429">
        <v>41.348851999999994</v>
      </c>
    </row>
    <row r="24226" spans="1:6" x14ac:dyDescent="0.3">
      <c r="A24226" s="336">
        <v>76429</v>
      </c>
      <c r="B24226" s="2" t="s">
        <v>295</v>
      </c>
      <c r="C24226" s="429">
        <v>9.6108419999999999</v>
      </c>
      <c r="D24226" s="429">
        <v>1.579143</v>
      </c>
      <c r="E24226" s="429">
        <v>8.0316989999999997</v>
      </c>
      <c r="F24226" s="429">
        <v>43.747838999999999</v>
      </c>
    </row>
    <row r="24227" spans="1:6" x14ac:dyDescent="0.3">
      <c r="A24227" s="336">
        <v>76430</v>
      </c>
      <c r="B24227" s="2" t="s">
        <v>295</v>
      </c>
      <c r="C24227" s="429">
        <v>9.7756889999999999</v>
      </c>
      <c r="D24227" s="429">
        <v>1.5628930000000001</v>
      </c>
      <c r="E24227" s="429">
        <v>8.2127959999999991</v>
      </c>
      <c r="F24227" s="429">
        <v>48.922086999999991</v>
      </c>
    </row>
    <row r="24228" spans="1:6" x14ac:dyDescent="0.3">
      <c r="A24228" s="336">
        <v>76431</v>
      </c>
      <c r="B24228" s="2" t="s">
        <v>295</v>
      </c>
      <c r="C24228" s="429">
        <v>9.4689499999999995</v>
      </c>
      <c r="D24228" s="429">
        <v>1.633321</v>
      </c>
      <c r="E24228" s="429">
        <v>7.8356289999999991</v>
      </c>
      <c r="F24228" s="429">
        <v>38.164659999999998</v>
      </c>
    </row>
    <row r="24229" spans="1:6" x14ac:dyDescent="0.3">
      <c r="A24229" s="336">
        <v>76432</v>
      </c>
      <c r="B24229" s="2" t="s">
        <v>295</v>
      </c>
      <c r="C24229" s="429">
        <v>9.2233020000000003</v>
      </c>
      <c r="D24229" s="429">
        <v>1.3902410000000001</v>
      </c>
      <c r="E24229" s="429">
        <v>7.8330610000000007</v>
      </c>
      <c r="F24229" s="429">
        <v>43.717571000000007</v>
      </c>
    </row>
    <row r="24230" spans="1:6" x14ac:dyDescent="0.3">
      <c r="A24230" s="336">
        <v>76433</v>
      </c>
      <c r="B24230" s="2" t="s">
        <v>295</v>
      </c>
      <c r="C24230" s="429">
        <v>9.3678439999999998</v>
      </c>
      <c r="D24230" s="429">
        <v>1.633877</v>
      </c>
      <c r="E24230" s="429">
        <v>7.7339669999999998</v>
      </c>
      <c r="F24230" s="429">
        <v>40.879651999999993</v>
      </c>
    </row>
    <row r="24231" spans="1:6" x14ac:dyDescent="0.3">
      <c r="A24231" s="336">
        <v>76435</v>
      </c>
      <c r="B24231" s="2" t="s">
        <v>295</v>
      </c>
      <c r="C24231" s="429">
        <v>9.4068649999999998</v>
      </c>
      <c r="D24231" s="429">
        <v>1.518194</v>
      </c>
      <c r="E24231" s="429">
        <v>7.8886709999999995</v>
      </c>
      <c r="F24231" s="429">
        <v>44.065809000000016</v>
      </c>
    </row>
    <row r="24232" spans="1:6" x14ac:dyDescent="0.3">
      <c r="A24232" s="336">
        <v>76436</v>
      </c>
      <c r="B24232" s="2" t="s">
        <v>295</v>
      </c>
      <c r="C24232" s="429">
        <v>9.1398270000000004</v>
      </c>
      <c r="D24232" s="429">
        <v>1.5479350000000001</v>
      </c>
      <c r="E24232" s="429">
        <v>7.5918920000000005</v>
      </c>
      <c r="F24232" s="429">
        <v>39.857505000000003</v>
      </c>
    </row>
    <row r="24233" spans="1:6" x14ac:dyDescent="0.3">
      <c r="A24233" s="336">
        <v>76437</v>
      </c>
      <c r="B24233" s="2" t="s">
        <v>295</v>
      </c>
      <c r="C24233" s="429">
        <v>9.4821629999999999</v>
      </c>
      <c r="D24233" s="429">
        <v>1.5309999999999999</v>
      </c>
      <c r="E24233" s="429">
        <v>7.9511630000000002</v>
      </c>
      <c r="F24233" s="429">
        <v>45.640829999999994</v>
      </c>
    </row>
    <row r="24234" spans="1:6" x14ac:dyDescent="0.3">
      <c r="A24234" s="336">
        <v>76442</v>
      </c>
      <c r="B24234" s="2" t="s">
        <v>295</v>
      </c>
      <c r="C24234" s="429">
        <v>9.2239789999999999</v>
      </c>
      <c r="D24234" s="429">
        <v>1.4538120000000001</v>
      </c>
      <c r="E24234" s="429">
        <v>7.7701669999999998</v>
      </c>
      <c r="F24234" s="429">
        <v>42.468721000000016</v>
      </c>
    </row>
    <row r="24235" spans="1:6" x14ac:dyDescent="0.3">
      <c r="A24235" s="336">
        <v>76443</v>
      </c>
      <c r="B24235" s="2" t="s">
        <v>295</v>
      </c>
      <c r="C24235" s="429">
        <v>9.4962129999999991</v>
      </c>
      <c r="D24235" s="429">
        <v>1.4406410000000001</v>
      </c>
      <c r="E24235" s="429">
        <v>8.0555719999999997</v>
      </c>
      <c r="F24235" s="429">
        <v>47.171793999999998</v>
      </c>
    </row>
    <row r="24236" spans="1:6" x14ac:dyDescent="0.3">
      <c r="A24236" s="336">
        <v>76444</v>
      </c>
      <c r="B24236" s="2" t="s">
        <v>295</v>
      </c>
      <c r="C24236" s="429">
        <v>9.3332709999999999</v>
      </c>
      <c r="D24236" s="429">
        <v>1.5157620000000001</v>
      </c>
      <c r="E24236" s="429">
        <v>7.8175089999999994</v>
      </c>
      <c r="F24236" s="429">
        <v>42.38621599999999</v>
      </c>
    </row>
    <row r="24237" spans="1:6" x14ac:dyDescent="0.3">
      <c r="A24237" s="336">
        <v>76445</v>
      </c>
      <c r="B24237" s="2" t="s">
        <v>295</v>
      </c>
      <c r="C24237" s="429">
        <v>9.3511819999999997</v>
      </c>
      <c r="D24237" s="429">
        <v>1.5875980000000001</v>
      </c>
      <c r="E24237" s="429">
        <v>7.7635839999999998</v>
      </c>
      <c r="F24237" s="429">
        <v>41.769069999999985</v>
      </c>
    </row>
    <row r="24238" spans="1:6" x14ac:dyDescent="0.3">
      <c r="A24238" s="336">
        <v>76446</v>
      </c>
      <c r="B24238" s="2" t="s">
        <v>295</v>
      </c>
      <c r="C24238" s="429">
        <v>9.2167239999999993</v>
      </c>
      <c r="D24238" s="429">
        <v>1.57219</v>
      </c>
      <c r="E24238" s="429">
        <v>7.6445339999999993</v>
      </c>
      <c r="F24238" s="429">
        <v>40.406407999999985</v>
      </c>
    </row>
    <row r="24239" spans="1:6" x14ac:dyDescent="0.3">
      <c r="A24239" s="336">
        <v>76448</v>
      </c>
      <c r="B24239" s="2" t="s">
        <v>295</v>
      </c>
      <c r="C24239" s="429">
        <v>9.4676209999999994</v>
      </c>
      <c r="D24239" s="429">
        <v>1.567623</v>
      </c>
      <c r="E24239" s="429">
        <v>7.8999979999999992</v>
      </c>
      <c r="F24239" s="429">
        <v>43.776336999999998</v>
      </c>
    </row>
    <row r="24240" spans="1:6" x14ac:dyDescent="0.3">
      <c r="A24240" s="336">
        <v>76449</v>
      </c>
      <c r="B24240" s="2" t="s">
        <v>295</v>
      </c>
      <c r="C24240" s="429">
        <v>9.6291049999999991</v>
      </c>
      <c r="D24240" s="429">
        <v>1.588614</v>
      </c>
      <c r="E24240" s="429">
        <v>8.0404909999999994</v>
      </c>
      <c r="F24240" s="429">
        <v>42.329987999999993</v>
      </c>
    </row>
    <row r="24241" spans="1:6" x14ac:dyDescent="0.3">
      <c r="A24241" s="336">
        <v>76450</v>
      </c>
      <c r="B24241" s="2" t="s">
        <v>295</v>
      </c>
      <c r="C24241" s="429">
        <v>9.7667629999999992</v>
      </c>
      <c r="D24241" s="429">
        <v>1.5384530000000001</v>
      </c>
      <c r="E24241" s="429">
        <v>8.2283099999999987</v>
      </c>
      <c r="F24241" s="429">
        <v>43.939591000000007</v>
      </c>
    </row>
    <row r="24242" spans="1:6" x14ac:dyDescent="0.3">
      <c r="A24242" s="336">
        <v>76453</v>
      </c>
      <c r="B24242" s="2" t="s">
        <v>295</v>
      </c>
      <c r="C24242" s="429">
        <v>9.5400030000000005</v>
      </c>
      <c r="D24242" s="429">
        <v>1.571753</v>
      </c>
      <c r="E24242" s="429">
        <v>7.9682500000000003</v>
      </c>
      <c r="F24242" s="429">
        <v>42.875982000000008</v>
      </c>
    </row>
    <row r="24243" spans="1:6" x14ac:dyDescent="0.3">
      <c r="A24243" s="336">
        <v>76454</v>
      </c>
      <c r="B24243" s="2" t="s">
        <v>295</v>
      </c>
      <c r="C24243" s="429">
        <v>9.4030170000000002</v>
      </c>
      <c r="D24243" s="429">
        <v>1.5375639999999999</v>
      </c>
      <c r="E24243" s="429">
        <v>7.8654530000000005</v>
      </c>
      <c r="F24243" s="429">
        <v>43.056497999999998</v>
      </c>
    </row>
    <row r="24244" spans="1:6" x14ac:dyDescent="0.3">
      <c r="A24244" s="336">
        <v>76455</v>
      </c>
      <c r="B24244" s="2" t="s">
        <v>295</v>
      </c>
      <c r="C24244" s="429">
        <v>9.1463900000000002</v>
      </c>
      <c r="D24244" s="429">
        <v>1.4788730000000001</v>
      </c>
      <c r="E24244" s="429">
        <v>7.6675170000000001</v>
      </c>
      <c r="F24244" s="429">
        <v>40.782695000000004</v>
      </c>
    </row>
    <row r="24245" spans="1:6" x14ac:dyDescent="0.3">
      <c r="A24245" s="336">
        <v>76457</v>
      </c>
      <c r="B24245" s="2" t="s">
        <v>295</v>
      </c>
      <c r="C24245" s="429">
        <v>9.1482340000000004</v>
      </c>
      <c r="D24245" s="429">
        <v>1.5939179999999999</v>
      </c>
      <c r="E24245" s="429">
        <v>7.554316</v>
      </c>
      <c r="F24245" s="429">
        <v>39.373041999999991</v>
      </c>
    </row>
    <row r="24246" spans="1:6" x14ac:dyDescent="0.3">
      <c r="A24246" s="336">
        <v>76458</v>
      </c>
      <c r="B24246" s="2" t="s">
        <v>295</v>
      </c>
      <c r="C24246" s="429">
        <v>9.6393350000000009</v>
      </c>
      <c r="D24246" s="429">
        <v>1.562657</v>
      </c>
      <c r="E24246" s="429">
        <v>8.0766780000000011</v>
      </c>
      <c r="F24246" s="429">
        <v>40.092605999999989</v>
      </c>
    </row>
    <row r="24247" spans="1:6" x14ac:dyDescent="0.3">
      <c r="A24247" s="336">
        <v>76459</v>
      </c>
      <c r="B24247" s="2" t="s">
        <v>295</v>
      </c>
      <c r="C24247" s="429">
        <v>9.6548060000000007</v>
      </c>
      <c r="D24247" s="429">
        <v>1.5632550000000001</v>
      </c>
      <c r="E24247" s="429">
        <v>8.0915510000000008</v>
      </c>
      <c r="F24247" s="429">
        <v>41.283499999999997</v>
      </c>
    </row>
    <row r="24248" spans="1:6" x14ac:dyDescent="0.3">
      <c r="A24248" s="336">
        <v>76460</v>
      </c>
      <c r="B24248" s="2" t="s">
        <v>295</v>
      </c>
      <c r="C24248" s="429">
        <v>9.7196470000000001</v>
      </c>
      <c r="D24248" s="429">
        <v>1.546117</v>
      </c>
      <c r="E24248" s="429">
        <v>8.1735299999999995</v>
      </c>
      <c r="F24248" s="429">
        <v>41.914002000000004</v>
      </c>
    </row>
    <row r="24249" spans="1:6" x14ac:dyDescent="0.3">
      <c r="A24249" s="336">
        <v>76462</v>
      </c>
      <c r="B24249" s="2" t="s">
        <v>295</v>
      </c>
      <c r="C24249" s="429">
        <v>9.4417139999999993</v>
      </c>
      <c r="D24249" s="429">
        <v>1.6291450000000001</v>
      </c>
      <c r="E24249" s="429">
        <v>7.812568999999999</v>
      </c>
      <c r="F24249" s="429">
        <v>40.960607999999993</v>
      </c>
    </row>
    <row r="24250" spans="1:6" x14ac:dyDescent="0.3">
      <c r="A24250" s="336">
        <v>76463</v>
      </c>
      <c r="B24250" s="2" t="s">
        <v>295</v>
      </c>
      <c r="C24250" s="429">
        <v>9.5106549999999999</v>
      </c>
      <c r="D24250" s="429">
        <v>1.5680499999999999</v>
      </c>
      <c r="E24250" s="429">
        <v>7.9426050000000004</v>
      </c>
      <c r="F24250" s="429">
        <v>42.93125400000001</v>
      </c>
    </row>
    <row r="24251" spans="1:6" x14ac:dyDescent="0.3">
      <c r="A24251" s="336">
        <v>76464</v>
      </c>
      <c r="B24251" s="2" t="s">
        <v>295</v>
      </c>
      <c r="C24251" s="429">
        <v>9.6839849999999998</v>
      </c>
      <c r="D24251" s="429">
        <v>1.5109159999999999</v>
      </c>
      <c r="E24251" s="429">
        <v>8.1730689999999999</v>
      </c>
      <c r="F24251" s="429">
        <v>47.758165999999996</v>
      </c>
    </row>
    <row r="24252" spans="1:6" x14ac:dyDescent="0.3">
      <c r="A24252" s="336">
        <v>76470</v>
      </c>
      <c r="B24252" s="2" t="s">
        <v>295</v>
      </c>
      <c r="C24252" s="429">
        <v>9.4783919999999995</v>
      </c>
      <c r="D24252" s="429">
        <v>1.5941149999999999</v>
      </c>
      <c r="E24252" s="429">
        <v>7.8842769999999991</v>
      </c>
      <c r="F24252" s="429">
        <v>42.898295999999988</v>
      </c>
    </row>
    <row r="24253" spans="1:6" x14ac:dyDescent="0.3">
      <c r="A24253" s="336">
        <v>76471</v>
      </c>
      <c r="B24253" s="2" t="s">
        <v>295</v>
      </c>
      <c r="C24253" s="429">
        <v>9.3999640000000007</v>
      </c>
      <c r="D24253" s="429">
        <v>1.473924</v>
      </c>
      <c r="E24253" s="429">
        <v>7.9260400000000004</v>
      </c>
      <c r="F24253" s="429">
        <v>45.073132000000001</v>
      </c>
    </row>
    <row r="24254" spans="1:6" x14ac:dyDescent="0.3">
      <c r="A24254" s="336">
        <v>76472</v>
      </c>
      <c r="B24254" s="2" t="s">
        <v>295</v>
      </c>
      <c r="C24254" s="429">
        <v>9.5503649999999993</v>
      </c>
      <c r="D24254" s="429">
        <v>1.592859</v>
      </c>
      <c r="E24254" s="429">
        <v>7.9575059999999995</v>
      </c>
      <c r="F24254" s="429">
        <v>42.232794000000013</v>
      </c>
    </row>
    <row r="24255" spans="1:6" x14ac:dyDescent="0.3">
      <c r="A24255" s="336">
        <v>76474</v>
      </c>
      <c r="B24255" s="2" t="s">
        <v>295</v>
      </c>
      <c r="C24255" s="429">
        <v>9.2332350000000005</v>
      </c>
      <c r="D24255" s="429">
        <v>1.446655</v>
      </c>
      <c r="E24255" s="429">
        <v>7.7865800000000007</v>
      </c>
      <c r="F24255" s="429">
        <v>43.28891999999999</v>
      </c>
    </row>
    <row r="24256" spans="1:6" x14ac:dyDescent="0.3">
      <c r="A24256" s="336">
        <v>76475</v>
      </c>
      <c r="B24256" s="2" t="s">
        <v>295</v>
      </c>
      <c r="C24256" s="429">
        <v>9.5851150000000001</v>
      </c>
      <c r="D24256" s="429">
        <v>1.5841339999999999</v>
      </c>
      <c r="E24256" s="429">
        <v>8.0009809999999995</v>
      </c>
      <c r="F24256" s="429">
        <v>43.089933000000002</v>
      </c>
    </row>
    <row r="24257" spans="1:6" x14ac:dyDescent="0.3">
      <c r="A24257" s="336">
        <v>76476</v>
      </c>
      <c r="B24257" s="2" t="s">
        <v>295</v>
      </c>
      <c r="C24257" s="429">
        <v>9.3465340000000001</v>
      </c>
      <c r="D24257" s="429">
        <v>1.644841</v>
      </c>
      <c r="E24257" s="429">
        <v>7.7016930000000006</v>
      </c>
      <c r="F24257" s="429">
        <v>40.100184999999996</v>
      </c>
    </row>
    <row r="24258" spans="1:6" x14ac:dyDescent="0.3">
      <c r="A24258" s="336">
        <v>76483</v>
      </c>
      <c r="B24258" s="2" t="s">
        <v>295</v>
      </c>
      <c r="C24258" s="429">
        <v>9.9447860000000006</v>
      </c>
      <c r="D24258" s="429">
        <v>1.5698570000000001</v>
      </c>
      <c r="E24258" s="429">
        <v>8.3749289999999998</v>
      </c>
      <c r="F24258" s="429">
        <v>47.872699999999995</v>
      </c>
    </row>
    <row r="24259" spans="1:6" x14ac:dyDescent="0.3">
      <c r="A24259" s="336">
        <v>76484</v>
      </c>
      <c r="B24259" s="2" t="s">
        <v>295</v>
      </c>
      <c r="C24259" s="429">
        <v>9.5915289999999995</v>
      </c>
      <c r="D24259" s="429">
        <v>1.586362</v>
      </c>
      <c r="E24259" s="429">
        <v>8.0051670000000001</v>
      </c>
      <c r="F24259" s="429">
        <v>42.600847999999992</v>
      </c>
    </row>
    <row r="24260" spans="1:6" x14ac:dyDescent="0.3">
      <c r="A24260" s="336">
        <v>76486</v>
      </c>
      <c r="B24260" s="2" t="s">
        <v>295</v>
      </c>
      <c r="C24260" s="429">
        <v>9.5373529999999995</v>
      </c>
      <c r="D24260" s="429">
        <v>1.6549700000000001</v>
      </c>
      <c r="E24260" s="429">
        <v>7.882382999999999</v>
      </c>
      <c r="F24260" s="429">
        <v>39.779341999999993</v>
      </c>
    </row>
    <row r="24261" spans="1:6" x14ac:dyDescent="0.3">
      <c r="A24261" s="336">
        <v>76487</v>
      </c>
      <c r="B24261" s="2" t="s">
        <v>295</v>
      </c>
      <c r="C24261" s="429">
        <v>9.3948269999999994</v>
      </c>
      <c r="D24261" s="429">
        <v>1.7284379999999999</v>
      </c>
      <c r="E24261" s="429">
        <v>7.6663889999999997</v>
      </c>
      <c r="F24261" s="429">
        <v>38.356837000000006</v>
      </c>
    </row>
    <row r="24262" spans="1:6" x14ac:dyDescent="0.3">
      <c r="A24262" s="336">
        <v>76490</v>
      </c>
      <c r="B24262" s="2" t="s">
        <v>295</v>
      </c>
      <c r="C24262" s="429">
        <v>9.5027620000000006</v>
      </c>
      <c r="D24262" s="429">
        <v>1.6817089999999999</v>
      </c>
      <c r="E24262" s="429">
        <v>7.8210530000000009</v>
      </c>
      <c r="F24262" s="429">
        <v>39.726272999999992</v>
      </c>
    </row>
    <row r="24263" spans="1:6" x14ac:dyDescent="0.3">
      <c r="A24263" s="336">
        <v>76491</v>
      </c>
      <c r="B24263" s="2" t="s">
        <v>295</v>
      </c>
      <c r="C24263" s="429">
        <v>9.8850850000000001</v>
      </c>
      <c r="D24263" s="429">
        <v>1.530718</v>
      </c>
      <c r="E24263" s="429">
        <v>8.3543669999999999</v>
      </c>
      <c r="F24263" s="429">
        <v>46.903206000000026</v>
      </c>
    </row>
    <row r="24264" spans="1:6" x14ac:dyDescent="0.3">
      <c r="A24264" s="336">
        <v>76501</v>
      </c>
      <c r="B24264" s="2" t="s">
        <v>295</v>
      </c>
      <c r="C24264" s="429">
        <v>8.6212180000000007</v>
      </c>
      <c r="D24264" s="429">
        <v>1.147124</v>
      </c>
      <c r="E24264" s="429">
        <v>7.4740940000000009</v>
      </c>
      <c r="F24264" s="429">
        <v>34.355923000000004</v>
      </c>
    </row>
    <row r="24265" spans="1:6" x14ac:dyDescent="0.3">
      <c r="A24265" s="336">
        <v>76502</v>
      </c>
      <c r="B24265" s="2" t="s">
        <v>295</v>
      </c>
      <c r="C24265" s="429">
        <v>8.6715660000000003</v>
      </c>
      <c r="D24265" s="429">
        <v>1.2440599999999999</v>
      </c>
      <c r="E24265" s="429">
        <v>7.4275060000000002</v>
      </c>
      <c r="F24265" s="429">
        <v>34.867651000000002</v>
      </c>
    </row>
    <row r="24266" spans="1:6" x14ac:dyDescent="0.3">
      <c r="A24266" s="336">
        <v>76504</v>
      </c>
      <c r="B24266" s="2" t="s">
        <v>295</v>
      </c>
      <c r="C24266" s="429">
        <v>8.6866649999999996</v>
      </c>
      <c r="D24266" s="429">
        <v>1.2437370000000001</v>
      </c>
      <c r="E24266" s="429">
        <v>7.4429279999999993</v>
      </c>
      <c r="F24266" s="429">
        <v>34.764934000000004</v>
      </c>
    </row>
    <row r="24267" spans="1:6" x14ac:dyDescent="0.3">
      <c r="A24267" s="336">
        <v>76511</v>
      </c>
      <c r="B24267" s="2" t="s">
        <v>295</v>
      </c>
      <c r="C24267" s="429">
        <v>8.4930000000000003</v>
      </c>
      <c r="D24267" s="429">
        <v>1.202744</v>
      </c>
      <c r="E24267" s="429">
        <v>7.2902560000000003</v>
      </c>
      <c r="F24267" s="429">
        <v>35.107790000000008</v>
      </c>
    </row>
    <row r="24268" spans="1:6" x14ac:dyDescent="0.3">
      <c r="A24268" s="336">
        <v>76513</v>
      </c>
      <c r="B24268" s="2" t="s">
        <v>295</v>
      </c>
      <c r="C24268" s="429">
        <v>8.6562730000000006</v>
      </c>
      <c r="D24268" s="429">
        <v>1.265744</v>
      </c>
      <c r="E24268" s="429">
        <v>7.3905290000000008</v>
      </c>
      <c r="F24268" s="429">
        <v>35.233571999999988</v>
      </c>
    </row>
    <row r="24269" spans="1:6" x14ac:dyDescent="0.3">
      <c r="A24269" s="336">
        <v>76518</v>
      </c>
      <c r="B24269" s="2" t="s">
        <v>295</v>
      </c>
      <c r="C24269" s="429">
        <v>8.4910770000000007</v>
      </c>
      <c r="D24269" s="429">
        <v>1.090363</v>
      </c>
      <c r="E24269" s="429">
        <v>7.4007140000000007</v>
      </c>
      <c r="F24269" s="429">
        <v>34.020470000000003</v>
      </c>
    </row>
    <row r="24270" spans="1:6" x14ac:dyDescent="0.3">
      <c r="A24270" s="336">
        <v>76519</v>
      </c>
      <c r="B24270" s="2" t="s">
        <v>295</v>
      </c>
      <c r="C24270" s="429">
        <v>8.3919630000000005</v>
      </c>
      <c r="D24270" s="429">
        <v>1.150115</v>
      </c>
      <c r="E24270" s="429">
        <v>7.241848000000001</v>
      </c>
      <c r="F24270" s="429">
        <v>32.349267000000005</v>
      </c>
    </row>
    <row r="24271" spans="1:6" x14ac:dyDescent="0.3">
      <c r="A24271" s="336">
        <v>76520</v>
      </c>
      <c r="B24271" s="2" t="s">
        <v>295</v>
      </c>
      <c r="C24271" s="429">
        <v>8.3167960000000001</v>
      </c>
      <c r="D24271" s="429">
        <v>1.145635</v>
      </c>
      <c r="E24271" s="429">
        <v>7.1711609999999997</v>
      </c>
      <c r="F24271" s="429">
        <v>32.310579000000004</v>
      </c>
    </row>
    <row r="24272" spans="1:6" x14ac:dyDescent="0.3">
      <c r="A24272" s="336">
        <v>76522</v>
      </c>
      <c r="B24272" s="2" t="s">
        <v>295</v>
      </c>
      <c r="C24272" s="429">
        <v>8.8007200000000001</v>
      </c>
      <c r="D24272" s="429">
        <v>1.3239019999999999</v>
      </c>
      <c r="E24272" s="429">
        <v>7.4768179999999997</v>
      </c>
      <c r="F24272" s="429">
        <v>38.414299999999997</v>
      </c>
    </row>
    <row r="24273" spans="1:6" x14ac:dyDescent="0.3">
      <c r="A24273" s="336">
        <v>76523</v>
      </c>
      <c r="B24273" s="2" t="s">
        <v>295</v>
      </c>
      <c r="C24273" s="429">
        <v>8.4437540000000002</v>
      </c>
      <c r="D24273" s="429">
        <v>1.1157220000000001</v>
      </c>
      <c r="E24273" s="429">
        <v>7.3280320000000003</v>
      </c>
      <c r="F24273" s="429">
        <v>34.087735999999992</v>
      </c>
    </row>
    <row r="24274" spans="1:6" x14ac:dyDescent="0.3">
      <c r="A24274" s="336">
        <v>76524</v>
      </c>
      <c r="B24274" s="2" t="s">
        <v>295</v>
      </c>
      <c r="C24274" s="429">
        <v>8.7321690000000007</v>
      </c>
      <c r="D24274" s="429">
        <v>1.218248</v>
      </c>
      <c r="E24274" s="429">
        <v>7.5139210000000007</v>
      </c>
      <c r="F24274" s="429">
        <v>34.794407000000007</v>
      </c>
    </row>
    <row r="24275" spans="1:6" x14ac:dyDescent="0.3">
      <c r="A24275" s="336">
        <v>76525</v>
      </c>
      <c r="B24275" s="2" t="s">
        <v>295</v>
      </c>
      <c r="C24275" s="429">
        <v>8.8876399999999993</v>
      </c>
      <c r="D24275" s="429">
        <v>1.4153210000000001</v>
      </c>
      <c r="E24275" s="429">
        <v>7.4723189999999988</v>
      </c>
      <c r="F24275" s="429">
        <v>38.945522000000011</v>
      </c>
    </row>
    <row r="24276" spans="1:6" x14ac:dyDescent="0.3">
      <c r="A24276" s="336">
        <v>76526</v>
      </c>
      <c r="B24276" s="2" t="s">
        <v>295</v>
      </c>
      <c r="C24276" s="429">
        <v>8.8355490000000003</v>
      </c>
      <c r="D24276" s="429">
        <v>1.336565</v>
      </c>
      <c r="E24276" s="429">
        <v>7.4989840000000001</v>
      </c>
      <c r="F24276" s="429">
        <v>36.159646000000002</v>
      </c>
    </row>
    <row r="24277" spans="1:6" x14ac:dyDescent="0.3">
      <c r="A24277" s="336">
        <v>76527</v>
      </c>
      <c r="B24277" s="2" t="s">
        <v>295</v>
      </c>
      <c r="C24277" s="429">
        <v>8.5324209999999994</v>
      </c>
      <c r="D24277" s="429">
        <v>1.312778</v>
      </c>
      <c r="E24277" s="429">
        <v>7.2196429999999996</v>
      </c>
      <c r="F24277" s="429">
        <v>36.271822999999998</v>
      </c>
    </row>
    <row r="24278" spans="1:6" x14ac:dyDescent="0.3">
      <c r="A24278" s="336">
        <v>76528</v>
      </c>
      <c r="B24278" s="2" t="s">
        <v>295</v>
      </c>
      <c r="C24278" s="429">
        <v>8.887041</v>
      </c>
      <c r="D24278" s="429">
        <v>1.3756470000000001</v>
      </c>
      <c r="E24278" s="429">
        <v>7.5113940000000001</v>
      </c>
      <c r="F24278" s="429">
        <v>37.459401</v>
      </c>
    </row>
    <row r="24279" spans="1:6" x14ac:dyDescent="0.3">
      <c r="A24279" s="336">
        <v>76530</v>
      </c>
      <c r="B24279" s="2" t="s">
        <v>295</v>
      </c>
      <c r="C24279" s="429">
        <v>8.4429309999999997</v>
      </c>
      <c r="D24279" s="429">
        <v>1.199803</v>
      </c>
      <c r="E24279" s="429">
        <v>7.2431279999999996</v>
      </c>
      <c r="F24279" s="429">
        <v>35.141364000000003</v>
      </c>
    </row>
    <row r="24280" spans="1:6" x14ac:dyDescent="0.3">
      <c r="A24280" s="336">
        <v>76531</v>
      </c>
      <c r="B24280" s="2" t="s">
        <v>295</v>
      </c>
      <c r="C24280" s="429">
        <v>9.0241360000000004</v>
      </c>
      <c r="D24280" s="429">
        <v>1.4693240000000001</v>
      </c>
      <c r="E24280" s="429">
        <v>7.5548120000000001</v>
      </c>
      <c r="F24280" s="429">
        <v>39.289311999999995</v>
      </c>
    </row>
    <row r="24281" spans="1:6" x14ac:dyDescent="0.3">
      <c r="A24281" s="336">
        <v>76534</v>
      </c>
      <c r="B24281" s="2" t="s">
        <v>295</v>
      </c>
      <c r="C24281" s="429">
        <v>8.5448629999999994</v>
      </c>
      <c r="D24281" s="429">
        <v>1.176417</v>
      </c>
      <c r="E24281" s="429">
        <v>7.3684459999999996</v>
      </c>
      <c r="F24281" s="429">
        <v>34.923964999999995</v>
      </c>
    </row>
    <row r="24282" spans="1:6" x14ac:dyDescent="0.3">
      <c r="A24282" s="336">
        <v>76537</v>
      </c>
      <c r="B24282" s="2" t="s">
        <v>295</v>
      </c>
      <c r="C24282" s="429">
        <v>8.5175289999999997</v>
      </c>
      <c r="D24282" s="429">
        <v>1.285239</v>
      </c>
      <c r="E24282" s="429">
        <v>7.2322899999999999</v>
      </c>
      <c r="F24282" s="429">
        <v>35.513211999999982</v>
      </c>
    </row>
    <row r="24283" spans="1:6" x14ac:dyDescent="0.3">
      <c r="A24283" s="336">
        <v>76538</v>
      </c>
      <c r="B24283" s="2" t="s">
        <v>295</v>
      </c>
      <c r="C24283" s="429">
        <v>8.9596079999999994</v>
      </c>
      <c r="D24283" s="429">
        <v>1.436545</v>
      </c>
      <c r="E24283" s="429">
        <v>7.5230629999999996</v>
      </c>
      <c r="F24283" s="429">
        <v>38.277685999999996</v>
      </c>
    </row>
    <row r="24284" spans="1:6" x14ac:dyDescent="0.3">
      <c r="A24284" s="336">
        <v>76539</v>
      </c>
      <c r="B24284" s="2" t="s">
        <v>295</v>
      </c>
      <c r="C24284" s="429">
        <v>8.6760459999999995</v>
      </c>
      <c r="D24284" s="429">
        <v>1.2874540000000001</v>
      </c>
      <c r="E24284" s="429">
        <v>7.3885919999999992</v>
      </c>
      <c r="F24284" s="429">
        <v>37.680944999999994</v>
      </c>
    </row>
    <row r="24285" spans="1:6" x14ac:dyDescent="0.3">
      <c r="A24285" s="336">
        <v>76541</v>
      </c>
      <c r="B24285" s="2" t="s">
        <v>295</v>
      </c>
      <c r="C24285" s="429">
        <v>8.7110959999999995</v>
      </c>
      <c r="D24285" s="429">
        <v>1.320254</v>
      </c>
      <c r="E24285" s="429">
        <v>7.3908419999999992</v>
      </c>
      <c r="F24285" s="429">
        <v>36.341132000000009</v>
      </c>
    </row>
    <row r="24286" spans="1:6" x14ac:dyDescent="0.3">
      <c r="A24286" s="336">
        <v>76542</v>
      </c>
      <c r="B24286" s="2" t="s">
        <v>295</v>
      </c>
      <c r="C24286" s="429">
        <v>8.6329279999999997</v>
      </c>
      <c r="D24286" s="429">
        <v>1.3098270000000001</v>
      </c>
      <c r="E24286" s="429">
        <v>7.3231009999999994</v>
      </c>
      <c r="F24286" s="429">
        <v>36.205836000000005</v>
      </c>
    </row>
    <row r="24287" spans="1:6" x14ac:dyDescent="0.3">
      <c r="A24287" s="336">
        <v>76543</v>
      </c>
      <c r="B24287" s="2" t="s">
        <v>295</v>
      </c>
      <c r="C24287" s="429">
        <v>8.7082730000000002</v>
      </c>
      <c r="D24287" s="429">
        <v>1.3135330000000001</v>
      </c>
      <c r="E24287" s="429">
        <v>7.3947400000000005</v>
      </c>
      <c r="F24287" s="429">
        <v>36.112589000000014</v>
      </c>
    </row>
    <row r="24288" spans="1:6" x14ac:dyDescent="0.3">
      <c r="A24288" s="336">
        <v>76544</v>
      </c>
      <c r="B24288" s="2" t="s">
        <v>295</v>
      </c>
      <c r="C24288" s="429">
        <v>8.7724799999999998</v>
      </c>
      <c r="D24288" s="429">
        <v>1.324301</v>
      </c>
      <c r="E24288" s="429">
        <v>7.4481789999999997</v>
      </c>
      <c r="F24288" s="429">
        <v>36.697311999999997</v>
      </c>
    </row>
    <row r="24289" spans="1:6" x14ac:dyDescent="0.3">
      <c r="A24289" s="336">
        <v>76548</v>
      </c>
      <c r="B24289" s="2" t="s">
        <v>295</v>
      </c>
      <c r="C24289" s="429">
        <v>8.6656410000000008</v>
      </c>
      <c r="D24289" s="429">
        <v>1.3039959999999999</v>
      </c>
      <c r="E24289" s="429">
        <v>7.3616450000000011</v>
      </c>
      <c r="F24289" s="429">
        <v>35.882817999999986</v>
      </c>
    </row>
    <row r="24290" spans="1:6" x14ac:dyDescent="0.3">
      <c r="A24290" s="336">
        <v>76549</v>
      </c>
      <c r="B24290" s="2" t="s">
        <v>295</v>
      </c>
      <c r="C24290" s="429">
        <v>8.6429349999999996</v>
      </c>
      <c r="D24290" s="429">
        <v>1.3116449999999999</v>
      </c>
      <c r="E24290" s="429">
        <v>7.3312899999999992</v>
      </c>
      <c r="F24290" s="429">
        <v>36.643079</v>
      </c>
    </row>
    <row r="24291" spans="1:6" x14ac:dyDescent="0.3">
      <c r="A24291" s="336">
        <v>76550</v>
      </c>
      <c r="B24291" s="2" t="s">
        <v>295</v>
      </c>
      <c r="C24291" s="429">
        <v>8.7311209999999999</v>
      </c>
      <c r="D24291" s="429">
        <v>1.283093</v>
      </c>
      <c r="E24291" s="429">
        <v>7.4480279999999999</v>
      </c>
      <c r="F24291" s="429">
        <v>38.91384699999999</v>
      </c>
    </row>
    <row r="24292" spans="1:6" x14ac:dyDescent="0.3">
      <c r="A24292" s="336">
        <v>76554</v>
      </c>
      <c r="B24292" s="2" t="s">
        <v>295</v>
      </c>
      <c r="C24292" s="429">
        <v>8.6044540000000005</v>
      </c>
      <c r="D24292" s="429">
        <v>1.1915439999999999</v>
      </c>
      <c r="E24292" s="429">
        <v>7.4129100000000001</v>
      </c>
      <c r="F24292" s="429">
        <v>34.810589000000007</v>
      </c>
    </row>
    <row r="24293" spans="1:6" x14ac:dyDescent="0.3">
      <c r="A24293" s="336">
        <v>76556</v>
      </c>
      <c r="B24293" s="2" t="s">
        <v>295</v>
      </c>
      <c r="C24293" s="429">
        <v>8.1742589999999993</v>
      </c>
      <c r="D24293" s="429">
        <v>1.2534909999999999</v>
      </c>
      <c r="E24293" s="429">
        <v>6.9207679999999989</v>
      </c>
      <c r="F24293" s="429">
        <v>30.506813000000005</v>
      </c>
    </row>
    <row r="24294" spans="1:6" x14ac:dyDescent="0.3">
      <c r="A24294" s="336">
        <v>76557</v>
      </c>
      <c r="B24294" s="2" t="s">
        <v>295</v>
      </c>
      <c r="C24294" s="429">
        <v>8.7850979999999996</v>
      </c>
      <c r="D24294" s="429">
        <v>1.290535</v>
      </c>
      <c r="E24294" s="429">
        <v>7.4945629999999994</v>
      </c>
      <c r="F24294" s="429">
        <v>35.396694999999987</v>
      </c>
    </row>
    <row r="24295" spans="1:6" x14ac:dyDescent="0.3">
      <c r="A24295" s="336">
        <v>76559</v>
      </c>
      <c r="B24295" s="2" t="s">
        <v>295</v>
      </c>
      <c r="C24295" s="429">
        <v>8.689705</v>
      </c>
      <c r="D24295" s="429">
        <v>1.3019750000000001</v>
      </c>
      <c r="E24295" s="429">
        <v>7.3877299999999995</v>
      </c>
      <c r="F24295" s="429">
        <v>35.776923999999994</v>
      </c>
    </row>
    <row r="24296" spans="1:6" x14ac:dyDescent="0.3">
      <c r="A24296" s="336">
        <v>76561</v>
      </c>
      <c r="B24296" s="2" t="s">
        <v>295</v>
      </c>
      <c r="C24296" s="429">
        <v>8.896585</v>
      </c>
      <c r="D24296" s="429">
        <v>1.3671150000000001</v>
      </c>
      <c r="E24296" s="429">
        <v>7.5294699999999999</v>
      </c>
      <c r="F24296" s="429">
        <v>36.570891000000003</v>
      </c>
    </row>
    <row r="24297" spans="1:6" x14ac:dyDescent="0.3">
      <c r="A24297" s="336">
        <v>76565</v>
      </c>
      <c r="B24297" s="2" t="s">
        <v>295</v>
      </c>
      <c r="C24297" s="429">
        <v>9.0302349999999993</v>
      </c>
      <c r="D24297" s="429">
        <v>1.4622999999999999</v>
      </c>
      <c r="E24297" s="429">
        <v>7.5679349999999994</v>
      </c>
      <c r="F24297" s="429">
        <v>40.161315000000002</v>
      </c>
    </row>
    <row r="24298" spans="1:6" x14ac:dyDescent="0.3">
      <c r="A24298" s="336">
        <v>76566</v>
      </c>
      <c r="B24298" s="2" t="s">
        <v>295</v>
      </c>
      <c r="C24298" s="429">
        <v>8.9281240000000004</v>
      </c>
      <c r="D24298" s="429">
        <v>1.4007339999999999</v>
      </c>
      <c r="E24298" s="429">
        <v>7.5273900000000005</v>
      </c>
      <c r="F24298" s="429">
        <v>38.603113999999991</v>
      </c>
    </row>
    <row r="24299" spans="1:6" x14ac:dyDescent="0.3">
      <c r="A24299" s="336">
        <v>76567</v>
      </c>
      <c r="B24299" s="2" t="s">
        <v>295</v>
      </c>
      <c r="C24299" s="429">
        <v>8.2532519999999998</v>
      </c>
      <c r="D24299" s="429">
        <v>1.1586780000000001</v>
      </c>
      <c r="E24299" s="429">
        <v>7.0945739999999997</v>
      </c>
      <c r="F24299" s="429">
        <v>32.350803999999989</v>
      </c>
    </row>
    <row r="24300" spans="1:6" x14ac:dyDescent="0.3">
      <c r="A24300" s="336">
        <v>76569</v>
      </c>
      <c r="B24300" s="2" t="s">
        <v>295</v>
      </c>
      <c r="C24300" s="429">
        <v>8.5521600000000007</v>
      </c>
      <c r="D24300" s="429">
        <v>1.118244</v>
      </c>
      <c r="E24300" s="429">
        <v>7.4339160000000009</v>
      </c>
      <c r="F24300" s="429">
        <v>34.419551999999996</v>
      </c>
    </row>
    <row r="24301" spans="1:6" x14ac:dyDescent="0.3">
      <c r="A24301" s="336">
        <v>76570</v>
      </c>
      <c r="B24301" s="2" t="s">
        <v>295</v>
      </c>
      <c r="C24301" s="429">
        <v>8.559253</v>
      </c>
      <c r="D24301" s="429">
        <v>1.13009</v>
      </c>
      <c r="E24301" s="429">
        <v>7.429163</v>
      </c>
      <c r="F24301" s="429">
        <v>33.367035000000008</v>
      </c>
    </row>
    <row r="24302" spans="1:6" x14ac:dyDescent="0.3">
      <c r="A24302" s="336">
        <v>76571</v>
      </c>
      <c r="B24302" s="2" t="s">
        <v>295</v>
      </c>
      <c r="C24302" s="429">
        <v>8.5629880000000007</v>
      </c>
      <c r="D24302" s="429">
        <v>1.2749740000000001</v>
      </c>
      <c r="E24302" s="429">
        <v>7.2880140000000004</v>
      </c>
      <c r="F24302" s="429">
        <v>35.500707999999989</v>
      </c>
    </row>
    <row r="24303" spans="1:6" x14ac:dyDescent="0.3">
      <c r="A24303" s="336">
        <v>76574</v>
      </c>
      <c r="B24303" s="2" t="s">
        <v>295</v>
      </c>
      <c r="C24303" s="429">
        <v>8.3675119999999996</v>
      </c>
      <c r="D24303" s="429">
        <v>1.176598</v>
      </c>
      <c r="E24303" s="429">
        <v>7.1909139999999994</v>
      </c>
      <c r="F24303" s="429">
        <v>35.108007999999984</v>
      </c>
    </row>
    <row r="24304" spans="1:6" x14ac:dyDescent="0.3">
      <c r="A24304" s="336">
        <v>76577</v>
      </c>
      <c r="B24304" s="2" t="s">
        <v>295</v>
      </c>
      <c r="C24304" s="429">
        <v>8.3074539999999999</v>
      </c>
      <c r="D24304" s="429">
        <v>1.1412310000000001</v>
      </c>
      <c r="E24304" s="429">
        <v>7.1662229999999996</v>
      </c>
      <c r="F24304" s="429">
        <v>33.404261999999989</v>
      </c>
    </row>
    <row r="24305" spans="1:6" x14ac:dyDescent="0.3">
      <c r="A24305" s="336">
        <v>76578</v>
      </c>
      <c r="B24305" s="2" t="s">
        <v>295</v>
      </c>
      <c r="C24305" s="429">
        <v>8.3102029999999996</v>
      </c>
      <c r="D24305" s="429">
        <v>1.1431659999999999</v>
      </c>
      <c r="E24305" s="429">
        <v>7.1670369999999997</v>
      </c>
      <c r="F24305" s="429">
        <v>34.007716999999985</v>
      </c>
    </row>
    <row r="24306" spans="1:6" x14ac:dyDescent="0.3">
      <c r="A24306" s="336">
        <v>76579</v>
      </c>
      <c r="B24306" s="2" t="s">
        <v>295</v>
      </c>
      <c r="C24306" s="429">
        <v>8.6822710000000001</v>
      </c>
      <c r="D24306" s="429">
        <v>1.2017310000000001</v>
      </c>
      <c r="E24306" s="429">
        <v>7.4805399999999995</v>
      </c>
      <c r="F24306" s="429">
        <v>34.567617000000013</v>
      </c>
    </row>
    <row r="24307" spans="1:6" x14ac:dyDescent="0.3">
      <c r="A24307" s="336">
        <v>76621</v>
      </c>
      <c r="B24307" s="2" t="s">
        <v>295</v>
      </c>
      <c r="C24307" s="429">
        <v>8.9556050000000003</v>
      </c>
      <c r="D24307" s="429">
        <v>1.405673</v>
      </c>
      <c r="E24307" s="429">
        <v>7.5499320000000001</v>
      </c>
      <c r="F24307" s="429">
        <v>35.924194999999997</v>
      </c>
    </row>
    <row r="24308" spans="1:6" x14ac:dyDescent="0.3">
      <c r="A24308" s="336">
        <v>76622</v>
      </c>
      <c r="B24308" s="2" t="s">
        <v>295</v>
      </c>
      <c r="C24308" s="429">
        <v>9.1126559999999994</v>
      </c>
      <c r="D24308" s="429">
        <v>1.3939029999999999</v>
      </c>
      <c r="E24308" s="429">
        <v>7.7187529999999995</v>
      </c>
      <c r="F24308" s="429">
        <v>37.537981000000002</v>
      </c>
    </row>
    <row r="24309" spans="1:6" x14ac:dyDescent="0.3">
      <c r="A24309" s="336">
        <v>76624</v>
      </c>
      <c r="B24309" s="2" t="s">
        <v>295</v>
      </c>
      <c r="C24309" s="429">
        <v>8.8125490000000006</v>
      </c>
      <c r="D24309" s="429">
        <v>1.282605</v>
      </c>
      <c r="E24309" s="429">
        <v>7.5299440000000004</v>
      </c>
      <c r="F24309" s="429">
        <v>34.828525999999997</v>
      </c>
    </row>
    <row r="24310" spans="1:6" x14ac:dyDescent="0.3">
      <c r="A24310" s="336">
        <v>76626</v>
      </c>
      <c r="B24310" s="2" t="s">
        <v>295</v>
      </c>
      <c r="C24310" s="429">
        <v>8.6692079999999994</v>
      </c>
      <c r="D24310" s="429">
        <v>1.506124</v>
      </c>
      <c r="E24310" s="429">
        <v>7.1630839999999996</v>
      </c>
      <c r="F24310" s="429">
        <v>31.208467000000002</v>
      </c>
    </row>
    <row r="24311" spans="1:6" x14ac:dyDescent="0.3">
      <c r="A24311" s="336">
        <v>76627</v>
      </c>
      <c r="B24311" s="2" t="s">
        <v>295</v>
      </c>
      <c r="C24311" s="429">
        <v>9.1419359999999994</v>
      </c>
      <c r="D24311" s="429">
        <v>1.528214</v>
      </c>
      <c r="E24311" s="429">
        <v>7.6137219999999992</v>
      </c>
      <c r="F24311" s="429">
        <v>37.983048000000004</v>
      </c>
    </row>
    <row r="24312" spans="1:6" x14ac:dyDescent="0.3">
      <c r="A24312" s="336">
        <v>76629</v>
      </c>
      <c r="B24312" s="2" t="s">
        <v>295</v>
      </c>
      <c r="C24312" s="429">
        <v>8.2816419999999997</v>
      </c>
      <c r="D24312" s="429">
        <v>1.2991820000000001</v>
      </c>
      <c r="E24312" s="429">
        <v>6.9824599999999997</v>
      </c>
      <c r="F24312" s="429">
        <v>29.83777199999999</v>
      </c>
    </row>
    <row r="24313" spans="1:6" x14ac:dyDescent="0.3">
      <c r="A24313" s="336">
        <v>76630</v>
      </c>
      <c r="B24313" s="2" t="s">
        <v>295</v>
      </c>
      <c r="C24313" s="429">
        <v>8.8055939999999993</v>
      </c>
      <c r="D24313" s="429">
        <v>1.239249</v>
      </c>
      <c r="E24313" s="429">
        <v>7.5663449999999992</v>
      </c>
      <c r="F24313" s="429">
        <v>35.233695999999995</v>
      </c>
    </row>
    <row r="24314" spans="1:6" x14ac:dyDescent="0.3">
      <c r="A24314" s="336">
        <v>76631</v>
      </c>
      <c r="B24314" s="2" t="s">
        <v>295</v>
      </c>
      <c r="C24314" s="429">
        <v>8.8497249999999994</v>
      </c>
      <c r="D24314" s="429">
        <v>1.450772</v>
      </c>
      <c r="E24314" s="429">
        <v>7.3989529999999997</v>
      </c>
      <c r="F24314" s="429">
        <v>34.456651000000008</v>
      </c>
    </row>
    <row r="24315" spans="1:6" x14ac:dyDescent="0.3">
      <c r="A24315" s="336">
        <v>76632</v>
      </c>
      <c r="B24315" s="2" t="s">
        <v>295</v>
      </c>
      <c r="C24315" s="429">
        <v>8.7197669999999992</v>
      </c>
      <c r="D24315" s="429">
        <v>1.177119</v>
      </c>
      <c r="E24315" s="429">
        <v>7.5426479999999989</v>
      </c>
      <c r="F24315" s="429">
        <v>34.684326999999996</v>
      </c>
    </row>
    <row r="24316" spans="1:6" x14ac:dyDescent="0.3">
      <c r="A24316" s="336">
        <v>76633</v>
      </c>
      <c r="B24316" s="2" t="s">
        <v>295</v>
      </c>
      <c r="C24316" s="429">
        <v>9.0934910000000002</v>
      </c>
      <c r="D24316" s="429">
        <v>1.3657870000000001</v>
      </c>
      <c r="E24316" s="429">
        <v>7.7277040000000001</v>
      </c>
      <c r="F24316" s="429">
        <v>37.557986</v>
      </c>
    </row>
    <row r="24317" spans="1:6" x14ac:dyDescent="0.3">
      <c r="A24317" s="336">
        <v>76634</v>
      </c>
      <c r="B24317" s="2" t="s">
        <v>295</v>
      </c>
      <c r="C24317" s="429">
        <v>9.0928609999999992</v>
      </c>
      <c r="D24317" s="429">
        <v>1.4510970000000001</v>
      </c>
      <c r="E24317" s="429">
        <v>7.6417639999999993</v>
      </c>
      <c r="F24317" s="429">
        <v>38.136606999999998</v>
      </c>
    </row>
    <row r="24318" spans="1:6" x14ac:dyDescent="0.3">
      <c r="A24318" s="336">
        <v>76635</v>
      </c>
      <c r="B24318" s="2" t="s">
        <v>295</v>
      </c>
      <c r="C24318" s="429">
        <v>8.5339519999999993</v>
      </c>
      <c r="D24318" s="429">
        <v>1.3965700000000001</v>
      </c>
      <c r="E24318" s="429">
        <v>7.1373819999999988</v>
      </c>
      <c r="F24318" s="429">
        <v>30.243644000000003</v>
      </c>
    </row>
    <row r="24319" spans="1:6" x14ac:dyDescent="0.3">
      <c r="A24319" s="336">
        <v>76636</v>
      </c>
      <c r="B24319" s="2" t="s">
        <v>295</v>
      </c>
      <c r="C24319" s="429">
        <v>9.0885840000000009</v>
      </c>
      <c r="D24319" s="429">
        <v>1.5598669999999999</v>
      </c>
      <c r="E24319" s="429">
        <v>7.5287170000000012</v>
      </c>
      <c r="F24319" s="429">
        <v>36.852297</v>
      </c>
    </row>
    <row r="24320" spans="1:6" x14ac:dyDescent="0.3">
      <c r="A24320" s="336">
        <v>76637</v>
      </c>
      <c r="B24320" s="2" t="s">
        <v>295</v>
      </c>
      <c r="C24320" s="429">
        <v>9.0927830000000007</v>
      </c>
      <c r="D24320" s="429">
        <v>1.5176419999999999</v>
      </c>
      <c r="E24320" s="429">
        <v>7.5751410000000003</v>
      </c>
      <c r="F24320" s="429">
        <v>38.585644000000002</v>
      </c>
    </row>
    <row r="24321" spans="1:6" x14ac:dyDescent="0.3">
      <c r="A24321" s="336">
        <v>76638</v>
      </c>
      <c r="B24321" s="2" t="s">
        <v>295</v>
      </c>
      <c r="C24321" s="429">
        <v>9.0154139999999998</v>
      </c>
      <c r="D24321" s="429">
        <v>1.377094</v>
      </c>
      <c r="E24321" s="429">
        <v>7.6383200000000002</v>
      </c>
      <c r="F24321" s="429">
        <v>36.982366999999982</v>
      </c>
    </row>
    <row r="24322" spans="1:6" x14ac:dyDescent="0.3">
      <c r="A24322" s="336">
        <v>76639</v>
      </c>
      <c r="B24322" s="2" t="s">
        <v>295</v>
      </c>
      <c r="C24322" s="429">
        <v>8.5930739999999997</v>
      </c>
      <c r="D24322" s="429">
        <v>1.4336230000000001</v>
      </c>
      <c r="E24322" s="429">
        <v>7.1594509999999998</v>
      </c>
      <c r="F24322" s="429">
        <v>30.452919999999999</v>
      </c>
    </row>
    <row r="24323" spans="1:6" x14ac:dyDescent="0.3">
      <c r="A24323" s="336">
        <v>76640</v>
      </c>
      <c r="B24323" s="2" t="s">
        <v>295</v>
      </c>
      <c r="C24323" s="429">
        <v>8.9646650000000001</v>
      </c>
      <c r="D24323" s="429">
        <v>1.2817289999999999</v>
      </c>
      <c r="E24323" s="429">
        <v>7.6829359999999998</v>
      </c>
      <c r="F24323" s="429">
        <v>36.477105999999992</v>
      </c>
    </row>
    <row r="24324" spans="1:6" x14ac:dyDescent="0.3">
      <c r="A24324" s="336">
        <v>76641</v>
      </c>
      <c r="B24324" s="2" t="s">
        <v>295</v>
      </c>
      <c r="C24324" s="429">
        <v>8.7477140000000002</v>
      </c>
      <c r="D24324" s="429">
        <v>1.471654</v>
      </c>
      <c r="E24324" s="429">
        <v>7.2760600000000002</v>
      </c>
      <c r="F24324" s="429">
        <v>32.356949999999998</v>
      </c>
    </row>
    <row r="24325" spans="1:6" x14ac:dyDescent="0.3">
      <c r="A24325" s="336">
        <v>76642</v>
      </c>
      <c r="B24325" s="2" t="s">
        <v>295</v>
      </c>
      <c r="C24325" s="429">
        <v>8.3790960000000005</v>
      </c>
      <c r="D24325" s="429">
        <v>1.3959900000000001</v>
      </c>
      <c r="E24325" s="429">
        <v>6.9831060000000003</v>
      </c>
      <c r="F24325" s="429">
        <v>28.523991000000002</v>
      </c>
    </row>
    <row r="24326" spans="1:6" x14ac:dyDescent="0.3">
      <c r="A24326" s="336">
        <v>76643</v>
      </c>
      <c r="B24326" s="2" t="s">
        <v>295</v>
      </c>
      <c r="C24326" s="429">
        <v>8.9230040000000006</v>
      </c>
      <c r="D24326" s="429">
        <v>1.2550159999999999</v>
      </c>
      <c r="E24326" s="429">
        <v>7.6679880000000011</v>
      </c>
      <c r="F24326" s="429">
        <v>36.145890999999999</v>
      </c>
    </row>
    <row r="24327" spans="1:6" x14ac:dyDescent="0.3">
      <c r="A24327" s="336">
        <v>76645</v>
      </c>
      <c r="B24327" s="2" t="s">
        <v>295</v>
      </c>
      <c r="C24327" s="429">
        <v>8.9598759999999995</v>
      </c>
      <c r="D24327" s="429">
        <v>1.492129</v>
      </c>
      <c r="E24327" s="429">
        <v>7.4677469999999992</v>
      </c>
      <c r="F24327" s="429">
        <v>35.610911999999999</v>
      </c>
    </row>
    <row r="24328" spans="1:6" x14ac:dyDescent="0.3">
      <c r="A24328" s="336">
        <v>76648</v>
      </c>
      <c r="B24328" s="2" t="s">
        <v>295</v>
      </c>
      <c r="C24328" s="429">
        <v>8.6987950000000005</v>
      </c>
      <c r="D24328" s="429">
        <v>1.3884110000000001</v>
      </c>
      <c r="E24328" s="429">
        <v>7.3103840000000009</v>
      </c>
      <c r="F24328" s="429">
        <v>32.530633999999999</v>
      </c>
    </row>
    <row r="24329" spans="1:6" x14ac:dyDescent="0.3">
      <c r="A24329" s="336">
        <v>76649</v>
      </c>
      <c r="B24329" s="2" t="s">
        <v>295</v>
      </c>
      <c r="C24329" s="429">
        <v>9.1334110000000006</v>
      </c>
      <c r="D24329" s="429">
        <v>1.600538</v>
      </c>
      <c r="E24329" s="429">
        <v>7.5328730000000004</v>
      </c>
      <c r="F24329" s="429">
        <v>39.036742999999994</v>
      </c>
    </row>
    <row r="24330" spans="1:6" x14ac:dyDescent="0.3">
      <c r="A24330" s="336">
        <v>76651</v>
      </c>
      <c r="B24330" s="2" t="s">
        <v>295</v>
      </c>
      <c r="C24330" s="429">
        <v>8.8311499999999992</v>
      </c>
      <c r="D24330" s="429">
        <v>1.534457</v>
      </c>
      <c r="E24330" s="429">
        <v>7.2966929999999994</v>
      </c>
      <c r="F24330" s="429">
        <v>33.379108000000002</v>
      </c>
    </row>
    <row r="24331" spans="1:6" x14ac:dyDescent="0.3">
      <c r="A24331" s="336">
        <v>76652</v>
      </c>
      <c r="B24331" s="2" t="s">
        <v>295</v>
      </c>
      <c r="C24331" s="429">
        <v>9.2267050000000008</v>
      </c>
      <c r="D24331" s="429">
        <v>1.557652</v>
      </c>
      <c r="E24331" s="429">
        <v>7.6690530000000008</v>
      </c>
      <c r="F24331" s="429">
        <v>39.051079999999999</v>
      </c>
    </row>
    <row r="24332" spans="1:6" x14ac:dyDescent="0.3">
      <c r="A24332" s="336">
        <v>76653</v>
      </c>
      <c r="B24332" s="2" t="s">
        <v>295</v>
      </c>
      <c r="C24332" s="429">
        <v>8.3277420000000006</v>
      </c>
      <c r="D24332" s="429">
        <v>1.3569199999999999</v>
      </c>
      <c r="E24332" s="429">
        <v>6.970822000000001</v>
      </c>
      <c r="F24332" s="429">
        <v>29.111623999999996</v>
      </c>
    </row>
    <row r="24333" spans="1:6" x14ac:dyDescent="0.3">
      <c r="A24333" s="336">
        <v>76655</v>
      </c>
      <c r="B24333" s="2" t="s">
        <v>295</v>
      </c>
      <c r="C24333" s="429">
        <v>8.8533760000000008</v>
      </c>
      <c r="D24333" s="429">
        <v>1.2342150000000001</v>
      </c>
      <c r="E24333" s="429">
        <v>7.619161000000001</v>
      </c>
      <c r="F24333" s="429">
        <v>35.617504999999994</v>
      </c>
    </row>
    <row r="24334" spans="1:6" x14ac:dyDescent="0.3">
      <c r="A24334" s="336">
        <v>76656</v>
      </c>
      <c r="B24334" s="2" t="s">
        <v>295</v>
      </c>
      <c r="C24334" s="429">
        <v>8.6442599999999992</v>
      </c>
      <c r="D24334" s="429">
        <v>1.143305</v>
      </c>
      <c r="E24334" s="429">
        <v>7.5009549999999994</v>
      </c>
      <c r="F24334" s="429">
        <v>34.082509999999992</v>
      </c>
    </row>
    <row r="24335" spans="1:6" x14ac:dyDescent="0.3">
      <c r="A24335" s="336">
        <v>76657</v>
      </c>
      <c r="B24335" s="2" t="s">
        <v>295</v>
      </c>
      <c r="C24335" s="429">
        <v>8.9144900000000007</v>
      </c>
      <c r="D24335" s="429">
        <v>1.3317239999999999</v>
      </c>
      <c r="E24335" s="429">
        <v>7.5827660000000012</v>
      </c>
      <c r="F24335" s="429">
        <v>36.269297000000009</v>
      </c>
    </row>
    <row r="24336" spans="1:6" x14ac:dyDescent="0.3">
      <c r="A24336" s="336">
        <v>76660</v>
      </c>
      <c r="B24336" s="2" t="s">
        <v>295</v>
      </c>
      <c r="C24336" s="429">
        <v>8.7838159999999998</v>
      </c>
      <c r="D24336" s="429">
        <v>1.418355</v>
      </c>
      <c r="E24336" s="429">
        <v>7.3654609999999998</v>
      </c>
      <c r="F24336" s="429">
        <v>33.667094999999996</v>
      </c>
    </row>
    <row r="24337" spans="1:6" x14ac:dyDescent="0.3">
      <c r="A24337" s="336">
        <v>76661</v>
      </c>
      <c r="B24337" s="2" t="s">
        <v>295</v>
      </c>
      <c r="C24337" s="429">
        <v>8.6035819999999994</v>
      </c>
      <c r="D24337" s="429">
        <v>1.203659</v>
      </c>
      <c r="E24337" s="429">
        <v>7.3999229999999994</v>
      </c>
      <c r="F24337" s="429">
        <v>32.969926999999998</v>
      </c>
    </row>
    <row r="24338" spans="1:6" x14ac:dyDescent="0.3">
      <c r="A24338" s="336">
        <v>76664</v>
      </c>
      <c r="B24338" s="2" t="s">
        <v>295</v>
      </c>
      <c r="C24338" s="429">
        <v>8.6528150000000004</v>
      </c>
      <c r="D24338" s="429">
        <v>1.288578</v>
      </c>
      <c r="E24338" s="429">
        <v>7.3642370000000001</v>
      </c>
      <c r="F24338" s="429">
        <v>32.750867999999997</v>
      </c>
    </row>
    <row r="24339" spans="1:6" x14ac:dyDescent="0.3">
      <c r="A24339" s="336">
        <v>76665</v>
      </c>
      <c r="B24339" s="2" t="s">
        <v>295</v>
      </c>
      <c r="C24339" s="429">
        <v>9.1513670000000005</v>
      </c>
      <c r="D24339" s="429">
        <v>1.5277890000000001</v>
      </c>
      <c r="E24339" s="429">
        <v>7.6235780000000002</v>
      </c>
      <c r="F24339" s="429">
        <v>38.611883999999996</v>
      </c>
    </row>
    <row r="24340" spans="1:6" x14ac:dyDescent="0.3">
      <c r="A24340" s="336">
        <v>76666</v>
      </c>
      <c r="B24340" s="2" t="s">
        <v>295</v>
      </c>
      <c r="C24340" s="429">
        <v>8.8202079999999992</v>
      </c>
      <c r="D24340" s="429">
        <v>1.4640200000000001</v>
      </c>
      <c r="E24340" s="429">
        <v>7.3561879999999995</v>
      </c>
      <c r="F24340" s="429">
        <v>33.772053</v>
      </c>
    </row>
    <row r="24341" spans="1:6" x14ac:dyDescent="0.3">
      <c r="A24341" s="336">
        <v>76667</v>
      </c>
      <c r="B24341" s="2" t="s">
        <v>295</v>
      </c>
      <c r="C24341" s="429">
        <v>8.3574730000000006</v>
      </c>
      <c r="D24341" s="429">
        <v>1.448358</v>
      </c>
      <c r="E24341" s="429">
        <v>6.9091150000000008</v>
      </c>
      <c r="F24341" s="429">
        <v>27.467728000000001</v>
      </c>
    </row>
    <row r="24342" spans="1:6" x14ac:dyDescent="0.3">
      <c r="A24342" s="336">
        <v>76670</v>
      </c>
      <c r="B24342" s="2" t="s">
        <v>295</v>
      </c>
      <c r="C24342" s="429">
        <v>8.8771740000000001</v>
      </c>
      <c r="D24342" s="429">
        <v>1.528527</v>
      </c>
      <c r="E24342" s="429">
        <v>7.3486469999999997</v>
      </c>
      <c r="F24342" s="429">
        <v>34.26607099999999</v>
      </c>
    </row>
    <row r="24343" spans="1:6" x14ac:dyDescent="0.3">
      <c r="A24343" s="336">
        <v>76671</v>
      </c>
      <c r="B24343" s="2" t="s">
        <v>295</v>
      </c>
      <c r="C24343" s="429">
        <v>9.1912900000000004</v>
      </c>
      <c r="D24343" s="429">
        <v>1.554189</v>
      </c>
      <c r="E24343" s="429">
        <v>7.6371010000000004</v>
      </c>
      <c r="F24343" s="429">
        <v>38.900811999999988</v>
      </c>
    </row>
    <row r="24344" spans="1:6" x14ac:dyDescent="0.3">
      <c r="A24344" s="336">
        <v>76673</v>
      </c>
      <c r="B24344" s="2" t="s">
        <v>295</v>
      </c>
      <c r="C24344" s="429">
        <v>8.7457740000000008</v>
      </c>
      <c r="D24344" s="429">
        <v>1.3392809999999999</v>
      </c>
      <c r="E24344" s="429">
        <v>7.4064930000000011</v>
      </c>
      <c r="F24344" s="429">
        <v>33.954117999999994</v>
      </c>
    </row>
    <row r="24345" spans="1:6" x14ac:dyDescent="0.3">
      <c r="A24345" s="336">
        <v>76676</v>
      </c>
      <c r="B24345" s="2" t="s">
        <v>295</v>
      </c>
      <c r="C24345" s="429">
        <v>8.8043610000000001</v>
      </c>
      <c r="D24345" s="429">
        <v>1.379375</v>
      </c>
      <c r="E24345" s="429">
        <v>7.4249860000000005</v>
      </c>
      <c r="F24345" s="429">
        <v>34.389544000000008</v>
      </c>
    </row>
    <row r="24346" spans="1:6" x14ac:dyDescent="0.3">
      <c r="A24346" s="336">
        <v>76678</v>
      </c>
      <c r="B24346" s="2" t="s">
        <v>295</v>
      </c>
      <c r="C24346" s="429">
        <v>8.6092530000000007</v>
      </c>
      <c r="D24346" s="429">
        <v>1.3442689999999999</v>
      </c>
      <c r="E24346" s="429">
        <v>7.264984000000001</v>
      </c>
      <c r="F24346" s="429">
        <v>31.776889000000001</v>
      </c>
    </row>
    <row r="24347" spans="1:6" x14ac:dyDescent="0.3">
      <c r="A24347" s="336">
        <v>76679</v>
      </c>
      <c r="B24347" s="2" t="s">
        <v>295</v>
      </c>
      <c r="C24347" s="429">
        <v>8.5232109999999999</v>
      </c>
      <c r="D24347" s="429">
        <v>1.4790620000000001</v>
      </c>
      <c r="E24347" s="429">
        <v>7.044149</v>
      </c>
      <c r="F24347" s="429">
        <v>29.410377999999998</v>
      </c>
    </row>
    <row r="24348" spans="1:6" x14ac:dyDescent="0.3">
      <c r="A24348" s="336">
        <v>76680</v>
      </c>
      <c r="B24348" s="2" t="s">
        <v>295</v>
      </c>
      <c r="C24348" s="429">
        <v>8.4565859999999997</v>
      </c>
      <c r="D24348" s="429">
        <v>1.2440100000000001</v>
      </c>
      <c r="E24348" s="429">
        <v>7.2125759999999994</v>
      </c>
      <c r="F24348" s="429">
        <v>31.292790000000011</v>
      </c>
    </row>
    <row r="24349" spans="1:6" x14ac:dyDescent="0.3">
      <c r="A24349" s="336">
        <v>76681</v>
      </c>
      <c r="B24349" s="2" t="s">
        <v>295</v>
      </c>
      <c r="C24349" s="429">
        <v>8.3846399999999992</v>
      </c>
      <c r="D24349" s="429">
        <v>1.5071909999999999</v>
      </c>
      <c r="E24349" s="429">
        <v>6.8774489999999995</v>
      </c>
      <c r="F24349" s="429">
        <v>27.649571999999992</v>
      </c>
    </row>
    <row r="24350" spans="1:6" x14ac:dyDescent="0.3">
      <c r="A24350" s="336">
        <v>76682</v>
      </c>
      <c r="B24350" s="2" t="s">
        <v>295</v>
      </c>
      <c r="C24350" s="429">
        <v>8.6689880000000006</v>
      </c>
      <c r="D24350" s="429">
        <v>1.227786</v>
      </c>
      <c r="E24350" s="429">
        <v>7.4412020000000005</v>
      </c>
      <c r="F24350" s="429">
        <v>33.574675000000006</v>
      </c>
    </row>
    <row r="24351" spans="1:6" x14ac:dyDescent="0.3">
      <c r="A24351" s="336">
        <v>76687</v>
      </c>
      <c r="B24351" s="2" t="s">
        <v>295</v>
      </c>
      <c r="C24351" s="429">
        <v>8.2813599999999994</v>
      </c>
      <c r="D24351" s="429">
        <v>1.4226829999999999</v>
      </c>
      <c r="E24351" s="429">
        <v>6.8586769999999992</v>
      </c>
      <c r="F24351" s="429">
        <v>27.647390000000001</v>
      </c>
    </row>
    <row r="24352" spans="1:6" x14ac:dyDescent="0.3">
      <c r="A24352" s="336">
        <v>76689</v>
      </c>
      <c r="B24352" s="2" t="s">
        <v>295</v>
      </c>
      <c r="C24352" s="429">
        <v>9.0149840000000001</v>
      </c>
      <c r="D24352" s="429">
        <v>1.4250480000000001</v>
      </c>
      <c r="E24352" s="429">
        <v>7.5899359999999998</v>
      </c>
      <c r="F24352" s="429">
        <v>37.393839</v>
      </c>
    </row>
    <row r="24353" spans="1:6" x14ac:dyDescent="0.3">
      <c r="A24353" s="336">
        <v>76690</v>
      </c>
      <c r="B24353" s="2" t="s">
        <v>295</v>
      </c>
      <c r="C24353" s="429">
        <v>9.1794949999999993</v>
      </c>
      <c r="D24353" s="429">
        <v>1.6098269999999999</v>
      </c>
      <c r="E24353" s="429">
        <v>7.5696679999999992</v>
      </c>
      <c r="F24353" s="429">
        <v>38.977676000000002</v>
      </c>
    </row>
    <row r="24354" spans="1:6" x14ac:dyDescent="0.3">
      <c r="A24354" s="336">
        <v>76691</v>
      </c>
      <c r="B24354" s="2" t="s">
        <v>295</v>
      </c>
      <c r="C24354" s="429">
        <v>8.975759</v>
      </c>
      <c r="D24354" s="429">
        <v>1.336365</v>
      </c>
      <c r="E24354" s="429">
        <v>7.6393940000000002</v>
      </c>
      <c r="F24354" s="429">
        <v>36.392371999999995</v>
      </c>
    </row>
    <row r="24355" spans="1:6" x14ac:dyDescent="0.3">
      <c r="A24355" s="336">
        <v>76692</v>
      </c>
      <c r="B24355" s="2" t="s">
        <v>295</v>
      </c>
      <c r="C24355" s="429">
        <v>9.1254030000000004</v>
      </c>
      <c r="D24355" s="429">
        <v>1.455017</v>
      </c>
      <c r="E24355" s="429">
        <v>7.6703860000000006</v>
      </c>
      <c r="F24355" s="429">
        <v>37.941392000000008</v>
      </c>
    </row>
    <row r="24356" spans="1:6" x14ac:dyDescent="0.3">
      <c r="A24356" s="336">
        <v>76693</v>
      </c>
      <c r="B24356" s="2" t="s">
        <v>295</v>
      </c>
      <c r="C24356" s="429">
        <v>8.3177699999999994</v>
      </c>
      <c r="D24356" s="429">
        <v>1.5194650000000001</v>
      </c>
      <c r="E24356" s="429">
        <v>6.7983049999999992</v>
      </c>
      <c r="F24356" s="429">
        <v>26.567758000000005</v>
      </c>
    </row>
    <row r="24357" spans="1:6" x14ac:dyDescent="0.3">
      <c r="A24357" s="336">
        <v>76701</v>
      </c>
      <c r="B24357" s="2" t="s">
        <v>295</v>
      </c>
      <c r="C24357" s="429">
        <v>8.9950089999999996</v>
      </c>
      <c r="D24357" s="429">
        <v>1.2399659999999999</v>
      </c>
      <c r="E24357" s="429">
        <v>7.7550429999999997</v>
      </c>
      <c r="F24357" s="429">
        <v>36.933247999999992</v>
      </c>
    </row>
    <row r="24358" spans="1:6" x14ac:dyDescent="0.3">
      <c r="A24358" s="336">
        <v>76704</v>
      </c>
      <c r="B24358" s="2" t="s">
        <v>295</v>
      </c>
      <c r="C24358" s="429">
        <v>9.0099970000000003</v>
      </c>
      <c r="D24358" s="429">
        <v>1.238224</v>
      </c>
      <c r="E24358" s="429">
        <v>7.7717730000000005</v>
      </c>
      <c r="F24358" s="429">
        <v>37.087579999999996</v>
      </c>
    </row>
    <row r="24359" spans="1:6" x14ac:dyDescent="0.3">
      <c r="A24359" s="336">
        <v>76705</v>
      </c>
      <c r="B24359" s="2" t="s">
        <v>295</v>
      </c>
      <c r="C24359" s="429">
        <v>8.9751270000000005</v>
      </c>
      <c r="D24359" s="429">
        <v>1.2599940000000001</v>
      </c>
      <c r="E24359" s="429">
        <v>7.7151330000000007</v>
      </c>
      <c r="F24359" s="429">
        <v>36.613953000000002</v>
      </c>
    </row>
    <row r="24360" spans="1:6" x14ac:dyDescent="0.3">
      <c r="A24360" s="336">
        <v>76706</v>
      </c>
      <c r="B24360" s="2" t="s">
        <v>295</v>
      </c>
      <c r="C24360" s="429">
        <v>8.893573</v>
      </c>
      <c r="D24360" s="429">
        <v>1.208272</v>
      </c>
      <c r="E24360" s="429">
        <v>7.6853009999999999</v>
      </c>
      <c r="F24360" s="429">
        <v>36.045097000000013</v>
      </c>
    </row>
    <row r="24361" spans="1:6" x14ac:dyDescent="0.3">
      <c r="A24361" s="336">
        <v>76707</v>
      </c>
      <c r="B24361" s="2" t="s">
        <v>295</v>
      </c>
      <c r="C24361" s="429">
        <v>8.9994370000000004</v>
      </c>
      <c r="D24361" s="429">
        <v>1.2574639999999999</v>
      </c>
      <c r="E24361" s="429">
        <v>7.7419730000000007</v>
      </c>
      <c r="F24361" s="429">
        <v>36.922592999999992</v>
      </c>
    </row>
    <row r="24362" spans="1:6" x14ac:dyDescent="0.3">
      <c r="A24362" s="336">
        <v>76708</v>
      </c>
      <c r="B24362" s="2" t="s">
        <v>295</v>
      </c>
      <c r="C24362" s="429">
        <v>9.0627560000000003</v>
      </c>
      <c r="D24362" s="429">
        <v>1.313839</v>
      </c>
      <c r="E24362" s="429">
        <v>7.7489170000000005</v>
      </c>
      <c r="F24362" s="429">
        <v>37.339608999999996</v>
      </c>
    </row>
    <row r="24363" spans="1:6" x14ac:dyDescent="0.3">
      <c r="A24363" s="336">
        <v>76710</v>
      </c>
      <c r="B24363" s="2" t="s">
        <v>295</v>
      </c>
      <c r="C24363" s="429">
        <v>8.9915280000000006</v>
      </c>
      <c r="D24363" s="429">
        <v>1.2758640000000001</v>
      </c>
      <c r="E24363" s="429">
        <v>7.7156640000000003</v>
      </c>
      <c r="F24363" s="429">
        <v>36.765959000000002</v>
      </c>
    </row>
    <row r="24364" spans="1:6" x14ac:dyDescent="0.3">
      <c r="A24364" s="336">
        <v>76711</v>
      </c>
      <c r="B24364" s="2" t="s">
        <v>295</v>
      </c>
      <c r="C24364" s="429">
        <v>8.9620200000000008</v>
      </c>
      <c r="D24364" s="429">
        <v>1.2448589999999999</v>
      </c>
      <c r="E24364" s="429">
        <v>7.7171610000000008</v>
      </c>
      <c r="F24364" s="429">
        <v>36.591332000000008</v>
      </c>
    </row>
    <row r="24365" spans="1:6" x14ac:dyDescent="0.3">
      <c r="A24365" s="336">
        <v>76712</v>
      </c>
      <c r="B24365" s="2" t="s">
        <v>295</v>
      </c>
      <c r="C24365" s="429">
        <v>9.0024890000000006</v>
      </c>
      <c r="D24365" s="429">
        <v>1.3119609999999999</v>
      </c>
      <c r="E24365" s="429">
        <v>7.6905280000000005</v>
      </c>
      <c r="F24365" s="429">
        <v>36.757600999999994</v>
      </c>
    </row>
    <row r="24366" spans="1:6" x14ac:dyDescent="0.3">
      <c r="A24366" s="336">
        <v>76801</v>
      </c>
      <c r="B24366" s="2" t="s">
        <v>295</v>
      </c>
      <c r="C24366" s="429">
        <v>9.3312580000000001</v>
      </c>
      <c r="D24366" s="429">
        <v>1.2556959999999999</v>
      </c>
      <c r="E24366" s="429">
        <v>8.0755619999999997</v>
      </c>
      <c r="F24366" s="429">
        <v>46.550288999999992</v>
      </c>
    </row>
    <row r="24367" spans="1:6" x14ac:dyDescent="0.3">
      <c r="A24367" s="336">
        <v>76802</v>
      </c>
      <c r="B24367" s="2" t="s">
        <v>295</v>
      </c>
      <c r="C24367" s="429">
        <v>9.2876759999999994</v>
      </c>
      <c r="D24367" s="429">
        <v>1.2949820000000001</v>
      </c>
      <c r="E24367" s="429">
        <v>7.9926939999999993</v>
      </c>
      <c r="F24367" s="429">
        <v>45.374067999999994</v>
      </c>
    </row>
    <row r="24368" spans="1:6" x14ac:dyDescent="0.3">
      <c r="A24368" s="336">
        <v>76820</v>
      </c>
      <c r="B24368" s="2" t="s">
        <v>295</v>
      </c>
      <c r="C24368" s="429">
        <v>8.9225429999999992</v>
      </c>
      <c r="D24368" s="429">
        <v>1.136666</v>
      </c>
      <c r="E24368" s="429">
        <v>7.7858769999999993</v>
      </c>
      <c r="F24368" s="429">
        <v>46.209475000000012</v>
      </c>
    </row>
    <row r="24369" spans="1:6" x14ac:dyDescent="0.3">
      <c r="A24369" s="336">
        <v>76821</v>
      </c>
      <c r="B24369" s="2" t="s">
        <v>295</v>
      </c>
      <c r="C24369" s="429">
        <v>9.5454799999999995</v>
      </c>
      <c r="D24369" s="429">
        <v>1.0083819999999999</v>
      </c>
      <c r="E24369" s="429">
        <v>8.5370980000000003</v>
      </c>
      <c r="F24369" s="429">
        <v>52.867817000000002</v>
      </c>
    </row>
    <row r="24370" spans="1:6" x14ac:dyDescent="0.3">
      <c r="A24370" s="336">
        <v>76823</v>
      </c>
      <c r="B24370" s="2" t="s">
        <v>295</v>
      </c>
      <c r="C24370" s="429">
        <v>9.3608119999999992</v>
      </c>
      <c r="D24370" s="429">
        <v>1.21807</v>
      </c>
      <c r="E24370" s="429">
        <v>8.1427419999999984</v>
      </c>
      <c r="F24370" s="429">
        <v>47.393940000000001</v>
      </c>
    </row>
    <row r="24371" spans="1:6" x14ac:dyDescent="0.3">
      <c r="A24371" s="336">
        <v>76825</v>
      </c>
      <c r="B24371" s="2" t="s">
        <v>295</v>
      </c>
      <c r="C24371" s="429">
        <v>9.0330790000000007</v>
      </c>
      <c r="D24371" s="429">
        <v>1.1125259999999999</v>
      </c>
      <c r="E24371" s="429">
        <v>7.9205530000000008</v>
      </c>
      <c r="F24371" s="429">
        <v>48.084841000000004</v>
      </c>
    </row>
    <row r="24372" spans="1:6" x14ac:dyDescent="0.3">
      <c r="A24372" s="336">
        <v>76827</v>
      </c>
      <c r="B24372" s="2" t="s">
        <v>295</v>
      </c>
      <c r="C24372" s="429">
        <v>9.3011429999999997</v>
      </c>
      <c r="D24372" s="429">
        <v>1.160509</v>
      </c>
      <c r="E24372" s="429">
        <v>8.1406340000000004</v>
      </c>
      <c r="F24372" s="429">
        <v>47.393036999999993</v>
      </c>
    </row>
    <row r="24373" spans="1:6" x14ac:dyDescent="0.3">
      <c r="A24373" s="336">
        <v>76828</v>
      </c>
      <c r="B24373" s="2" t="s">
        <v>295</v>
      </c>
      <c r="C24373" s="429">
        <v>9.475835</v>
      </c>
      <c r="D24373" s="429">
        <v>1.3539410000000001</v>
      </c>
      <c r="E24373" s="429">
        <v>8.1218939999999993</v>
      </c>
      <c r="F24373" s="429">
        <v>47.933712</v>
      </c>
    </row>
    <row r="24374" spans="1:6" x14ac:dyDescent="0.3">
      <c r="A24374" s="336">
        <v>76831</v>
      </c>
      <c r="B24374" s="2" t="s">
        <v>295</v>
      </c>
      <c r="C24374" s="429">
        <v>8.8833839999999995</v>
      </c>
      <c r="D24374" s="429">
        <v>1.1402840000000001</v>
      </c>
      <c r="E24374" s="429">
        <v>7.7430999999999992</v>
      </c>
      <c r="F24374" s="429">
        <v>45.536436999999992</v>
      </c>
    </row>
    <row r="24375" spans="1:6" x14ac:dyDescent="0.3">
      <c r="A24375" s="336">
        <v>76832</v>
      </c>
      <c r="B24375" s="2" t="s">
        <v>295</v>
      </c>
      <c r="C24375" s="429">
        <v>8.8376210000000004</v>
      </c>
      <c r="D24375" s="429">
        <v>1.236991</v>
      </c>
      <c r="E24375" s="429">
        <v>7.6006300000000007</v>
      </c>
      <c r="F24375" s="429">
        <v>43.308040999999996</v>
      </c>
    </row>
    <row r="24376" spans="1:6" x14ac:dyDescent="0.3">
      <c r="A24376" s="336">
        <v>76834</v>
      </c>
      <c r="B24376" s="2" t="s">
        <v>295</v>
      </c>
      <c r="C24376" s="429">
        <v>9.4207719999999995</v>
      </c>
      <c r="D24376" s="429">
        <v>1.273331</v>
      </c>
      <c r="E24376" s="429">
        <v>8.1474409999999988</v>
      </c>
      <c r="F24376" s="429">
        <v>48.676481999999986</v>
      </c>
    </row>
    <row r="24377" spans="1:6" x14ac:dyDescent="0.3">
      <c r="A24377" s="336">
        <v>76836</v>
      </c>
      <c r="B24377" s="2" t="s">
        <v>295</v>
      </c>
      <c r="C24377" s="429">
        <v>9.3892330000000008</v>
      </c>
      <c r="D24377" s="429">
        <v>1.0163489999999999</v>
      </c>
      <c r="E24377" s="429">
        <v>8.3728840000000009</v>
      </c>
      <c r="F24377" s="429">
        <v>50.633262000000016</v>
      </c>
    </row>
    <row r="24378" spans="1:6" x14ac:dyDescent="0.3">
      <c r="A24378" s="336">
        <v>76837</v>
      </c>
      <c r="B24378" s="2" t="s">
        <v>295</v>
      </c>
      <c r="C24378" s="429">
        <v>9.1745260000000002</v>
      </c>
      <c r="D24378" s="429">
        <v>0.98610200000000003</v>
      </c>
      <c r="E24378" s="429">
        <v>8.1884239999999995</v>
      </c>
      <c r="F24378" s="429">
        <v>51.034182000000001</v>
      </c>
    </row>
    <row r="24379" spans="1:6" x14ac:dyDescent="0.3">
      <c r="A24379" s="336">
        <v>76841</v>
      </c>
      <c r="B24379" s="2" t="s">
        <v>295</v>
      </c>
      <c r="C24379" s="429">
        <v>9.0130510000000008</v>
      </c>
      <c r="D24379" s="429">
        <v>0.986317</v>
      </c>
      <c r="E24379" s="429">
        <v>8.0267340000000011</v>
      </c>
      <c r="F24379" s="429">
        <v>52.075861000000003</v>
      </c>
    </row>
    <row r="24380" spans="1:6" x14ac:dyDescent="0.3">
      <c r="A24380" s="336">
        <v>76842</v>
      </c>
      <c r="B24380" s="2" t="s">
        <v>295</v>
      </c>
      <c r="C24380" s="429">
        <v>8.8989019999999996</v>
      </c>
      <c r="D24380" s="429">
        <v>1.1614679999999999</v>
      </c>
      <c r="E24380" s="429">
        <v>7.7374339999999995</v>
      </c>
      <c r="F24380" s="429">
        <v>46.232199000000008</v>
      </c>
    </row>
    <row r="24381" spans="1:6" x14ac:dyDescent="0.3">
      <c r="A24381" s="336">
        <v>76844</v>
      </c>
      <c r="B24381" s="2" t="s">
        <v>295</v>
      </c>
      <c r="C24381" s="429">
        <v>8.9609729999999992</v>
      </c>
      <c r="D24381" s="429">
        <v>1.3145789999999999</v>
      </c>
      <c r="E24381" s="429">
        <v>7.646393999999999</v>
      </c>
      <c r="F24381" s="429">
        <v>41.956951000000004</v>
      </c>
    </row>
    <row r="24382" spans="1:6" x14ac:dyDescent="0.3">
      <c r="A24382" s="336">
        <v>76845</v>
      </c>
      <c r="B24382" s="2" t="s">
        <v>295</v>
      </c>
      <c r="C24382" s="429">
        <v>9.4093119999999999</v>
      </c>
      <c r="D24382" s="429">
        <v>1.0812330000000001</v>
      </c>
      <c r="E24382" s="429">
        <v>8.3280789999999989</v>
      </c>
      <c r="F24382" s="429">
        <v>49.870601000000008</v>
      </c>
    </row>
    <row r="24383" spans="1:6" x14ac:dyDescent="0.3">
      <c r="A24383" s="336">
        <v>76848</v>
      </c>
      <c r="B24383" s="2" t="s">
        <v>295</v>
      </c>
      <c r="C24383" s="429">
        <v>8.9814249999999998</v>
      </c>
      <c r="D24383" s="429">
        <v>1.077099</v>
      </c>
      <c r="E24383" s="429">
        <v>7.9043259999999993</v>
      </c>
      <c r="F24383" s="429">
        <v>49.323986999999995</v>
      </c>
    </row>
    <row r="24384" spans="1:6" x14ac:dyDescent="0.3">
      <c r="A24384" s="336">
        <v>76849</v>
      </c>
      <c r="B24384" s="2" t="s">
        <v>295</v>
      </c>
      <c r="C24384" s="429">
        <v>8.7882420000000003</v>
      </c>
      <c r="D24384" s="429">
        <v>1.0703800000000001</v>
      </c>
      <c r="E24384" s="429">
        <v>7.7178620000000002</v>
      </c>
      <c r="F24384" s="429">
        <v>50.624221000000006</v>
      </c>
    </row>
    <row r="24385" spans="1:6" x14ac:dyDescent="0.3">
      <c r="A24385" s="336">
        <v>76852</v>
      </c>
      <c r="B24385" s="2" t="s">
        <v>295</v>
      </c>
      <c r="C24385" s="429">
        <v>9.2748819999999998</v>
      </c>
      <c r="D24385" s="429">
        <v>1.0693459999999999</v>
      </c>
      <c r="E24385" s="429">
        <v>8.2055360000000004</v>
      </c>
      <c r="F24385" s="429">
        <v>49.280734999999993</v>
      </c>
    </row>
    <row r="24386" spans="1:6" x14ac:dyDescent="0.3">
      <c r="A24386" s="336">
        <v>76853</v>
      </c>
      <c r="B24386" s="2" t="s">
        <v>295</v>
      </c>
      <c r="C24386" s="429">
        <v>8.8147210000000005</v>
      </c>
      <c r="D24386" s="429">
        <v>1.2956449999999999</v>
      </c>
      <c r="E24386" s="429">
        <v>7.5190760000000001</v>
      </c>
      <c r="F24386" s="429">
        <v>40.321533999999993</v>
      </c>
    </row>
    <row r="24387" spans="1:6" x14ac:dyDescent="0.3">
      <c r="A24387" s="336">
        <v>76854</v>
      </c>
      <c r="B24387" s="2" t="s">
        <v>295</v>
      </c>
      <c r="C24387" s="429">
        <v>8.8804280000000002</v>
      </c>
      <c r="D24387" s="429">
        <v>1.05677</v>
      </c>
      <c r="E24387" s="429">
        <v>7.823658</v>
      </c>
      <c r="F24387" s="429">
        <v>50.594340000000003</v>
      </c>
    </row>
    <row r="24388" spans="1:6" x14ac:dyDescent="0.3">
      <c r="A24388" s="336">
        <v>76856</v>
      </c>
      <c r="B24388" s="2" t="s">
        <v>295</v>
      </c>
      <c r="C24388" s="429">
        <v>8.8526830000000007</v>
      </c>
      <c r="D24388" s="429">
        <v>1.119272</v>
      </c>
      <c r="E24388" s="429">
        <v>7.7334110000000003</v>
      </c>
      <c r="F24388" s="429">
        <v>47.386660999999997</v>
      </c>
    </row>
    <row r="24389" spans="1:6" x14ac:dyDescent="0.3">
      <c r="A24389" s="336">
        <v>76857</v>
      </c>
      <c r="B24389" s="2" t="s">
        <v>295</v>
      </c>
      <c r="C24389" s="429">
        <v>9.331842</v>
      </c>
      <c r="D24389" s="429">
        <v>1.3930739999999999</v>
      </c>
      <c r="E24389" s="429">
        <v>7.9387679999999996</v>
      </c>
      <c r="F24389" s="429">
        <v>45.13155499999997</v>
      </c>
    </row>
    <row r="24390" spans="1:6" x14ac:dyDescent="0.3">
      <c r="A24390" s="336">
        <v>76858</v>
      </c>
      <c r="B24390" s="2" t="s">
        <v>295</v>
      </c>
      <c r="C24390" s="429">
        <v>9.1036990000000007</v>
      </c>
      <c r="D24390" s="429">
        <v>1.065901</v>
      </c>
      <c r="E24390" s="429">
        <v>8.0377980000000004</v>
      </c>
      <c r="F24390" s="429">
        <v>49.334256999999994</v>
      </c>
    </row>
    <row r="24391" spans="1:6" x14ac:dyDescent="0.3">
      <c r="A24391" s="336">
        <v>76859</v>
      </c>
      <c r="B24391" s="2" t="s">
        <v>295</v>
      </c>
      <c r="C24391" s="429">
        <v>8.9839359999999999</v>
      </c>
      <c r="D24391" s="429">
        <v>1.030729</v>
      </c>
      <c r="E24391" s="429">
        <v>7.9532069999999999</v>
      </c>
      <c r="F24391" s="429">
        <v>50.812715999999995</v>
      </c>
    </row>
    <row r="24392" spans="1:6" x14ac:dyDescent="0.3">
      <c r="A24392" s="336">
        <v>76861</v>
      </c>
      <c r="B24392" s="2" t="s">
        <v>295</v>
      </c>
      <c r="C24392" s="429">
        <v>9.5965939999999996</v>
      </c>
      <c r="D24392" s="429">
        <v>0.88800999999999997</v>
      </c>
      <c r="E24392" s="429">
        <v>8.7085840000000001</v>
      </c>
      <c r="F24392" s="429">
        <v>54.641600999999994</v>
      </c>
    </row>
    <row r="24393" spans="1:6" x14ac:dyDescent="0.3">
      <c r="A24393" s="336">
        <v>76862</v>
      </c>
      <c r="B24393" s="2" t="s">
        <v>295</v>
      </c>
      <c r="C24393" s="429">
        <v>9.3747659999999993</v>
      </c>
      <c r="D24393" s="429">
        <v>0.97619500000000003</v>
      </c>
      <c r="E24393" s="429">
        <v>8.3985709999999987</v>
      </c>
      <c r="F24393" s="429">
        <v>51.495862000000002</v>
      </c>
    </row>
    <row r="24394" spans="1:6" x14ac:dyDescent="0.3">
      <c r="A24394" s="336">
        <v>76864</v>
      </c>
      <c r="B24394" s="2" t="s">
        <v>295</v>
      </c>
      <c r="C24394" s="429">
        <v>9.1055899999999994</v>
      </c>
      <c r="D24394" s="429">
        <v>1.319971</v>
      </c>
      <c r="E24394" s="429">
        <v>7.7856189999999996</v>
      </c>
      <c r="F24394" s="429">
        <v>43.230852999999989</v>
      </c>
    </row>
    <row r="24395" spans="1:6" x14ac:dyDescent="0.3">
      <c r="A24395" s="336">
        <v>76865</v>
      </c>
      <c r="B24395" s="2" t="s">
        <v>295</v>
      </c>
      <c r="C24395" s="429">
        <v>9.6666360000000005</v>
      </c>
      <c r="D24395" s="429">
        <v>1.041172</v>
      </c>
      <c r="E24395" s="429">
        <v>8.6254640000000009</v>
      </c>
      <c r="F24395" s="429">
        <v>54.314427000000016</v>
      </c>
    </row>
    <row r="24396" spans="1:6" x14ac:dyDescent="0.3">
      <c r="A24396" s="336">
        <v>76866</v>
      </c>
      <c r="B24396" s="2" t="s">
        <v>295</v>
      </c>
      <c r="C24396" s="429">
        <v>9.4318819999999999</v>
      </c>
      <c r="D24396" s="429">
        <v>0.91526799999999997</v>
      </c>
      <c r="E24396" s="429">
        <v>8.5166140000000006</v>
      </c>
      <c r="F24396" s="429">
        <v>52.805008999999998</v>
      </c>
    </row>
    <row r="24397" spans="1:6" x14ac:dyDescent="0.3">
      <c r="A24397" s="336">
        <v>76869</v>
      </c>
      <c r="B24397" s="2" t="s">
        <v>295</v>
      </c>
      <c r="C24397" s="429">
        <v>8.8942049999999995</v>
      </c>
      <c r="D24397" s="429">
        <v>1.1737409999999999</v>
      </c>
      <c r="E24397" s="429">
        <v>7.7204639999999998</v>
      </c>
      <c r="F24397" s="429">
        <v>45.492658000000006</v>
      </c>
    </row>
    <row r="24398" spans="1:6" x14ac:dyDescent="0.3">
      <c r="A24398" s="336">
        <v>76870</v>
      </c>
      <c r="B24398" s="2" t="s">
        <v>295</v>
      </c>
      <c r="C24398" s="429">
        <v>9.0462790000000002</v>
      </c>
      <c r="D24398" s="429">
        <v>1.4436100000000001</v>
      </c>
      <c r="E24398" s="429">
        <v>7.6026690000000006</v>
      </c>
      <c r="F24398" s="429">
        <v>40.89974800000001</v>
      </c>
    </row>
    <row r="24399" spans="1:6" x14ac:dyDescent="0.3">
      <c r="A24399" s="336">
        <v>76871</v>
      </c>
      <c r="B24399" s="2" t="s">
        <v>295</v>
      </c>
      <c r="C24399" s="429">
        <v>9.0794169999999994</v>
      </c>
      <c r="D24399" s="429">
        <v>1.194164</v>
      </c>
      <c r="E24399" s="429">
        <v>7.8852529999999996</v>
      </c>
      <c r="F24399" s="429">
        <v>44.922383000000004</v>
      </c>
    </row>
    <row r="24400" spans="1:6" x14ac:dyDescent="0.3">
      <c r="A24400" s="336">
        <v>76872</v>
      </c>
      <c r="B24400" s="2" t="s">
        <v>295</v>
      </c>
      <c r="C24400" s="429">
        <v>9.1911640000000006</v>
      </c>
      <c r="D24400" s="429">
        <v>1.1443270000000001</v>
      </c>
      <c r="E24400" s="429">
        <v>8.046837</v>
      </c>
      <c r="F24400" s="429">
        <v>47.20754500000001</v>
      </c>
    </row>
    <row r="24401" spans="1:6" x14ac:dyDescent="0.3">
      <c r="A24401" s="336">
        <v>76873</v>
      </c>
      <c r="B24401" s="2" t="s">
        <v>295</v>
      </c>
      <c r="C24401" s="429">
        <v>9.3872129999999991</v>
      </c>
      <c r="D24401" s="429">
        <v>1.084824</v>
      </c>
      <c r="E24401" s="429">
        <v>8.3023889999999998</v>
      </c>
      <c r="F24401" s="429">
        <v>49.387601000000004</v>
      </c>
    </row>
    <row r="24402" spans="1:6" x14ac:dyDescent="0.3">
      <c r="A24402" s="336">
        <v>76874</v>
      </c>
      <c r="B24402" s="2" t="s">
        <v>295</v>
      </c>
      <c r="C24402" s="429">
        <v>8.8815249999999999</v>
      </c>
      <c r="D24402" s="429">
        <v>1.0223720000000001</v>
      </c>
      <c r="E24402" s="429">
        <v>7.8591530000000001</v>
      </c>
      <c r="F24402" s="429">
        <v>52.572189000000009</v>
      </c>
    </row>
    <row r="24403" spans="1:6" x14ac:dyDescent="0.3">
      <c r="A24403" s="336">
        <v>76875</v>
      </c>
      <c r="B24403" s="2" t="s">
        <v>295</v>
      </c>
      <c r="C24403" s="429">
        <v>9.5124239999999993</v>
      </c>
      <c r="D24403" s="429">
        <v>0.92208100000000004</v>
      </c>
      <c r="E24403" s="429">
        <v>8.590342999999999</v>
      </c>
      <c r="F24403" s="429">
        <v>53.379956000000007</v>
      </c>
    </row>
    <row r="24404" spans="1:6" x14ac:dyDescent="0.3">
      <c r="A24404" s="336">
        <v>76877</v>
      </c>
      <c r="B24404" s="2" t="s">
        <v>295</v>
      </c>
      <c r="C24404" s="429">
        <v>8.9227690000000006</v>
      </c>
      <c r="D24404" s="429">
        <v>1.2138629999999999</v>
      </c>
      <c r="E24404" s="429">
        <v>7.7089060000000007</v>
      </c>
      <c r="F24404" s="429">
        <v>43.910302999999999</v>
      </c>
    </row>
    <row r="24405" spans="1:6" x14ac:dyDescent="0.3">
      <c r="A24405" s="336">
        <v>76878</v>
      </c>
      <c r="B24405" s="2" t="s">
        <v>295</v>
      </c>
      <c r="C24405" s="429">
        <v>9.4025649999999992</v>
      </c>
      <c r="D24405" s="429">
        <v>1.178636</v>
      </c>
      <c r="E24405" s="429">
        <v>8.2239289999999983</v>
      </c>
      <c r="F24405" s="429">
        <v>48.274910000000006</v>
      </c>
    </row>
    <row r="24406" spans="1:6" x14ac:dyDescent="0.3">
      <c r="A24406" s="336">
        <v>76880</v>
      </c>
      <c r="B24406" s="2" t="s">
        <v>295</v>
      </c>
      <c r="C24406" s="429">
        <v>8.8818549999999998</v>
      </c>
      <c r="D24406" s="429">
        <v>1.3971469999999999</v>
      </c>
      <c r="E24406" s="429">
        <v>7.4847079999999995</v>
      </c>
      <c r="F24406" s="429">
        <v>39.873361999999993</v>
      </c>
    </row>
    <row r="24407" spans="1:6" x14ac:dyDescent="0.3">
      <c r="A24407" s="336">
        <v>76882</v>
      </c>
      <c r="B24407" s="2" t="s">
        <v>295</v>
      </c>
      <c r="C24407" s="429">
        <v>9.430866</v>
      </c>
      <c r="D24407" s="429">
        <v>1.174768</v>
      </c>
      <c r="E24407" s="429">
        <v>8.2560979999999997</v>
      </c>
      <c r="F24407" s="429">
        <v>50.377395000000007</v>
      </c>
    </row>
    <row r="24408" spans="1:6" x14ac:dyDescent="0.3">
      <c r="A24408" s="336">
        <v>76883</v>
      </c>
      <c r="B24408" s="2" t="s">
        <v>295</v>
      </c>
      <c r="C24408" s="429">
        <v>8.8000480000000003</v>
      </c>
      <c r="D24408" s="429">
        <v>1.043056</v>
      </c>
      <c r="E24408" s="429">
        <v>7.7569920000000003</v>
      </c>
      <c r="F24408" s="429">
        <v>52.372109000000016</v>
      </c>
    </row>
    <row r="24409" spans="1:6" x14ac:dyDescent="0.3">
      <c r="A24409" s="336">
        <v>76884</v>
      </c>
      <c r="B24409" s="2" t="s">
        <v>295</v>
      </c>
      <c r="C24409" s="429">
        <v>9.3578569999999992</v>
      </c>
      <c r="D24409" s="429">
        <v>1.180142</v>
      </c>
      <c r="E24409" s="429">
        <v>8.1777149999999992</v>
      </c>
      <c r="F24409" s="429">
        <v>49.121800000000007</v>
      </c>
    </row>
    <row r="24410" spans="1:6" x14ac:dyDescent="0.3">
      <c r="A24410" s="336">
        <v>76885</v>
      </c>
      <c r="B24410" s="2" t="s">
        <v>295</v>
      </c>
      <c r="C24410" s="429">
        <v>8.8702229999999993</v>
      </c>
      <c r="D24410" s="429">
        <v>1.186183</v>
      </c>
      <c r="E24410" s="429">
        <v>7.6840399999999995</v>
      </c>
      <c r="F24410" s="429">
        <v>44.554282000000001</v>
      </c>
    </row>
    <row r="24411" spans="1:6" x14ac:dyDescent="0.3">
      <c r="A24411" s="336">
        <v>76887</v>
      </c>
      <c r="B24411" s="2" t="s">
        <v>295</v>
      </c>
      <c r="C24411" s="429">
        <v>8.9379469999999994</v>
      </c>
      <c r="D24411" s="429">
        <v>1.15387</v>
      </c>
      <c r="E24411" s="429">
        <v>7.7840769999999999</v>
      </c>
      <c r="F24411" s="429">
        <v>46.48939</v>
      </c>
    </row>
    <row r="24412" spans="1:6" x14ac:dyDescent="0.3">
      <c r="A24412" s="336">
        <v>76888</v>
      </c>
      <c r="B24412" s="2" t="s">
        <v>295</v>
      </c>
      <c r="C24412" s="429">
        <v>9.4094270000000009</v>
      </c>
      <c r="D24412" s="429">
        <v>1.0681769999999999</v>
      </c>
      <c r="E24412" s="429">
        <v>8.3412500000000005</v>
      </c>
      <c r="F24412" s="429">
        <v>50.592781000000002</v>
      </c>
    </row>
    <row r="24413" spans="1:6" x14ac:dyDescent="0.3">
      <c r="A24413" s="336">
        <v>76890</v>
      </c>
      <c r="B24413" s="2" t="s">
        <v>295</v>
      </c>
      <c r="C24413" s="429">
        <v>9.1946329999999996</v>
      </c>
      <c r="D24413" s="429">
        <v>1.3308990000000001</v>
      </c>
      <c r="E24413" s="429">
        <v>7.8637339999999991</v>
      </c>
      <c r="F24413" s="429">
        <v>43.953371999999987</v>
      </c>
    </row>
    <row r="24414" spans="1:6" x14ac:dyDescent="0.3">
      <c r="A24414" s="336">
        <v>76901</v>
      </c>
      <c r="B24414" s="2" t="s">
        <v>295</v>
      </c>
      <c r="C24414" s="429">
        <v>9.5614059999999998</v>
      </c>
      <c r="D24414" s="429">
        <v>0.85519000000000001</v>
      </c>
      <c r="E24414" s="429">
        <v>8.7062159999999995</v>
      </c>
      <c r="F24414" s="429">
        <v>55.841691999999995</v>
      </c>
    </row>
    <row r="24415" spans="1:6" x14ac:dyDescent="0.3">
      <c r="A24415" s="336">
        <v>76903</v>
      </c>
      <c r="B24415" s="2" t="s">
        <v>295</v>
      </c>
      <c r="C24415" s="429">
        <v>9.5965290000000003</v>
      </c>
      <c r="D24415" s="429">
        <v>0.78644499999999995</v>
      </c>
      <c r="E24415" s="429">
        <v>8.8100839999999998</v>
      </c>
      <c r="F24415" s="429">
        <v>55.540528999999985</v>
      </c>
    </row>
    <row r="24416" spans="1:6" x14ac:dyDescent="0.3">
      <c r="A24416" s="336">
        <v>76904</v>
      </c>
      <c r="B24416" s="2" t="s">
        <v>295</v>
      </c>
      <c r="C24416" s="429">
        <v>9.4548749999999995</v>
      </c>
      <c r="D24416" s="429">
        <v>0.78868899999999997</v>
      </c>
      <c r="E24416" s="429">
        <v>8.6661859999999997</v>
      </c>
      <c r="F24416" s="429">
        <v>55.250379000000009</v>
      </c>
    </row>
    <row r="24417" spans="1:6" x14ac:dyDescent="0.3">
      <c r="A24417" s="336">
        <v>76905</v>
      </c>
      <c r="B24417" s="2" t="s">
        <v>295</v>
      </c>
      <c r="C24417" s="429">
        <v>9.5621880000000008</v>
      </c>
      <c r="D24417" s="429">
        <v>0.83292200000000005</v>
      </c>
      <c r="E24417" s="429">
        <v>8.7292660000000009</v>
      </c>
      <c r="F24417" s="429">
        <v>54.922371999999996</v>
      </c>
    </row>
    <row r="24418" spans="1:6" x14ac:dyDescent="0.3">
      <c r="A24418" s="336">
        <v>76908</v>
      </c>
      <c r="B24418" s="2" t="s">
        <v>295</v>
      </c>
      <c r="C24418" s="429">
        <v>9.6211520000000004</v>
      </c>
      <c r="D24418" s="429">
        <v>0.74696399999999996</v>
      </c>
      <c r="E24418" s="429">
        <v>8.8741880000000002</v>
      </c>
      <c r="F24418" s="429">
        <v>55.611243000000002</v>
      </c>
    </row>
    <row r="24419" spans="1:6" x14ac:dyDescent="0.3">
      <c r="A24419" s="336">
        <v>76909</v>
      </c>
      <c r="B24419" s="2" t="s">
        <v>295</v>
      </c>
      <c r="C24419" s="429">
        <v>9.612152</v>
      </c>
      <c r="D24419" s="429">
        <v>0.75651400000000002</v>
      </c>
      <c r="E24419" s="429">
        <v>8.8556380000000008</v>
      </c>
      <c r="F24419" s="429">
        <v>55.780291000000005</v>
      </c>
    </row>
    <row r="24420" spans="1:6" x14ac:dyDescent="0.3">
      <c r="A24420" s="336">
        <v>76930</v>
      </c>
      <c r="B24420" s="2" t="s">
        <v>295</v>
      </c>
      <c r="C24420" s="429">
        <v>9.4389269999999996</v>
      </c>
      <c r="D24420" s="429">
        <v>0.97634100000000001</v>
      </c>
      <c r="E24420" s="429">
        <v>8.4625859999999999</v>
      </c>
      <c r="F24420" s="429">
        <v>58.428941000000009</v>
      </c>
    </row>
    <row r="24421" spans="1:6" x14ac:dyDescent="0.3">
      <c r="A24421" s="336">
        <v>76932</v>
      </c>
      <c r="B24421" s="2" t="s">
        <v>295</v>
      </c>
      <c r="C24421" s="429">
        <v>9.5704100000000007</v>
      </c>
      <c r="D24421" s="429">
        <v>1.0272650000000001</v>
      </c>
      <c r="E24421" s="429">
        <v>8.5431450000000009</v>
      </c>
      <c r="F24421" s="429">
        <v>61.024075000000011</v>
      </c>
    </row>
    <row r="24422" spans="1:6" x14ac:dyDescent="0.3">
      <c r="A24422" s="336">
        <v>76933</v>
      </c>
      <c r="B24422" s="2" t="s">
        <v>295</v>
      </c>
      <c r="C24422" s="429">
        <v>9.6686189999999996</v>
      </c>
      <c r="D24422" s="429">
        <v>1.028097</v>
      </c>
      <c r="E24422" s="429">
        <v>8.6405219999999989</v>
      </c>
      <c r="F24422" s="429">
        <v>55.125427999999992</v>
      </c>
    </row>
    <row r="24423" spans="1:6" x14ac:dyDescent="0.3">
      <c r="A24423" s="336">
        <v>76934</v>
      </c>
      <c r="B24423" s="2" t="s">
        <v>295</v>
      </c>
      <c r="C24423" s="429">
        <v>9.5464769999999994</v>
      </c>
      <c r="D24423" s="429">
        <v>0.95577500000000004</v>
      </c>
      <c r="E24423" s="429">
        <v>8.5907020000000003</v>
      </c>
      <c r="F24423" s="429">
        <v>56.512096999999997</v>
      </c>
    </row>
    <row r="24424" spans="1:6" x14ac:dyDescent="0.3">
      <c r="A24424" s="336">
        <v>76935</v>
      </c>
      <c r="B24424" s="2" t="s">
        <v>295</v>
      </c>
      <c r="C24424" s="429">
        <v>9.3411489999999997</v>
      </c>
      <c r="D24424" s="429">
        <v>0.83237499999999998</v>
      </c>
      <c r="E24424" s="429">
        <v>8.5087739999999989</v>
      </c>
      <c r="F24424" s="429">
        <v>55.099756999999997</v>
      </c>
    </row>
    <row r="24425" spans="1:6" x14ac:dyDescent="0.3">
      <c r="A24425" s="336">
        <v>76936</v>
      </c>
      <c r="B24425" s="2" t="s">
        <v>295</v>
      </c>
      <c r="C24425" s="429">
        <v>9.1691369999999992</v>
      </c>
      <c r="D24425" s="429">
        <v>0.92371099999999995</v>
      </c>
      <c r="E24425" s="429">
        <v>8.2454259999999984</v>
      </c>
      <c r="F24425" s="429">
        <v>54.54055000000001</v>
      </c>
    </row>
    <row r="24426" spans="1:6" x14ac:dyDescent="0.3">
      <c r="A24426" s="336">
        <v>76937</v>
      </c>
      <c r="B24426" s="2" t="s">
        <v>295</v>
      </c>
      <c r="C24426" s="429">
        <v>9.406917</v>
      </c>
      <c r="D24426" s="429">
        <v>0.86251</v>
      </c>
      <c r="E24426" s="429">
        <v>8.5444069999999996</v>
      </c>
      <c r="F24426" s="429">
        <v>53.417119999999997</v>
      </c>
    </row>
    <row r="24427" spans="1:6" x14ac:dyDescent="0.3">
      <c r="A24427" s="336">
        <v>76940</v>
      </c>
      <c r="B24427" s="2" t="s">
        <v>295</v>
      </c>
      <c r="C24427" s="429">
        <v>9.4955440000000007</v>
      </c>
      <c r="D24427" s="429">
        <v>0.84563699999999997</v>
      </c>
      <c r="E24427" s="429">
        <v>8.6499070000000007</v>
      </c>
      <c r="F24427" s="429">
        <v>54.14078099999999</v>
      </c>
    </row>
    <row r="24428" spans="1:6" x14ac:dyDescent="0.3">
      <c r="A24428" s="336">
        <v>76941</v>
      </c>
      <c r="B24428" s="2" t="s">
        <v>295</v>
      </c>
      <c r="C24428" s="429">
        <v>9.4636910000000007</v>
      </c>
      <c r="D24428" s="429">
        <v>0.93121600000000004</v>
      </c>
      <c r="E24428" s="429">
        <v>8.5324750000000016</v>
      </c>
      <c r="F24428" s="429">
        <v>57.402299000000006</v>
      </c>
    </row>
    <row r="24429" spans="1:6" x14ac:dyDescent="0.3">
      <c r="A24429" s="336">
        <v>76943</v>
      </c>
      <c r="B24429" s="2" t="s">
        <v>295</v>
      </c>
      <c r="C24429" s="429">
        <v>9.402495</v>
      </c>
      <c r="D24429" s="429">
        <v>0.90532400000000002</v>
      </c>
      <c r="E24429" s="429">
        <v>8.4971709999999998</v>
      </c>
      <c r="F24429" s="429">
        <v>60.813455000000005</v>
      </c>
    </row>
    <row r="24430" spans="1:6" x14ac:dyDescent="0.3">
      <c r="A24430" s="336">
        <v>76945</v>
      </c>
      <c r="B24430" s="2" t="s">
        <v>295</v>
      </c>
      <c r="C24430" s="429">
        <v>9.6209059999999997</v>
      </c>
      <c r="D24430" s="429">
        <v>1.07389</v>
      </c>
      <c r="E24430" s="429">
        <v>8.5470159999999993</v>
      </c>
      <c r="F24430" s="429">
        <v>56.084191999999987</v>
      </c>
    </row>
    <row r="24431" spans="1:6" x14ac:dyDescent="0.3">
      <c r="A24431" s="336">
        <v>76949</v>
      </c>
      <c r="B24431" s="2" t="s">
        <v>295</v>
      </c>
      <c r="C24431" s="429">
        <v>9.7480860000000007</v>
      </c>
      <c r="D24431" s="429">
        <v>1.146665</v>
      </c>
      <c r="E24431" s="429">
        <v>8.6014210000000002</v>
      </c>
      <c r="F24431" s="429">
        <v>56.916688000000008</v>
      </c>
    </row>
    <row r="24432" spans="1:6" x14ac:dyDescent="0.3">
      <c r="A24432" s="336">
        <v>76950</v>
      </c>
      <c r="B24432" s="2" t="s">
        <v>295</v>
      </c>
      <c r="C24432" s="429">
        <v>9.0591369999999998</v>
      </c>
      <c r="D24432" s="429">
        <v>0.97001199999999999</v>
      </c>
      <c r="E24432" s="429">
        <v>8.0891249999999992</v>
      </c>
      <c r="F24432" s="429">
        <v>55.103506999999993</v>
      </c>
    </row>
    <row r="24433" spans="1:6" x14ac:dyDescent="0.3">
      <c r="A24433" s="336">
        <v>76951</v>
      </c>
      <c r="B24433" s="2" t="s">
        <v>295</v>
      </c>
      <c r="C24433" s="429">
        <v>9.6372309999999999</v>
      </c>
      <c r="D24433" s="429">
        <v>1.154736</v>
      </c>
      <c r="E24433" s="429">
        <v>8.4824950000000001</v>
      </c>
      <c r="F24433" s="429">
        <v>58.076692999999992</v>
      </c>
    </row>
    <row r="24434" spans="1:6" x14ac:dyDescent="0.3">
      <c r="A24434" s="336">
        <v>76955</v>
      </c>
      <c r="B24434" s="2" t="s">
        <v>295</v>
      </c>
      <c r="C24434" s="429">
        <v>9.259112</v>
      </c>
      <c r="D24434" s="429">
        <v>0.884799</v>
      </c>
      <c r="E24434" s="429">
        <v>8.3743130000000008</v>
      </c>
      <c r="F24434" s="429">
        <v>52.913320999999989</v>
      </c>
    </row>
    <row r="24435" spans="1:6" x14ac:dyDescent="0.3">
      <c r="A24435" s="336">
        <v>76957</v>
      </c>
      <c r="B24435" s="2" t="s">
        <v>295</v>
      </c>
      <c r="C24435" s="429">
        <v>9.4162949999999999</v>
      </c>
      <c r="D24435" s="429">
        <v>0.82537899999999997</v>
      </c>
      <c r="E24435" s="429">
        <v>8.590916</v>
      </c>
      <c r="F24435" s="429">
        <v>53.942871999999994</v>
      </c>
    </row>
    <row r="24436" spans="1:6" x14ac:dyDescent="0.3">
      <c r="A24436" s="336">
        <v>77002</v>
      </c>
      <c r="B24436" s="2" t="s">
        <v>295</v>
      </c>
      <c r="C24436" s="429">
        <v>6.9069799999999999</v>
      </c>
      <c r="D24436" s="429">
        <v>3.240415</v>
      </c>
      <c r="E24436" s="429">
        <v>3.6665649999999999</v>
      </c>
      <c r="F24436" s="429">
        <v>15.847025000000009</v>
      </c>
    </row>
    <row r="24437" spans="1:6" x14ac:dyDescent="0.3">
      <c r="A24437" s="336">
        <v>77003</v>
      </c>
      <c r="B24437" s="2" t="s">
        <v>295</v>
      </c>
      <c r="C24437" s="429">
        <v>6.9100190000000001</v>
      </c>
      <c r="D24437" s="429">
        <v>3.2613669999999999</v>
      </c>
      <c r="E24437" s="429">
        <v>3.6486520000000002</v>
      </c>
      <c r="F24437" s="429">
        <v>15.674394000000007</v>
      </c>
    </row>
    <row r="24438" spans="1:6" x14ac:dyDescent="0.3">
      <c r="A24438" s="336">
        <v>77004</v>
      </c>
      <c r="B24438" s="2" t="s">
        <v>295</v>
      </c>
      <c r="C24438" s="429">
        <v>6.9100229999999998</v>
      </c>
      <c r="D24438" s="429">
        <v>3.2477469999999999</v>
      </c>
      <c r="E24438" s="429">
        <v>3.6622759999999999</v>
      </c>
      <c r="F24438" s="429">
        <v>15.850968000000002</v>
      </c>
    </row>
    <row r="24439" spans="1:6" x14ac:dyDescent="0.3">
      <c r="A24439" s="336">
        <v>77005</v>
      </c>
      <c r="B24439" s="2" t="s">
        <v>295</v>
      </c>
      <c r="C24439" s="429">
        <v>6.9179810000000002</v>
      </c>
      <c r="D24439" s="429">
        <v>3.1862910000000002</v>
      </c>
      <c r="E24439" s="429">
        <v>3.73169</v>
      </c>
      <c r="F24439" s="429">
        <v>16.330203000000004</v>
      </c>
    </row>
    <row r="24440" spans="1:6" x14ac:dyDescent="0.3">
      <c r="A24440" s="336">
        <v>77006</v>
      </c>
      <c r="B24440" s="2" t="s">
        <v>295</v>
      </c>
      <c r="C24440" s="429">
        <v>6.9016359999999999</v>
      </c>
      <c r="D24440" s="429">
        <v>3.222747</v>
      </c>
      <c r="E24440" s="429">
        <v>3.6788889999999999</v>
      </c>
      <c r="F24440" s="429">
        <v>16.080495000000006</v>
      </c>
    </row>
    <row r="24441" spans="1:6" x14ac:dyDescent="0.3">
      <c r="A24441" s="336">
        <v>77007</v>
      </c>
      <c r="B24441" s="2" t="s">
        <v>295</v>
      </c>
      <c r="C24441" s="429">
        <v>6.9111960000000003</v>
      </c>
      <c r="D24441" s="429">
        <v>3.1879970000000002</v>
      </c>
      <c r="E24441" s="429">
        <v>3.7231990000000001</v>
      </c>
      <c r="F24441" s="429">
        <v>16.18901300000001</v>
      </c>
    </row>
    <row r="24442" spans="1:6" x14ac:dyDescent="0.3">
      <c r="A24442" s="336">
        <v>77008</v>
      </c>
      <c r="B24442" s="2" t="s">
        <v>295</v>
      </c>
      <c r="C24442" s="429">
        <v>6.9226619999999999</v>
      </c>
      <c r="D24442" s="429">
        <v>3.1657160000000002</v>
      </c>
      <c r="E24442" s="429">
        <v>3.7569459999999997</v>
      </c>
      <c r="F24442" s="429">
        <v>16.215414000000003</v>
      </c>
    </row>
    <row r="24443" spans="1:6" x14ac:dyDescent="0.3">
      <c r="A24443" s="336">
        <v>77009</v>
      </c>
      <c r="B24443" s="2" t="s">
        <v>295</v>
      </c>
      <c r="C24443" s="429">
        <v>6.9161820000000001</v>
      </c>
      <c r="D24443" s="429">
        <v>3.2191019999999999</v>
      </c>
      <c r="E24443" s="429">
        <v>3.6970800000000001</v>
      </c>
      <c r="F24443" s="429">
        <v>15.798441999999994</v>
      </c>
    </row>
    <row r="24444" spans="1:6" x14ac:dyDescent="0.3">
      <c r="A24444" s="336">
        <v>77010</v>
      </c>
      <c r="B24444" s="2" t="s">
        <v>295</v>
      </c>
      <c r="C24444" s="429">
        <v>6.9075129999999998</v>
      </c>
      <c r="D24444" s="429">
        <v>3.2484799999999998</v>
      </c>
      <c r="E24444" s="429">
        <v>3.659033</v>
      </c>
      <c r="F24444" s="429">
        <v>15.785291000000008</v>
      </c>
    </row>
    <row r="24445" spans="1:6" x14ac:dyDescent="0.3">
      <c r="A24445" s="336">
        <v>77011</v>
      </c>
      <c r="B24445" s="2" t="s">
        <v>295</v>
      </c>
      <c r="C24445" s="429">
        <v>6.9159240000000004</v>
      </c>
      <c r="D24445" s="429">
        <v>3.2913730000000001</v>
      </c>
      <c r="E24445" s="429">
        <v>3.6245510000000003</v>
      </c>
      <c r="F24445" s="429">
        <v>15.407649000000006</v>
      </c>
    </row>
    <row r="24446" spans="1:6" x14ac:dyDescent="0.3">
      <c r="A24446" s="336">
        <v>77012</v>
      </c>
      <c r="B24446" s="2" t="s">
        <v>295</v>
      </c>
      <c r="C24446" s="429">
        <v>6.9152699999999996</v>
      </c>
      <c r="D24446" s="429">
        <v>3.3209759999999999</v>
      </c>
      <c r="E24446" s="429">
        <v>3.5942939999999997</v>
      </c>
      <c r="F24446" s="429">
        <v>15.122100999999986</v>
      </c>
    </row>
    <row r="24447" spans="1:6" x14ac:dyDescent="0.3">
      <c r="A24447" s="336">
        <v>77013</v>
      </c>
      <c r="B24447" s="2" t="s">
        <v>295</v>
      </c>
      <c r="C24447" s="429">
        <v>6.9135119999999999</v>
      </c>
      <c r="D24447" s="429">
        <v>3.3315160000000001</v>
      </c>
      <c r="E24447" s="429">
        <v>3.5819959999999997</v>
      </c>
      <c r="F24447" s="429">
        <v>14.69735</v>
      </c>
    </row>
    <row r="24448" spans="1:6" x14ac:dyDescent="0.3">
      <c r="A24448" s="336">
        <v>77014</v>
      </c>
      <c r="B24448" s="2" t="s">
        <v>295</v>
      </c>
      <c r="C24448" s="429">
        <v>7.0165870000000004</v>
      </c>
      <c r="D24448" s="429">
        <v>2.9891839999999998</v>
      </c>
      <c r="E24448" s="429">
        <v>4.0274030000000005</v>
      </c>
      <c r="F24448" s="429">
        <v>16.268160999999992</v>
      </c>
    </row>
    <row r="24449" spans="1:6" x14ac:dyDescent="0.3">
      <c r="A24449" s="336">
        <v>77015</v>
      </c>
      <c r="B24449" s="2" t="s">
        <v>295</v>
      </c>
      <c r="C24449" s="429">
        <v>6.8970419999999999</v>
      </c>
      <c r="D24449" s="429">
        <v>3.3516560000000002</v>
      </c>
      <c r="E24449" s="429">
        <v>3.5453859999999997</v>
      </c>
      <c r="F24449" s="429">
        <v>14.509574000000008</v>
      </c>
    </row>
    <row r="24450" spans="1:6" x14ac:dyDescent="0.3">
      <c r="A24450" s="336">
        <v>77016</v>
      </c>
      <c r="B24450" s="2" t="s">
        <v>295</v>
      </c>
      <c r="C24450" s="429">
        <v>6.9134380000000002</v>
      </c>
      <c r="D24450" s="429">
        <v>3.2564829999999998</v>
      </c>
      <c r="E24450" s="429">
        <v>3.6569550000000004</v>
      </c>
      <c r="F24450" s="429">
        <v>14.995090000000005</v>
      </c>
    </row>
    <row r="24451" spans="1:6" x14ac:dyDescent="0.3">
      <c r="A24451" s="336">
        <v>77017</v>
      </c>
      <c r="B24451" s="2" t="s">
        <v>295</v>
      </c>
      <c r="C24451" s="429">
        <v>6.9032169999999997</v>
      </c>
      <c r="D24451" s="429">
        <v>3.3220480000000001</v>
      </c>
      <c r="E24451" s="429">
        <v>3.5811689999999996</v>
      </c>
      <c r="F24451" s="429">
        <v>15.10011200000001</v>
      </c>
    </row>
    <row r="24452" spans="1:6" x14ac:dyDescent="0.3">
      <c r="A24452" s="336">
        <v>77018</v>
      </c>
      <c r="B24452" s="2" t="s">
        <v>295</v>
      </c>
      <c r="C24452" s="429">
        <v>6.9389320000000003</v>
      </c>
      <c r="D24452" s="429">
        <v>3.136803</v>
      </c>
      <c r="E24452" s="429">
        <v>3.8021290000000003</v>
      </c>
      <c r="F24452" s="429">
        <v>16.242442000000011</v>
      </c>
    </row>
    <row r="24453" spans="1:6" x14ac:dyDescent="0.3">
      <c r="A24453" s="336">
        <v>77019</v>
      </c>
      <c r="B24453" s="2" t="s">
        <v>295</v>
      </c>
      <c r="C24453" s="429">
        <v>6.9029170000000004</v>
      </c>
      <c r="D24453" s="429">
        <v>3.19706</v>
      </c>
      <c r="E24453" s="429">
        <v>3.7058570000000004</v>
      </c>
      <c r="F24453" s="429">
        <v>16.225113999999998</v>
      </c>
    </row>
    <row r="24454" spans="1:6" x14ac:dyDescent="0.3">
      <c r="A24454" s="336">
        <v>77020</v>
      </c>
      <c r="B24454" s="2" t="s">
        <v>295</v>
      </c>
      <c r="C24454" s="429">
        <v>6.9160769999999996</v>
      </c>
      <c r="D24454" s="429">
        <v>3.2775759999999998</v>
      </c>
      <c r="E24454" s="429">
        <v>3.6385009999999998</v>
      </c>
      <c r="F24454" s="429">
        <v>15.382613999999997</v>
      </c>
    </row>
    <row r="24455" spans="1:6" x14ac:dyDescent="0.3">
      <c r="A24455" s="336">
        <v>77021</v>
      </c>
      <c r="B24455" s="2" t="s">
        <v>295</v>
      </c>
      <c r="C24455" s="429">
        <v>6.9160130000000004</v>
      </c>
      <c r="D24455" s="429">
        <v>3.2493599999999998</v>
      </c>
      <c r="E24455" s="429">
        <v>3.6666530000000006</v>
      </c>
      <c r="F24455" s="429">
        <v>15.841618000000004</v>
      </c>
    </row>
    <row r="24456" spans="1:6" x14ac:dyDescent="0.3">
      <c r="A24456" s="336">
        <v>77022</v>
      </c>
      <c r="B24456" s="2" t="s">
        <v>295</v>
      </c>
      <c r="C24456" s="429">
        <v>6.9264340000000004</v>
      </c>
      <c r="D24456" s="429">
        <v>3.1910059999999998</v>
      </c>
      <c r="E24456" s="429">
        <v>3.7354280000000006</v>
      </c>
      <c r="F24456" s="429">
        <v>15.825541999999999</v>
      </c>
    </row>
    <row r="24457" spans="1:6" x14ac:dyDescent="0.3">
      <c r="A24457" s="336">
        <v>77023</v>
      </c>
      <c r="B24457" s="2" t="s">
        <v>295</v>
      </c>
      <c r="C24457" s="429">
        <v>6.9134520000000004</v>
      </c>
      <c r="D24457" s="429">
        <v>3.2821709999999999</v>
      </c>
      <c r="E24457" s="429">
        <v>3.6312810000000004</v>
      </c>
      <c r="F24457" s="429">
        <v>15.509494999999994</v>
      </c>
    </row>
    <row r="24458" spans="1:6" x14ac:dyDescent="0.3">
      <c r="A24458" s="336">
        <v>77024</v>
      </c>
      <c r="B24458" s="2" t="s">
        <v>295</v>
      </c>
      <c r="C24458" s="429">
        <v>6.9812450000000004</v>
      </c>
      <c r="D24458" s="429">
        <v>3.0402900000000002</v>
      </c>
      <c r="E24458" s="429">
        <v>3.9409550000000002</v>
      </c>
      <c r="F24458" s="429">
        <v>16.839462000000005</v>
      </c>
    </row>
    <row r="24459" spans="1:6" x14ac:dyDescent="0.3">
      <c r="A24459" s="336">
        <v>77025</v>
      </c>
      <c r="B24459" s="2" t="s">
        <v>295</v>
      </c>
      <c r="C24459" s="429">
        <v>6.9359989999999998</v>
      </c>
      <c r="D24459" s="429">
        <v>3.1777829999999998</v>
      </c>
      <c r="E24459" s="429">
        <v>3.758216</v>
      </c>
      <c r="F24459" s="429">
        <v>16.393828999999997</v>
      </c>
    </row>
    <row r="24460" spans="1:6" x14ac:dyDescent="0.3">
      <c r="A24460" s="336">
        <v>77026</v>
      </c>
      <c r="B24460" s="2" t="s">
        <v>295</v>
      </c>
      <c r="C24460" s="429">
        <v>6.9172409999999998</v>
      </c>
      <c r="D24460" s="429">
        <v>3.252427</v>
      </c>
      <c r="E24460" s="429">
        <v>3.6648139999999998</v>
      </c>
      <c r="F24460" s="429">
        <v>15.446822000000012</v>
      </c>
    </row>
    <row r="24461" spans="1:6" x14ac:dyDescent="0.3">
      <c r="A24461" s="336">
        <v>77027</v>
      </c>
      <c r="B24461" s="2" t="s">
        <v>295</v>
      </c>
      <c r="C24461" s="429">
        <v>6.9252770000000003</v>
      </c>
      <c r="D24461" s="429">
        <v>3.1515550000000001</v>
      </c>
      <c r="E24461" s="429">
        <v>3.7737220000000002</v>
      </c>
      <c r="F24461" s="429">
        <v>16.466842</v>
      </c>
    </row>
    <row r="24462" spans="1:6" x14ac:dyDescent="0.3">
      <c r="A24462" s="336">
        <v>77028</v>
      </c>
      <c r="B24462" s="2" t="s">
        <v>295</v>
      </c>
      <c r="C24462" s="429">
        <v>6.9148310000000004</v>
      </c>
      <c r="D24462" s="429">
        <v>3.2832490000000001</v>
      </c>
      <c r="E24462" s="429">
        <v>3.6315820000000003</v>
      </c>
      <c r="F24462" s="429">
        <v>14.996172999999999</v>
      </c>
    </row>
    <row r="24463" spans="1:6" x14ac:dyDescent="0.3">
      <c r="A24463" s="336">
        <v>77029</v>
      </c>
      <c r="B24463" s="2" t="s">
        <v>295</v>
      </c>
      <c r="C24463" s="429">
        <v>6.921977</v>
      </c>
      <c r="D24463" s="429">
        <v>3.3230360000000001</v>
      </c>
      <c r="E24463" s="429">
        <v>3.5989409999999999</v>
      </c>
      <c r="F24463" s="429">
        <v>15.00271</v>
      </c>
    </row>
    <row r="24464" spans="1:6" x14ac:dyDescent="0.3">
      <c r="A24464" s="336">
        <v>77030</v>
      </c>
      <c r="B24464" s="2" t="s">
        <v>295</v>
      </c>
      <c r="C24464" s="429">
        <v>6.9141079999999997</v>
      </c>
      <c r="D24464" s="429">
        <v>3.217095</v>
      </c>
      <c r="E24464" s="429">
        <v>3.6970129999999997</v>
      </c>
      <c r="F24464" s="429">
        <v>16.158529999999999</v>
      </c>
    </row>
    <row r="24465" spans="1:6" x14ac:dyDescent="0.3">
      <c r="A24465" s="336">
        <v>77031</v>
      </c>
      <c r="B24465" s="2" t="s">
        <v>295</v>
      </c>
      <c r="C24465" s="429">
        <v>6.9881840000000004</v>
      </c>
      <c r="D24465" s="429">
        <v>3.0136430000000001</v>
      </c>
      <c r="E24465" s="429">
        <v>3.9745410000000003</v>
      </c>
      <c r="F24465" s="429">
        <v>17.138932000000004</v>
      </c>
    </row>
    <row r="24466" spans="1:6" x14ac:dyDescent="0.3">
      <c r="A24466" s="336">
        <v>77032</v>
      </c>
      <c r="B24466" s="2" t="s">
        <v>295</v>
      </c>
      <c r="C24466" s="429">
        <v>6.9523710000000003</v>
      </c>
      <c r="D24466" s="429">
        <v>3.1631670000000001</v>
      </c>
      <c r="E24466" s="429">
        <v>3.7892040000000002</v>
      </c>
      <c r="F24466" s="429">
        <v>15.204526999999992</v>
      </c>
    </row>
    <row r="24467" spans="1:6" x14ac:dyDescent="0.3">
      <c r="A24467" s="336">
        <v>77033</v>
      </c>
      <c r="B24467" s="2" t="s">
        <v>295</v>
      </c>
      <c r="C24467" s="429">
        <v>6.9159160000000002</v>
      </c>
      <c r="D24467" s="429">
        <v>3.2630720000000002</v>
      </c>
      <c r="E24467" s="429">
        <v>3.652844</v>
      </c>
      <c r="F24467" s="429">
        <v>15.709790000000005</v>
      </c>
    </row>
    <row r="24468" spans="1:6" x14ac:dyDescent="0.3">
      <c r="A24468" s="336">
        <v>77034</v>
      </c>
      <c r="B24468" s="2" t="s">
        <v>295</v>
      </c>
      <c r="C24468" s="429">
        <v>6.8465160000000003</v>
      </c>
      <c r="D24468" s="429">
        <v>3.282238</v>
      </c>
      <c r="E24468" s="429">
        <v>3.5642780000000003</v>
      </c>
      <c r="F24468" s="429">
        <v>15.292943999999999</v>
      </c>
    </row>
    <row r="24469" spans="1:6" x14ac:dyDescent="0.3">
      <c r="A24469" s="336">
        <v>77035</v>
      </c>
      <c r="B24469" s="2" t="s">
        <v>295</v>
      </c>
      <c r="C24469" s="429">
        <v>6.9635860000000003</v>
      </c>
      <c r="D24469" s="429">
        <v>3.1173310000000001</v>
      </c>
      <c r="E24469" s="429">
        <v>3.8462550000000002</v>
      </c>
      <c r="F24469" s="429">
        <v>16.676321000000002</v>
      </c>
    </row>
    <row r="24470" spans="1:6" x14ac:dyDescent="0.3">
      <c r="A24470" s="336">
        <v>77036</v>
      </c>
      <c r="B24470" s="2" t="s">
        <v>295</v>
      </c>
      <c r="C24470" s="429">
        <v>6.9905010000000001</v>
      </c>
      <c r="D24470" s="429">
        <v>3.019717</v>
      </c>
      <c r="E24470" s="429">
        <v>3.9707840000000001</v>
      </c>
      <c r="F24470" s="429">
        <v>17.044635</v>
      </c>
    </row>
    <row r="24471" spans="1:6" x14ac:dyDescent="0.3">
      <c r="A24471" s="336">
        <v>77037</v>
      </c>
      <c r="B24471" s="2" t="s">
        <v>295</v>
      </c>
      <c r="C24471" s="429">
        <v>6.9525680000000003</v>
      </c>
      <c r="D24471" s="429">
        <v>3.1354639999999998</v>
      </c>
      <c r="E24471" s="429">
        <v>3.8171040000000005</v>
      </c>
      <c r="F24471" s="429">
        <v>15.926723000000003</v>
      </c>
    </row>
    <row r="24472" spans="1:6" x14ac:dyDescent="0.3">
      <c r="A24472" s="336">
        <v>77038</v>
      </c>
      <c r="B24472" s="2" t="s">
        <v>295</v>
      </c>
      <c r="C24472" s="429">
        <v>6.9847950000000001</v>
      </c>
      <c r="D24472" s="429">
        <v>3.060057</v>
      </c>
      <c r="E24472" s="429">
        <v>3.9247380000000001</v>
      </c>
      <c r="F24472" s="429">
        <v>16.262652000000003</v>
      </c>
    </row>
    <row r="24473" spans="1:6" x14ac:dyDescent="0.3">
      <c r="A24473" s="336">
        <v>77039</v>
      </c>
      <c r="B24473" s="2" t="s">
        <v>295</v>
      </c>
      <c r="C24473" s="429">
        <v>6.9342800000000002</v>
      </c>
      <c r="D24473" s="429">
        <v>3.1874199999999999</v>
      </c>
      <c r="E24473" s="429">
        <v>3.7468600000000003</v>
      </c>
      <c r="F24473" s="429">
        <v>15.330972999999993</v>
      </c>
    </row>
    <row r="24474" spans="1:6" x14ac:dyDescent="0.3">
      <c r="A24474" s="336">
        <v>77040</v>
      </c>
      <c r="B24474" s="2" t="s">
        <v>295</v>
      </c>
      <c r="C24474" s="429">
        <v>7.0195639999999999</v>
      </c>
      <c r="D24474" s="429">
        <v>2.9576920000000002</v>
      </c>
      <c r="E24474" s="429">
        <v>4.0618719999999993</v>
      </c>
      <c r="F24474" s="429">
        <v>16.901907000000001</v>
      </c>
    </row>
    <row r="24475" spans="1:6" x14ac:dyDescent="0.3">
      <c r="A24475" s="336">
        <v>77041</v>
      </c>
      <c r="B24475" s="2" t="s">
        <v>295</v>
      </c>
      <c r="C24475" s="429">
        <v>7.050357</v>
      </c>
      <c r="D24475" s="429">
        <v>2.887883</v>
      </c>
      <c r="E24475" s="429">
        <v>4.1624739999999996</v>
      </c>
      <c r="F24475" s="429">
        <v>17.268628999999997</v>
      </c>
    </row>
    <row r="24476" spans="1:6" x14ac:dyDescent="0.3">
      <c r="A24476" s="336">
        <v>77042</v>
      </c>
      <c r="B24476" s="2" t="s">
        <v>295</v>
      </c>
      <c r="C24476" s="429">
        <v>7.0111980000000003</v>
      </c>
      <c r="D24476" s="429">
        <v>2.9829439999999998</v>
      </c>
      <c r="E24476" s="429">
        <v>4.0282540000000004</v>
      </c>
      <c r="F24476" s="429">
        <v>17.132580000000004</v>
      </c>
    </row>
    <row r="24477" spans="1:6" x14ac:dyDescent="0.3">
      <c r="A24477" s="336">
        <v>77043</v>
      </c>
      <c r="B24477" s="2" t="s">
        <v>295</v>
      </c>
      <c r="C24477" s="429">
        <v>7.0286299999999997</v>
      </c>
      <c r="D24477" s="429">
        <v>2.9428839999999998</v>
      </c>
      <c r="E24477" s="429">
        <v>4.0857460000000003</v>
      </c>
      <c r="F24477" s="429">
        <v>17.150256000000006</v>
      </c>
    </row>
    <row r="24478" spans="1:6" x14ac:dyDescent="0.3">
      <c r="A24478" s="336">
        <v>77044</v>
      </c>
      <c r="B24478" s="2" t="s">
        <v>295</v>
      </c>
      <c r="C24478" s="429">
        <v>6.8707950000000002</v>
      </c>
      <c r="D24478" s="429">
        <v>3.3580480000000001</v>
      </c>
      <c r="E24478" s="429">
        <v>3.5127470000000001</v>
      </c>
      <c r="F24478" s="429">
        <v>13.780380999999991</v>
      </c>
    </row>
    <row r="24479" spans="1:6" x14ac:dyDescent="0.3">
      <c r="A24479" s="336">
        <v>77045</v>
      </c>
      <c r="B24479" s="2" t="s">
        <v>295</v>
      </c>
      <c r="C24479" s="429">
        <v>6.9519770000000003</v>
      </c>
      <c r="D24479" s="429">
        <v>3.189702</v>
      </c>
      <c r="E24479" s="429">
        <v>3.7622750000000003</v>
      </c>
      <c r="F24479" s="429">
        <v>16.342133000000004</v>
      </c>
    </row>
    <row r="24480" spans="1:6" x14ac:dyDescent="0.3">
      <c r="A24480" s="336">
        <v>77046</v>
      </c>
      <c r="B24480" s="2" t="s">
        <v>295</v>
      </c>
      <c r="C24480" s="429">
        <v>6.9203679999999999</v>
      </c>
      <c r="D24480" s="429">
        <v>3.1688000000000001</v>
      </c>
      <c r="E24480" s="429">
        <v>3.7515679999999998</v>
      </c>
      <c r="F24480" s="429">
        <v>16.407782999999995</v>
      </c>
    </row>
    <row r="24481" spans="1:6" x14ac:dyDescent="0.3">
      <c r="A24481" s="336">
        <v>77047</v>
      </c>
      <c r="B24481" s="2" t="s">
        <v>295</v>
      </c>
      <c r="C24481" s="429">
        <v>6.9498759999999997</v>
      </c>
      <c r="D24481" s="429">
        <v>3.2279119999999999</v>
      </c>
      <c r="E24481" s="429">
        <v>3.7219639999999998</v>
      </c>
      <c r="F24481" s="429">
        <v>16.093998000000013</v>
      </c>
    </row>
    <row r="24482" spans="1:6" x14ac:dyDescent="0.3">
      <c r="A24482" s="336">
        <v>77048</v>
      </c>
      <c r="B24482" s="2" t="s">
        <v>295</v>
      </c>
      <c r="C24482" s="429">
        <v>6.9155309999999997</v>
      </c>
      <c r="D24482" s="429">
        <v>3.2615620000000001</v>
      </c>
      <c r="E24482" s="429">
        <v>3.6539689999999996</v>
      </c>
      <c r="F24482" s="429">
        <v>15.732813999999991</v>
      </c>
    </row>
    <row r="24483" spans="1:6" x14ac:dyDescent="0.3">
      <c r="A24483" s="336">
        <v>77049</v>
      </c>
      <c r="B24483" s="2" t="s">
        <v>295</v>
      </c>
      <c r="C24483" s="429">
        <v>6.8705809999999996</v>
      </c>
      <c r="D24483" s="429">
        <v>3.373624</v>
      </c>
      <c r="E24483" s="429">
        <v>3.4969569999999996</v>
      </c>
      <c r="F24483" s="429">
        <v>13.918943000000006</v>
      </c>
    </row>
    <row r="24484" spans="1:6" x14ac:dyDescent="0.3">
      <c r="A24484" s="336">
        <v>77050</v>
      </c>
      <c r="B24484" s="2" t="s">
        <v>295</v>
      </c>
      <c r="C24484" s="429">
        <v>6.9006109999999996</v>
      </c>
      <c r="D24484" s="429">
        <v>3.2717450000000001</v>
      </c>
      <c r="E24484" s="429">
        <v>3.6288659999999995</v>
      </c>
      <c r="F24484" s="429">
        <v>14.594840999999995</v>
      </c>
    </row>
    <row r="24485" spans="1:6" x14ac:dyDescent="0.3">
      <c r="A24485" s="336">
        <v>77051</v>
      </c>
      <c r="B24485" s="2" t="s">
        <v>295</v>
      </c>
      <c r="C24485" s="429">
        <v>6.9283229999999998</v>
      </c>
      <c r="D24485" s="429">
        <v>3.2355209999999999</v>
      </c>
      <c r="E24485" s="429">
        <v>3.6928019999999999</v>
      </c>
      <c r="F24485" s="429">
        <v>15.995536000000001</v>
      </c>
    </row>
    <row r="24486" spans="1:6" x14ac:dyDescent="0.3">
      <c r="A24486" s="336">
        <v>77053</v>
      </c>
      <c r="B24486" s="2" t="s">
        <v>295</v>
      </c>
      <c r="C24486" s="429">
        <v>6.9736399999999996</v>
      </c>
      <c r="D24486" s="429">
        <v>3.1476410000000001</v>
      </c>
      <c r="E24486" s="429">
        <v>3.8259989999999995</v>
      </c>
      <c r="F24486" s="429">
        <v>16.585842999999997</v>
      </c>
    </row>
    <row r="24487" spans="1:6" x14ac:dyDescent="0.3">
      <c r="A24487" s="336">
        <v>77054</v>
      </c>
      <c r="B24487" s="2" t="s">
        <v>295</v>
      </c>
      <c r="C24487" s="429">
        <v>6.928242</v>
      </c>
      <c r="D24487" s="429">
        <v>3.2130010000000002</v>
      </c>
      <c r="E24487" s="429">
        <v>3.7152409999999998</v>
      </c>
      <c r="F24487" s="429">
        <v>16.191031999999993</v>
      </c>
    </row>
    <row r="24488" spans="1:6" x14ac:dyDescent="0.3">
      <c r="A24488" s="336">
        <v>77055</v>
      </c>
      <c r="B24488" s="2" t="s">
        <v>295</v>
      </c>
      <c r="C24488" s="429">
        <v>6.9723030000000001</v>
      </c>
      <c r="D24488" s="429">
        <v>3.0583659999999999</v>
      </c>
      <c r="E24488" s="429">
        <v>3.9139370000000002</v>
      </c>
      <c r="F24488" s="429">
        <v>16.686519000000004</v>
      </c>
    </row>
    <row r="24489" spans="1:6" x14ac:dyDescent="0.3">
      <c r="A24489" s="336">
        <v>77056</v>
      </c>
      <c r="B24489" s="2" t="s">
        <v>295</v>
      </c>
      <c r="C24489" s="429">
        <v>6.9422160000000002</v>
      </c>
      <c r="D24489" s="429">
        <v>3.1171129999999998</v>
      </c>
      <c r="E24489" s="429">
        <v>3.8251030000000004</v>
      </c>
      <c r="F24489" s="429">
        <v>16.589330000000004</v>
      </c>
    </row>
    <row r="24490" spans="1:6" x14ac:dyDescent="0.3">
      <c r="A24490" s="336">
        <v>77057</v>
      </c>
      <c r="B24490" s="2" t="s">
        <v>295</v>
      </c>
      <c r="C24490" s="429">
        <v>6.9574069999999999</v>
      </c>
      <c r="D24490" s="429">
        <v>3.0881729999999998</v>
      </c>
      <c r="E24490" s="429">
        <v>3.8692340000000001</v>
      </c>
      <c r="F24490" s="429">
        <v>16.707097999999995</v>
      </c>
    </row>
    <row r="24491" spans="1:6" x14ac:dyDescent="0.3">
      <c r="A24491" s="336">
        <v>77058</v>
      </c>
      <c r="B24491" s="2" t="s">
        <v>295</v>
      </c>
      <c r="C24491" s="429">
        <v>6.7806569999999997</v>
      </c>
      <c r="D24491" s="429">
        <v>3.190178</v>
      </c>
      <c r="E24491" s="429">
        <v>3.5904789999999998</v>
      </c>
      <c r="F24491" s="429">
        <v>15.892111</v>
      </c>
    </row>
    <row r="24492" spans="1:6" x14ac:dyDescent="0.3">
      <c r="A24492" s="336">
        <v>77059</v>
      </c>
      <c r="B24492" s="2" t="s">
        <v>295</v>
      </c>
      <c r="C24492" s="429">
        <v>6.8053900000000001</v>
      </c>
      <c r="D24492" s="429">
        <v>3.2409729999999999</v>
      </c>
      <c r="E24492" s="429">
        <v>3.5644170000000002</v>
      </c>
      <c r="F24492" s="429">
        <v>15.440189000000004</v>
      </c>
    </row>
    <row r="24493" spans="1:6" x14ac:dyDescent="0.3">
      <c r="A24493" s="336">
        <v>77060</v>
      </c>
      <c r="B24493" s="2" t="s">
        <v>295</v>
      </c>
      <c r="C24493" s="429">
        <v>6.9663110000000001</v>
      </c>
      <c r="D24493" s="429">
        <v>3.1079249999999998</v>
      </c>
      <c r="E24493" s="429">
        <v>3.8583860000000003</v>
      </c>
      <c r="F24493" s="429">
        <v>15.856658999999993</v>
      </c>
    </row>
    <row r="24494" spans="1:6" x14ac:dyDescent="0.3">
      <c r="A24494" s="336">
        <v>77061</v>
      </c>
      <c r="B24494" s="2" t="s">
        <v>295</v>
      </c>
      <c r="C24494" s="429">
        <v>6.9004130000000004</v>
      </c>
      <c r="D24494" s="429">
        <v>3.2950349999999999</v>
      </c>
      <c r="E24494" s="429">
        <v>3.6053780000000004</v>
      </c>
      <c r="F24494" s="429">
        <v>15.381912999999997</v>
      </c>
    </row>
    <row r="24495" spans="1:6" x14ac:dyDescent="0.3">
      <c r="A24495" s="336">
        <v>77062</v>
      </c>
      <c r="B24495" s="2" t="s">
        <v>295</v>
      </c>
      <c r="C24495" s="429">
        <v>6.7995970000000003</v>
      </c>
      <c r="D24495" s="429">
        <v>3.2223489999999999</v>
      </c>
      <c r="E24495" s="429">
        <v>3.5772480000000004</v>
      </c>
      <c r="F24495" s="429">
        <v>15.674527000000005</v>
      </c>
    </row>
    <row r="24496" spans="1:6" x14ac:dyDescent="0.3">
      <c r="A24496" s="336">
        <v>77063</v>
      </c>
      <c r="B24496" s="2" t="s">
        <v>295</v>
      </c>
      <c r="C24496" s="429">
        <v>6.9814619999999996</v>
      </c>
      <c r="D24496" s="429">
        <v>3.0396860000000001</v>
      </c>
      <c r="E24496" s="429">
        <v>3.9417759999999995</v>
      </c>
      <c r="F24496" s="429">
        <v>16.910212999999992</v>
      </c>
    </row>
    <row r="24497" spans="1:6" x14ac:dyDescent="0.3">
      <c r="A24497" s="336">
        <v>77064</v>
      </c>
      <c r="B24497" s="2" t="s">
        <v>295</v>
      </c>
      <c r="C24497" s="429">
        <v>7.0445859999999998</v>
      </c>
      <c r="D24497" s="429">
        <v>2.9057940000000002</v>
      </c>
      <c r="E24497" s="429">
        <v>4.1387919999999996</v>
      </c>
      <c r="F24497" s="429">
        <v>16.996323000000018</v>
      </c>
    </row>
    <row r="24498" spans="1:6" x14ac:dyDescent="0.3">
      <c r="A24498" s="336">
        <v>77065</v>
      </c>
      <c r="B24498" s="2" t="s">
        <v>295</v>
      </c>
      <c r="C24498" s="429">
        <v>7.082014</v>
      </c>
      <c r="D24498" s="429">
        <v>2.8220689999999999</v>
      </c>
      <c r="E24498" s="429">
        <v>4.2599450000000001</v>
      </c>
      <c r="F24498" s="429">
        <v>17.39473000000001</v>
      </c>
    </row>
    <row r="24499" spans="1:6" x14ac:dyDescent="0.3">
      <c r="A24499" s="336">
        <v>77066</v>
      </c>
      <c r="B24499" s="2" t="s">
        <v>295</v>
      </c>
      <c r="C24499" s="429">
        <v>7.0321819999999997</v>
      </c>
      <c r="D24499" s="429">
        <v>2.9526520000000001</v>
      </c>
      <c r="E24499" s="429">
        <v>4.0795300000000001</v>
      </c>
      <c r="F24499" s="429">
        <v>16.597397000000001</v>
      </c>
    </row>
    <row r="24500" spans="1:6" x14ac:dyDescent="0.3">
      <c r="A24500" s="336">
        <v>77067</v>
      </c>
      <c r="B24500" s="2" t="s">
        <v>295</v>
      </c>
      <c r="C24500" s="429">
        <v>6.996353</v>
      </c>
      <c r="D24500" s="429">
        <v>3.0328810000000002</v>
      </c>
      <c r="E24500" s="429">
        <v>3.9634719999999999</v>
      </c>
      <c r="F24500" s="429">
        <v>16.203065999999993</v>
      </c>
    </row>
    <row r="24501" spans="1:6" x14ac:dyDescent="0.3">
      <c r="A24501" s="336">
        <v>77068</v>
      </c>
      <c r="B24501" s="2" t="s">
        <v>295</v>
      </c>
      <c r="C24501" s="429">
        <v>7.041633</v>
      </c>
      <c r="D24501" s="429">
        <v>2.9428200000000002</v>
      </c>
      <c r="E24501" s="429">
        <v>4.0988129999999998</v>
      </c>
      <c r="F24501" s="429">
        <v>16.379782999999996</v>
      </c>
    </row>
    <row r="24502" spans="1:6" x14ac:dyDescent="0.3">
      <c r="A24502" s="336">
        <v>77069</v>
      </c>
      <c r="B24502" s="2" t="s">
        <v>295</v>
      </c>
      <c r="C24502" s="429">
        <v>7.0600639999999997</v>
      </c>
      <c r="D24502" s="429">
        <v>2.9009209999999999</v>
      </c>
      <c r="E24502" s="429">
        <v>4.1591430000000003</v>
      </c>
      <c r="F24502" s="429">
        <v>16.709634999999992</v>
      </c>
    </row>
    <row r="24503" spans="1:6" x14ac:dyDescent="0.3">
      <c r="A24503" s="336">
        <v>77070</v>
      </c>
      <c r="B24503" s="2" t="s">
        <v>295</v>
      </c>
      <c r="C24503" s="429">
        <v>7.0897500000000004</v>
      </c>
      <c r="D24503" s="429">
        <v>2.8379539999999999</v>
      </c>
      <c r="E24503" s="429">
        <v>4.2517960000000006</v>
      </c>
      <c r="F24503" s="429">
        <v>17.086335000000012</v>
      </c>
    </row>
    <row r="24504" spans="1:6" x14ac:dyDescent="0.3">
      <c r="A24504" s="336">
        <v>77071</v>
      </c>
      <c r="B24504" s="2" t="s">
        <v>295</v>
      </c>
      <c r="C24504" s="429">
        <v>6.9790469999999996</v>
      </c>
      <c r="D24504" s="429">
        <v>3.05294</v>
      </c>
      <c r="E24504" s="429">
        <v>3.9261069999999996</v>
      </c>
      <c r="F24504" s="429">
        <v>16.972715999999991</v>
      </c>
    </row>
    <row r="24505" spans="1:6" x14ac:dyDescent="0.3">
      <c r="A24505" s="336">
        <v>77072</v>
      </c>
      <c r="B24505" s="2" t="s">
        <v>295</v>
      </c>
      <c r="C24505" s="429">
        <v>7.0207750000000004</v>
      </c>
      <c r="D24505" s="429">
        <v>2.94367</v>
      </c>
      <c r="E24505" s="429">
        <v>4.0771050000000004</v>
      </c>
      <c r="F24505" s="429">
        <v>17.371317999999995</v>
      </c>
    </row>
    <row r="24506" spans="1:6" x14ac:dyDescent="0.3">
      <c r="A24506" s="336">
        <v>77073</v>
      </c>
      <c r="B24506" s="2" t="s">
        <v>295</v>
      </c>
      <c r="C24506" s="429">
        <v>6.9816029999999998</v>
      </c>
      <c r="D24506" s="429">
        <v>3.0710980000000001</v>
      </c>
      <c r="E24506" s="429">
        <v>3.9105049999999997</v>
      </c>
      <c r="F24506" s="429">
        <v>15.666346999999995</v>
      </c>
    </row>
    <row r="24507" spans="1:6" x14ac:dyDescent="0.3">
      <c r="A24507" s="336">
        <v>77074</v>
      </c>
      <c r="B24507" s="2" t="s">
        <v>295</v>
      </c>
      <c r="C24507" s="429">
        <v>6.9772290000000003</v>
      </c>
      <c r="D24507" s="429">
        <v>3.055053</v>
      </c>
      <c r="E24507" s="429">
        <v>3.9221760000000003</v>
      </c>
      <c r="F24507" s="429">
        <v>16.912351999999998</v>
      </c>
    </row>
    <row r="24508" spans="1:6" x14ac:dyDescent="0.3">
      <c r="A24508" s="336">
        <v>77075</v>
      </c>
      <c r="B24508" s="2" t="s">
        <v>295</v>
      </c>
      <c r="C24508" s="429">
        <v>6.8837679999999999</v>
      </c>
      <c r="D24508" s="429">
        <v>3.2963819999999999</v>
      </c>
      <c r="E24508" s="429">
        <v>3.587386</v>
      </c>
      <c r="F24508" s="429">
        <v>15.354264999999998</v>
      </c>
    </row>
    <row r="24509" spans="1:6" x14ac:dyDescent="0.3">
      <c r="A24509" s="336">
        <v>77076</v>
      </c>
      <c r="B24509" s="2" t="s">
        <v>295</v>
      </c>
      <c r="C24509" s="429">
        <v>6.9369649999999998</v>
      </c>
      <c r="D24509" s="429">
        <v>3.1670039999999999</v>
      </c>
      <c r="E24509" s="429">
        <v>3.7699609999999999</v>
      </c>
      <c r="F24509" s="429">
        <v>15.846726999999994</v>
      </c>
    </row>
    <row r="24510" spans="1:6" x14ac:dyDescent="0.3">
      <c r="A24510" s="336">
        <v>77077</v>
      </c>
      <c r="B24510" s="2" t="s">
        <v>295</v>
      </c>
      <c r="C24510" s="429">
        <v>7.0513779999999997</v>
      </c>
      <c r="D24510" s="429">
        <v>2.893278</v>
      </c>
      <c r="E24510" s="429">
        <v>4.1580999999999992</v>
      </c>
      <c r="F24510" s="429">
        <v>17.513834000000003</v>
      </c>
    </row>
    <row r="24511" spans="1:6" x14ac:dyDescent="0.3">
      <c r="A24511" s="336">
        <v>77078</v>
      </c>
      <c r="B24511" s="2" t="s">
        <v>295</v>
      </c>
      <c r="C24511" s="429">
        <v>6.904223</v>
      </c>
      <c r="D24511" s="429">
        <v>3.3072430000000002</v>
      </c>
      <c r="E24511" s="429">
        <v>3.5969799999999998</v>
      </c>
      <c r="F24511" s="429">
        <v>14.595318000000006</v>
      </c>
    </row>
    <row r="24512" spans="1:6" x14ac:dyDescent="0.3">
      <c r="A24512" s="336">
        <v>77079</v>
      </c>
      <c r="B24512" s="2" t="s">
        <v>295</v>
      </c>
      <c r="C24512" s="429">
        <v>7.0512879999999996</v>
      </c>
      <c r="D24512" s="429">
        <v>2.8944160000000001</v>
      </c>
      <c r="E24512" s="429">
        <v>4.1568719999999999</v>
      </c>
      <c r="F24512" s="429">
        <v>17.450806</v>
      </c>
    </row>
    <row r="24513" spans="1:6" x14ac:dyDescent="0.3">
      <c r="A24513" s="336">
        <v>77080</v>
      </c>
      <c r="B24513" s="2" t="s">
        <v>295</v>
      </c>
      <c r="C24513" s="429">
        <v>7.0029579999999996</v>
      </c>
      <c r="D24513" s="429">
        <v>2.9961549999999999</v>
      </c>
      <c r="E24513" s="429">
        <v>4.0068029999999997</v>
      </c>
      <c r="F24513" s="429">
        <v>16.899899000000005</v>
      </c>
    </row>
    <row r="24514" spans="1:6" x14ac:dyDescent="0.3">
      <c r="A24514" s="336">
        <v>77081</v>
      </c>
      <c r="B24514" s="2" t="s">
        <v>295</v>
      </c>
      <c r="C24514" s="429">
        <v>6.9546659999999996</v>
      </c>
      <c r="D24514" s="429">
        <v>3.1060099999999999</v>
      </c>
      <c r="E24514" s="429">
        <v>3.8486559999999996</v>
      </c>
      <c r="F24514" s="429">
        <v>16.674038999999993</v>
      </c>
    </row>
    <row r="24515" spans="1:6" x14ac:dyDescent="0.3">
      <c r="A24515" s="336">
        <v>77082</v>
      </c>
      <c r="B24515" s="2" t="s">
        <v>295</v>
      </c>
      <c r="C24515" s="429">
        <v>7.0516709999999998</v>
      </c>
      <c r="D24515" s="429">
        <v>2.879696</v>
      </c>
      <c r="E24515" s="429">
        <v>4.1719749999999998</v>
      </c>
      <c r="F24515" s="429">
        <v>17.638405999999996</v>
      </c>
    </row>
    <row r="24516" spans="1:6" x14ac:dyDescent="0.3">
      <c r="A24516" s="336">
        <v>77083</v>
      </c>
      <c r="B24516" s="2" t="s">
        <v>295</v>
      </c>
      <c r="C24516" s="429">
        <v>7.0584069999999999</v>
      </c>
      <c r="D24516" s="429">
        <v>2.8500570000000001</v>
      </c>
      <c r="E24516" s="429">
        <v>4.2083499999999994</v>
      </c>
      <c r="F24516" s="429">
        <v>17.839292</v>
      </c>
    </row>
    <row r="24517" spans="1:6" x14ac:dyDescent="0.3">
      <c r="A24517" s="336">
        <v>77084</v>
      </c>
      <c r="B24517" s="2" t="s">
        <v>295</v>
      </c>
      <c r="C24517" s="429">
        <v>7.0920360000000002</v>
      </c>
      <c r="D24517" s="429">
        <v>2.798556</v>
      </c>
      <c r="E24517" s="429">
        <v>4.2934800000000006</v>
      </c>
      <c r="F24517" s="429">
        <v>17.799526999999998</v>
      </c>
    </row>
    <row r="24518" spans="1:6" x14ac:dyDescent="0.3">
      <c r="A24518" s="336">
        <v>77085</v>
      </c>
      <c r="B24518" s="2" t="s">
        <v>295</v>
      </c>
      <c r="C24518" s="429">
        <v>6.9703939999999998</v>
      </c>
      <c r="D24518" s="429">
        <v>3.1135799999999998</v>
      </c>
      <c r="E24518" s="429">
        <v>3.856814</v>
      </c>
      <c r="F24518" s="429">
        <v>16.717932999999995</v>
      </c>
    </row>
    <row r="24519" spans="1:6" x14ac:dyDescent="0.3">
      <c r="A24519" s="336">
        <v>77086</v>
      </c>
      <c r="B24519" s="2" t="s">
        <v>295</v>
      </c>
      <c r="C24519" s="429">
        <v>7.0124360000000001</v>
      </c>
      <c r="D24519" s="429">
        <v>2.987222</v>
      </c>
      <c r="E24519" s="429">
        <v>4.0252140000000001</v>
      </c>
      <c r="F24519" s="429">
        <v>16.612884999999999</v>
      </c>
    </row>
    <row r="24520" spans="1:6" x14ac:dyDescent="0.3">
      <c r="A24520" s="336">
        <v>77087</v>
      </c>
      <c r="B24520" s="2" t="s">
        <v>295</v>
      </c>
      <c r="C24520" s="429">
        <v>6.9105379999999998</v>
      </c>
      <c r="D24520" s="429">
        <v>3.2872880000000002</v>
      </c>
      <c r="E24520" s="429">
        <v>3.6232499999999996</v>
      </c>
      <c r="F24520" s="429">
        <v>15.462041999999997</v>
      </c>
    </row>
    <row r="24521" spans="1:6" x14ac:dyDescent="0.3">
      <c r="A24521" s="336">
        <v>77088</v>
      </c>
      <c r="B24521" s="2" t="s">
        <v>295</v>
      </c>
      <c r="C24521" s="429">
        <v>6.9783780000000002</v>
      </c>
      <c r="D24521" s="429">
        <v>3.0624820000000001</v>
      </c>
      <c r="E24521" s="429">
        <v>3.915896</v>
      </c>
      <c r="F24521" s="429">
        <v>16.402213999999994</v>
      </c>
    </row>
    <row r="24522" spans="1:6" x14ac:dyDescent="0.3">
      <c r="A24522" s="336">
        <v>77089</v>
      </c>
      <c r="B24522" s="2" t="s">
        <v>295</v>
      </c>
      <c r="C24522" s="429">
        <v>6.8509330000000004</v>
      </c>
      <c r="D24522" s="429">
        <v>3.2852939999999999</v>
      </c>
      <c r="E24522" s="429">
        <v>3.5656390000000004</v>
      </c>
      <c r="F24522" s="429">
        <v>15.371865</v>
      </c>
    </row>
    <row r="24523" spans="1:6" x14ac:dyDescent="0.3">
      <c r="A24523" s="336">
        <v>77090</v>
      </c>
      <c r="B24523" s="2" t="s">
        <v>295</v>
      </c>
      <c r="C24523" s="429">
        <v>7.0079250000000002</v>
      </c>
      <c r="D24523" s="429">
        <v>3.0056919999999998</v>
      </c>
      <c r="E24523" s="429">
        <v>4.0022330000000004</v>
      </c>
      <c r="F24523" s="429">
        <v>16.027441000000003</v>
      </c>
    </row>
    <row r="24524" spans="1:6" x14ac:dyDescent="0.3">
      <c r="A24524" s="336">
        <v>77091</v>
      </c>
      <c r="B24524" s="2" t="s">
        <v>295</v>
      </c>
      <c r="C24524" s="429">
        <v>6.9586709999999998</v>
      </c>
      <c r="D24524" s="429">
        <v>3.1002420000000002</v>
      </c>
      <c r="E24524" s="429">
        <v>3.8584289999999997</v>
      </c>
      <c r="F24524" s="429">
        <v>16.321837000000002</v>
      </c>
    </row>
    <row r="24525" spans="1:6" x14ac:dyDescent="0.3">
      <c r="A24525" s="336">
        <v>77092</v>
      </c>
      <c r="B24525" s="2" t="s">
        <v>295</v>
      </c>
      <c r="C24525" s="429">
        <v>6.9726879999999998</v>
      </c>
      <c r="D24525" s="429">
        <v>3.0622199999999999</v>
      </c>
      <c r="E24525" s="429">
        <v>3.9104679999999998</v>
      </c>
      <c r="F24525" s="429">
        <v>16.572255000000006</v>
      </c>
    </row>
    <row r="24526" spans="1:6" x14ac:dyDescent="0.3">
      <c r="A24526" s="336">
        <v>77093</v>
      </c>
      <c r="B24526" s="2" t="s">
        <v>295</v>
      </c>
      <c r="C24526" s="429">
        <v>6.9265090000000002</v>
      </c>
      <c r="D24526" s="429">
        <v>3.210372</v>
      </c>
      <c r="E24526" s="429">
        <v>3.7161370000000002</v>
      </c>
      <c r="F24526" s="429">
        <v>15.422936999999997</v>
      </c>
    </row>
    <row r="24527" spans="1:6" x14ac:dyDescent="0.3">
      <c r="A24527" s="336">
        <v>77094</v>
      </c>
      <c r="B24527" s="2" t="s">
        <v>295</v>
      </c>
      <c r="C24527" s="429">
        <v>7.0950369999999996</v>
      </c>
      <c r="D24527" s="429">
        <v>2.7779319999999998</v>
      </c>
      <c r="E24527" s="429">
        <v>4.3171049999999997</v>
      </c>
      <c r="F24527" s="429">
        <v>18.086411000000005</v>
      </c>
    </row>
    <row r="24528" spans="1:6" x14ac:dyDescent="0.3">
      <c r="A24528" s="336">
        <v>77095</v>
      </c>
      <c r="B24528" s="2" t="s">
        <v>295</v>
      </c>
      <c r="C24528" s="429">
        <v>7.1174840000000001</v>
      </c>
      <c r="D24528" s="429">
        <v>2.7502770000000001</v>
      </c>
      <c r="E24528" s="429">
        <v>4.3672070000000005</v>
      </c>
      <c r="F24528" s="429">
        <v>17.815757999999995</v>
      </c>
    </row>
    <row r="24529" spans="1:6" x14ac:dyDescent="0.3">
      <c r="A24529" s="336">
        <v>77096</v>
      </c>
      <c r="B24529" s="2" t="s">
        <v>295</v>
      </c>
      <c r="C24529" s="429">
        <v>6.9612959999999999</v>
      </c>
      <c r="D24529" s="429">
        <v>3.1105320000000001</v>
      </c>
      <c r="E24529" s="429">
        <v>3.8507639999999999</v>
      </c>
      <c r="F24529" s="429">
        <v>16.689801000000003</v>
      </c>
    </row>
    <row r="24530" spans="1:6" x14ac:dyDescent="0.3">
      <c r="A24530" s="336">
        <v>77098</v>
      </c>
      <c r="B24530" s="2" t="s">
        <v>295</v>
      </c>
      <c r="C24530" s="429">
        <v>6.9036049999999998</v>
      </c>
      <c r="D24530" s="429">
        <v>3.2027030000000001</v>
      </c>
      <c r="E24530" s="429">
        <v>3.7009019999999997</v>
      </c>
      <c r="F24530" s="429">
        <v>16.25915100000001</v>
      </c>
    </row>
    <row r="24531" spans="1:6" x14ac:dyDescent="0.3">
      <c r="A24531" s="336">
        <v>77099</v>
      </c>
      <c r="B24531" s="2" t="s">
        <v>295</v>
      </c>
      <c r="C24531" s="429">
        <v>7.0112259999999997</v>
      </c>
      <c r="D24531" s="429">
        <v>2.9512559999999999</v>
      </c>
      <c r="E24531" s="429">
        <v>4.0599699999999999</v>
      </c>
      <c r="F24531" s="429">
        <v>17.391782000000006</v>
      </c>
    </row>
    <row r="24532" spans="1:6" x14ac:dyDescent="0.3">
      <c r="A24532" s="336">
        <v>77301</v>
      </c>
      <c r="B24532" s="2" t="s">
        <v>295</v>
      </c>
      <c r="C24532" s="429">
        <v>7.119434</v>
      </c>
      <c r="D24532" s="429">
        <v>2.8476699999999999</v>
      </c>
      <c r="E24532" s="429">
        <v>4.2717640000000001</v>
      </c>
      <c r="F24532" s="429">
        <v>15.710052000000005</v>
      </c>
    </row>
    <row r="24533" spans="1:6" x14ac:dyDescent="0.3">
      <c r="A24533" s="336">
        <v>77302</v>
      </c>
      <c r="B24533" s="2" t="s">
        <v>295</v>
      </c>
      <c r="C24533" s="429">
        <v>7.0707399999999998</v>
      </c>
      <c r="D24533" s="429">
        <v>2.9965989999999998</v>
      </c>
      <c r="E24533" s="429">
        <v>4.074141</v>
      </c>
      <c r="F24533" s="429">
        <v>15.049996</v>
      </c>
    </row>
    <row r="24534" spans="1:6" x14ac:dyDescent="0.3">
      <c r="A24534" s="336">
        <v>77303</v>
      </c>
      <c r="B24534" s="2" t="s">
        <v>295</v>
      </c>
      <c r="C24534" s="429">
        <v>7.089912</v>
      </c>
      <c r="D24534" s="429">
        <v>2.8840690000000002</v>
      </c>
      <c r="E24534" s="429">
        <v>4.2058429999999998</v>
      </c>
      <c r="F24534" s="429">
        <v>15.138891000000008</v>
      </c>
    </row>
    <row r="24535" spans="1:6" x14ac:dyDescent="0.3">
      <c r="A24535" s="336">
        <v>77304</v>
      </c>
      <c r="B24535" s="2" t="s">
        <v>295</v>
      </c>
      <c r="C24535" s="429">
        <v>7.1749010000000002</v>
      </c>
      <c r="D24535" s="429">
        <v>2.7221769999999998</v>
      </c>
      <c r="E24535" s="429">
        <v>4.4527239999999999</v>
      </c>
      <c r="F24535" s="429">
        <v>16.541886000000012</v>
      </c>
    </row>
    <row r="24536" spans="1:6" x14ac:dyDescent="0.3">
      <c r="A24536" s="336">
        <v>77306</v>
      </c>
      <c r="B24536" s="2" t="s">
        <v>295</v>
      </c>
      <c r="C24536" s="429">
        <v>7.059094</v>
      </c>
      <c r="D24536" s="429">
        <v>3.0256090000000002</v>
      </c>
      <c r="E24536" s="429">
        <v>4.0334849999999998</v>
      </c>
      <c r="F24536" s="429">
        <v>14.599740000000004</v>
      </c>
    </row>
    <row r="24537" spans="1:6" x14ac:dyDescent="0.3">
      <c r="A24537" s="336">
        <v>77316</v>
      </c>
      <c r="B24537" s="2" t="s">
        <v>295</v>
      </c>
      <c r="C24537" s="429">
        <v>7.2611499999999998</v>
      </c>
      <c r="D24537" s="429">
        <v>2.4968599999999999</v>
      </c>
      <c r="E24537" s="429">
        <v>4.7642899999999999</v>
      </c>
      <c r="F24537" s="429">
        <v>18.061816000000007</v>
      </c>
    </row>
    <row r="24538" spans="1:6" x14ac:dyDescent="0.3">
      <c r="A24538" s="336">
        <v>77318</v>
      </c>
      <c r="B24538" s="2" t="s">
        <v>295</v>
      </c>
      <c r="C24538" s="429">
        <v>7.2337360000000004</v>
      </c>
      <c r="D24538" s="429">
        <v>2.611694</v>
      </c>
      <c r="E24538" s="429">
        <v>4.6220420000000004</v>
      </c>
      <c r="F24538" s="429">
        <v>17.000309000000001</v>
      </c>
    </row>
    <row r="24539" spans="1:6" x14ac:dyDescent="0.3">
      <c r="A24539" s="336">
        <v>77320</v>
      </c>
      <c r="B24539" s="2" t="s">
        <v>295</v>
      </c>
      <c r="C24539" s="429">
        <v>7.4211749999999999</v>
      </c>
      <c r="D24539" s="429">
        <v>2.2859989999999999</v>
      </c>
      <c r="E24539" s="429">
        <v>5.1351759999999995</v>
      </c>
      <c r="F24539" s="429">
        <v>19.001397999999995</v>
      </c>
    </row>
    <row r="24540" spans="1:6" x14ac:dyDescent="0.3">
      <c r="A24540" s="336">
        <v>77327</v>
      </c>
      <c r="B24540" s="2" t="s">
        <v>295</v>
      </c>
      <c r="C24540" s="429">
        <v>6.881583</v>
      </c>
      <c r="D24540" s="429">
        <v>3.50041</v>
      </c>
      <c r="E24540" s="429">
        <v>3.381173</v>
      </c>
      <c r="F24540" s="429">
        <v>10.766949999999994</v>
      </c>
    </row>
    <row r="24541" spans="1:6" x14ac:dyDescent="0.3">
      <c r="A24541" s="336">
        <v>77328</v>
      </c>
      <c r="B24541" s="2" t="s">
        <v>295</v>
      </c>
      <c r="C24541" s="429">
        <v>7.0195980000000002</v>
      </c>
      <c r="D24541" s="429">
        <v>3.0938189999999999</v>
      </c>
      <c r="E24541" s="429">
        <v>3.9257790000000004</v>
      </c>
      <c r="F24541" s="429">
        <v>13.589021000000002</v>
      </c>
    </row>
    <row r="24542" spans="1:6" x14ac:dyDescent="0.3">
      <c r="A24542" s="336">
        <v>77331</v>
      </c>
      <c r="B24542" s="2" t="s">
        <v>295</v>
      </c>
      <c r="C24542" s="429">
        <v>7.067539</v>
      </c>
      <c r="D24542" s="429">
        <v>2.9324819999999998</v>
      </c>
      <c r="E24542" s="429">
        <v>4.1350569999999998</v>
      </c>
      <c r="F24542" s="429">
        <v>14.270036000000005</v>
      </c>
    </row>
    <row r="24543" spans="1:6" x14ac:dyDescent="0.3">
      <c r="A24543" s="336">
        <v>77335</v>
      </c>
      <c r="B24543" s="2" t="s">
        <v>295</v>
      </c>
      <c r="C24543" s="429">
        <v>6.9623160000000004</v>
      </c>
      <c r="D24543" s="429">
        <v>3.155027</v>
      </c>
      <c r="E24543" s="429">
        <v>3.8072890000000004</v>
      </c>
      <c r="F24543" s="429">
        <v>12.687907999999993</v>
      </c>
    </row>
    <row r="24544" spans="1:6" x14ac:dyDescent="0.3">
      <c r="A24544" s="336">
        <v>77336</v>
      </c>
      <c r="B24544" s="2" t="s">
        <v>295</v>
      </c>
      <c r="C24544" s="429">
        <v>6.9056519999999999</v>
      </c>
      <c r="D24544" s="429">
        <v>3.4261680000000001</v>
      </c>
      <c r="E24544" s="429">
        <v>3.4794839999999998</v>
      </c>
      <c r="F24544" s="429">
        <v>12.310203999999999</v>
      </c>
    </row>
    <row r="24545" spans="1:6" x14ac:dyDescent="0.3">
      <c r="A24545" s="336">
        <v>77338</v>
      </c>
      <c r="B24545" s="2" t="s">
        <v>295</v>
      </c>
      <c r="C24545" s="429">
        <v>6.9606149999999998</v>
      </c>
      <c r="D24545" s="429">
        <v>3.2063220000000001</v>
      </c>
      <c r="E24545" s="429">
        <v>3.7542929999999997</v>
      </c>
      <c r="F24545" s="429">
        <v>14.54873700000001</v>
      </c>
    </row>
    <row r="24546" spans="1:6" x14ac:dyDescent="0.3">
      <c r="A24546" s="336">
        <v>77339</v>
      </c>
      <c r="B24546" s="2" t="s">
        <v>295</v>
      </c>
      <c r="C24546" s="429">
        <v>6.9689189999999996</v>
      </c>
      <c r="D24546" s="429">
        <v>3.279191</v>
      </c>
      <c r="E24546" s="429">
        <v>3.6897279999999997</v>
      </c>
      <c r="F24546" s="429">
        <v>13.744202999999999</v>
      </c>
    </row>
    <row r="24547" spans="1:6" x14ac:dyDescent="0.3">
      <c r="A24547" s="336">
        <v>77340</v>
      </c>
      <c r="B24547" s="2" t="s">
        <v>295</v>
      </c>
      <c r="C24547" s="429">
        <v>7.3117279999999996</v>
      </c>
      <c r="D24547" s="429">
        <v>2.4700869999999999</v>
      </c>
      <c r="E24547" s="429">
        <v>4.8416409999999992</v>
      </c>
      <c r="F24547" s="429">
        <v>17.669491000000008</v>
      </c>
    </row>
    <row r="24548" spans="1:6" x14ac:dyDescent="0.3">
      <c r="A24548" s="336">
        <v>77345</v>
      </c>
      <c r="B24548" s="2" t="s">
        <v>295</v>
      </c>
      <c r="C24548" s="429">
        <v>6.9414910000000001</v>
      </c>
      <c r="D24548" s="429">
        <v>3.3503150000000002</v>
      </c>
      <c r="E24548" s="429">
        <v>3.5911759999999999</v>
      </c>
      <c r="F24548" s="429">
        <v>13.046218000000003</v>
      </c>
    </row>
    <row r="24549" spans="1:6" x14ac:dyDescent="0.3">
      <c r="A24549" s="336">
        <v>77346</v>
      </c>
      <c r="B24549" s="2" t="s">
        <v>295</v>
      </c>
      <c r="C24549" s="429">
        <v>6.9081440000000001</v>
      </c>
      <c r="D24549" s="429">
        <v>3.3475480000000002</v>
      </c>
      <c r="E24549" s="429">
        <v>3.5605959999999999</v>
      </c>
      <c r="F24549" s="429">
        <v>13.393994999999983</v>
      </c>
    </row>
    <row r="24550" spans="1:6" x14ac:dyDescent="0.3">
      <c r="A24550" s="336">
        <v>77351</v>
      </c>
      <c r="B24550" s="2" t="s">
        <v>295</v>
      </c>
      <c r="C24550" s="429">
        <v>6.9326460000000001</v>
      </c>
      <c r="D24550" s="429">
        <v>3.1728369999999999</v>
      </c>
      <c r="E24550" s="429">
        <v>3.7598090000000002</v>
      </c>
      <c r="F24550" s="429">
        <v>12.182233999999994</v>
      </c>
    </row>
    <row r="24551" spans="1:6" x14ac:dyDescent="0.3">
      <c r="A24551" s="336">
        <v>77354</v>
      </c>
      <c r="B24551" s="2" t="s">
        <v>295</v>
      </c>
      <c r="C24551" s="429">
        <v>7.2105829999999997</v>
      </c>
      <c r="D24551" s="429">
        <v>2.6039590000000001</v>
      </c>
      <c r="E24551" s="429">
        <v>4.6066240000000001</v>
      </c>
      <c r="F24551" s="429">
        <v>17.608983000000016</v>
      </c>
    </row>
    <row r="24552" spans="1:6" x14ac:dyDescent="0.3">
      <c r="A24552" s="336">
        <v>77355</v>
      </c>
      <c r="B24552" s="2" t="s">
        <v>295</v>
      </c>
      <c r="C24552" s="429">
        <v>7.2342199999999997</v>
      </c>
      <c r="D24552" s="429">
        <v>2.503784</v>
      </c>
      <c r="E24552" s="429">
        <v>4.7304359999999992</v>
      </c>
      <c r="F24552" s="429">
        <v>18.374260999999997</v>
      </c>
    </row>
    <row r="24553" spans="1:6" x14ac:dyDescent="0.3">
      <c r="A24553" s="336">
        <v>77356</v>
      </c>
      <c r="B24553" s="2" t="s">
        <v>295</v>
      </c>
      <c r="C24553" s="429">
        <v>7.3059630000000002</v>
      </c>
      <c r="D24553" s="429">
        <v>2.4185349999999999</v>
      </c>
      <c r="E24553" s="429">
        <v>4.8874279999999999</v>
      </c>
      <c r="F24553" s="429">
        <v>18.349644999999995</v>
      </c>
    </row>
    <row r="24554" spans="1:6" x14ac:dyDescent="0.3">
      <c r="A24554" s="336">
        <v>77357</v>
      </c>
      <c r="B24554" s="2" t="s">
        <v>295</v>
      </c>
      <c r="C24554" s="429">
        <v>6.979241</v>
      </c>
      <c r="D24554" s="429">
        <v>3.2721689999999999</v>
      </c>
      <c r="E24554" s="429">
        <v>3.7070720000000001</v>
      </c>
      <c r="F24554" s="429">
        <v>13.243043</v>
      </c>
    </row>
    <row r="24555" spans="1:6" x14ac:dyDescent="0.3">
      <c r="A24555" s="336">
        <v>77358</v>
      </c>
      <c r="B24555" s="2" t="s">
        <v>295</v>
      </c>
      <c r="C24555" s="429">
        <v>7.2039099999999996</v>
      </c>
      <c r="D24555" s="429">
        <v>2.6802000000000001</v>
      </c>
      <c r="E24555" s="429">
        <v>4.5237099999999995</v>
      </c>
      <c r="F24555" s="429">
        <v>16.177664</v>
      </c>
    </row>
    <row r="24556" spans="1:6" x14ac:dyDescent="0.3">
      <c r="A24556" s="336">
        <v>77359</v>
      </c>
      <c r="B24556" s="2" t="s">
        <v>295</v>
      </c>
      <c r="C24556" s="429">
        <v>7.1811470000000002</v>
      </c>
      <c r="D24556" s="429">
        <v>2.6743700000000001</v>
      </c>
      <c r="E24556" s="429">
        <v>4.5067769999999996</v>
      </c>
      <c r="F24556" s="429">
        <v>15.996436000000003</v>
      </c>
    </row>
    <row r="24557" spans="1:6" x14ac:dyDescent="0.3">
      <c r="A24557" s="336">
        <v>77360</v>
      </c>
      <c r="B24557" s="2" t="s">
        <v>295</v>
      </c>
      <c r="C24557" s="429">
        <v>7.1675560000000003</v>
      </c>
      <c r="D24557" s="429">
        <v>2.6625320000000001</v>
      </c>
      <c r="E24557" s="429">
        <v>4.5050240000000006</v>
      </c>
      <c r="F24557" s="429">
        <v>15.956997000000001</v>
      </c>
    </row>
    <row r="24558" spans="1:6" x14ac:dyDescent="0.3">
      <c r="A24558" s="336">
        <v>77362</v>
      </c>
      <c r="B24558" s="2" t="s">
        <v>295</v>
      </c>
      <c r="C24558" s="429">
        <v>7.202153</v>
      </c>
      <c r="D24558" s="429">
        <v>2.5985870000000002</v>
      </c>
      <c r="E24558" s="429">
        <v>4.6035659999999998</v>
      </c>
      <c r="F24558" s="429">
        <v>17.788245999999994</v>
      </c>
    </row>
    <row r="24559" spans="1:6" x14ac:dyDescent="0.3">
      <c r="A24559" s="336">
        <v>77363</v>
      </c>
      <c r="B24559" s="2" t="s">
        <v>295</v>
      </c>
      <c r="C24559" s="429">
        <v>7.3696520000000003</v>
      </c>
      <c r="D24559" s="429">
        <v>2.2874129999999999</v>
      </c>
      <c r="E24559" s="429">
        <v>5.0822390000000004</v>
      </c>
      <c r="F24559" s="429">
        <v>19.419257000000002</v>
      </c>
    </row>
    <row r="24560" spans="1:6" x14ac:dyDescent="0.3">
      <c r="A24560" s="336">
        <v>77364</v>
      </c>
      <c r="B24560" s="2" t="s">
        <v>295</v>
      </c>
      <c r="C24560" s="429">
        <v>7.1902489999999997</v>
      </c>
      <c r="D24560" s="429">
        <v>2.6252369999999998</v>
      </c>
      <c r="E24560" s="429">
        <v>4.5650119999999994</v>
      </c>
      <c r="F24560" s="429">
        <v>16.305586999999996</v>
      </c>
    </row>
    <row r="24561" spans="1:6" x14ac:dyDescent="0.3">
      <c r="A24561" s="336">
        <v>77365</v>
      </c>
      <c r="B24561" s="2" t="s">
        <v>295</v>
      </c>
      <c r="C24561" s="429">
        <v>7.0074899999999998</v>
      </c>
      <c r="D24561" s="429">
        <v>3.1744020000000002</v>
      </c>
      <c r="E24561" s="429">
        <v>3.8330879999999996</v>
      </c>
      <c r="F24561" s="429">
        <v>14.321490999999988</v>
      </c>
    </row>
    <row r="24562" spans="1:6" x14ac:dyDescent="0.3">
      <c r="A24562" s="336">
        <v>77371</v>
      </c>
      <c r="B24562" s="2" t="s">
        <v>295</v>
      </c>
      <c r="C24562" s="429">
        <v>6.9655930000000001</v>
      </c>
      <c r="D24562" s="429">
        <v>3.2299880000000001</v>
      </c>
      <c r="E24562" s="429">
        <v>3.7356050000000001</v>
      </c>
      <c r="F24562" s="429">
        <v>12.369409999999995</v>
      </c>
    </row>
    <row r="24563" spans="1:6" x14ac:dyDescent="0.3">
      <c r="A24563" s="336">
        <v>77372</v>
      </c>
      <c r="B24563" s="2" t="s">
        <v>295</v>
      </c>
      <c r="C24563" s="429">
        <v>6.9824080000000004</v>
      </c>
      <c r="D24563" s="429">
        <v>3.2416860000000001</v>
      </c>
      <c r="E24563" s="429">
        <v>3.7407220000000003</v>
      </c>
      <c r="F24563" s="429">
        <v>13.106198999999989</v>
      </c>
    </row>
    <row r="24564" spans="1:6" x14ac:dyDescent="0.3">
      <c r="A24564" s="336">
        <v>77373</v>
      </c>
      <c r="B24564" s="2" t="s">
        <v>295</v>
      </c>
      <c r="C24564" s="429">
        <v>6.9974239999999996</v>
      </c>
      <c r="D24564" s="429">
        <v>3.0529769999999998</v>
      </c>
      <c r="E24564" s="429">
        <v>3.9444469999999998</v>
      </c>
      <c r="F24564" s="429">
        <v>15.363880999999992</v>
      </c>
    </row>
    <row r="24565" spans="1:6" x14ac:dyDescent="0.3">
      <c r="A24565" s="336">
        <v>77375</v>
      </c>
      <c r="B24565" s="2" t="s">
        <v>295</v>
      </c>
      <c r="C24565" s="429">
        <v>7.1543400000000004</v>
      </c>
      <c r="D24565" s="429">
        <v>2.7500599999999999</v>
      </c>
      <c r="E24565" s="429">
        <v>4.40428</v>
      </c>
      <c r="F24565" s="429">
        <v>17.057842999999984</v>
      </c>
    </row>
    <row r="24566" spans="1:6" x14ac:dyDescent="0.3">
      <c r="A24566" s="336">
        <v>77377</v>
      </c>
      <c r="B24566" s="2" t="s">
        <v>295</v>
      </c>
      <c r="C24566" s="429">
        <v>7.1712220000000002</v>
      </c>
      <c r="D24566" s="429">
        <v>2.6350250000000002</v>
      </c>
      <c r="E24566" s="429">
        <v>4.5361969999999996</v>
      </c>
      <c r="F24566" s="429">
        <v>17.82873</v>
      </c>
    </row>
    <row r="24567" spans="1:6" x14ac:dyDescent="0.3">
      <c r="A24567" s="336">
        <v>77378</v>
      </c>
      <c r="B24567" s="2" t="s">
        <v>295</v>
      </c>
      <c r="C24567" s="429">
        <v>7.1288780000000003</v>
      </c>
      <c r="D24567" s="429">
        <v>2.8089309999999998</v>
      </c>
      <c r="E24567" s="429">
        <v>4.3199470000000009</v>
      </c>
      <c r="F24567" s="429">
        <v>15.419048999999994</v>
      </c>
    </row>
    <row r="24568" spans="1:6" x14ac:dyDescent="0.3">
      <c r="A24568" s="336">
        <v>77379</v>
      </c>
      <c r="B24568" s="2" t="s">
        <v>295</v>
      </c>
      <c r="C24568" s="429">
        <v>7.092212</v>
      </c>
      <c r="D24568" s="429">
        <v>2.8598159999999999</v>
      </c>
      <c r="E24568" s="429">
        <v>4.2323959999999996</v>
      </c>
      <c r="F24568" s="429">
        <v>16.666764000000001</v>
      </c>
    </row>
    <row r="24569" spans="1:6" x14ac:dyDescent="0.3">
      <c r="A24569" s="336">
        <v>77380</v>
      </c>
      <c r="B24569" s="2" t="s">
        <v>295</v>
      </c>
      <c r="C24569" s="429">
        <v>7.076155</v>
      </c>
      <c r="D24569" s="429">
        <v>2.8964449999999999</v>
      </c>
      <c r="E24569" s="429">
        <v>4.17971</v>
      </c>
      <c r="F24569" s="429">
        <v>16.033737999999992</v>
      </c>
    </row>
    <row r="24570" spans="1:6" x14ac:dyDescent="0.3">
      <c r="A24570" s="336">
        <v>77381</v>
      </c>
      <c r="B24570" s="2" t="s">
        <v>295</v>
      </c>
      <c r="C24570" s="429">
        <v>7.1176899999999996</v>
      </c>
      <c r="D24570" s="429">
        <v>2.8262909999999999</v>
      </c>
      <c r="E24570" s="429">
        <v>4.2913990000000002</v>
      </c>
      <c r="F24570" s="429">
        <v>16.315201000000002</v>
      </c>
    </row>
    <row r="24571" spans="1:6" x14ac:dyDescent="0.3">
      <c r="A24571" s="336">
        <v>77382</v>
      </c>
      <c r="B24571" s="2" t="s">
        <v>295</v>
      </c>
      <c r="C24571" s="429">
        <v>7.1522800000000002</v>
      </c>
      <c r="D24571" s="429">
        <v>2.7521339999999999</v>
      </c>
      <c r="E24571" s="429">
        <v>4.4001460000000003</v>
      </c>
      <c r="F24571" s="429">
        <v>16.700116000000001</v>
      </c>
    </row>
    <row r="24572" spans="1:6" x14ac:dyDescent="0.3">
      <c r="A24572" s="336">
        <v>77384</v>
      </c>
      <c r="B24572" s="2" t="s">
        <v>295</v>
      </c>
      <c r="C24572" s="429">
        <v>7.1361790000000003</v>
      </c>
      <c r="D24572" s="429">
        <v>2.8001290000000001</v>
      </c>
      <c r="E24572" s="429">
        <v>4.3360500000000002</v>
      </c>
      <c r="F24572" s="429">
        <v>16.285243000000008</v>
      </c>
    </row>
    <row r="24573" spans="1:6" x14ac:dyDescent="0.3">
      <c r="A24573" s="336">
        <v>77385</v>
      </c>
      <c r="B24573" s="2" t="s">
        <v>295</v>
      </c>
      <c r="C24573" s="429">
        <v>7.0764110000000002</v>
      </c>
      <c r="D24573" s="429">
        <v>2.9275500000000001</v>
      </c>
      <c r="E24573" s="429">
        <v>4.1488610000000001</v>
      </c>
      <c r="F24573" s="429">
        <v>15.650569000000011</v>
      </c>
    </row>
    <row r="24574" spans="1:6" x14ac:dyDescent="0.3">
      <c r="A24574" s="336">
        <v>77386</v>
      </c>
      <c r="B24574" s="2" t="s">
        <v>295</v>
      </c>
      <c r="C24574" s="429">
        <v>7.0225809999999997</v>
      </c>
      <c r="D24574" s="429">
        <v>3.031126</v>
      </c>
      <c r="E24574" s="429">
        <v>3.9914549999999998</v>
      </c>
      <c r="F24574" s="429">
        <v>15.240750999999989</v>
      </c>
    </row>
    <row r="24575" spans="1:6" x14ac:dyDescent="0.3">
      <c r="A24575" s="336">
        <v>77388</v>
      </c>
      <c r="B24575" s="2" t="s">
        <v>295</v>
      </c>
      <c r="C24575" s="429">
        <v>7.0432579999999998</v>
      </c>
      <c r="D24575" s="429">
        <v>2.9393250000000002</v>
      </c>
      <c r="E24575" s="429">
        <v>4.1039329999999996</v>
      </c>
      <c r="F24575" s="429">
        <v>16.089346999999997</v>
      </c>
    </row>
    <row r="24576" spans="1:6" x14ac:dyDescent="0.3">
      <c r="A24576" s="336">
        <v>77389</v>
      </c>
      <c r="B24576" s="2" t="s">
        <v>295</v>
      </c>
      <c r="C24576" s="429">
        <v>7.0987840000000002</v>
      </c>
      <c r="D24576" s="429">
        <v>2.8518370000000002</v>
      </c>
      <c r="E24576" s="429">
        <v>4.2469470000000005</v>
      </c>
      <c r="F24576" s="429">
        <v>16.370114000000001</v>
      </c>
    </row>
    <row r="24577" spans="1:6" x14ac:dyDescent="0.3">
      <c r="A24577" s="336">
        <v>77396</v>
      </c>
      <c r="B24577" s="2" t="s">
        <v>295</v>
      </c>
      <c r="C24577" s="429">
        <v>6.920388</v>
      </c>
      <c r="D24577" s="429">
        <v>3.2587299999999999</v>
      </c>
      <c r="E24577" s="429">
        <v>3.6616580000000001</v>
      </c>
      <c r="F24577" s="429">
        <v>14.434596999999997</v>
      </c>
    </row>
    <row r="24578" spans="1:6" x14ac:dyDescent="0.3">
      <c r="A24578" s="336">
        <v>77401</v>
      </c>
      <c r="B24578" s="2" t="s">
        <v>295</v>
      </c>
      <c r="C24578" s="429">
        <v>6.9458529999999996</v>
      </c>
      <c r="D24578" s="429">
        <v>3.1333030000000002</v>
      </c>
      <c r="E24578" s="429">
        <v>3.8125499999999994</v>
      </c>
      <c r="F24578" s="429">
        <v>16.569581999999997</v>
      </c>
    </row>
    <row r="24579" spans="1:6" x14ac:dyDescent="0.3">
      <c r="A24579" s="336">
        <v>77406</v>
      </c>
      <c r="B24579" s="2" t="s">
        <v>295</v>
      </c>
      <c r="C24579" s="429">
        <v>7.1450940000000003</v>
      </c>
      <c r="D24579" s="429">
        <v>2.6328320000000001</v>
      </c>
      <c r="E24579" s="429">
        <v>4.5122619999999998</v>
      </c>
      <c r="F24579" s="429">
        <v>19.016151999999998</v>
      </c>
    </row>
    <row r="24580" spans="1:6" x14ac:dyDescent="0.3">
      <c r="A24580" s="336">
        <v>77407</v>
      </c>
      <c r="B24580" s="2" t="s">
        <v>295</v>
      </c>
      <c r="C24580" s="429">
        <v>7.1000370000000004</v>
      </c>
      <c r="D24580" s="429">
        <v>2.7502439999999999</v>
      </c>
      <c r="E24580" s="429">
        <v>4.349793</v>
      </c>
      <c r="F24580" s="429">
        <v>18.36508700000001</v>
      </c>
    </row>
    <row r="24581" spans="1:6" x14ac:dyDescent="0.3">
      <c r="A24581" s="336">
        <v>77414</v>
      </c>
      <c r="B24581" s="2" t="s">
        <v>295</v>
      </c>
      <c r="C24581" s="429">
        <v>6.977881</v>
      </c>
      <c r="D24581" s="429">
        <v>2.6782910000000002</v>
      </c>
      <c r="E24581" s="429">
        <v>4.2995900000000002</v>
      </c>
      <c r="F24581" s="429">
        <v>20.149784999999994</v>
      </c>
    </row>
    <row r="24582" spans="1:6" x14ac:dyDescent="0.3">
      <c r="A24582" s="336">
        <v>77417</v>
      </c>
      <c r="B24582" s="2" t="s">
        <v>295</v>
      </c>
      <c r="C24582" s="429">
        <v>7.1839040000000001</v>
      </c>
      <c r="D24582" s="429">
        <v>2.448966</v>
      </c>
      <c r="E24582" s="429">
        <v>4.7349379999999996</v>
      </c>
      <c r="F24582" s="429">
        <v>20.368888999999996</v>
      </c>
    </row>
    <row r="24583" spans="1:6" x14ac:dyDescent="0.3">
      <c r="A24583" s="336">
        <v>77418</v>
      </c>
      <c r="B24583" s="2" t="s">
        <v>295</v>
      </c>
      <c r="C24583" s="429">
        <v>7.6150460000000004</v>
      </c>
      <c r="D24583" s="429">
        <v>1.8402270000000001</v>
      </c>
      <c r="E24583" s="429">
        <v>5.7748190000000008</v>
      </c>
      <c r="F24583" s="429">
        <v>23.148186000000003</v>
      </c>
    </row>
    <row r="24584" spans="1:6" x14ac:dyDescent="0.3">
      <c r="A24584" s="336">
        <v>77419</v>
      </c>
      <c r="B24584" s="2" t="s">
        <v>295</v>
      </c>
      <c r="C24584" s="429">
        <v>7.1512440000000002</v>
      </c>
      <c r="D24584" s="429">
        <v>2.6047950000000002</v>
      </c>
      <c r="E24584" s="429">
        <v>4.546449</v>
      </c>
      <c r="F24584" s="429">
        <v>21.255987999999988</v>
      </c>
    </row>
    <row r="24585" spans="1:6" x14ac:dyDescent="0.3">
      <c r="A24585" s="336">
        <v>77420</v>
      </c>
      <c r="B24585" s="2" t="s">
        <v>295</v>
      </c>
      <c r="C24585" s="429">
        <v>7.1007809999999996</v>
      </c>
      <c r="D24585" s="429">
        <v>2.5291950000000001</v>
      </c>
      <c r="E24585" s="429">
        <v>4.5715859999999999</v>
      </c>
      <c r="F24585" s="429">
        <v>20.349714999999996</v>
      </c>
    </row>
    <row r="24586" spans="1:6" x14ac:dyDescent="0.3">
      <c r="A24586" s="336">
        <v>77422</v>
      </c>
      <c r="B24586" s="2" t="s">
        <v>295</v>
      </c>
      <c r="C24586" s="429">
        <v>6.8899359999999996</v>
      </c>
      <c r="D24586" s="429">
        <v>2.8077939999999999</v>
      </c>
      <c r="E24586" s="429">
        <v>4.0821419999999993</v>
      </c>
      <c r="F24586" s="429">
        <v>19.398374000000004</v>
      </c>
    </row>
    <row r="24587" spans="1:6" x14ac:dyDescent="0.3">
      <c r="A24587" s="336">
        <v>77423</v>
      </c>
      <c r="B24587" s="2" t="s">
        <v>295</v>
      </c>
      <c r="C24587" s="429">
        <v>7.3321610000000002</v>
      </c>
      <c r="D24587" s="429">
        <v>2.2906040000000001</v>
      </c>
      <c r="E24587" s="429">
        <v>5.0415570000000001</v>
      </c>
      <c r="F24587" s="429">
        <v>20.638694000000008</v>
      </c>
    </row>
    <row r="24588" spans="1:6" x14ac:dyDescent="0.3">
      <c r="A24588" s="336">
        <v>77426</v>
      </c>
      <c r="B24588" s="2" t="s">
        <v>295</v>
      </c>
      <c r="C24588" s="429">
        <v>7.6688549999999998</v>
      </c>
      <c r="D24588" s="429">
        <v>1.81331</v>
      </c>
      <c r="E24588" s="429">
        <v>5.8555449999999993</v>
      </c>
      <c r="F24588" s="429">
        <v>22.982225000000007</v>
      </c>
    </row>
    <row r="24589" spans="1:6" x14ac:dyDescent="0.3">
      <c r="A24589" s="336">
        <v>77429</v>
      </c>
      <c r="B24589" s="2" t="s">
        <v>295</v>
      </c>
      <c r="C24589" s="429">
        <v>7.1412680000000002</v>
      </c>
      <c r="D24589" s="429">
        <v>2.7083940000000002</v>
      </c>
      <c r="E24589" s="429">
        <v>4.432874</v>
      </c>
      <c r="F24589" s="429">
        <v>17.720149000000013</v>
      </c>
    </row>
    <row r="24590" spans="1:6" x14ac:dyDescent="0.3">
      <c r="A24590" s="336">
        <v>77430</v>
      </c>
      <c r="B24590" s="2" t="s">
        <v>295</v>
      </c>
      <c r="C24590" s="429">
        <v>6.9936769999999999</v>
      </c>
      <c r="D24590" s="429">
        <v>2.7802470000000001</v>
      </c>
      <c r="E24590" s="429">
        <v>4.2134299999999998</v>
      </c>
      <c r="F24590" s="429">
        <v>18.907088000000009</v>
      </c>
    </row>
    <row r="24591" spans="1:6" x14ac:dyDescent="0.3">
      <c r="A24591" s="336">
        <v>77432</v>
      </c>
      <c r="B24591" s="2" t="s">
        <v>295</v>
      </c>
      <c r="C24591" s="429">
        <v>7.1018910000000002</v>
      </c>
      <c r="D24591" s="429">
        <v>2.3281040000000002</v>
      </c>
      <c r="E24591" s="429">
        <v>4.7737870000000004</v>
      </c>
      <c r="F24591" s="429">
        <v>21.840337000000005</v>
      </c>
    </row>
    <row r="24592" spans="1:6" x14ac:dyDescent="0.3">
      <c r="A24592" s="336">
        <v>77433</v>
      </c>
      <c r="B24592" s="2" t="s">
        <v>295</v>
      </c>
      <c r="C24592" s="429">
        <v>7.1828320000000003</v>
      </c>
      <c r="D24592" s="429">
        <v>2.6078920000000001</v>
      </c>
      <c r="E24592" s="429">
        <v>4.5749399999999998</v>
      </c>
      <c r="F24592" s="429">
        <v>18.395355000000002</v>
      </c>
    </row>
    <row r="24593" spans="1:6" x14ac:dyDescent="0.3">
      <c r="A24593" s="336">
        <v>77434</v>
      </c>
      <c r="B24593" s="2" t="s">
        <v>295</v>
      </c>
      <c r="C24593" s="429">
        <v>7.4432580000000002</v>
      </c>
      <c r="D24593" s="429">
        <v>2.0539260000000001</v>
      </c>
      <c r="E24593" s="429">
        <v>5.3893319999999996</v>
      </c>
      <c r="F24593" s="429">
        <v>23.281587999999985</v>
      </c>
    </row>
    <row r="24594" spans="1:6" x14ac:dyDescent="0.3">
      <c r="A24594" s="336">
        <v>77435</v>
      </c>
      <c r="B24594" s="2" t="s">
        <v>295</v>
      </c>
      <c r="C24594" s="429">
        <v>7.3038299999999996</v>
      </c>
      <c r="D24594" s="429">
        <v>2.245409</v>
      </c>
      <c r="E24594" s="429">
        <v>5.0584209999999992</v>
      </c>
      <c r="F24594" s="429">
        <v>21.874206999999998</v>
      </c>
    </row>
    <row r="24595" spans="1:6" x14ac:dyDescent="0.3">
      <c r="A24595" s="336">
        <v>77437</v>
      </c>
      <c r="B24595" s="2" t="s">
        <v>295</v>
      </c>
      <c r="C24595" s="429">
        <v>7.1986889999999999</v>
      </c>
      <c r="D24595" s="429">
        <v>2.2786909999999998</v>
      </c>
      <c r="E24595" s="429">
        <v>4.9199979999999996</v>
      </c>
      <c r="F24595" s="429">
        <v>22.204721000000006</v>
      </c>
    </row>
    <row r="24596" spans="1:6" x14ac:dyDescent="0.3">
      <c r="A24596" s="336">
        <v>77440</v>
      </c>
      <c r="B24596" s="2" t="s">
        <v>295</v>
      </c>
      <c r="C24596" s="429">
        <v>7.0693210000000004</v>
      </c>
      <c r="D24596" s="429">
        <v>2.647119</v>
      </c>
      <c r="E24596" s="429">
        <v>4.4222020000000004</v>
      </c>
      <c r="F24596" s="429">
        <v>20.596673000000003</v>
      </c>
    </row>
    <row r="24597" spans="1:6" x14ac:dyDescent="0.3">
      <c r="A24597" s="336">
        <v>77441</v>
      </c>
      <c r="B24597" s="2" t="s">
        <v>295</v>
      </c>
      <c r="C24597" s="429">
        <v>7.2356660000000002</v>
      </c>
      <c r="D24597" s="429">
        <v>2.4298329999999999</v>
      </c>
      <c r="E24597" s="429">
        <v>4.8058329999999998</v>
      </c>
      <c r="F24597" s="429">
        <v>20.081317999999996</v>
      </c>
    </row>
    <row r="24598" spans="1:6" x14ac:dyDescent="0.3">
      <c r="A24598" s="336">
        <v>77442</v>
      </c>
      <c r="B24598" s="2" t="s">
        <v>295</v>
      </c>
      <c r="C24598" s="429">
        <v>7.4854620000000001</v>
      </c>
      <c r="D24598" s="429">
        <v>2.0457160000000001</v>
      </c>
      <c r="E24598" s="429">
        <v>5.4397459999999995</v>
      </c>
      <c r="F24598" s="429">
        <v>24.687214000000004</v>
      </c>
    </row>
    <row r="24599" spans="1:6" x14ac:dyDescent="0.3">
      <c r="A24599" s="336">
        <v>77444</v>
      </c>
      <c r="B24599" s="2" t="s">
        <v>295</v>
      </c>
      <c r="C24599" s="429">
        <v>7.0441349999999998</v>
      </c>
      <c r="D24599" s="429">
        <v>2.6871139999999998</v>
      </c>
      <c r="E24599" s="429">
        <v>4.3570209999999996</v>
      </c>
      <c r="F24599" s="429">
        <v>19.335439999999991</v>
      </c>
    </row>
    <row r="24600" spans="1:6" x14ac:dyDescent="0.3">
      <c r="A24600" s="336">
        <v>77445</v>
      </c>
      <c r="B24600" s="2" t="s">
        <v>295</v>
      </c>
      <c r="C24600" s="429">
        <v>7.5383550000000001</v>
      </c>
      <c r="D24600" s="429">
        <v>2.039085</v>
      </c>
      <c r="E24600" s="429">
        <v>5.4992700000000001</v>
      </c>
      <c r="F24600" s="429">
        <v>21.611291000000001</v>
      </c>
    </row>
    <row r="24601" spans="1:6" x14ac:dyDescent="0.3">
      <c r="A24601" s="336">
        <v>77447</v>
      </c>
      <c r="B24601" s="2" t="s">
        <v>295</v>
      </c>
      <c r="C24601" s="429">
        <v>7.2645160000000004</v>
      </c>
      <c r="D24601" s="429">
        <v>2.4379110000000002</v>
      </c>
      <c r="E24601" s="429">
        <v>4.8266050000000007</v>
      </c>
      <c r="F24601" s="429">
        <v>19.087804999999996</v>
      </c>
    </row>
    <row r="24602" spans="1:6" x14ac:dyDescent="0.3">
      <c r="A24602" s="336">
        <v>77449</v>
      </c>
      <c r="B24602" s="2" t="s">
        <v>295</v>
      </c>
      <c r="C24602" s="429">
        <v>7.1555169999999997</v>
      </c>
      <c r="D24602" s="429">
        <v>2.6587149999999999</v>
      </c>
      <c r="E24602" s="429">
        <v>4.4968019999999997</v>
      </c>
      <c r="F24602" s="429">
        <v>18.468779999999995</v>
      </c>
    </row>
    <row r="24603" spans="1:6" x14ac:dyDescent="0.3">
      <c r="A24603" s="336">
        <v>77450</v>
      </c>
      <c r="B24603" s="2" t="s">
        <v>295</v>
      </c>
      <c r="C24603" s="429">
        <v>7.1289119999999997</v>
      </c>
      <c r="D24603" s="429">
        <v>2.6893370000000001</v>
      </c>
      <c r="E24603" s="429">
        <v>4.4395749999999996</v>
      </c>
      <c r="F24603" s="429">
        <v>18.551816000000002</v>
      </c>
    </row>
    <row r="24604" spans="1:6" x14ac:dyDescent="0.3">
      <c r="A24604" s="336">
        <v>77455</v>
      </c>
      <c r="B24604" s="2" t="s">
        <v>295</v>
      </c>
      <c r="C24604" s="429">
        <v>7.3064169999999997</v>
      </c>
      <c r="D24604" s="429">
        <v>2.2301150000000001</v>
      </c>
      <c r="E24604" s="429">
        <v>5.0763020000000001</v>
      </c>
      <c r="F24604" s="429">
        <v>23.64821899999999</v>
      </c>
    </row>
    <row r="24605" spans="1:6" x14ac:dyDescent="0.3">
      <c r="A24605" s="336">
        <v>77456</v>
      </c>
      <c r="B24605" s="2" t="s">
        <v>295</v>
      </c>
      <c r="C24605" s="429">
        <v>7.105092</v>
      </c>
      <c r="D24605" s="429">
        <v>2.501763</v>
      </c>
      <c r="E24605" s="429">
        <v>4.6033290000000004</v>
      </c>
      <c r="F24605" s="429">
        <v>21.026827999999995</v>
      </c>
    </row>
    <row r="24606" spans="1:6" x14ac:dyDescent="0.3">
      <c r="A24606" s="336">
        <v>77457</v>
      </c>
      <c r="B24606" s="2" t="s">
        <v>295</v>
      </c>
      <c r="C24606" s="429">
        <v>6.9859640000000001</v>
      </c>
      <c r="D24606" s="429">
        <v>2.7099440000000001</v>
      </c>
      <c r="E24606" s="429">
        <v>4.2760199999999999</v>
      </c>
      <c r="F24606" s="429">
        <v>20.460593000000003</v>
      </c>
    </row>
    <row r="24607" spans="1:6" x14ac:dyDescent="0.3">
      <c r="A24607" s="336">
        <v>77458</v>
      </c>
      <c r="B24607" s="2" t="s">
        <v>295</v>
      </c>
      <c r="C24607" s="429">
        <v>7.1519469999999998</v>
      </c>
      <c r="D24607" s="429">
        <v>2.447333</v>
      </c>
      <c r="E24607" s="429">
        <v>4.7046139999999994</v>
      </c>
      <c r="F24607" s="429">
        <v>21.812899999999999</v>
      </c>
    </row>
    <row r="24608" spans="1:6" x14ac:dyDescent="0.3">
      <c r="A24608" s="336">
        <v>77459</v>
      </c>
      <c r="B24608" s="2" t="s">
        <v>295</v>
      </c>
      <c r="C24608" s="429">
        <v>6.9714320000000001</v>
      </c>
      <c r="D24608" s="429">
        <v>3.0183719999999998</v>
      </c>
      <c r="E24608" s="429">
        <v>3.9530600000000002</v>
      </c>
      <c r="F24608" s="429">
        <v>17.348517999999991</v>
      </c>
    </row>
    <row r="24609" spans="1:6" x14ac:dyDescent="0.3">
      <c r="A24609" s="336">
        <v>77461</v>
      </c>
      <c r="B24609" s="2" t="s">
        <v>295</v>
      </c>
      <c r="C24609" s="429">
        <v>7.0781179999999999</v>
      </c>
      <c r="D24609" s="429">
        <v>2.6580870000000001</v>
      </c>
      <c r="E24609" s="429">
        <v>4.4200309999999998</v>
      </c>
      <c r="F24609" s="429">
        <v>19.423089999999995</v>
      </c>
    </row>
    <row r="24610" spans="1:6" x14ac:dyDescent="0.3">
      <c r="A24610" s="336">
        <v>77465</v>
      </c>
      <c r="B24610" s="2" t="s">
        <v>295</v>
      </c>
      <c r="C24610" s="429">
        <v>7.080463</v>
      </c>
      <c r="D24610" s="429">
        <v>2.7227109999999999</v>
      </c>
      <c r="E24610" s="429">
        <v>4.3577519999999996</v>
      </c>
      <c r="F24610" s="429">
        <v>20.692753999999994</v>
      </c>
    </row>
    <row r="24611" spans="1:6" x14ac:dyDescent="0.3">
      <c r="A24611" s="336">
        <v>77468</v>
      </c>
      <c r="B24611" s="2" t="s">
        <v>295</v>
      </c>
      <c r="C24611" s="429">
        <v>7.0635500000000002</v>
      </c>
      <c r="D24611" s="429">
        <v>2.5832359999999999</v>
      </c>
      <c r="E24611" s="429">
        <v>4.4803139999999999</v>
      </c>
      <c r="F24611" s="429">
        <v>20.089345999999999</v>
      </c>
    </row>
    <row r="24612" spans="1:6" x14ac:dyDescent="0.3">
      <c r="A24612" s="336">
        <v>77469</v>
      </c>
      <c r="B24612" s="2" t="s">
        <v>295</v>
      </c>
      <c r="C24612" s="429">
        <v>7.041906</v>
      </c>
      <c r="D24612" s="429">
        <v>2.8104800000000001</v>
      </c>
      <c r="E24612" s="429">
        <v>4.2314259999999999</v>
      </c>
      <c r="F24612" s="429">
        <v>18.493003999999999</v>
      </c>
    </row>
    <row r="24613" spans="1:6" x14ac:dyDescent="0.3">
      <c r="A24613" s="336">
        <v>77471</v>
      </c>
      <c r="B24613" s="2" t="s">
        <v>295</v>
      </c>
      <c r="C24613" s="429">
        <v>7.1518709999999999</v>
      </c>
      <c r="D24613" s="429">
        <v>2.5600339999999999</v>
      </c>
      <c r="E24613" s="429">
        <v>4.5918369999999999</v>
      </c>
      <c r="F24613" s="429">
        <v>19.574610999999997</v>
      </c>
    </row>
    <row r="24614" spans="1:6" x14ac:dyDescent="0.3">
      <c r="A24614" s="336">
        <v>77474</v>
      </c>
      <c r="B24614" s="2" t="s">
        <v>295</v>
      </c>
      <c r="C24614" s="429">
        <v>7.4468329999999998</v>
      </c>
      <c r="D24614" s="429">
        <v>2.0652119999999998</v>
      </c>
      <c r="E24614" s="429">
        <v>5.381621</v>
      </c>
      <c r="F24614" s="429">
        <v>22.296051000000006</v>
      </c>
    </row>
    <row r="24615" spans="1:6" x14ac:dyDescent="0.3">
      <c r="A24615" s="336">
        <v>77477</v>
      </c>
      <c r="B24615" s="2" t="s">
        <v>295</v>
      </c>
      <c r="C24615" s="429">
        <v>6.9885159999999997</v>
      </c>
      <c r="D24615" s="429">
        <v>2.9920110000000002</v>
      </c>
      <c r="E24615" s="429">
        <v>3.9965049999999995</v>
      </c>
      <c r="F24615" s="429">
        <v>17.286870999999991</v>
      </c>
    </row>
    <row r="24616" spans="1:6" x14ac:dyDescent="0.3">
      <c r="A24616" s="336">
        <v>77478</v>
      </c>
      <c r="B24616" s="2" t="s">
        <v>295</v>
      </c>
      <c r="C24616" s="429">
        <v>7.0081239999999996</v>
      </c>
      <c r="D24616" s="429">
        <v>2.9296350000000002</v>
      </c>
      <c r="E24616" s="429">
        <v>4.0784889999999994</v>
      </c>
      <c r="F24616" s="429">
        <v>17.594269000000004</v>
      </c>
    </row>
    <row r="24617" spans="1:6" x14ac:dyDescent="0.3">
      <c r="A24617" s="336">
        <v>77479</v>
      </c>
      <c r="B24617" s="2" t="s">
        <v>295</v>
      </c>
      <c r="C24617" s="429">
        <v>7.0228580000000003</v>
      </c>
      <c r="D24617" s="429">
        <v>2.8884780000000001</v>
      </c>
      <c r="E24617" s="429">
        <v>4.1343800000000002</v>
      </c>
      <c r="F24617" s="429">
        <v>17.905560000000001</v>
      </c>
    </row>
    <row r="24618" spans="1:6" x14ac:dyDescent="0.3">
      <c r="A24618" s="336">
        <v>77480</v>
      </c>
      <c r="B24618" s="2" t="s">
        <v>295</v>
      </c>
      <c r="C24618" s="429">
        <v>6.9848869999999996</v>
      </c>
      <c r="D24618" s="429">
        <v>2.7129089999999998</v>
      </c>
      <c r="E24618" s="429">
        <v>4.2719779999999998</v>
      </c>
      <c r="F24618" s="429">
        <v>19.573973000000002</v>
      </c>
    </row>
    <row r="24619" spans="1:6" x14ac:dyDescent="0.3">
      <c r="A24619" s="336">
        <v>77482</v>
      </c>
      <c r="B24619" s="2" t="s">
        <v>295</v>
      </c>
      <c r="C24619" s="429">
        <v>7.0455059999999996</v>
      </c>
      <c r="D24619" s="429">
        <v>2.5953379999999999</v>
      </c>
      <c r="E24619" s="429">
        <v>4.4501679999999997</v>
      </c>
      <c r="F24619" s="429">
        <v>20.108447000000012</v>
      </c>
    </row>
    <row r="24620" spans="1:6" x14ac:dyDescent="0.3">
      <c r="A24620" s="336">
        <v>77483</v>
      </c>
      <c r="B24620" s="2" t="s">
        <v>295</v>
      </c>
      <c r="C24620" s="429">
        <v>7.0125149999999996</v>
      </c>
      <c r="D24620" s="429">
        <v>2.6760999999999999</v>
      </c>
      <c r="E24620" s="429">
        <v>4.3364149999999997</v>
      </c>
      <c r="F24620" s="429">
        <v>20.369174999999991</v>
      </c>
    </row>
    <row r="24621" spans="1:6" x14ac:dyDescent="0.3">
      <c r="A24621" s="336">
        <v>77484</v>
      </c>
      <c r="B24621" s="2" t="s">
        <v>295</v>
      </c>
      <c r="C24621" s="429">
        <v>7.3898989999999998</v>
      </c>
      <c r="D24621" s="429">
        <v>2.250483</v>
      </c>
      <c r="E24621" s="429">
        <v>5.1394159999999998</v>
      </c>
      <c r="F24621" s="429">
        <v>20.133585000000004</v>
      </c>
    </row>
    <row r="24622" spans="1:6" x14ac:dyDescent="0.3">
      <c r="A24622" s="336">
        <v>77485</v>
      </c>
      <c r="B24622" s="2" t="s">
        <v>295</v>
      </c>
      <c r="C24622" s="429">
        <v>7.2890670000000002</v>
      </c>
      <c r="D24622" s="429">
        <v>2.3219379999999998</v>
      </c>
      <c r="E24622" s="429">
        <v>4.9671289999999999</v>
      </c>
      <c r="F24622" s="429">
        <v>20.899141</v>
      </c>
    </row>
    <row r="24623" spans="1:6" x14ac:dyDescent="0.3">
      <c r="A24623" s="336">
        <v>77486</v>
      </c>
      <c r="B24623" s="2" t="s">
        <v>295</v>
      </c>
      <c r="C24623" s="429">
        <v>6.9662839999999999</v>
      </c>
      <c r="D24623" s="429">
        <v>2.775401</v>
      </c>
      <c r="E24623" s="429">
        <v>4.1908829999999995</v>
      </c>
      <c r="F24623" s="429">
        <v>19.090870000000002</v>
      </c>
    </row>
    <row r="24624" spans="1:6" x14ac:dyDescent="0.3">
      <c r="A24624" s="336">
        <v>77488</v>
      </c>
      <c r="B24624" s="2" t="s">
        <v>295</v>
      </c>
      <c r="C24624" s="429">
        <v>7.1880199999999999</v>
      </c>
      <c r="D24624" s="429">
        <v>2.3766569999999998</v>
      </c>
      <c r="E24624" s="429">
        <v>4.8113630000000001</v>
      </c>
      <c r="F24624" s="429">
        <v>21.210382000000003</v>
      </c>
    </row>
    <row r="24625" spans="1:6" x14ac:dyDescent="0.3">
      <c r="A24625" s="336">
        <v>77489</v>
      </c>
      <c r="B24625" s="2" t="s">
        <v>295</v>
      </c>
      <c r="C24625" s="429">
        <v>6.9771450000000002</v>
      </c>
      <c r="D24625" s="429">
        <v>3.0659049999999999</v>
      </c>
      <c r="E24625" s="429">
        <v>3.9112400000000003</v>
      </c>
      <c r="F24625" s="429">
        <v>16.972149999999999</v>
      </c>
    </row>
    <row r="24626" spans="1:6" x14ac:dyDescent="0.3">
      <c r="A24626" s="336">
        <v>77493</v>
      </c>
      <c r="B24626" s="2" t="s">
        <v>295</v>
      </c>
      <c r="C24626" s="429">
        <v>7.2189889999999997</v>
      </c>
      <c r="D24626" s="429">
        <v>2.4983879999999998</v>
      </c>
      <c r="E24626" s="429">
        <v>4.7206010000000003</v>
      </c>
      <c r="F24626" s="429">
        <v>19.283821000000003</v>
      </c>
    </row>
    <row r="24627" spans="1:6" x14ac:dyDescent="0.3">
      <c r="A24627" s="336">
        <v>77494</v>
      </c>
      <c r="B24627" s="2" t="s">
        <v>295</v>
      </c>
      <c r="C24627" s="429">
        <v>7.1851739999999999</v>
      </c>
      <c r="D24627" s="429">
        <v>2.5637810000000001</v>
      </c>
      <c r="E24627" s="429">
        <v>4.6213929999999994</v>
      </c>
      <c r="F24627" s="429">
        <v>19.236635</v>
      </c>
    </row>
    <row r="24628" spans="1:6" x14ac:dyDescent="0.3">
      <c r="A24628" s="336">
        <v>77498</v>
      </c>
      <c r="B24628" s="2" t="s">
        <v>295</v>
      </c>
      <c r="C24628" s="429">
        <v>7.0496629999999998</v>
      </c>
      <c r="D24628" s="429">
        <v>2.8550040000000001</v>
      </c>
      <c r="E24628" s="429">
        <v>4.1946589999999997</v>
      </c>
      <c r="F24628" s="429">
        <v>17.903478</v>
      </c>
    </row>
    <row r="24629" spans="1:6" x14ac:dyDescent="0.3">
      <c r="A24629" s="336">
        <v>77502</v>
      </c>
      <c r="B24629" s="2" t="s">
        <v>295</v>
      </c>
      <c r="C24629" s="429">
        <v>6.878952</v>
      </c>
      <c r="D24629" s="429">
        <v>3.3160620000000001</v>
      </c>
      <c r="E24629" s="429">
        <v>3.5628899999999999</v>
      </c>
      <c r="F24629" s="429">
        <v>15.010279999999995</v>
      </c>
    </row>
    <row r="24630" spans="1:6" x14ac:dyDescent="0.3">
      <c r="A24630" s="336">
        <v>77503</v>
      </c>
      <c r="B24630" s="2" t="s">
        <v>295</v>
      </c>
      <c r="C24630" s="429">
        <v>6.8725589999999999</v>
      </c>
      <c r="D24630" s="429">
        <v>3.320411</v>
      </c>
      <c r="E24630" s="429">
        <v>3.5521479999999999</v>
      </c>
      <c r="F24630" s="429">
        <v>14.849957999999994</v>
      </c>
    </row>
    <row r="24631" spans="1:6" x14ac:dyDescent="0.3">
      <c r="A24631" s="336">
        <v>77504</v>
      </c>
      <c r="B24631" s="2" t="s">
        <v>295</v>
      </c>
      <c r="C24631" s="429">
        <v>6.8587980000000002</v>
      </c>
      <c r="D24631" s="429">
        <v>3.2965409999999999</v>
      </c>
      <c r="E24631" s="429">
        <v>3.5622570000000002</v>
      </c>
      <c r="F24631" s="429">
        <v>15.156190000000002</v>
      </c>
    </row>
    <row r="24632" spans="1:6" x14ac:dyDescent="0.3">
      <c r="A24632" s="336">
        <v>77505</v>
      </c>
      <c r="B24632" s="2" t="s">
        <v>295</v>
      </c>
      <c r="C24632" s="429">
        <v>6.8394969999999997</v>
      </c>
      <c r="D24632" s="429">
        <v>3.282114</v>
      </c>
      <c r="E24632" s="429">
        <v>3.5573829999999997</v>
      </c>
      <c r="F24632" s="429">
        <v>15.152407999999994</v>
      </c>
    </row>
    <row r="24633" spans="1:6" x14ac:dyDescent="0.3">
      <c r="A24633" s="336">
        <v>77506</v>
      </c>
      <c r="B24633" s="2" t="s">
        <v>295</v>
      </c>
      <c r="C24633" s="429">
        <v>6.895486</v>
      </c>
      <c r="D24633" s="429">
        <v>3.333615</v>
      </c>
      <c r="E24633" s="429">
        <v>3.561871</v>
      </c>
      <c r="F24633" s="429">
        <v>14.841835999999994</v>
      </c>
    </row>
    <row r="24634" spans="1:6" x14ac:dyDescent="0.3">
      <c r="A24634" s="336">
        <v>77507</v>
      </c>
      <c r="B24634" s="2" t="s">
        <v>295</v>
      </c>
      <c r="C24634" s="429">
        <v>6.7815209999999997</v>
      </c>
      <c r="D24634" s="429">
        <v>3.2107060000000001</v>
      </c>
      <c r="E24634" s="429">
        <v>3.5708149999999996</v>
      </c>
      <c r="F24634" s="429">
        <v>15.612226000000007</v>
      </c>
    </row>
    <row r="24635" spans="1:6" x14ac:dyDescent="0.3">
      <c r="A24635" s="336">
        <v>77510</v>
      </c>
      <c r="B24635" s="2" t="s">
        <v>295</v>
      </c>
      <c r="C24635" s="429">
        <v>6.8038939999999997</v>
      </c>
      <c r="D24635" s="429">
        <v>3.0628769999999998</v>
      </c>
      <c r="E24635" s="429">
        <v>3.7410169999999998</v>
      </c>
      <c r="F24635" s="429">
        <v>17.646031999999998</v>
      </c>
    </row>
    <row r="24636" spans="1:6" x14ac:dyDescent="0.3">
      <c r="A24636" s="336">
        <v>77511</v>
      </c>
      <c r="B24636" s="2" t="s">
        <v>295</v>
      </c>
      <c r="C24636" s="429">
        <v>6.8721560000000004</v>
      </c>
      <c r="D24636" s="429">
        <v>3.1092050000000002</v>
      </c>
      <c r="E24636" s="429">
        <v>3.7629510000000002</v>
      </c>
      <c r="F24636" s="429">
        <v>16.972448999999997</v>
      </c>
    </row>
    <row r="24637" spans="1:6" x14ac:dyDescent="0.3">
      <c r="A24637" s="336">
        <v>77514</v>
      </c>
      <c r="B24637" s="2" t="s">
        <v>295</v>
      </c>
      <c r="C24637" s="429">
        <v>6.5883700000000003</v>
      </c>
      <c r="D24637" s="429">
        <v>3.8428969999999998</v>
      </c>
      <c r="E24637" s="429">
        <v>2.7454730000000005</v>
      </c>
      <c r="F24637" s="429">
        <v>10.324027000000001</v>
      </c>
    </row>
    <row r="24638" spans="1:6" x14ac:dyDescent="0.3">
      <c r="A24638" s="336">
        <v>77515</v>
      </c>
      <c r="B24638" s="2" t="s">
        <v>295</v>
      </c>
      <c r="C24638" s="429">
        <v>6.8901289999999999</v>
      </c>
      <c r="D24638" s="429">
        <v>2.9081790000000001</v>
      </c>
      <c r="E24638" s="429">
        <v>3.9819499999999999</v>
      </c>
      <c r="F24638" s="429">
        <v>18.534393999999992</v>
      </c>
    </row>
    <row r="24639" spans="1:6" x14ac:dyDescent="0.3">
      <c r="A24639" s="336">
        <v>77517</v>
      </c>
      <c r="B24639" s="2" t="s">
        <v>295</v>
      </c>
      <c r="C24639" s="429">
        <v>6.8221800000000004</v>
      </c>
      <c r="D24639" s="429">
        <v>3.0784539999999998</v>
      </c>
      <c r="E24639" s="429">
        <v>3.7437260000000006</v>
      </c>
      <c r="F24639" s="429">
        <v>17.412558999999995</v>
      </c>
    </row>
    <row r="24640" spans="1:6" x14ac:dyDescent="0.3">
      <c r="A24640" s="336">
        <v>77518</v>
      </c>
      <c r="B24640" s="2" t="s">
        <v>295</v>
      </c>
      <c r="C24640" s="429">
        <v>6.7592230000000004</v>
      </c>
      <c r="D24640" s="429">
        <v>3.182331</v>
      </c>
      <c r="E24640" s="429">
        <v>3.5768920000000004</v>
      </c>
      <c r="F24640" s="429">
        <v>15.97813</v>
      </c>
    </row>
    <row r="24641" spans="1:6" x14ac:dyDescent="0.3">
      <c r="A24641" s="336">
        <v>77519</v>
      </c>
      <c r="B24641" s="2" t="s">
        <v>295</v>
      </c>
      <c r="C24641" s="429">
        <v>6.7206599999999996</v>
      </c>
      <c r="D24641" s="429">
        <v>3.915794</v>
      </c>
      <c r="E24641" s="429">
        <v>2.8048659999999996</v>
      </c>
      <c r="F24641" s="429">
        <v>7.8622450000000015</v>
      </c>
    </row>
    <row r="24642" spans="1:6" x14ac:dyDescent="0.3">
      <c r="A24642" s="336">
        <v>77520</v>
      </c>
      <c r="B24642" s="2" t="s">
        <v>295</v>
      </c>
      <c r="C24642" s="429">
        <v>6.816948</v>
      </c>
      <c r="D24642" s="429">
        <v>3.4370470000000002</v>
      </c>
      <c r="E24642" s="429">
        <v>3.3799009999999998</v>
      </c>
      <c r="F24642" s="429">
        <v>13.389362000000006</v>
      </c>
    </row>
    <row r="24643" spans="1:6" x14ac:dyDescent="0.3">
      <c r="A24643" s="336">
        <v>77521</v>
      </c>
      <c r="B24643" s="2" t="s">
        <v>295</v>
      </c>
      <c r="C24643" s="429">
        <v>6.8057369999999997</v>
      </c>
      <c r="D24643" s="429">
        <v>3.5042930000000001</v>
      </c>
      <c r="E24643" s="429">
        <v>3.3014439999999996</v>
      </c>
      <c r="F24643" s="429">
        <v>12.553089</v>
      </c>
    </row>
    <row r="24644" spans="1:6" x14ac:dyDescent="0.3">
      <c r="A24644" s="336">
        <v>77523</v>
      </c>
      <c r="B24644" s="2" t="s">
        <v>295</v>
      </c>
      <c r="C24644" s="429">
        <v>6.750877</v>
      </c>
      <c r="D24644" s="429">
        <v>3.6127189999999998</v>
      </c>
      <c r="E24644" s="429">
        <v>3.1381580000000002</v>
      </c>
      <c r="F24644" s="429">
        <v>11.618172000000015</v>
      </c>
    </row>
    <row r="24645" spans="1:6" x14ac:dyDescent="0.3">
      <c r="A24645" s="336">
        <v>77530</v>
      </c>
      <c r="B24645" s="2" t="s">
        <v>295</v>
      </c>
      <c r="C24645" s="429">
        <v>6.8677380000000001</v>
      </c>
      <c r="D24645" s="429">
        <v>3.3752970000000002</v>
      </c>
      <c r="E24645" s="429">
        <v>3.4924409999999999</v>
      </c>
      <c r="F24645" s="429">
        <v>14.018670000000014</v>
      </c>
    </row>
    <row r="24646" spans="1:6" x14ac:dyDescent="0.3">
      <c r="A24646" s="336">
        <v>77531</v>
      </c>
      <c r="B24646" s="2" t="s">
        <v>295</v>
      </c>
      <c r="C24646" s="429">
        <v>6.841869</v>
      </c>
      <c r="D24646" s="429">
        <v>2.9036569999999999</v>
      </c>
      <c r="E24646" s="429">
        <v>3.938212</v>
      </c>
      <c r="F24646" s="429">
        <v>18.828983000000008</v>
      </c>
    </row>
    <row r="24647" spans="1:6" x14ac:dyDescent="0.3">
      <c r="A24647" s="336">
        <v>77532</v>
      </c>
      <c r="B24647" s="2" t="s">
        <v>295</v>
      </c>
      <c r="C24647" s="429">
        <v>6.8369920000000004</v>
      </c>
      <c r="D24647" s="429">
        <v>3.482748</v>
      </c>
      <c r="E24647" s="429">
        <v>3.3542440000000004</v>
      </c>
      <c r="F24647" s="429">
        <v>12.363066000000003</v>
      </c>
    </row>
    <row r="24648" spans="1:6" x14ac:dyDescent="0.3">
      <c r="A24648" s="336">
        <v>77534</v>
      </c>
      <c r="B24648" s="2" t="s">
        <v>295</v>
      </c>
      <c r="C24648" s="429">
        <v>6.8558089999999998</v>
      </c>
      <c r="D24648" s="429">
        <v>2.9877229999999999</v>
      </c>
      <c r="E24648" s="429">
        <v>3.8680859999999999</v>
      </c>
      <c r="F24648" s="429">
        <v>18.180804999999999</v>
      </c>
    </row>
    <row r="24649" spans="1:6" x14ac:dyDescent="0.3">
      <c r="A24649" s="336">
        <v>77535</v>
      </c>
      <c r="B24649" s="2" t="s">
        <v>295</v>
      </c>
      <c r="C24649" s="429">
        <v>6.8319590000000003</v>
      </c>
      <c r="D24649" s="429">
        <v>3.6621920000000001</v>
      </c>
      <c r="E24649" s="429">
        <v>3.1697670000000002</v>
      </c>
      <c r="F24649" s="429">
        <v>10.326699999999988</v>
      </c>
    </row>
    <row r="24650" spans="1:6" x14ac:dyDescent="0.3">
      <c r="A24650" s="336">
        <v>77536</v>
      </c>
      <c r="B24650" s="2" t="s">
        <v>295</v>
      </c>
      <c r="C24650" s="429">
        <v>6.8564579999999999</v>
      </c>
      <c r="D24650" s="429">
        <v>3.3180649999999998</v>
      </c>
      <c r="E24650" s="429">
        <v>3.5383930000000001</v>
      </c>
      <c r="F24650" s="429">
        <v>14.733154999999996</v>
      </c>
    </row>
    <row r="24651" spans="1:6" x14ac:dyDescent="0.3">
      <c r="A24651" s="336">
        <v>77538</v>
      </c>
      <c r="B24651" s="2" t="s">
        <v>295</v>
      </c>
      <c r="C24651" s="429">
        <v>6.6089830000000003</v>
      </c>
      <c r="D24651" s="429">
        <v>4.0618059999999998</v>
      </c>
      <c r="E24651" s="429">
        <v>2.5471770000000005</v>
      </c>
      <c r="F24651" s="429">
        <v>7.6495879999999943</v>
      </c>
    </row>
    <row r="24652" spans="1:6" x14ac:dyDescent="0.3">
      <c r="A24652" s="336">
        <v>77539</v>
      </c>
      <c r="B24652" s="2" t="s">
        <v>295</v>
      </c>
      <c r="C24652" s="429">
        <v>6.7726519999999999</v>
      </c>
      <c r="D24652" s="429">
        <v>3.1154039999999998</v>
      </c>
      <c r="E24652" s="429">
        <v>3.6572480000000001</v>
      </c>
      <c r="F24652" s="429">
        <v>17.020023999999992</v>
      </c>
    </row>
    <row r="24653" spans="1:6" x14ac:dyDescent="0.3">
      <c r="A24653" s="336">
        <v>77541</v>
      </c>
      <c r="B24653" s="2" t="s">
        <v>295</v>
      </c>
      <c r="C24653" s="429">
        <v>6.8428180000000003</v>
      </c>
      <c r="D24653" s="429">
        <v>2.9075160000000002</v>
      </c>
      <c r="E24653" s="429">
        <v>3.9353020000000001</v>
      </c>
      <c r="F24653" s="429">
        <v>18.988143000000008</v>
      </c>
    </row>
    <row r="24654" spans="1:6" x14ac:dyDescent="0.3">
      <c r="A24654" s="336">
        <v>77545</v>
      </c>
      <c r="B24654" s="2" t="s">
        <v>295</v>
      </c>
      <c r="C24654" s="429">
        <v>6.966386</v>
      </c>
      <c r="D24654" s="429">
        <v>3.1168369999999999</v>
      </c>
      <c r="E24654" s="429">
        <v>3.8495490000000001</v>
      </c>
      <c r="F24654" s="429">
        <v>16.783991999999998</v>
      </c>
    </row>
    <row r="24655" spans="1:6" x14ac:dyDescent="0.3">
      <c r="A24655" s="336">
        <v>77546</v>
      </c>
      <c r="B24655" s="2" t="s">
        <v>295</v>
      </c>
      <c r="C24655" s="429">
        <v>6.8413170000000001</v>
      </c>
      <c r="D24655" s="429">
        <v>3.2075550000000002</v>
      </c>
      <c r="E24655" s="429">
        <v>3.6337619999999999</v>
      </c>
      <c r="F24655" s="429">
        <v>16.004996000000006</v>
      </c>
    </row>
    <row r="24656" spans="1:6" x14ac:dyDescent="0.3">
      <c r="A24656" s="336">
        <v>77547</v>
      </c>
      <c r="B24656" s="2" t="s">
        <v>295</v>
      </c>
      <c r="C24656" s="429">
        <v>6.9213990000000001</v>
      </c>
      <c r="D24656" s="429">
        <v>3.3427349999999998</v>
      </c>
      <c r="E24656" s="429">
        <v>3.5786640000000003</v>
      </c>
      <c r="F24656" s="429">
        <v>14.872250000000001</v>
      </c>
    </row>
    <row r="24657" spans="1:6" x14ac:dyDescent="0.3">
      <c r="A24657" s="336">
        <v>77551</v>
      </c>
      <c r="B24657" s="2" t="s">
        <v>295</v>
      </c>
      <c r="C24657" s="429">
        <v>6.7259440000000001</v>
      </c>
      <c r="D24657" s="429">
        <v>3.0134370000000001</v>
      </c>
      <c r="E24657" s="429">
        <v>3.712507</v>
      </c>
      <c r="F24657" s="429">
        <v>18.410491999999998</v>
      </c>
    </row>
    <row r="24658" spans="1:6" x14ac:dyDescent="0.3">
      <c r="A24658" s="336">
        <v>77554</v>
      </c>
      <c r="B24658" s="2" t="s">
        <v>295</v>
      </c>
      <c r="C24658" s="429">
        <v>6.7318600000000002</v>
      </c>
      <c r="D24658" s="429">
        <v>3.013827</v>
      </c>
      <c r="E24658" s="429">
        <v>3.7180330000000001</v>
      </c>
      <c r="F24658" s="429">
        <v>18.399971000000001</v>
      </c>
    </row>
    <row r="24659" spans="1:6" x14ac:dyDescent="0.3">
      <c r="A24659" s="336">
        <v>77560</v>
      </c>
      <c r="B24659" s="2" t="s">
        <v>295</v>
      </c>
      <c r="C24659" s="429">
        <v>6.61456</v>
      </c>
      <c r="D24659" s="429">
        <v>3.977633</v>
      </c>
      <c r="E24659" s="429">
        <v>2.636927</v>
      </c>
      <c r="F24659" s="429">
        <v>8.6939819999999983</v>
      </c>
    </row>
    <row r="24660" spans="1:6" x14ac:dyDescent="0.3">
      <c r="A24660" s="336">
        <v>77562</v>
      </c>
      <c r="B24660" s="2" t="s">
        <v>295</v>
      </c>
      <c r="C24660" s="429">
        <v>6.8343590000000001</v>
      </c>
      <c r="D24660" s="429">
        <v>3.443292</v>
      </c>
      <c r="E24660" s="429">
        <v>3.3910670000000001</v>
      </c>
      <c r="F24660" s="429">
        <v>13.109041000000005</v>
      </c>
    </row>
    <row r="24661" spans="1:6" x14ac:dyDescent="0.3">
      <c r="A24661" s="336">
        <v>77563</v>
      </c>
      <c r="B24661" s="2" t="s">
        <v>295</v>
      </c>
      <c r="C24661" s="429">
        <v>6.7774570000000001</v>
      </c>
      <c r="D24661" s="429">
        <v>3.0437759999999998</v>
      </c>
      <c r="E24661" s="429">
        <v>3.7336810000000002</v>
      </c>
      <c r="F24661" s="429">
        <v>17.966676999999997</v>
      </c>
    </row>
    <row r="24662" spans="1:6" x14ac:dyDescent="0.3">
      <c r="A24662" s="336">
        <v>77564</v>
      </c>
      <c r="B24662" s="2" t="s">
        <v>295</v>
      </c>
      <c r="C24662" s="429">
        <v>6.7113630000000004</v>
      </c>
      <c r="D24662" s="429">
        <v>3.9474209999999998</v>
      </c>
      <c r="E24662" s="429">
        <v>2.7639420000000006</v>
      </c>
      <c r="F24662" s="429">
        <v>7.8716930000000076</v>
      </c>
    </row>
    <row r="24663" spans="1:6" x14ac:dyDescent="0.3">
      <c r="A24663" s="336">
        <v>77565</v>
      </c>
      <c r="B24663" s="2" t="s">
        <v>295</v>
      </c>
      <c r="C24663" s="429">
        <v>6.7707850000000001</v>
      </c>
      <c r="D24663" s="429">
        <v>3.1938620000000002</v>
      </c>
      <c r="E24663" s="429">
        <v>3.5769229999999999</v>
      </c>
      <c r="F24663" s="429">
        <v>15.755055000000006</v>
      </c>
    </row>
    <row r="24664" spans="1:6" x14ac:dyDescent="0.3">
      <c r="A24664" s="336">
        <v>77566</v>
      </c>
      <c r="B24664" s="2" t="s">
        <v>295</v>
      </c>
      <c r="C24664" s="429">
        <v>6.865202</v>
      </c>
      <c r="D24664" s="429">
        <v>2.8701539999999999</v>
      </c>
      <c r="E24664" s="429">
        <v>3.9950480000000002</v>
      </c>
      <c r="F24664" s="429">
        <v>19.045084000000003</v>
      </c>
    </row>
    <row r="24665" spans="1:6" x14ac:dyDescent="0.3">
      <c r="A24665" s="336">
        <v>77568</v>
      </c>
      <c r="B24665" s="2" t="s">
        <v>295</v>
      </c>
      <c r="C24665" s="429">
        <v>6.7457570000000002</v>
      </c>
      <c r="D24665" s="429">
        <v>3.0818979999999998</v>
      </c>
      <c r="E24665" s="429">
        <v>3.6638590000000004</v>
      </c>
      <c r="F24665" s="429">
        <v>17.518399000000002</v>
      </c>
    </row>
    <row r="24666" spans="1:6" x14ac:dyDescent="0.3">
      <c r="A24666" s="336">
        <v>77571</v>
      </c>
      <c r="B24666" s="2" t="s">
        <v>295</v>
      </c>
      <c r="C24666" s="429">
        <v>6.8367399999999998</v>
      </c>
      <c r="D24666" s="429">
        <v>3.3126220000000002</v>
      </c>
      <c r="E24666" s="429">
        <v>3.5241179999999996</v>
      </c>
      <c r="F24666" s="429">
        <v>14.673766999999998</v>
      </c>
    </row>
    <row r="24667" spans="1:6" x14ac:dyDescent="0.3">
      <c r="A24667" s="336">
        <v>77573</v>
      </c>
      <c r="B24667" s="2" t="s">
        <v>295</v>
      </c>
      <c r="C24667" s="429">
        <v>6.7893730000000003</v>
      </c>
      <c r="D24667" s="429">
        <v>3.1680470000000001</v>
      </c>
      <c r="E24667" s="429">
        <v>3.6213260000000003</v>
      </c>
      <c r="F24667" s="429">
        <v>16.197627999999995</v>
      </c>
    </row>
    <row r="24668" spans="1:6" x14ac:dyDescent="0.3">
      <c r="A24668" s="336">
        <v>77575</v>
      </c>
      <c r="B24668" s="2" t="s">
        <v>295</v>
      </c>
      <c r="C24668" s="429">
        <v>6.7594789999999998</v>
      </c>
      <c r="D24668" s="429">
        <v>3.8691909999999998</v>
      </c>
      <c r="E24668" s="429">
        <v>2.890288</v>
      </c>
      <c r="F24668" s="429">
        <v>8.6129010000000008</v>
      </c>
    </row>
    <row r="24669" spans="1:6" x14ac:dyDescent="0.3">
      <c r="A24669" s="336">
        <v>77577</v>
      </c>
      <c r="B24669" s="2" t="s">
        <v>295</v>
      </c>
      <c r="C24669" s="429">
        <v>6.8352519999999997</v>
      </c>
      <c r="D24669" s="429">
        <v>3.021693</v>
      </c>
      <c r="E24669" s="429">
        <v>3.8135589999999997</v>
      </c>
      <c r="F24669" s="429">
        <v>18.062230999999997</v>
      </c>
    </row>
    <row r="24670" spans="1:6" x14ac:dyDescent="0.3">
      <c r="A24670" s="336">
        <v>77578</v>
      </c>
      <c r="B24670" s="2" t="s">
        <v>295</v>
      </c>
      <c r="C24670" s="429">
        <v>6.9124350000000003</v>
      </c>
      <c r="D24670" s="429">
        <v>3.1515089999999999</v>
      </c>
      <c r="E24670" s="429">
        <v>3.7609260000000004</v>
      </c>
      <c r="F24670" s="429">
        <v>16.538297000000014</v>
      </c>
    </row>
    <row r="24671" spans="1:6" x14ac:dyDescent="0.3">
      <c r="A24671" s="336">
        <v>77581</v>
      </c>
      <c r="B24671" s="2" t="s">
        <v>295</v>
      </c>
      <c r="C24671" s="429">
        <v>6.8838400000000002</v>
      </c>
      <c r="D24671" s="429">
        <v>3.258114</v>
      </c>
      <c r="E24671" s="429">
        <v>3.6257260000000002</v>
      </c>
      <c r="F24671" s="429">
        <v>15.693953999999991</v>
      </c>
    </row>
    <row r="24672" spans="1:6" x14ac:dyDescent="0.3">
      <c r="A24672" s="336">
        <v>77583</v>
      </c>
      <c r="B24672" s="2" t="s">
        <v>295</v>
      </c>
      <c r="C24672" s="429">
        <v>6.9228339999999999</v>
      </c>
      <c r="D24672" s="429">
        <v>3.013989</v>
      </c>
      <c r="E24672" s="429">
        <v>3.9088449999999999</v>
      </c>
      <c r="F24672" s="429">
        <v>17.531998999999999</v>
      </c>
    </row>
    <row r="24673" spans="1:6" x14ac:dyDescent="0.3">
      <c r="A24673" s="336">
        <v>77584</v>
      </c>
      <c r="B24673" s="2" t="s">
        <v>295</v>
      </c>
      <c r="C24673" s="429">
        <v>6.9221009999999996</v>
      </c>
      <c r="D24673" s="429">
        <v>3.2154539999999998</v>
      </c>
      <c r="E24673" s="429">
        <v>3.7066469999999998</v>
      </c>
      <c r="F24673" s="429">
        <v>16.103029999999997</v>
      </c>
    </row>
    <row r="24674" spans="1:6" x14ac:dyDescent="0.3">
      <c r="A24674" s="336">
        <v>77585</v>
      </c>
      <c r="B24674" s="2" t="s">
        <v>295</v>
      </c>
      <c r="C24674" s="429">
        <v>6.7285149999999998</v>
      </c>
      <c r="D24674" s="429">
        <v>3.8030940000000002</v>
      </c>
      <c r="E24674" s="429">
        <v>2.9254209999999996</v>
      </c>
      <c r="F24674" s="429">
        <v>8.4882220000000075</v>
      </c>
    </row>
    <row r="24675" spans="1:6" x14ac:dyDescent="0.3">
      <c r="A24675" s="336">
        <v>77586</v>
      </c>
      <c r="B24675" s="2" t="s">
        <v>295</v>
      </c>
      <c r="C24675" s="429">
        <v>6.7709440000000001</v>
      </c>
      <c r="D24675" s="429">
        <v>3.1939299999999999</v>
      </c>
      <c r="E24675" s="429">
        <v>3.5770140000000001</v>
      </c>
      <c r="F24675" s="429">
        <v>15.755839000000002</v>
      </c>
    </row>
    <row r="24676" spans="1:6" x14ac:dyDescent="0.3">
      <c r="A24676" s="336">
        <v>77587</v>
      </c>
      <c r="B24676" s="2" t="s">
        <v>295</v>
      </c>
      <c r="C24676" s="429">
        <v>6.8833299999999999</v>
      </c>
      <c r="D24676" s="429">
        <v>3.3155559999999999</v>
      </c>
      <c r="E24676" s="429">
        <v>3.567774</v>
      </c>
      <c r="F24676" s="429">
        <v>15.110154000000001</v>
      </c>
    </row>
    <row r="24677" spans="1:6" x14ac:dyDescent="0.3">
      <c r="A24677" s="336">
        <v>77590</v>
      </c>
      <c r="B24677" s="2" t="s">
        <v>295</v>
      </c>
      <c r="C24677" s="429">
        <v>6.7085280000000003</v>
      </c>
      <c r="D24677" s="429">
        <v>3.1085989999999999</v>
      </c>
      <c r="E24677" s="429">
        <v>3.5999290000000004</v>
      </c>
      <c r="F24677" s="429">
        <v>17.27455100000001</v>
      </c>
    </row>
    <row r="24678" spans="1:6" x14ac:dyDescent="0.3">
      <c r="A24678" s="336">
        <v>77591</v>
      </c>
      <c r="B24678" s="2" t="s">
        <v>295</v>
      </c>
      <c r="C24678" s="429">
        <v>6.7329730000000003</v>
      </c>
      <c r="D24678" s="429">
        <v>3.1103800000000001</v>
      </c>
      <c r="E24678" s="429">
        <v>3.6225930000000002</v>
      </c>
      <c r="F24678" s="429">
        <v>17.187470999999988</v>
      </c>
    </row>
    <row r="24679" spans="1:6" x14ac:dyDescent="0.3">
      <c r="A24679" s="336">
        <v>77597</v>
      </c>
      <c r="B24679" s="2" t="s">
        <v>295</v>
      </c>
      <c r="C24679" s="429">
        <v>6.6841200000000001</v>
      </c>
      <c r="D24679" s="429">
        <v>3.8645299999999998</v>
      </c>
      <c r="E24679" s="429">
        <v>2.8195900000000003</v>
      </c>
      <c r="F24679" s="429">
        <v>9.4880370000000127</v>
      </c>
    </row>
    <row r="24680" spans="1:6" x14ac:dyDescent="0.3">
      <c r="A24680" s="336">
        <v>77598</v>
      </c>
      <c r="B24680" s="2" t="s">
        <v>295</v>
      </c>
      <c r="C24680" s="429">
        <v>6.8071999999999999</v>
      </c>
      <c r="D24680" s="429">
        <v>3.2005849999999998</v>
      </c>
      <c r="E24680" s="429">
        <v>3.6066150000000001</v>
      </c>
      <c r="F24680" s="429">
        <v>15.958059000000006</v>
      </c>
    </row>
    <row r="24681" spans="1:6" x14ac:dyDescent="0.3">
      <c r="A24681" s="336">
        <v>77611</v>
      </c>
      <c r="B24681" s="2" t="s">
        <v>293</v>
      </c>
      <c r="C24681" s="429">
        <v>6.4715610000000003</v>
      </c>
      <c r="D24681" s="429">
        <v>4.303166</v>
      </c>
      <c r="E24681" s="429">
        <v>2.1683950000000003</v>
      </c>
      <c r="F24681" s="429">
        <v>4.0957009999999983</v>
      </c>
    </row>
    <row r="24682" spans="1:6" x14ac:dyDescent="0.3">
      <c r="A24682" s="336">
        <v>77612</v>
      </c>
      <c r="B24682" s="2" t="s">
        <v>293</v>
      </c>
      <c r="C24682" s="429">
        <v>6.5691699999999997</v>
      </c>
      <c r="D24682" s="429">
        <v>4.1474080000000004</v>
      </c>
      <c r="E24682" s="429">
        <v>2.4217619999999993</v>
      </c>
      <c r="F24682" s="429">
        <v>5.9170299999999898</v>
      </c>
    </row>
    <row r="24683" spans="1:6" x14ac:dyDescent="0.3">
      <c r="A24683" s="336">
        <v>77614</v>
      </c>
      <c r="B24683" s="2" t="s">
        <v>293</v>
      </c>
      <c r="C24683" s="429">
        <v>6.5233040000000004</v>
      </c>
      <c r="D24683" s="429">
        <v>4.1526630000000004</v>
      </c>
      <c r="E24683" s="429">
        <v>2.370641</v>
      </c>
      <c r="F24683" s="429">
        <v>5.0331819999999965</v>
      </c>
    </row>
    <row r="24684" spans="1:6" x14ac:dyDescent="0.3">
      <c r="A24684" s="336">
        <v>77616</v>
      </c>
      <c r="B24684" s="2" t="s">
        <v>298</v>
      </c>
      <c r="C24684" s="429">
        <v>6.2113180000000003</v>
      </c>
      <c r="D24684" s="429">
        <v>3.4144320000000001</v>
      </c>
      <c r="E24684" s="429">
        <v>2.7968860000000002</v>
      </c>
      <c r="F24684" s="429">
        <v>7.7897389999999902</v>
      </c>
    </row>
    <row r="24685" spans="1:6" x14ac:dyDescent="0.3">
      <c r="A24685" s="336">
        <v>77619</v>
      </c>
      <c r="B24685" s="2" t="s">
        <v>293</v>
      </c>
      <c r="C24685" s="429">
        <v>6.444318</v>
      </c>
      <c r="D24685" s="429">
        <v>4.3813360000000001</v>
      </c>
      <c r="E24685" s="429">
        <v>2.0629819999999999</v>
      </c>
      <c r="F24685" s="429">
        <v>3.9653449999999992</v>
      </c>
    </row>
    <row r="24686" spans="1:6" x14ac:dyDescent="0.3">
      <c r="A24686" s="336">
        <v>77622</v>
      </c>
      <c r="B24686" s="2" t="s">
        <v>295</v>
      </c>
      <c r="C24686" s="429">
        <v>6.4922890000000004</v>
      </c>
      <c r="D24686" s="429">
        <v>4.2536709999999998</v>
      </c>
      <c r="E24686" s="429">
        <v>2.2386180000000007</v>
      </c>
      <c r="F24686" s="429">
        <v>6.8436410000000052</v>
      </c>
    </row>
    <row r="24687" spans="1:6" x14ac:dyDescent="0.3">
      <c r="A24687" s="336">
        <v>77624</v>
      </c>
      <c r="B24687" s="2" t="s">
        <v>295</v>
      </c>
      <c r="C24687" s="429">
        <v>6.7155290000000001</v>
      </c>
      <c r="D24687" s="429">
        <v>3.616873</v>
      </c>
      <c r="E24687" s="429">
        <v>3.0986560000000001</v>
      </c>
      <c r="F24687" s="429">
        <v>9.1575759999999988</v>
      </c>
    </row>
    <row r="24688" spans="1:6" x14ac:dyDescent="0.3">
      <c r="A24688" s="336">
        <v>77625</v>
      </c>
      <c r="B24688" s="2" t="s">
        <v>295</v>
      </c>
      <c r="C24688" s="429">
        <v>6.6549880000000003</v>
      </c>
      <c r="D24688" s="429">
        <v>3.9485950000000001</v>
      </c>
      <c r="E24688" s="429">
        <v>2.7063930000000003</v>
      </c>
      <c r="F24688" s="429">
        <v>7.5320800000000077</v>
      </c>
    </row>
    <row r="24689" spans="1:6" x14ac:dyDescent="0.3">
      <c r="A24689" s="336">
        <v>77627</v>
      </c>
      <c r="B24689" s="2" t="s">
        <v>293</v>
      </c>
      <c r="C24689" s="429">
        <v>6.4709500000000002</v>
      </c>
      <c r="D24689" s="429">
        <v>4.4024679999999998</v>
      </c>
      <c r="E24689" s="429">
        <v>2.0684820000000004</v>
      </c>
      <c r="F24689" s="429">
        <v>4.2069620000000114</v>
      </c>
    </row>
    <row r="24690" spans="1:6" x14ac:dyDescent="0.3">
      <c r="A24690" s="336">
        <v>77630</v>
      </c>
      <c r="B24690" s="2" t="s">
        <v>293</v>
      </c>
      <c r="C24690" s="429">
        <v>6.4927000000000001</v>
      </c>
      <c r="D24690" s="429">
        <v>4.3155210000000004</v>
      </c>
      <c r="E24690" s="429">
        <v>2.1771789999999998</v>
      </c>
      <c r="F24690" s="429">
        <v>4.1373710000000088</v>
      </c>
    </row>
    <row r="24691" spans="1:6" x14ac:dyDescent="0.3">
      <c r="A24691" s="336">
        <v>77632</v>
      </c>
      <c r="B24691" s="2" t="s">
        <v>293</v>
      </c>
      <c r="C24691" s="429">
        <v>6.5041789999999997</v>
      </c>
      <c r="D24691" s="429">
        <v>4.2269909999999999</v>
      </c>
      <c r="E24691" s="429">
        <v>2.2771879999999998</v>
      </c>
      <c r="F24691" s="429">
        <v>4.4731800000000135</v>
      </c>
    </row>
    <row r="24692" spans="1:6" x14ac:dyDescent="0.3">
      <c r="A24692" s="336">
        <v>77640</v>
      </c>
      <c r="B24692" s="2" t="s">
        <v>296</v>
      </c>
      <c r="C24692" s="429">
        <v>4.7922969999999996</v>
      </c>
      <c r="D24692" s="429">
        <v>2.6153749999999998</v>
      </c>
      <c r="E24692" s="429">
        <v>2.1769219999999998</v>
      </c>
      <c r="F24692" s="429">
        <v>6.1430069999999901</v>
      </c>
    </row>
    <row r="24693" spans="1:6" x14ac:dyDescent="0.3">
      <c r="A24693" s="336">
        <v>77642</v>
      </c>
      <c r="B24693" s="2" t="s">
        <v>293</v>
      </c>
      <c r="C24693" s="429">
        <v>6.4407030000000001</v>
      </c>
      <c r="D24693" s="429">
        <v>4.3755649999999999</v>
      </c>
      <c r="E24693" s="429">
        <v>2.0651380000000001</v>
      </c>
      <c r="F24693" s="429">
        <v>3.9990759999999952</v>
      </c>
    </row>
    <row r="24694" spans="1:6" x14ac:dyDescent="0.3">
      <c r="A24694" s="336">
        <v>77650</v>
      </c>
      <c r="B24694" s="2" t="s">
        <v>295</v>
      </c>
      <c r="C24694" s="429">
        <v>6.5383800000000001</v>
      </c>
      <c r="D24694" s="429">
        <v>3.8335029999999999</v>
      </c>
      <c r="E24694" s="429">
        <v>2.7048770000000002</v>
      </c>
      <c r="F24694" s="429">
        <v>10.87719100000001</v>
      </c>
    </row>
    <row r="24695" spans="1:6" x14ac:dyDescent="0.3">
      <c r="A24695" s="336">
        <v>77651</v>
      </c>
      <c r="B24695" s="2" t="s">
        <v>293</v>
      </c>
      <c r="C24695" s="429">
        <v>6.46211</v>
      </c>
      <c r="D24695" s="429">
        <v>4.3862649999999999</v>
      </c>
      <c r="E24695" s="429">
        <v>2.0758450000000002</v>
      </c>
      <c r="F24695" s="429">
        <v>4.062815999999998</v>
      </c>
    </row>
    <row r="24696" spans="1:6" x14ac:dyDescent="0.3">
      <c r="A24696" s="336">
        <v>77656</v>
      </c>
      <c r="B24696" s="2" t="s">
        <v>295</v>
      </c>
      <c r="C24696" s="429">
        <v>6.5635599999999998</v>
      </c>
      <c r="D24696" s="429">
        <v>4.0883760000000002</v>
      </c>
      <c r="E24696" s="429">
        <v>2.4751839999999996</v>
      </c>
      <c r="F24696" s="429">
        <v>6.6236840000000043</v>
      </c>
    </row>
    <row r="24697" spans="1:6" x14ac:dyDescent="0.3">
      <c r="A24697" s="336">
        <v>77657</v>
      </c>
      <c r="B24697" s="2" t="s">
        <v>295</v>
      </c>
      <c r="C24697" s="429">
        <v>6.5324390000000001</v>
      </c>
      <c r="D24697" s="429">
        <v>4.2646249999999997</v>
      </c>
      <c r="E24697" s="429">
        <v>2.2678140000000004</v>
      </c>
      <c r="F24697" s="429">
        <v>5.7516299999999987</v>
      </c>
    </row>
    <row r="24698" spans="1:6" x14ac:dyDescent="0.3">
      <c r="A24698" s="336">
        <v>77659</v>
      </c>
      <c r="B24698" s="2" t="s">
        <v>295</v>
      </c>
      <c r="C24698" s="429">
        <v>6.6278160000000002</v>
      </c>
      <c r="D24698" s="429">
        <v>4.0943300000000002</v>
      </c>
      <c r="E24698" s="429">
        <v>2.5334859999999999</v>
      </c>
      <c r="F24698" s="429">
        <v>6.9163900000000069</v>
      </c>
    </row>
    <row r="24699" spans="1:6" x14ac:dyDescent="0.3">
      <c r="A24699" s="336">
        <v>77660</v>
      </c>
      <c r="B24699" s="2" t="s">
        <v>298</v>
      </c>
      <c r="C24699" s="429">
        <v>6.2127410000000003</v>
      </c>
      <c r="D24699" s="429">
        <v>3.3505609999999999</v>
      </c>
      <c r="E24699" s="429">
        <v>2.8621800000000004</v>
      </c>
      <c r="F24699" s="429">
        <v>8.0533980000000085</v>
      </c>
    </row>
    <row r="24700" spans="1:6" x14ac:dyDescent="0.3">
      <c r="A24700" s="336">
        <v>77662</v>
      </c>
      <c r="B24700" s="2" t="s">
        <v>293</v>
      </c>
      <c r="C24700" s="429">
        <v>6.517455</v>
      </c>
      <c r="D24700" s="429">
        <v>4.3274869999999996</v>
      </c>
      <c r="E24700" s="429">
        <v>2.1899680000000004</v>
      </c>
      <c r="F24700" s="429">
        <v>4.7664839999999984</v>
      </c>
    </row>
    <row r="24701" spans="1:6" x14ac:dyDescent="0.3">
      <c r="A24701" s="336">
        <v>77664</v>
      </c>
      <c r="B24701" s="2" t="s">
        <v>295</v>
      </c>
      <c r="C24701" s="429">
        <v>6.7327360000000001</v>
      </c>
      <c r="D24701" s="429">
        <v>3.6381060000000001</v>
      </c>
      <c r="E24701" s="429">
        <v>3.09463</v>
      </c>
      <c r="F24701" s="429">
        <v>9.1974639999999965</v>
      </c>
    </row>
    <row r="24702" spans="1:6" x14ac:dyDescent="0.3">
      <c r="A24702" s="336">
        <v>77665</v>
      </c>
      <c r="B24702" s="2" t="s">
        <v>295</v>
      </c>
      <c r="C24702" s="429">
        <v>6.4979420000000001</v>
      </c>
      <c r="D24702" s="429">
        <v>4.155068</v>
      </c>
      <c r="E24702" s="429">
        <v>2.3428740000000001</v>
      </c>
      <c r="F24702" s="429">
        <v>7.7464239999999975</v>
      </c>
    </row>
    <row r="24703" spans="1:6" x14ac:dyDescent="0.3">
      <c r="A24703" s="336">
        <v>77701</v>
      </c>
      <c r="B24703" s="2" t="s">
        <v>293</v>
      </c>
      <c r="C24703" s="429">
        <v>6.5220960000000003</v>
      </c>
      <c r="D24703" s="429">
        <v>4.4125880000000004</v>
      </c>
      <c r="E24703" s="429">
        <v>2.1095079999999999</v>
      </c>
      <c r="F24703" s="429">
        <v>4.7482360000000057</v>
      </c>
    </row>
    <row r="24704" spans="1:6" x14ac:dyDescent="0.3">
      <c r="A24704" s="336">
        <v>77702</v>
      </c>
      <c r="B24704" s="2" t="s">
        <v>293</v>
      </c>
      <c r="C24704" s="429">
        <v>6.5287920000000002</v>
      </c>
      <c r="D24704" s="429">
        <v>4.4177369999999998</v>
      </c>
      <c r="E24704" s="429">
        <v>2.1110550000000003</v>
      </c>
      <c r="F24704" s="429">
        <v>4.9363069999999993</v>
      </c>
    </row>
    <row r="24705" spans="1:6" x14ac:dyDescent="0.3">
      <c r="A24705" s="336">
        <v>77703</v>
      </c>
      <c r="B24705" s="2" t="s">
        <v>293</v>
      </c>
      <c r="C24705" s="429">
        <v>6.5288209999999998</v>
      </c>
      <c r="D24705" s="429">
        <v>4.3990460000000002</v>
      </c>
      <c r="E24705" s="429">
        <v>2.1297749999999995</v>
      </c>
      <c r="F24705" s="429">
        <v>4.9490750000000006</v>
      </c>
    </row>
    <row r="24706" spans="1:6" x14ac:dyDescent="0.3">
      <c r="A24706" s="336">
        <v>77705</v>
      </c>
      <c r="B24706" s="2" t="s">
        <v>296</v>
      </c>
      <c r="C24706" s="429">
        <v>4.8074459999999997</v>
      </c>
      <c r="D24706" s="429">
        <v>2.7150150000000002</v>
      </c>
      <c r="E24706" s="429">
        <v>2.0924309999999995</v>
      </c>
      <c r="F24706" s="429">
        <v>5.3348089999999928</v>
      </c>
    </row>
    <row r="24707" spans="1:6" x14ac:dyDescent="0.3">
      <c r="A24707" s="336">
        <v>77706</v>
      </c>
      <c r="B24707" s="2" t="s">
        <v>293</v>
      </c>
      <c r="C24707" s="429">
        <v>6.5350679999999999</v>
      </c>
      <c r="D24707" s="429">
        <v>4.4134960000000003</v>
      </c>
      <c r="E24707" s="429">
        <v>2.1215719999999996</v>
      </c>
      <c r="F24707" s="429">
        <v>5.2251619999999903</v>
      </c>
    </row>
    <row r="24708" spans="1:6" x14ac:dyDescent="0.3">
      <c r="A24708" s="336">
        <v>77707</v>
      </c>
      <c r="B24708" s="2" t="s">
        <v>293</v>
      </c>
      <c r="C24708" s="429">
        <v>6.5251799999999998</v>
      </c>
      <c r="D24708" s="429">
        <v>4.424696</v>
      </c>
      <c r="E24708" s="429">
        <v>2.1004839999999998</v>
      </c>
      <c r="F24708" s="429">
        <v>5.1941469999999939</v>
      </c>
    </row>
    <row r="24709" spans="1:6" x14ac:dyDescent="0.3">
      <c r="A24709" s="336">
        <v>77708</v>
      </c>
      <c r="B24709" s="2" t="s">
        <v>293</v>
      </c>
      <c r="C24709" s="429">
        <v>6.538151</v>
      </c>
      <c r="D24709" s="429">
        <v>4.3824709999999998</v>
      </c>
      <c r="E24709" s="429">
        <v>2.1556800000000003</v>
      </c>
      <c r="F24709" s="429">
        <v>5.2446879999999965</v>
      </c>
    </row>
    <row r="24710" spans="1:6" x14ac:dyDescent="0.3">
      <c r="A24710" s="336">
        <v>77713</v>
      </c>
      <c r="B24710" s="2" t="s">
        <v>295</v>
      </c>
      <c r="C24710" s="429">
        <v>6.5363699999999998</v>
      </c>
      <c r="D24710" s="429">
        <v>4.2503609999999998</v>
      </c>
      <c r="E24710" s="429">
        <v>2.286009</v>
      </c>
      <c r="F24710" s="429">
        <v>6.2348989999999986</v>
      </c>
    </row>
    <row r="24711" spans="1:6" x14ac:dyDescent="0.3">
      <c r="A24711" s="336">
        <v>77801</v>
      </c>
      <c r="B24711" s="2" t="s">
        <v>295</v>
      </c>
      <c r="C24711" s="429">
        <v>7.8571429999999998</v>
      </c>
      <c r="D24711" s="429">
        <v>1.6626350000000001</v>
      </c>
      <c r="E24711" s="429">
        <v>6.1945079999999999</v>
      </c>
      <c r="F24711" s="429">
        <v>25.765726999999991</v>
      </c>
    </row>
    <row r="24712" spans="1:6" x14ac:dyDescent="0.3">
      <c r="A24712" s="336">
        <v>77802</v>
      </c>
      <c r="B24712" s="2" t="s">
        <v>295</v>
      </c>
      <c r="C24712" s="429">
        <v>7.8383690000000001</v>
      </c>
      <c r="D24712" s="429">
        <v>1.694288</v>
      </c>
      <c r="E24712" s="429">
        <v>6.1440809999999999</v>
      </c>
      <c r="F24712" s="429">
        <v>25.372905000000003</v>
      </c>
    </row>
    <row r="24713" spans="1:6" x14ac:dyDescent="0.3">
      <c r="A24713" s="336">
        <v>77803</v>
      </c>
      <c r="B24713" s="2" t="s">
        <v>295</v>
      </c>
      <c r="C24713" s="429">
        <v>7.871302</v>
      </c>
      <c r="D24713" s="429">
        <v>1.6366229999999999</v>
      </c>
      <c r="E24713" s="429">
        <v>6.2346789999999999</v>
      </c>
      <c r="F24713" s="429">
        <v>25.972784999999995</v>
      </c>
    </row>
    <row r="24714" spans="1:6" x14ac:dyDescent="0.3">
      <c r="A24714" s="336">
        <v>77807</v>
      </c>
      <c r="B24714" s="2" t="s">
        <v>295</v>
      </c>
      <c r="C24714" s="429">
        <v>7.9487240000000003</v>
      </c>
      <c r="D24714" s="429">
        <v>1.5367</v>
      </c>
      <c r="E24714" s="429">
        <v>6.4120240000000006</v>
      </c>
      <c r="F24714" s="429">
        <v>27.077509000000006</v>
      </c>
    </row>
    <row r="24715" spans="1:6" x14ac:dyDescent="0.3">
      <c r="A24715" s="336">
        <v>77808</v>
      </c>
      <c r="B24715" s="2" t="s">
        <v>295</v>
      </c>
      <c r="C24715" s="429">
        <v>7.8719380000000001</v>
      </c>
      <c r="D24715" s="429">
        <v>1.6668510000000001</v>
      </c>
      <c r="E24715" s="429">
        <v>6.2050869999999998</v>
      </c>
      <c r="F24715" s="429">
        <v>25.371721999999998</v>
      </c>
    </row>
    <row r="24716" spans="1:6" x14ac:dyDescent="0.3">
      <c r="A24716" s="336">
        <v>77830</v>
      </c>
      <c r="B24716" s="2" t="s">
        <v>295</v>
      </c>
      <c r="C24716" s="429">
        <v>7.5842879999999999</v>
      </c>
      <c r="D24716" s="429">
        <v>2.011768</v>
      </c>
      <c r="E24716" s="429">
        <v>5.5725199999999999</v>
      </c>
      <c r="F24716" s="429">
        <v>21.829808999999997</v>
      </c>
    </row>
    <row r="24717" spans="1:6" x14ac:dyDescent="0.3">
      <c r="A24717" s="336">
        <v>77831</v>
      </c>
      <c r="B24717" s="2" t="s">
        <v>295</v>
      </c>
      <c r="C24717" s="429">
        <v>7.5849770000000003</v>
      </c>
      <c r="D24717" s="429">
        <v>2.0247280000000001</v>
      </c>
      <c r="E24717" s="429">
        <v>5.5602490000000007</v>
      </c>
      <c r="F24717" s="429">
        <v>21.442321</v>
      </c>
    </row>
    <row r="24718" spans="1:6" x14ac:dyDescent="0.3">
      <c r="A24718" s="336">
        <v>77833</v>
      </c>
      <c r="B24718" s="2" t="s">
        <v>295</v>
      </c>
      <c r="C24718" s="429">
        <v>7.8180709999999998</v>
      </c>
      <c r="D24718" s="429">
        <v>1.58771</v>
      </c>
      <c r="E24718" s="429">
        <v>6.2303610000000003</v>
      </c>
      <c r="F24718" s="429">
        <v>24.872355000000006</v>
      </c>
    </row>
    <row r="24719" spans="1:6" x14ac:dyDescent="0.3">
      <c r="A24719" s="336">
        <v>77835</v>
      </c>
      <c r="B24719" s="2" t="s">
        <v>295</v>
      </c>
      <c r="C24719" s="429">
        <v>7.9060119999999996</v>
      </c>
      <c r="D24719" s="429">
        <v>1.4291450000000001</v>
      </c>
      <c r="E24719" s="429">
        <v>6.4768669999999995</v>
      </c>
      <c r="F24719" s="429">
        <v>27.072303000000005</v>
      </c>
    </row>
    <row r="24720" spans="1:6" x14ac:dyDescent="0.3">
      <c r="A24720" s="336">
        <v>77836</v>
      </c>
      <c r="B24720" s="2" t="s">
        <v>295</v>
      </c>
      <c r="C24720" s="429">
        <v>8.0602780000000003</v>
      </c>
      <c r="D24720" s="429">
        <v>1.3511420000000001</v>
      </c>
      <c r="E24720" s="429">
        <v>6.709136</v>
      </c>
      <c r="F24720" s="429">
        <v>29.033076000000012</v>
      </c>
    </row>
    <row r="24721" spans="1:6" x14ac:dyDescent="0.3">
      <c r="A24721" s="336">
        <v>77837</v>
      </c>
      <c r="B24721" s="2" t="s">
        <v>295</v>
      </c>
      <c r="C24721" s="429">
        <v>8.2157289999999996</v>
      </c>
      <c r="D24721" s="429">
        <v>1.3018700000000001</v>
      </c>
      <c r="E24721" s="429">
        <v>6.9138589999999995</v>
      </c>
      <c r="F24721" s="429">
        <v>29.733991999999997</v>
      </c>
    </row>
    <row r="24722" spans="1:6" x14ac:dyDescent="0.3">
      <c r="A24722" s="336">
        <v>77840</v>
      </c>
      <c r="B24722" s="2" t="s">
        <v>295</v>
      </c>
      <c r="C24722" s="429">
        <v>7.8266049999999998</v>
      </c>
      <c r="D24722" s="429">
        <v>1.7037089999999999</v>
      </c>
      <c r="E24722" s="429">
        <v>6.1228959999999999</v>
      </c>
      <c r="F24722" s="429">
        <v>25.361930999999984</v>
      </c>
    </row>
    <row r="24723" spans="1:6" x14ac:dyDescent="0.3">
      <c r="A24723" s="336">
        <v>77843</v>
      </c>
      <c r="B24723" s="2" t="s">
        <v>295</v>
      </c>
      <c r="C24723" s="429">
        <v>7.8453689999999998</v>
      </c>
      <c r="D24723" s="429">
        <v>1.6813979999999999</v>
      </c>
      <c r="E24723" s="429">
        <v>6.1639710000000001</v>
      </c>
      <c r="F24723" s="429">
        <v>25.626532999999988</v>
      </c>
    </row>
    <row r="24724" spans="1:6" x14ac:dyDescent="0.3">
      <c r="A24724" s="336">
        <v>77845</v>
      </c>
      <c r="B24724" s="2" t="s">
        <v>295</v>
      </c>
      <c r="C24724" s="429">
        <v>7.7748549999999996</v>
      </c>
      <c r="D24724" s="429">
        <v>1.747919</v>
      </c>
      <c r="E24724" s="429">
        <v>6.0269359999999992</v>
      </c>
      <c r="F24724" s="429">
        <v>24.667911999999994</v>
      </c>
    </row>
    <row r="24725" spans="1:6" x14ac:dyDescent="0.3">
      <c r="A24725" s="336">
        <v>77850</v>
      </c>
      <c r="B24725" s="2" t="s">
        <v>295</v>
      </c>
      <c r="C24725" s="429">
        <v>7.9061649999999997</v>
      </c>
      <c r="D24725" s="429">
        <v>1.7128840000000001</v>
      </c>
      <c r="E24725" s="429">
        <v>6.1932809999999998</v>
      </c>
      <c r="F24725" s="429">
        <v>23.599252</v>
      </c>
    </row>
    <row r="24726" spans="1:6" x14ac:dyDescent="0.3">
      <c r="A24726" s="336">
        <v>77853</v>
      </c>
      <c r="B24726" s="2" t="s">
        <v>295</v>
      </c>
      <c r="C24726" s="429">
        <v>8.0745749999999994</v>
      </c>
      <c r="D24726" s="429">
        <v>1.274019</v>
      </c>
      <c r="E24726" s="429">
        <v>6.8005559999999994</v>
      </c>
      <c r="F24726" s="429">
        <v>29.958199000000004</v>
      </c>
    </row>
    <row r="24727" spans="1:6" x14ac:dyDescent="0.3">
      <c r="A24727" s="336">
        <v>77856</v>
      </c>
      <c r="B24727" s="2" t="s">
        <v>295</v>
      </c>
      <c r="C24727" s="429">
        <v>8.0701699999999992</v>
      </c>
      <c r="D24727" s="429">
        <v>1.5057160000000001</v>
      </c>
      <c r="E24727" s="429">
        <v>6.5644539999999996</v>
      </c>
      <c r="F24727" s="429">
        <v>26.784976</v>
      </c>
    </row>
    <row r="24728" spans="1:6" x14ac:dyDescent="0.3">
      <c r="A24728" s="336">
        <v>77859</v>
      </c>
      <c r="B24728" s="2" t="s">
        <v>295</v>
      </c>
      <c r="C24728" s="429">
        <v>8.1234950000000001</v>
      </c>
      <c r="D24728" s="429">
        <v>1.387947</v>
      </c>
      <c r="E24728" s="429">
        <v>6.7355479999999996</v>
      </c>
      <c r="F24728" s="429">
        <v>28.710312999999999</v>
      </c>
    </row>
    <row r="24729" spans="1:6" x14ac:dyDescent="0.3">
      <c r="A24729" s="336">
        <v>77861</v>
      </c>
      <c r="B24729" s="2" t="s">
        <v>295</v>
      </c>
      <c r="C24729" s="429">
        <v>7.7180400000000002</v>
      </c>
      <c r="D24729" s="429">
        <v>1.877961</v>
      </c>
      <c r="E24729" s="429">
        <v>5.8400790000000002</v>
      </c>
      <c r="F24729" s="429">
        <v>22.992338000000011</v>
      </c>
    </row>
    <row r="24730" spans="1:6" x14ac:dyDescent="0.3">
      <c r="A24730" s="336">
        <v>77864</v>
      </c>
      <c r="B24730" s="2" t="s">
        <v>295</v>
      </c>
      <c r="C24730" s="429">
        <v>7.6746990000000004</v>
      </c>
      <c r="D24730" s="429">
        <v>1.9256059999999999</v>
      </c>
      <c r="E24730" s="429">
        <v>5.7490930000000002</v>
      </c>
      <c r="F24730" s="429">
        <v>22.021259999999991</v>
      </c>
    </row>
    <row r="24731" spans="1:6" x14ac:dyDescent="0.3">
      <c r="A24731" s="336">
        <v>77865</v>
      </c>
      <c r="B24731" s="2" t="s">
        <v>295</v>
      </c>
      <c r="C24731" s="429">
        <v>7.9856769999999999</v>
      </c>
      <c r="D24731" s="429">
        <v>1.6151470000000001</v>
      </c>
      <c r="E24731" s="429">
        <v>6.3705299999999996</v>
      </c>
      <c r="F24731" s="429">
        <v>24.906621000000008</v>
      </c>
    </row>
    <row r="24732" spans="1:6" x14ac:dyDescent="0.3">
      <c r="A24732" s="336">
        <v>77868</v>
      </c>
      <c r="B24732" s="2" t="s">
        <v>295</v>
      </c>
      <c r="C24732" s="429">
        <v>7.5591689999999998</v>
      </c>
      <c r="D24732" s="429">
        <v>2.017989</v>
      </c>
      <c r="E24732" s="429">
        <v>5.5411799999999998</v>
      </c>
      <c r="F24732" s="429">
        <v>21.65452599999999</v>
      </c>
    </row>
    <row r="24733" spans="1:6" x14ac:dyDescent="0.3">
      <c r="A24733" s="336">
        <v>77871</v>
      </c>
      <c r="B24733" s="2" t="s">
        <v>295</v>
      </c>
      <c r="C24733" s="429">
        <v>7.8602239999999997</v>
      </c>
      <c r="D24733" s="429">
        <v>1.729255</v>
      </c>
      <c r="E24733" s="429">
        <v>6.1309689999999994</v>
      </c>
      <c r="F24733" s="429">
        <v>23.887694000000003</v>
      </c>
    </row>
    <row r="24734" spans="1:6" x14ac:dyDescent="0.3">
      <c r="A24734" s="336">
        <v>77872</v>
      </c>
      <c r="B24734" s="2" t="s">
        <v>295</v>
      </c>
      <c r="C24734" s="429">
        <v>7.7991390000000003</v>
      </c>
      <c r="D24734" s="429">
        <v>1.801695</v>
      </c>
      <c r="E24734" s="429">
        <v>5.9974439999999998</v>
      </c>
      <c r="F24734" s="429">
        <v>23.475578999999989</v>
      </c>
    </row>
    <row r="24735" spans="1:6" x14ac:dyDescent="0.3">
      <c r="A24735" s="336">
        <v>77873</v>
      </c>
      <c r="B24735" s="2" t="s">
        <v>295</v>
      </c>
      <c r="C24735" s="429">
        <v>7.4372220000000002</v>
      </c>
      <c r="D24735" s="429">
        <v>2.2475390000000002</v>
      </c>
      <c r="E24735" s="429">
        <v>5.1896830000000005</v>
      </c>
      <c r="F24735" s="429">
        <v>19.633437000000001</v>
      </c>
    </row>
    <row r="24736" spans="1:6" x14ac:dyDescent="0.3">
      <c r="A24736" s="336">
        <v>77879</v>
      </c>
      <c r="B24736" s="2" t="s">
        <v>295</v>
      </c>
      <c r="C24736" s="429">
        <v>7.9300740000000003</v>
      </c>
      <c r="D24736" s="429">
        <v>1.507938</v>
      </c>
      <c r="E24736" s="429">
        <v>6.4221360000000001</v>
      </c>
      <c r="F24736" s="429">
        <v>26.660347999999992</v>
      </c>
    </row>
    <row r="24737" spans="1:6" x14ac:dyDescent="0.3">
      <c r="A24737" s="336">
        <v>77880</v>
      </c>
      <c r="B24737" s="2" t="s">
        <v>295</v>
      </c>
      <c r="C24737" s="429">
        <v>7.6851960000000004</v>
      </c>
      <c r="D24737" s="429">
        <v>1.8201320000000001</v>
      </c>
      <c r="E24737" s="429">
        <v>5.8650640000000003</v>
      </c>
      <c r="F24737" s="429">
        <v>23.122809999999994</v>
      </c>
    </row>
    <row r="24738" spans="1:6" x14ac:dyDescent="0.3">
      <c r="A24738" s="336">
        <v>77901</v>
      </c>
      <c r="B24738" s="2" t="s">
        <v>295</v>
      </c>
      <c r="C24738" s="429">
        <v>7.5513690000000002</v>
      </c>
      <c r="D24738" s="429">
        <v>2.1935470000000001</v>
      </c>
      <c r="E24738" s="429">
        <v>5.3578220000000005</v>
      </c>
      <c r="F24738" s="429">
        <v>29.61484699999999</v>
      </c>
    </row>
    <row r="24739" spans="1:6" x14ac:dyDescent="0.3">
      <c r="A24739" s="336">
        <v>77904</v>
      </c>
      <c r="B24739" s="2" t="s">
        <v>295</v>
      </c>
      <c r="C24739" s="429">
        <v>7.5623329999999997</v>
      </c>
      <c r="D24739" s="429">
        <v>2.1796899999999999</v>
      </c>
      <c r="E24739" s="429">
        <v>5.3826429999999998</v>
      </c>
      <c r="F24739" s="429">
        <v>29.240805999999999</v>
      </c>
    </row>
    <row r="24740" spans="1:6" x14ac:dyDescent="0.3">
      <c r="A24740" s="336">
        <v>77905</v>
      </c>
      <c r="B24740" s="2" t="s">
        <v>295</v>
      </c>
      <c r="C24740" s="429">
        <v>7.5519879999999997</v>
      </c>
      <c r="D24740" s="429">
        <v>2.1110850000000001</v>
      </c>
      <c r="E24740" s="429">
        <v>5.4409029999999996</v>
      </c>
      <c r="F24740" s="429">
        <v>30.323406000000006</v>
      </c>
    </row>
    <row r="24741" spans="1:6" x14ac:dyDescent="0.3">
      <c r="A24741" s="336">
        <v>77951</v>
      </c>
      <c r="B24741" s="2" t="s">
        <v>295</v>
      </c>
      <c r="C24741" s="429">
        <v>7.4277930000000003</v>
      </c>
      <c r="D24741" s="429">
        <v>2.3291200000000001</v>
      </c>
      <c r="E24741" s="429">
        <v>5.0986729999999998</v>
      </c>
      <c r="F24741" s="429">
        <v>27.588639000000011</v>
      </c>
    </row>
    <row r="24742" spans="1:6" x14ac:dyDescent="0.3">
      <c r="A24742" s="336">
        <v>77954</v>
      </c>
      <c r="B24742" s="2" t="s">
        <v>295</v>
      </c>
      <c r="C24742" s="429">
        <v>7.7291449999999999</v>
      </c>
      <c r="D24742" s="429">
        <v>1.7792570000000001</v>
      </c>
      <c r="E24742" s="429">
        <v>5.9498879999999996</v>
      </c>
      <c r="F24742" s="429">
        <v>31.88195799999999</v>
      </c>
    </row>
    <row r="24743" spans="1:6" x14ac:dyDescent="0.3">
      <c r="A24743" s="336">
        <v>77957</v>
      </c>
      <c r="B24743" s="2" t="s">
        <v>295</v>
      </c>
      <c r="C24743" s="429">
        <v>7.4249739999999997</v>
      </c>
      <c r="D24743" s="429">
        <v>2.3057180000000002</v>
      </c>
      <c r="E24743" s="429">
        <v>5.119256</v>
      </c>
      <c r="F24743" s="429">
        <v>26.138841999999997</v>
      </c>
    </row>
    <row r="24744" spans="1:6" x14ac:dyDescent="0.3">
      <c r="A24744" s="336">
        <v>77962</v>
      </c>
      <c r="B24744" s="2" t="s">
        <v>295</v>
      </c>
      <c r="C24744" s="429">
        <v>7.2885330000000002</v>
      </c>
      <c r="D24744" s="429">
        <v>2.3511000000000002</v>
      </c>
      <c r="E24744" s="429">
        <v>4.9374330000000004</v>
      </c>
      <c r="F24744" s="429">
        <v>23.749289000000012</v>
      </c>
    </row>
    <row r="24745" spans="1:6" x14ac:dyDescent="0.3">
      <c r="A24745" s="336">
        <v>77963</v>
      </c>
      <c r="B24745" s="2" t="s">
        <v>295</v>
      </c>
      <c r="C24745" s="429">
        <v>7.6888699999999996</v>
      </c>
      <c r="D24745" s="429">
        <v>1.76793</v>
      </c>
      <c r="E24745" s="429">
        <v>5.9209399999999999</v>
      </c>
      <c r="F24745" s="429">
        <v>34.187255000000007</v>
      </c>
    </row>
    <row r="24746" spans="1:6" x14ac:dyDescent="0.3">
      <c r="A24746" s="336">
        <v>77964</v>
      </c>
      <c r="B24746" s="2" t="s">
        <v>295</v>
      </c>
      <c r="C24746" s="429">
        <v>7.6064480000000003</v>
      </c>
      <c r="D24746" s="429">
        <v>1.942661</v>
      </c>
      <c r="E24746" s="429">
        <v>5.6637870000000001</v>
      </c>
      <c r="F24746" s="429">
        <v>27.351061000000001</v>
      </c>
    </row>
    <row r="24747" spans="1:6" x14ac:dyDescent="0.3">
      <c r="A24747" s="336">
        <v>77968</v>
      </c>
      <c r="B24747" s="2" t="s">
        <v>295</v>
      </c>
      <c r="C24747" s="429">
        <v>7.4522190000000004</v>
      </c>
      <c r="D24747" s="429">
        <v>2.3455750000000002</v>
      </c>
      <c r="E24747" s="429">
        <v>5.1066440000000002</v>
      </c>
      <c r="F24747" s="429">
        <v>27.470159999999993</v>
      </c>
    </row>
    <row r="24748" spans="1:6" x14ac:dyDescent="0.3">
      <c r="A24748" s="336">
        <v>77971</v>
      </c>
      <c r="B24748" s="2" t="s">
        <v>295</v>
      </c>
      <c r="C24748" s="429">
        <v>7.2288680000000003</v>
      </c>
      <c r="D24748" s="429">
        <v>2.5186540000000002</v>
      </c>
      <c r="E24748" s="429">
        <v>4.7102140000000006</v>
      </c>
      <c r="F24748" s="429">
        <v>23.379092</v>
      </c>
    </row>
    <row r="24749" spans="1:6" x14ac:dyDescent="0.3">
      <c r="A24749" s="336">
        <v>77974</v>
      </c>
      <c r="B24749" s="2" t="s">
        <v>295</v>
      </c>
      <c r="C24749" s="429">
        <v>7.6824719999999997</v>
      </c>
      <c r="D24749" s="429">
        <v>1.8646039999999999</v>
      </c>
      <c r="E24749" s="429">
        <v>5.8178679999999998</v>
      </c>
      <c r="F24749" s="429">
        <v>32.280113</v>
      </c>
    </row>
    <row r="24750" spans="1:6" x14ac:dyDescent="0.3">
      <c r="A24750" s="336">
        <v>77975</v>
      </c>
      <c r="B24750" s="2" t="s">
        <v>295</v>
      </c>
      <c r="C24750" s="429">
        <v>7.77372</v>
      </c>
      <c r="D24750" s="429">
        <v>1.5524210000000001</v>
      </c>
      <c r="E24750" s="429">
        <v>6.2212990000000001</v>
      </c>
      <c r="F24750" s="429">
        <v>30.451465999999996</v>
      </c>
    </row>
    <row r="24751" spans="1:6" x14ac:dyDescent="0.3">
      <c r="A24751" s="336">
        <v>77979</v>
      </c>
      <c r="B24751" s="2" t="s">
        <v>295</v>
      </c>
      <c r="C24751" s="429">
        <v>7.322311</v>
      </c>
      <c r="D24751" s="429">
        <v>2.3465790000000002</v>
      </c>
      <c r="E24751" s="429">
        <v>4.9757319999999998</v>
      </c>
      <c r="F24751" s="429">
        <v>26.762246000000005</v>
      </c>
    </row>
    <row r="24752" spans="1:6" x14ac:dyDescent="0.3">
      <c r="A24752" s="336">
        <v>77982</v>
      </c>
      <c r="B24752" s="2" t="s">
        <v>295</v>
      </c>
      <c r="C24752" s="429">
        <v>7.3088069999999998</v>
      </c>
      <c r="D24752" s="429">
        <v>2.1473049999999998</v>
      </c>
      <c r="E24752" s="429">
        <v>5.1615020000000005</v>
      </c>
      <c r="F24752" s="429">
        <v>28.218392000000001</v>
      </c>
    </row>
    <row r="24753" spans="1:6" x14ac:dyDescent="0.3">
      <c r="A24753" s="336">
        <v>77983</v>
      </c>
      <c r="B24753" s="2" t="s">
        <v>295</v>
      </c>
      <c r="C24753" s="429">
        <v>7.3410679999999999</v>
      </c>
      <c r="D24753" s="429">
        <v>2.2485360000000001</v>
      </c>
      <c r="E24753" s="429">
        <v>5.0925320000000003</v>
      </c>
      <c r="F24753" s="429">
        <v>27.640002000000003</v>
      </c>
    </row>
    <row r="24754" spans="1:6" x14ac:dyDescent="0.3">
      <c r="A24754" s="336">
        <v>77984</v>
      </c>
      <c r="B24754" s="2" t="s">
        <v>295</v>
      </c>
      <c r="C24754" s="429">
        <v>7.7544209999999998</v>
      </c>
      <c r="D24754" s="429">
        <v>1.668085</v>
      </c>
      <c r="E24754" s="429">
        <v>6.0863359999999993</v>
      </c>
      <c r="F24754" s="429">
        <v>30.439025999999998</v>
      </c>
    </row>
    <row r="24755" spans="1:6" x14ac:dyDescent="0.3">
      <c r="A24755" s="336">
        <v>77990</v>
      </c>
      <c r="B24755" s="2" t="s">
        <v>295</v>
      </c>
      <c r="C24755" s="429">
        <v>7.4739129999999996</v>
      </c>
      <c r="D24755" s="429">
        <v>2.0112540000000001</v>
      </c>
      <c r="E24755" s="429">
        <v>5.4626589999999995</v>
      </c>
      <c r="F24755" s="429">
        <v>31.064483000000006</v>
      </c>
    </row>
    <row r="24756" spans="1:6" x14ac:dyDescent="0.3">
      <c r="A24756" s="336">
        <v>77994</v>
      </c>
      <c r="B24756" s="2" t="s">
        <v>295</v>
      </c>
      <c r="C24756" s="429">
        <v>7.8439680000000003</v>
      </c>
      <c r="D24756" s="429">
        <v>1.54017</v>
      </c>
      <c r="E24756" s="429">
        <v>6.3037980000000005</v>
      </c>
      <c r="F24756" s="429">
        <v>33.669125999999991</v>
      </c>
    </row>
    <row r="24757" spans="1:6" x14ac:dyDescent="0.3">
      <c r="A24757" s="336">
        <v>77995</v>
      </c>
      <c r="B24757" s="2" t="s">
        <v>295</v>
      </c>
      <c r="C24757" s="429">
        <v>7.6589429999999998</v>
      </c>
      <c r="D24757" s="429">
        <v>1.9128780000000001</v>
      </c>
      <c r="E24757" s="429">
        <v>5.7460649999999998</v>
      </c>
      <c r="F24757" s="429">
        <v>29.528698999999996</v>
      </c>
    </row>
    <row r="24758" spans="1:6" x14ac:dyDescent="0.3">
      <c r="A24758" s="336">
        <v>78002</v>
      </c>
      <c r="B24758" s="2" t="s">
        <v>295</v>
      </c>
      <c r="C24758" s="429">
        <v>8.5291820000000005</v>
      </c>
      <c r="D24758" s="429">
        <v>0.79293999999999998</v>
      </c>
      <c r="E24758" s="429">
        <v>7.7362420000000007</v>
      </c>
      <c r="F24758" s="429">
        <v>46.933513000000005</v>
      </c>
    </row>
    <row r="24759" spans="1:6" x14ac:dyDescent="0.3">
      <c r="A24759" s="336">
        <v>78003</v>
      </c>
      <c r="B24759" s="2" t="s">
        <v>295</v>
      </c>
      <c r="C24759" s="429">
        <v>8.4449950000000005</v>
      </c>
      <c r="D24759" s="429">
        <v>1.0291570000000001</v>
      </c>
      <c r="E24759" s="429">
        <v>7.4158380000000008</v>
      </c>
      <c r="F24759" s="429">
        <v>45.478967000000011</v>
      </c>
    </row>
    <row r="24760" spans="1:6" x14ac:dyDescent="0.3">
      <c r="A24760" s="336">
        <v>78004</v>
      </c>
      <c r="B24760" s="2" t="s">
        <v>295</v>
      </c>
      <c r="C24760" s="429">
        <v>8.2299570000000006</v>
      </c>
      <c r="D24760" s="429">
        <v>1.180434</v>
      </c>
      <c r="E24760" s="429">
        <v>7.0495230000000006</v>
      </c>
      <c r="F24760" s="429">
        <v>37.382701999999995</v>
      </c>
    </row>
    <row r="24761" spans="1:6" x14ac:dyDescent="0.3">
      <c r="A24761" s="336">
        <v>78005</v>
      </c>
      <c r="B24761" s="2" t="s">
        <v>295</v>
      </c>
      <c r="C24761" s="429">
        <v>8.6000929999999993</v>
      </c>
      <c r="D24761" s="429">
        <v>0.74859299999999995</v>
      </c>
      <c r="E24761" s="429">
        <v>7.8514999999999997</v>
      </c>
      <c r="F24761" s="429">
        <v>49.339134999999992</v>
      </c>
    </row>
    <row r="24762" spans="1:6" x14ac:dyDescent="0.3">
      <c r="A24762" s="336">
        <v>78006</v>
      </c>
      <c r="B24762" s="2" t="s">
        <v>295</v>
      </c>
      <c r="C24762" s="429">
        <v>8.2227560000000004</v>
      </c>
      <c r="D24762" s="429">
        <v>1.2105570000000001</v>
      </c>
      <c r="E24762" s="429">
        <v>7.0121990000000007</v>
      </c>
      <c r="F24762" s="429">
        <v>37.906655999999998</v>
      </c>
    </row>
    <row r="24763" spans="1:6" x14ac:dyDescent="0.3">
      <c r="A24763" s="336">
        <v>78007</v>
      </c>
      <c r="B24763" s="2" t="s">
        <v>295</v>
      </c>
      <c r="C24763" s="429">
        <v>8.3013220000000008</v>
      </c>
      <c r="D24763" s="429">
        <v>1.053582</v>
      </c>
      <c r="E24763" s="429">
        <v>7.2477400000000003</v>
      </c>
      <c r="F24763" s="429">
        <v>46.116078000000002</v>
      </c>
    </row>
    <row r="24764" spans="1:6" x14ac:dyDescent="0.3">
      <c r="A24764" s="336">
        <v>78008</v>
      </c>
      <c r="B24764" s="2" t="s">
        <v>295</v>
      </c>
      <c r="C24764" s="429">
        <v>8.2214659999999995</v>
      </c>
      <c r="D24764" s="429">
        <v>1.054381</v>
      </c>
      <c r="E24764" s="429">
        <v>7.1670849999999993</v>
      </c>
      <c r="F24764" s="429">
        <v>43.430840000000003</v>
      </c>
    </row>
    <row r="24765" spans="1:6" x14ac:dyDescent="0.3">
      <c r="A24765" s="336">
        <v>78009</v>
      </c>
      <c r="B24765" s="2" t="s">
        <v>295</v>
      </c>
      <c r="C24765" s="429">
        <v>8.5890039999999992</v>
      </c>
      <c r="D24765" s="429">
        <v>0.83133199999999996</v>
      </c>
      <c r="E24765" s="429">
        <v>7.7576719999999995</v>
      </c>
      <c r="F24765" s="429">
        <v>47.518405000000008</v>
      </c>
    </row>
    <row r="24766" spans="1:6" x14ac:dyDescent="0.3">
      <c r="A24766" s="336">
        <v>78010</v>
      </c>
      <c r="B24766" s="2" t="s">
        <v>295</v>
      </c>
      <c r="C24766" s="429">
        <v>8.3652569999999997</v>
      </c>
      <c r="D24766" s="429">
        <v>1.148423</v>
      </c>
      <c r="E24766" s="429">
        <v>7.2168339999999995</v>
      </c>
      <c r="F24766" s="429">
        <v>42.160922999999997</v>
      </c>
    </row>
    <row r="24767" spans="1:6" x14ac:dyDescent="0.3">
      <c r="A24767" s="336">
        <v>78011</v>
      </c>
      <c r="B24767" s="2" t="s">
        <v>295</v>
      </c>
      <c r="C24767" s="429">
        <v>8.525995</v>
      </c>
      <c r="D24767" s="429">
        <v>0.78848399999999996</v>
      </c>
      <c r="E24767" s="429">
        <v>7.7375109999999996</v>
      </c>
      <c r="F24767" s="429">
        <v>48.49654000000001</v>
      </c>
    </row>
    <row r="24768" spans="1:6" x14ac:dyDescent="0.3">
      <c r="A24768" s="336">
        <v>78013</v>
      </c>
      <c r="B24768" s="2" t="s">
        <v>295</v>
      </c>
      <c r="C24768" s="429">
        <v>8.2829280000000001</v>
      </c>
      <c r="D24768" s="429">
        <v>1.218289</v>
      </c>
      <c r="E24768" s="429">
        <v>7.0646389999999997</v>
      </c>
      <c r="F24768" s="429">
        <v>39.626382</v>
      </c>
    </row>
    <row r="24769" spans="1:6" x14ac:dyDescent="0.3">
      <c r="A24769" s="336">
        <v>78014</v>
      </c>
      <c r="B24769" s="2" t="s">
        <v>295</v>
      </c>
      <c r="C24769" s="429">
        <v>8.7337100000000003</v>
      </c>
      <c r="D24769" s="429">
        <v>0.67894399999999999</v>
      </c>
      <c r="E24769" s="429">
        <v>8.0547660000000008</v>
      </c>
      <c r="F24769" s="429">
        <v>52.268592999999981</v>
      </c>
    </row>
    <row r="24770" spans="1:6" x14ac:dyDescent="0.3">
      <c r="A24770" s="336">
        <v>78015</v>
      </c>
      <c r="B24770" s="2" t="s">
        <v>295</v>
      </c>
      <c r="C24770" s="429">
        <v>8.179392</v>
      </c>
      <c r="D24770" s="429">
        <v>1.1317520000000001</v>
      </c>
      <c r="E24770" s="429">
        <v>7.0476399999999995</v>
      </c>
      <c r="F24770" s="429">
        <v>38.097959999999993</v>
      </c>
    </row>
    <row r="24771" spans="1:6" x14ac:dyDescent="0.3">
      <c r="A24771" s="336">
        <v>78016</v>
      </c>
      <c r="B24771" s="2" t="s">
        <v>295</v>
      </c>
      <c r="C24771" s="429">
        <v>8.6490419999999997</v>
      </c>
      <c r="D24771" s="429">
        <v>0.76495299999999999</v>
      </c>
      <c r="E24771" s="429">
        <v>7.8840889999999995</v>
      </c>
      <c r="F24771" s="429">
        <v>49.696564999999993</v>
      </c>
    </row>
    <row r="24772" spans="1:6" x14ac:dyDescent="0.3">
      <c r="A24772" s="336">
        <v>78017</v>
      </c>
      <c r="B24772" s="2" t="s">
        <v>295</v>
      </c>
      <c r="C24772" s="429">
        <v>8.9548989999999993</v>
      </c>
      <c r="D24772" s="429">
        <v>0.65934400000000004</v>
      </c>
      <c r="E24772" s="429">
        <v>8.2955549999999985</v>
      </c>
      <c r="F24772" s="429">
        <v>53.470456999999989</v>
      </c>
    </row>
    <row r="24773" spans="1:6" x14ac:dyDescent="0.3">
      <c r="A24773" s="336">
        <v>78019</v>
      </c>
      <c r="B24773" s="2" t="s">
        <v>295</v>
      </c>
      <c r="C24773" s="429">
        <v>8.7995830000000002</v>
      </c>
      <c r="D24773" s="429">
        <v>0.69987500000000002</v>
      </c>
      <c r="E24773" s="429">
        <v>8.0997079999999997</v>
      </c>
      <c r="F24773" s="429">
        <v>53.536783000000007</v>
      </c>
    </row>
    <row r="24774" spans="1:6" x14ac:dyDescent="0.3">
      <c r="A24774" s="336">
        <v>78021</v>
      </c>
      <c r="B24774" s="2" t="s">
        <v>295</v>
      </c>
      <c r="C24774" s="429">
        <v>8.609826</v>
      </c>
      <c r="D24774" s="429">
        <v>0.75200999999999996</v>
      </c>
      <c r="E24774" s="429">
        <v>7.8578159999999997</v>
      </c>
      <c r="F24774" s="429">
        <v>50.157130999999993</v>
      </c>
    </row>
    <row r="24775" spans="1:6" x14ac:dyDescent="0.3">
      <c r="A24775" s="336">
        <v>78022</v>
      </c>
      <c r="B24775" s="2" t="s">
        <v>295</v>
      </c>
      <c r="C24775" s="429">
        <v>8.0824470000000002</v>
      </c>
      <c r="D24775" s="429">
        <v>1.3153109999999999</v>
      </c>
      <c r="E24775" s="429">
        <v>6.7671360000000007</v>
      </c>
      <c r="F24775" s="429">
        <v>43.05167999999999</v>
      </c>
    </row>
    <row r="24776" spans="1:6" x14ac:dyDescent="0.3">
      <c r="A24776" s="336">
        <v>78023</v>
      </c>
      <c r="B24776" s="2" t="s">
        <v>295</v>
      </c>
      <c r="C24776" s="429">
        <v>8.3317870000000003</v>
      </c>
      <c r="D24776" s="429">
        <v>1.037839</v>
      </c>
      <c r="E24776" s="429">
        <v>7.2939480000000003</v>
      </c>
      <c r="F24776" s="429">
        <v>41.228173999999989</v>
      </c>
    </row>
    <row r="24777" spans="1:6" x14ac:dyDescent="0.3">
      <c r="A24777" s="336">
        <v>78024</v>
      </c>
      <c r="B24777" s="2" t="s">
        <v>295</v>
      </c>
      <c r="C24777" s="429">
        <v>8.5056930000000008</v>
      </c>
      <c r="D24777" s="429">
        <v>1.1304730000000001</v>
      </c>
      <c r="E24777" s="429">
        <v>7.3752200000000006</v>
      </c>
      <c r="F24777" s="429">
        <v>47.888515000000012</v>
      </c>
    </row>
    <row r="24778" spans="1:6" x14ac:dyDescent="0.3">
      <c r="A24778" s="336">
        <v>78025</v>
      </c>
      <c r="B24778" s="2" t="s">
        <v>295</v>
      </c>
      <c r="C24778" s="429">
        <v>8.5525500000000001</v>
      </c>
      <c r="D24778" s="429">
        <v>1.136998</v>
      </c>
      <c r="E24778" s="429">
        <v>7.4155519999999999</v>
      </c>
      <c r="F24778" s="429">
        <v>47.888168000000007</v>
      </c>
    </row>
    <row r="24779" spans="1:6" x14ac:dyDescent="0.3">
      <c r="A24779" s="336">
        <v>78026</v>
      </c>
      <c r="B24779" s="2" t="s">
        <v>295</v>
      </c>
      <c r="C24779" s="429">
        <v>8.3937749999999998</v>
      </c>
      <c r="D24779" s="429">
        <v>0.88525299999999996</v>
      </c>
      <c r="E24779" s="429">
        <v>7.5085220000000001</v>
      </c>
      <c r="F24779" s="429">
        <v>46.581907000000008</v>
      </c>
    </row>
    <row r="24780" spans="1:6" x14ac:dyDescent="0.3">
      <c r="A24780" s="336">
        <v>78027</v>
      </c>
      <c r="B24780" s="2" t="s">
        <v>295</v>
      </c>
      <c r="C24780" s="429">
        <v>8.2346760000000003</v>
      </c>
      <c r="D24780" s="429">
        <v>1.263126</v>
      </c>
      <c r="E24780" s="429">
        <v>6.9715500000000006</v>
      </c>
      <c r="F24780" s="429">
        <v>36.503115999999991</v>
      </c>
    </row>
    <row r="24781" spans="1:6" x14ac:dyDescent="0.3">
      <c r="A24781" s="336">
        <v>78028</v>
      </c>
      <c r="B24781" s="2" t="s">
        <v>295</v>
      </c>
      <c r="C24781" s="429">
        <v>8.4022539999999992</v>
      </c>
      <c r="D24781" s="429">
        <v>1.174722</v>
      </c>
      <c r="E24781" s="429">
        <v>7.2275319999999992</v>
      </c>
      <c r="F24781" s="429">
        <v>43.540088999999995</v>
      </c>
    </row>
    <row r="24782" spans="1:6" x14ac:dyDescent="0.3">
      <c r="A24782" s="336">
        <v>78039</v>
      </c>
      <c r="B24782" s="2" t="s">
        <v>295</v>
      </c>
      <c r="C24782" s="429">
        <v>8.5752000000000006</v>
      </c>
      <c r="D24782" s="429">
        <v>0.80765900000000002</v>
      </c>
      <c r="E24782" s="429">
        <v>7.7675410000000005</v>
      </c>
      <c r="F24782" s="429">
        <v>47.450379000000005</v>
      </c>
    </row>
    <row r="24783" spans="1:6" x14ac:dyDescent="0.3">
      <c r="A24783" s="336">
        <v>78040</v>
      </c>
      <c r="B24783" s="2" t="s">
        <v>295</v>
      </c>
      <c r="C24783" s="429">
        <v>8.8878660000000007</v>
      </c>
      <c r="D24783" s="429">
        <v>0.47850900000000002</v>
      </c>
      <c r="E24783" s="429">
        <v>8.409357</v>
      </c>
      <c r="F24783" s="429">
        <v>59.31512399999999</v>
      </c>
    </row>
    <row r="24784" spans="1:6" x14ac:dyDescent="0.3">
      <c r="A24784" s="336">
        <v>78041</v>
      </c>
      <c r="B24784" s="2" t="s">
        <v>295</v>
      </c>
      <c r="C24784" s="429">
        <v>8.8529180000000007</v>
      </c>
      <c r="D24784" s="429">
        <v>0.65972799999999998</v>
      </c>
      <c r="E24784" s="429">
        <v>8.1931900000000013</v>
      </c>
      <c r="F24784" s="429">
        <v>55.56168199999999</v>
      </c>
    </row>
    <row r="24785" spans="1:6" x14ac:dyDescent="0.3">
      <c r="A24785" s="336">
        <v>78043</v>
      </c>
      <c r="B24785" s="2" t="s">
        <v>295</v>
      </c>
      <c r="C24785" s="429">
        <v>8.5602499999999999</v>
      </c>
      <c r="D24785" s="429">
        <v>0.663636</v>
      </c>
      <c r="E24785" s="429">
        <v>7.8966139999999996</v>
      </c>
      <c r="F24785" s="429">
        <v>54.627973999999988</v>
      </c>
    </row>
    <row r="24786" spans="1:6" x14ac:dyDescent="0.3">
      <c r="A24786" s="336">
        <v>78045</v>
      </c>
      <c r="B24786" s="2" t="s">
        <v>295</v>
      </c>
      <c r="C24786" s="429">
        <v>8.9253649999999993</v>
      </c>
      <c r="D24786" s="429">
        <v>0.50947200000000004</v>
      </c>
      <c r="E24786" s="429">
        <v>8.4158929999999987</v>
      </c>
      <c r="F24786" s="429">
        <v>58.905862999999997</v>
      </c>
    </row>
    <row r="24787" spans="1:6" x14ac:dyDescent="0.3">
      <c r="A24787" s="336">
        <v>78046</v>
      </c>
      <c r="B24787" s="2" t="s">
        <v>295</v>
      </c>
      <c r="C24787" s="429">
        <v>8.8455829999999995</v>
      </c>
      <c r="D24787" s="429">
        <v>0.48130899999999999</v>
      </c>
      <c r="E24787" s="429">
        <v>8.364274</v>
      </c>
      <c r="F24787" s="429">
        <v>59.190860000000015</v>
      </c>
    </row>
    <row r="24788" spans="1:6" x14ac:dyDescent="0.3">
      <c r="A24788" s="336">
        <v>78052</v>
      </c>
      <c r="B24788" s="2" t="s">
        <v>295</v>
      </c>
      <c r="C24788" s="429">
        <v>8.5845889999999994</v>
      </c>
      <c r="D24788" s="429">
        <v>0.77710699999999999</v>
      </c>
      <c r="E24788" s="429">
        <v>7.8074819999999994</v>
      </c>
      <c r="F24788" s="429">
        <v>47.865152999999999</v>
      </c>
    </row>
    <row r="24789" spans="1:6" x14ac:dyDescent="0.3">
      <c r="A24789" s="336">
        <v>78055</v>
      </c>
      <c r="B24789" s="2" t="s">
        <v>295</v>
      </c>
      <c r="C24789" s="429">
        <v>8.4860469999999992</v>
      </c>
      <c r="D24789" s="429">
        <v>1.0621069999999999</v>
      </c>
      <c r="E24789" s="429">
        <v>7.4239399999999991</v>
      </c>
      <c r="F24789" s="429">
        <v>47.564087000000008</v>
      </c>
    </row>
    <row r="24790" spans="1:6" x14ac:dyDescent="0.3">
      <c r="A24790" s="336">
        <v>78056</v>
      </c>
      <c r="B24790" s="2" t="s">
        <v>295</v>
      </c>
      <c r="C24790" s="429">
        <v>8.427505</v>
      </c>
      <c r="D24790" s="429">
        <v>0.95454099999999997</v>
      </c>
      <c r="E24790" s="429">
        <v>7.4729640000000002</v>
      </c>
      <c r="F24790" s="429">
        <v>44.699525000000008</v>
      </c>
    </row>
    <row r="24791" spans="1:6" x14ac:dyDescent="0.3">
      <c r="A24791" s="336">
        <v>78057</v>
      </c>
      <c r="B24791" s="2" t="s">
        <v>295</v>
      </c>
      <c r="C24791" s="429">
        <v>8.6380890000000008</v>
      </c>
      <c r="D24791" s="429">
        <v>0.73377899999999996</v>
      </c>
      <c r="E24791" s="429">
        <v>7.9043100000000006</v>
      </c>
      <c r="F24791" s="429">
        <v>50.216324</v>
      </c>
    </row>
    <row r="24792" spans="1:6" x14ac:dyDescent="0.3">
      <c r="A24792" s="336">
        <v>78058</v>
      </c>
      <c r="B24792" s="2" t="s">
        <v>295</v>
      </c>
      <c r="C24792" s="429">
        <v>8.4944860000000002</v>
      </c>
      <c r="D24792" s="429">
        <v>1.1846159999999999</v>
      </c>
      <c r="E24792" s="429">
        <v>7.3098700000000001</v>
      </c>
      <c r="F24792" s="429">
        <v>46.037350999999987</v>
      </c>
    </row>
    <row r="24793" spans="1:6" x14ac:dyDescent="0.3">
      <c r="A24793" s="336">
        <v>78059</v>
      </c>
      <c r="B24793" s="2" t="s">
        <v>295</v>
      </c>
      <c r="C24793" s="429">
        <v>8.6142269999999996</v>
      </c>
      <c r="D24793" s="429">
        <v>0.77337699999999998</v>
      </c>
      <c r="E24793" s="429">
        <v>7.8408499999999997</v>
      </c>
      <c r="F24793" s="429">
        <v>48.544943000000004</v>
      </c>
    </row>
    <row r="24794" spans="1:6" x14ac:dyDescent="0.3">
      <c r="A24794" s="336">
        <v>78061</v>
      </c>
      <c r="B24794" s="2" t="s">
        <v>295</v>
      </c>
      <c r="C24794" s="429">
        <v>8.7987920000000006</v>
      </c>
      <c r="D24794" s="429">
        <v>0.70497200000000004</v>
      </c>
      <c r="E24794" s="429">
        <v>8.0938200000000009</v>
      </c>
      <c r="F24794" s="429">
        <v>52.112320000000004</v>
      </c>
    </row>
    <row r="24795" spans="1:6" x14ac:dyDescent="0.3">
      <c r="A24795" s="336">
        <v>78063</v>
      </c>
      <c r="B24795" s="2" t="s">
        <v>295</v>
      </c>
      <c r="C24795" s="429">
        <v>8.3393490000000003</v>
      </c>
      <c r="D24795" s="429">
        <v>1.0536270000000001</v>
      </c>
      <c r="E24795" s="429">
        <v>7.2857219999999998</v>
      </c>
      <c r="F24795" s="429">
        <v>42.537389999999988</v>
      </c>
    </row>
    <row r="24796" spans="1:6" x14ac:dyDescent="0.3">
      <c r="A24796" s="336">
        <v>78064</v>
      </c>
      <c r="B24796" s="2" t="s">
        <v>295</v>
      </c>
      <c r="C24796" s="429">
        <v>8.3852429999999991</v>
      </c>
      <c r="D24796" s="429">
        <v>0.89033300000000004</v>
      </c>
      <c r="E24796" s="429">
        <v>7.4949099999999991</v>
      </c>
      <c r="F24796" s="429">
        <v>45.047272</v>
      </c>
    </row>
    <row r="24797" spans="1:6" x14ac:dyDescent="0.3">
      <c r="A24797" s="336">
        <v>78065</v>
      </c>
      <c r="B24797" s="2" t="s">
        <v>295</v>
      </c>
      <c r="C24797" s="429">
        <v>8.5242120000000003</v>
      </c>
      <c r="D24797" s="429">
        <v>0.78973400000000005</v>
      </c>
      <c r="E24797" s="429">
        <v>7.7344780000000002</v>
      </c>
      <c r="F24797" s="429">
        <v>47.220241000000001</v>
      </c>
    </row>
    <row r="24798" spans="1:6" x14ac:dyDescent="0.3">
      <c r="A24798" s="336">
        <v>78066</v>
      </c>
      <c r="B24798" s="2" t="s">
        <v>295</v>
      </c>
      <c r="C24798" s="429">
        <v>8.482939</v>
      </c>
      <c r="D24798" s="429">
        <v>0.90800499999999995</v>
      </c>
      <c r="E24798" s="429">
        <v>7.5749339999999998</v>
      </c>
      <c r="F24798" s="429">
        <v>45.695223999999996</v>
      </c>
    </row>
    <row r="24799" spans="1:6" x14ac:dyDescent="0.3">
      <c r="A24799" s="336">
        <v>78067</v>
      </c>
      <c r="B24799" s="2" t="s">
        <v>295</v>
      </c>
      <c r="C24799" s="429">
        <v>8.725536</v>
      </c>
      <c r="D24799" s="429">
        <v>0.53655299999999995</v>
      </c>
      <c r="E24799" s="429">
        <v>8.1889830000000003</v>
      </c>
      <c r="F24799" s="429">
        <v>58.055783000000005</v>
      </c>
    </row>
    <row r="24800" spans="1:6" x14ac:dyDescent="0.3">
      <c r="A24800" s="336">
        <v>78069</v>
      </c>
      <c r="B24800" s="2" t="s">
        <v>295</v>
      </c>
      <c r="C24800" s="429">
        <v>8.5294869999999996</v>
      </c>
      <c r="D24800" s="429">
        <v>0.78010599999999997</v>
      </c>
      <c r="E24800" s="429">
        <v>7.7493809999999996</v>
      </c>
      <c r="F24800" s="429">
        <v>47.102652000000006</v>
      </c>
    </row>
    <row r="24801" spans="1:6" x14ac:dyDescent="0.3">
      <c r="A24801" s="336">
        <v>78070</v>
      </c>
      <c r="B24801" s="2" t="s">
        <v>295</v>
      </c>
      <c r="C24801" s="429">
        <v>8.2287920000000003</v>
      </c>
      <c r="D24801" s="429">
        <v>1.2332479999999999</v>
      </c>
      <c r="E24801" s="429">
        <v>6.9955440000000007</v>
      </c>
      <c r="F24801" s="429">
        <v>36.445843999999994</v>
      </c>
    </row>
    <row r="24802" spans="1:6" x14ac:dyDescent="0.3">
      <c r="A24802" s="336">
        <v>78071</v>
      </c>
      <c r="B24802" s="2" t="s">
        <v>295</v>
      </c>
      <c r="C24802" s="429">
        <v>8.1667690000000004</v>
      </c>
      <c r="D24802" s="429">
        <v>1.2106239999999999</v>
      </c>
      <c r="E24802" s="429">
        <v>6.9561450000000002</v>
      </c>
      <c r="F24802" s="429">
        <v>42.854486000000009</v>
      </c>
    </row>
    <row r="24803" spans="1:6" x14ac:dyDescent="0.3">
      <c r="A24803" s="336">
        <v>78072</v>
      </c>
      <c r="B24803" s="2" t="s">
        <v>295</v>
      </c>
      <c r="C24803" s="429">
        <v>8.4774399999999996</v>
      </c>
      <c r="D24803" s="429">
        <v>0.88348499999999996</v>
      </c>
      <c r="E24803" s="429">
        <v>7.5939549999999993</v>
      </c>
      <c r="F24803" s="429">
        <v>48.757418000000008</v>
      </c>
    </row>
    <row r="24804" spans="1:6" x14ac:dyDescent="0.3">
      <c r="A24804" s="336">
        <v>78073</v>
      </c>
      <c r="B24804" s="2" t="s">
        <v>295</v>
      </c>
      <c r="C24804" s="429">
        <v>8.4750979999999991</v>
      </c>
      <c r="D24804" s="429">
        <v>0.79066999999999998</v>
      </c>
      <c r="E24804" s="429">
        <v>7.6844279999999987</v>
      </c>
      <c r="F24804" s="429">
        <v>46.304306000000004</v>
      </c>
    </row>
    <row r="24805" spans="1:6" x14ac:dyDescent="0.3">
      <c r="A24805" s="336">
        <v>78074</v>
      </c>
      <c r="B24805" s="2" t="s">
        <v>295</v>
      </c>
      <c r="C24805" s="429">
        <v>8.2567039999999992</v>
      </c>
      <c r="D24805" s="429">
        <v>1.2160629999999999</v>
      </c>
      <c r="E24805" s="429">
        <v>7.040640999999999</v>
      </c>
      <c r="F24805" s="429">
        <v>38.822391999999994</v>
      </c>
    </row>
    <row r="24806" spans="1:6" x14ac:dyDescent="0.3">
      <c r="A24806" s="336">
        <v>78075</v>
      </c>
      <c r="B24806" s="2" t="s">
        <v>295</v>
      </c>
      <c r="C24806" s="429">
        <v>8.2365879999999994</v>
      </c>
      <c r="D24806" s="429">
        <v>1.1041129999999999</v>
      </c>
      <c r="E24806" s="429">
        <v>7.1324749999999995</v>
      </c>
      <c r="F24806" s="429">
        <v>43.74007300000001</v>
      </c>
    </row>
    <row r="24807" spans="1:6" x14ac:dyDescent="0.3">
      <c r="A24807" s="336">
        <v>78076</v>
      </c>
      <c r="B24807" s="2" t="s">
        <v>295</v>
      </c>
      <c r="C24807" s="429">
        <v>8.5692280000000007</v>
      </c>
      <c r="D24807" s="429">
        <v>0.61450400000000005</v>
      </c>
      <c r="E24807" s="429">
        <v>7.9547240000000006</v>
      </c>
      <c r="F24807" s="429">
        <v>55.788254000000009</v>
      </c>
    </row>
    <row r="24808" spans="1:6" x14ac:dyDescent="0.3">
      <c r="A24808" s="336">
        <v>78101</v>
      </c>
      <c r="B24808" s="2" t="s">
        <v>295</v>
      </c>
      <c r="C24808" s="429">
        <v>8.2635839999999998</v>
      </c>
      <c r="D24808" s="429">
        <v>0.90664100000000003</v>
      </c>
      <c r="E24808" s="429">
        <v>7.3569429999999993</v>
      </c>
      <c r="F24808" s="429">
        <v>41.416290999999987</v>
      </c>
    </row>
    <row r="24809" spans="1:6" x14ac:dyDescent="0.3">
      <c r="A24809" s="336">
        <v>78102</v>
      </c>
      <c r="B24809" s="2" t="s">
        <v>295</v>
      </c>
      <c r="C24809" s="429">
        <v>7.8586179999999999</v>
      </c>
      <c r="D24809" s="429">
        <v>1.5654079999999999</v>
      </c>
      <c r="E24809" s="429">
        <v>6.2932100000000002</v>
      </c>
      <c r="F24809" s="429">
        <v>38.216467000000009</v>
      </c>
    </row>
    <row r="24810" spans="1:6" x14ac:dyDescent="0.3">
      <c r="A24810" s="336">
        <v>78108</v>
      </c>
      <c r="B24810" s="2" t="s">
        <v>295</v>
      </c>
      <c r="C24810" s="429">
        <v>8.2163920000000008</v>
      </c>
      <c r="D24810" s="429">
        <v>0.95396499999999995</v>
      </c>
      <c r="E24810" s="429">
        <v>7.2624270000000006</v>
      </c>
      <c r="F24810" s="429">
        <v>39.243492000000003</v>
      </c>
    </row>
    <row r="24811" spans="1:6" x14ac:dyDescent="0.3">
      <c r="A24811" s="336">
        <v>78109</v>
      </c>
      <c r="B24811" s="2" t="s">
        <v>295</v>
      </c>
      <c r="C24811" s="429">
        <v>8.3010230000000007</v>
      </c>
      <c r="D24811" s="429">
        <v>0.90944000000000003</v>
      </c>
      <c r="E24811" s="429">
        <v>7.3915830000000007</v>
      </c>
      <c r="F24811" s="429">
        <v>41.156995999999999</v>
      </c>
    </row>
    <row r="24812" spans="1:6" x14ac:dyDescent="0.3">
      <c r="A24812" s="336">
        <v>78111</v>
      </c>
      <c r="B24812" s="2" t="s">
        <v>295</v>
      </c>
      <c r="C24812" s="429">
        <v>7.9502249999999997</v>
      </c>
      <c r="D24812" s="429">
        <v>1.3682049999999999</v>
      </c>
      <c r="E24812" s="429">
        <v>6.58202</v>
      </c>
      <c r="F24812" s="429">
        <v>36.286123000000003</v>
      </c>
    </row>
    <row r="24813" spans="1:6" x14ac:dyDescent="0.3">
      <c r="A24813" s="336">
        <v>78112</v>
      </c>
      <c r="B24813" s="2" t="s">
        <v>295</v>
      </c>
      <c r="C24813" s="429">
        <v>8.333221</v>
      </c>
      <c r="D24813" s="429">
        <v>0.863707</v>
      </c>
      <c r="E24813" s="429">
        <v>7.4695140000000002</v>
      </c>
      <c r="F24813" s="429">
        <v>43.764928999999995</v>
      </c>
    </row>
    <row r="24814" spans="1:6" x14ac:dyDescent="0.3">
      <c r="A24814" s="336">
        <v>78113</v>
      </c>
      <c r="B24814" s="2" t="s">
        <v>295</v>
      </c>
      <c r="C24814" s="429">
        <v>8.1873349999999991</v>
      </c>
      <c r="D24814" s="429">
        <v>1.0909660000000001</v>
      </c>
      <c r="E24814" s="429">
        <v>7.0963689999999993</v>
      </c>
      <c r="F24814" s="429">
        <v>41.610951</v>
      </c>
    </row>
    <row r="24815" spans="1:6" x14ac:dyDescent="0.3">
      <c r="A24815" s="336">
        <v>78114</v>
      </c>
      <c r="B24815" s="2" t="s">
        <v>295</v>
      </c>
      <c r="C24815" s="429">
        <v>8.2328309999999991</v>
      </c>
      <c r="D24815" s="429">
        <v>0.96983900000000001</v>
      </c>
      <c r="E24815" s="429">
        <v>7.2629919999999988</v>
      </c>
      <c r="F24815" s="429">
        <v>41.893963999999983</v>
      </c>
    </row>
    <row r="24816" spans="1:6" x14ac:dyDescent="0.3">
      <c r="A24816" s="336">
        <v>78116</v>
      </c>
      <c r="B24816" s="2" t="s">
        <v>295</v>
      </c>
      <c r="C24816" s="429">
        <v>7.9661749999999998</v>
      </c>
      <c r="D24816" s="429">
        <v>1.3166640000000001</v>
      </c>
      <c r="E24816" s="429">
        <v>6.6495109999999995</v>
      </c>
      <c r="F24816" s="429">
        <v>36.711034999999988</v>
      </c>
    </row>
    <row r="24817" spans="1:6" x14ac:dyDescent="0.3">
      <c r="A24817" s="336">
        <v>78117</v>
      </c>
      <c r="B24817" s="2" t="s">
        <v>295</v>
      </c>
      <c r="C24817" s="429">
        <v>8.0607030000000002</v>
      </c>
      <c r="D24817" s="429">
        <v>1.208947</v>
      </c>
      <c r="E24817" s="429">
        <v>6.851756</v>
      </c>
      <c r="F24817" s="429">
        <v>39.400471999999993</v>
      </c>
    </row>
    <row r="24818" spans="1:6" x14ac:dyDescent="0.3">
      <c r="A24818" s="336">
        <v>78118</v>
      </c>
      <c r="B24818" s="2" t="s">
        <v>295</v>
      </c>
      <c r="C24818" s="429">
        <v>8.0166409999999999</v>
      </c>
      <c r="D24818" s="429">
        <v>1.258832</v>
      </c>
      <c r="E24818" s="429">
        <v>6.757809</v>
      </c>
      <c r="F24818" s="429">
        <v>39.262794</v>
      </c>
    </row>
    <row r="24819" spans="1:6" x14ac:dyDescent="0.3">
      <c r="A24819" s="336">
        <v>78119</v>
      </c>
      <c r="B24819" s="2" t="s">
        <v>295</v>
      </c>
      <c r="C24819" s="429">
        <v>7.9141389999999996</v>
      </c>
      <c r="D24819" s="429">
        <v>1.4017770000000001</v>
      </c>
      <c r="E24819" s="429">
        <v>6.5123619999999995</v>
      </c>
      <c r="F24819" s="429">
        <v>37.686401000000004</v>
      </c>
    </row>
    <row r="24820" spans="1:6" x14ac:dyDescent="0.3">
      <c r="A24820" s="336">
        <v>78121</v>
      </c>
      <c r="B24820" s="2" t="s">
        <v>295</v>
      </c>
      <c r="C24820" s="429">
        <v>8.1744489999999992</v>
      </c>
      <c r="D24820" s="429">
        <v>1.0079</v>
      </c>
      <c r="E24820" s="429">
        <v>7.1665489999999989</v>
      </c>
      <c r="F24820" s="429">
        <v>39.099524999999993</v>
      </c>
    </row>
    <row r="24821" spans="1:6" x14ac:dyDescent="0.3">
      <c r="A24821" s="336">
        <v>78122</v>
      </c>
      <c r="B24821" s="2" t="s">
        <v>295</v>
      </c>
      <c r="C24821" s="429">
        <v>8.032254</v>
      </c>
      <c r="D24821" s="429">
        <v>1.2098169999999999</v>
      </c>
      <c r="E24821" s="429">
        <v>6.8224369999999999</v>
      </c>
      <c r="F24821" s="429">
        <v>35.433548000000002</v>
      </c>
    </row>
    <row r="24822" spans="1:6" x14ac:dyDescent="0.3">
      <c r="A24822" s="336">
        <v>78123</v>
      </c>
      <c r="B24822" s="2" t="s">
        <v>295</v>
      </c>
      <c r="C24822" s="429">
        <v>8.2218610000000005</v>
      </c>
      <c r="D24822" s="429">
        <v>1.0691630000000001</v>
      </c>
      <c r="E24822" s="429">
        <v>7.1526980000000009</v>
      </c>
      <c r="F24822" s="429">
        <v>37.002277000000007</v>
      </c>
    </row>
    <row r="24823" spans="1:6" x14ac:dyDescent="0.3">
      <c r="A24823" s="336">
        <v>78124</v>
      </c>
      <c r="B24823" s="2" t="s">
        <v>295</v>
      </c>
      <c r="C24823" s="429">
        <v>8.2246959999999998</v>
      </c>
      <c r="D24823" s="429">
        <v>0.99511700000000003</v>
      </c>
      <c r="E24823" s="429">
        <v>7.2295789999999993</v>
      </c>
      <c r="F24823" s="429">
        <v>38.561448999999996</v>
      </c>
    </row>
    <row r="24824" spans="1:6" x14ac:dyDescent="0.3">
      <c r="A24824" s="336">
        <v>78130</v>
      </c>
      <c r="B24824" s="2" t="s">
        <v>295</v>
      </c>
      <c r="C24824" s="429">
        <v>8.2133459999999996</v>
      </c>
      <c r="D24824" s="429">
        <v>1.1159619999999999</v>
      </c>
      <c r="E24824" s="429">
        <v>7.0973839999999999</v>
      </c>
      <c r="F24824" s="429">
        <v>36.322568000000004</v>
      </c>
    </row>
    <row r="24825" spans="1:6" x14ac:dyDescent="0.3">
      <c r="A24825" s="336">
        <v>78132</v>
      </c>
      <c r="B24825" s="2" t="s">
        <v>295</v>
      </c>
      <c r="C24825" s="429">
        <v>8.2018330000000006</v>
      </c>
      <c r="D24825" s="429">
        <v>1.152155</v>
      </c>
      <c r="E24825" s="429">
        <v>7.0496780000000001</v>
      </c>
      <c r="F24825" s="429">
        <v>36.336156000000003</v>
      </c>
    </row>
    <row r="24826" spans="1:6" x14ac:dyDescent="0.3">
      <c r="A24826" s="336">
        <v>78133</v>
      </c>
      <c r="B24826" s="2" t="s">
        <v>295</v>
      </c>
      <c r="C24826" s="429">
        <v>8.1982199999999992</v>
      </c>
      <c r="D24826" s="429">
        <v>1.222178</v>
      </c>
      <c r="E24826" s="429">
        <v>6.9760419999999996</v>
      </c>
      <c r="F24826" s="429">
        <v>35.894297000000009</v>
      </c>
    </row>
    <row r="24827" spans="1:6" x14ac:dyDescent="0.3">
      <c r="A24827" s="336">
        <v>78140</v>
      </c>
      <c r="B24827" s="2" t="s">
        <v>295</v>
      </c>
      <c r="C24827" s="429">
        <v>8.0077549999999995</v>
      </c>
      <c r="D24827" s="429">
        <v>1.241233</v>
      </c>
      <c r="E24827" s="429">
        <v>6.7665219999999993</v>
      </c>
      <c r="F24827" s="429">
        <v>35.165484000000006</v>
      </c>
    </row>
    <row r="24828" spans="1:6" x14ac:dyDescent="0.3">
      <c r="A24828" s="336">
        <v>78141</v>
      </c>
      <c r="B24828" s="2" t="s">
        <v>295</v>
      </c>
      <c r="C24828" s="429">
        <v>7.809266</v>
      </c>
      <c r="D24828" s="429">
        <v>1.5462739999999999</v>
      </c>
      <c r="E24828" s="429">
        <v>6.2629920000000006</v>
      </c>
      <c r="F24828" s="429">
        <v>34.993099999999998</v>
      </c>
    </row>
    <row r="24829" spans="1:6" x14ac:dyDescent="0.3">
      <c r="A24829" s="336">
        <v>78147</v>
      </c>
      <c r="B24829" s="2" t="s">
        <v>295</v>
      </c>
      <c r="C24829" s="429">
        <v>8.1621469999999992</v>
      </c>
      <c r="D24829" s="429">
        <v>1.080862</v>
      </c>
      <c r="E24829" s="429">
        <v>7.0812849999999994</v>
      </c>
      <c r="F24829" s="429">
        <v>40.736655000000013</v>
      </c>
    </row>
    <row r="24830" spans="1:6" x14ac:dyDescent="0.3">
      <c r="A24830" s="336">
        <v>78148</v>
      </c>
      <c r="B24830" s="2" t="s">
        <v>295</v>
      </c>
      <c r="C24830" s="429">
        <v>8.257854</v>
      </c>
      <c r="D24830" s="429">
        <v>0.95085399999999998</v>
      </c>
      <c r="E24830" s="429">
        <v>7.3070000000000004</v>
      </c>
      <c r="F24830" s="429">
        <v>40.224843</v>
      </c>
    </row>
    <row r="24831" spans="1:6" x14ac:dyDescent="0.3">
      <c r="A24831" s="336">
        <v>78150</v>
      </c>
      <c r="B24831" s="2" t="s">
        <v>295</v>
      </c>
      <c r="C24831" s="429">
        <v>8.2612120000000004</v>
      </c>
      <c r="D24831" s="429">
        <v>0.92668200000000001</v>
      </c>
      <c r="E24831" s="429">
        <v>7.3345300000000009</v>
      </c>
      <c r="F24831" s="429">
        <v>40.432167000000007</v>
      </c>
    </row>
    <row r="24832" spans="1:6" x14ac:dyDescent="0.3">
      <c r="A24832" s="336">
        <v>78151</v>
      </c>
      <c r="B24832" s="2" t="s">
        <v>295</v>
      </c>
      <c r="C24832" s="429">
        <v>7.8756269999999997</v>
      </c>
      <c r="D24832" s="429">
        <v>1.475867</v>
      </c>
      <c r="E24832" s="429">
        <v>6.3997599999999997</v>
      </c>
      <c r="F24832" s="429">
        <v>36.139026000000001</v>
      </c>
    </row>
    <row r="24833" spans="1:6" x14ac:dyDescent="0.3">
      <c r="A24833" s="336">
        <v>78152</v>
      </c>
      <c r="B24833" s="2" t="s">
        <v>295</v>
      </c>
      <c r="C24833" s="429">
        <v>8.2596860000000003</v>
      </c>
      <c r="D24833" s="429">
        <v>0.91406500000000002</v>
      </c>
      <c r="E24833" s="429">
        <v>7.3456210000000004</v>
      </c>
      <c r="F24833" s="429">
        <v>40.564081000000002</v>
      </c>
    </row>
    <row r="24834" spans="1:6" x14ac:dyDescent="0.3">
      <c r="A24834" s="336">
        <v>78154</v>
      </c>
      <c r="B24834" s="2" t="s">
        <v>295</v>
      </c>
      <c r="C24834" s="429">
        <v>8.2367380000000008</v>
      </c>
      <c r="D24834" s="429">
        <v>0.94603599999999999</v>
      </c>
      <c r="E24834" s="429">
        <v>7.2907020000000005</v>
      </c>
      <c r="F24834" s="429">
        <v>39.861762999999996</v>
      </c>
    </row>
    <row r="24835" spans="1:6" x14ac:dyDescent="0.3">
      <c r="A24835" s="336">
        <v>78155</v>
      </c>
      <c r="B24835" s="2" t="s">
        <v>295</v>
      </c>
      <c r="C24835" s="429">
        <v>8.1329419999999999</v>
      </c>
      <c r="D24835" s="429">
        <v>1.10117</v>
      </c>
      <c r="E24835" s="429">
        <v>7.0317720000000001</v>
      </c>
      <c r="F24835" s="429">
        <v>36.450762999999995</v>
      </c>
    </row>
    <row r="24836" spans="1:6" x14ac:dyDescent="0.3">
      <c r="A24836" s="336">
        <v>78159</v>
      </c>
      <c r="B24836" s="2" t="s">
        <v>295</v>
      </c>
      <c r="C24836" s="429">
        <v>7.9098620000000004</v>
      </c>
      <c r="D24836" s="429">
        <v>1.398369</v>
      </c>
      <c r="E24836" s="429">
        <v>6.5114930000000006</v>
      </c>
      <c r="F24836" s="429">
        <v>34.579328999999994</v>
      </c>
    </row>
    <row r="24837" spans="1:6" x14ac:dyDescent="0.3">
      <c r="A24837" s="336">
        <v>78160</v>
      </c>
      <c r="B24837" s="2" t="s">
        <v>295</v>
      </c>
      <c r="C24837" s="429">
        <v>8.0416179999999997</v>
      </c>
      <c r="D24837" s="429">
        <v>1.1736850000000001</v>
      </c>
      <c r="E24837" s="429">
        <v>6.8679329999999998</v>
      </c>
      <c r="F24837" s="429">
        <v>37.409419999999997</v>
      </c>
    </row>
    <row r="24838" spans="1:6" x14ac:dyDescent="0.3">
      <c r="A24838" s="336">
        <v>78161</v>
      </c>
      <c r="B24838" s="2" t="s">
        <v>295</v>
      </c>
      <c r="C24838" s="429">
        <v>8.1844719999999995</v>
      </c>
      <c r="D24838" s="429">
        <v>1.030891</v>
      </c>
      <c r="E24838" s="429">
        <v>7.1535809999999991</v>
      </c>
      <c r="F24838" s="429">
        <v>39.371579000000011</v>
      </c>
    </row>
    <row r="24839" spans="1:6" x14ac:dyDescent="0.3">
      <c r="A24839" s="336">
        <v>78163</v>
      </c>
      <c r="B24839" s="2" t="s">
        <v>295</v>
      </c>
      <c r="C24839" s="429">
        <v>8.2134699999999992</v>
      </c>
      <c r="D24839" s="429">
        <v>1.1540619999999999</v>
      </c>
      <c r="E24839" s="429">
        <v>7.0594079999999995</v>
      </c>
      <c r="F24839" s="429">
        <v>37.388428000000005</v>
      </c>
    </row>
    <row r="24840" spans="1:6" x14ac:dyDescent="0.3">
      <c r="A24840" s="336">
        <v>78164</v>
      </c>
      <c r="B24840" s="2" t="s">
        <v>295</v>
      </c>
      <c r="C24840" s="429">
        <v>7.8086979999999997</v>
      </c>
      <c r="D24840" s="429">
        <v>1.5870059999999999</v>
      </c>
      <c r="E24840" s="429">
        <v>6.221692</v>
      </c>
      <c r="F24840" s="429">
        <v>34.108981999999997</v>
      </c>
    </row>
    <row r="24841" spans="1:6" x14ac:dyDescent="0.3">
      <c r="A24841" s="336">
        <v>78201</v>
      </c>
      <c r="B24841" s="2" t="s">
        <v>295</v>
      </c>
      <c r="C24841" s="429">
        <v>8.3854640000000007</v>
      </c>
      <c r="D24841" s="429">
        <v>0.91404099999999999</v>
      </c>
      <c r="E24841" s="429">
        <v>7.4714230000000006</v>
      </c>
      <c r="F24841" s="429">
        <v>43.115135999999993</v>
      </c>
    </row>
    <row r="24842" spans="1:6" x14ac:dyDescent="0.3">
      <c r="A24842" s="336">
        <v>78202</v>
      </c>
      <c r="B24842" s="2" t="s">
        <v>295</v>
      </c>
      <c r="C24842" s="429">
        <v>8.4157100000000007</v>
      </c>
      <c r="D24842" s="429">
        <v>0.88331000000000004</v>
      </c>
      <c r="E24842" s="429">
        <v>7.5324000000000009</v>
      </c>
      <c r="F24842" s="429">
        <v>43.39944400000001</v>
      </c>
    </row>
    <row r="24843" spans="1:6" x14ac:dyDescent="0.3">
      <c r="A24843" s="336">
        <v>78203</v>
      </c>
      <c r="B24843" s="2" t="s">
        <v>295</v>
      </c>
      <c r="C24843" s="429">
        <v>8.422383</v>
      </c>
      <c r="D24843" s="429">
        <v>0.87278100000000003</v>
      </c>
      <c r="E24843" s="429">
        <v>7.5496020000000001</v>
      </c>
      <c r="F24843" s="429">
        <v>43.579711999999986</v>
      </c>
    </row>
    <row r="24844" spans="1:6" x14ac:dyDescent="0.3">
      <c r="A24844" s="336">
        <v>78204</v>
      </c>
      <c r="B24844" s="2" t="s">
        <v>295</v>
      </c>
      <c r="C24844" s="429">
        <v>8.4155580000000008</v>
      </c>
      <c r="D24844" s="429">
        <v>0.85752600000000001</v>
      </c>
      <c r="E24844" s="429">
        <v>7.5580320000000007</v>
      </c>
      <c r="F24844" s="429">
        <v>44.061789999999995</v>
      </c>
    </row>
    <row r="24845" spans="1:6" x14ac:dyDescent="0.3">
      <c r="A24845" s="336">
        <v>78205</v>
      </c>
      <c r="B24845" s="2" t="s">
        <v>295</v>
      </c>
      <c r="C24845" s="429">
        <v>8.4125599999999991</v>
      </c>
      <c r="D24845" s="429">
        <v>0.87525299999999995</v>
      </c>
      <c r="E24845" s="429">
        <v>7.5373069999999993</v>
      </c>
      <c r="F24845" s="429">
        <v>43.657762000000005</v>
      </c>
    </row>
    <row r="24846" spans="1:6" x14ac:dyDescent="0.3">
      <c r="A24846" s="336">
        <v>78207</v>
      </c>
      <c r="B24846" s="2" t="s">
        <v>295</v>
      </c>
      <c r="C24846" s="429">
        <v>8.4068889999999996</v>
      </c>
      <c r="D24846" s="429">
        <v>0.86422100000000002</v>
      </c>
      <c r="E24846" s="429">
        <v>7.5426679999999999</v>
      </c>
      <c r="F24846" s="429">
        <v>44.031098</v>
      </c>
    </row>
    <row r="24847" spans="1:6" x14ac:dyDescent="0.3">
      <c r="A24847" s="336">
        <v>78208</v>
      </c>
      <c r="B24847" s="2" t="s">
        <v>295</v>
      </c>
      <c r="C24847" s="429">
        <v>8.4084109999999992</v>
      </c>
      <c r="D24847" s="429">
        <v>0.89695999999999998</v>
      </c>
      <c r="E24847" s="429">
        <v>7.5114509999999992</v>
      </c>
      <c r="F24847" s="429">
        <v>43.132853000000004</v>
      </c>
    </row>
    <row r="24848" spans="1:6" x14ac:dyDescent="0.3">
      <c r="A24848" s="336">
        <v>78209</v>
      </c>
      <c r="B24848" s="2" t="s">
        <v>295</v>
      </c>
      <c r="C24848" s="429">
        <v>8.3753589999999996</v>
      </c>
      <c r="D24848" s="429">
        <v>0.94778200000000001</v>
      </c>
      <c r="E24848" s="429">
        <v>7.4275769999999994</v>
      </c>
      <c r="F24848" s="429">
        <v>42.220554999999997</v>
      </c>
    </row>
    <row r="24849" spans="1:6" x14ac:dyDescent="0.3">
      <c r="A24849" s="336">
        <v>78210</v>
      </c>
      <c r="B24849" s="2" t="s">
        <v>295</v>
      </c>
      <c r="C24849" s="429">
        <v>8.4199300000000008</v>
      </c>
      <c r="D24849" s="429">
        <v>0.86438999999999999</v>
      </c>
      <c r="E24849" s="429">
        <v>7.5555400000000006</v>
      </c>
      <c r="F24849" s="429">
        <v>43.777591000000015</v>
      </c>
    </row>
    <row r="24850" spans="1:6" x14ac:dyDescent="0.3">
      <c r="A24850" s="336">
        <v>78211</v>
      </c>
      <c r="B24850" s="2" t="s">
        <v>295</v>
      </c>
      <c r="C24850" s="429">
        <v>8.4228419999999993</v>
      </c>
      <c r="D24850" s="429">
        <v>0.82235199999999997</v>
      </c>
      <c r="E24850" s="429">
        <v>7.6004899999999989</v>
      </c>
      <c r="F24850" s="429">
        <v>45.130041999999996</v>
      </c>
    </row>
    <row r="24851" spans="1:6" x14ac:dyDescent="0.3">
      <c r="A24851" s="336">
        <v>78212</v>
      </c>
      <c r="B24851" s="2" t="s">
        <v>295</v>
      </c>
      <c r="C24851" s="429">
        <v>8.3902780000000003</v>
      </c>
      <c r="D24851" s="429">
        <v>0.91469699999999998</v>
      </c>
      <c r="E24851" s="429">
        <v>7.475581</v>
      </c>
      <c r="F24851" s="429">
        <v>42.956566000000016</v>
      </c>
    </row>
    <row r="24852" spans="1:6" x14ac:dyDescent="0.3">
      <c r="A24852" s="336">
        <v>78213</v>
      </c>
      <c r="B24852" s="2" t="s">
        <v>295</v>
      </c>
      <c r="C24852" s="429">
        <v>8.3631700000000002</v>
      </c>
      <c r="D24852" s="429">
        <v>0.96397200000000005</v>
      </c>
      <c r="E24852" s="429">
        <v>7.3991980000000002</v>
      </c>
      <c r="F24852" s="429">
        <v>42.185161000000008</v>
      </c>
    </row>
    <row r="24853" spans="1:6" x14ac:dyDescent="0.3">
      <c r="A24853" s="336">
        <v>78214</v>
      </c>
      <c r="B24853" s="2" t="s">
        <v>295</v>
      </c>
      <c r="C24853" s="429">
        <v>8.4064119999999996</v>
      </c>
      <c r="D24853" s="429">
        <v>0.84273900000000002</v>
      </c>
      <c r="E24853" s="429">
        <v>7.5636729999999996</v>
      </c>
      <c r="F24853" s="429">
        <v>44.320901999999997</v>
      </c>
    </row>
    <row r="24854" spans="1:6" x14ac:dyDescent="0.3">
      <c r="A24854" s="336">
        <v>78215</v>
      </c>
      <c r="B24854" s="2" t="s">
        <v>295</v>
      </c>
      <c r="C24854" s="429">
        <v>8.4049689999999995</v>
      </c>
      <c r="D24854" s="429">
        <v>0.89321300000000003</v>
      </c>
      <c r="E24854" s="429">
        <v>7.5117559999999992</v>
      </c>
      <c r="F24854" s="429">
        <v>43.292049000000006</v>
      </c>
    </row>
    <row r="24855" spans="1:6" x14ac:dyDescent="0.3">
      <c r="A24855" s="336">
        <v>78216</v>
      </c>
      <c r="B24855" s="2" t="s">
        <v>295</v>
      </c>
      <c r="C24855" s="429">
        <v>8.3485969999999998</v>
      </c>
      <c r="D24855" s="429">
        <v>0.99172899999999997</v>
      </c>
      <c r="E24855" s="429">
        <v>7.3568679999999995</v>
      </c>
      <c r="F24855" s="429">
        <v>41.556873999999993</v>
      </c>
    </row>
    <row r="24856" spans="1:6" x14ac:dyDescent="0.3">
      <c r="A24856" s="336">
        <v>78217</v>
      </c>
      <c r="B24856" s="2" t="s">
        <v>295</v>
      </c>
      <c r="C24856" s="429">
        <v>8.335566</v>
      </c>
      <c r="D24856" s="429">
        <v>0.99805100000000002</v>
      </c>
      <c r="E24856" s="429">
        <v>7.3375149999999998</v>
      </c>
      <c r="F24856" s="429">
        <v>41.13986899999999</v>
      </c>
    </row>
    <row r="24857" spans="1:6" x14ac:dyDescent="0.3">
      <c r="A24857" s="336">
        <v>78218</v>
      </c>
      <c r="B24857" s="2" t="s">
        <v>295</v>
      </c>
      <c r="C24857" s="429">
        <v>8.3616849999999996</v>
      </c>
      <c r="D24857" s="429">
        <v>0.95026900000000003</v>
      </c>
      <c r="E24857" s="429">
        <v>7.4114159999999991</v>
      </c>
      <c r="F24857" s="429">
        <v>41.779826000000007</v>
      </c>
    </row>
    <row r="24858" spans="1:6" x14ac:dyDescent="0.3">
      <c r="A24858" s="336">
        <v>78219</v>
      </c>
      <c r="B24858" s="2" t="s">
        <v>295</v>
      </c>
      <c r="C24858" s="429">
        <v>8.3902909999999995</v>
      </c>
      <c r="D24858" s="429">
        <v>0.90281100000000003</v>
      </c>
      <c r="E24858" s="429">
        <v>7.4874799999999997</v>
      </c>
      <c r="F24858" s="429">
        <v>42.499304999999993</v>
      </c>
    </row>
    <row r="24859" spans="1:6" x14ac:dyDescent="0.3">
      <c r="A24859" s="336">
        <v>78220</v>
      </c>
      <c r="B24859" s="2" t="s">
        <v>295</v>
      </c>
      <c r="C24859" s="429">
        <v>8.4054699999999993</v>
      </c>
      <c r="D24859" s="429">
        <v>0.882216</v>
      </c>
      <c r="E24859" s="429">
        <v>7.5232539999999997</v>
      </c>
      <c r="F24859" s="429">
        <v>42.900444999999991</v>
      </c>
    </row>
    <row r="24860" spans="1:6" x14ac:dyDescent="0.3">
      <c r="A24860" s="336">
        <v>78221</v>
      </c>
      <c r="B24860" s="2" t="s">
        <v>295</v>
      </c>
      <c r="C24860" s="429">
        <v>8.4016500000000001</v>
      </c>
      <c r="D24860" s="429">
        <v>0.82728000000000002</v>
      </c>
      <c r="E24860" s="429">
        <v>7.57437</v>
      </c>
      <c r="F24860" s="429">
        <v>44.745095000000006</v>
      </c>
    </row>
    <row r="24861" spans="1:6" x14ac:dyDescent="0.3">
      <c r="A24861" s="336">
        <v>78222</v>
      </c>
      <c r="B24861" s="2" t="s">
        <v>295</v>
      </c>
      <c r="C24861" s="429">
        <v>8.3852569999999993</v>
      </c>
      <c r="D24861" s="429">
        <v>0.87232900000000002</v>
      </c>
      <c r="E24861" s="429">
        <v>7.5129279999999996</v>
      </c>
      <c r="F24861" s="429">
        <v>43.153080000000003</v>
      </c>
    </row>
    <row r="24862" spans="1:6" x14ac:dyDescent="0.3">
      <c r="A24862" s="336">
        <v>78223</v>
      </c>
      <c r="B24862" s="2" t="s">
        <v>295</v>
      </c>
      <c r="C24862" s="429">
        <v>8.3666169999999997</v>
      </c>
      <c r="D24862" s="429">
        <v>0.86083200000000004</v>
      </c>
      <c r="E24862" s="429">
        <v>7.5057849999999995</v>
      </c>
      <c r="F24862" s="429">
        <v>43.575420000000001</v>
      </c>
    </row>
    <row r="24863" spans="1:6" x14ac:dyDescent="0.3">
      <c r="A24863" s="336">
        <v>78224</v>
      </c>
      <c r="B24863" s="2" t="s">
        <v>295</v>
      </c>
      <c r="C24863" s="429">
        <v>8.4226670000000006</v>
      </c>
      <c r="D24863" s="429">
        <v>0.81661499999999998</v>
      </c>
      <c r="E24863" s="429">
        <v>7.6060520000000009</v>
      </c>
      <c r="F24863" s="429">
        <v>45.183518999999997</v>
      </c>
    </row>
    <row r="24864" spans="1:6" x14ac:dyDescent="0.3">
      <c r="A24864" s="336">
        <v>78225</v>
      </c>
      <c r="B24864" s="2" t="s">
        <v>295</v>
      </c>
      <c r="C24864" s="429">
        <v>8.4132040000000003</v>
      </c>
      <c r="D24864" s="429">
        <v>0.84630700000000003</v>
      </c>
      <c r="E24864" s="429">
        <v>7.566897</v>
      </c>
      <c r="F24864" s="429">
        <v>44.408296999999997</v>
      </c>
    </row>
    <row r="24865" spans="1:6" x14ac:dyDescent="0.3">
      <c r="A24865" s="336">
        <v>78226</v>
      </c>
      <c r="B24865" s="2" t="s">
        <v>295</v>
      </c>
      <c r="C24865" s="429">
        <v>8.4115699999999993</v>
      </c>
      <c r="D24865" s="429">
        <v>0.83699400000000002</v>
      </c>
      <c r="E24865" s="429">
        <v>7.5745759999999995</v>
      </c>
      <c r="F24865" s="429">
        <v>44.731127999999998</v>
      </c>
    </row>
    <row r="24866" spans="1:6" x14ac:dyDescent="0.3">
      <c r="A24866" s="336">
        <v>78227</v>
      </c>
      <c r="B24866" s="2" t="s">
        <v>295</v>
      </c>
      <c r="C24866" s="429">
        <v>8.4192610000000005</v>
      </c>
      <c r="D24866" s="429">
        <v>0.84405600000000003</v>
      </c>
      <c r="E24866" s="429">
        <v>7.5752050000000004</v>
      </c>
      <c r="F24866" s="429">
        <v>44.973326</v>
      </c>
    </row>
    <row r="24867" spans="1:6" x14ac:dyDescent="0.3">
      <c r="A24867" s="336">
        <v>78228</v>
      </c>
      <c r="B24867" s="2" t="s">
        <v>295</v>
      </c>
      <c r="C24867" s="429">
        <v>8.3872710000000001</v>
      </c>
      <c r="D24867" s="429">
        <v>0.89673099999999994</v>
      </c>
      <c r="E24867" s="429">
        <v>7.4905400000000002</v>
      </c>
      <c r="F24867" s="429">
        <v>43.621718999999985</v>
      </c>
    </row>
    <row r="24868" spans="1:6" x14ac:dyDescent="0.3">
      <c r="A24868" s="336">
        <v>78229</v>
      </c>
      <c r="B24868" s="2" t="s">
        <v>295</v>
      </c>
      <c r="C24868" s="429">
        <v>8.3701349999999994</v>
      </c>
      <c r="D24868" s="429">
        <v>0.94737700000000002</v>
      </c>
      <c r="E24868" s="429">
        <v>7.4227579999999991</v>
      </c>
      <c r="F24868" s="429">
        <v>42.683442999999997</v>
      </c>
    </row>
    <row r="24869" spans="1:6" x14ac:dyDescent="0.3">
      <c r="A24869" s="336">
        <v>78230</v>
      </c>
      <c r="B24869" s="2" t="s">
        <v>295</v>
      </c>
      <c r="C24869" s="429">
        <v>8.3533950000000008</v>
      </c>
      <c r="D24869" s="429">
        <v>0.99472400000000005</v>
      </c>
      <c r="E24869" s="429">
        <v>7.3586710000000011</v>
      </c>
      <c r="F24869" s="429">
        <v>41.739671999999999</v>
      </c>
    </row>
    <row r="24870" spans="1:6" x14ac:dyDescent="0.3">
      <c r="A24870" s="336">
        <v>78231</v>
      </c>
      <c r="B24870" s="2" t="s">
        <v>295</v>
      </c>
      <c r="C24870" s="429">
        <v>8.3351939999999995</v>
      </c>
      <c r="D24870" s="429">
        <v>1.0287170000000001</v>
      </c>
      <c r="E24870" s="429">
        <v>7.3064769999999992</v>
      </c>
      <c r="F24870" s="429">
        <v>41.028797999999995</v>
      </c>
    </row>
    <row r="24871" spans="1:6" x14ac:dyDescent="0.3">
      <c r="A24871" s="336">
        <v>78232</v>
      </c>
      <c r="B24871" s="2" t="s">
        <v>295</v>
      </c>
      <c r="C24871" s="429">
        <v>8.3154719999999998</v>
      </c>
      <c r="D24871" s="429">
        <v>1.041075</v>
      </c>
      <c r="E24871" s="429">
        <v>7.2743969999999996</v>
      </c>
      <c r="F24871" s="429">
        <v>40.551885000000013</v>
      </c>
    </row>
    <row r="24872" spans="1:6" x14ac:dyDescent="0.3">
      <c r="A24872" s="336">
        <v>78233</v>
      </c>
      <c r="B24872" s="2" t="s">
        <v>295</v>
      </c>
      <c r="C24872" s="429">
        <v>8.2947019999999991</v>
      </c>
      <c r="D24872" s="429">
        <v>0.98790199999999995</v>
      </c>
      <c r="E24872" s="429">
        <v>7.3067999999999991</v>
      </c>
      <c r="F24872" s="429">
        <v>40.554480999999988</v>
      </c>
    </row>
    <row r="24873" spans="1:6" x14ac:dyDescent="0.3">
      <c r="A24873" s="336">
        <v>78234</v>
      </c>
      <c r="B24873" s="2" t="s">
        <v>295</v>
      </c>
      <c r="C24873" s="429">
        <v>8.3962289999999999</v>
      </c>
      <c r="D24873" s="429">
        <v>0.92098899999999995</v>
      </c>
      <c r="E24873" s="429">
        <v>7.4752400000000003</v>
      </c>
      <c r="F24873" s="429">
        <v>42.624673999999985</v>
      </c>
    </row>
    <row r="24874" spans="1:6" x14ac:dyDescent="0.3">
      <c r="A24874" s="336">
        <v>78235</v>
      </c>
      <c r="B24874" s="2" t="s">
        <v>295</v>
      </c>
      <c r="C24874" s="429">
        <v>8.4079899999999999</v>
      </c>
      <c r="D24874" s="429">
        <v>0.85531800000000002</v>
      </c>
      <c r="E24874" s="429">
        <v>7.5526719999999994</v>
      </c>
      <c r="F24874" s="429">
        <v>43.922044000000014</v>
      </c>
    </row>
    <row r="24875" spans="1:6" x14ac:dyDescent="0.3">
      <c r="A24875" s="336">
        <v>78236</v>
      </c>
      <c r="B24875" s="2" t="s">
        <v>295</v>
      </c>
      <c r="C24875" s="429">
        <v>8.4314219999999995</v>
      </c>
      <c r="D24875" s="429">
        <v>0.83004100000000003</v>
      </c>
      <c r="E24875" s="429">
        <v>7.6013809999999999</v>
      </c>
      <c r="F24875" s="429">
        <v>45.299533000000011</v>
      </c>
    </row>
    <row r="24876" spans="1:6" x14ac:dyDescent="0.3">
      <c r="A24876" s="336">
        <v>78237</v>
      </c>
      <c r="B24876" s="2" t="s">
        <v>295</v>
      </c>
      <c r="C24876" s="429">
        <v>8.4013390000000001</v>
      </c>
      <c r="D24876" s="429">
        <v>0.85328000000000004</v>
      </c>
      <c r="E24876" s="429">
        <v>7.5480590000000003</v>
      </c>
      <c r="F24876" s="429">
        <v>44.40188400000001</v>
      </c>
    </row>
    <row r="24877" spans="1:6" x14ac:dyDescent="0.3">
      <c r="A24877" s="336">
        <v>78238</v>
      </c>
      <c r="B24877" s="2" t="s">
        <v>295</v>
      </c>
      <c r="C24877" s="429">
        <v>8.3921430000000008</v>
      </c>
      <c r="D24877" s="429">
        <v>0.90544400000000003</v>
      </c>
      <c r="E24877" s="429">
        <v>7.4866990000000007</v>
      </c>
      <c r="F24877" s="429">
        <v>43.676081999999994</v>
      </c>
    </row>
    <row r="24878" spans="1:6" x14ac:dyDescent="0.3">
      <c r="A24878" s="336">
        <v>78239</v>
      </c>
      <c r="B24878" s="2" t="s">
        <v>295</v>
      </c>
      <c r="C24878" s="429">
        <v>8.3195110000000003</v>
      </c>
      <c r="D24878" s="429">
        <v>0.95775600000000005</v>
      </c>
      <c r="E24878" s="429">
        <v>7.3617550000000005</v>
      </c>
      <c r="F24878" s="429">
        <v>41.104730000000004</v>
      </c>
    </row>
    <row r="24879" spans="1:6" x14ac:dyDescent="0.3">
      <c r="A24879" s="336">
        <v>78240</v>
      </c>
      <c r="B24879" s="2" t="s">
        <v>295</v>
      </c>
      <c r="C24879" s="429">
        <v>8.3709910000000001</v>
      </c>
      <c r="D24879" s="429">
        <v>0.96482999999999997</v>
      </c>
      <c r="E24879" s="429">
        <v>7.406161</v>
      </c>
      <c r="F24879" s="429">
        <v>42.484083999999996</v>
      </c>
    </row>
    <row r="24880" spans="1:6" x14ac:dyDescent="0.3">
      <c r="A24880" s="336">
        <v>78242</v>
      </c>
      <c r="B24880" s="2" t="s">
        <v>295</v>
      </c>
      <c r="C24880" s="429">
        <v>8.4321629999999992</v>
      </c>
      <c r="D24880" s="429">
        <v>0.81916800000000001</v>
      </c>
      <c r="E24880" s="429">
        <v>7.6129949999999988</v>
      </c>
      <c r="F24880" s="429">
        <v>45.421942000000001</v>
      </c>
    </row>
    <row r="24881" spans="1:6" x14ac:dyDescent="0.3">
      <c r="A24881" s="336">
        <v>78244</v>
      </c>
      <c r="B24881" s="2" t="s">
        <v>295</v>
      </c>
      <c r="C24881" s="429">
        <v>8.3390430000000002</v>
      </c>
      <c r="D24881" s="429">
        <v>0.92441600000000002</v>
      </c>
      <c r="E24881" s="429">
        <v>7.4146270000000003</v>
      </c>
      <c r="F24881" s="429">
        <v>41.603715999999991</v>
      </c>
    </row>
    <row r="24882" spans="1:6" x14ac:dyDescent="0.3">
      <c r="A24882" s="336">
        <v>78245</v>
      </c>
      <c r="B24882" s="2" t="s">
        <v>295</v>
      </c>
      <c r="C24882" s="429">
        <v>8.460108</v>
      </c>
      <c r="D24882" s="429">
        <v>0.84753000000000001</v>
      </c>
      <c r="E24882" s="429">
        <v>7.6125780000000001</v>
      </c>
      <c r="F24882" s="429">
        <v>45.619830999999976</v>
      </c>
    </row>
    <row r="24883" spans="1:6" x14ac:dyDescent="0.3">
      <c r="A24883" s="336">
        <v>78247</v>
      </c>
      <c r="B24883" s="2" t="s">
        <v>295</v>
      </c>
      <c r="C24883" s="429">
        <v>8.3042859999999994</v>
      </c>
      <c r="D24883" s="429">
        <v>1.028737</v>
      </c>
      <c r="E24883" s="429">
        <v>7.2755489999999998</v>
      </c>
      <c r="F24883" s="429">
        <v>40.442402000000001</v>
      </c>
    </row>
    <row r="24884" spans="1:6" x14ac:dyDescent="0.3">
      <c r="A24884" s="336">
        <v>78248</v>
      </c>
      <c r="B24884" s="2" t="s">
        <v>295</v>
      </c>
      <c r="C24884" s="429">
        <v>8.3242750000000001</v>
      </c>
      <c r="D24884" s="429">
        <v>1.0398400000000001</v>
      </c>
      <c r="E24884" s="429">
        <v>7.2844350000000002</v>
      </c>
      <c r="F24884" s="429">
        <v>40.733715000000004</v>
      </c>
    </row>
    <row r="24885" spans="1:6" x14ac:dyDescent="0.3">
      <c r="A24885" s="336">
        <v>78249</v>
      </c>
      <c r="B24885" s="2" t="s">
        <v>295</v>
      </c>
      <c r="C24885" s="429">
        <v>8.3564570000000007</v>
      </c>
      <c r="D24885" s="429">
        <v>1.011863</v>
      </c>
      <c r="E24885" s="429">
        <v>7.3445940000000007</v>
      </c>
      <c r="F24885" s="429">
        <v>41.58515899999999</v>
      </c>
    </row>
    <row r="24886" spans="1:6" x14ac:dyDescent="0.3">
      <c r="A24886" s="336">
        <v>78250</v>
      </c>
      <c r="B24886" s="2" t="s">
        <v>295</v>
      </c>
      <c r="C24886" s="429">
        <v>8.3949870000000004</v>
      </c>
      <c r="D24886" s="429">
        <v>0.93598099999999995</v>
      </c>
      <c r="E24886" s="429">
        <v>7.4590060000000005</v>
      </c>
      <c r="F24886" s="429">
        <v>43.290332999999997</v>
      </c>
    </row>
    <row r="24887" spans="1:6" x14ac:dyDescent="0.3">
      <c r="A24887" s="336">
        <v>78251</v>
      </c>
      <c r="B24887" s="2" t="s">
        <v>295</v>
      </c>
      <c r="C24887" s="429">
        <v>8.4129850000000008</v>
      </c>
      <c r="D24887" s="429">
        <v>0.89615900000000004</v>
      </c>
      <c r="E24887" s="429">
        <v>7.5168260000000009</v>
      </c>
      <c r="F24887" s="429">
        <v>44.180067000000001</v>
      </c>
    </row>
    <row r="24888" spans="1:6" x14ac:dyDescent="0.3">
      <c r="A24888" s="336">
        <v>78252</v>
      </c>
      <c r="B24888" s="2" t="s">
        <v>295</v>
      </c>
      <c r="C24888" s="429">
        <v>8.485735</v>
      </c>
      <c r="D24888" s="429">
        <v>0.81970500000000002</v>
      </c>
      <c r="E24888" s="429">
        <v>7.6660300000000001</v>
      </c>
      <c r="F24888" s="429">
        <v>46.18721699999999</v>
      </c>
    </row>
    <row r="24889" spans="1:6" x14ac:dyDescent="0.3">
      <c r="A24889" s="336">
        <v>78253</v>
      </c>
      <c r="B24889" s="2" t="s">
        <v>295</v>
      </c>
      <c r="C24889" s="429">
        <v>8.4556129999999996</v>
      </c>
      <c r="D24889" s="429">
        <v>0.89695199999999997</v>
      </c>
      <c r="E24889" s="429">
        <v>7.5586609999999999</v>
      </c>
      <c r="F24889" s="429">
        <v>44.965770999999989</v>
      </c>
    </row>
    <row r="24890" spans="1:6" x14ac:dyDescent="0.3">
      <c r="A24890" s="336">
        <v>78254</v>
      </c>
      <c r="B24890" s="2" t="s">
        <v>295</v>
      </c>
      <c r="C24890" s="429">
        <v>8.3933289999999996</v>
      </c>
      <c r="D24890" s="429">
        <v>0.96690399999999999</v>
      </c>
      <c r="E24890" s="429">
        <v>7.4264250000000001</v>
      </c>
      <c r="F24890" s="429">
        <v>42.974112000000005</v>
      </c>
    </row>
    <row r="24891" spans="1:6" x14ac:dyDescent="0.3">
      <c r="A24891" s="336">
        <v>78255</v>
      </c>
      <c r="B24891" s="2" t="s">
        <v>295</v>
      </c>
      <c r="C24891" s="429">
        <v>8.2836180000000006</v>
      </c>
      <c r="D24891" s="429">
        <v>1.0666739999999999</v>
      </c>
      <c r="E24891" s="429">
        <v>7.2169440000000007</v>
      </c>
      <c r="F24891" s="429">
        <v>40.075021</v>
      </c>
    </row>
    <row r="24892" spans="1:6" x14ac:dyDescent="0.3">
      <c r="A24892" s="336">
        <v>78256</v>
      </c>
      <c r="B24892" s="2" t="s">
        <v>295</v>
      </c>
      <c r="C24892" s="429">
        <v>8.3063099999999999</v>
      </c>
      <c r="D24892" s="429">
        <v>1.0520719999999999</v>
      </c>
      <c r="E24892" s="429">
        <v>7.254238</v>
      </c>
      <c r="F24892" s="429">
        <v>40.473522999999986</v>
      </c>
    </row>
    <row r="24893" spans="1:6" x14ac:dyDescent="0.3">
      <c r="A24893" s="336">
        <v>78257</v>
      </c>
      <c r="B24893" s="2" t="s">
        <v>295</v>
      </c>
      <c r="C24893" s="429">
        <v>8.2361269999999998</v>
      </c>
      <c r="D24893" s="429">
        <v>1.087818</v>
      </c>
      <c r="E24893" s="429">
        <v>7.1483089999999994</v>
      </c>
      <c r="F24893" s="429">
        <v>39.145372999999992</v>
      </c>
    </row>
    <row r="24894" spans="1:6" x14ac:dyDescent="0.3">
      <c r="A24894" s="336">
        <v>78258</v>
      </c>
      <c r="B24894" s="2" t="s">
        <v>295</v>
      </c>
      <c r="C24894" s="429">
        <v>8.2869820000000001</v>
      </c>
      <c r="D24894" s="429">
        <v>1.06887</v>
      </c>
      <c r="E24894" s="429">
        <v>7.2181119999999996</v>
      </c>
      <c r="F24894" s="429">
        <v>39.801935999999998</v>
      </c>
    </row>
    <row r="24895" spans="1:6" x14ac:dyDescent="0.3">
      <c r="A24895" s="336">
        <v>78259</v>
      </c>
      <c r="B24895" s="2" t="s">
        <v>295</v>
      </c>
      <c r="C24895" s="429">
        <v>8.2839159999999996</v>
      </c>
      <c r="D24895" s="429">
        <v>1.0644819999999999</v>
      </c>
      <c r="E24895" s="429">
        <v>7.2194339999999997</v>
      </c>
      <c r="F24895" s="429">
        <v>39.645814999999999</v>
      </c>
    </row>
    <row r="24896" spans="1:6" x14ac:dyDescent="0.3">
      <c r="A24896" s="336">
        <v>78260</v>
      </c>
      <c r="B24896" s="2" t="s">
        <v>295</v>
      </c>
      <c r="C24896" s="429">
        <v>8.2421530000000001</v>
      </c>
      <c r="D24896" s="429">
        <v>1.1063430000000001</v>
      </c>
      <c r="E24896" s="429">
        <v>7.1358100000000002</v>
      </c>
      <c r="F24896" s="429">
        <v>38.658946000000007</v>
      </c>
    </row>
    <row r="24897" spans="1:6" x14ac:dyDescent="0.3">
      <c r="A24897" s="336">
        <v>78261</v>
      </c>
      <c r="B24897" s="2" t="s">
        <v>295</v>
      </c>
      <c r="C24897" s="429">
        <v>8.2555790000000009</v>
      </c>
      <c r="D24897" s="429">
        <v>1.1145350000000001</v>
      </c>
      <c r="E24897" s="429">
        <v>7.1410440000000008</v>
      </c>
      <c r="F24897" s="429">
        <v>38.36505600000001</v>
      </c>
    </row>
    <row r="24898" spans="1:6" x14ac:dyDescent="0.3">
      <c r="A24898" s="336">
        <v>78263</v>
      </c>
      <c r="B24898" s="2" t="s">
        <v>295</v>
      </c>
      <c r="C24898" s="429">
        <v>8.3212410000000006</v>
      </c>
      <c r="D24898" s="429">
        <v>0.88117000000000001</v>
      </c>
      <c r="E24898" s="429">
        <v>7.4400710000000005</v>
      </c>
      <c r="F24898" s="429">
        <v>42.399281000000002</v>
      </c>
    </row>
    <row r="24899" spans="1:6" x14ac:dyDescent="0.3">
      <c r="A24899" s="336">
        <v>78264</v>
      </c>
      <c r="B24899" s="2" t="s">
        <v>295</v>
      </c>
      <c r="C24899" s="429">
        <v>8.4218220000000006</v>
      </c>
      <c r="D24899" s="429">
        <v>0.81542700000000001</v>
      </c>
      <c r="E24899" s="429">
        <v>7.6063950000000009</v>
      </c>
      <c r="F24899" s="429">
        <v>45.400716999999986</v>
      </c>
    </row>
    <row r="24900" spans="1:6" x14ac:dyDescent="0.3">
      <c r="A24900" s="336">
        <v>78266</v>
      </c>
      <c r="B24900" s="2" t="s">
        <v>295</v>
      </c>
      <c r="C24900" s="429">
        <v>8.2377579999999995</v>
      </c>
      <c r="D24900" s="429">
        <v>1.0618289999999999</v>
      </c>
      <c r="E24900" s="429">
        <v>7.175929</v>
      </c>
      <c r="F24900" s="429">
        <v>38.608830999999995</v>
      </c>
    </row>
    <row r="24901" spans="1:6" x14ac:dyDescent="0.3">
      <c r="A24901" s="336">
        <v>78332</v>
      </c>
      <c r="B24901" s="2" t="s">
        <v>295</v>
      </c>
      <c r="C24901" s="429">
        <v>7.9946539999999997</v>
      </c>
      <c r="D24901" s="429">
        <v>1.292279</v>
      </c>
      <c r="E24901" s="429">
        <v>6.702375</v>
      </c>
      <c r="F24901" s="429">
        <v>44.48384699999999</v>
      </c>
    </row>
    <row r="24902" spans="1:6" x14ac:dyDescent="0.3">
      <c r="A24902" s="336">
        <v>78336</v>
      </c>
      <c r="B24902" s="2" t="s">
        <v>295</v>
      </c>
      <c r="C24902" s="429">
        <v>7.5426679999999999</v>
      </c>
      <c r="D24902" s="429">
        <v>1.474763</v>
      </c>
      <c r="E24902" s="429">
        <v>6.0679049999999997</v>
      </c>
      <c r="F24902" s="429">
        <v>36.016681000000005</v>
      </c>
    </row>
    <row r="24903" spans="1:6" x14ac:dyDescent="0.3">
      <c r="A24903" s="336">
        <v>78338</v>
      </c>
      <c r="B24903" s="2" t="s">
        <v>295</v>
      </c>
      <c r="C24903" s="429">
        <v>7.9192429999999998</v>
      </c>
      <c r="D24903" s="429">
        <v>0.92240900000000003</v>
      </c>
      <c r="E24903" s="429">
        <v>6.9968339999999998</v>
      </c>
      <c r="F24903" s="429">
        <v>44.895713999999991</v>
      </c>
    </row>
    <row r="24904" spans="1:6" x14ac:dyDescent="0.3">
      <c r="A24904" s="336">
        <v>78340</v>
      </c>
      <c r="B24904" s="2" t="s">
        <v>295</v>
      </c>
      <c r="C24904" s="429">
        <v>7.6060809999999996</v>
      </c>
      <c r="D24904" s="429">
        <v>1.6385479999999999</v>
      </c>
      <c r="E24904" s="429">
        <v>5.9675329999999995</v>
      </c>
      <c r="F24904" s="429">
        <v>35.253762000000002</v>
      </c>
    </row>
    <row r="24905" spans="1:6" x14ac:dyDescent="0.3">
      <c r="A24905" s="336">
        <v>78343</v>
      </c>
      <c r="B24905" s="2" t="s">
        <v>295</v>
      </c>
      <c r="C24905" s="429">
        <v>7.765015</v>
      </c>
      <c r="D24905" s="429">
        <v>1.220089</v>
      </c>
      <c r="E24905" s="429">
        <v>6.5449260000000002</v>
      </c>
      <c r="F24905" s="429">
        <v>41.683616999999984</v>
      </c>
    </row>
    <row r="24906" spans="1:6" x14ac:dyDescent="0.3">
      <c r="A24906" s="336">
        <v>78344</v>
      </c>
      <c r="B24906" s="2" t="s">
        <v>295</v>
      </c>
      <c r="C24906" s="429">
        <v>8.3671760000000006</v>
      </c>
      <c r="D24906" s="429">
        <v>0.77836499999999997</v>
      </c>
      <c r="E24906" s="429">
        <v>7.5888110000000006</v>
      </c>
      <c r="F24906" s="429">
        <v>51.606417999999998</v>
      </c>
    </row>
    <row r="24907" spans="1:6" x14ac:dyDescent="0.3">
      <c r="A24907" s="336">
        <v>78349</v>
      </c>
      <c r="B24907" s="2" t="s">
        <v>295</v>
      </c>
      <c r="C24907" s="429">
        <v>8.1543410000000005</v>
      </c>
      <c r="D24907" s="429">
        <v>1.0367649999999999</v>
      </c>
      <c r="E24907" s="429">
        <v>7.1175760000000006</v>
      </c>
      <c r="F24907" s="429">
        <v>47.514790999999995</v>
      </c>
    </row>
    <row r="24908" spans="1:6" x14ac:dyDescent="0.3">
      <c r="A24908" s="336">
        <v>78353</v>
      </c>
      <c r="B24908" s="2" t="s">
        <v>295</v>
      </c>
      <c r="C24908" s="429">
        <v>8.1227940000000007</v>
      </c>
      <c r="D24908" s="429">
        <v>0.84292199999999995</v>
      </c>
      <c r="E24908" s="429">
        <v>7.279872000000001</v>
      </c>
      <c r="F24908" s="429">
        <v>48.014454999999998</v>
      </c>
    </row>
    <row r="24909" spans="1:6" x14ac:dyDescent="0.3">
      <c r="A24909" s="336">
        <v>78355</v>
      </c>
      <c r="B24909" s="2" t="s">
        <v>295</v>
      </c>
      <c r="C24909" s="429">
        <v>8.0825300000000002</v>
      </c>
      <c r="D24909" s="429">
        <v>0.90350699999999995</v>
      </c>
      <c r="E24909" s="429">
        <v>7.1790229999999999</v>
      </c>
      <c r="F24909" s="429">
        <v>47.549999000000007</v>
      </c>
    </row>
    <row r="24910" spans="1:6" x14ac:dyDescent="0.3">
      <c r="A24910" s="336">
        <v>78357</v>
      </c>
      <c r="B24910" s="2" t="s">
        <v>295</v>
      </c>
      <c r="C24910" s="429">
        <v>8.3577890000000004</v>
      </c>
      <c r="D24910" s="429">
        <v>0.96685200000000004</v>
      </c>
      <c r="E24910" s="429">
        <v>7.3909370000000001</v>
      </c>
      <c r="F24910" s="429">
        <v>48.759863999999993</v>
      </c>
    </row>
    <row r="24911" spans="1:6" x14ac:dyDescent="0.3">
      <c r="A24911" s="336">
        <v>78360</v>
      </c>
      <c r="B24911" s="2" t="s">
        <v>295</v>
      </c>
      <c r="C24911" s="429">
        <v>8.3500859999999992</v>
      </c>
      <c r="D24911" s="429">
        <v>0.68366499999999997</v>
      </c>
      <c r="E24911" s="429">
        <v>7.6664209999999997</v>
      </c>
      <c r="F24911" s="429">
        <v>53.022235999999992</v>
      </c>
    </row>
    <row r="24912" spans="1:6" x14ac:dyDescent="0.3">
      <c r="A24912" s="336">
        <v>78361</v>
      </c>
      <c r="B24912" s="2" t="s">
        <v>295</v>
      </c>
      <c r="C24912" s="429">
        <v>8.2680939999999996</v>
      </c>
      <c r="D24912" s="429">
        <v>0.74480299999999999</v>
      </c>
      <c r="E24912" s="429">
        <v>7.5232909999999995</v>
      </c>
      <c r="F24912" s="429">
        <v>51.524091000000006</v>
      </c>
    </row>
    <row r="24913" spans="1:6" x14ac:dyDescent="0.3">
      <c r="A24913" s="336">
        <v>78362</v>
      </c>
      <c r="B24913" s="2" t="s">
        <v>295</v>
      </c>
      <c r="C24913" s="429">
        <v>7.5508069999999998</v>
      </c>
      <c r="D24913" s="429">
        <v>1.4194720000000001</v>
      </c>
      <c r="E24913" s="429">
        <v>6.131335</v>
      </c>
      <c r="F24913" s="429">
        <v>36.809878999999995</v>
      </c>
    </row>
    <row r="24914" spans="1:6" x14ac:dyDescent="0.3">
      <c r="A24914" s="336">
        <v>78363</v>
      </c>
      <c r="B24914" s="2" t="s">
        <v>295</v>
      </c>
      <c r="C24914" s="429">
        <v>7.788119</v>
      </c>
      <c r="D24914" s="429">
        <v>1.137273</v>
      </c>
      <c r="E24914" s="429">
        <v>6.6508459999999996</v>
      </c>
      <c r="F24914" s="429">
        <v>42.551976999999994</v>
      </c>
    </row>
    <row r="24915" spans="1:6" x14ac:dyDescent="0.3">
      <c r="A24915" s="336">
        <v>78368</v>
      </c>
      <c r="B24915" s="2" t="s">
        <v>295</v>
      </c>
      <c r="C24915" s="429">
        <v>7.8622189999999996</v>
      </c>
      <c r="D24915" s="429">
        <v>1.49603</v>
      </c>
      <c r="E24915" s="429">
        <v>6.3661889999999994</v>
      </c>
      <c r="F24915" s="429">
        <v>40.225635000000011</v>
      </c>
    </row>
    <row r="24916" spans="1:6" x14ac:dyDescent="0.3">
      <c r="A24916" s="336">
        <v>78369</v>
      </c>
      <c r="B24916" s="2" t="s">
        <v>295</v>
      </c>
      <c r="C24916" s="429">
        <v>8.4877339999999997</v>
      </c>
      <c r="D24916" s="429">
        <v>0.68678899999999998</v>
      </c>
      <c r="E24916" s="429">
        <v>7.8009449999999996</v>
      </c>
      <c r="F24916" s="429">
        <v>53.929487000000009</v>
      </c>
    </row>
    <row r="24917" spans="1:6" x14ac:dyDescent="0.3">
      <c r="A24917" s="336">
        <v>78370</v>
      </c>
      <c r="B24917" s="2" t="s">
        <v>295</v>
      </c>
      <c r="C24917" s="429">
        <v>7.6973760000000002</v>
      </c>
      <c r="D24917" s="429">
        <v>1.407402</v>
      </c>
      <c r="E24917" s="429">
        <v>6.289974</v>
      </c>
      <c r="F24917" s="429">
        <v>38.793586000000005</v>
      </c>
    </row>
    <row r="24918" spans="1:6" x14ac:dyDescent="0.3">
      <c r="A24918" s="336">
        <v>78372</v>
      </c>
      <c r="B24918" s="2" t="s">
        <v>295</v>
      </c>
      <c r="C24918" s="429">
        <v>8.0263690000000008</v>
      </c>
      <c r="D24918" s="429">
        <v>1.3717299999999999</v>
      </c>
      <c r="E24918" s="429">
        <v>6.6546390000000013</v>
      </c>
      <c r="F24918" s="429">
        <v>43.125751000000008</v>
      </c>
    </row>
    <row r="24919" spans="1:6" x14ac:dyDescent="0.3">
      <c r="A24919" s="336">
        <v>78373</v>
      </c>
      <c r="B24919" s="2" t="s">
        <v>295</v>
      </c>
      <c r="C24919" s="429">
        <v>7.5203939999999996</v>
      </c>
      <c r="D24919" s="429">
        <v>1.4756370000000001</v>
      </c>
      <c r="E24919" s="429">
        <v>6.0447569999999997</v>
      </c>
      <c r="F24919" s="429">
        <v>35.442215000000004</v>
      </c>
    </row>
    <row r="24920" spans="1:6" x14ac:dyDescent="0.3">
      <c r="A24920" s="336">
        <v>78374</v>
      </c>
      <c r="B24920" s="2" t="s">
        <v>295</v>
      </c>
      <c r="C24920" s="429">
        <v>7.5889439999999997</v>
      </c>
      <c r="D24920" s="429">
        <v>1.452539</v>
      </c>
      <c r="E24920" s="429">
        <v>6.1364049999999999</v>
      </c>
      <c r="F24920" s="429">
        <v>36.778097000000002</v>
      </c>
    </row>
    <row r="24921" spans="1:6" x14ac:dyDescent="0.3">
      <c r="A24921" s="336">
        <v>78375</v>
      </c>
      <c r="B24921" s="2" t="s">
        <v>295</v>
      </c>
      <c r="C24921" s="429">
        <v>8.0252199999999991</v>
      </c>
      <c r="D24921" s="429">
        <v>1.034637</v>
      </c>
      <c r="E24921" s="429">
        <v>6.9905829999999991</v>
      </c>
      <c r="F24921" s="429">
        <v>46.279529999999994</v>
      </c>
    </row>
    <row r="24922" spans="1:6" x14ac:dyDescent="0.3">
      <c r="A24922" s="336">
        <v>78376</v>
      </c>
      <c r="B24922" s="2" t="s">
        <v>295</v>
      </c>
      <c r="C24922" s="429">
        <v>8.2856240000000003</v>
      </c>
      <c r="D24922" s="429">
        <v>0.89324099999999995</v>
      </c>
      <c r="E24922" s="429">
        <v>7.3923830000000006</v>
      </c>
      <c r="F24922" s="429">
        <v>49.702828999999987</v>
      </c>
    </row>
    <row r="24923" spans="1:6" x14ac:dyDescent="0.3">
      <c r="A24923" s="336">
        <v>78377</v>
      </c>
      <c r="B24923" s="2" t="s">
        <v>295</v>
      </c>
      <c r="C24923" s="429">
        <v>7.5831239999999998</v>
      </c>
      <c r="D24923" s="429">
        <v>1.837108</v>
      </c>
      <c r="E24923" s="429">
        <v>5.746016</v>
      </c>
      <c r="F24923" s="429">
        <v>33.726010000000002</v>
      </c>
    </row>
    <row r="24924" spans="1:6" x14ac:dyDescent="0.3">
      <c r="A24924" s="336">
        <v>78379</v>
      </c>
      <c r="B24924" s="2" t="s">
        <v>295</v>
      </c>
      <c r="C24924" s="429">
        <v>7.9013479999999996</v>
      </c>
      <c r="D24924" s="429">
        <v>1.071474</v>
      </c>
      <c r="E24924" s="429">
        <v>6.8298739999999993</v>
      </c>
      <c r="F24924" s="429">
        <v>44.529756000000006</v>
      </c>
    </row>
    <row r="24925" spans="1:6" x14ac:dyDescent="0.3">
      <c r="A24925" s="336">
        <v>78380</v>
      </c>
      <c r="B24925" s="2" t="s">
        <v>295</v>
      </c>
      <c r="C24925" s="429">
        <v>7.7728970000000004</v>
      </c>
      <c r="D24925" s="429">
        <v>1.3231219999999999</v>
      </c>
      <c r="E24925" s="429">
        <v>6.4497750000000007</v>
      </c>
      <c r="F24925" s="429">
        <v>40.90808899999999</v>
      </c>
    </row>
    <row r="24926" spans="1:6" x14ac:dyDescent="0.3">
      <c r="A24926" s="336">
        <v>78382</v>
      </c>
      <c r="B24926" s="2" t="s">
        <v>295</v>
      </c>
      <c r="C24926" s="429">
        <v>7.4732229999999999</v>
      </c>
      <c r="D24926" s="429">
        <v>1.806073</v>
      </c>
      <c r="E24926" s="429">
        <v>5.6671499999999995</v>
      </c>
      <c r="F24926" s="429">
        <v>32.750230999999999</v>
      </c>
    </row>
    <row r="24927" spans="1:6" x14ac:dyDescent="0.3">
      <c r="A24927" s="336">
        <v>78383</v>
      </c>
      <c r="B24927" s="2" t="s">
        <v>295</v>
      </c>
      <c r="C24927" s="429">
        <v>7.9764039999999996</v>
      </c>
      <c r="D24927" s="429">
        <v>1.4334739999999999</v>
      </c>
      <c r="E24927" s="429">
        <v>6.5429300000000001</v>
      </c>
      <c r="F24927" s="429">
        <v>41.769233</v>
      </c>
    </row>
    <row r="24928" spans="1:6" x14ac:dyDescent="0.3">
      <c r="A24928" s="336">
        <v>78384</v>
      </c>
      <c r="B24928" s="2" t="s">
        <v>295</v>
      </c>
      <c r="C24928" s="429">
        <v>8.1631440000000008</v>
      </c>
      <c r="D24928" s="429">
        <v>1.191317</v>
      </c>
      <c r="E24928" s="429">
        <v>6.9718270000000011</v>
      </c>
      <c r="F24928" s="429">
        <v>45.721860000000007</v>
      </c>
    </row>
    <row r="24929" spans="1:6" x14ac:dyDescent="0.3">
      <c r="A24929" s="336">
        <v>78385</v>
      </c>
      <c r="B24929" s="2" t="s">
        <v>295</v>
      </c>
      <c r="C24929" s="429">
        <v>7.8522829999999999</v>
      </c>
      <c r="D24929" s="429">
        <v>1.00254</v>
      </c>
      <c r="E24929" s="429">
        <v>6.8497430000000001</v>
      </c>
      <c r="F24929" s="429">
        <v>43.613334000000002</v>
      </c>
    </row>
    <row r="24930" spans="1:6" x14ac:dyDescent="0.3">
      <c r="A24930" s="336">
        <v>78387</v>
      </c>
      <c r="B24930" s="2" t="s">
        <v>295</v>
      </c>
      <c r="C24930" s="429">
        <v>7.7400729999999998</v>
      </c>
      <c r="D24930" s="429">
        <v>1.5491699999999999</v>
      </c>
      <c r="E24930" s="429">
        <v>6.1909029999999996</v>
      </c>
      <c r="F24930" s="429">
        <v>38.078771000000003</v>
      </c>
    </row>
    <row r="24931" spans="1:6" x14ac:dyDescent="0.3">
      <c r="A24931" s="336">
        <v>78389</v>
      </c>
      <c r="B24931" s="2" t="s">
        <v>295</v>
      </c>
      <c r="C24931" s="429">
        <v>7.8059630000000002</v>
      </c>
      <c r="D24931" s="429">
        <v>1.646666</v>
      </c>
      <c r="E24931" s="429">
        <v>6.1592970000000005</v>
      </c>
      <c r="F24931" s="429">
        <v>38.693905000000001</v>
      </c>
    </row>
    <row r="24932" spans="1:6" x14ac:dyDescent="0.3">
      <c r="A24932" s="336">
        <v>78390</v>
      </c>
      <c r="B24932" s="2" t="s">
        <v>295</v>
      </c>
      <c r="C24932" s="429">
        <v>7.648326</v>
      </c>
      <c r="D24932" s="429">
        <v>1.501028</v>
      </c>
      <c r="E24932" s="429">
        <v>6.1472980000000002</v>
      </c>
      <c r="F24932" s="429">
        <v>37.007997000000003</v>
      </c>
    </row>
    <row r="24933" spans="1:6" x14ac:dyDescent="0.3">
      <c r="A24933" s="336">
        <v>78391</v>
      </c>
      <c r="B24933" s="2" t="s">
        <v>295</v>
      </c>
      <c r="C24933" s="429">
        <v>7.8571359999999997</v>
      </c>
      <c r="D24933" s="429">
        <v>1.588287</v>
      </c>
      <c r="E24933" s="429">
        <v>6.2688489999999994</v>
      </c>
      <c r="F24933" s="429">
        <v>39.714752000000004</v>
      </c>
    </row>
    <row r="24934" spans="1:6" x14ac:dyDescent="0.3">
      <c r="A24934" s="336">
        <v>78393</v>
      </c>
      <c r="B24934" s="2" t="s">
        <v>295</v>
      </c>
      <c r="C24934" s="429">
        <v>7.6831079999999998</v>
      </c>
      <c r="D24934" s="429">
        <v>1.69319</v>
      </c>
      <c r="E24934" s="429">
        <v>5.9899179999999994</v>
      </c>
      <c r="F24934" s="429">
        <v>36.002988999999999</v>
      </c>
    </row>
    <row r="24935" spans="1:6" x14ac:dyDescent="0.3">
      <c r="A24935" s="336">
        <v>78401</v>
      </c>
      <c r="B24935" s="2" t="s">
        <v>295</v>
      </c>
      <c r="C24935" s="429">
        <v>7.5735260000000002</v>
      </c>
      <c r="D24935" s="429">
        <v>1.1934560000000001</v>
      </c>
      <c r="E24935" s="429">
        <v>6.3800699999999999</v>
      </c>
      <c r="F24935" s="429">
        <v>38.524716999999995</v>
      </c>
    </row>
    <row r="24936" spans="1:6" x14ac:dyDescent="0.3">
      <c r="A24936" s="336">
        <v>78402</v>
      </c>
      <c r="B24936" s="2" t="s">
        <v>295</v>
      </c>
      <c r="C24936" s="429">
        <v>7.5910700000000002</v>
      </c>
      <c r="D24936" s="429">
        <v>1.224831</v>
      </c>
      <c r="E24936" s="429">
        <v>6.3662390000000002</v>
      </c>
      <c r="F24936" s="429">
        <v>38.428442000000004</v>
      </c>
    </row>
    <row r="24937" spans="1:6" x14ac:dyDescent="0.3">
      <c r="A24937" s="336">
        <v>78404</v>
      </c>
      <c r="B24937" s="2" t="s">
        <v>295</v>
      </c>
      <c r="C24937" s="429">
        <v>7.5735260000000002</v>
      </c>
      <c r="D24937" s="429">
        <v>1.1934560000000001</v>
      </c>
      <c r="E24937" s="429">
        <v>6.3800699999999999</v>
      </c>
      <c r="F24937" s="429">
        <v>38.524716999999995</v>
      </c>
    </row>
    <row r="24938" spans="1:6" x14ac:dyDescent="0.3">
      <c r="A24938" s="336">
        <v>78405</v>
      </c>
      <c r="B24938" s="2" t="s">
        <v>295</v>
      </c>
      <c r="C24938" s="429">
        <v>7.6032640000000002</v>
      </c>
      <c r="D24938" s="429">
        <v>1.221589</v>
      </c>
      <c r="E24938" s="429">
        <v>6.3816750000000004</v>
      </c>
      <c r="F24938" s="429">
        <v>38.540475000000001</v>
      </c>
    </row>
    <row r="24939" spans="1:6" x14ac:dyDescent="0.3">
      <c r="A24939" s="336">
        <v>78406</v>
      </c>
      <c r="B24939" s="2" t="s">
        <v>295</v>
      </c>
      <c r="C24939" s="429">
        <v>7.6355170000000001</v>
      </c>
      <c r="D24939" s="429">
        <v>1.2168840000000001</v>
      </c>
      <c r="E24939" s="429">
        <v>6.4186329999999998</v>
      </c>
      <c r="F24939" s="429">
        <v>38.815106999999998</v>
      </c>
    </row>
    <row r="24940" spans="1:6" x14ac:dyDescent="0.3">
      <c r="A24940" s="336">
        <v>78407</v>
      </c>
      <c r="B24940" s="2" t="s">
        <v>295</v>
      </c>
      <c r="C24940" s="429">
        <v>7.6208679999999998</v>
      </c>
      <c r="D24940" s="429">
        <v>1.2717970000000001</v>
      </c>
      <c r="E24940" s="429">
        <v>6.3490709999999995</v>
      </c>
      <c r="F24940" s="429">
        <v>38.353116</v>
      </c>
    </row>
    <row r="24941" spans="1:6" x14ac:dyDescent="0.3">
      <c r="A24941" s="336">
        <v>78408</v>
      </c>
      <c r="B24941" s="2" t="s">
        <v>295</v>
      </c>
      <c r="C24941" s="429">
        <v>7.6154739999999999</v>
      </c>
      <c r="D24941" s="429">
        <v>1.249298</v>
      </c>
      <c r="E24941" s="429">
        <v>6.3661759999999994</v>
      </c>
      <c r="F24941" s="429">
        <v>38.457174000000002</v>
      </c>
    </row>
    <row r="24942" spans="1:6" x14ac:dyDescent="0.3">
      <c r="A24942" s="336">
        <v>78409</v>
      </c>
      <c r="B24942" s="2" t="s">
        <v>295</v>
      </c>
      <c r="C24942" s="429">
        <v>7.6499899999999998</v>
      </c>
      <c r="D24942" s="429">
        <v>1.279533</v>
      </c>
      <c r="E24942" s="429">
        <v>6.370457</v>
      </c>
      <c r="F24942" s="429">
        <v>38.657454999999999</v>
      </c>
    </row>
    <row r="24943" spans="1:6" x14ac:dyDescent="0.3">
      <c r="A24943" s="336">
        <v>78410</v>
      </c>
      <c r="B24943" s="2" t="s">
        <v>295</v>
      </c>
      <c r="C24943" s="429">
        <v>7.6786180000000002</v>
      </c>
      <c r="D24943" s="429">
        <v>1.306767</v>
      </c>
      <c r="E24943" s="429">
        <v>6.3718510000000004</v>
      </c>
      <c r="F24943" s="429">
        <v>39.079143999999999</v>
      </c>
    </row>
    <row r="24944" spans="1:6" x14ac:dyDescent="0.3">
      <c r="A24944" s="336">
        <v>78411</v>
      </c>
      <c r="B24944" s="2" t="s">
        <v>295</v>
      </c>
      <c r="C24944" s="429">
        <v>7.5735260000000002</v>
      </c>
      <c r="D24944" s="429">
        <v>1.1934560000000001</v>
      </c>
      <c r="E24944" s="429">
        <v>6.3800699999999999</v>
      </c>
      <c r="F24944" s="429">
        <v>38.524716999999995</v>
      </c>
    </row>
    <row r="24945" spans="1:6" x14ac:dyDescent="0.3">
      <c r="A24945" s="336">
        <v>78412</v>
      </c>
      <c r="B24945" s="2" t="s">
        <v>295</v>
      </c>
      <c r="C24945" s="429">
        <v>7.5735999999999999</v>
      </c>
      <c r="D24945" s="429">
        <v>1.1913670000000001</v>
      </c>
      <c r="E24945" s="429">
        <v>6.3822329999999994</v>
      </c>
      <c r="F24945" s="429">
        <v>38.534193000000002</v>
      </c>
    </row>
    <row r="24946" spans="1:6" x14ac:dyDescent="0.3">
      <c r="A24946" s="336">
        <v>78413</v>
      </c>
      <c r="B24946" s="2" t="s">
        <v>295</v>
      </c>
      <c r="C24946" s="429">
        <v>7.5969699999999998</v>
      </c>
      <c r="D24946" s="429">
        <v>1.163737</v>
      </c>
      <c r="E24946" s="429">
        <v>6.4332329999999995</v>
      </c>
      <c r="F24946" s="429">
        <v>38.785765999999995</v>
      </c>
    </row>
    <row r="24947" spans="1:6" x14ac:dyDescent="0.3">
      <c r="A24947" s="336">
        <v>78414</v>
      </c>
      <c r="B24947" s="2" t="s">
        <v>295</v>
      </c>
      <c r="C24947" s="429">
        <v>7.6475270000000002</v>
      </c>
      <c r="D24947" s="429">
        <v>1.09032</v>
      </c>
      <c r="E24947" s="429">
        <v>6.557207</v>
      </c>
      <c r="F24947" s="429">
        <v>39.373125999999999</v>
      </c>
    </row>
    <row r="24948" spans="1:6" x14ac:dyDescent="0.3">
      <c r="A24948" s="336">
        <v>78415</v>
      </c>
      <c r="B24948" s="2" t="s">
        <v>295</v>
      </c>
      <c r="C24948" s="429">
        <v>7.6585559999999999</v>
      </c>
      <c r="D24948" s="429">
        <v>1.1052789999999999</v>
      </c>
      <c r="E24948" s="429">
        <v>6.5532769999999996</v>
      </c>
      <c r="F24948" s="429">
        <v>39.520109000000005</v>
      </c>
    </row>
    <row r="24949" spans="1:6" x14ac:dyDescent="0.3">
      <c r="A24949" s="336">
        <v>78416</v>
      </c>
      <c r="B24949" s="2" t="s">
        <v>295</v>
      </c>
      <c r="C24949" s="429">
        <v>7.5903660000000004</v>
      </c>
      <c r="D24949" s="429">
        <v>1.1982219999999999</v>
      </c>
      <c r="E24949" s="429">
        <v>6.392144</v>
      </c>
      <c r="F24949" s="429">
        <v>38.601188</v>
      </c>
    </row>
    <row r="24950" spans="1:6" x14ac:dyDescent="0.3">
      <c r="A24950" s="336">
        <v>78417</v>
      </c>
      <c r="B24950" s="2" t="s">
        <v>295</v>
      </c>
      <c r="C24950" s="429">
        <v>7.6074060000000001</v>
      </c>
      <c r="D24950" s="429">
        <v>1.182204</v>
      </c>
      <c r="E24950" s="429">
        <v>6.4252020000000005</v>
      </c>
      <c r="F24950" s="429">
        <v>38.800148000000007</v>
      </c>
    </row>
    <row r="24951" spans="1:6" x14ac:dyDescent="0.3">
      <c r="A24951" s="336">
        <v>78418</v>
      </c>
      <c r="B24951" s="2" t="s">
        <v>295</v>
      </c>
      <c r="C24951" s="429">
        <v>7.5873879999999998</v>
      </c>
      <c r="D24951" s="429">
        <v>1.0173760000000001</v>
      </c>
      <c r="E24951" s="429">
        <v>6.5700120000000002</v>
      </c>
      <c r="F24951" s="429">
        <v>39.364848000000002</v>
      </c>
    </row>
    <row r="24952" spans="1:6" x14ac:dyDescent="0.3">
      <c r="A24952" s="336">
        <v>78501</v>
      </c>
      <c r="B24952" s="2" t="s">
        <v>295</v>
      </c>
      <c r="C24952" s="429">
        <v>8.1751319999999996</v>
      </c>
      <c r="D24952" s="429">
        <v>0.72694999999999999</v>
      </c>
      <c r="E24952" s="429">
        <v>7.4481819999999992</v>
      </c>
      <c r="F24952" s="429">
        <v>50.837966000000009</v>
      </c>
    </row>
    <row r="24953" spans="1:6" x14ac:dyDescent="0.3">
      <c r="A24953" s="336">
        <v>78503</v>
      </c>
      <c r="B24953" s="2" t="s">
        <v>295</v>
      </c>
      <c r="C24953" s="429">
        <v>8.1307779999999994</v>
      </c>
      <c r="D24953" s="429">
        <v>0.68096800000000002</v>
      </c>
      <c r="E24953" s="429">
        <v>7.4498099999999994</v>
      </c>
      <c r="F24953" s="429">
        <v>51.564712</v>
      </c>
    </row>
    <row r="24954" spans="1:6" x14ac:dyDescent="0.3">
      <c r="A24954" s="336">
        <v>78504</v>
      </c>
      <c r="B24954" s="2" t="s">
        <v>295</v>
      </c>
      <c r="C24954" s="429">
        <v>8.2019559999999991</v>
      </c>
      <c r="D24954" s="429">
        <v>0.75375599999999998</v>
      </c>
      <c r="E24954" s="429">
        <v>7.448199999999999</v>
      </c>
      <c r="F24954" s="429">
        <v>50.400425999999996</v>
      </c>
    </row>
    <row r="24955" spans="1:6" x14ac:dyDescent="0.3">
      <c r="A24955" s="336">
        <v>78516</v>
      </c>
      <c r="B24955" s="2" t="s">
        <v>295</v>
      </c>
      <c r="C24955" s="429">
        <v>8.0995720000000002</v>
      </c>
      <c r="D24955" s="429">
        <v>0.75751100000000005</v>
      </c>
      <c r="E24955" s="429">
        <v>7.3420610000000002</v>
      </c>
      <c r="F24955" s="429">
        <v>49.554254</v>
      </c>
    </row>
    <row r="24956" spans="1:6" x14ac:dyDescent="0.3">
      <c r="A24956" s="336">
        <v>78520</v>
      </c>
      <c r="B24956" s="2" t="s">
        <v>295</v>
      </c>
      <c r="C24956" s="429">
        <v>7.8632980000000003</v>
      </c>
      <c r="D24956" s="429">
        <v>1.0053479999999999</v>
      </c>
      <c r="E24956" s="429">
        <v>6.8579500000000007</v>
      </c>
      <c r="F24956" s="429">
        <v>43.630383999999992</v>
      </c>
    </row>
    <row r="24957" spans="1:6" x14ac:dyDescent="0.3">
      <c r="A24957" s="336">
        <v>78521</v>
      </c>
      <c r="B24957" s="2" t="s">
        <v>295</v>
      </c>
      <c r="C24957" s="429">
        <v>7.7692899999999998</v>
      </c>
      <c r="D24957" s="429">
        <v>1.050584</v>
      </c>
      <c r="E24957" s="429">
        <v>6.7187060000000001</v>
      </c>
      <c r="F24957" s="429">
        <v>42.612692999999993</v>
      </c>
    </row>
    <row r="24958" spans="1:6" x14ac:dyDescent="0.3">
      <c r="A24958" s="336">
        <v>78526</v>
      </c>
      <c r="B24958" s="2" t="s">
        <v>295</v>
      </c>
      <c r="C24958" s="429">
        <v>7.8098650000000003</v>
      </c>
      <c r="D24958" s="429">
        <v>1.022297</v>
      </c>
      <c r="E24958" s="429">
        <v>6.7875680000000003</v>
      </c>
      <c r="F24958" s="429">
        <v>43.056325000000008</v>
      </c>
    </row>
    <row r="24959" spans="1:6" x14ac:dyDescent="0.3">
      <c r="A24959" s="336">
        <v>78536</v>
      </c>
      <c r="B24959" s="2" t="s">
        <v>295</v>
      </c>
      <c r="C24959" s="429">
        <v>8.2581249999999997</v>
      </c>
      <c r="D24959" s="429">
        <v>0.75851400000000002</v>
      </c>
      <c r="E24959" s="429">
        <v>7.4996109999999998</v>
      </c>
      <c r="F24959" s="429">
        <v>50.345584000000002</v>
      </c>
    </row>
    <row r="24960" spans="1:6" x14ac:dyDescent="0.3">
      <c r="A24960" s="336">
        <v>78537</v>
      </c>
      <c r="B24960" s="2" t="s">
        <v>295</v>
      </c>
      <c r="C24960" s="429">
        <v>8.0524369999999994</v>
      </c>
      <c r="D24960" s="429">
        <v>0.76552100000000001</v>
      </c>
      <c r="E24960" s="429">
        <v>7.2869159999999997</v>
      </c>
      <c r="F24960" s="429">
        <v>49.121167000000007</v>
      </c>
    </row>
    <row r="24961" spans="1:6" x14ac:dyDescent="0.3">
      <c r="A24961" s="336">
        <v>78538</v>
      </c>
      <c r="B24961" s="2" t="s">
        <v>295</v>
      </c>
      <c r="C24961" s="429">
        <v>8.0253899999999998</v>
      </c>
      <c r="D24961" s="429">
        <v>0.82761600000000002</v>
      </c>
      <c r="E24961" s="429">
        <v>7.1977739999999999</v>
      </c>
      <c r="F24961" s="429">
        <v>47.425747000000001</v>
      </c>
    </row>
    <row r="24962" spans="1:6" x14ac:dyDescent="0.3">
      <c r="A24962" s="336">
        <v>78539</v>
      </c>
      <c r="B24962" s="2" t="s">
        <v>295</v>
      </c>
      <c r="C24962" s="429">
        <v>8.1766850000000009</v>
      </c>
      <c r="D24962" s="429">
        <v>0.76628499999999999</v>
      </c>
      <c r="E24962" s="429">
        <v>7.410400000000001</v>
      </c>
      <c r="F24962" s="429">
        <v>49.876294000000001</v>
      </c>
    </row>
    <row r="24963" spans="1:6" x14ac:dyDescent="0.3">
      <c r="A24963" s="336">
        <v>78541</v>
      </c>
      <c r="B24963" s="2" t="s">
        <v>295</v>
      </c>
      <c r="C24963" s="429">
        <v>8.1771150000000006</v>
      </c>
      <c r="D24963" s="429">
        <v>0.77366500000000005</v>
      </c>
      <c r="E24963" s="429">
        <v>7.4034500000000003</v>
      </c>
      <c r="F24963" s="429">
        <v>49.674397000000013</v>
      </c>
    </row>
    <row r="24964" spans="1:6" x14ac:dyDescent="0.3">
      <c r="A24964" s="336">
        <v>78542</v>
      </c>
      <c r="B24964" s="2" t="s">
        <v>295</v>
      </c>
      <c r="C24964" s="429">
        <v>8.1301699999999997</v>
      </c>
      <c r="D24964" s="429">
        <v>0.78965799999999997</v>
      </c>
      <c r="E24964" s="429">
        <v>7.3405119999999995</v>
      </c>
      <c r="F24964" s="429">
        <v>48.929024999999996</v>
      </c>
    </row>
    <row r="24965" spans="1:6" x14ac:dyDescent="0.3">
      <c r="A24965" s="336">
        <v>78547</v>
      </c>
      <c r="B24965" s="2" t="s">
        <v>295</v>
      </c>
      <c r="C24965" s="429">
        <v>8.2505400000000009</v>
      </c>
      <c r="D24965" s="429">
        <v>0.72136999999999996</v>
      </c>
      <c r="E24965" s="429">
        <v>7.5291700000000006</v>
      </c>
      <c r="F24965" s="429">
        <v>52.278541000000004</v>
      </c>
    </row>
    <row r="24966" spans="1:6" x14ac:dyDescent="0.3">
      <c r="A24966" s="336">
        <v>78548</v>
      </c>
      <c r="B24966" s="2" t="s">
        <v>295</v>
      </c>
      <c r="C24966" s="429">
        <v>8.2290159999999997</v>
      </c>
      <c r="D24966" s="429">
        <v>0.72016999999999998</v>
      </c>
      <c r="E24966" s="429">
        <v>7.5088460000000001</v>
      </c>
      <c r="F24966" s="429">
        <v>52.005333000000007</v>
      </c>
    </row>
    <row r="24967" spans="1:6" x14ac:dyDescent="0.3">
      <c r="A24967" s="336">
        <v>78549</v>
      </c>
      <c r="B24967" s="2" t="s">
        <v>295</v>
      </c>
      <c r="C24967" s="429">
        <v>8.0645100000000003</v>
      </c>
      <c r="D24967" s="429">
        <v>0.82488899999999998</v>
      </c>
      <c r="E24967" s="429">
        <v>7.2396210000000005</v>
      </c>
      <c r="F24967" s="429">
        <v>47.650089000000001</v>
      </c>
    </row>
    <row r="24968" spans="1:6" x14ac:dyDescent="0.3">
      <c r="A24968" s="336">
        <v>78550</v>
      </c>
      <c r="B24968" s="2" t="s">
        <v>295</v>
      </c>
      <c r="C24968" s="429">
        <v>7.9135020000000003</v>
      </c>
      <c r="D24968" s="429">
        <v>0.91344700000000001</v>
      </c>
      <c r="E24968" s="429">
        <v>7.0000550000000006</v>
      </c>
      <c r="F24968" s="429">
        <v>44.918764000000003</v>
      </c>
    </row>
    <row r="24969" spans="1:6" x14ac:dyDescent="0.3">
      <c r="A24969" s="336">
        <v>78552</v>
      </c>
      <c r="B24969" s="2" t="s">
        <v>295</v>
      </c>
      <c r="C24969" s="429">
        <v>7.9167170000000002</v>
      </c>
      <c r="D24969" s="429">
        <v>0.87845899999999999</v>
      </c>
      <c r="E24969" s="429">
        <v>7.0382579999999999</v>
      </c>
      <c r="F24969" s="429">
        <v>45.759360000000001</v>
      </c>
    </row>
    <row r="24970" spans="1:6" x14ac:dyDescent="0.3">
      <c r="A24970" s="336">
        <v>78557</v>
      </c>
      <c r="B24970" s="2" t="s">
        <v>295</v>
      </c>
      <c r="C24970" s="429">
        <v>8.0916569999999997</v>
      </c>
      <c r="D24970" s="429">
        <v>0.63940799999999998</v>
      </c>
      <c r="E24970" s="429">
        <v>7.4522490000000001</v>
      </c>
      <c r="F24970" s="429">
        <v>52.200284000000003</v>
      </c>
    </row>
    <row r="24971" spans="1:6" x14ac:dyDescent="0.3">
      <c r="A24971" s="336">
        <v>78559</v>
      </c>
      <c r="B24971" s="2" t="s">
        <v>295</v>
      </c>
      <c r="C24971" s="429">
        <v>7.9307679999999996</v>
      </c>
      <c r="D24971" s="429">
        <v>0.85755499999999996</v>
      </c>
      <c r="E24971" s="429">
        <v>7.073213</v>
      </c>
      <c r="F24971" s="429">
        <v>46.340783000000009</v>
      </c>
    </row>
    <row r="24972" spans="1:6" x14ac:dyDescent="0.3">
      <c r="A24972" s="336">
        <v>78560</v>
      </c>
      <c r="B24972" s="2" t="s">
        <v>295</v>
      </c>
      <c r="C24972" s="429">
        <v>8.1805880000000002</v>
      </c>
      <c r="D24972" s="429">
        <v>0.68779699999999999</v>
      </c>
      <c r="E24972" s="429">
        <v>7.4927910000000004</v>
      </c>
      <c r="F24972" s="429">
        <v>52.531841999999997</v>
      </c>
    </row>
    <row r="24973" spans="1:6" x14ac:dyDescent="0.3">
      <c r="A24973" s="336">
        <v>78563</v>
      </c>
      <c r="B24973" s="2" t="s">
        <v>295</v>
      </c>
      <c r="C24973" s="429">
        <v>8.1672150000000006</v>
      </c>
      <c r="D24973" s="429">
        <v>0.79281000000000001</v>
      </c>
      <c r="E24973" s="429">
        <v>7.3744050000000003</v>
      </c>
      <c r="F24973" s="429">
        <v>48.971686999999989</v>
      </c>
    </row>
    <row r="24974" spans="1:6" x14ac:dyDescent="0.3">
      <c r="A24974" s="336">
        <v>78566</v>
      </c>
      <c r="B24974" s="2" t="s">
        <v>295</v>
      </c>
      <c r="C24974" s="429">
        <v>7.7747590000000004</v>
      </c>
      <c r="D24974" s="429">
        <v>1.015215</v>
      </c>
      <c r="E24974" s="429">
        <v>6.759544</v>
      </c>
      <c r="F24974" s="429">
        <v>42.830758000000003</v>
      </c>
    </row>
    <row r="24975" spans="1:6" x14ac:dyDescent="0.3">
      <c r="A24975" s="336">
        <v>78569</v>
      </c>
      <c r="B24975" s="2" t="s">
        <v>295</v>
      </c>
      <c r="C24975" s="429">
        <v>7.9073630000000001</v>
      </c>
      <c r="D24975" s="429">
        <v>0.89368400000000003</v>
      </c>
      <c r="E24975" s="429">
        <v>7.0136789999999998</v>
      </c>
      <c r="F24975" s="429">
        <v>45.373723999999996</v>
      </c>
    </row>
    <row r="24976" spans="1:6" x14ac:dyDescent="0.3">
      <c r="A24976" s="336">
        <v>78570</v>
      </c>
      <c r="B24976" s="2" t="s">
        <v>295</v>
      </c>
      <c r="C24976" s="429">
        <v>7.966564</v>
      </c>
      <c r="D24976" s="429">
        <v>0.82662599999999997</v>
      </c>
      <c r="E24976" s="429">
        <v>7.1399379999999999</v>
      </c>
      <c r="F24976" s="429">
        <v>47.228431999999998</v>
      </c>
    </row>
    <row r="24977" spans="1:6" x14ac:dyDescent="0.3">
      <c r="A24977" s="336">
        <v>78572</v>
      </c>
      <c r="B24977" s="2" t="s">
        <v>295</v>
      </c>
      <c r="C24977" s="429">
        <v>8.1912920000000007</v>
      </c>
      <c r="D24977" s="429">
        <v>0.71107399999999998</v>
      </c>
      <c r="E24977" s="429">
        <v>7.4802180000000007</v>
      </c>
      <c r="F24977" s="429">
        <v>51.664411999999999</v>
      </c>
    </row>
    <row r="24978" spans="1:6" x14ac:dyDescent="0.3">
      <c r="A24978" s="336">
        <v>78573</v>
      </c>
      <c r="B24978" s="2" t="s">
        <v>295</v>
      </c>
      <c r="C24978" s="429">
        <v>8.1967870000000005</v>
      </c>
      <c r="D24978" s="429">
        <v>0.740344</v>
      </c>
      <c r="E24978" s="429">
        <v>7.4564430000000002</v>
      </c>
      <c r="F24978" s="429">
        <v>50.793064999999999</v>
      </c>
    </row>
    <row r="24979" spans="1:6" x14ac:dyDescent="0.3">
      <c r="A24979" s="336">
        <v>78574</v>
      </c>
      <c r="B24979" s="2" t="s">
        <v>295</v>
      </c>
      <c r="C24979" s="429">
        <v>8.1921160000000004</v>
      </c>
      <c r="D24979" s="429">
        <v>0.732881</v>
      </c>
      <c r="E24979" s="429">
        <v>7.4592350000000005</v>
      </c>
      <c r="F24979" s="429">
        <v>50.986715000000004</v>
      </c>
    </row>
    <row r="24980" spans="1:6" x14ac:dyDescent="0.3">
      <c r="A24980" s="336">
        <v>78575</v>
      </c>
      <c r="B24980" s="2" t="s">
        <v>295</v>
      </c>
      <c r="C24980" s="429">
        <v>7.8715989999999998</v>
      </c>
      <c r="D24980" s="429">
        <v>0.99146900000000004</v>
      </c>
      <c r="E24980" s="429">
        <v>6.8801299999999994</v>
      </c>
      <c r="F24980" s="429">
        <v>43.765249999999995</v>
      </c>
    </row>
    <row r="24981" spans="1:6" x14ac:dyDescent="0.3">
      <c r="A24981" s="336">
        <v>78577</v>
      </c>
      <c r="B24981" s="2" t="s">
        <v>295</v>
      </c>
      <c r="C24981" s="429">
        <v>8.1071249999999999</v>
      </c>
      <c r="D24981" s="429">
        <v>0.69730999999999999</v>
      </c>
      <c r="E24981" s="429">
        <v>7.409815</v>
      </c>
      <c r="F24981" s="429">
        <v>50.991246999999987</v>
      </c>
    </row>
    <row r="24982" spans="1:6" x14ac:dyDescent="0.3">
      <c r="A24982" s="336">
        <v>78578</v>
      </c>
      <c r="B24982" s="2" t="s">
        <v>295</v>
      </c>
      <c r="C24982" s="429">
        <v>7.6913669999999996</v>
      </c>
      <c r="D24982" s="429">
        <v>1.0593919999999999</v>
      </c>
      <c r="E24982" s="429">
        <v>6.6319749999999997</v>
      </c>
      <c r="F24982" s="429">
        <v>42.065069000000008</v>
      </c>
    </row>
    <row r="24983" spans="1:6" x14ac:dyDescent="0.3">
      <c r="A24983" s="336">
        <v>78580</v>
      </c>
      <c r="B24983" s="2" t="s">
        <v>295</v>
      </c>
      <c r="C24983" s="429">
        <v>7.989789</v>
      </c>
      <c r="D24983" s="429">
        <v>0.86432699999999996</v>
      </c>
      <c r="E24983" s="429">
        <v>7.1254619999999997</v>
      </c>
      <c r="F24983" s="429">
        <v>46.344886000000002</v>
      </c>
    </row>
    <row r="24984" spans="1:6" x14ac:dyDescent="0.3">
      <c r="A24984" s="336">
        <v>78582</v>
      </c>
      <c r="B24984" s="2" t="s">
        <v>295</v>
      </c>
      <c r="C24984" s="429">
        <v>8.2891600000000007</v>
      </c>
      <c r="D24984" s="429">
        <v>0.71303399999999995</v>
      </c>
      <c r="E24984" s="429">
        <v>7.5761260000000004</v>
      </c>
      <c r="F24984" s="429">
        <v>52.274329000000002</v>
      </c>
    </row>
    <row r="24985" spans="1:6" x14ac:dyDescent="0.3">
      <c r="A24985" s="336">
        <v>78583</v>
      </c>
      <c r="B24985" s="2" t="s">
        <v>295</v>
      </c>
      <c r="C24985" s="429">
        <v>7.8133020000000002</v>
      </c>
      <c r="D24985" s="429">
        <v>0.982734</v>
      </c>
      <c r="E24985" s="429">
        <v>6.8305680000000004</v>
      </c>
      <c r="F24985" s="429">
        <v>43.228567000000005</v>
      </c>
    </row>
    <row r="24986" spans="1:6" x14ac:dyDescent="0.3">
      <c r="A24986" s="336">
        <v>78584</v>
      </c>
      <c r="B24986" s="2" t="s">
        <v>295</v>
      </c>
      <c r="C24986" s="429">
        <v>8.4528289999999995</v>
      </c>
      <c r="D24986" s="429">
        <v>0.66476400000000002</v>
      </c>
      <c r="E24986" s="429">
        <v>7.7880649999999996</v>
      </c>
      <c r="F24986" s="429">
        <v>54.091930000000005</v>
      </c>
    </row>
    <row r="24987" spans="1:6" x14ac:dyDescent="0.3">
      <c r="A24987" s="336">
        <v>78586</v>
      </c>
      <c r="B24987" s="2" t="s">
        <v>295</v>
      </c>
      <c r="C24987" s="429">
        <v>7.8812610000000003</v>
      </c>
      <c r="D24987" s="429">
        <v>0.944658</v>
      </c>
      <c r="E24987" s="429">
        <v>6.9366029999999999</v>
      </c>
      <c r="F24987" s="429">
        <v>44.458195000000003</v>
      </c>
    </row>
    <row r="24988" spans="1:6" x14ac:dyDescent="0.3">
      <c r="A24988" s="336">
        <v>78588</v>
      </c>
      <c r="B24988" s="2" t="s">
        <v>295</v>
      </c>
      <c r="C24988" s="429">
        <v>8.2506939999999993</v>
      </c>
      <c r="D24988" s="429">
        <v>0.76645099999999999</v>
      </c>
      <c r="E24988" s="429">
        <v>7.4842429999999993</v>
      </c>
      <c r="F24988" s="429">
        <v>50.087439000000003</v>
      </c>
    </row>
    <row r="24989" spans="1:6" x14ac:dyDescent="0.3">
      <c r="A24989" s="336">
        <v>78589</v>
      </c>
      <c r="B24989" s="2" t="s">
        <v>295</v>
      </c>
      <c r="C24989" s="429">
        <v>8.0981550000000002</v>
      </c>
      <c r="D24989" s="429">
        <v>0.72585299999999997</v>
      </c>
      <c r="E24989" s="429">
        <v>7.3723020000000004</v>
      </c>
      <c r="F24989" s="429">
        <v>50.294290999999994</v>
      </c>
    </row>
    <row r="24990" spans="1:6" x14ac:dyDescent="0.3">
      <c r="A24990" s="336">
        <v>78590</v>
      </c>
      <c r="B24990" s="2" t="s">
        <v>295</v>
      </c>
      <c r="C24990" s="429">
        <v>7.8230279999999999</v>
      </c>
      <c r="D24990" s="429">
        <v>0.94218900000000005</v>
      </c>
      <c r="E24990" s="429">
        <v>6.8808389999999999</v>
      </c>
      <c r="F24990" s="429">
        <v>44.020394000000003</v>
      </c>
    </row>
    <row r="24991" spans="1:6" x14ac:dyDescent="0.3">
      <c r="A24991" s="336">
        <v>78591</v>
      </c>
      <c r="B24991" s="2" t="s">
        <v>295</v>
      </c>
      <c r="C24991" s="429">
        <v>8.2168880000000009</v>
      </c>
      <c r="D24991" s="429">
        <v>0.74612100000000003</v>
      </c>
      <c r="E24991" s="429">
        <v>7.4707670000000004</v>
      </c>
      <c r="F24991" s="429">
        <v>50.662421000000002</v>
      </c>
    </row>
    <row r="24992" spans="1:6" x14ac:dyDescent="0.3">
      <c r="A24992" s="336">
        <v>78593</v>
      </c>
      <c r="B24992" s="2" t="s">
        <v>295</v>
      </c>
      <c r="C24992" s="429">
        <v>7.9550809999999998</v>
      </c>
      <c r="D24992" s="429">
        <v>0.85858100000000004</v>
      </c>
      <c r="E24992" s="429">
        <v>7.0964999999999998</v>
      </c>
      <c r="F24992" s="429">
        <v>46.328577999999993</v>
      </c>
    </row>
    <row r="24993" spans="1:6" x14ac:dyDescent="0.3">
      <c r="A24993" s="336">
        <v>78594</v>
      </c>
      <c r="B24993" s="2" t="s">
        <v>295</v>
      </c>
      <c r="C24993" s="429">
        <v>7.9022030000000001</v>
      </c>
      <c r="D24993" s="429">
        <v>0.90369699999999997</v>
      </c>
      <c r="E24993" s="429">
        <v>6.9985059999999999</v>
      </c>
      <c r="F24993" s="429">
        <v>45.130276000000002</v>
      </c>
    </row>
    <row r="24994" spans="1:6" x14ac:dyDescent="0.3">
      <c r="A24994" s="336">
        <v>78595</v>
      </c>
      <c r="B24994" s="2" t="s">
        <v>295</v>
      </c>
      <c r="C24994" s="429">
        <v>8.2464060000000003</v>
      </c>
      <c r="D24994" s="429">
        <v>0.69686000000000003</v>
      </c>
      <c r="E24994" s="429">
        <v>7.5495460000000003</v>
      </c>
      <c r="F24994" s="429">
        <v>52.960177999999992</v>
      </c>
    </row>
    <row r="24995" spans="1:6" x14ac:dyDescent="0.3">
      <c r="A24995" s="336">
        <v>78596</v>
      </c>
      <c r="B24995" s="2" t="s">
        <v>295</v>
      </c>
      <c r="C24995" s="429">
        <v>8.0146770000000007</v>
      </c>
      <c r="D24995" s="429">
        <v>0.79899900000000001</v>
      </c>
      <c r="E24995" s="429">
        <v>7.2156780000000005</v>
      </c>
      <c r="F24995" s="429">
        <v>48.12688</v>
      </c>
    </row>
    <row r="24996" spans="1:6" x14ac:dyDescent="0.3">
      <c r="A24996" s="336">
        <v>78597</v>
      </c>
      <c r="B24996" s="2" t="s">
        <v>295</v>
      </c>
      <c r="C24996" s="429">
        <v>7.6639189999999999</v>
      </c>
      <c r="D24996" s="429">
        <v>1.0475969999999999</v>
      </c>
      <c r="E24996" s="429">
        <v>6.6163220000000003</v>
      </c>
      <c r="F24996" s="429">
        <v>41.568100999999999</v>
      </c>
    </row>
    <row r="24997" spans="1:6" x14ac:dyDescent="0.3">
      <c r="A24997" s="336">
        <v>78598</v>
      </c>
      <c r="B24997" s="2" t="s">
        <v>295</v>
      </c>
      <c r="C24997" s="429">
        <v>7.7875949999999996</v>
      </c>
      <c r="D24997" s="429">
        <v>0.96508400000000005</v>
      </c>
      <c r="E24997" s="429">
        <v>6.8225109999999995</v>
      </c>
      <c r="F24997" s="429">
        <v>43.251273999999995</v>
      </c>
    </row>
    <row r="24998" spans="1:6" x14ac:dyDescent="0.3">
      <c r="A24998" s="336">
        <v>78602</v>
      </c>
      <c r="B24998" s="2" t="s">
        <v>295</v>
      </c>
      <c r="C24998" s="429">
        <v>8.1375539999999997</v>
      </c>
      <c r="D24998" s="429">
        <v>1.0807020000000001</v>
      </c>
      <c r="E24998" s="429">
        <v>7.0568519999999992</v>
      </c>
      <c r="F24998" s="429">
        <v>34.196109999999997</v>
      </c>
    </row>
    <row r="24999" spans="1:6" x14ac:dyDescent="0.3">
      <c r="A24999" s="336">
        <v>78605</v>
      </c>
      <c r="B24999" s="2" t="s">
        <v>295</v>
      </c>
      <c r="C24999" s="429">
        <v>8.5017449999999997</v>
      </c>
      <c r="D24999" s="429">
        <v>1.3334619999999999</v>
      </c>
      <c r="E24999" s="429">
        <v>7.1682829999999997</v>
      </c>
      <c r="F24999" s="429">
        <v>37.081189999999999</v>
      </c>
    </row>
    <row r="25000" spans="1:6" x14ac:dyDescent="0.3">
      <c r="A25000" s="336">
        <v>78606</v>
      </c>
      <c r="B25000" s="2" t="s">
        <v>295</v>
      </c>
      <c r="C25000" s="429">
        <v>8.2552529999999997</v>
      </c>
      <c r="D25000" s="429">
        <v>1.354436</v>
      </c>
      <c r="E25000" s="429">
        <v>6.900817</v>
      </c>
      <c r="F25000" s="429">
        <v>35.831146999999994</v>
      </c>
    </row>
    <row r="25001" spans="1:6" x14ac:dyDescent="0.3">
      <c r="A25001" s="336">
        <v>78607</v>
      </c>
      <c r="B25001" s="2" t="s">
        <v>295</v>
      </c>
      <c r="C25001" s="429">
        <v>8.8048730000000006</v>
      </c>
      <c r="D25001" s="429">
        <v>1.227061</v>
      </c>
      <c r="E25001" s="429">
        <v>7.5778120000000007</v>
      </c>
      <c r="F25001" s="429">
        <v>41.979692000000007</v>
      </c>
    </row>
    <row r="25002" spans="1:6" x14ac:dyDescent="0.3">
      <c r="A25002" s="336">
        <v>78608</v>
      </c>
      <c r="B25002" s="2" t="s">
        <v>295</v>
      </c>
      <c r="C25002" s="429">
        <v>8.5905539999999991</v>
      </c>
      <c r="D25002" s="429">
        <v>1.3013939999999999</v>
      </c>
      <c r="E25002" s="429">
        <v>7.289159999999999</v>
      </c>
      <c r="F25002" s="429">
        <v>37.319710999999998</v>
      </c>
    </row>
    <row r="25003" spans="1:6" x14ac:dyDescent="0.3">
      <c r="A25003" s="336">
        <v>78609</v>
      </c>
      <c r="B25003" s="2" t="s">
        <v>295</v>
      </c>
      <c r="C25003" s="429">
        <v>8.810238</v>
      </c>
      <c r="D25003" s="429">
        <v>1.2036180000000001</v>
      </c>
      <c r="E25003" s="429">
        <v>7.6066199999999995</v>
      </c>
      <c r="F25003" s="429">
        <v>42.140591000000001</v>
      </c>
    </row>
    <row r="25004" spans="1:6" x14ac:dyDescent="0.3">
      <c r="A25004" s="336">
        <v>78610</v>
      </c>
      <c r="B25004" s="2" t="s">
        <v>295</v>
      </c>
      <c r="C25004" s="429">
        <v>8.2136980000000008</v>
      </c>
      <c r="D25004" s="429">
        <v>1.1072519999999999</v>
      </c>
      <c r="E25004" s="429">
        <v>7.1064460000000009</v>
      </c>
      <c r="F25004" s="429">
        <v>36.003954000000007</v>
      </c>
    </row>
    <row r="25005" spans="1:6" x14ac:dyDescent="0.3">
      <c r="A25005" s="336">
        <v>78611</v>
      </c>
      <c r="B25005" s="2" t="s">
        <v>295</v>
      </c>
      <c r="C25005" s="429">
        <v>8.6212789999999995</v>
      </c>
      <c r="D25005" s="429">
        <v>1.2908219999999999</v>
      </c>
      <c r="E25005" s="429">
        <v>7.3304569999999991</v>
      </c>
      <c r="F25005" s="429">
        <v>38.798559999999988</v>
      </c>
    </row>
    <row r="25006" spans="1:6" x14ac:dyDescent="0.3">
      <c r="A25006" s="336">
        <v>78612</v>
      </c>
      <c r="B25006" s="2" t="s">
        <v>295</v>
      </c>
      <c r="C25006" s="429">
        <v>8.1898999999999997</v>
      </c>
      <c r="D25006" s="429">
        <v>0.99673999999999996</v>
      </c>
      <c r="E25006" s="429">
        <v>7.1931599999999998</v>
      </c>
      <c r="F25006" s="429">
        <v>35.606367999999989</v>
      </c>
    </row>
    <row r="25007" spans="1:6" x14ac:dyDescent="0.3">
      <c r="A25007" s="336">
        <v>78613</v>
      </c>
      <c r="B25007" s="2" t="s">
        <v>295</v>
      </c>
      <c r="C25007" s="429">
        <v>8.3999369999999995</v>
      </c>
      <c r="D25007" s="429">
        <v>1.329367</v>
      </c>
      <c r="E25007" s="429">
        <v>7.07057</v>
      </c>
      <c r="F25007" s="429">
        <v>36.675488000000001</v>
      </c>
    </row>
    <row r="25008" spans="1:6" x14ac:dyDescent="0.3">
      <c r="A25008" s="336">
        <v>78614</v>
      </c>
      <c r="B25008" s="2" t="s">
        <v>295</v>
      </c>
      <c r="C25008" s="429">
        <v>7.978129</v>
      </c>
      <c r="D25008" s="429">
        <v>1.306727</v>
      </c>
      <c r="E25008" s="429">
        <v>6.6714020000000005</v>
      </c>
      <c r="F25008" s="429">
        <v>34.132681999999988</v>
      </c>
    </row>
    <row r="25009" spans="1:6" x14ac:dyDescent="0.3">
      <c r="A25009" s="336">
        <v>78615</v>
      </c>
      <c r="B25009" s="2" t="s">
        <v>295</v>
      </c>
      <c r="C25009" s="429">
        <v>8.3207330000000006</v>
      </c>
      <c r="D25009" s="429">
        <v>1.1560250000000001</v>
      </c>
      <c r="E25009" s="429">
        <v>7.164708000000001</v>
      </c>
      <c r="F25009" s="429">
        <v>34.972605000000001</v>
      </c>
    </row>
    <row r="25010" spans="1:6" x14ac:dyDescent="0.3">
      <c r="A25010" s="336">
        <v>78616</v>
      </c>
      <c r="B25010" s="2" t="s">
        <v>295</v>
      </c>
      <c r="C25010" s="429">
        <v>8.0874799999999993</v>
      </c>
      <c r="D25010" s="429">
        <v>1.058236</v>
      </c>
      <c r="E25010" s="429">
        <v>7.0292439999999994</v>
      </c>
      <c r="F25010" s="429">
        <v>34.719055000000004</v>
      </c>
    </row>
    <row r="25011" spans="1:6" x14ac:dyDescent="0.3">
      <c r="A25011" s="336">
        <v>78617</v>
      </c>
      <c r="B25011" s="2" t="s">
        <v>295</v>
      </c>
      <c r="C25011" s="429">
        <v>8.2430109999999992</v>
      </c>
      <c r="D25011" s="429">
        <v>0.983684</v>
      </c>
      <c r="E25011" s="429">
        <v>7.259326999999999</v>
      </c>
      <c r="F25011" s="429">
        <v>36.580845000000004</v>
      </c>
    </row>
    <row r="25012" spans="1:6" x14ac:dyDescent="0.3">
      <c r="A25012" s="336">
        <v>78618</v>
      </c>
      <c r="B25012" s="2" t="s">
        <v>295</v>
      </c>
      <c r="C25012" s="429">
        <v>8.5936599999999999</v>
      </c>
      <c r="D25012" s="429">
        <v>1.193311</v>
      </c>
      <c r="E25012" s="429">
        <v>7.4003490000000003</v>
      </c>
      <c r="F25012" s="429">
        <v>45.197478000000004</v>
      </c>
    </row>
    <row r="25013" spans="1:6" x14ac:dyDescent="0.3">
      <c r="A25013" s="336">
        <v>78619</v>
      </c>
      <c r="B25013" s="2" t="s">
        <v>295</v>
      </c>
      <c r="C25013" s="429">
        <v>8.2161639999999991</v>
      </c>
      <c r="D25013" s="429">
        <v>1.2633650000000001</v>
      </c>
      <c r="E25013" s="429">
        <v>6.9527989999999988</v>
      </c>
      <c r="F25013" s="429">
        <v>35.513757999999996</v>
      </c>
    </row>
    <row r="25014" spans="1:6" x14ac:dyDescent="0.3">
      <c r="A25014" s="336">
        <v>78620</v>
      </c>
      <c r="B25014" s="2" t="s">
        <v>295</v>
      </c>
      <c r="C25014" s="429">
        <v>8.2928990000000002</v>
      </c>
      <c r="D25014" s="429">
        <v>1.304365</v>
      </c>
      <c r="E25014" s="429">
        <v>6.9885340000000005</v>
      </c>
      <c r="F25014" s="429">
        <v>36.127020000000002</v>
      </c>
    </row>
    <row r="25015" spans="1:6" x14ac:dyDescent="0.3">
      <c r="A25015" s="336">
        <v>78621</v>
      </c>
      <c r="B25015" s="2" t="s">
        <v>295</v>
      </c>
      <c r="C25015" s="429">
        <v>8.2558190000000007</v>
      </c>
      <c r="D25015" s="429">
        <v>1.099051</v>
      </c>
      <c r="E25015" s="429">
        <v>7.1567680000000005</v>
      </c>
      <c r="F25015" s="429">
        <v>34.996706000000003</v>
      </c>
    </row>
    <row r="25016" spans="1:6" x14ac:dyDescent="0.3">
      <c r="A25016" s="336">
        <v>78623</v>
      </c>
      <c r="B25016" s="2" t="s">
        <v>295</v>
      </c>
      <c r="C25016" s="429">
        <v>8.1932869999999998</v>
      </c>
      <c r="D25016" s="429">
        <v>1.268686</v>
      </c>
      <c r="E25016" s="429">
        <v>6.924601</v>
      </c>
      <c r="F25016" s="429">
        <v>35.585983999999996</v>
      </c>
    </row>
    <row r="25017" spans="1:6" x14ac:dyDescent="0.3">
      <c r="A25017" s="336">
        <v>78624</v>
      </c>
      <c r="B25017" s="2" t="s">
        <v>295</v>
      </c>
      <c r="C25017" s="429">
        <v>8.4373100000000001</v>
      </c>
      <c r="D25017" s="429">
        <v>1.269766</v>
      </c>
      <c r="E25017" s="429">
        <v>7.1675440000000004</v>
      </c>
      <c r="F25017" s="429">
        <v>41.145859999999999</v>
      </c>
    </row>
    <row r="25018" spans="1:6" x14ac:dyDescent="0.3">
      <c r="A25018" s="336">
        <v>78626</v>
      </c>
      <c r="B25018" s="2" t="s">
        <v>295</v>
      </c>
      <c r="C25018" s="429">
        <v>8.4427900000000005</v>
      </c>
      <c r="D25018" s="429">
        <v>1.2758339999999999</v>
      </c>
      <c r="E25018" s="429">
        <v>7.1669560000000008</v>
      </c>
      <c r="F25018" s="429">
        <v>35.745610999999997</v>
      </c>
    </row>
    <row r="25019" spans="1:6" x14ac:dyDescent="0.3">
      <c r="A25019" s="336">
        <v>78628</v>
      </c>
      <c r="B25019" s="2" t="s">
        <v>295</v>
      </c>
      <c r="C25019" s="429">
        <v>8.4298789999999997</v>
      </c>
      <c r="D25019" s="429">
        <v>1.3234300000000001</v>
      </c>
      <c r="E25019" s="429">
        <v>7.1064489999999996</v>
      </c>
      <c r="F25019" s="429">
        <v>36.210904999999997</v>
      </c>
    </row>
    <row r="25020" spans="1:6" x14ac:dyDescent="0.3">
      <c r="A25020" s="336">
        <v>78629</v>
      </c>
      <c r="B25020" s="2" t="s">
        <v>295</v>
      </c>
      <c r="C25020" s="429">
        <v>7.9174759999999997</v>
      </c>
      <c r="D25020" s="429">
        <v>1.3800330000000001</v>
      </c>
      <c r="E25020" s="429">
        <v>6.5374429999999997</v>
      </c>
      <c r="F25020" s="429">
        <v>32.941032000000007</v>
      </c>
    </row>
    <row r="25021" spans="1:6" x14ac:dyDescent="0.3">
      <c r="A25021" s="336">
        <v>78631</v>
      </c>
      <c r="B25021" s="2" t="s">
        <v>295</v>
      </c>
      <c r="C25021" s="429">
        <v>8.4892350000000008</v>
      </c>
      <c r="D25021" s="429">
        <v>1.206761</v>
      </c>
      <c r="E25021" s="429">
        <v>7.2824740000000006</v>
      </c>
      <c r="F25021" s="429">
        <v>44.737172999999999</v>
      </c>
    </row>
    <row r="25022" spans="1:6" x14ac:dyDescent="0.3">
      <c r="A25022" s="336">
        <v>78632</v>
      </c>
      <c r="B25022" s="2" t="s">
        <v>295</v>
      </c>
      <c r="C25022" s="429">
        <v>8.0007040000000007</v>
      </c>
      <c r="D25022" s="429">
        <v>1.2124809999999999</v>
      </c>
      <c r="E25022" s="429">
        <v>6.7882230000000003</v>
      </c>
      <c r="F25022" s="429">
        <v>33.440494999999984</v>
      </c>
    </row>
    <row r="25023" spans="1:6" x14ac:dyDescent="0.3">
      <c r="A25023" s="336">
        <v>78633</v>
      </c>
      <c r="B25023" s="2" t="s">
        <v>295</v>
      </c>
      <c r="C25023" s="429">
        <v>8.4834879999999995</v>
      </c>
      <c r="D25023" s="429">
        <v>1.318049</v>
      </c>
      <c r="E25023" s="429">
        <v>7.1654389999999992</v>
      </c>
      <c r="F25023" s="429">
        <v>36.065175999999994</v>
      </c>
    </row>
    <row r="25024" spans="1:6" x14ac:dyDescent="0.3">
      <c r="A25024" s="336">
        <v>78634</v>
      </c>
      <c r="B25024" s="2" t="s">
        <v>295</v>
      </c>
      <c r="C25024" s="429">
        <v>8.3784189999999992</v>
      </c>
      <c r="D25024" s="429">
        <v>1.2403759999999999</v>
      </c>
      <c r="E25024" s="429">
        <v>7.1380429999999997</v>
      </c>
      <c r="F25024" s="429">
        <v>35.818358000000003</v>
      </c>
    </row>
    <row r="25025" spans="1:6" x14ac:dyDescent="0.3">
      <c r="A25025" s="336">
        <v>78635</v>
      </c>
      <c r="B25025" s="2" t="s">
        <v>295</v>
      </c>
      <c r="C25025" s="429">
        <v>8.2904140000000002</v>
      </c>
      <c r="D25025" s="429">
        <v>1.352819</v>
      </c>
      <c r="E25025" s="429">
        <v>6.937595</v>
      </c>
      <c r="F25025" s="429">
        <v>36.871243000000007</v>
      </c>
    </row>
    <row r="25026" spans="1:6" x14ac:dyDescent="0.3">
      <c r="A25026" s="336">
        <v>78636</v>
      </c>
      <c r="B25026" s="2" t="s">
        <v>295</v>
      </c>
      <c r="C25026" s="429">
        <v>8.3949529999999992</v>
      </c>
      <c r="D25026" s="429">
        <v>1.3275600000000001</v>
      </c>
      <c r="E25026" s="429">
        <v>7.0673929999999991</v>
      </c>
      <c r="F25026" s="429">
        <v>37.513758999999993</v>
      </c>
    </row>
    <row r="25027" spans="1:6" x14ac:dyDescent="0.3">
      <c r="A25027" s="336">
        <v>78638</v>
      </c>
      <c r="B25027" s="2" t="s">
        <v>295</v>
      </c>
      <c r="C25027" s="429">
        <v>8.1039340000000006</v>
      </c>
      <c r="D25027" s="429">
        <v>1.130296</v>
      </c>
      <c r="E25027" s="429">
        <v>6.9736380000000011</v>
      </c>
      <c r="F25027" s="429">
        <v>35.045051999999998</v>
      </c>
    </row>
    <row r="25028" spans="1:6" x14ac:dyDescent="0.3">
      <c r="A25028" s="336">
        <v>78639</v>
      </c>
      <c r="B25028" s="2" t="s">
        <v>295</v>
      </c>
      <c r="C25028" s="429">
        <v>8.7725050000000007</v>
      </c>
      <c r="D25028" s="429">
        <v>1.202423</v>
      </c>
      <c r="E25028" s="429">
        <v>7.5700820000000011</v>
      </c>
      <c r="F25028" s="429">
        <v>41.679802000000009</v>
      </c>
    </row>
    <row r="25029" spans="1:6" x14ac:dyDescent="0.3">
      <c r="A25029" s="336">
        <v>78640</v>
      </c>
      <c r="B25029" s="2" t="s">
        <v>295</v>
      </c>
      <c r="C25029" s="429">
        <v>8.2064719999999998</v>
      </c>
      <c r="D25029" s="429">
        <v>1.0812649999999999</v>
      </c>
      <c r="E25029" s="429">
        <v>7.1252069999999996</v>
      </c>
      <c r="F25029" s="429">
        <v>35.847071</v>
      </c>
    </row>
    <row r="25030" spans="1:6" x14ac:dyDescent="0.3">
      <c r="A25030" s="336">
        <v>78641</v>
      </c>
      <c r="B25030" s="2" t="s">
        <v>295</v>
      </c>
      <c r="C25030" s="429">
        <v>8.4245520000000003</v>
      </c>
      <c r="D25030" s="429">
        <v>1.3313219999999999</v>
      </c>
      <c r="E25030" s="429">
        <v>7.0932300000000001</v>
      </c>
      <c r="F25030" s="429">
        <v>36.765726999999998</v>
      </c>
    </row>
    <row r="25031" spans="1:6" x14ac:dyDescent="0.3">
      <c r="A25031" s="336">
        <v>78642</v>
      </c>
      <c r="B25031" s="2" t="s">
        <v>295</v>
      </c>
      <c r="C25031" s="429">
        <v>8.4779389999999992</v>
      </c>
      <c r="D25031" s="429">
        <v>1.334719</v>
      </c>
      <c r="E25031" s="429">
        <v>7.1432199999999995</v>
      </c>
      <c r="F25031" s="429">
        <v>36.594307000000001</v>
      </c>
    </row>
    <row r="25032" spans="1:6" x14ac:dyDescent="0.3">
      <c r="A25032" s="336">
        <v>78643</v>
      </c>
      <c r="B25032" s="2" t="s">
        <v>295</v>
      </c>
      <c r="C25032" s="429">
        <v>8.7640270000000005</v>
      </c>
      <c r="D25032" s="429">
        <v>1.2064900000000001</v>
      </c>
      <c r="E25032" s="429">
        <v>7.5575369999999999</v>
      </c>
      <c r="F25032" s="429">
        <v>42.973835999999999</v>
      </c>
    </row>
    <row r="25033" spans="1:6" x14ac:dyDescent="0.3">
      <c r="A25033" s="336">
        <v>78644</v>
      </c>
      <c r="B25033" s="2" t="s">
        <v>295</v>
      </c>
      <c r="C25033" s="429">
        <v>8.1392100000000003</v>
      </c>
      <c r="D25033" s="429">
        <v>1.052991</v>
      </c>
      <c r="E25033" s="429">
        <v>7.0862189999999998</v>
      </c>
      <c r="F25033" s="429">
        <v>35.160180999999994</v>
      </c>
    </row>
    <row r="25034" spans="1:6" x14ac:dyDescent="0.3">
      <c r="A25034" s="336">
        <v>78645</v>
      </c>
      <c r="B25034" s="2" t="s">
        <v>295</v>
      </c>
      <c r="C25034" s="429">
        <v>8.4386700000000001</v>
      </c>
      <c r="D25034" s="429">
        <v>1.2899860000000001</v>
      </c>
      <c r="E25034" s="429">
        <v>7.1486840000000003</v>
      </c>
      <c r="F25034" s="429">
        <v>37.537356999999993</v>
      </c>
    </row>
    <row r="25035" spans="1:6" x14ac:dyDescent="0.3">
      <c r="A25035" s="336">
        <v>78648</v>
      </c>
      <c r="B25035" s="2" t="s">
        <v>295</v>
      </c>
      <c r="C25035" s="429">
        <v>8.0560489999999998</v>
      </c>
      <c r="D25035" s="429">
        <v>1.1430180000000001</v>
      </c>
      <c r="E25035" s="429">
        <v>6.9130310000000001</v>
      </c>
      <c r="F25035" s="429">
        <v>34.322127000000009</v>
      </c>
    </row>
    <row r="25036" spans="1:6" x14ac:dyDescent="0.3">
      <c r="A25036" s="336">
        <v>78650</v>
      </c>
      <c r="B25036" s="2" t="s">
        <v>295</v>
      </c>
      <c r="C25036" s="429">
        <v>8.1273470000000003</v>
      </c>
      <c r="D25036" s="429">
        <v>1.1372819999999999</v>
      </c>
      <c r="E25036" s="429">
        <v>6.9900650000000004</v>
      </c>
      <c r="F25036" s="429">
        <v>33.426731000000004</v>
      </c>
    </row>
    <row r="25037" spans="1:6" x14ac:dyDescent="0.3">
      <c r="A25037" s="336">
        <v>78652</v>
      </c>
      <c r="B25037" s="2" t="s">
        <v>295</v>
      </c>
      <c r="C25037" s="429">
        <v>8.2446179999999991</v>
      </c>
      <c r="D25037" s="429">
        <v>1.14639</v>
      </c>
      <c r="E25037" s="429">
        <v>7.0982279999999989</v>
      </c>
      <c r="F25037" s="429">
        <v>36.280812999999995</v>
      </c>
    </row>
    <row r="25038" spans="1:6" x14ac:dyDescent="0.3">
      <c r="A25038" s="336">
        <v>78653</v>
      </c>
      <c r="B25038" s="2" t="s">
        <v>295</v>
      </c>
      <c r="C25038" s="429">
        <v>8.29922</v>
      </c>
      <c r="D25038" s="429">
        <v>1.119184</v>
      </c>
      <c r="E25038" s="429">
        <v>7.1800360000000003</v>
      </c>
      <c r="F25038" s="429">
        <v>36.247416000000001</v>
      </c>
    </row>
    <row r="25039" spans="1:6" x14ac:dyDescent="0.3">
      <c r="A25039" s="336">
        <v>78654</v>
      </c>
      <c r="B25039" s="2" t="s">
        <v>295</v>
      </c>
      <c r="C25039" s="429">
        <v>8.5759620000000005</v>
      </c>
      <c r="D25039" s="429">
        <v>1.261647</v>
      </c>
      <c r="E25039" s="429">
        <v>7.3143150000000006</v>
      </c>
      <c r="F25039" s="429">
        <v>39.105688000000001</v>
      </c>
    </row>
    <row r="25040" spans="1:6" x14ac:dyDescent="0.3">
      <c r="A25040" s="336">
        <v>78655</v>
      </c>
      <c r="B25040" s="2" t="s">
        <v>295</v>
      </c>
      <c r="C25040" s="429">
        <v>8.1774959999999997</v>
      </c>
      <c r="D25040" s="429">
        <v>1.0875349999999999</v>
      </c>
      <c r="E25040" s="429">
        <v>7.0899609999999997</v>
      </c>
      <c r="F25040" s="429">
        <v>35.356696999999997</v>
      </c>
    </row>
    <row r="25041" spans="1:6" x14ac:dyDescent="0.3">
      <c r="A25041" s="336">
        <v>78656</v>
      </c>
      <c r="B25041" s="2" t="s">
        <v>295</v>
      </c>
      <c r="C25041" s="429">
        <v>8.2029960000000006</v>
      </c>
      <c r="D25041" s="429">
        <v>1.079672</v>
      </c>
      <c r="E25041" s="429">
        <v>7.1233240000000002</v>
      </c>
      <c r="F25041" s="429">
        <v>35.614093999999994</v>
      </c>
    </row>
    <row r="25042" spans="1:6" x14ac:dyDescent="0.3">
      <c r="A25042" s="336">
        <v>78657</v>
      </c>
      <c r="B25042" s="2" t="s">
        <v>295</v>
      </c>
      <c r="C25042" s="429">
        <v>8.6583830000000006</v>
      </c>
      <c r="D25042" s="429">
        <v>1.236855</v>
      </c>
      <c r="E25042" s="429">
        <v>7.4215280000000003</v>
      </c>
      <c r="F25042" s="429">
        <v>40.172723000000005</v>
      </c>
    </row>
    <row r="25043" spans="1:6" x14ac:dyDescent="0.3">
      <c r="A25043" s="336">
        <v>78659</v>
      </c>
      <c r="B25043" s="2" t="s">
        <v>295</v>
      </c>
      <c r="C25043" s="429">
        <v>8.0814190000000004</v>
      </c>
      <c r="D25043" s="429">
        <v>1.1725129999999999</v>
      </c>
      <c r="E25043" s="429">
        <v>6.908906</v>
      </c>
      <c r="F25043" s="429">
        <v>32.283206000000007</v>
      </c>
    </row>
    <row r="25044" spans="1:6" x14ac:dyDescent="0.3">
      <c r="A25044" s="336">
        <v>78660</v>
      </c>
      <c r="B25044" s="2" t="s">
        <v>295</v>
      </c>
      <c r="C25044" s="429">
        <v>8.3359039999999993</v>
      </c>
      <c r="D25044" s="429">
        <v>1.2488220000000001</v>
      </c>
      <c r="E25044" s="429">
        <v>7.0870819999999988</v>
      </c>
      <c r="F25044" s="429">
        <v>36.224689999999995</v>
      </c>
    </row>
    <row r="25045" spans="1:6" x14ac:dyDescent="0.3">
      <c r="A25045" s="336">
        <v>78662</v>
      </c>
      <c r="B25045" s="2" t="s">
        <v>295</v>
      </c>
      <c r="C25045" s="429">
        <v>8.0558399999999999</v>
      </c>
      <c r="D25045" s="429">
        <v>1.0669230000000001</v>
      </c>
      <c r="E25045" s="429">
        <v>6.9889169999999998</v>
      </c>
      <c r="F25045" s="429">
        <v>34.246496000000008</v>
      </c>
    </row>
    <row r="25046" spans="1:6" x14ac:dyDescent="0.3">
      <c r="A25046" s="336">
        <v>78663</v>
      </c>
      <c r="B25046" s="2" t="s">
        <v>295</v>
      </c>
      <c r="C25046" s="429">
        <v>8.4953050000000001</v>
      </c>
      <c r="D25046" s="429">
        <v>1.2967360000000001</v>
      </c>
      <c r="E25046" s="429">
        <v>7.198569</v>
      </c>
      <c r="F25046" s="429">
        <v>38.747506999999999</v>
      </c>
    </row>
    <row r="25047" spans="1:6" x14ac:dyDescent="0.3">
      <c r="A25047" s="336">
        <v>78664</v>
      </c>
      <c r="B25047" s="2" t="s">
        <v>295</v>
      </c>
      <c r="C25047" s="429">
        <v>8.367051</v>
      </c>
      <c r="D25047" s="429">
        <v>1.283768</v>
      </c>
      <c r="E25047" s="429">
        <v>7.0832829999999998</v>
      </c>
      <c r="F25047" s="429">
        <v>36.227063000000001</v>
      </c>
    </row>
    <row r="25048" spans="1:6" x14ac:dyDescent="0.3">
      <c r="A25048" s="336">
        <v>78665</v>
      </c>
      <c r="B25048" s="2" t="s">
        <v>295</v>
      </c>
      <c r="C25048" s="429">
        <v>8.3800609999999995</v>
      </c>
      <c r="D25048" s="429">
        <v>1.2855160000000001</v>
      </c>
      <c r="E25048" s="429">
        <v>7.0945449999999992</v>
      </c>
      <c r="F25048" s="429">
        <v>36.167029999999997</v>
      </c>
    </row>
    <row r="25049" spans="1:6" x14ac:dyDescent="0.3">
      <c r="A25049" s="336">
        <v>78666</v>
      </c>
      <c r="B25049" s="2" t="s">
        <v>295</v>
      </c>
      <c r="C25049" s="429">
        <v>8.1981129999999993</v>
      </c>
      <c r="D25049" s="429">
        <v>1.1573230000000001</v>
      </c>
      <c r="E25049" s="429">
        <v>7.0407899999999994</v>
      </c>
      <c r="F25049" s="429">
        <v>35.49279700000001</v>
      </c>
    </row>
    <row r="25050" spans="1:6" x14ac:dyDescent="0.3">
      <c r="A25050" s="336">
        <v>78669</v>
      </c>
      <c r="B25050" s="2" t="s">
        <v>295</v>
      </c>
      <c r="C25050" s="429">
        <v>8.4646209999999993</v>
      </c>
      <c r="D25050" s="429">
        <v>1.2728600000000001</v>
      </c>
      <c r="E25050" s="429">
        <v>7.1917609999999996</v>
      </c>
      <c r="F25050" s="429">
        <v>37.962858000000011</v>
      </c>
    </row>
    <row r="25051" spans="1:6" x14ac:dyDescent="0.3">
      <c r="A25051" s="336">
        <v>78671</v>
      </c>
      <c r="B25051" s="2" t="s">
        <v>295</v>
      </c>
      <c r="C25051" s="429">
        <v>8.3131170000000001</v>
      </c>
      <c r="D25051" s="429">
        <v>1.3299920000000001</v>
      </c>
      <c r="E25051" s="429">
        <v>6.9831250000000002</v>
      </c>
      <c r="F25051" s="429">
        <v>37.807029</v>
      </c>
    </row>
    <row r="25052" spans="1:6" x14ac:dyDescent="0.3">
      <c r="A25052" s="336">
        <v>78672</v>
      </c>
      <c r="B25052" s="2" t="s">
        <v>295</v>
      </c>
      <c r="C25052" s="429">
        <v>8.7756830000000008</v>
      </c>
      <c r="D25052" s="429">
        <v>1.24573</v>
      </c>
      <c r="E25052" s="429">
        <v>7.5299530000000008</v>
      </c>
      <c r="F25052" s="429">
        <v>41.528059999999996</v>
      </c>
    </row>
    <row r="25053" spans="1:6" x14ac:dyDescent="0.3">
      <c r="A25053" s="336">
        <v>78675</v>
      </c>
      <c r="B25053" s="2" t="s">
        <v>295</v>
      </c>
      <c r="C25053" s="429">
        <v>8.5306569999999997</v>
      </c>
      <c r="D25053" s="429">
        <v>1.2907010000000001</v>
      </c>
      <c r="E25053" s="429">
        <v>7.2399559999999994</v>
      </c>
      <c r="F25053" s="429">
        <v>40.297746999999987</v>
      </c>
    </row>
    <row r="25054" spans="1:6" x14ac:dyDescent="0.3">
      <c r="A25054" s="336">
        <v>78676</v>
      </c>
      <c r="B25054" s="2" t="s">
        <v>295</v>
      </c>
      <c r="C25054" s="429">
        <v>8.1948249999999998</v>
      </c>
      <c r="D25054" s="429">
        <v>1.2770570000000001</v>
      </c>
      <c r="E25054" s="429">
        <v>6.9177679999999997</v>
      </c>
      <c r="F25054" s="429">
        <v>35.334619999999987</v>
      </c>
    </row>
    <row r="25055" spans="1:6" x14ac:dyDescent="0.3">
      <c r="A25055" s="336">
        <v>78677</v>
      </c>
      <c r="B25055" s="2" t="s">
        <v>295</v>
      </c>
      <c r="C25055" s="429">
        <v>7.9114620000000002</v>
      </c>
      <c r="D25055" s="429">
        <v>1.4049659999999999</v>
      </c>
      <c r="E25055" s="429">
        <v>6.5064960000000003</v>
      </c>
      <c r="F25055" s="429">
        <v>33.681470000000004</v>
      </c>
    </row>
    <row r="25056" spans="1:6" x14ac:dyDescent="0.3">
      <c r="A25056" s="336">
        <v>78681</v>
      </c>
      <c r="B25056" s="2" t="s">
        <v>295</v>
      </c>
      <c r="C25056" s="429">
        <v>8.3806670000000008</v>
      </c>
      <c r="D25056" s="429">
        <v>1.320881</v>
      </c>
      <c r="E25056" s="429">
        <v>7.0597860000000008</v>
      </c>
      <c r="F25056" s="429">
        <v>36.365113000000008</v>
      </c>
    </row>
    <row r="25057" spans="1:6" x14ac:dyDescent="0.3">
      <c r="A25057" s="336">
        <v>78701</v>
      </c>
      <c r="B25057" s="2" t="s">
        <v>295</v>
      </c>
      <c r="C25057" s="429">
        <v>8.3340239999999994</v>
      </c>
      <c r="D25057" s="429">
        <v>1.164498</v>
      </c>
      <c r="E25057" s="429">
        <v>7.1695259999999994</v>
      </c>
      <c r="F25057" s="429">
        <v>37.706520999999995</v>
      </c>
    </row>
    <row r="25058" spans="1:6" x14ac:dyDescent="0.3">
      <c r="A25058" s="336">
        <v>78702</v>
      </c>
      <c r="B25058" s="2" t="s">
        <v>295</v>
      </c>
      <c r="C25058" s="429">
        <v>8.3220369999999999</v>
      </c>
      <c r="D25058" s="429">
        <v>1.1332690000000001</v>
      </c>
      <c r="E25058" s="429">
        <v>7.1887679999999996</v>
      </c>
      <c r="F25058" s="429">
        <v>37.656642999999995</v>
      </c>
    </row>
    <row r="25059" spans="1:6" x14ac:dyDescent="0.3">
      <c r="A25059" s="336">
        <v>78703</v>
      </c>
      <c r="B25059" s="2" t="s">
        <v>295</v>
      </c>
      <c r="C25059" s="429">
        <v>8.3391710000000003</v>
      </c>
      <c r="D25059" s="429">
        <v>1.2026250000000001</v>
      </c>
      <c r="E25059" s="429">
        <v>7.1365460000000001</v>
      </c>
      <c r="F25059" s="429">
        <v>37.460355000000007</v>
      </c>
    </row>
    <row r="25060" spans="1:6" x14ac:dyDescent="0.3">
      <c r="A25060" s="336">
        <v>78704</v>
      </c>
      <c r="B25060" s="2" t="s">
        <v>295</v>
      </c>
      <c r="C25060" s="429">
        <v>8.3207749999999994</v>
      </c>
      <c r="D25060" s="429">
        <v>1.152814</v>
      </c>
      <c r="E25060" s="429">
        <v>7.1679609999999991</v>
      </c>
      <c r="F25060" s="429">
        <v>37.641948999999997</v>
      </c>
    </row>
    <row r="25061" spans="1:6" x14ac:dyDescent="0.3">
      <c r="A25061" s="336">
        <v>78705</v>
      </c>
      <c r="B25061" s="2" t="s">
        <v>295</v>
      </c>
      <c r="C25061" s="429">
        <v>8.3374319999999997</v>
      </c>
      <c r="D25061" s="429">
        <v>1.1879820000000001</v>
      </c>
      <c r="E25061" s="429">
        <v>7.1494499999999999</v>
      </c>
      <c r="F25061" s="429">
        <v>37.516998000000001</v>
      </c>
    </row>
    <row r="25062" spans="1:6" x14ac:dyDescent="0.3">
      <c r="A25062" s="336">
        <v>78712</v>
      </c>
      <c r="B25062" s="2" t="s">
        <v>295</v>
      </c>
      <c r="C25062" s="429">
        <v>8.3342980000000004</v>
      </c>
      <c r="D25062" s="429">
        <v>1.177295</v>
      </c>
      <c r="E25062" s="429">
        <v>7.1570030000000004</v>
      </c>
      <c r="F25062" s="429">
        <v>37.537653999999989</v>
      </c>
    </row>
    <row r="25063" spans="1:6" x14ac:dyDescent="0.3">
      <c r="A25063" s="336">
        <v>78717</v>
      </c>
      <c r="B25063" s="2" t="s">
        <v>295</v>
      </c>
      <c r="C25063" s="429">
        <v>8.3849839999999993</v>
      </c>
      <c r="D25063" s="429">
        <v>1.33402</v>
      </c>
      <c r="E25063" s="429">
        <v>7.0509639999999996</v>
      </c>
      <c r="F25063" s="429">
        <v>36.532133999999999</v>
      </c>
    </row>
    <row r="25064" spans="1:6" x14ac:dyDescent="0.3">
      <c r="A25064" s="336">
        <v>78719</v>
      </c>
      <c r="B25064" s="2" t="s">
        <v>295</v>
      </c>
      <c r="C25064" s="429">
        <v>8.2336620000000007</v>
      </c>
      <c r="D25064" s="429">
        <v>1.0103439999999999</v>
      </c>
      <c r="E25064" s="429">
        <v>7.2233180000000008</v>
      </c>
      <c r="F25064" s="429">
        <v>36.666307000000003</v>
      </c>
    </row>
    <row r="25065" spans="1:6" x14ac:dyDescent="0.3">
      <c r="A25065" s="336">
        <v>78721</v>
      </c>
      <c r="B25065" s="2" t="s">
        <v>295</v>
      </c>
      <c r="C25065" s="429">
        <v>8.3109140000000004</v>
      </c>
      <c r="D25065" s="429">
        <v>1.113137</v>
      </c>
      <c r="E25065" s="429">
        <v>7.1977770000000003</v>
      </c>
      <c r="F25065" s="429">
        <v>37.492125999999999</v>
      </c>
    </row>
    <row r="25066" spans="1:6" x14ac:dyDescent="0.3">
      <c r="A25066" s="336">
        <v>78722</v>
      </c>
      <c r="B25066" s="2" t="s">
        <v>295</v>
      </c>
      <c r="C25066" s="429">
        <v>8.3281310000000008</v>
      </c>
      <c r="D25066" s="429">
        <v>1.168477</v>
      </c>
      <c r="E25066" s="429">
        <v>7.1596540000000006</v>
      </c>
      <c r="F25066" s="429">
        <v>37.453377000000003</v>
      </c>
    </row>
    <row r="25067" spans="1:6" x14ac:dyDescent="0.3">
      <c r="A25067" s="336">
        <v>78723</v>
      </c>
      <c r="B25067" s="2" t="s">
        <v>295</v>
      </c>
      <c r="C25067" s="429">
        <v>8.3203259999999997</v>
      </c>
      <c r="D25067" s="429">
        <v>1.1610609999999999</v>
      </c>
      <c r="E25067" s="429">
        <v>7.1592649999999995</v>
      </c>
      <c r="F25067" s="429">
        <v>37.235250000000001</v>
      </c>
    </row>
    <row r="25068" spans="1:6" x14ac:dyDescent="0.3">
      <c r="A25068" s="336">
        <v>78724</v>
      </c>
      <c r="B25068" s="2" t="s">
        <v>295</v>
      </c>
      <c r="C25068" s="429">
        <v>8.2906720000000007</v>
      </c>
      <c r="D25068" s="429">
        <v>1.091229</v>
      </c>
      <c r="E25068" s="429">
        <v>7.1994430000000005</v>
      </c>
      <c r="F25068" s="429">
        <v>37.02547899999999</v>
      </c>
    </row>
    <row r="25069" spans="1:6" x14ac:dyDescent="0.3">
      <c r="A25069" s="336">
        <v>78725</v>
      </c>
      <c r="B25069" s="2" t="s">
        <v>295</v>
      </c>
      <c r="C25069" s="429">
        <v>8.2738600000000009</v>
      </c>
      <c r="D25069" s="429">
        <v>1.0273639999999999</v>
      </c>
      <c r="E25069" s="429">
        <v>7.2464960000000005</v>
      </c>
      <c r="F25069" s="429">
        <v>37.149336999999996</v>
      </c>
    </row>
    <row r="25070" spans="1:6" x14ac:dyDescent="0.3">
      <c r="A25070" s="336">
        <v>78726</v>
      </c>
      <c r="B25070" s="2" t="s">
        <v>295</v>
      </c>
      <c r="C25070" s="429">
        <v>8.3955880000000001</v>
      </c>
      <c r="D25070" s="429">
        <v>1.313658</v>
      </c>
      <c r="E25070" s="429">
        <v>7.0819299999999998</v>
      </c>
      <c r="F25070" s="429">
        <v>37.052333999999988</v>
      </c>
    </row>
    <row r="25071" spans="1:6" x14ac:dyDescent="0.3">
      <c r="A25071" s="336">
        <v>78727</v>
      </c>
      <c r="B25071" s="2" t="s">
        <v>295</v>
      </c>
      <c r="C25071" s="429">
        <v>8.3605859999999996</v>
      </c>
      <c r="D25071" s="429">
        <v>1.3234319999999999</v>
      </c>
      <c r="E25071" s="429">
        <v>7.0371539999999992</v>
      </c>
      <c r="F25071" s="429">
        <v>36.467938999999994</v>
      </c>
    </row>
    <row r="25072" spans="1:6" x14ac:dyDescent="0.3">
      <c r="A25072" s="336">
        <v>78728</v>
      </c>
      <c r="B25072" s="2" t="s">
        <v>295</v>
      </c>
      <c r="C25072" s="429">
        <v>8.3585919999999998</v>
      </c>
      <c r="D25072" s="429">
        <v>1.304846</v>
      </c>
      <c r="E25072" s="429">
        <v>7.0537460000000003</v>
      </c>
      <c r="F25072" s="429">
        <v>36.382183000000012</v>
      </c>
    </row>
    <row r="25073" spans="1:6" x14ac:dyDescent="0.3">
      <c r="A25073" s="336">
        <v>78729</v>
      </c>
      <c r="B25073" s="2" t="s">
        <v>295</v>
      </c>
      <c r="C25073" s="429">
        <v>8.3766560000000005</v>
      </c>
      <c r="D25073" s="429">
        <v>1.335083</v>
      </c>
      <c r="E25073" s="429">
        <v>7.0415730000000005</v>
      </c>
      <c r="F25073" s="429">
        <v>36.545795999999982</v>
      </c>
    </row>
    <row r="25074" spans="1:6" x14ac:dyDescent="0.3">
      <c r="A25074" s="336">
        <v>78730</v>
      </c>
      <c r="B25074" s="2" t="s">
        <v>295</v>
      </c>
      <c r="C25074" s="429">
        <v>8.3676030000000008</v>
      </c>
      <c r="D25074" s="429">
        <v>1.2801610000000001</v>
      </c>
      <c r="E25074" s="429">
        <v>7.0874420000000011</v>
      </c>
      <c r="F25074" s="429">
        <v>37.083446000000009</v>
      </c>
    </row>
    <row r="25075" spans="1:6" x14ac:dyDescent="0.3">
      <c r="A25075" s="336">
        <v>78731</v>
      </c>
      <c r="B25075" s="2" t="s">
        <v>295</v>
      </c>
      <c r="C25075" s="429">
        <v>8.3534590000000009</v>
      </c>
      <c r="D25075" s="429">
        <v>1.260955</v>
      </c>
      <c r="E25075" s="429">
        <v>7.0925040000000008</v>
      </c>
      <c r="F25075" s="429">
        <v>37.106512000000002</v>
      </c>
    </row>
    <row r="25076" spans="1:6" x14ac:dyDescent="0.3">
      <c r="A25076" s="336">
        <v>78732</v>
      </c>
      <c r="B25076" s="2" t="s">
        <v>295</v>
      </c>
      <c r="C25076" s="429">
        <v>8.3831480000000003</v>
      </c>
      <c r="D25076" s="429">
        <v>1.285436</v>
      </c>
      <c r="E25076" s="429">
        <v>7.0977120000000005</v>
      </c>
      <c r="F25076" s="429">
        <v>37.201645999999997</v>
      </c>
    </row>
    <row r="25077" spans="1:6" x14ac:dyDescent="0.3">
      <c r="A25077" s="336">
        <v>78733</v>
      </c>
      <c r="B25077" s="2" t="s">
        <v>295</v>
      </c>
      <c r="C25077" s="429">
        <v>8.3465969999999992</v>
      </c>
      <c r="D25077" s="429">
        <v>1.2648740000000001</v>
      </c>
      <c r="E25077" s="429">
        <v>7.0817229999999993</v>
      </c>
      <c r="F25077" s="429">
        <v>36.958009999999994</v>
      </c>
    </row>
    <row r="25078" spans="1:6" x14ac:dyDescent="0.3">
      <c r="A25078" s="336">
        <v>78734</v>
      </c>
      <c r="B25078" s="2" t="s">
        <v>295</v>
      </c>
      <c r="C25078" s="429">
        <v>8.4005770000000002</v>
      </c>
      <c r="D25078" s="429">
        <v>1.2807230000000001</v>
      </c>
      <c r="E25078" s="429">
        <v>7.1198540000000001</v>
      </c>
      <c r="F25078" s="429">
        <v>37.360252999999993</v>
      </c>
    </row>
    <row r="25079" spans="1:6" x14ac:dyDescent="0.3">
      <c r="A25079" s="336">
        <v>78735</v>
      </c>
      <c r="B25079" s="2" t="s">
        <v>295</v>
      </c>
      <c r="C25079" s="429">
        <v>8.3131179999999993</v>
      </c>
      <c r="D25079" s="429">
        <v>1.2337910000000001</v>
      </c>
      <c r="E25079" s="429">
        <v>7.0793269999999993</v>
      </c>
      <c r="F25079" s="429">
        <v>36.834864000000003</v>
      </c>
    </row>
    <row r="25080" spans="1:6" x14ac:dyDescent="0.3">
      <c r="A25080" s="336">
        <v>78736</v>
      </c>
      <c r="B25080" s="2" t="s">
        <v>295</v>
      </c>
      <c r="C25080" s="429">
        <v>8.2924500000000005</v>
      </c>
      <c r="D25080" s="429">
        <v>1.268988</v>
      </c>
      <c r="E25080" s="429">
        <v>7.0234620000000003</v>
      </c>
      <c r="F25080" s="429">
        <v>36.280953999999994</v>
      </c>
    </row>
    <row r="25081" spans="1:6" x14ac:dyDescent="0.3">
      <c r="A25081" s="336">
        <v>78737</v>
      </c>
      <c r="B25081" s="2" t="s">
        <v>295</v>
      </c>
      <c r="C25081" s="429">
        <v>8.2620939999999994</v>
      </c>
      <c r="D25081" s="429">
        <v>1.243198</v>
      </c>
      <c r="E25081" s="429">
        <v>7.0188959999999998</v>
      </c>
      <c r="F25081" s="429">
        <v>35.989816999999995</v>
      </c>
    </row>
    <row r="25082" spans="1:6" x14ac:dyDescent="0.3">
      <c r="A25082" s="336">
        <v>78738</v>
      </c>
      <c r="B25082" s="2" t="s">
        <v>295</v>
      </c>
      <c r="C25082" s="429">
        <v>8.3493130000000004</v>
      </c>
      <c r="D25082" s="429">
        <v>1.2819480000000001</v>
      </c>
      <c r="E25082" s="429">
        <v>7.0673650000000006</v>
      </c>
      <c r="F25082" s="429">
        <v>36.752740999999993</v>
      </c>
    </row>
    <row r="25083" spans="1:6" x14ac:dyDescent="0.3">
      <c r="A25083" s="336">
        <v>78739</v>
      </c>
      <c r="B25083" s="2" t="s">
        <v>295</v>
      </c>
      <c r="C25083" s="429">
        <v>8.2687580000000001</v>
      </c>
      <c r="D25083" s="429">
        <v>1.2019919999999999</v>
      </c>
      <c r="E25083" s="429">
        <v>7.0667660000000003</v>
      </c>
      <c r="F25083" s="429">
        <v>36.293175999999995</v>
      </c>
    </row>
    <row r="25084" spans="1:6" x14ac:dyDescent="0.3">
      <c r="A25084" s="336">
        <v>78741</v>
      </c>
      <c r="B25084" s="2" t="s">
        <v>295</v>
      </c>
      <c r="C25084" s="429">
        <v>8.3038869999999996</v>
      </c>
      <c r="D25084" s="429">
        <v>1.100992</v>
      </c>
      <c r="E25084" s="429">
        <v>7.2028949999999998</v>
      </c>
      <c r="F25084" s="429">
        <v>37.598089999999999</v>
      </c>
    </row>
    <row r="25085" spans="1:6" x14ac:dyDescent="0.3">
      <c r="A25085" s="336">
        <v>78742</v>
      </c>
      <c r="B25085" s="2" t="s">
        <v>295</v>
      </c>
      <c r="C25085" s="429">
        <v>8.2918800000000008</v>
      </c>
      <c r="D25085" s="429">
        <v>1.064065</v>
      </c>
      <c r="E25085" s="429">
        <v>7.2278150000000005</v>
      </c>
      <c r="F25085" s="429">
        <v>37.449269999999999</v>
      </c>
    </row>
    <row r="25086" spans="1:6" x14ac:dyDescent="0.3">
      <c r="A25086" s="336">
        <v>78744</v>
      </c>
      <c r="B25086" s="2" t="s">
        <v>295</v>
      </c>
      <c r="C25086" s="429">
        <v>8.2639569999999996</v>
      </c>
      <c r="D25086" s="429">
        <v>1.0728949999999999</v>
      </c>
      <c r="E25086" s="429">
        <v>7.1910619999999996</v>
      </c>
      <c r="F25086" s="429">
        <v>37.133486999999995</v>
      </c>
    </row>
    <row r="25087" spans="1:6" x14ac:dyDescent="0.3">
      <c r="A25087" s="336">
        <v>78745</v>
      </c>
      <c r="B25087" s="2" t="s">
        <v>295</v>
      </c>
      <c r="C25087" s="429">
        <v>8.2881459999999993</v>
      </c>
      <c r="D25087" s="429">
        <v>1.146474</v>
      </c>
      <c r="E25087" s="429">
        <v>7.1416719999999998</v>
      </c>
      <c r="F25087" s="429">
        <v>37.119169999999997</v>
      </c>
    </row>
    <row r="25088" spans="1:6" x14ac:dyDescent="0.3">
      <c r="A25088" s="336">
        <v>78746</v>
      </c>
      <c r="B25088" s="2" t="s">
        <v>295</v>
      </c>
      <c r="C25088" s="429">
        <v>8.3349019999999996</v>
      </c>
      <c r="D25088" s="429">
        <v>1.2263219999999999</v>
      </c>
      <c r="E25088" s="429">
        <v>7.1085799999999999</v>
      </c>
      <c r="F25088" s="429">
        <v>37.183748000000008</v>
      </c>
    </row>
    <row r="25089" spans="1:6" x14ac:dyDescent="0.3">
      <c r="A25089" s="336">
        <v>78747</v>
      </c>
      <c r="B25089" s="2" t="s">
        <v>295</v>
      </c>
      <c r="C25089" s="429">
        <v>8.2207740000000005</v>
      </c>
      <c r="D25089" s="429">
        <v>1.046225</v>
      </c>
      <c r="E25089" s="429">
        <v>7.1745490000000007</v>
      </c>
      <c r="F25089" s="429">
        <v>36.620420000000003</v>
      </c>
    </row>
    <row r="25090" spans="1:6" x14ac:dyDescent="0.3">
      <c r="A25090" s="336">
        <v>78748</v>
      </c>
      <c r="B25090" s="2" t="s">
        <v>295</v>
      </c>
      <c r="C25090" s="429">
        <v>8.2582249999999995</v>
      </c>
      <c r="D25090" s="429">
        <v>1.137769</v>
      </c>
      <c r="E25090" s="429">
        <v>7.120455999999999</v>
      </c>
      <c r="F25090" s="429">
        <v>36.632566000000004</v>
      </c>
    </row>
    <row r="25091" spans="1:6" x14ac:dyDescent="0.3">
      <c r="A25091" s="336">
        <v>78749</v>
      </c>
      <c r="B25091" s="2" t="s">
        <v>295</v>
      </c>
      <c r="C25091" s="429">
        <v>8.2859820000000006</v>
      </c>
      <c r="D25091" s="429">
        <v>1.1993689999999999</v>
      </c>
      <c r="E25091" s="429">
        <v>7.0866130000000007</v>
      </c>
      <c r="F25091" s="429">
        <v>36.664259999999999</v>
      </c>
    </row>
    <row r="25092" spans="1:6" x14ac:dyDescent="0.3">
      <c r="A25092" s="336">
        <v>78750</v>
      </c>
      <c r="B25092" s="2" t="s">
        <v>295</v>
      </c>
      <c r="C25092" s="429">
        <v>8.3792770000000001</v>
      </c>
      <c r="D25092" s="429">
        <v>1.3147089999999999</v>
      </c>
      <c r="E25092" s="429">
        <v>7.0645680000000004</v>
      </c>
      <c r="F25092" s="429">
        <v>36.880355000000002</v>
      </c>
    </row>
    <row r="25093" spans="1:6" x14ac:dyDescent="0.3">
      <c r="A25093" s="336">
        <v>78751</v>
      </c>
      <c r="B25093" s="2" t="s">
        <v>295</v>
      </c>
      <c r="C25093" s="429">
        <v>8.3363840000000007</v>
      </c>
      <c r="D25093" s="429">
        <v>1.1998599999999999</v>
      </c>
      <c r="E25093" s="429">
        <v>7.1365240000000005</v>
      </c>
      <c r="F25093" s="429">
        <v>37.319645000000001</v>
      </c>
    </row>
    <row r="25094" spans="1:6" x14ac:dyDescent="0.3">
      <c r="A25094" s="336">
        <v>78752</v>
      </c>
      <c r="B25094" s="2" t="s">
        <v>295</v>
      </c>
      <c r="C25094" s="429">
        <v>8.3338280000000005</v>
      </c>
      <c r="D25094" s="429">
        <v>1.2107509999999999</v>
      </c>
      <c r="E25094" s="429">
        <v>7.1230770000000003</v>
      </c>
      <c r="F25094" s="429">
        <v>37.094093999999984</v>
      </c>
    </row>
    <row r="25095" spans="1:6" x14ac:dyDescent="0.3">
      <c r="A25095" s="336">
        <v>78753</v>
      </c>
      <c r="B25095" s="2" t="s">
        <v>295</v>
      </c>
      <c r="C25095" s="429">
        <v>8.3349589999999996</v>
      </c>
      <c r="D25095" s="429">
        <v>1.25027</v>
      </c>
      <c r="E25095" s="429">
        <v>7.0846889999999991</v>
      </c>
      <c r="F25095" s="429">
        <v>36.668395999999994</v>
      </c>
    </row>
    <row r="25096" spans="1:6" x14ac:dyDescent="0.3">
      <c r="A25096" s="336">
        <v>78754</v>
      </c>
      <c r="B25096" s="2" t="s">
        <v>295</v>
      </c>
      <c r="C25096" s="429">
        <v>8.3180329999999998</v>
      </c>
      <c r="D25096" s="429">
        <v>1.1946859999999999</v>
      </c>
      <c r="E25096" s="429">
        <v>7.1233469999999999</v>
      </c>
      <c r="F25096" s="429">
        <v>36.770309999999995</v>
      </c>
    </row>
    <row r="25097" spans="1:6" x14ac:dyDescent="0.3">
      <c r="A25097" s="336">
        <v>78756</v>
      </c>
      <c r="B25097" s="2" t="s">
        <v>295</v>
      </c>
      <c r="C25097" s="429">
        <v>8.3440139999999996</v>
      </c>
      <c r="D25097" s="429">
        <v>1.2267939999999999</v>
      </c>
      <c r="E25097" s="429">
        <v>7.1172199999999997</v>
      </c>
      <c r="F25097" s="429">
        <v>37.266627</v>
      </c>
    </row>
    <row r="25098" spans="1:6" x14ac:dyDescent="0.3">
      <c r="A25098" s="336">
        <v>78757</v>
      </c>
      <c r="B25098" s="2" t="s">
        <v>295</v>
      </c>
      <c r="C25098" s="429">
        <v>8.3474620000000002</v>
      </c>
      <c r="D25098" s="429">
        <v>1.254664</v>
      </c>
      <c r="E25098" s="429">
        <v>7.0927980000000002</v>
      </c>
      <c r="F25098" s="429">
        <v>37.011862000000001</v>
      </c>
    </row>
    <row r="25099" spans="1:6" x14ac:dyDescent="0.3">
      <c r="A25099" s="336">
        <v>78758</v>
      </c>
      <c r="B25099" s="2" t="s">
        <v>295</v>
      </c>
      <c r="C25099" s="429">
        <v>8.3467179999999992</v>
      </c>
      <c r="D25099" s="429">
        <v>1.2798670000000001</v>
      </c>
      <c r="E25099" s="429">
        <v>7.0668509999999989</v>
      </c>
      <c r="F25099" s="429">
        <v>36.683546000000007</v>
      </c>
    </row>
    <row r="25100" spans="1:6" x14ac:dyDescent="0.3">
      <c r="A25100" s="336">
        <v>78759</v>
      </c>
      <c r="B25100" s="2" t="s">
        <v>295</v>
      </c>
      <c r="C25100" s="429">
        <v>8.3649939999999994</v>
      </c>
      <c r="D25100" s="429">
        <v>1.319197</v>
      </c>
      <c r="E25100" s="429">
        <v>7.0457969999999994</v>
      </c>
      <c r="F25100" s="429">
        <v>36.694552999999999</v>
      </c>
    </row>
    <row r="25101" spans="1:6" x14ac:dyDescent="0.3">
      <c r="A25101" s="336">
        <v>78801</v>
      </c>
      <c r="B25101" s="2" t="s">
        <v>295</v>
      </c>
      <c r="C25101" s="429">
        <v>8.8909540000000007</v>
      </c>
      <c r="D25101" s="429">
        <v>0.88658000000000003</v>
      </c>
      <c r="E25101" s="429">
        <v>8.0043740000000003</v>
      </c>
      <c r="F25101" s="429">
        <v>55.028023999999995</v>
      </c>
    </row>
    <row r="25102" spans="1:6" x14ac:dyDescent="0.3">
      <c r="A25102" s="336">
        <v>78827</v>
      </c>
      <c r="B25102" s="2" t="s">
        <v>295</v>
      </c>
      <c r="C25102" s="429">
        <v>8.991714</v>
      </c>
      <c r="D25102" s="429">
        <v>0.71174099999999996</v>
      </c>
      <c r="E25102" s="429">
        <v>8.279973</v>
      </c>
      <c r="F25102" s="429">
        <v>54.048754000000017</v>
      </c>
    </row>
    <row r="25103" spans="1:6" x14ac:dyDescent="0.3">
      <c r="A25103" s="336">
        <v>78828</v>
      </c>
      <c r="B25103" s="2" t="s">
        <v>295</v>
      </c>
      <c r="C25103" s="429">
        <v>8.7497340000000001</v>
      </c>
      <c r="D25103" s="429">
        <v>1.0320199999999999</v>
      </c>
      <c r="E25103" s="429">
        <v>7.717714</v>
      </c>
      <c r="F25103" s="429">
        <v>53.637706000000009</v>
      </c>
    </row>
    <row r="25104" spans="1:6" x14ac:dyDescent="0.3">
      <c r="A25104" s="336">
        <v>78829</v>
      </c>
      <c r="B25104" s="2" t="s">
        <v>295</v>
      </c>
      <c r="C25104" s="429">
        <v>9.0324650000000002</v>
      </c>
      <c r="D25104" s="429">
        <v>0.74479200000000001</v>
      </c>
      <c r="E25104" s="429">
        <v>8.2876729999999998</v>
      </c>
      <c r="F25104" s="429">
        <v>55.122475999999992</v>
      </c>
    </row>
    <row r="25105" spans="1:6" x14ac:dyDescent="0.3">
      <c r="A25105" s="336">
        <v>78830</v>
      </c>
      <c r="B25105" s="2" t="s">
        <v>295</v>
      </c>
      <c r="C25105" s="429">
        <v>9.0365199999999994</v>
      </c>
      <c r="D25105" s="429">
        <v>0.69103599999999998</v>
      </c>
      <c r="E25105" s="429">
        <v>8.345483999999999</v>
      </c>
      <c r="F25105" s="429">
        <v>54.068096999999995</v>
      </c>
    </row>
    <row r="25106" spans="1:6" x14ac:dyDescent="0.3">
      <c r="A25106" s="336">
        <v>78832</v>
      </c>
      <c r="B25106" s="2" t="s">
        <v>295</v>
      </c>
      <c r="C25106" s="429">
        <v>8.9948929999999994</v>
      </c>
      <c r="D25106" s="429">
        <v>0.967171</v>
      </c>
      <c r="E25106" s="429">
        <v>8.0277219999999989</v>
      </c>
      <c r="F25106" s="429">
        <v>56.289453999999978</v>
      </c>
    </row>
    <row r="25107" spans="1:6" x14ac:dyDescent="0.3">
      <c r="A25107" s="336">
        <v>78833</v>
      </c>
      <c r="B25107" s="2" t="s">
        <v>295</v>
      </c>
      <c r="C25107" s="429">
        <v>8.6985100000000006</v>
      </c>
      <c r="D25107" s="429">
        <v>1.0255240000000001</v>
      </c>
      <c r="E25107" s="429">
        <v>7.6729860000000008</v>
      </c>
      <c r="F25107" s="429">
        <v>52.852610999999989</v>
      </c>
    </row>
    <row r="25108" spans="1:6" x14ac:dyDescent="0.3">
      <c r="A25108" s="336">
        <v>78834</v>
      </c>
      <c r="B25108" s="2" t="s">
        <v>295</v>
      </c>
      <c r="C25108" s="429">
        <v>9.0231999999999992</v>
      </c>
      <c r="D25108" s="429">
        <v>0.735703</v>
      </c>
      <c r="E25108" s="429">
        <v>8.2874969999999983</v>
      </c>
      <c r="F25108" s="429">
        <v>55.446829999999999</v>
      </c>
    </row>
    <row r="25109" spans="1:6" x14ac:dyDescent="0.3">
      <c r="A25109" s="336">
        <v>78837</v>
      </c>
      <c r="B25109" s="2" t="s">
        <v>295</v>
      </c>
      <c r="C25109" s="429">
        <v>9.4489680000000007</v>
      </c>
      <c r="D25109" s="429">
        <v>0.90948700000000005</v>
      </c>
      <c r="E25109" s="429">
        <v>8.5394810000000003</v>
      </c>
      <c r="F25109" s="429">
        <v>62.798883000000004</v>
      </c>
    </row>
    <row r="25110" spans="1:6" x14ac:dyDescent="0.3">
      <c r="A25110" s="336">
        <v>78838</v>
      </c>
      <c r="B25110" s="2" t="s">
        <v>295</v>
      </c>
      <c r="C25110" s="429">
        <v>8.7508140000000001</v>
      </c>
      <c r="D25110" s="429">
        <v>0.92273099999999997</v>
      </c>
      <c r="E25110" s="429">
        <v>7.8280830000000003</v>
      </c>
      <c r="F25110" s="429">
        <v>53.599046999999999</v>
      </c>
    </row>
    <row r="25111" spans="1:6" x14ac:dyDescent="0.3">
      <c r="A25111" s="336">
        <v>78839</v>
      </c>
      <c r="B25111" s="2" t="s">
        <v>295</v>
      </c>
      <c r="C25111" s="429">
        <v>9.0606039999999997</v>
      </c>
      <c r="D25111" s="429">
        <v>0.745869</v>
      </c>
      <c r="E25111" s="429">
        <v>8.3147349999999989</v>
      </c>
      <c r="F25111" s="429">
        <v>55.161982999999992</v>
      </c>
    </row>
    <row r="25112" spans="1:6" x14ac:dyDescent="0.3">
      <c r="A25112" s="336">
        <v>78840</v>
      </c>
      <c r="B25112" s="2" t="s">
        <v>295</v>
      </c>
      <c r="C25112" s="429">
        <v>9.1724049999999995</v>
      </c>
      <c r="D25112" s="429">
        <v>0.995425</v>
      </c>
      <c r="E25112" s="429">
        <v>8.1769800000000004</v>
      </c>
      <c r="F25112" s="429">
        <v>58.554689000000003</v>
      </c>
    </row>
    <row r="25113" spans="1:6" x14ac:dyDescent="0.3">
      <c r="A25113" s="336">
        <v>78843</v>
      </c>
      <c r="B25113" s="2" t="s">
        <v>295</v>
      </c>
      <c r="C25113" s="429">
        <v>9.1579549999999994</v>
      </c>
      <c r="D25113" s="429">
        <v>1.010578</v>
      </c>
      <c r="E25113" s="429">
        <v>8.1473769999999988</v>
      </c>
      <c r="F25113" s="429">
        <v>58.300641000000013</v>
      </c>
    </row>
    <row r="25114" spans="1:6" x14ac:dyDescent="0.3">
      <c r="A25114" s="336">
        <v>78850</v>
      </c>
      <c r="B25114" s="2" t="s">
        <v>295</v>
      </c>
      <c r="C25114" s="429">
        <v>8.7901559999999996</v>
      </c>
      <c r="D25114" s="429">
        <v>0.81229099999999999</v>
      </c>
      <c r="E25114" s="429">
        <v>7.9778649999999995</v>
      </c>
      <c r="F25114" s="429">
        <v>52.784525000000002</v>
      </c>
    </row>
    <row r="25115" spans="1:6" x14ac:dyDescent="0.3">
      <c r="A25115" s="336">
        <v>78851</v>
      </c>
      <c r="B25115" s="2" t="s">
        <v>295</v>
      </c>
      <c r="C25115" s="429">
        <v>9.5432810000000003</v>
      </c>
      <c r="D25115" s="429">
        <v>0.91280899999999998</v>
      </c>
      <c r="E25115" s="429">
        <v>8.630472000000001</v>
      </c>
      <c r="F25115" s="429">
        <v>66.175163000000012</v>
      </c>
    </row>
    <row r="25116" spans="1:6" x14ac:dyDescent="0.3">
      <c r="A25116" s="336">
        <v>78852</v>
      </c>
      <c r="B25116" s="2" t="s">
        <v>295</v>
      </c>
      <c r="C25116" s="429">
        <v>9.0172159999999995</v>
      </c>
      <c r="D25116" s="429">
        <v>0.78159999999999996</v>
      </c>
      <c r="E25116" s="429">
        <v>8.2356160000000003</v>
      </c>
      <c r="F25116" s="429">
        <v>56.503238000000003</v>
      </c>
    </row>
    <row r="25117" spans="1:6" x14ac:dyDescent="0.3">
      <c r="A25117" s="336">
        <v>78861</v>
      </c>
      <c r="B25117" s="2" t="s">
        <v>295</v>
      </c>
      <c r="C25117" s="429">
        <v>8.636495</v>
      </c>
      <c r="D25117" s="429">
        <v>0.861344</v>
      </c>
      <c r="E25117" s="429">
        <v>7.7751510000000001</v>
      </c>
      <c r="F25117" s="429">
        <v>49.604275000000015</v>
      </c>
    </row>
    <row r="25118" spans="1:6" x14ac:dyDescent="0.3">
      <c r="A25118" s="336">
        <v>78870</v>
      </c>
      <c r="B25118" s="2" t="s">
        <v>295</v>
      </c>
      <c r="C25118" s="429">
        <v>8.9156969999999998</v>
      </c>
      <c r="D25118" s="429">
        <v>0.81450699999999998</v>
      </c>
      <c r="E25118" s="429">
        <v>8.101189999999999</v>
      </c>
      <c r="F25118" s="429">
        <v>55.353004999999996</v>
      </c>
    </row>
    <row r="25119" spans="1:6" x14ac:dyDescent="0.3">
      <c r="A25119" s="336">
        <v>78872</v>
      </c>
      <c r="B25119" s="2" t="s">
        <v>295</v>
      </c>
      <c r="C25119" s="429">
        <v>9.0474010000000007</v>
      </c>
      <c r="D25119" s="429">
        <v>0.80422099999999996</v>
      </c>
      <c r="E25119" s="429">
        <v>8.2431800000000006</v>
      </c>
      <c r="F25119" s="429">
        <v>55.853802000000002</v>
      </c>
    </row>
    <row r="25120" spans="1:6" x14ac:dyDescent="0.3">
      <c r="A25120" s="336">
        <v>78873</v>
      </c>
      <c r="B25120" s="2" t="s">
        <v>295</v>
      </c>
      <c r="C25120" s="429">
        <v>8.5973220000000001</v>
      </c>
      <c r="D25120" s="429">
        <v>1.0688690000000001</v>
      </c>
      <c r="E25120" s="429">
        <v>7.5284529999999998</v>
      </c>
      <c r="F25120" s="429">
        <v>50.878146999999991</v>
      </c>
    </row>
    <row r="25121" spans="1:6" x14ac:dyDescent="0.3">
      <c r="A25121" s="336">
        <v>78877</v>
      </c>
      <c r="B25121" s="2" t="s">
        <v>295</v>
      </c>
      <c r="C25121" s="429">
        <v>9.051069</v>
      </c>
      <c r="D25121" s="429">
        <v>0.87883100000000003</v>
      </c>
      <c r="E25121" s="429">
        <v>8.1722380000000001</v>
      </c>
      <c r="F25121" s="429">
        <v>56.609677000000005</v>
      </c>
    </row>
    <row r="25122" spans="1:6" x14ac:dyDescent="0.3">
      <c r="A25122" s="336">
        <v>78879</v>
      </c>
      <c r="B25122" s="2" t="s">
        <v>295</v>
      </c>
      <c r="C25122" s="429">
        <v>8.6335569999999997</v>
      </c>
      <c r="D25122" s="429">
        <v>1.00482</v>
      </c>
      <c r="E25122" s="429">
        <v>7.6287369999999992</v>
      </c>
      <c r="F25122" s="429">
        <v>52.190660999999999</v>
      </c>
    </row>
    <row r="25123" spans="1:6" x14ac:dyDescent="0.3">
      <c r="A25123" s="336">
        <v>78880</v>
      </c>
      <c r="B25123" s="2" t="s">
        <v>295</v>
      </c>
      <c r="C25123" s="429">
        <v>8.7964529999999996</v>
      </c>
      <c r="D25123" s="429">
        <v>1.057831</v>
      </c>
      <c r="E25123" s="429">
        <v>7.7386219999999994</v>
      </c>
      <c r="F25123" s="429">
        <v>53.644897999999998</v>
      </c>
    </row>
    <row r="25124" spans="1:6" x14ac:dyDescent="0.3">
      <c r="A25124" s="336">
        <v>78881</v>
      </c>
      <c r="B25124" s="2" t="s">
        <v>295</v>
      </c>
      <c r="C25124" s="429">
        <v>8.8801570000000005</v>
      </c>
      <c r="D25124" s="429">
        <v>0.81393599999999999</v>
      </c>
      <c r="E25124" s="429">
        <v>8.0662210000000005</v>
      </c>
      <c r="F25124" s="429">
        <v>54.540403999999995</v>
      </c>
    </row>
    <row r="25125" spans="1:6" x14ac:dyDescent="0.3">
      <c r="A25125" s="336">
        <v>78883</v>
      </c>
      <c r="B25125" s="2" t="s">
        <v>295</v>
      </c>
      <c r="C25125" s="429">
        <v>8.5611270000000008</v>
      </c>
      <c r="D25125" s="429">
        <v>0.99816899999999997</v>
      </c>
      <c r="E25125" s="429">
        <v>7.562958000000001</v>
      </c>
      <c r="F25125" s="429">
        <v>48.569728999999995</v>
      </c>
    </row>
    <row r="25126" spans="1:6" x14ac:dyDescent="0.3">
      <c r="A25126" s="336">
        <v>78884</v>
      </c>
      <c r="B25126" s="2" t="s">
        <v>295</v>
      </c>
      <c r="C25126" s="429">
        <v>8.6784999999999997</v>
      </c>
      <c r="D25126" s="429">
        <v>0.94789000000000001</v>
      </c>
      <c r="E25126" s="429">
        <v>7.7306099999999995</v>
      </c>
      <c r="F25126" s="429">
        <v>52.229602000000007</v>
      </c>
    </row>
    <row r="25127" spans="1:6" x14ac:dyDescent="0.3">
      <c r="A25127" s="336">
        <v>78885</v>
      </c>
      <c r="B25127" s="2" t="s">
        <v>295</v>
      </c>
      <c r="C25127" s="429">
        <v>8.5298259999999999</v>
      </c>
      <c r="D25127" s="429">
        <v>1.0669839999999999</v>
      </c>
      <c r="E25127" s="429">
        <v>7.4628420000000002</v>
      </c>
      <c r="F25127" s="429">
        <v>49.202901999999995</v>
      </c>
    </row>
    <row r="25128" spans="1:6" x14ac:dyDescent="0.3">
      <c r="A25128" s="336">
        <v>78886</v>
      </c>
      <c r="B25128" s="2" t="s">
        <v>295</v>
      </c>
      <c r="C25128" s="429">
        <v>8.7432770000000009</v>
      </c>
      <c r="D25128" s="429">
        <v>0.74057799999999996</v>
      </c>
      <c r="E25128" s="429">
        <v>8.0026990000000016</v>
      </c>
      <c r="F25128" s="429">
        <v>51.912250999999991</v>
      </c>
    </row>
    <row r="25129" spans="1:6" x14ac:dyDescent="0.3">
      <c r="A25129" s="336">
        <v>78931</v>
      </c>
      <c r="B25129" s="2" t="s">
        <v>295</v>
      </c>
      <c r="C25129" s="429">
        <v>7.7732970000000003</v>
      </c>
      <c r="D25129" s="429">
        <v>1.6164769999999999</v>
      </c>
      <c r="E25129" s="429">
        <v>6.1568200000000006</v>
      </c>
      <c r="F25129" s="429">
        <v>24.819153000000007</v>
      </c>
    </row>
    <row r="25130" spans="1:6" x14ac:dyDescent="0.3">
      <c r="A25130" s="336">
        <v>78932</v>
      </c>
      <c r="B25130" s="2" t="s">
        <v>295</v>
      </c>
      <c r="C25130" s="429">
        <v>7.9170980000000002</v>
      </c>
      <c r="D25130" s="429">
        <v>1.4162380000000001</v>
      </c>
      <c r="E25130" s="429">
        <v>6.5008600000000003</v>
      </c>
      <c r="F25130" s="429">
        <v>27.628393000000003</v>
      </c>
    </row>
    <row r="25131" spans="1:6" x14ac:dyDescent="0.3">
      <c r="A25131" s="336">
        <v>78933</v>
      </c>
      <c r="B25131" s="2" t="s">
        <v>295</v>
      </c>
      <c r="C25131" s="429">
        <v>7.5458449999999999</v>
      </c>
      <c r="D25131" s="429">
        <v>1.886285</v>
      </c>
      <c r="E25131" s="429">
        <v>5.6595599999999999</v>
      </c>
      <c r="F25131" s="429">
        <v>23.738545000000009</v>
      </c>
    </row>
    <row r="25132" spans="1:6" x14ac:dyDescent="0.3">
      <c r="A25132" s="336">
        <v>78934</v>
      </c>
      <c r="B25132" s="2" t="s">
        <v>295</v>
      </c>
      <c r="C25132" s="429">
        <v>7.6603839999999996</v>
      </c>
      <c r="D25132" s="429">
        <v>1.74166</v>
      </c>
      <c r="E25132" s="429">
        <v>5.9187239999999992</v>
      </c>
      <c r="F25132" s="429">
        <v>25.775257000000003</v>
      </c>
    </row>
    <row r="25133" spans="1:6" x14ac:dyDescent="0.3">
      <c r="A25133" s="336">
        <v>78935</v>
      </c>
      <c r="B25133" s="2" t="s">
        <v>295</v>
      </c>
      <c r="C25133" s="429">
        <v>7.5770580000000001</v>
      </c>
      <c r="D25133" s="429">
        <v>1.834657</v>
      </c>
      <c r="E25133" s="429">
        <v>5.7424010000000001</v>
      </c>
      <c r="F25133" s="429">
        <v>24.507648999999994</v>
      </c>
    </row>
    <row r="25134" spans="1:6" x14ac:dyDescent="0.3">
      <c r="A25134" s="336">
        <v>78938</v>
      </c>
      <c r="B25134" s="2" t="s">
        <v>295</v>
      </c>
      <c r="C25134" s="429">
        <v>7.7530849999999996</v>
      </c>
      <c r="D25134" s="429">
        <v>1.587744</v>
      </c>
      <c r="E25134" s="429">
        <v>6.1653409999999997</v>
      </c>
      <c r="F25134" s="429">
        <v>27.187469</v>
      </c>
    </row>
    <row r="25135" spans="1:6" x14ac:dyDescent="0.3">
      <c r="A25135" s="336">
        <v>78940</v>
      </c>
      <c r="B25135" s="2" t="s">
        <v>295</v>
      </c>
      <c r="C25135" s="429">
        <v>7.7963149999999999</v>
      </c>
      <c r="D25135" s="429">
        <v>1.5551809999999999</v>
      </c>
      <c r="E25135" s="429">
        <v>6.2411339999999997</v>
      </c>
      <c r="F25135" s="429">
        <v>26.776344000000002</v>
      </c>
    </row>
    <row r="25136" spans="1:6" x14ac:dyDescent="0.3">
      <c r="A25136" s="336">
        <v>78941</v>
      </c>
      <c r="B25136" s="2" t="s">
        <v>295</v>
      </c>
      <c r="C25136" s="429">
        <v>7.9002340000000002</v>
      </c>
      <c r="D25136" s="429">
        <v>1.3049900000000001</v>
      </c>
      <c r="E25136" s="429">
        <v>6.5952440000000001</v>
      </c>
      <c r="F25136" s="429">
        <v>31.753571000000008</v>
      </c>
    </row>
    <row r="25137" spans="1:6" x14ac:dyDescent="0.3">
      <c r="A25137" s="336">
        <v>78942</v>
      </c>
      <c r="B25137" s="2" t="s">
        <v>295</v>
      </c>
      <c r="C25137" s="429">
        <v>7.9959850000000001</v>
      </c>
      <c r="D25137" s="429">
        <v>1.266364</v>
      </c>
      <c r="E25137" s="429">
        <v>6.7296209999999999</v>
      </c>
      <c r="F25137" s="429">
        <v>30.398337000000001</v>
      </c>
    </row>
    <row r="25138" spans="1:6" x14ac:dyDescent="0.3">
      <c r="A25138" s="336">
        <v>78944</v>
      </c>
      <c r="B25138" s="2" t="s">
        <v>295</v>
      </c>
      <c r="C25138" s="429">
        <v>7.7676109999999996</v>
      </c>
      <c r="D25138" s="429">
        <v>1.6116919999999999</v>
      </c>
      <c r="E25138" s="429">
        <v>6.1559189999999999</v>
      </c>
      <c r="F25138" s="429">
        <v>25.188606999999998</v>
      </c>
    </row>
    <row r="25139" spans="1:6" x14ac:dyDescent="0.3">
      <c r="A25139" s="336">
        <v>78945</v>
      </c>
      <c r="B25139" s="2" t="s">
        <v>295</v>
      </c>
      <c r="C25139" s="429">
        <v>7.8688729999999998</v>
      </c>
      <c r="D25139" s="429">
        <v>1.4036169999999999</v>
      </c>
      <c r="E25139" s="429">
        <v>6.4652560000000001</v>
      </c>
      <c r="F25139" s="429">
        <v>29.499072999999999</v>
      </c>
    </row>
    <row r="25140" spans="1:6" x14ac:dyDescent="0.3">
      <c r="A25140" s="336">
        <v>78946</v>
      </c>
      <c r="B25140" s="2" t="s">
        <v>295</v>
      </c>
      <c r="C25140" s="429">
        <v>7.9941310000000003</v>
      </c>
      <c r="D25140" s="429">
        <v>1.3402829999999999</v>
      </c>
      <c r="E25140" s="429">
        <v>6.653848</v>
      </c>
      <c r="F25140" s="429">
        <v>28.999764999999996</v>
      </c>
    </row>
    <row r="25141" spans="1:6" x14ac:dyDescent="0.3">
      <c r="A25141" s="336">
        <v>78947</v>
      </c>
      <c r="B25141" s="2" t="s">
        <v>295</v>
      </c>
      <c r="C25141" s="429">
        <v>8.1445089999999993</v>
      </c>
      <c r="D25141" s="429">
        <v>1.1779710000000001</v>
      </c>
      <c r="E25141" s="429">
        <v>6.966537999999999</v>
      </c>
      <c r="F25141" s="429">
        <v>32.193448000000004</v>
      </c>
    </row>
    <row r="25142" spans="1:6" x14ac:dyDescent="0.3">
      <c r="A25142" s="336">
        <v>78948</v>
      </c>
      <c r="B25142" s="2" t="s">
        <v>295</v>
      </c>
      <c r="C25142" s="429">
        <v>8.0809789999999992</v>
      </c>
      <c r="D25142" s="429">
        <v>1.224623</v>
      </c>
      <c r="E25142" s="429">
        <v>6.856355999999999</v>
      </c>
      <c r="F25142" s="429">
        <v>30.952518000000001</v>
      </c>
    </row>
    <row r="25143" spans="1:6" x14ac:dyDescent="0.3">
      <c r="A25143" s="336">
        <v>78949</v>
      </c>
      <c r="B25143" s="2" t="s">
        <v>295</v>
      </c>
      <c r="C25143" s="429">
        <v>7.8873220000000002</v>
      </c>
      <c r="D25143" s="429">
        <v>1.323453</v>
      </c>
      <c r="E25143" s="429">
        <v>6.5638690000000004</v>
      </c>
      <c r="F25143" s="429">
        <v>31.183467</v>
      </c>
    </row>
    <row r="25144" spans="1:6" x14ac:dyDescent="0.3">
      <c r="A25144" s="336">
        <v>78950</v>
      </c>
      <c r="B25144" s="2" t="s">
        <v>295</v>
      </c>
      <c r="C25144" s="429">
        <v>7.7043999999999997</v>
      </c>
      <c r="D25144" s="429">
        <v>1.698901</v>
      </c>
      <c r="E25144" s="429">
        <v>6.0054989999999995</v>
      </c>
      <c r="F25144" s="429">
        <v>24.960088999999996</v>
      </c>
    </row>
    <row r="25145" spans="1:6" x14ac:dyDescent="0.3">
      <c r="A25145" s="336">
        <v>78953</v>
      </c>
      <c r="B25145" s="2" t="s">
        <v>295</v>
      </c>
      <c r="C25145" s="429">
        <v>7.9883309999999996</v>
      </c>
      <c r="D25145" s="429">
        <v>1.158425</v>
      </c>
      <c r="E25145" s="429">
        <v>6.8299059999999994</v>
      </c>
      <c r="F25145" s="429">
        <v>33.238695000000007</v>
      </c>
    </row>
    <row r="25146" spans="1:6" x14ac:dyDescent="0.3">
      <c r="A25146" s="336">
        <v>78954</v>
      </c>
      <c r="B25146" s="2" t="s">
        <v>295</v>
      </c>
      <c r="C25146" s="429">
        <v>7.8720309999999998</v>
      </c>
      <c r="D25146" s="429">
        <v>1.4492050000000001</v>
      </c>
      <c r="E25146" s="429">
        <v>6.4228259999999997</v>
      </c>
      <c r="F25146" s="429">
        <v>27.561985</v>
      </c>
    </row>
    <row r="25147" spans="1:6" x14ac:dyDescent="0.3">
      <c r="A25147" s="336">
        <v>78956</v>
      </c>
      <c r="B25147" s="2" t="s">
        <v>295</v>
      </c>
      <c r="C25147" s="429">
        <v>7.7713910000000004</v>
      </c>
      <c r="D25147" s="429">
        <v>1.5519229999999999</v>
      </c>
      <c r="E25147" s="429">
        <v>6.2194680000000009</v>
      </c>
      <c r="F25147" s="429">
        <v>29.245242000000005</v>
      </c>
    </row>
    <row r="25148" spans="1:6" x14ac:dyDescent="0.3">
      <c r="A25148" s="336">
        <v>78957</v>
      </c>
      <c r="B25148" s="2" t="s">
        <v>295</v>
      </c>
      <c r="C25148" s="429">
        <v>8.0217840000000002</v>
      </c>
      <c r="D25148" s="429">
        <v>1.172329</v>
      </c>
      <c r="E25148" s="429">
        <v>6.8494550000000007</v>
      </c>
      <c r="F25148" s="429">
        <v>32.51113500000001</v>
      </c>
    </row>
    <row r="25149" spans="1:6" x14ac:dyDescent="0.3">
      <c r="A25149" s="336">
        <v>78959</v>
      </c>
      <c r="B25149" s="2" t="s">
        <v>295</v>
      </c>
      <c r="C25149" s="429">
        <v>7.9035580000000003</v>
      </c>
      <c r="D25149" s="429">
        <v>1.2905740000000001</v>
      </c>
      <c r="E25149" s="429">
        <v>6.612984</v>
      </c>
      <c r="F25149" s="429">
        <v>32.399659999999997</v>
      </c>
    </row>
    <row r="25150" spans="1:6" x14ac:dyDescent="0.3">
      <c r="A25150" s="336">
        <v>78962</v>
      </c>
      <c r="B25150" s="2" t="s">
        <v>295</v>
      </c>
      <c r="C25150" s="429">
        <v>7.6318760000000001</v>
      </c>
      <c r="D25150" s="429">
        <v>1.8091360000000001</v>
      </c>
      <c r="E25150" s="429">
        <v>5.8227399999999996</v>
      </c>
      <c r="F25150" s="429">
        <v>26.284751000000007</v>
      </c>
    </row>
    <row r="25151" spans="1:6" x14ac:dyDescent="0.3">
      <c r="A25151" s="336">
        <v>78963</v>
      </c>
      <c r="B25151" s="2" t="s">
        <v>295</v>
      </c>
      <c r="C25151" s="429">
        <v>7.9208239999999996</v>
      </c>
      <c r="D25151" s="429">
        <v>1.259096</v>
      </c>
      <c r="E25151" s="429">
        <v>6.6617280000000001</v>
      </c>
      <c r="F25151" s="429">
        <v>31.403856999999999</v>
      </c>
    </row>
    <row r="25152" spans="1:6" x14ac:dyDescent="0.3">
      <c r="A25152" s="336">
        <v>79001</v>
      </c>
      <c r="B25152" s="2" t="s">
        <v>293</v>
      </c>
      <c r="C25152" s="429">
        <v>9.2882040000000003</v>
      </c>
      <c r="D25152" s="429">
        <v>2.097261</v>
      </c>
      <c r="E25152" s="429">
        <v>7.1909430000000008</v>
      </c>
      <c r="F25152" s="429">
        <v>55.378170000000011</v>
      </c>
    </row>
    <row r="25153" spans="1:6" x14ac:dyDescent="0.3">
      <c r="A25153" s="336">
        <v>79005</v>
      </c>
      <c r="B25153" s="2" t="s">
        <v>295</v>
      </c>
      <c r="C25153" s="429">
        <v>9.8903700000000008</v>
      </c>
      <c r="D25153" s="429">
        <v>2.3425400000000001</v>
      </c>
      <c r="E25153" s="429">
        <v>7.5478300000000011</v>
      </c>
      <c r="F25153" s="429">
        <v>48.012695000000008</v>
      </c>
    </row>
    <row r="25154" spans="1:6" x14ac:dyDescent="0.3">
      <c r="A25154" s="336">
        <v>79007</v>
      </c>
      <c r="B25154" s="2" t="s">
        <v>295</v>
      </c>
      <c r="C25154" s="429">
        <v>9.8108280000000008</v>
      </c>
      <c r="D25154" s="429">
        <v>2.3852389999999999</v>
      </c>
      <c r="E25154" s="429">
        <v>7.4255890000000004</v>
      </c>
      <c r="F25154" s="429">
        <v>50.566081999999994</v>
      </c>
    </row>
    <row r="25155" spans="1:6" x14ac:dyDescent="0.3">
      <c r="A25155" s="336">
        <v>79009</v>
      </c>
      <c r="B25155" s="2" t="s">
        <v>295</v>
      </c>
      <c r="C25155" s="429">
        <v>9.3374249999999996</v>
      </c>
      <c r="D25155" s="429">
        <v>2.1476639999999998</v>
      </c>
      <c r="E25155" s="429">
        <v>7.1897609999999998</v>
      </c>
      <c r="F25155" s="429">
        <v>55.210123000000003</v>
      </c>
    </row>
    <row r="25156" spans="1:6" x14ac:dyDescent="0.3">
      <c r="A25156" s="336">
        <v>79011</v>
      </c>
      <c r="B25156" s="2" t="s">
        <v>295</v>
      </c>
      <c r="C25156" s="429">
        <v>9.7912750000000006</v>
      </c>
      <c r="D25156" s="429">
        <v>1.9881420000000001</v>
      </c>
      <c r="E25156" s="429">
        <v>7.8031330000000008</v>
      </c>
      <c r="F25156" s="429">
        <v>46.380772000000007</v>
      </c>
    </row>
    <row r="25157" spans="1:6" x14ac:dyDescent="0.3">
      <c r="A25157" s="336">
        <v>79014</v>
      </c>
      <c r="B25157" s="2" t="s">
        <v>295</v>
      </c>
      <c r="C25157" s="429">
        <v>9.8657990000000009</v>
      </c>
      <c r="D25157" s="429">
        <v>2.115777</v>
      </c>
      <c r="E25157" s="429">
        <v>7.7500220000000013</v>
      </c>
      <c r="F25157" s="429">
        <v>47.409134999999992</v>
      </c>
    </row>
    <row r="25158" spans="1:6" x14ac:dyDescent="0.3">
      <c r="A25158" s="336">
        <v>79015</v>
      </c>
      <c r="B25158" s="2" t="s">
        <v>295</v>
      </c>
      <c r="C25158" s="429">
        <v>9.5026550000000007</v>
      </c>
      <c r="D25158" s="429">
        <v>2.254607</v>
      </c>
      <c r="E25158" s="429">
        <v>7.2480480000000007</v>
      </c>
      <c r="F25158" s="429">
        <v>52.517680999999996</v>
      </c>
    </row>
    <row r="25159" spans="1:6" x14ac:dyDescent="0.3">
      <c r="A25159" s="336">
        <v>79016</v>
      </c>
      <c r="B25159" s="2" t="s">
        <v>295</v>
      </c>
      <c r="C25159" s="429">
        <v>9.5349240000000002</v>
      </c>
      <c r="D25159" s="429">
        <v>2.2799010000000002</v>
      </c>
      <c r="E25159" s="429">
        <v>7.2550229999999996</v>
      </c>
      <c r="F25159" s="429">
        <v>52.470015000000004</v>
      </c>
    </row>
    <row r="25160" spans="1:6" x14ac:dyDescent="0.3">
      <c r="A25160" s="336">
        <v>79018</v>
      </c>
      <c r="B25160" s="2" t="s">
        <v>295</v>
      </c>
      <c r="C25160" s="429">
        <v>9.4938649999999996</v>
      </c>
      <c r="D25160" s="429">
        <v>2.5925560000000001</v>
      </c>
      <c r="E25160" s="429">
        <v>6.9013089999999995</v>
      </c>
      <c r="F25160" s="429">
        <v>52.026507000000002</v>
      </c>
    </row>
    <row r="25161" spans="1:6" x14ac:dyDescent="0.3">
      <c r="A25161" s="336">
        <v>79019</v>
      </c>
      <c r="B25161" s="2" t="s">
        <v>295</v>
      </c>
      <c r="C25161" s="429">
        <v>9.6853759999999998</v>
      </c>
      <c r="D25161" s="429">
        <v>2.138633</v>
      </c>
      <c r="E25161" s="429">
        <v>7.5467429999999993</v>
      </c>
      <c r="F25161" s="429">
        <v>51.776022000000012</v>
      </c>
    </row>
    <row r="25162" spans="1:6" x14ac:dyDescent="0.3">
      <c r="A25162" s="336">
        <v>79022</v>
      </c>
      <c r="B25162" s="2" t="s">
        <v>295</v>
      </c>
      <c r="C25162" s="429">
        <v>9.4015529999999998</v>
      </c>
      <c r="D25162" s="429">
        <v>2.6455090000000001</v>
      </c>
      <c r="E25162" s="429">
        <v>6.7560439999999993</v>
      </c>
      <c r="F25162" s="429">
        <v>50.644864999999996</v>
      </c>
    </row>
    <row r="25163" spans="1:6" x14ac:dyDescent="0.3">
      <c r="A25163" s="336">
        <v>79027</v>
      </c>
      <c r="B25163" s="2" t="s">
        <v>295</v>
      </c>
      <c r="C25163" s="429">
        <v>9.3525969999999994</v>
      </c>
      <c r="D25163" s="429">
        <v>2.1635260000000001</v>
      </c>
      <c r="E25163" s="429">
        <v>7.1890709999999993</v>
      </c>
      <c r="F25163" s="429">
        <v>53.903058000000001</v>
      </c>
    </row>
    <row r="25164" spans="1:6" x14ac:dyDescent="0.3">
      <c r="A25164" s="336">
        <v>79029</v>
      </c>
      <c r="B25164" s="2" t="s">
        <v>295</v>
      </c>
      <c r="C25164" s="429">
        <v>9.5743589999999994</v>
      </c>
      <c r="D25164" s="429">
        <v>2.5198770000000001</v>
      </c>
      <c r="E25164" s="429">
        <v>7.0544819999999993</v>
      </c>
      <c r="F25164" s="429">
        <v>50.957907000000013</v>
      </c>
    </row>
    <row r="25165" spans="1:6" x14ac:dyDescent="0.3">
      <c r="A25165" s="336">
        <v>79031</v>
      </c>
      <c r="B25165" s="2" t="s">
        <v>295</v>
      </c>
      <c r="C25165" s="429">
        <v>9.3362949999999998</v>
      </c>
      <c r="D25165" s="429">
        <v>2.0340729999999998</v>
      </c>
      <c r="E25165" s="429">
        <v>7.3022220000000004</v>
      </c>
      <c r="F25165" s="429">
        <v>55.533485000000013</v>
      </c>
    </row>
    <row r="25166" spans="1:6" x14ac:dyDescent="0.3">
      <c r="A25166" s="336">
        <v>79034</v>
      </c>
      <c r="B25166" s="2" t="s">
        <v>295</v>
      </c>
      <c r="C25166" s="429">
        <v>9.8816039999999994</v>
      </c>
      <c r="D25166" s="429">
        <v>2.1141179999999999</v>
      </c>
      <c r="E25166" s="429">
        <v>7.7674859999999999</v>
      </c>
      <c r="F25166" s="429">
        <v>47.652296000000007</v>
      </c>
    </row>
    <row r="25167" spans="1:6" x14ac:dyDescent="0.3">
      <c r="A25167" s="336">
        <v>79035</v>
      </c>
      <c r="B25167" s="2" t="s">
        <v>295</v>
      </c>
      <c r="C25167" s="429">
        <v>9.3618450000000006</v>
      </c>
      <c r="D25167" s="429">
        <v>2.2260439999999999</v>
      </c>
      <c r="E25167" s="429">
        <v>7.1358010000000007</v>
      </c>
      <c r="F25167" s="429">
        <v>54.674246999999994</v>
      </c>
    </row>
    <row r="25168" spans="1:6" x14ac:dyDescent="0.3">
      <c r="A25168" s="336">
        <v>79036</v>
      </c>
      <c r="B25168" s="2" t="s">
        <v>295</v>
      </c>
      <c r="C25168" s="429">
        <v>9.7631110000000003</v>
      </c>
      <c r="D25168" s="429">
        <v>2.3763399999999999</v>
      </c>
      <c r="E25168" s="429">
        <v>7.3867710000000004</v>
      </c>
      <c r="F25168" s="429">
        <v>51.518641000000009</v>
      </c>
    </row>
    <row r="25169" spans="1:6" x14ac:dyDescent="0.3">
      <c r="A25169" s="336">
        <v>79039</v>
      </c>
      <c r="B25169" s="2" t="s">
        <v>295</v>
      </c>
      <c r="C25169" s="429">
        <v>9.6254969999999993</v>
      </c>
      <c r="D25169" s="429">
        <v>2.2965439999999999</v>
      </c>
      <c r="E25169" s="429">
        <v>7.3289529999999994</v>
      </c>
      <c r="F25169" s="429">
        <v>49.789629999999995</v>
      </c>
    </row>
    <row r="25170" spans="1:6" x14ac:dyDescent="0.3">
      <c r="A25170" s="336">
        <v>79040</v>
      </c>
      <c r="B25170" s="2" t="s">
        <v>295</v>
      </c>
      <c r="C25170" s="429">
        <v>9.8015869999999996</v>
      </c>
      <c r="D25170" s="429">
        <v>2.3951690000000001</v>
      </c>
      <c r="E25170" s="429">
        <v>7.4064179999999995</v>
      </c>
      <c r="F25170" s="429">
        <v>50.766404999999992</v>
      </c>
    </row>
    <row r="25171" spans="1:6" x14ac:dyDescent="0.3">
      <c r="A25171" s="336">
        <v>79041</v>
      </c>
      <c r="B25171" s="2" t="s">
        <v>295</v>
      </c>
      <c r="C25171" s="429">
        <v>9.3324409999999993</v>
      </c>
      <c r="D25171" s="429">
        <v>2.0302199999999999</v>
      </c>
      <c r="E25171" s="429">
        <v>7.3022209999999994</v>
      </c>
      <c r="F25171" s="429">
        <v>54.380886999999987</v>
      </c>
    </row>
    <row r="25172" spans="1:6" x14ac:dyDescent="0.3">
      <c r="A25172" s="336">
        <v>79042</v>
      </c>
      <c r="B25172" s="2" t="s">
        <v>295</v>
      </c>
      <c r="C25172" s="429">
        <v>9.483276</v>
      </c>
      <c r="D25172" s="429">
        <v>2.1853280000000002</v>
      </c>
      <c r="E25172" s="429">
        <v>7.2979479999999999</v>
      </c>
      <c r="F25172" s="429">
        <v>52.524017000000008</v>
      </c>
    </row>
    <row r="25173" spans="1:6" x14ac:dyDescent="0.3">
      <c r="A25173" s="336">
        <v>79043</v>
      </c>
      <c r="B25173" s="2" t="s">
        <v>295</v>
      </c>
      <c r="C25173" s="429">
        <v>9.3685679999999998</v>
      </c>
      <c r="D25173" s="429">
        <v>2.129823</v>
      </c>
      <c r="E25173" s="429">
        <v>7.2387449999999998</v>
      </c>
      <c r="F25173" s="429">
        <v>53.963325000000012</v>
      </c>
    </row>
    <row r="25174" spans="1:6" x14ac:dyDescent="0.3">
      <c r="A25174" s="336">
        <v>79044</v>
      </c>
      <c r="B25174" s="2" t="s">
        <v>293</v>
      </c>
      <c r="C25174" s="429">
        <v>8.9346150000000009</v>
      </c>
      <c r="D25174" s="429">
        <v>2.0222060000000002</v>
      </c>
      <c r="E25174" s="429">
        <v>6.9124090000000002</v>
      </c>
      <c r="F25174" s="429">
        <v>52.460500999999994</v>
      </c>
    </row>
    <row r="25175" spans="1:6" x14ac:dyDescent="0.3">
      <c r="A25175" s="336">
        <v>79045</v>
      </c>
      <c r="B25175" s="2" t="s">
        <v>295</v>
      </c>
      <c r="C25175" s="429">
        <v>9.4195879999999992</v>
      </c>
      <c r="D25175" s="429">
        <v>2.346724</v>
      </c>
      <c r="E25175" s="429">
        <v>7.0728639999999992</v>
      </c>
      <c r="F25175" s="429">
        <v>53.813325000000013</v>
      </c>
    </row>
    <row r="25176" spans="1:6" x14ac:dyDescent="0.3">
      <c r="A25176" s="336">
        <v>79046</v>
      </c>
      <c r="B25176" s="2" t="s">
        <v>295</v>
      </c>
      <c r="C25176" s="429">
        <v>9.8587919999999993</v>
      </c>
      <c r="D25176" s="429">
        <v>2.123678</v>
      </c>
      <c r="E25176" s="429">
        <v>7.7351139999999994</v>
      </c>
      <c r="F25176" s="429">
        <v>47.80656900000001</v>
      </c>
    </row>
    <row r="25177" spans="1:6" x14ac:dyDescent="0.3">
      <c r="A25177" s="336">
        <v>79052</v>
      </c>
      <c r="B25177" s="2" t="s">
        <v>295</v>
      </c>
      <c r="C25177" s="429">
        <v>9.4183129999999995</v>
      </c>
      <c r="D25177" s="429">
        <v>2.1127579999999999</v>
      </c>
      <c r="E25177" s="429">
        <v>7.305555</v>
      </c>
      <c r="F25177" s="429">
        <v>52.997163999999998</v>
      </c>
    </row>
    <row r="25178" spans="1:6" x14ac:dyDescent="0.3">
      <c r="A25178" s="336">
        <v>79056</v>
      </c>
      <c r="B25178" s="2" t="s">
        <v>295</v>
      </c>
      <c r="C25178" s="429">
        <v>9.8457059999999998</v>
      </c>
      <c r="D25178" s="429">
        <v>2.1631610000000001</v>
      </c>
      <c r="E25178" s="429">
        <v>7.6825449999999993</v>
      </c>
      <c r="F25178" s="429">
        <v>47.914242999999992</v>
      </c>
    </row>
    <row r="25179" spans="1:6" x14ac:dyDescent="0.3">
      <c r="A25179" s="336">
        <v>79057</v>
      </c>
      <c r="B25179" s="2" t="s">
        <v>295</v>
      </c>
      <c r="C25179" s="429">
        <v>9.7624300000000002</v>
      </c>
      <c r="D25179" s="429">
        <v>2.1247029999999998</v>
      </c>
      <c r="E25179" s="429">
        <v>7.6377269999999999</v>
      </c>
      <c r="F25179" s="429">
        <v>48.554613999999994</v>
      </c>
    </row>
    <row r="25180" spans="1:6" x14ac:dyDescent="0.3">
      <c r="A25180" s="336">
        <v>79058</v>
      </c>
      <c r="B25180" s="2" t="s">
        <v>295</v>
      </c>
      <c r="C25180" s="429">
        <v>9.6904109999999992</v>
      </c>
      <c r="D25180" s="429">
        <v>2.3927</v>
      </c>
      <c r="E25180" s="429">
        <v>7.2977109999999996</v>
      </c>
      <c r="F25180" s="429">
        <v>52.215008000000005</v>
      </c>
    </row>
    <row r="25181" spans="1:6" x14ac:dyDescent="0.3">
      <c r="A25181" s="336">
        <v>79059</v>
      </c>
      <c r="B25181" s="2" t="s">
        <v>295</v>
      </c>
      <c r="C25181" s="429">
        <v>9.8122340000000001</v>
      </c>
      <c r="D25181" s="429">
        <v>2.4145050000000001</v>
      </c>
      <c r="E25181" s="429">
        <v>7.397729</v>
      </c>
      <c r="F25181" s="429">
        <v>48.931370000000001</v>
      </c>
    </row>
    <row r="25182" spans="1:6" x14ac:dyDescent="0.3">
      <c r="A25182" s="336">
        <v>79061</v>
      </c>
      <c r="B25182" s="2" t="s">
        <v>295</v>
      </c>
      <c r="C25182" s="429">
        <v>9.8100500000000004</v>
      </c>
      <c r="D25182" s="429">
        <v>2.1997960000000001</v>
      </c>
      <c r="E25182" s="429">
        <v>7.6102540000000003</v>
      </c>
      <c r="F25182" s="429">
        <v>47.270090999999994</v>
      </c>
    </row>
    <row r="25183" spans="1:6" x14ac:dyDescent="0.3">
      <c r="A25183" s="336">
        <v>79062</v>
      </c>
      <c r="B25183" s="2" t="s">
        <v>295</v>
      </c>
      <c r="C25183" s="429">
        <v>9.7288350000000001</v>
      </c>
      <c r="D25183" s="429">
        <v>2.4367529999999999</v>
      </c>
      <c r="E25183" s="429">
        <v>7.2920820000000006</v>
      </c>
      <c r="F25183" s="429">
        <v>50.555663999999993</v>
      </c>
    </row>
    <row r="25184" spans="1:6" x14ac:dyDescent="0.3">
      <c r="A25184" s="336">
        <v>79063</v>
      </c>
      <c r="B25184" s="2" t="s">
        <v>295</v>
      </c>
      <c r="C25184" s="429">
        <v>9.3618550000000003</v>
      </c>
      <c r="D25184" s="429">
        <v>2.170442</v>
      </c>
      <c r="E25184" s="429">
        <v>7.1914130000000007</v>
      </c>
      <c r="F25184" s="429">
        <v>53.540861</v>
      </c>
    </row>
    <row r="25185" spans="1:6" x14ac:dyDescent="0.3">
      <c r="A25185" s="336">
        <v>79064</v>
      </c>
      <c r="B25185" s="2" t="s">
        <v>295</v>
      </c>
      <c r="C25185" s="429">
        <v>9.3378549999999994</v>
      </c>
      <c r="D25185" s="429">
        <v>2.0566749999999998</v>
      </c>
      <c r="E25185" s="429">
        <v>7.2811799999999991</v>
      </c>
      <c r="F25185" s="429">
        <v>54.827656999999988</v>
      </c>
    </row>
    <row r="25186" spans="1:6" x14ac:dyDescent="0.3">
      <c r="A25186" s="336">
        <v>79065</v>
      </c>
      <c r="B25186" s="2" t="s">
        <v>295</v>
      </c>
      <c r="C25186" s="429">
        <v>9.6950310000000002</v>
      </c>
      <c r="D25186" s="429">
        <v>2.3120400000000001</v>
      </c>
      <c r="E25186" s="429">
        <v>7.3829910000000005</v>
      </c>
      <c r="F25186" s="429">
        <v>48.425876000000002</v>
      </c>
    </row>
    <row r="25187" spans="1:6" x14ac:dyDescent="0.3">
      <c r="A25187" s="336">
        <v>79068</v>
      </c>
      <c r="B25187" s="2" t="s">
        <v>295</v>
      </c>
      <c r="C25187" s="429">
        <v>9.6964290000000002</v>
      </c>
      <c r="D25187" s="429">
        <v>2.3583400000000001</v>
      </c>
      <c r="E25187" s="429">
        <v>7.3380890000000001</v>
      </c>
      <c r="F25187" s="429">
        <v>50.760294000000009</v>
      </c>
    </row>
    <row r="25188" spans="1:6" x14ac:dyDescent="0.3">
      <c r="A25188" s="336">
        <v>79070</v>
      </c>
      <c r="B25188" s="2" t="s">
        <v>295</v>
      </c>
      <c r="C25188" s="429">
        <v>9.8185199999999995</v>
      </c>
      <c r="D25188" s="429">
        <v>2.4514140000000002</v>
      </c>
      <c r="E25188" s="429">
        <v>7.3671059999999997</v>
      </c>
      <c r="F25188" s="429">
        <v>48.990776000000011</v>
      </c>
    </row>
    <row r="25189" spans="1:6" x14ac:dyDescent="0.3">
      <c r="A25189" s="336">
        <v>79072</v>
      </c>
      <c r="B25189" s="2" t="s">
        <v>295</v>
      </c>
      <c r="C25189" s="429">
        <v>9.3783370000000001</v>
      </c>
      <c r="D25189" s="429">
        <v>2.0648049999999998</v>
      </c>
      <c r="E25189" s="429">
        <v>7.3135320000000004</v>
      </c>
      <c r="F25189" s="429">
        <v>53.627930000000006</v>
      </c>
    </row>
    <row r="25190" spans="1:6" x14ac:dyDescent="0.3">
      <c r="A25190" s="336">
        <v>79079</v>
      </c>
      <c r="B25190" s="2" t="s">
        <v>295</v>
      </c>
      <c r="C25190" s="429">
        <v>9.8564260000000008</v>
      </c>
      <c r="D25190" s="429">
        <v>1.932464</v>
      </c>
      <c r="E25190" s="429">
        <v>7.9239620000000013</v>
      </c>
      <c r="F25190" s="429">
        <v>47.828368000000005</v>
      </c>
    </row>
    <row r="25191" spans="1:6" x14ac:dyDescent="0.3">
      <c r="A25191" s="336">
        <v>79080</v>
      </c>
      <c r="B25191" s="2" t="s">
        <v>295</v>
      </c>
      <c r="C25191" s="429">
        <v>9.70946</v>
      </c>
      <c r="D25191" s="429">
        <v>2.3890790000000002</v>
      </c>
      <c r="E25191" s="429">
        <v>7.3203809999999994</v>
      </c>
      <c r="F25191" s="429">
        <v>49.681525000000001</v>
      </c>
    </row>
    <row r="25192" spans="1:6" x14ac:dyDescent="0.3">
      <c r="A25192" s="336">
        <v>79081</v>
      </c>
      <c r="B25192" s="2" t="s">
        <v>295</v>
      </c>
      <c r="C25192" s="429">
        <v>9.7913119999999996</v>
      </c>
      <c r="D25192" s="429">
        <v>2.4277090000000001</v>
      </c>
      <c r="E25192" s="429">
        <v>7.3636029999999995</v>
      </c>
      <c r="F25192" s="429">
        <v>50.208161000000004</v>
      </c>
    </row>
    <row r="25193" spans="1:6" x14ac:dyDescent="0.3">
      <c r="A25193" s="336">
        <v>79082</v>
      </c>
      <c r="B25193" s="2" t="s">
        <v>295</v>
      </c>
      <c r="C25193" s="429">
        <v>9.3409619999999993</v>
      </c>
      <c r="D25193" s="429">
        <v>2.0576319999999999</v>
      </c>
      <c r="E25193" s="429">
        <v>7.2833299999999994</v>
      </c>
      <c r="F25193" s="429">
        <v>55.022975999999993</v>
      </c>
    </row>
    <row r="25194" spans="1:6" x14ac:dyDescent="0.3">
      <c r="A25194" s="336">
        <v>79083</v>
      </c>
      <c r="B25194" s="2" t="s">
        <v>295</v>
      </c>
      <c r="C25194" s="429">
        <v>9.7748000000000008</v>
      </c>
      <c r="D25194" s="429">
        <v>2.4203009999999998</v>
      </c>
      <c r="E25194" s="429">
        <v>7.3544990000000006</v>
      </c>
      <c r="F25194" s="429">
        <v>50.627832999999988</v>
      </c>
    </row>
    <row r="25195" spans="1:6" x14ac:dyDescent="0.3">
      <c r="A25195" s="336">
        <v>79084</v>
      </c>
      <c r="B25195" s="2" t="s">
        <v>295</v>
      </c>
      <c r="C25195" s="429">
        <v>9.6254500000000007</v>
      </c>
      <c r="D25195" s="429">
        <v>2.4958100000000001</v>
      </c>
      <c r="E25195" s="429">
        <v>7.1296400000000002</v>
      </c>
      <c r="F25195" s="429">
        <v>50.489550999999992</v>
      </c>
    </row>
    <row r="25196" spans="1:6" x14ac:dyDescent="0.3">
      <c r="A25196" s="336">
        <v>79085</v>
      </c>
      <c r="B25196" s="2" t="s">
        <v>295</v>
      </c>
      <c r="C25196" s="429">
        <v>9.3990220000000004</v>
      </c>
      <c r="D25196" s="429">
        <v>2.2229260000000002</v>
      </c>
      <c r="E25196" s="429">
        <v>7.1760960000000003</v>
      </c>
      <c r="F25196" s="429">
        <v>54.103273000000002</v>
      </c>
    </row>
    <row r="25197" spans="1:6" x14ac:dyDescent="0.3">
      <c r="A25197" s="336">
        <v>79086</v>
      </c>
      <c r="B25197" s="2" t="s">
        <v>295</v>
      </c>
      <c r="C25197" s="429">
        <v>9.6452709999999993</v>
      </c>
      <c r="D25197" s="429">
        <v>2.4649920000000001</v>
      </c>
      <c r="E25197" s="429">
        <v>7.1802789999999987</v>
      </c>
      <c r="F25197" s="429">
        <v>50.828453999999994</v>
      </c>
    </row>
    <row r="25198" spans="1:6" x14ac:dyDescent="0.3">
      <c r="A25198" s="336">
        <v>79087</v>
      </c>
      <c r="B25198" s="2" t="s">
        <v>293</v>
      </c>
      <c r="C25198" s="429">
        <v>8.5691500000000005</v>
      </c>
      <c r="D25198" s="429">
        <v>1.9531750000000001</v>
      </c>
      <c r="E25198" s="429">
        <v>6.6159750000000006</v>
      </c>
      <c r="F25198" s="429">
        <v>50.812834000000002</v>
      </c>
    </row>
    <row r="25199" spans="1:6" x14ac:dyDescent="0.3">
      <c r="A25199" s="336">
        <v>79088</v>
      </c>
      <c r="B25199" s="2" t="s">
        <v>295</v>
      </c>
      <c r="C25199" s="429">
        <v>9.4392849999999999</v>
      </c>
      <c r="D25199" s="429">
        <v>2.1548970000000001</v>
      </c>
      <c r="E25199" s="429">
        <v>7.2843879999999999</v>
      </c>
      <c r="F25199" s="429">
        <v>52.758609999999997</v>
      </c>
    </row>
    <row r="25200" spans="1:6" x14ac:dyDescent="0.3">
      <c r="A25200" s="336">
        <v>79092</v>
      </c>
      <c r="B25200" s="2" t="s">
        <v>295</v>
      </c>
      <c r="C25200" s="429">
        <v>9.5598650000000003</v>
      </c>
      <c r="D25200" s="429">
        <v>2.4146779999999999</v>
      </c>
      <c r="E25200" s="429">
        <v>7.145187</v>
      </c>
      <c r="F25200" s="429">
        <v>53.697013000000013</v>
      </c>
    </row>
    <row r="25201" spans="1:6" x14ac:dyDescent="0.3">
      <c r="A25201" s="336">
        <v>79094</v>
      </c>
      <c r="B25201" s="2" t="s">
        <v>295</v>
      </c>
      <c r="C25201" s="429">
        <v>9.6083230000000004</v>
      </c>
      <c r="D25201" s="429">
        <v>2.144571</v>
      </c>
      <c r="E25201" s="429">
        <v>7.4637520000000004</v>
      </c>
      <c r="F25201" s="429">
        <v>52.541184999999999</v>
      </c>
    </row>
    <row r="25202" spans="1:6" x14ac:dyDescent="0.3">
      <c r="A25202" s="336">
        <v>79095</v>
      </c>
      <c r="B25202" s="2" t="s">
        <v>295</v>
      </c>
      <c r="C25202" s="429">
        <v>10.022823000000001</v>
      </c>
      <c r="D25202" s="429">
        <v>1.698188</v>
      </c>
      <c r="E25202" s="429">
        <v>8.3246350000000007</v>
      </c>
      <c r="F25202" s="429">
        <v>49.738906</v>
      </c>
    </row>
    <row r="25203" spans="1:6" x14ac:dyDescent="0.3">
      <c r="A25203" s="336">
        <v>79096</v>
      </c>
      <c r="B25203" s="2" t="s">
        <v>295</v>
      </c>
      <c r="C25203" s="429">
        <v>9.8292579999999994</v>
      </c>
      <c r="D25203" s="429">
        <v>1.92635</v>
      </c>
      <c r="E25203" s="429">
        <v>7.9029079999999992</v>
      </c>
      <c r="F25203" s="429">
        <v>47.107377</v>
      </c>
    </row>
    <row r="25204" spans="1:6" x14ac:dyDescent="0.3">
      <c r="A25204" s="336">
        <v>79097</v>
      </c>
      <c r="B25204" s="2" t="s">
        <v>295</v>
      </c>
      <c r="C25204" s="429">
        <v>9.6236920000000001</v>
      </c>
      <c r="D25204" s="429">
        <v>2.3674010000000001</v>
      </c>
      <c r="E25204" s="429">
        <v>7.256291</v>
      </c>
      <c r="F25204" s="429">
        <v>49.364229999999992</v>
      </c>
    </row>
    <row r="25205" spans="1:6" x14ac:dyDescent="0.3">
      <c r="A25205" s="336">
        <v>79098</v>
      </c>
      <c r="B25205" s="2" t="s">
        <v>295</v>
      </c>
      <c r="C25205" s="429">
        <v>9.488918</v>
      </c>
      <c r="D25205" s="429">
        <v>2.3603770000000002</v>
      </c>
      <c r="E25205" s="429">
        <v>7.1285410000000002</v>
      </c>
      <c r="F25205" s="429">
        <v>52.595456999999996</v>
      </c>
    </row>
    <row r="25206" spans="1:6" x14ac:dyDescent="0.3">
      <c r="A25206" s="336">
        <v>79101</v>
      </c>
      <c r="B25206" s="2" t="s">
        <v>295</v>
      </c>
      <c r="C25206" s="429">
        <v>9.6201190000000008</v>
      </c>
      <c r="D25206" s="429">
        <v>2.3229250000000001</v>
      </c>
      <c r="E25206" s="429">
        <v>7.2971940000000011</v>
      </c>
      <c r="F25206" s="429">
        <v>52.374860000000012</v>
      </c>
    </row>
    <row r="25207" spans="1:6" x14ac:dyDescent="0.3">
      <c r="A25207" s="336">
        <v>79102</v>
      </c>
      <c r="B25207" s="2" t="s">
        <v>295</v>
      </c>
      <c r="C25207" s="429">
        <v>9.6167400000000001</v>
      </c>
      <c r="D25207" s="429">
        <v>2.3214459999999999</v>
      </c>
      <c r="E25207" s="429">
        <v>7.2952940000000002</v>
      </c>
      <c r="F25207" s="429">
        <v>52.385031000000005</v>
      </c>
    </row>
    <row r="25208" spans="1:6" x14ac:dyDescent="0.3">
      <c r="A25208" s="336">
        <v>79103</v>
      </c>
      <c r="B25208" s="2" t="s">
        <v>295</v>
      </c>
      <c r="C25208" s="429">
        <v>9.6288590000000003</v>
      </c>
      <c r="D25208" s="429">
        <v>2.3171759999999999</v>
      </c>
      <c r="E25208" s="429">
        <v>7.3116830000000004</v>
      </c>
      <c r="F25208" s="429">
        <v>52.271291999999995</v>
      </c>
    </row>
    <row r="25209" spans="1:6" x14ac:dyDescent="0.3">
      <c r="A25209" s="336">
        <v>79104</v>
      </c>
      <c r="B25209" s="2" t="s">
        <v>295</v>
      </c>
      <c r="C25209" s="429">
        <v>9.644183</v>
      </c>
      <c r="D25209" s="429">
        <v>2.3265479999999998</v>
      </c>
      <c r="E25209" s="429">
        <v>7.3176350000000001</v>
      </c>
      <c r="F25209" s="429">
        <v>52.217620999999994</v>
      </c>
    </row>
    <row r="25210" spans="1:6" x14ac:dyDescent="0.3">
      <c r="A25210" s="336">
        <v>79106</v>
      </c>
      <c r="B25210" s="2" t="s">
        <v>295</v>
      </c>
      <c r="C25210" s="429">
        <v>9.5958690000000004</v>
      </c>
      <c r="D25210" s="429">
        <v>2.3191320000000002</v>
      </c>
      <c r="E25210" s="429">
        <v>7.2767370000000007</v>
      </c>
      <c r="F25210" s="429">
        <v>52.519937000000013</v>
      </c>
    </row>
    <row r="25211" spans="1:6" x14ac:dyDescent="0.3">
      <c r="A25211" s="336">
        <v>79107</v>
      </c>
      <c r="B25211" s="2" t="s">
        <v>295</v>
      </c>
      <c r="C25211" s="429">
        <v>9.6427510000000005</v>
      </c>
      <c r="D25211" s="429">
        <v>2.331969</v>
      </c>
      <c r="E25211" s="429">
        <v>7.3107820000000006</v>
      </c>
      <c r="F25211" s="429">
        <v>52.259014000000008</v>
      </c>
    </row>
    <row r="25212" spans="1:6" x14ac:dyDescent="0.3">
      <c r="A25212" s="336">
        <v>79108</v>
      </c>
      <c r="B25212" s="2" t="s">
        <v>295</v>
      </c>
      <c r="C25212" s="429">
        <v>9.7098720000000007</v>
      </c>
      <c r="D25212" s="429">
        <v>2.3401879999999999</v>
      </c>
      <c r="E25212" s="429">
        <v>7.3696840000000012</v>
      </c>
      <c r="F25212" s="429">
        <v>52.248714000000014</v>
      </c>
    </row>
    <row r="25213" spans="1:6" x14ac:dyDescent="0.3">
      <c r="A25213" s="336">
        <v>79109</v>
      </c>
      <c r="B25213" s="2" t="s">
        <v>295</v>
      </c>
      <c r="C25213" s="429">
        <v>9.5919129999999999</v>
      </c>
      <c r="D25213" s="429">
        <v>2.3131520000000001</v>
      </c>
      <c r="E25213" s="429">
        <v>7.2787609999999994</v>
      </c>
      <c r="F25213" s="429">
        <v>52.478806999999989</v>
      </c>
    </row>
    <row r="25214" spans="1:6" x14ac:dyDescent="0.3">
      <c r="A25214" s="336">
        <v>79110</v>
      </c>
      <c r="B25214" s="2" t="s">
        <v>295</v>
      </c>
      <c r="C25214" s="429">
        <v>9.5930610000000005</v>
      </c>
      <c r="D25214" s="429">
        <v>2.309688</v>
      </c>
      <c r="E25214" s="429">
        <v>7.283373000000001</v>
      </c>
      <c r="F25214" s="429">
        <v>52.438275999999995</v>
      </c>
    </row>
    <row r="25215" spans="1:6" x14ac:dyDescent="0.3">
      <c r="A25215" s="336">
        <v>79111</v>
      </c>
      <c r="B25215" s="2" t="s">
        <v>295</v>
      </c>
      <c r="C25215" s="429">
        <v>9.6663720000000009</v>
      </c>
      <c r="D25215" s="429">
        <v>2.3305500000000001</v>
      </c>
      <c r="E25215" s="429">
        <v>7.3358220000000003</v>
      </c>
      <c r="F25215" s="429">
        <v>51.815330000000003</v>
      </c>
    </row>
    <row r="25216" spans="1:6" x14ac:dyDescent="0.3">
      <c r="A25216" s="336">
        <v>79118</v>
      </c>
      <c r="B25216" s="2" t="s">
        <v>295</v>
      </c>
      <c r="C25216" s="429">
        <v>9.6291429999999991</v>
      </c>
      <c r="D25216" s="429">
        <v>2.2901410000000002</v>
      </c>
      <c r="E25216" s="429">
        <v>7.3390019999999989</v>
      </c>
      <c r="F25216" s="429">
        <v>52.151862000000001</v>
      </c>
    </row>
    <row r="25217" spans="1:6" x14ac:dyDescent="0.3">
      <c r="A25217" s="336">
        <v>79119</v>
      </c>
      <c r="B25217" s="2" t="s">
        <v>295</v>
      </c>
      <c r="C25217" s="429">
        <v>9.4870169999999998</v>
      </c>
      <c r="D25217" s="429">
        <v>2.3209569999999999</v>
      </c>
      <c r="E25217" s="429">
        <v>7.1660599999999999</v>
      </c>
      <c r="F25217" s="429">
        <v>52.536717000000003</v>
      </c>
    </row>
    <row r="25218" spans="1:6" x14ac:dyDescent="0.3">
      <c r="A25218" s="336">
        <v>79121</v>
      </c>
      <c r="B25218" s="2" t="s">
        <v>295</v>
      </c>
      <c r="C25218" s="429">
        <v>9.5554659999999991</v>
      </c>
      <c r="D25218" s="429">
        <v>2.3144290000000001</v>
      </c>
      <c r="E25218" s="429">
        <v>7.2410369999999986</v>
      </c>
      <c r="F25218" s="429">
        <v>52.540692999999997</v>
      </c>
    </row>
    <row r="25219" spans="1:6" x14ac:dyDescent="0.3">
      <c r="A25219" s="336">
        <v>79124</v>
      </c>
      <c r="B25219" s="2" t="s">
        <v>295</v>
      </c>
      <c r="C25219" s="429">
        <v>9.6384830000000008</v>
      </c>
      <c r="D25219" s="429">
        <v>2.3355100000000002</v>
      </c>
      <c r="E25219" s="429">
        <v>7.3029730000000006</v>
      </c>
      <c r="F25219" s="429">
        <v>52.986449</v>
      </c>
    </row>
    <row r="25220" spans="1:6" x14ac:dyDescent="0.3">
      <c r="A25220" s="336">
        <v>79201</v>
      </c>
      <c r="B25220" s="2" t="s">
        <v>295</v>
      </c>
      <c r="C25220" s="429">
        <v>10.240088999999999</v>
      </c>
      <c r="D25220" s="429">
        <v>1.47655</v>
      </c>
      <c r="E25220" s="429">
        <v>8.7635389999999997</v>
      </c>
      <c r="F25220" s="429">
        <v>53.214038999999985</v>
      </c>
    </row>
    <row r="25221" spans="1:6" x14ac:dyDescent="0.3">
      <c r="A25221" s="336">
        <v>79220</v>
      </c>
      <c r="B25221" s="2" t="s">
        <v>295</v>
      </c>
      <c r="C25221" s="429">
        <v>9.8341779999999996</v>
      </c>
      <c r="D25221" s="429">
        <v>1.6529320000000001</v>
      </c>
      <c r="E25221" s="429">
        <v>8.1812459999999998</v>
      </c>
      <c r="F25221" s="429">
        <v>53.665898000000027</v>
      </c>
    </row>
    <row r="25222" spans="1:6" x14ac:dyDescent="0.3">
      <c r="A25222" s="336">
        <v>79225</v>
      </c>
      <c r="B25222" s="2" t="s">
        <v>295</v>
      </c>
      <c r="C25222" s="429">
        <v>10.250297</v>
      </c>
      <c r="D25222" s="429">
        <v>1.751824</v>
      </c>
      <c r="E25222" s="429">
        <v>8.4984730000000006</v>
      </c>
      <c r="F25222" s="429">
        <v>48.915420000000005</v>
      </c>
    </row>
    <row r="25223" spans="1:6" x14ac:dyDescent="0.3">
      <c r="A25223" s="336">
        <v>79226</v>
      </c>
      <c r="B25223" s="2" t="s">
        <v>295</v>
      </c>
      <c r="C25223" s="429">
        <v>9.8244539999999994</v>
      </c>
      <c r="D25223" s="429">
        <v>1.969098</v>
      </c>
      <c r="E25223" s="429">
        <v>7.8553559999999996</v>
      </c>
      <c r="F25223" s="429">
        <v>50.874861999999979</v>
      </c>
    </row>
    <row r="25224" spans="1:6" x14ac:dyDescent="0.3">
      <c r="A25224" s="336">
        <v>79227</v>
      </c>
      <c r="B25224" s="2" t="s">
        <v>295</v>
      </c>
      <c r="C25224" s="429">
        <v>10.26103</v>
      </c>
      <c r="D25224" s="429">
        <v>1.6629229999999999</v>
      </c>
      <c r="E25224" s="429">
        <v>8.5981070000000006</v>
      </c>
      <c r="F25224" s="429">
        <v>50.92525400000001</v>
      </c>
    </row>
    <row r="25225" spans="1:6" x14ac:dyDescent="0.3">
      <c r="A25225" s="336">
        <v>79229</v>
      </c>
      <c r="B25225" s="2" t="s">
        <v>295</v>
      </c>
      <c r="C25225" s="429">
        <v>9.8675160000000002</v>
      </c>
      <c r="D25225" s="429">
        <v>1.625626</v>
      </c>
      <c r="E25225" s="429">
        <v>8.2418899999999997</v>
      </c>
      <c r="F25225" s="429">
        <v>54.297533999999992</v>
      </c>
    </row>
    <row r="25226" spans="1:6" x14ac:dyDescent="0.3">
      <c r="A25226" s="336">
        <v>79230</v>
      </c>
      <c r="B25226" s="2" t="s">
        <v>295</v>
      </c>
      <c r="C25226" s="429">
        <v>10.187744</v>
      </c>
      <c r="D25226" s="429">
        <v>1.569261</v>
      </c>
      <c r="E25226" s="429">
        <v>8.6184830000000012</v>
      </c>
      <c r="F25226" s="429">
        <v>50.894413</v>
      </c>
    </row>
    <row r="25227" spans="1:6" x14ac:dyDescent="0.3">
      <c r="A25227" s="336">
        <v>79234</v>
      </c>
      <c r="B25227" s="2" t="s">
        <v>295</v>
      </c>
      <c r="C25227" s="429">
        <v>9.7780649999999998</v>
      </c>
      <c r="D25227" s="429">
        <v>1.7270890000000001</v>
      </c>
      <c r="E25227" s="429">
        <v>8.0509760000000004</v>
      </c>
      <c r="F25227" s="429">
        <v>53.881512999999998</v>
      </c>
    </row>
    <row r="25228" spans="1:6" x14ac:dyDescent="0.3">
      <c r="A25228" s="336">
        <v>79235</v>
      </c>
      <c r="B25228" s="2" t="s">
        <v>295</v>
      </c>
      <c r="C25228" s="429">
        <v>9.461157</v>
      </c>
      <c r="D25228" s="429">
        <v>1.9032039999999999</v>
      </c>
      <c r="E25228" s="429">
        <v>7.5579530000000004</v>
      </c>
      <c r="F25228" s="429">
        <v>52.743379000000004</v>
      </c>
    </row>
    <row r="25229" spans="1:6" x14ac:dyDescent="0.3">
      <c r="A25229" s="336">
        <v>79237</v>
      </c>
      <c r="B25229" s="2" t="s">
        <v>295</v>
      </c>
      <c r="C25229" s="429">
        <v>9.9810759999999998</v>
      </c>
      <c r="D25229" s="429">
        <v>1.764597</v>
      </c>
      <c r="E25229" s="429">
        <v>8.2164789999999996</v>
      </c>
      <c r="F25229" s="429">
        <v>51.798458999999994</v>
      </c>
    </row>
    <row r="25230" spans="1:6" x14ac:dyDescent="0.3">
      <c r="A25230" s="336">
        <v>79239</v>
      </c>
      <c r="B25230" s="2" t="s">
        <v>295</v>
      </c>
      <c r="C25230" s="429">
        <v>10.079606999999999</v>
      </c>
      <c r="D25230" s="429">
        <v>1.6274569999999999</v>
      </c>
      <c r="E25230" s="429">
        <v>8.4521499999999996</v>
      </c>
      <c r="F25230" s="429">
        <v>54.205811999999987</v>
      </c>
    </row>
    <row r="25231" spans="1:6" x14ac:dyDescent="0.3">
      <c r="A25231" s="336">
        <v>79240</v>
      </c>
      <c r="B25231" s="2" t="s">
        <v>295</v>
      </c>
      <c r="C25231" s="429">
        <v>9.9649629999999991</v>
      </c>
      <c r="D25231" s="429">
        <v>1.7856810000000001</v>
      </c>
      <c r="E25231" s="429">
        <v>8.1792819999999988</v>
      </c>
      <c r="F25231" s="429">
        <v>51.444497999999996</v>
      </c>
    </row>
    <row r="25232" spans="1:6" x14ac:dyDescent="0.3">
      <c r="A25232" s="336">
        <v>79241</v>
      </c>
      <c r="B25232" s="2" t="s">
        <v>295</v>
      </c>
      <c r="C25232" s="429">
        <v>9.5058799999999994</v>
      </c>
      <c r="D25232" s="429">
        <v>1.956469</v>
      </c>
      <c r="E25232" s="429">
        <v>7.5494109999999992</v>
      </c>
      <c r="F25232" s="429">
        <v>52.454896999999974</v>
      </c>
    </row>
    <row r="25233" spans="1:6" x14ac:dyDescent="0.3">
      <c r="A25233" s="336">
        <v>79243</v>
      </c>
      <c r="B25233" s="2" t="s">
        <v>295</v>
      </c>
      <c r="C25233" s="429">
        <v>9.6310040000000008</v>
      </c>
      <c r="D25233" s="429">
        <v>1.7610870000000001</v>
      </c>
      <c r="E25233" s="429">
        <v>7.8699170000000009</v>
      </c>
      <c r="F25233" s="429">
        <v>52.799103000000009</v>
      </c>
    </row>
    <row r="25234" spans="1:6" x14ac:dyDescent="0.3">
      <c r="A25234" s="336">
        <v>79244</v>
      </c>
      <c r="B25234" s="2" t="s">
        <v>295</v>
      </c>
      <c r="C25234" s="429">
        <v>9.9418790000000001</v>
      </c>
      <c r="D25234" s="429">
        <v>1.59877</v>
      </c>
      <c r="E25234" s="429">
        <v>8.3431090000000001</v>
      </c>
      <c r="F25234" s="429">
        <v>54.536452999999987</v>
      </c>
    </row>
    <row r="25235" spans="1:6" x14ac:dyDescent="0.3">
      <c r="A25235" s="336">
        <v>79245</v>
      </c>
      <c r="B25235" s="2" t="s">
        <v>295</v>
      </c>
      <c r="C25235" s="429">
        <v>10.153138</v>
      </c>
      <c r="D25235" s="429">
        <v>1.5250760000000001</v>
      </c>
      <c r="E25235" s="429">
        <v>8.6280619999999999</v>
      </c>
      <c r="F25235" s="429">
        <v>53.920162999999988</v>
      </c>
    </row>
    <row r="25236" spans="1:6" x14ac:dyDescent="0.3">
      <c r="A25236" s="336">
        <v>79247</v>
      </c>
      <c r="B25236" s="2" t="s">
        <v>295</v>
      </c>
      <c r="C25236" s="429">
        <v>10.275195999999999</v>
      </c>
      <c r="D25236" s="429">
        <v>1.664819</v>
      </c>
      <c r="E25236" s="429">
        <v>8.6103769999999997</v>
      </c>
      <c r="F25236" s="429">
        <v>48.197958000000007</v>
      </c>
    </row>
    <row r="25237" spans="1:6" x14ac:dyDescent="0.3">
      <c r="A25237" s="336">
        <v>79248</v>
      </c>
      <c r="B25237" s="2" t="s">
        <v>295</v>
      </c>
      <c r="C25237" s="429">
        <v>10.168369</v>
      </c>
      <c r="D25237" s="429">
        <v>1.5379149999999999</v>
      </c>
      <c r="E25237" s="429">
        <v>8.6304540000000003</v>
      </c>
      <c r="F25237" s="429">
        <v>53.912779</v>
      </c>
    </row>
    <row r="25238" spans="1:6" x14ac:dyDescent="0.3">
      <c r="A25238" s="336">
        <v>79250</v>
      </c>
      <c r="B25238" s="2" t="s">
        <v>295</v>
      </c>
      <c r="C25238" s="429">
        <v>9.3679369999999995</v>
      </c>
      <c r="D25238" s="429">
        <v>1.954366</v>
      </c>
      <c r="E25238" s="429">
        <v>7.4135709999999992</v>
      </c>
      <c r="F25238" s="429">
        <v>54.069272000000012</v>
      </c>
    </row>
    <row r="25239" spans="1:6" x14ac:dyDescent="0.3">
      <c r="A25239" s="336">
        <v>79251</v>
      </c>
      <c r="B25239" s="2" t="s">
        <v>295</v>
      </c>
      <c r="C25239" s="429">
        <v>10.030004999999999</v>
      </c>
      <c r="D25239" s="429">
        <v>1.720683</v>
      </c>
      <c r="E25239" s="429">
        <v>8.3093219999999999</v>
      </c>
      <c r="F25239" s="429">
        <v>50.970344999999988</v>
      </c>
    </row>
    <row r="25240" spans="1:6" x14ac:dyDescent="0.3">
      <c r="A25240" s="336">
        <v>79252</v>
      </c>
      <c r="B25240" s="2" t="s">
        <v>295</v>
      </c>
      <c r="C25240" s="429">
        <v>10.246212</v>
      </c>
      <c r="D25240" s="429">
        <v>1.732809</v>
      </c>
      <c r="E25240" s="429">
        <v>8.5134030000000003</v>
      </c>
      <c r="F25240" s="429">
        <v>50.529330000000009</v>
      </c>
    </row>
    <row r="25241" spans="1:6" x14ac:dyDescent="0.3">
      <c r="A25241" s="336">
        <v>79255</v>
      </c>
      <c r="B25241" s="2" t="s">
        <v>295</v>
      </c>
      <c r="C25241" s="429">
        <v>9.8794229999999992</v>
      </c>
      <c r="D25241" s="429">
        <v>1.7802929999999999</v>
      </c>
      <c r="E25241" s="429">
        <v>8.0991299999999988</v>
      </c>
      <c r="F25241" s="429">
        <v>53.889038999999997</v>
      </c>
    </row>
    <row r="25242" spans="1:6" x14ac:dyDescent="0.3">
      <c r="A25242" s="336">
        <v>79256</v>
      </c>
      <c r="B25242" s="2" t="s">
        <v>295</v>
      </c>
      <c r="C25242" s="429">
        <v>9.8346309999999999</v>
      </c>
      <c r="D25242" s="429">
        <v>1.6592389999999999</v>
      </c>
      <c r="E25242" s="429">
        <v>8.1753920000000004</v>
      </c>
      <c r="F25242" s="429">
        <v>53.637697999999993</v>
      </c>
    </row>
    <row r="25243" spans="1:6" x14ac:dyDescent="0.3">
      <c r="A25243" s="336">
        <v>79257</v>
      </c>
      <c r="B25243" s="2" t="s">
        <v>295</v>
      </c>
      <c r="C25243" s="429">
        <v>9.6466329999999996</v>
      </c>
      <c r="D25243" s="429">
        <v>1.9701569999999999</v>
      </c>
      <c r="E25243" s="429">
        <v>7.6764759999999992</v>
      </c>
      <c r="F25243" s="429">
        <v>52.740730000000013</v>
      </c>
    </row>
    <row r="25244" spans="1:6" x14ac:dyDescent="0.3">
      <c r="A25244" s="336">
        <v>79259</v>
      </c>
      <c r="B25244" s="2" t="s">
        <v>295</v>
      </c>
      <c r="C25244" s="429">
        <v>10.190630000000001</v>
      </c>
      <c r="D25244" s="429">
        <v>1.421089</v>
      </c>
      <c r="E25244" s="429">
        <v>8.7695410000000003</v>
      </c>
      <c r="F25244" s="429">
        <v>54.877820000000014</v>
      </c>
    </row>
    <row r="25245" spans="1:6" x14ac:dyDescent="0.3">
      <c r="A25245" s="336">
        <v>79261</v>
      </c>
      <c r="B25245" s="2" t="s">
        <v>295</v>
      </c>
      <c r="C25245" s="429">
        <v>10.108241</v>
      </c>
      <c r="D25245" s="429">
        <v>1.5261</v>
      </c>
      <c r="E25245" s="429">
        <v>8.582141</v>
      </c>
      <c r="F25245" s="429">
        <v>54.992314999999991</v>
      </c>
    </row>
    <row r="25246" spans="1:6" x14ac:dyDescent="0.3">
      <c r="A25246" s="336">
        <v>79311</v>
      </c>
      <c r="B25246" s="2" t="s">
        <v>295</v>
      </c>
      <c r="C25246" s="429">
        <v>9.329053</v>
      </c>
      <c r="D25246" s="429">
        <v>1.970513</v>
      </c>
      <c r="E25246" s="429">
        <v>7.3585399999999996</v>
      </c>
      <c r="F25246" s="429">
        <v>54.959240999999999</v>
      </c>
    </row>
    <row r="25247" spans="1:6" x14ac:dyDescent="0.3">
      <c r="A25247" s="336">
        <v>79312</v>
      </c>
      <c r="B25247" s="2" t="s">
        <v>295</v>
      </c>
      <c r="C25247" s="429">
        <v>9.3157560000000004</v>
      </c>
      <c r="D25247" s="429">
        <v>1.9775940000000001</v>
      </c>
      <c r="E25247" s="429">
        <v>7.3381620000000005</v>
      </c>
      <c r="F25247" s="429">
        <v>56.676301000000002</v>
      </c>
    </row>
    <row r="25248" spans="1:6" x14ac:dyDescent="0.3">
      <c r="A25248" s="336">
        <v>79313</v>
      </c>
      <c r="B25248" s="2" t="s">
        <v>295</v>
      </c>
      <c r="C25248" s="429">
        <v>9.3594240000000006</v>
      </c>
      <c r="D25248" s="429">
        <v>1.9310780000000001</v>
      </c>
      <c r="E25248" s="429">
        <v>7.4283460000000003</v>
      </c>
      <c r="F25248" s="429">
        <v>56.638452000000001</v>
      </c>
    </row>
    <row r="25249" spans="1:6" x14ac:dyDescent="0.3">
      <c r="A25249" s="336">
        <v>79316</v>
      </c>
      <c r="B25249" s="2" t="s">
        <v>295</v>
      </c>
      <c r="C25249" s="429">
        <v>9.4284909999999993</v>
      </c>
      <c r="D25249" s="429">
        <v>1.864984</v>
      </c>
      <c r="E25249" s="429">
        <v>7.5635069999999995</v>
      </c>
      <c r="F25249" s="429">
        <v>59.371179000000012</v>
      </c>
    </row>
    <row r="25250" spans="1:6" x14ac:dyDescent="0.3">
      <c r="A25250" s="336">
        <v>79320</v>
      </c>
      <c r="B25250" s="2" t="s">
        <v>295</v>
      </c>
      <c r="C25250" s="429">
        <v>9.3051449999999996</v>
      </c>
      <c r="D25250" s="429">
        <v>1.986764</v>
      </c>
      <c r="E25250" s="429">
        <v>7.3183809999999996</v>
      </c>
      <c r="F25250" s="429">
        <v>57.265357999999999</v>
      </c>
    </row>
    <row r="25251" spans="1:6" x14ac:dyDescent="0.3">
      <c r="A25251" s="336">
        <v>79322</v>
      </c>
      <c r="B25251" s="2" t="s">
        <v>295</v>
      </c>
      <c r="C25251" s="429">
        <v>9.5671900000000001</v>
      </c>
      <c r="D25251" s="429">
        <v>1.7416739999999999</v>
      </c>
      <c r="E25251" s="429">
        <v>7.8255160000000004</v>
      </c>
      <c r="F25251" s="429">
        <v>54.063810000000004</v>
      </c>
    </row>
    <row r="25252" spans="1:6" x14ac:dyDescent="0.3">
      <c r="A25252" s="336">
        <v>79323</v>
      </c>
      <c r="B25252" s="2" t="s">
        <v>293</v>
      </c>
      <c r="C25252" s="429">
        <v>9.6666629999999998</v>
      </c>
      <c r="D25252" s="429">
        <v>1.994462</v>
      </c>
      <c r="E25252" s="429">
        <v>7.6722009999999994</v>
      </c>
      <c r="F25252" s="429">
        <v>60.727225000000004</v>
      </c>
    </row>
    <row r="25253" spans="1:6" x14ac:dyDescent="0.3">
      <c r="A25253" s="336">
        <v>79324</v>
      </c>
      <c r="B25253" s="2" t="s">
        <v>295</v>
      </c>
      <c r="C25253" s="429">
        <v>9.3202529999999992</v>
      </c>
      <c r="D25253" s="429">
        <v>2.0074480000000001</v>
      </c>
      <c r="E25253" s="429">
        <v>7.3128049999999991</v>
      </c>
      <c r="F25253" s="429">
        <v>57.496344999999998</v>
      </c>
    </row>
    <row r="25254" spans="1:6" x14ac:dyDescent="0.3">
      <c r="A25254" s="336">
        <v>79325</v>
      </c>
      <c r="B25254" s="2" t="s">
        <v>295</v>
      </c>
      <c r="C25254" s="429">
        <v>9.2875449999999997</v>
      </c>
      <c r="D25254" s="429">
        <v>2.1342599999999998</v>
      </c>
      <c r="E25254" s="429">
        <v>7.1532850000000003</v>
      </c>
      <c r="F25254" s="429">
        <v>55.526894000000006</v>
      </c>
    </row>
    <row r="25255" spans="1:6" x14ac:dyDescent="0.3">
      <c r="A25255" s="336">
        <v>79326</v>
      </c>
      <c r="B25255" s="2" t="s">
        <v>295</v>
      </c>
      <c r="C25255" s="429">
        <v>9.3079199999999993</v>
      </c>
      <c r="D25255" s="429">
        <v>2.0198480000000001</v>
      </c>
      <c r="E25255" s="429">
        <v>7.2880719999999997</v>
      </c>
      <c r="F25255" s="429">
        <v>55.499368999999994</v>
      </c>
    </row>
    <row r="25256" spans="1:6" x14ac:dyDescent="0.3">
      <c r="A25256" s="336">
        <v>79329</v>
      </c>
      <c r="B25256" s="2" t="s">
        <v>295</v>
      </c>
      <c r="C25256" s="429">
        <v>9.3050599999999992</v>
      </c>
      <c r="D25256" s="429">
        <v>1.88853</v>
      </c>
      <c r="E25256" s="429">
        <v>7.416529999999999</v>
      </c>
      <c r="F25256" s="429">
        <v>54.581430999999981</v>
      </c>
    </row>
    <row r="25257" spans="1:6" x14ac:dyDescent="0.3">
      <c r="A25257" s="336">
        <v>79331</v>
      </c>
      <c r="B25257" s="2" t="s">
        <v>295</v>
      </c>
      <c r="C25257" s="429">
        <v>9.6052949999999999</v>
      </c>
      <c r="D25257" s="429">
        <v>1.6304419999999999</v>
      </c>
      <c r="E25257" s="429">
        <v>7.9748529999999995</v>
      </c>
      <c r="F25257" s="429">
        <v>60.318987</v>
      </c>
    </row>
    <row r="25258" spans="1:6" x14ac:dyDescent="0.3">
      <c r="A25258" s="336">
        <v>79336</v>
      </c>
      <c r="B25258" s="2" t="s">
        <v>295</v>
      </c>
      <c r="C25258" s="429">
        <v>9.3357449999999993</v>
      </c>
      <c r="D25258" s="429">
        <v>1.9398850000000001</v>
      </c>
      <c r="E25258" s="429">
        <v>7.395859999999999</v>
      </c>
      <c r="F25258" s="429">
        <v>57.624074999999991</v>
      </c>
    </row>
    <row r="25259" spans="1:6" x14ac:dyDescent="0.3">
      <c r="A25259" s="336">
        <v>79339</v>
      </c>
      <c r="B25259" s="2" t="s">
        <v>295</v>
      </c>
      <c r="C25259" s="429">
        <v>9.3424259999999997</v>
      </c>
      <c r="D25259" s="429">
        <v>1.9703820000000001</v>
      </c>
      <c r="E25259" s="429">
        <v>7.3720439999999998</v>
      </c>
      <c r="F25259" s="429">
        <v>56.214324000000019</v>
      </c>
    </row>
    <row r="25260" spans="1:6" x14ac:dyDescent="0.3">
      <c r="A25260" s="336">
        <v>79342</v>
      </c>
      <c r="B25260" s="2" t="s">
        <v>295</v>
      </c>
      <c r="C25260" s="429">
        <v>9.5209109999999999</v>
      </c>
      <c r="D25260" s="429">
        <v>1.8303769999999999</v>
      </c>
      <c r="E25260" s="429">
        <v>7.6905339999999995</v>
      </c>
      <c r="F25260" s="429">
        <v>60.899872000000009</v>
      </c>
    </row>
    <row r="25261" spans="1:6" x14ac:dyDescent="0.3">
      <c r="A25261" s="336">
        <v>79343</v>
      </c>
      <c r="B25261" s="2" t="s">
        <v>295</v>
      </c>
      <c r="C25261" s="429">
        <v>9.4478519999999993</v>
      </c>
      <c r="D25261" s="429">
        <v>1.803134</v>
      </c>
      <c r="E25261" s="429">
        <v>7.6447179999999992</v>
      </c>
      <c r="F25261" s="429">
        <v>54.923437</v>
      </c>
    </row>
    <row r="25262" spans="1:6" x14ac:dyDescent="0.3">
      <c r="A25262" s="336">
        <v>79344</v>
      </c>
      <c r="B25262" s="2" t="s">
        <v>293</v>
      </c>
      <c r="C25262" s="429">
        <v>9.462866</v>
      </c>
      <c r="D25262" s="429">
        <v>2.1944080000000001</v>
      </c>
      <c r="E25262" s="429">
        <v>7.2684579999999999</v>
      </c>
      <c r="F25262" s="429">
        <v>57.641484000000005</v>
      </c>
    </row>
    <row r="25263" spans="1:6" x14ac:dyDescent="0.3">
      <c r="A25263" s="336">
        <v>79345</v>
      </c>
      <c r="B25263" s="2" t="s">
        <v>295</v>
      </c>
      <c r="C25263" s="429">
        <v>9.3581850000000006</v>
      </c>
      <c r="D25263" s="429">
        <v>1.907413</v>
      </c>
      <c r="E25263" s="429">
        <v>7.4507720000000006</v>
      </c>
      <c r="F25263" s="429">
        <v>58.327530000000003</v>
      </c>
    </row>
    <row r="25264" spans="1:6" x14ac:dyDescent="0.3">
      <c r="A25264" s="336">
        <v>79346</v>
      </c>
      <c r="B25264" s="2" t="s">
        <v>293</v>
      </c>
      <c r="C25264" s="429">
        <v>9.4590119999999995</v>
      </c>
      <c r="D25264" s="429">
        <v>2.1552210000000001</v>
      </c>
      <c r="E25264" s="429">
        <v>7.3037909999999995</v>
      </c>
      <c r="F25264" s="429">
        <v>58.129413999999997</v>
      </c>
    </row>
    <row r="25265" spans="1:6" x14ac:dyDescent="0.3">
      <c r="A25265" s="336">
        <v>79347</v>
      </c>
      <c r="B25265" s="2" t="s">
        <v>295</v>
      </c>
      <c r="C25265" s="429">
        <v>9.3011920000000003</v>
      </c>
      <c r="D25265" s="429">
        <v>2.0566979999999999</v>
      </c>
      <c r="E25265" s="429">
        <v>7.2444940000000004</v>
      </c>
      <c r="F25265" s="429">
        <v>56.687569000000011</v>
      </c>
    </row>
    <row r="25266" spans="1:6" x14ac:dyDescent="0.3">
      <c r="A25266" s="336">
        <v>79351</v>
      </c>
      <c r="B25266" s="2" t="s">
        <v>295</v>
      </c>
      <c r="C25266" s="429">
        <v>9.4975450000000006</v>
      </c>
      <c r="D25266" s="429">
        <v>1.7268140000000001</v>
      </c>
      <c r="E25266" s="429">
        <v>7.7707310000000005</v>
      </c>
      <c r="F25266" s="429">
        <v>58.395298000000011</v>
      </c>
    </row>
    <row r="25267" spans="1:6" x14ac:dyDescent="0.3">
      <c r="A25267" s="336">
        <v>79353</v>
      </c>
      <c r="B25267" s="2" t="s">
        <v>295</v>
      </c>
      <c r="C25267" s="429">
        <v>9.3035759999999996</v>
      </c>
      <c r="D25267" s="429">
        <v>1.9701409999999999</v>
      </c>
      <c r="E25267" s="429">
        <v>7.3334349999999997</v>
      </c>
      <c r="F25267" s="429">
        <v>57.419672999999996</v>
      </c>
    </row>
    <row r="25268" spans="1:6" x14ac:dyDescent="0.3">
      <c r="A25268" s="336">
        <v>79355</v>
      </c>
      <c r="B25268" s="2" t="s">
        <v>293</v>
      </c>
      <c r="C25268" s="429">
        <v>9.581607</v>
      </c>
      <c r="D25268" s="429">
        <v>2.045852</v>
      </c>
      <c r="E25268" s="429">
        <v>7.535755</v>
      </c>
      <c r="F25268" s="429">
        <v>59.680530999999988</v>
      </c>
    </row>
    <row r="25269" spans="1:6" x14ac:dyDescent="0.3">
      <c r="A25269" s="336">
        <v>79356</v>
      </c>
      <c r="B25269" s="2" t="s">
        <v>295</v>
      </c>
      <c r="C25269" s="429">
        <v>9.6969940000000001</v>
      </c>
      <c r="D25269" s="429">
        <v>1.5989869999999999</v>
      </c>
      <c r="E25269" s="429">
        <v>8.0980070000000008</v>
      </c>
      <c r="F25269" s="429">
        <v>57.532957000000003</v>
      </c>
    </row>
    <row r="25270" spans="1:6" x14ac:dyDescent="0.3">
      <c r="A25270" s="336">
        <v>79357</v>
      </c>
      <c r="B25270" s="2" t="s">
        <v>295</v>
      </c>
      <c r="C25270" s="429">
        <v>9.5127199999999998</v>
      </c>
      <c r="D25270" s="429">
        <v>1.767827</v>
      </c>
      <c r="E25270" s="429">
        <v>7.7448929999999994</v>
      </c>
      <c r="F25270" s="429">
        <v>54.626249999999992</v>
      </c>
    </row>
    <row r="25271" spans="1:6" x14ac:dyDescent="0.3">
      <c r="A25271" s="336">
        <v>79358</v>
      </c>
      <c r="B25271" s="2" t="s">
        <v>295</v>
      </c>
      <c r="C25271" s="429">
        <v>9.3364019999999996</v>
      </c>
      <c r="D25271" s="429">
        <v>1.897302</v>
      </c>
      <c r="E25271" s="429">
        <v>7.4390999999999998</v>
      </c>
      <c r="F25271" s="429">
        <v>57.393055999999987</v>
      </c>
    </row>
    <row r="25272" spans="1:6" x14ac:dyDescent="0.3">
      <c r="A25272" s="336">
        <v>79359</v>
      </c>
      <c r="B25272" s="2" t="s">
        <v>295</v>
      </c>
      <c r="C25272" s="429">
        <v>9.5142690000000005</v>
      </c>
      <c r="D25272" s="429">
        <v>1.826894</v>
      </c>
      <c r="E25272" s="429">
        <v>7.6873750000000003</v>
      </c>
      <c r="F25272" s="429">
        <v>61.209079999999993</v>
      </c>
    </row>
    <row r="25273" spans="1:6" x14ac:dyDescent="0.3">
      <c r="A25273" s="336">
        <v>79360</v>
      </c>
      <c r="B25273" s="2" t="s">
        <v>293</v>
      </c>
      <c r="C25273" s="429">
        <v>9.7728870000000008</v>
      </c>
      <c r="D25273" s="429">
        <v>1.8450660000000001</v>
      </c>
      <c r="E25273" s="429">
        <v>7.9278210000000007</v>
      </c>
      <c r="F25273" s="429">
        <v>62.527996999999999</v>
      </c>
    </row>
    <row r="25274" spans="1:6" x14ac:dyDescent="0.3">
      <c r="A25274" s="336">
        <v>79363</v>
      </c>
      <c r="B25274" s="2" t="s">
        <v>295</v>
      </c>
      <c r="C25274" s="429">
        <v>9.3262680000000007</v>
      </c>
      <c r="D25274" s="429">
        <v>1.918809</v>
      </c>
      <c r="E25274" s="429">
        <v>7.4074590000000011</v>
      </c>
      <c r="F25274" s="429">
        <v>56.016096999999981</v>
      </c>
    </row>
    <row r="25275" spans="1:6" x14ac:dyDescent="0.3">
      <c r="A25275" s="336">
        <v>79364</v>
      </c>
      <c r="B25275" s="2" t="s">
        <v>295</v>
      </c>
      <c r="C25275" s="429">
        <v>9.3970889999999994</v>
      </c>
      <c r="D25275" s="429">
        <v>1.8126880000000001</v>
      </c>
      <c r="E25275" s="429">
        <v>7.5844009999999997</v>
      </c>
      <c r="F25275" s="429">
        <v>55.779053000000012</v>
      </c>
    </row>
    <row r="25276" spans="1:6" x14ac:dyDescent="0.3">
      <c r="A25276" s="336">
        <v>79366</v>
      </c>
      <c r="B25276" s="2" t="s">
        <v>295</v>
      </c>
      <c r="C25276" s="429">
        <v>9.3541220000000003</v>
      </c>
      <c r="D25276" s="429">
        <v>1.831394</v>
      </c>
      <c r="E25276" s="429">
        <v>7.5227280000000007</v>
      </c>
      <c r="F25276" s="429">
        <v>55.65989500000002</v>
      </c>
    </row>
    <row r="25277" spans="1:6" x14ac:dyDescent="0.3">
      <c r="A25277" s="336">
        <v>79370</v>
      </c>
      <c r="B25277" s="2" t="s">
        <v>295</v>
      </c>
      <c r="C25277" s="429">
        <v>9.8469060000000006</v>
      </c>
      <c r="D25277" s="429">
        <v>1.5897570000000001</v>
      </c>
      <c r="E25277" s="429">
        <v>8.2571490000000001</v>
      </c>
      <c r="F25277" s="429">
        <v>55.442415999999994</v>
      </c>
    </row>
    <row r="25278" spans="1:6" x14ac:dyDescent="0.3">
      <c r="A25278" s="336">
        <v>79371</v>
      </c>
      <c r="B25278" s="2" t="s">
        <v>295</v>
      </c>
      <c r="C25278" s="429">
        <v>9.3016269999999999</v>
      </c>
      <c r="D25278" s="429">
        <v>2.0115479999999999</v>
      </c>
      <c r="E25278" s="429">
        <v>7.2900790000000004</v>
      </c>
      <c r="F25278" s="429">
        <v>55.92793799999999</v>
      </c>
    </row>
    <row r="25279" spans="1:6" x14ac:dyDescent="0.3">
      <c r="A25279" s="336">
        <v>79373</v>
      </c>
      <c r="B25279" s="2" t="s">
        <v>295</v>
      </c>
      <c r="C25279" s="429">
        <v>9.4232169999999993</v>
      </c>
      <c r="D25279" s="429">
        <v>1.7888630000000001</v>
      </c>
      <c r="E25279" s="429">
        <v>7.6343539999999992</v>
      </c>
      <c r="F25279" s="429">
        <v>57.416546999999994</v>
      </c>
    </row>
    <row r="25280" spans="1:6" x14ac:dyDescent="0.3">
      <c r="A25280" s="336">
        <v>79376</v>
      </c>
      <c r="B25280" s="2" t="s">
        <v>295</v>
      </c>
      <c r="C25280" s="429">
        <v>9.4018490000000003</v>
      </c>
      <c r="D25280" s="429">
        <v>1.9350270000000001</v>
      </c>
      <c r="E25280" s="429">
        <v>7.4668220000000005</v>
      </c>
      <c r="F25280" s="429">
        <v>59.453040999999999</v>
      </c>
    </row>
    <row r="25281" spans="1:6" x14ac:dyDescent="0.3">
      <c r="A25281" s="336">
        <v>79377</v>
      </c>
      <c r="B25281" s="2" t="s">
        <v>295</v>
      </c>
      <c r="C25281" s="429">
        <v>9.5489920000000001</v>
      </c>
      <c r="D25281" s="429">
        <v>1.7079</v>
      </c>
      <c r="E25281" s="429">
        <v>7.8410919999999997</v>
      </c>
      <c r="F25281" s="429">
        <v>60.389033000000005</v>
      </c>
    </row>
    <row r="25282" spans="1:6" x14ac:dyDescent="0.3">
      <c r="A25282" s="336">
        <v>79379</v>
      </c>
      <c r="B25282" s="2" t="s">
        <v>295</v>
      </c>
      <c r="C25282" s="429">
        <v>9.2887900000000005</v>
      </c>
      <c r="D25282" s="429">
        <v>1.9861549999999999</v>
      </c>
      <c r="E25282" s="429">
        <v>7.3026350000000004</v>
      </c>
      <c r="F25282" s="429">
        <v>58.286364000000006</v>
      </c>
    </row>
    <row r="25283" spans="1:6" x14ac:dyDescent="0.3">
      <c r="A25283" s="336">
        <v>79381</v>
      </c>
      <c r="B25283" s="2" t="s">
        <v>295</v>
      </c>
      <c r="C25283" s="429">
        <v>9.4381269999999997</v>
      </c>
      <c r="D25283" s="429">
        <v>1.7804359999999999</v>
      </c>
      <c r="E25283" s="429">
        <v>7.6576909999999998</v>
      </c>
      <c r="F25283" s="429">
        <v>56.366890000000012</v>
      </c>
    </row>
    <row r="25284" spans="1:6" x14ac:dyDescent="0.3">
      <c r="A25284" s="336">
        <v>79382</v>
      </c>
      <c r="B25284" s="2" t="s">
        <v>295</v>
      </c>
      <c r="C25284" s="429">
        <v>9.3230640000000005</v>
      </c>
      <c r="D25284" s="429">
        <v>1.879448</v>
      </c>
      <c r="E25284" s="429">
        <v>7.4436160000000005</v>
      </c>
      <c r="F25284" s="429">
        <v>56.730601999999998</v>
      </c>
    </row>
    <row r="25285" spans="1:6" x14ac:dyDescent="0.3">
      <c r="A25285" s="336">
        <v>79401</v>
      </c>
      <c r="B25285" s="2" t="s">
        <v>295</v>
      </c>
      <c r="C25285" s="429">
        <v>9.3140169999999998</v>
      </c>
      <c r="D25285" s="429">
        <v>1.87347</v>
      </c>
      <c r="E25285" s="429">
        <v>7.4405469999999996</v>
      </c>
      <c r="F25285" s="429">
        <v>55.947868999999997</v>
      </c>
    </row>
    <row r="25286" spans="1:6" x14ac:dyDescent="0.3">
      <c r="A25286" s="336">
        <v>79403</v>
      </c>
      <c r="B25286" s="2" t="s">
        <v>295</v>
      </c>
      <c r="C25286" s="429">
        <v>9.2858049999999999</v>
      </c>
      <c r="D25286" s="429">
        <v>1.8928849999999999</v>
      </c>
      <c r="E25286" s="429">
        <v>7.3929200000000002</v>
      </c>
      <c r="F25286" s="429">
        <v>55.306036999999996</v>
      </c>
    </row>
    <row r="25287" spans="1:6" x14ac:dyDescent="0.3">
      <c r="A25287" s="336">
        <v>79404</v>
      </c>
      <c r="B25287" s="2" t="s">
        <v>295</v>
      </c>
      <c r="C25287" s="429">
        <v>9.3289050000000007</v>
      </c>
      <c r="D25287" s="429">
        <v>1.849783</v>
      </c>
      <c r="E25287" s="429">
        <v>7.4791220000000003</v>
      </c>
      <c r="F25287" s="429">
        <v>56.019789999999993</v>
      </c>
    </row>
    <row r="25288" spans="1:6" x14ac:dyDescent="0.3">
      <c r="A25288" s="336">
        <v>79407</v>
      </c>
      <c r="B25288" s="2" t="s">
        <v>295</v>
      </c>
      <c r="C25288" s="429">
        <v>9.3445789999999995</v>
      </c>
      <c r="D25288" s="429">
        <v>1.897354</v>
      </c>
      <c r="E25288" s="429">
        <v>7.4472249999999995</v>
      </c>
      <c r="F25288" s="429">
        <v>56.626643000000001</v>
      </c>
    </row>
    <row r="25289" spans="1:6" x14ac:dyDescent="0.3">
      <c r="A25289" s="336">
        <v>79409</v>
      </c>
      <c r="B25289" s="2" t="s">
        <v>295</v>
      </c>
      <c r="C25289" s="429">
        <v>9.3246730000000007</v>
      </c>
      <c r="D25289" s="429">
        <v>1.878239</v>
      </c>
      <c r="E25289" s="429">
        <v>7.4464340000000009</v>
      </c>
      <c r="F25289" s="429">
        <v>56.013838000000007</v>
      </c>
    </row>
    <row r="25290" spans="1:6" x14ac:dyDescent="0.3">
      <c r="A25290" s="336">
        <v>79410</v>
      </c>
      <c r="B25290" s="2" t="s">
        <v>295</v>
      </c>
      <c r="C25290" s="429">
        <v>9.3301890000000007</v>
      </c>
      <c r="D25290" s="429">
        <v>1.877874</v>
      </c>
      <c r="E25290" s="429">
        <v>7.4523150000000005</v>
      </c>
      <c r="F25290" s="429">
        <v>56.082704</v>
      </c>
    </row>
    <row r="25291" spans="1:6" x14ac:dyDescent="0.3">
      <c r="A25291" s="336">
        <v>79411</v>
      </c>
      <c r="B25291" s="2" t="s">
        <v>295</v>
      </c>
      <c r="C25291" s="429">
        <v>9.3205969999999994</v>
      </c>
      <c r="D25291" s="429">
        <v>1.8718539999999999</v>
      </c>
      <c r="E25291" s="429">
        <v>7.4487429999999994</v>
      </c>
      <c r="F25291" s="429">
        <v>56.024389000000006</v>
      </c>
    </row>
    <row r="25292" spans="1:6" x14ac:dyDescent="0.3">
      <c r="A25292" s="336">
        <v>79412</v>
      </c>
      <c r="B25292" s="2" t="s">
        <v>295</v>
      </c>
      <c r="C25292" s="429">
        <v>9.3246640000000003</v>
      </c>
      <c r="D25292" s="429">
        <v>1.867605</v>
      </c>
      <c r="E25292" s="429">
        <v>7.4570590000000001</v>
      </c>
      <c r="F25292" s="429">
        <v>56.082428999999998</v>
      </c>
    </row>
    <row r="25293" spans="1:6" x14ac:dyDescent="0.3">
      <c r="A25293" s="336">
        <v>79413</v>
      </c>
      <c r="B25293" s="2" t="s">
        <v>295</v>
      </c>
      <c r="C25293" s="429">
        <v>9.3308230000000005</v>
      </c>
      <c r="D25293" s="429">
        <v>1.873375</v>
      </c>
      <c r="E25293" s="429">
        <v>7.4574480000000003</v>
      </c>
      <c r="F25293" s="429">
        <v>56.145749000000009</v>
      </c>
    </row>
    <row r="25294" spans="1:6" x14ac:dyDescent="0.3">
      <c r="A25294" s="336">
        <v>79414</v>
      </c>
      <c r="B25294" s="2" t="s">
        <v>295</v>
      </c>
      <c r="C25294" s="429">
        <v>9.3358670000000004</v>
      </c>
      <c r="D25294" s="429">
        <v>1.8793439999999999</v>
      </c>
      <c r="E25294" s="429">
        <v>7.4565230000000007</v>
      </c>
      <c r="F25294" s="429">
        <v>56.208957000000019</v>
      </c>
    </row>
    <row r="25295" spans="1:6" x14ac:dyDescent="0.3">
      <c r="A25295" s="336">
        <v>79415</v>
      </c>
      <c r="B25295" s="2" t="s">
        <v>295</v>
      </c>
      <c r="C25295" s="429">
        <v>9.3148110000000006</v>
      </c>
      <c r="D25295" s="429">
        <v>1.8996329999999999</v>
      </c>
      <c r="E25295" s="429">
        <v>7.4151780000000009</v>
      </c>
      <c r="F25295" s="429">
        <v>55.690273999999995</v>
      </c>
    </row>
    <row r="25296" spans="1:6" x14ac:dyDescent="0.3">
      <c r="A25296" s="336">
        <v>79416</v>
      </c>
      <c r="B25296" s="2" t="s">
        <v>295</v>
      </c>
      <c r="C25296" s="429">
        <v>9.3389500000000005</v>
      </c>
      <c r="D25296" s="429">
        <v>1.894239</v>
      </c>
      <c r="E25296" s="429">
        <v>7.4447110000000007</v>
      </c>
      <c r="F25296" s="429">
        <v>56.23572999999999</v>
      </c>
    </row>
    <row r="25297" spans="1:6" x14ac:dyDescent="0.3">
      <c r="A25297" s="336">
        <v>79423</v>
      </c>
      <c r="B25297" s="2" t="s">
        <v>295</v>
      </c>
      <c r="C25297" s="429">
        <v>9.350066</v>
      </c>
      <c r="D25297" s="429">
        <v>1.8502700000000001</v>
      </c>
      <c r="E25297" s="429">
        <v>7.4997959999999999</v>
      </c>
      <c r="F25297" s="429">
        <v>56.339160999999997</v>
      </c>
    </row>
    <row r="25298" spans="1:6" x14ac:dyDescent="0.3">
      <c r="A25298" s="336">
        <v>79424</v>
      </c>
      <c r="B25298" s="2" t="s">
        <v>295</v>
      </c>
      <c r="C25298" s="429">
        <v>9.3288209999999996</v>
      </c>
      <c r="D25298" s="429">
        <v>1.8692839999999999</v>
      </c>
      <c r="E25298" s="429">
        <v>7.4595369999999992</v>
      </c>
      <c r="F25298" s="429">
        <v>56.502709999999993</v>
      </c>
    </row>
    <row r="25299" spans="1:6" x14ac:dyDescent="0.3">
      <c r="A25299" s="336">
        <v>79501</v>
      </c>
      <c r="B25299" s="2" t="s">
        <v>295</v>
      </c>
      <c r="C25299" s="429">
        <v>10.006558999999999</v>
      </c>
      <c r="D25299" s="429">
        <v>1.460256</v>
      </c>
      <c r="E25299" s="429">
        <v>8.546303</v>
      </c>
      <c r="F25299" s="429">
        <v>53.416021000000008</v>
      </c>
    </row>
    <row r="25300" spans="1:6" x14ac:dyDescent="0.3">
      <c r="A25300" s="336">
        <v>79502</v>
      </c>
      <c r="B25300" s="2" t="s">
        <v>295</v>
      </c>
      <c r="C25300" s="429">
        <v>10.048928</v>
      </c>
      <c r="D25300" s="429">
        <v>1.5090779999999999</v>
      </c>
      <c r="E25300" s="429">
        <v>8.5398499999999995</v>
      </c>
      <c r="F25300" s="429">
        <v>54.941234000000001</v>
      </c>
    </row>
    <row r="25301" spans="1:6" x14ac:dyDescent="0.3">
      <c r="A25301" s="336">
        <v>79503</v>
      </c>
      <c r="B25301" s="2" t="s">
        <v>295</v>
      </c>
      <c r="C25301" s="429">
        <v>10.029992</v>
      </c>
      <c r="D25301" s="429">
        <v>1.5120469999999999</v>
      </c>
      <c r="E25301" s="429">
        <v>8.517945000000001</v>
      </c>
      <c r="F25301" s="429">
        <v>52.022453999999996</v>
      </c>
    </row>
    <row r="25302" spans="1:6" x14ac:dyDescent="0.3">
      <c r="A25302" s="336">
        <v>79504</v>
      </c>
      <c r="B25302" s="2" t="s">
        <v>295</v>
      </c>
      <c r="C25302" s="429">
        <v>9.6027489999999993</v>
      </c>
      <c r="D25302" s="429">
        <v>1.518818</v>
      </c>
      <c r="E25302" s="429">
        <v>8.0839309999999998</v>
      </c>
      <c r="F25302" s="429">
        <v>48.211076000000006</v>
      </c>
    </row>
    <row r="25303" spans="1:6" x14ac:dyDescent="0.3">
      <c r="A25303" s="336">
        <v>79506</v>
      </c>
      <c r="B25303" s="2" t="s">
        <v>295</v>
      </c>
      <c r="C25303" s="429">
        <v>9.6057419999999993</v>
      </c>
      <c r="D25303" s="429">
        <v>1.273217</v>
      </c>
      <c r="E25303" s="429">
        <v>8.3325249999999986</v>
      </c>
      <c r="F25303" s="429">
        <v>53.563776999999988</v>
      </c>
    </row>
    <row r="25304" spans="1:6" x14ac:dyDescent="0.3">
      <c r="A25304" s="336">
        <v>79508</v>
      </c>
      <c r="B25304" s="2" t="s">
        <v>295</v>
      </c>
      <c r="C25304" s="429">
        <v>9.7402289999999994</v>
      </c>
      <c r="D25304" s="429">
        <v>1.39412</v>
      </c>
      <c r="E25304" s="429">
        <v>8.3461089999999984</v>
      </c>
      <c r="F25304" s="429">
        <v>52.104407999999992</v>
      </c>
    </row>
    <row r="25305" spans="1:6" x14ac:dyDescent="0.3">
      <c r="A25305" s="336">
        <v>79510</v>
      </c>
      <c r="B25305" s="2" t="s">
        <v>295</v>
      </c>
      <c r="C25305" s="429">
        <v>9.6126009999999997</v>
      </c>
      <c r="D25305" s="429">
        <v>1.478232</v>
      </c>
      <c r="E25305" s="429">
        <v>8.1343689999999995</v>
      </c>
      <c r="F25305" s="429">
        <v>49.548085000000007</v>
      </c>
    </row>
    <row r="25306" spans="1:6" x14ac:dyDescent="0.3">
      <c r="A25306" s="336">
        <v>79511</v>
      </c>
      <c r="B25306" s="2" t="s">
        <v>295</v>
      </c>
      <c r="C25306" s="429">
        <v>9.8204840000000004</v>
      </c>
      <c r="D25306" s="429">
        <v>1.3522890000000001</v>
      </c>
      <c r="E25306" s="429">
        <v>8.4681949999999997</v>
      </c>
      <c r="F25306" s="429">
        <v>59.939661999999998</v>
      </c>
    </row>
    <row r="25307" spans="1:6" x14ac:dyDescent="0.3">
      <c r="A25307" s="336">
        <v>79512</v>
      </c>
      <c r="B25307" s="2" t="s">
        <v>295</v>
      </c>
      <c r="C25307" s="429">
        <v>9.8782209999999999</v>
      </c>
      <c r="D25307" s="429">
        <v>1.3540399999999999</v>
      </c>
      <c r="E25307" s="429">
        <v>8.5241810000000005</v>
      </c>
      <c r="F25307" s="429">
        <v>58.097669000000003</v>
      </c>
    </row>
    <row r="25308" spans="1:6" x14ac:dyDescent="0.3">
      <c r="A25308" s="336">
        <v>79517</v>
      </c>
      <c r="B25308" s="2" t="s">
        <v>295</v>
      </c>
      <c r="C25308" s="429">
        <v>9.7316880000000001</v>
      </c>
      <c r="D25308" s="429">
        <v>1.5739810000000001</v>
      </c>
      <c r="E25308" s="429">
        <v>8.1577070000000003</v>
      </c>
      <c r="F25308" s="429">
        <v>57.679326999999994</v>
      </c>
    </row>
    <row r="25309" spans="1:6" x14ac:dyDescent="0.3">
      <c r="A25309" s="336">
        <v>79518</v>
      </c>
      <c r="B25309" s="2" t="s">
        <v>295</v>
      </c>
      <c r="C25309" s="429">
        <v>9.9198000000000004</v>
      </c>
      <c r="D25309" s="429">
        <v>1.550716</v>
      </c>
      <c r="E25309" s="429">
        <v>8.3690840000000009</v>
      </c>
      <c r="F25309" s="429">
        <v>55.761691000000013</v>
      </c>
    </row>
    <row r="25310" spans="1:6" x14ac:dyDescent="0.3">
      <c r="A25310" s="336">
        <v>79519</v>
      </c>
      <c r="B25310" s="2" t="s">
        <v>295</v>
      </c>
      <c r="C25310" s="429">
        <v>9.5220409999999998</v>
      </c>
      <c r="D25310" s="429">
        <v>1.3277620000000001</v>
      </c>
      <c r="E25310" s="429">
        <v>8.1942789999999999</v>
      </c>
      <c r="F25310" s="429">
        <v>50.175869000000006</v>
      </c>
    </row>
    <row r="25311" spans="1:6" x14ac:dyDescent="0.3">
      <c r="A25311" s="336">
        <v>79520</v>
      </c>
      <c r="B25311" s="2" t="s">
        <v>295</v>
      </c>
      <c r="C25311" s="429">
        <v>10.022740000000001</v>
      </c>
      <c r="D25311" s="429">
        <v>1.4594009999999999</v>
      </c>
      <c r="E25311" s="429">
        <v>8.5633390000000009</v>
      </c>
      <c r="F25311" s="429">
        <v>54.560502000000007</v>
      </c>
    </row>
    <row r="25312" spans="1:6" x14ac:dyDescent="0.3">
      <c r="A25312" s="336">
        <v>79521</v>
      </c>
      <c r="B25312" s="2" t="s">
        <v>295</v>
      </c>
      <c r="C25312" s="429">
        <v>10.11238</v>
      </c>
      <c r="D25312" s="429">
        <v>1.552235</v>
      </c>
      <c r="E25312" s="429">
        <v>8.5601450000000003</v>
      </c>
      <c r="F25312" s="429">
        <v>50.924244999999999</v>
      </c>
    </row>
    <row r="25313" spans="1:6" x14ac:dyDescent="0.3">
      <c r="A25313" s="336">
        <v>79525</v>
      </c>
      <c r="B25313" s="2" t="s">
        <v>295</v>
      </c>
      <c r="C25313" s="429">
        <v>10.007971</v>
      </c>
      <c r="D25313" s="429">
        <v>1.437948</v>
      </c>
      <c r="E25313" s="429">
        <v>8.5700229999999991</v>
      </c>
      <c r="F25313" s="429">
        <v>53.315788999999988</v>
      </c>
    </row>
    <row r="25314" spans="1:6" x14ac:dyDescent="0.3">
      <c r="A25314" s="336">
        <v>79526</v>
      </c>
      <c r="B25314" s="2" t="s">
        <v>295</v>
      </c>
      <c r="C25314" s="429">
        <v>9.7918800000000008</v>
      </c>
      <c r="D25314" s="429">
        <v>1.493187</v>
      </c>
      <c r="E25314" s="429">
        <v>8.2986930000000001</v>
      </c>
      <c r="F25314" s="429">
        <v>56.430255000000002</v>
      </c>
    </row>
    <row r="25315" spans="1:6" x14ac:dyDescent="0.3">
      <c r="A25315" s="336">
        <v>79527</v>
      </c>
      <c r="B25315" s="2" t="s">
        <v>295</v>
      </c>
      <c r="C25315" s="429">
        <v>9.8670120000000008</v>
      </c>
      <c r="D25315" s="429">
        <v>1.444421</v>
      </c>
      <c r="E25315" s="429">
        <v>8.4225910000000006</v>
      </c>
      <c r="F25315" s="429">
        <v>58.999012999999991</v>
      </c>
    </row>
    <row r="25316" spans="1:6" x14ac:dyDescent="0.3">
      <c r="A25316" s="336">
        <v>79528</v>
      </c>
      <c r="B25316" s="2" t="s">
        <v>295</v>
      </c>
      <c r="C25316" s="429">
        <v>9.9805440000000001</v>
      </c>
      <c r="D25316" s="429">
        <v>1.52576</v>
      </c>
      <c r="E25316" s="429">
        <v>8.4547840000000001</v>
      </c>
      <c r="F25316" s="429">
        <v>55.852470000000011</v>
      </c>
    </row>
    <row r="25317" spans="1:6" x14ac:dyDescent="0.3">
      <c r="A25317" s="336">
        <v>79529</v>
      </c>
      <c r="B25317" s="2" t="s">
        <v>295</v>
      </c>
      <c r="C25317" s="429">
        <v>10.231648</v>
      </c>
      <c r="D25317" s="429">
        <v>1.5581799999999999</v>
      </c>
      <c r="E25317" s="429">
        <v>8.6734679999999997</v>
      </c>
      <c r="F25317" s="429">
        <v>52.222974999999991</v>
      </c>
    </row>
    <row r="25318" spans="1:6" x14ac:dyDescent="0.3">
      <c r="A25318" s="336">
        <v>79530</v>
      </c>
      <c r="B25318" s="2" t="s">
        <v>295</v>
      </c>
      <c r="C25318" s="429">
        <v>9.5941270000000003</v>
      </c>
      <c r="D25318" s="429">
        <v>1.335952</v>
      </c>
      <c r="E25318" s="429">
        <v>8.2581749999999996</v>
      </c>
      <c r="F25318" s="429">
        <v>51.071850999999995</v>
      </c>
    </row>
    <row r="25319" spans="1:6" x14ac:dyDescent="0.3">
      <c r="A25319" s="336">
        <v>79532</v>
      </c>
      <c r="B25319" s="2" t="s">
        <v>295</v>
      </c>
      <c r="C25319" s="429">
        <v>9.8146109999999993</v>
      </c>
      <c r="D25319" s="429">
        <v>1.2993710000000001</v>
      </c>
      <c r="E25319" s="429">
        <v>8.5152399999999986</v>
      </c>
      <c r="F25319" s="429">
        <v>57.062851000000002</v>
      </c>
    </row>
    <row r="25320" spans="1:6" x14ac:dyDescent="0.3">
      <c r="A25320" s="336">
        <v>79533</v>
      </c>
      <c r="B25320" s="2" t="s">
        <v>295</v>
      </c>
      <c r="C25320" s="429">
        <v>9.983466</v>
      </c>
      <c r="D25320" s="429">
        <v>1.539177</v>
      </c>
      <c r="E25320" s="429">
        <v>8.4442889999999995</v>
      </c>
      <c r="F25320" s="429">
        <v>51.32135000000001</v>
      </c>
    </row>
    <row r="25321" spans="1:6" x14ac:dyDescent="0.3">
      <c r="A25321" s="336">
        <v>79534</v>
      </c>
      <c r="B25321" s="2" t="s">
        <v>295</v>
      </c>
      <c r="C25321" s="429">
        <v>9.9825759999999999</v>
      </c>
      <c r="D25321" s="429">
        <v>1.4424980000000001</v>
      </c>
      <c r="E25321" s="429">
        <v>8.5400779999999994</v>
      </c>
      <c r="F25321" s="429">
        <v>54.945104000000001</v>
      </c>
    </row>
    <row r="25322" spans="1:6" x14ac:dyDescent="0.3">
      <c r="A25322" s="336">
        <v>79535</v>
      </c>
      <c r="B25322" s="2" t="s">
        <v>295</v>
      </c>
      <c r="C25322" s="429">
        <v>9.6257400000000004</v>
      </c>
      <c r="D25322" s="429">
        <v>1.2967010000000001</v>
      </c>
      <c r="E25322" s="429">
        <v>8.3290389999999999</v>
      </c>
      <c r="F25322" s="429">
        <v>54.767978999999997</v>
      </c>
    </row>
    <row r="25323" spans="1:6" x14ac:dyDescent="0.3">
      <c r="A25323" s="336">
        <v>79536</v>
      </c>
      <c r="B25323" s="2" t="s">
        <v>295</v>
      </c>
      <c r="C25323" s="429">
        <v>9.8743029999999994</v>
      </c>
      <c r="D25323" s="429">
        <v>1.3743510000000001</v>
      </c>
      <c r="E25323" s="429">
        <v>8.4999519999999986</v>
      </c>
      <c r="F25323" s="429">
        <v>53.769251999999994</v>
      </c>
    </row>
    <row r="25324" spans="1:6" x14ac:dyDescent="0.3">
      <c r="A25324" s="336">
        <v>79537</v>
      </c>
      <c r="B25324" s="2" t="s">
        <v>295</v>
      </c>
      <c r="C25324" s="429">
        <v>9.640936</v>
      </c>
      <c r="D25324" s="429">
        <v>1.391311</v>
      </c>
      <c r="E25324" s="429">
        <v>8.249625</v>
      </c>
      <c r="F25324" s="429">
        <v>52.748334</v>
      </c>
    </row>
    <row r="25325" spans="1:6" x14ac:dyDescent="0.3">
      <c r="A25325" s="336">
        <v>79538</v>
      </c>
      <c r="B25325" s="2" t="s">
        <v>295</v>
      </c>
      <c r="C25325" s="429">
        <v>9.4695789999999995</v>
      </c>
      <c r="D25325" s="429">
        <v>1.286872</v>
      </c>
      <c r="E25325" s="429">
        <v>8.1827069999999988</v>
      </c>
      <c r="F25325" s="429">
        <v>49.934341000000003</v>
      </c>
    </row>
    <row r="25326" spans="1:6" x14ac:dyDescent="0.3">
      <c r="A25326" s="336">
        <v>79539</v>
      </c>
      <c r="B25326" s="2" t="s">
        <v>295</v>
      </c>
      <c r="C25326" s="429">
        <v>10.198221</v>
      </c>
      <c r="D25326" s="429">
        <v>1.5518099999999999</v>
      </c>
      <c r="E25326" s="429">
        <v>8.6464110000000005</v>
      </c>
      <c r="F25326" s="429">
        <v>52.348882000000003</v>
      </c>
    </row>
    <row r="25327" spans="1:6" x14ac:dyDescent="0.3">
      <c r="A25327" s="336">
        <v>79540</v>
      </c>
      <c r="B25327" s="2" t="s">
        <v>295</v>
      </c>
      <c r="C25327" s="429">
        <v>10.114589</v>
      </c>
      <c r="D25327" s="429">
        <v>1.5278179999999999</v>
      </c>
      <c r="E25327" s="429">
        <v>8.5867710000000006</v>
      </c>
      <c r="F25327" s="429">
        <v>54.011665000000001</v>
      </c>
    </row>
    <row r="25328" spans="1:6" x14ac:dyDescent="0.3">
      <c r="A25328" s="336">
        <v>79541</v>
      </c>
      <c r="B25328" s="2" t="s">
        <v>295</v>
      </c>
      <c r="C25328" s="429">
        <v>9.6430469999999993</v>
      </c>
      <c r="D25328" s="429">
        <v>1.346338</v>
      </c>
      <c r="E25328" s="429">
        <v>8.2967089999999999</v>
      </c>
      <c r="F25328" s="429">
        <v>51.615376000000005</v>
      </c>
    </row>
    <row r="25329" spans="1:6" x14ac:dyDescent="0.3">
      <c r="A25329" s="336">
        <v>79543</v>
      </c>
      <c r="B25329" s="2" t="s">
        <v>295</v>
      </c>
      <c r="C25329" s="429">
        <v>9.8670050000000007</v>
      </c>
      <c r="D25329" s="429">
        <v>1.449187</v>
      </c>
      <c r="E25329" s="429">
        <v>8.4178180000000005</v>
      </c>
      <c r="F25329" s="429">
        <v>55.56115299999999</v>
      </c>
    </row>
    <row r="25330" spans="1:6" x14ac:dyDescent="0.3">
      <c r="A25330" s="336">
        <v>79544</v>
      </c>
      <c r="B25330" s="2" t="s">
        <v>295</v>
      </c>
      <c r="C25330" s="429">
        <v>10.173863000000001</v>
      </c>
      <c r="D25330" s="429">
        <v>1.5519000000000001</v>
      </c>
      <c r="E25330" s="429">
        <v>8.6219630000000009</v>
      </c>
      <c r="F25330" s="429">
        <v>52.231304000000009</v>
      </c>
    </row>
    <row r="25331" spans="1:6" x14ac:dyDescent="0.3">
      <c r="A25331" s="336">
        <v>79545</v>
      </c>
      <c r="B25331" s="2" t="s">
        <v>295</v>
      </c>
      <c r="C25331" s="429">
        <v>9.6711310000000008</v>
      </c>
      <c r="D25331" s="429">
        <v>1.4071149999999999</v>
      </c>
      <c r="E25331" s="429">
        <v>8.2640160000000016</v>
      </c>
      <c r="F25331" s="429">
        <v>54.656041000000002</v>
      </c>
    </row>
    <row r="25332" spans="1:6" x14ac:dyDescent="0.3">
      <c r="A25332" s="336">
        <v>79546</v>
      </c>
      <c r="B25332" s="2" t="s">
        <v>295</v>
      </c>
      <c r="C25332" s="429">
        <v>9.9180600000000005</v>
      </c>
      <c r="D25332" s="429">
        <v>1.4783459999999999</v>
      </c>
      <c r="E25332" s="429">
        <v>8.4397140000000004</v>
      </c>
      <c r="F25332" s="429">
        <v>56.039149000000002</v>
      </c>
    </row>
    <row r="25333" spans="1:6" x14ac:dyDescent="0.3">
      <c r="A25333" s="336">
        <v>79547</v>
      </c>
      <c r="B25333" s="2" t="s">
        <v>295</v>
      </c>
      <c r="C25333" s="429">
        <v>10.150784</v>
      </c>
      <c r="D25333" s="429">
        <v>1.532697</v>
      </c>
      <c r="E25333" s="429">
        <v>8.6180869999999992</v>
      </c>
      <c r="F25333" s="429">
        <v>52.776944</v>
      </c>
    </row>
    <row r="25334" spans="1:6" x14ac:dyDescent="0.3">
      <c r="A25334" s="336">
        <v>79548</v>
      </c>
      <c r="B25334" s="2" t="s">
        <v>295</v>
      </c>
      <c r="C25334" s="429">
        <v>10.1187</v>
      </c>
      <c r="D25334" s="429">
        <v>1.5037309999999999</v>
      </c>
      <c r="E25334" s="429">
        <v>8.6149690000000003</v>
      </c>
      <c r="F25334" s="429">
        <v>53.015729999999998</v>
      </c>
    </row>
    <row r="25335" spans="1:6" x14ac:dyDescent="0.3">
      <c r="A25335" s="336">
        <v>79549</v>
      </c>
      <c r="B25335" s="2" t="s">
        <v>295</v>
      </c>
      <c r="C25335" s="429">
        <v>9.8534109999999995</v>
      </c>
      <c r="D25335" s="429">
        <v>1.543563</v>
      </c>
      <c r="E25335" s="429">
        <v>8.3098479999999988</v>
      </c>
      <c r="F25335" s="429">
        <v>56.688009999999998</v>
      </c>
    </row>
    <row r="25336" spans="1:6" x14ac:dyDescent="0.3">
      <c r="A25336" s="336">
        <v>79553</v>
      </c>
      <c r="B25336" s="2" t="s">
        <v>295</v>
      </c>
      <c r="C25336" s="429">
        <v>10.035989000000001</v>
      </c>
      <c r="D25336" s="429">
        <v>1.51688</v>
      </c>
      <c r="E25336" s="429">
        <v>8.5191090000000003</v>
      </c>
      <c r="F25336" s="429">
        <v>51.878008999999992</v>
      </c>
    </row>
    <row r="25337" spans="1:6" x14ac:dyDescent="0.3">
      <c r="A25337" s="336">
        <v>79556</v>
      </c>
      <c r="B25337" s="2" t="s">
        <v>295</v>
      </c>
      <c r="C25337" s="429">
        <v>9.7891600000000007</v>
      </c>
      <c r="D25337" s="429">
        <v>1.396992</v>
      </c>
      <c r="E25337" s="429">
        <v>8.3921680000000016</v>
      </c>
      <c r="F25337" s="429">
        <v>54.364229999999992</v>
      </c>
    </row>
    <row r="25338" spans="1:6" x14ac:dyDescent="0.3">
      <c r="A25338" s="336">
        <v>79560</v>
      </c>
      <c r="B25338" s="2" t="s">
        <v>295</v>
      </c>
      <c r="C25338" s="429">
        <v>9.9562069999999991</v>
      </c>
      <c r="D25338" s="429">
        <v>1.4233830000000001</v>
      </c>
      <c r="E25338" s="429">
        <v>8.5328239999999997</v>
      </c>
      <c r="F25338" s="429">
        <v>54.728664000000009</v>
      </c>
    </row>
    <row r="25339" spans="1:6" x14ac:dyDescent="0.3">
      <c r="A25339" s="336">
        <v>79561</v>
      </c>
      <c r="B25339" s="2" t="s">
        <v>295</v>
      </c>
      <c r="C25339" s="429">
        <v>9.8832550000000001</v>
      </c>
      <c r="D25339" s="429">
        <v>1.3657159999999999</v>
      </c>
      <c r="E25339" s="429">
        <v>8.5175389999999993</v>
      </c>
      <c r="F25339" s="429">
        <v>54.227243000000009</v>
      </c>
    </row>
    <row r="25340" spans="1:6" x14ac:dyDescent="0.3">
      <c r="A25340" s="336">
        <v>79562</v>
      </c>
      <c r="B25340" s="2" t="s">
        <v>295</v>
      </c>
      <c r="C25340" s="429">
        <v>9.6541370000000004</v>
      </c>
      <c r="D25340" s="429">
        <v>1.35809</v>
      </c>
      <c r="E25340" s="429">
        <v>8.2960469999999997</v>
      </c>
      <c r="F25340" s="429">
        <v>52.042169000000015</v>
      </c>
    </row>
    <row r="25341" spans="1:6" x14ac:dyDescent="0.3">
      <c r="A25341" s="336">
        <v>79563</v>
      </c>
      <c r="B25341" s="2" t="s">
        <v>295</v>
      </c>
      <c r="C25341" s="429">
        <v>9.8668739999999993</v>
      </c>
      <c r="D25341" s="429">
        <v>1.3657429999999999</v>
      </c>
      <c r="E25341" s="429">
        <v>8.5011309999999991</v>
      </c>
      <c r="F25341" s="429">
        <v>53.385390999999984</v>
      </c>
    </row>
    <row r="25342" spans="1:6" x14ac:dyDescent="0.3">
      <c r="A25342" s="336">
        <v>79565</v>
      </c>
      <c r="B25342" s="2" t="s">
        <v>295</v>
      </c>
      <c r="C25342" s="429">
        <v>9.8576979999999992</v>
      </c>
      <c r="D25342" s="429">
        <v>1.2784850000000001</v>
      </c>
      <c r="E25342" s="429">
        <v>8.5792129999999993</v>
      </c>
      <c r="F25342" s="429">
        <v>59.240448000000015</v>
      </c>
    </row>
    <row r="25343" spans="1:6" x14ac:dyDescent="0.3">
      <c r="A25343" s="336">
        <v>79566</v>
      </c>
      <c r="B25343" s="2" t="s">
        <v>295</v>
      </c>
      <c r="C25343" s="429">
        <v>9.6329229999999999</v>
      </c>
      <c r="D25343" s="429">
        <v>1.1851780000000001</v>
      </c>
      <c r="E25343" s="429">
        <v>8.4477449999999994</v>
      </c>
      <c r="F25343" s="429">
        <v>53.523474000000007</v>
      </c>
    </row>
    <row r="25344" spans="1:6" x14ac:dyDescent="0.3">
      <c r="A25344" s="336">
        <v>79567</v>
      </c>
      <c r="B25344" s="2" t="s">
        <v>295</v>
      </c>
      <c r="C25344" s="429">
        <v>9.5847680000000004</v>
      </c>
      <c r="D25344" s="429">
        <v>1.1837249999999999</v>
      </c>
      <c r="E25344" s="429">
        <v>8.4010430000000014</v>
      </c>
      <c r="F25344" s="429">
        <v>52.411674000000019</v>
      </c>
    </row>
    <row r="25345" spans="1:6" x14ac:dyDescent="0.3">
      <c r="A25345" s="336">
        <v>79601</v>
      </c>
      <c r="B25345" s="2" t="s">
        <v>295</v>
      </c>
      <c r="C25345" s="429">
        <v>9.9227790000000002</v>
      </c>
      <c r="D25345" s="429">
        <v>1.486127</v>
      </c>
      <c r="E25345" s="429">
        <v>8.4366520000000005</v>
      </c>
      <c r="F25345" s="429">
        <v>52.082922999999994</v>
      </c>
    </row>
    <row r="25346" spans="1:6" x14ac:dyDescent="0.3">
      <c r="A25346" s="336">
        <v>79602</v>
      </c>
      <c r="B25346" s="2" t="s">
        <v>295</v>
      </c>
      <c r="C25346" s="429">
        <v>9.7253720000000001</v>
      </c>
      <c r="D25346" s="429">
        <v>1.4498800000000001</v>
      </c>
      <c r="E25346" s="429">
        <v>8.2754919999999998</v>
      </c>
      <c r="F25346" s="429">
        <v>51.309782000000027</v>
      </c>
    </row>
    <row r="25347" spans="1:6" x14ac:dyDescent="0.3">
      <c r="A25347" s="336">
        <v>79603</v>
      </c>
      <c r="B25347" s="2" t="s">
        <v>295</v>
      </c>
      <c r="C25347" s="429">
        <v>9.8260369999999995</v>
      </c>
      <c r="D25347" s="429">
        <v>1.3810309999999999</v>
      </c>
      <c r="E25347" s="429">
        <v>8.4450059999999993</v>
      </c>
      <c r="F25347" s="429">
        <v>53.015532000000007</v>
      </c>
    </row>
    <row r="25348" spans="1:6" x14ac:dyDescent="0.3">
      <c r="A25348" s="336">
        <v>79605</v>
      </c>
      <c r="B25348" s="2" t="s">
        <v>295</v>
      </c>
      <c r="C25348" s="429">
        <v>9.9022299999999994</v>
      </c>
      <c r="D25348" s="429">
        <v>1.4002779999999999</v>
      </c>
      <c r="E25348" s="429">
        <v>8.5019519999999993</v>
      </c>
      <c r="F25348" s="429">
        <v>53.377496999999991</v>
      </c>
    </row>
    <row r="25349" spans="1:6" x14ac:dyDescent="0.3">
      <c r="A25349" s="336">
        <v>79606</v>
      </c>
      <c r="B25349" s="2" t="s">
        <v>295</v>
      </c>
      <c r="C25349" s="429">
        <v>9.8089940000000002</v>
      </c>
      <c r="D25349" s="429">
        <v>1.3891070000000001</v>
      </c>
      <c r="E25349" s="429">
        <v>8.4198869999999992</v>
      </c>
      <c r="F25349" s="429">
        <v>52.755972999999997</v>
      </c>
    </row>
    <row r="25350" spans="1:6" x14ac:dyDescent="0.3">
      <c r="A25350" s="336">
        <v>79607</v>
      </c>
      <c r="B25350" s="2" t="s">
        <v>295</v>
      </c>
      <c r="C25350" s="429">
        <v>9.8793780000000009</v>
      </c>
      <c r="D25350" s="429">
        <v>1.3804639999999999</v>
      </c>
      <c r="E25350" s="429">
        <v>8.498914000000001</v>
      </c>
      <c r="F25350" s="429">
        <v>53.383558999999998</v>
      </c>
    </row>
    <row r="25351" spans="1:6" x14ac:dyDescent="0.3">
      <c r="A25351" s="336">
        <v>79698</v>
      </c>
      <c r="B25351" s="2" t="s">
        <v>295</v>
      </c>
      <c r="C25351" s="429">
        <v>9.9309290000000008</v>
      </c>
      <c r="D25351" s="429">
        <v>1.4317219999999999</v>
      </c>
      <c r="E25351" s="429">
        <v>8.4992070000000002</v>
      </c>
      <c r="F25351" s="429">
        <v>53.072069999999997</v>
      </c>
    </row>
    <row r="25352" spans="1:6" x14ac:dyDescent="0.3">
      <c r="A25352" s="336">
        <v>79699</v>
      </c>
      <c r="B25352" s="2" t="s">
        <v>295</v>
      </c>
      <c r="C25352" s="429">
        <v>9.9023620000000001</v>
      </c>
      <c r="D25352" s="429">
        <v>1.443748</v>
      </c>
      <c r="E25352" s="429">
        <v>8.4586140000000007</v>
      </c>
      <c r="F25352" s="429">
        <v>52.752297000000006</v>
      </c>
    </row>
    <row r="25353" spans="1:6" x14ac:dyDescent="0.3">
      <c r="A25353" s="336">
        <v>79701</v>
      </c>
      <c r="B25353" s="2" t="s">
        <v>295</v>
      </c>
      <c r="C25353" s="429">
        <v>9.8240370000000006</v>
      </c>
      <c r="D25353" s="429">
        <v>1.2186090000000001</v>
      </c>
      <c r="E25353" s="429">
        <v>8.6054279999999999</v>
      </c>
      <c r="F25353" s="429">
        <v>64.579395000000019</v>
      </c>
    </row>
    <row r="25354" spans="1:6" x14ac:dyDescent="0.3">
      <c r="A25354" s="336">
        <v>79703</v>
      </c>
      <c r="B25354" s="2" t="s">
        <v>295</v>
      </c>
      <c r="C25354" s="429">
        <v>9.8312000000000008</v>
      </c>
      <c r="D25354" s="429">
        <v>1.212744</v>
      </c>
      <c r="E25354" s="429">
        <v>8.6184560000000001</v>
      </c>
      <c r="F25354" s="429">
        <v>64.871543000000003</v>
      </c>
    </row>
    <row r="25355" spans="1:6" x14ac:dyDescent="0.3">
      <c r="A25355" s="336">
        <v>79705</v>
      </c>
      <c r="B25355" s="2" t="s">
        <v>295</v>
      </c>
      <c r="C25355" s="429">
        <v>9.8102649999999993</v>
      </c>
      <c r="D25355" s="429">
        <v>1.2569030000000001</v>
      </c>
      <c r="E25355" s="429">
        <v>8.5533619999999999</v>
      </c>
      <c r="F25355" s="429">
        <v>64.185720000000018</v>
      </c>
    </row>
    <row r="25356" spans="1:6" x14ac:dyDescent="0.3">
      <c r="A25356" s="336">
        <v>79706</v>
      </c>
      <c r="B25356" s="2" t="s">
        <v>295</v>
      </c>
      <c r="C25356" s="429">
        <v>9.7960639999999994</v>
      </c>
      <c r="D25356" s="429">
        <v>1.156253</v>
      </c>
      <c r="E25356" s="429">
        <v>8.6398109999999999</v>
      </c>
      <c r="F25356" s="429">
        <v>64.358778000000001</v>
      </c>
    </row>
    <row r="25357" spans="1:6" x14ac:dyDescent="0.3">
      <c r="A25357" s="336">
        <v>79707</v>
      </c>
      <c r="B25357" s="2" t="s">
        <v>295</v>
      </c>
      <c r="C25357" s="429">
        <v>9.8360400000000006</v>
      </c>
      <c r="D25357" s="429">
        <v>1.2539769999999999</v>
      </c>
      <c r="E25357" s="429">
        <v>8.5820630000000016</v>
      </c>
      <c r="F25357" s="429">
        <v>65.045553999999996</v>
      </c>
    </row>
    <row r="25358" spans="1:6" x14ac:dyDescent="0.3">
      <c r="A25358" s="336">
        <v>79713</v>
      </c>
      <c r="B25358" s="2" t="s">
        <v>295</v>
      </c>
      <c r="C25358" s="429">
        <v>9.6449359999999995</v>
      </c>
      <c r="D25358" s="429">
        <v>1.5424979999999999</v>
      </c>
      <c r="E25358" s="429">
        <v>8.1024379999999994</v>
      </c>
      <c r="F25358" s="429">
        <v>60.590018999999998</v>
      </c>
    </row>
    <row r="25359" spans="1:6" x14ac:dyDescent="0.3">
      <c r="A25359" s="336">
        <v>79714</v>
      </c>
      <c r="B25359" s="2" t="s">
        <v>293</v>
      </c>
      <c r="C25359" s="429">
        <v>9.8982600000000005</v>
      </c>
      <c r="D25359" s="429">
        <v>1.59466</v>
      </c>
      <c r="E25359" s="429">
        <v>8.3036000000000012</v>
      </c>
      <c r="F25359" s="429">
        <v>64.756392000000005</v>
      </c>
    </row>
    <row r="25360" spans="1:6" x14ac:dyDescent="0.3">
      <c r="A25360" s="336">
        <v>79718</v>
      </c>
      <c r="B25360" s="2" t="s">
        <v>293</v>
      </c>
      <c r="C25360" s="429">
        <v>10.401624999999999</v>
      </c>
      <c r="D25360" s="429">
        <v>1.035034</v>
      </c>
      <c r="E25360" s="429">
        <v>9.3665909999999997</v>
      </c>
      <c r="F25360" s="429">
        <v>70.527355</v>
      </c>
    </row>
    <row r="25361" spans="1:6" x14ac:dyDescent="0.3">
      <c r="A25361" s="336">
        <v>79719</v>
      </c>
      <c r="B25361" s="2" t="s">
        <v>293</v>
      </c>
      <c r="C25361" s="429">
        <v>10.683992</v>
      </c>
      <c r="D25361" s="429">
        <v>0.96379899999999996</v>
      </c>
      <c r="E25361" s="429">
        <v>9.7201930000000001</v>
      </c>
      <c r="F25361" s="429">
        <v>73.703443000000007</v>
      </c>
    </row>
    <row r="25362" spans="1:6" x14ac:dyDescent="0.3">
      <c r="A25362" s="336">
        <v>79720</v>
      </c>
      <c r="B25362" s="2" t="s">
        <v>295</v>
      </c>
      <c r="C25362" s="429">
        <v>9.7486630000000005</v>
      </c>
      <c r="D25362" s="429">
        <v>1.348984</v>
      </c>
      <c r="E25362" s="429">
        <v>8.3996790000000008</v>
      </c>
      <c r="F25362" s="429">
        <v>60.450249999999997</v>
      </c>
    </row>
    <row r="25363" spans="1:6" x14ac:dyDescent="0.3">
      <c r="A25363" s="336">
        <v>79730</v>
      </c>
      <c r="B25363" s="2" t="s">
        <v>293</v>
      </c>
      <c r="C25363" s="429">
        <v>10.473560000000001</v>
      </c>
      <c r="D25363" s="429">
        <v>1.05297</v>
      </c>
      <c r="E25363" s="429">
        <v>9.4205900000000007</v>
      </c>
      <c r="F25363" s="429">
        <v>72.393883000000002</v>
      </c>
    </row>
    <row r="25364" spans="1:6" x14ac:dyDescent="0.3">
      <c r="A25364" s="336">
        <v>79731</v>
      </c>
      <c r="B25364" s="2" t="s">
        <v>295</v>
      </c>
      <c r="C25364" s="429">
        <v>9.9524609999999996</v>
      </c>
      <c r="D25364" s="429">
        <v>0.91783199999999998</v>
      </c>
      <c r="E25364" s="429">
        <v>9.0346289999999989</v>
      </c>
      <c r="F25364" s="429">
        <v>69.558464000000015</v>
      </c>
    </row>
    <row r="25365" spans="1:6" x14ac:dyDescent="0.3">
      <c r="A25365" s="336">
        <v>79734</v>
      </c>
      <c r="B25365" s="2" t="s">
        <v>293</v>
      </c>
      <c r="C25365" s="429">
        <v>9.5314300000000003</v>
      </c>
      <c r="D25365" s="429">
        <v>1.540821</v>
      </c>
      <c r="E25365" s="429">
        <v>7.9906090000000001</v>
      </c>
      <c r="F25365" s="429">
        <v>60.843790000000006</v>
      </c>
    </row>
    <row r="25366" spans="1:6" x14ac:dyDescent="0.3">
      <c r="A25366" s="336">
        <v>79735</v>
      </c>
      <c r="B25366" s="2" t="s">
        <v>293</v>
      </c>
      <c r="C25366" s="429">
        <v>9.8515479999999993</v>
      </c>
      <c r="D25366" s="429">
        <v>1.356538</v>
      </c>
      <c r="E25366" s="429">
        <v>8.4950099999999988</v>
      </c>
      <c r="F25366" s="429">
        <v>66.368952000000007</v>
      </c>
    </row>
    <row r="25367" spans="1:6" x14ac:dyDescent="0.3">
      <c r="A25367" s="336">
        <v>79738</v>
      </c>
      <c r="B25367" s="2" t="s">
        <v>295</v>
      </c>
      <c r="C25367" s="429">
        <v>9.7391430000000003</v>
      </c>
      <c r="D25367" s="429">
        <v>1.5139959999999999</v>
      </c>
      <c r="E25367" s="429">
        <v>8.2251469999999998</v>
      </c>
      <c r="F25367" s="429">
        <v>59.509000000000007</v>
      </c>
    </row>
    <row r="25368" spans="1:6" x14ac:dyDescent="0.3">
      <c r="A25368" s="336">
        <v>79739</v>
      </c>
      <c r="B25368" s="2" t="s">
        <v>295</v>
      </c>
      <c r="C25368" s="429">
        <v>9.683446</v>
      </c>
      <c r="D25368" s="429">
        <v>1.257352</v>
      </c>
      <c r="E25368" s="429">
        <v>8.4260939999999991</v>
      </c>
      <c r="F25368" s="429">
        <v>60.878664000000001</v>
      </c>
    </row>
    <row r="25369" spans="1:6" x14ac:dyDescent="0.3">
      <c r="A25369" s="336">
        <v>79741</v>
      </c>
      <c r="B25369" s="2" t="s">
        <v>293</v>
      </c>
      <c r="C25369" s="429">
        <v>10.042944</v>
      </c>
      <c r="D25369" s="429">
        <v>1.3437870000000001</v>
      </c>
      <c r="E25369" s="429">
        <v>8.6991569999999996</v>
      </c>
      <c r="F25369" s="429">
        <v>67.073915</v>
      </c>
    </row>
    <row r="25370" spans="1:6" x14ac:dyDescent="0.3">
      <c r="A25370" s="336">
        <v>79742</v>
      </c>
      <c r="B25370" s="2" t="s">
        <v>293</v>
      </c>
      <c r="C25370" s="429">
        <v>10.471591999999999</v>
      </c>
      <c r="D25370" s="429">
        <v>1.0542530000000001</v>
      </c>
      <c r="E25370" s="429">
        <v>9.4173389999999984</v>
      </c>
      <c r="F25370" s="429">
        <v>72.434998000000007</v>
      </c>
    </row>
    <row r="25371" spans="1:6" x14ac:dyDescent="0.3">
      <c r="A25371" s="336">
        <v>79743</v>
      </c>
      <c r="B25371" s="2" t="s">
        <v>293</v>
      </c>
      <c r="C25371" s="429">
        <v>10.320715999999999</v>
      </c>
      <c r="D25371" s="429">
        <v>1.100142</v>
      </c>
      <c r="E25371" s="429">
        <v>9.2205739999999992</v>
      </c>
      <c r="F25371" s="429">
        <v>71.35924</v>
      </c>
    </row>
    <row r="25372" spans="1:6" x14ac:dyDescent="0.3">
      <c r="A25372" s="336">
        <v>79744</v>
      </c>
      <c r="B25372" s="2" t="s">
        <v>295</v>
      </c>
      <c r="C25372" s="429">
        <v>9.6554169999999999</v>
      </c>
      <c r="D25372" s="429">
        <v>0.80437999999999998</v>
      </c>
      <c r="E25372" s="429">
        <v>8.8510369999999998</v>
      </c>
      <c r="F25372" s="429">
        <v>65.962597999999986</v>
      </c>
    </row>
    <row r="25373" spans="1:6" x14ac:dyDescent="0.3">
      <c r="A25373" s="336">
        <v>79745</v>
      </c>
      <c r="B25373" s="2" t="s">
        <v>293</v>
      </c>
      <c r="C25373" s="429">
        <v>10.335796</v>
      </c>
      <c r="D25373" s="429">
        <v>1.2540180000000001</v>
      </c>
      <c r="E25373" s="429">
        <v>9.0817779999999999</v>
      </c>
      <c r="F25373" s="429">
        <v>69.796767000000017</v>
      </c>
    </row>
    <row r="25374" spans="1:6" x14ac:dyDescent="0.3">
      <c r="A25374" s="336">
        <v>79748</v>
      </c>
      <c r="B25374" s="2" t="s">
        <v>295</v>
      </c>
      <c r="C25374" s="429">
        <v>9.7566640000000007</v>
      </c>
      <c r="D25374" s="429">
        <v>1.3956409999999999</v>
      </c>
      <c r="E25374" s="429">
        <v>8.3610230000000012</v>
      </c>
      <c r="F25374" s="429">
        <v>61.138276999999995</v>
      </c>
    </row>
    <row r="25375" spans="1:6" x14ac:dyDescent="0.3">
      <c r="A25375" s="336">
        <v>79749</v>
      </c>
      <c r="B25375" s="2" t="s">
        <v>295</v>
      </c>
      <c r="C25375" s="429">
        <v>9.7904839999999993</v>
      </c>
      <c r="D25375" s="429">
        <v>1.4130830000000001</v>
      </c>
      <c r="E25375" s="429">
        <v>8.377400999999999</v>
      </c>
      <c r="F25375" s="429">
        <v>61.838913000000005</v>
      </c>
    </row>
    <row r="25376" spans="1:6" x14ac:dyDescent="0.3">
      <c r="A25376" s="336">
        <v>79752</v>
      </c>
      <c r="B25376" s="2" t="s">
        <v>295</v>
      </c>
      <c r="C25376" s="429">
        <v>9.7773160000000008</v>
      </c>
      <c r="D25376" s="429">
        <v>0.89303500000000002</v>
      </c>
      <c r="E25376" s="429">
        <v>8.8842810000000014</v>
      </c>
      <c r="F25376" s="429">
        <v>66.604297000000003</v>
      </c>
    </row>
    <row r="25377" spans="1:6" x14ac:dyDescent="0.3">
      <c r="A25377" s="336">
        <v>79754</v>
      </c>
      <c r="B25377" s="2" t="s">
        <v>293</v>
      </c>
      <c r="C25377" s="429">
        <v>10.555180999999999</v>
      </c>
      <c r="D25377" s="429">
        <v>1.08847</v>
      </c>
      <c r="E25377" s="429">
        <v>9.4667110000000001</v>
      </c>
      <c r="F25377" s="429">
        <v>71.491010000000003</v>
      </c>
    </row>
    <row r="25378" spans="1:6" x14ac:dyDescent="0.3">
      <c r="A25378" s="336">
        <v>79755</v>
      </c>
      <c r="B25378" s="2" t="s">
        <v>295</v>
      </c>
      <c r="C25378" s="429">
        <v>9.6636030000000002</v>
      </c>
      <c r="D25378" s="429">
        <v>0.96791400000000005</v>
      </c>
      <c r="E25378" s="429">
        <v>8.6956889999999998</v>
      </c>
      <c r="F25378" s="429">
        <v>64.25372999999999</v>
      </c>
    </row>
    <row r="25379" spans="1:6" x14ac:dyDescent="0.3">
      <c r="A25379" s="336">
        <v>79756</v>
      </c>
      <c r="B25379" s="2" t="s">
        <v>293</v>
      </c>
      <c r="C25379" s="429">
        <v>10.503073000000001</v>
      </c>
      <c r="D25379" s="429">
        <v>1.07738</v>
      </c>
      <c r="E25379" s="429">
        <v>9.4256930000000008</v>
      </c>
      <c r="F25379" s="429">
        <v>72.227952000000016</v>
      </c>
    </row>
    <row r="25380" spans="1:6" x14ac:dyDescent="0.3">
      <c r="A25380" s="336">
        <v>79758</v>
      </c>
      <c r="B25380" s="2" t="s">
        <v>295</v>
      </c>
      <c r="C25380" s="429">
        <v>9.8040289999999999</v>
      </c>
      <c r="D25380" s="429">
        <v>1.308422</v>
      </c>
      <c r="E25380" s="429">
        <v>8.4956069999999997</v>
      </c>
      <c r="F25380" s="429">
        <v>65.659554999999997</v>
      </c>
    </row>
    <row r="25381" spans="1:6" x14ac:dyDescent="0.3">
      <c r="A25381" s="336">
        <v>79761</v>
      </c>
      <c r="B25381" s="2" t="s">
        <v>295</v>
      </c>
      <c r="C25381" s="429">
        <v>9.8144310000000008</v>
      </c>
      <c r="D25381" s="429">
        <v>1.182909</v>
      </c>
      <c r="E25381" s="429">
        <v>8.6315220000000004</v>
      </c>
      <c r="F25381" s="429">
        <v>66.119431999999989</v>
      </c>
    </row>
    <row r="25382" spans="1:6" x14ac:dyDescent="0.3">
      <c r="A25382" s="336">
        <v>79762</v>
      </c>
      <c r="B25382" s="2" t="s">
        <v>295</v>
      </c>
      <c r="C25382" s="429">
        <v>9.8187859999999993</v>
      </c>
      <c r="D25382" s="429">
        <v>1.211876</v>
      </c>
      <c r="E25382" s="429">
        <v>8.6069099999999992</v>
      </c>
      <c r="F25382" s="429">
        <v>66.030901</v>
      </c>
    </row>
    <row r="25383" spans="1:6" x14ac:dyDescent="0.3">
      <c r="A25383" s="336">
        <v>79763</v>
      </c>
      <c r="B25383" s="2" t="s">
        <v>293</v>
      </c>
      <c r="C25383" s="429">
        <v>10.004215</v>
      </c>
      <c r="D25383" s="429">
        <v>1.250545</v>
      </c>
      <c r="E25383" s="429">
        <v>8.7536699999999996</v>
      </c>
      <c r="F25383" s="429">
        <v>67.424482999999995</v>
      </c>
    </row>
    <row r="25384" spans="1:6" x14ac:dyDescent="0.3">
      <c r="A25384" s="336">
        <v>79764</v>
      </c>
      <c r="B25384" s="2" t="s">
        <v>293</v>
      </c>
      <c r="C25384" s="429">
        <v>9.9367009999999993</v>
      </c>
      <c r="D25384" s="429">
        <v>1.3300350000000001</v>
      </c>
      <c r="E25384" s="429">
        <v>8.6066659999999988</v>
      </c>
      <c r="F25384" s="429">
        <v>66.397820999999993</v>
      </c>
    </row>
    <row r="25385" spans="1:6" x14ac:dyDescent="0.3">
      <c r="A25385" s="336">
        <v>79765</v>
      </c>
      <c r="B25385" s="2" t="s">
        <v>295</v>
      </c>
      <c r="C25385" s="429">
        <v>9.8212279999999996</v>
      </c>
      <c r="D25385" s="429">
        <v>1.2276720000000001</v>
      </c>
      <c r="E25385" s="429">
        <v>8.5935559999999995</v>
      </c>
      <c r="F25385" s="429">
        <v>65.853432999999995</v>
      </c>
    </row>
    <row r="25386" spans="1:6" x14ac:dyDescent="0.3">
      <c r="A25386" s="336">
        <v>79766</v>
      </c>
      <c r="B25386" s="2" t="s">
        <v>295</v>
      </c>
      <c r="C25386" s="429">
        <v>9.8052279999999996</v>
      </c>
      <c r="D25386" s="429">
        <v>1.130668</v>
      </c>
      <c r="E25386" s="429">
        <v>8.6745599999999996</v>
      </c>
      <c r="F25386" s="429">
        <v>66.28952000000001</v>
      </c>
    </row>
    <row r="25387" spans="1:6" x14ac:dyDescent="0.3">
      <c r="A25387" s="336">
        <v>79772</v>
      </c>
      <c r="B25387" s="2" t="s">
        <v>293</v>
      </c>
      <c r="C25387" s="429">
        <v>10.633759</v>
      </c>
      <c r="D25387" s="429">
        <v>0.936751</v>
      </c>
      <c r="E25387" s="429">
        <v>9.6970080000000003</v>
      </c>
      <c r="F25387" s="429">
        <v>72.514577000000003</v>
      </c>
    </row>
    <row r="25388" spans="1:6" x14ac:dyDescent="0.3">
      <c r="A25388" s="336">
        <v>79777</v>
      </c>
      <c r="B25388" s="2" t="s">
        <v>293</v>
      </c>
      <c r="C25388" s="429">
        <v>10.698679</v>
      </c>
      <c r="D25388" s="429">
        <v>0.98334900000000003</v>
      </c>
      <c r="E25388" s="429">
        <v>9.7153299999999998</v>
      </c>
      <c r="F25388" s="429">
        <v>73.453096000000002</v>
      </c>
    </row>
    <row r="25389" spans="1:6" x14ac:dyDescent="0.3">
      <c r="A25389" s="336">
        <v>79781</v>
      </c>
      <c r="B25389" s="2" t="s">
        <v>295</v>
      </c>
      <c r="C25389" s="429">
        <v>9.5286120000000007</v>
      </c>
      <c r="D25389" s="429">
        <v>0.87258899999999995</v>
      </c>
      <c r="E25389" s="429">
        <v>8.6560230000000011</v>
      </c>
      <c r="F25389" s="429">
        <v>64.679139000000021</v>
      </c>
    </row>
    <row r="25390" spans="1:6" x14ac:dyDescent="0.3">
      <c r="A25390" s="336">
        <v>79782</v>
      </c>
      <c r="B25390" s="2" t="s">
        <v>295</v>
      </c>
      <c r="C25390" s="429">
        <v>9.7990770000000005</v>
      </c>
      <c r="D25390" s="429">
        <v>1.330943</v>
      </c>
      <c r="E25390" s="429">
        <v>8.4681340000000009</v>
      </c>
      <c r="F25390" s="429">
        <v>63.254647000000006</v>
      </c>
    </row>
    <row r="25391" spans="1:6" x14ac:dyDescent="0.3">
      <c r="A25391" s="336">
        <v>79783</v>
      </c>
      <c r="B25391" s="2" t="s">
        <v>295</v>
      </c>
      <c r="C25391" s="429">
        <v>9.7489260000000009</v>
      </c>
      <c r="D25391" s="429">
        <v>1.4594039999999999</v>
      </c>
      <c r="E25391" s="429">
        <v>8.2895220000000016</v>
      </c>
      <c r="F25391" s="429">
        <v>62.604976000000001</v>
      </c>
    </row>
    <row r="25392" spans="1:6" x14ac:dyDescent="0.3">
      <c r="A25392" s="336">
        <v>79789</v>
      </c>
      <c r="B25392" s="2" t="s">
        <v>293</v>
      </c>
      <c r="C25392" s="429">
        <v>10.583014</v>
      </c>
      <c r="D25392" s="429">
        <v>1.1128469999999999</v>
      </c>
      <c r="E25392" s="429">
        <v>9.470167</v>
      </c>
      <c r="F25392" s="429">
        <v>72.233737999999988</v>
      </c>
    </row>
    <row r="25393" spans="1:6" x14ac:dyDescent="0.3">
      <c r="A25393" s="336">
        <v>79821</v>
      </c>
      <c r="B25393" s="2" t="s">
        <v>293</v>
      </c>
      <c r="C25393" s="429">
        <v>11.197832</v>
      </c>
      <c r="D25393" s="429">
        <v>0.382164</v>
      </c>
      <c r="E25393" s="429">
        <v>10.815668000000001</v>
      </c>
      <c r="F25393" s="429">
        <v>72.792858999999993</v>
      </c>
    </row>
    <row r="25394" spans="1:6" x14ac:dyDescent="0.3">
      <c r="A25394" s="336">
        <v>79830</v>
      </c>
      <c r="B25394" s="2" t="s">
        <v>293</v>
      </c>
      <c r="C25394" s="429">
        <v>9.977976</v>
      </c>
      <c r="D25394" s="429">
        <v>1.4354899999999999</v>
      </c>
      <c r="E25394" s="429">
        <v>8.5424860000000002</v>
      </c>
      <c r="F25394" s="429">
        <v>68.001639999999995</v>
      </c>
    </row>
    <row r="25395" spans="1:6" x14ac:dyDescent="0.3">
      <c r="A25395" s="336">
        <v>79832</v>
      </c>
      <c r="B25395" s="2" t="s">
        <v>296</v>
      </c>
      <c r="C25395" s="429">
        <v>7.9969060000000001</v>
      </c>
      <c r="D25395" s="429">
        <v>0.28673799999999999</v>
      </c>
      <c r="E25395" s="429">
        <v>7.7101680000000004</v>
      </c>
      <c r="F25395" s="429">
        <v>60.426419999999986</v>
      </c>
    </row>
    <row r="25396" spans="1:6" x14ac:dyDescent="0.3">
      <c r="A25396" s="336">
        <v>79834</v>
      </c>
      <c r="B25396" s="2" t="s">
        <v>293</v>
      </c>
      <c r="C25396" s="429">
        <v>10.21123</v>
      </c>
      <c r="D25396" s="429">
        <v>1.1886650000000001</v>
      </c>
      <c r="E25396" s="429">
        <v>9.0225650000000002</v>
      </c>
      <c r="F25396" s="429">
        <v>72.970387000000002</v>
      </c>
    </row>
    <row r="25397" spans="1:6" x14ac:dyDescent="0.3">
      <c r="A25397" s="336">
        <v>79835</v>
      </c>
      <c r="B25397" s="2" t="s">
        <v>293</v>
      </c>
      <c r="C25397" s="429">
        <v>11.200661999999999</v>
      </c>
      <c r="D25397" s="429">
        <v>0.39384999999999998</v>
      </c>
      <c r="E25397" s="429">
        <v>10.806811999999999</v>
      </c>
      <c r="F25397" s="429">
        <v>72.840135000000004</v>
      </c>
    </row>
    <row r="25398" spans="1:6" x14ac:dyDescent="0.3">
      <c r="A25398" s="336">
        <v>79836</v>
      </c>
      <c r="B25398" s="2" t="s">
        <v>293</v>
      </c>
      <c r="C25398" s="429">
        <v>11.439024</v>
      </c>
      <c r="D25398" s="429">
        <v>0.457312</v>
      </c>
      <c r="E25398" s="429">
        <v>10.981712</v>
      </c>
      <c r="F25398" s="429">
        <v>76.497018000000011</v>
      </c>
    </row>
    <row r="25399" spans="1:6" x14ac:dyDescent="0.3">
      <c r="A25399" s="336">
        <v>79837</v>
      </c>
      <c r="B25399" s="2" t="s">
        <v>293</v>
      </c>
      <c r="C25399" s="429">
        <v>10.645115000000001</v>
      </c>
      <c r="D25399" s="429">
        <v>0.79304600000000003</v>
      </c>
      <c r="E25399" s="429">
        <v>9.8520690000000002</v>
      </c>
      <c r="F25399" s="429">
        <v>68.391376000000008</v>
      </c>
    </row>
    <row r="25400" spans="1:6" x14ac:dyDescent="0.3">
      <c r="A25400" s="336">
        <v>79839</v>
      </c>
      <c r="B25400" s="2" t="s">
        <v>293</v>
      </c>
      <c r="C25400" s="429">
        <v>10.828937</v>
      </c>
      <c r="D25400" s="429">
        <v>0.68331600000000003</v>
      </c>
      <c r="E25400" s="429">
        <v>10.145621</v>
      </c>
      <c r="F25400" s="429">
        <v>70.651716000000008</v>
      </c>
    </row>
    <row r="25401" spans="1:6" x14ac:dyDescent="0.3">
      <c r="A25401" s="336">
        <v>79842</v>
      </c>
      <c r="B25401" s="2" t="s">
        <v>293</v>
      </c>
      <c r="C25401" s="429">
        <v>9.7746530000000007</v>
      </c>
      <c r="D25401" s="429">
        <v>1.455217</v>
      </c>
      <c r="E25401" s="429">
        <v>8.3194360000000014</v>
      </c>
      <c r="F25401" s="429">
        <v>66.344697000000011</v>
      </c>
    </row>
    <row r="25402" spans="1:6" x14ac:dyDescent="0.3">
      <c r="A25402" s="336">
        <v>79843</v>
      </c>
      <c r="B25402" s="2" t="s">
        <v>293</v>
      </c>
      <c r="C25402" s="429">
        <v>10.310867999999999</v>
      </c>
      <c r="D25402" s="429">
        <v>1.2652950000000001</v>
      </c>
      <c r="E25402" s="429">
        <v>9.0455729999999992</v>
      </c>
      <c r="F25402" s="429">
        <v>70.081006000000016</v>
      </c>
    </row>
    <row r="25403" spans="1:6" x14ac:dyDescent="0.3">
      <c r="A25403" s="336">
        <v>79847</v>
      </c>
      <c r="B25403" s="2" t="s">
        <v>293</v>
      </c>
      <c r="C25403" s="429">
        <v>10.397864999999999</v>
      </c>
      <c r="D25403" s="429">
        <v>0.99673500000000004</v>
      </c>
      <c r="E25403" s="429">
        <v>9.4011300000000002</v>
      </c>
      <c r="F25403" s="429">
        <v>67.394318999999996</v>
      </c>
    </row>
    <row r="25404" spans="1:6" x14ac:dyDescent="0.3">
      <c r="A25404" s="336">
        <v>79849</v>
      </c>
      <c r="B25404" s="2" t="s">
        <v>293</v>
      </c>
      <c r="C25404" s="429">
        <v>11.528226999999999</v>
      </c>
      <c r="D25404" s="429">
        <v>0.40237000000000001</v>
      </c>
      <c r="E25404" s="429">
        <v>11.125857</v>
      </c>
      <c r="F25404" s="429">
        <v>77.147358000000011</v>
      </c>
    </row>
    <row r="25405" spans="1:6" x14ac:dyDescent="0.3">
      <c r="A25405" s="336">
        <v>79851</v>
      </c>
      <c r="B25405" s="2" t="s">
        <v>293</v>
      </c>
      <c r="C25405" s="429">
        <v>10.592589</v>
      </c>
      <c r="D25405" s="429">
        <v>0.86052399999999996</v>
      </c>
      <c r="E25405" s="429">
        <v>9.7320650000000004</v>
      </c>
      <c r="F25405" s="429">
        <v>69.384457000000012</v>
      </c>
    </row>
    <row r="25406" spans="1:6" x14ac:dyDescent="0.3">
      <c r="A25406" s="336">
        <v>79852</v>
      </c>
      <c r="B25406" s="2" t="s">
        <v>293</v>
      </c>
      <c r="C25406" s="429">
        <v>10.673285</v>
      </c>
      <c r="D25406" s="429">
        <v>1.0959559999999999</v>
      </c>
      <c r="E25406" s="429">
        <v>9.5773290000000006</v>
      </c>
      <c r="F25406" s="429">
        <v>76.800285000000002</v>
      </c>
    </row>
    <row r="25407" spans="1:6" x14ac:dyDescent="0.3">
      <c r="A25407" s="336">
        <v>79854</v>
      </c>
      <c r="B25407" s="2" t="s">
        <v>293</v>
      </c>
      <c r="C25407" s="429">
        <v>10.051313</v>
      </c>
      <c r="D25407" s="429">
        <v>1.232378</v>
      </c>
      <c r="E25407" s="429">
        <v>8.8189349999999997</v>
      </c>
      <c r="F25407" s="429">
        <v>65.707657999999995</v>
      </c>
    </row>
    <row r="25408" spans="1:6" x14ac:dyDescent="0.3">
      <c r="A25408" s="336">
        <v>79855</v>
      </c>
      <c r="B25408" s="2" t="s">
        <v>293</v>
      </c>
      <c r="C25408" s="429">
        <v>10.360655</v>
      </c>
      <c r="D25408" s="429">
        <v>1.0263070000000001</v>
      </c>
      <c r="E25408" s="429">
        <v>9.3343479999999985</v>
      </c>
      <c r="F25408" s="429">
        <v>68.166584999999998</v>
      </c>
    </row>
    <row r="25409" spans="1:6" x14ac:dyDescent="0.3">
      <c r="A25409" s="336">
        <v>79901</v>
      </c>
      <c r="B25409" s="2" t="s">
        <v>293</v>
      </c>
      <c r="C25409" s="429">
        <v>11.340153000000001</v>
      </c>
      <c r="D25409" s="429">
        <v>0.38502399999999998</v>
      </c>
      <c r="E25409" s="429">
        <v>10.955129000000001</v>
      </c>
      <c r="F25409" s="429">
        <v>74.683505999999994</v>
      </c>
    </row>
    <row r="25410" spans="1:6" x14ac:dyDescent="0.3">
      <c r="A25410" s="336">
        <v>79902</v>
      </c>
      <c r="B25410" s="2" t="s">
        <v>293</v>
      </c>
      <c r="C25410" s="429">
        <v>11.294926</v>
      </c>
      <c r="D25410" s="429">
        <v>0.38839000000000001</v>
      </c>
      <c r="E25410" s="429">
        <v>10.906536000000001</v>
      </c>
      <c r="F25410" s="429">
        <v>74.216852999999986</v>
      </c>
    </row>
    <row r="25411" spans="1:6" x14ac:dyDescent="0.3">
      <c r="A25411" s="336">
        <v>79903</v>
      </c>
      <c r="B25411" s="2" t="s">
        <v>293</v>
      </c>
      <c r="C25411" s="429">
        <v>11.349216</v>
      </c>
      <c r="D25411" s="429">
        <v>0.39355299999999999</v>
      </c>
      <c r="E25411" s="429">
        <v>10.955662999999999</v>
      </c>
      <c r="F25411" s="429">
        <v>74.624499</v>
      </c>
    </row>
    <row r="25412" spans="1:6" x14ac:dyDescent="0.3">
      <c r="A25412" s="336">
        <v>79904</v>
      </c>
      <c r="B25412" s="2" t="s">
        <v>293</v>
      </c>
      <c r="C25412" s="429">
        <v>11.235423000000001</v>
      </c>
      <c r="D25412" s="429">
        <v>0.408831</v>
      </c>
      <c r="E25412" s="429">
        <v>10.826592000000002</v>
      </c>
      <c r="F25412" s="429">
        <v>73.445876999999996</v>
      </c>
    </row>
    <row r="25413" spans="1:6" x14ac:dyDescent="0.3">
      <c r="A25413" s="336">
        <v>79905</v>
      </c>
      <c r="B25413" s="2" t="s">
        <v>293</v>
      </c>
      <c r="C25413" s="429">
        <v>11.391401999999999</v>
      </c>
      <c r="D25413" s="429">
        <v>0.390102</v>
      </c>
      <c r="E25413" s="429">
        <v>11.001299999999999</v>
      </c>
      <c r="F25413" s="429">
        <v>75.023631999999992</v>
      </c>
    </row>
    <row r="25414" spans="1:6" x14ac:dyDescent="0.3">
      <c r="A25414" s="336">
        <v>79906</v>
      </c>
      <c r="B25414" s="2" t="s">
        <v>293</v>
      </c>
      <c r="C25414" s="429">
        <v>11.321311</v>
      </c>
      <c r="D25414" s="429">
        <v>0.412551</v>
      </c>
      <c r="E25414" s="429">
        <v>10.908759999999999</v>
      </c>
      <c r="F25414" s="429">
        <v>74.333666000000008</v>
      </c>
    </row>
    <row r="25415" spans="1:6" x14ac:dyDescent="0.3">
      <c r="A25415" s="336">
        <v>79907</v>
      </c>
      <c r="B25415" s="2" t="s">
        <v>293</v>
      </c>
      <c r="C25415" s="429">
        <v>11.438442</v>
      </c>
      <c r="D25415" s="429">
        <v>0.40575499999999998</v>
      </c>
      <c r="E25415" s="429">
        <v>11.032687000000001</v>
      </c>
      <c r="F25415" s="429">
        <v>75.674979000000008</v>
      </c>
    </row>
    <row r="25416" spans="1:6" x14ac:dyDescent="0.3">
      <c r="A25416" s="336">
        <v>79908</v>
      </c>
      <c r="B25416" s="2" t="s">
        <v>293</v>
      </c>
      <c r="C25416" s="429">
        <v>11.306595</v>
      </c>
      <c r="D25416" s="429">
        <v>0.41352899999999998</v>
      </c>
      <c r="E25416" s="429">
        <v>10.893065999999999</v>
      </c>
      <c r="F25416" s="429">
        <v>74.169242999999994</v>
      </c>
    </row>
    <row r="25417" spans="1:6" x14ac:dyDescent="0.3">
      <c r="A25417" s="336">
        <v>79912</v>
      </c>
      <c r="B25417" s="2" t="s">
        <v>293</v>
      </c>
      <c r="C25417" s="429">
        <v>11.234133</v>
      </c>
      <c r="D25417" s="429">
        <v>0.39046199999999998</v>
      </c>
      <c r="E25417" s="429">
        <v>10.843671000000001</v>
      </c>
      <c r="F25417" s="429">
        <v>73.393649000000011</v>
      </c>
    </row>
    <row r="25418" spans="1:6" x14ac:dyDescent="0.3">
      <c r="A25418" s="336">
        <v>79915</v>
      </c>
      <c r="B25418" s="2" t="s">
        <v>293</v>
      </c>
      <c r="C25418" s="429">
        <v>11.430814</v>
      </c>
      <c r="D25418" s="429">
        <v>0.396009</v>
      </c>
      <c r="E25418" s="429">
        <v>11.034805</v>
      </c>
      <c r="F25418" s="429">
        <v>75.429814000000007</v>
      </c>
    </row>
    <row r="25419" spans="1:6" x14ac:dyDescent="0.3">
      <c r="A25419" s="336">
        <v>79916</v>
      </c>
      <c r="B25419" s="2" t="s">
        <v>293</v>
      </c>
      <c r="C25419" s="429">
        <v>11.172196</v>
      </c>
      <c r="D25419" s="429">
        <v>0.487898</v>
      </c>
      <c r="E25419" s="429">
        <v>10.684298</v>
      </c>
      <c r="F25419" s="429">
        <v>72.636903999999987</v>
      </c>
    </row>
    <row r="25420" spans="1:6" x14ac:dyDescent="0.3">
      <c r="A25420" s="336">
        <v>79918</v>
      </c>
      <c r="B25420" s="2" t="s">
        <v>293</v>
      </c>
      <c r="C25420" s="429">
        <v>11.288754000000001</v>
      </c>
      <c r="D25420" s="429">
        <v>0.41693200000000002</v>
      </c>
      <c r="E25420" s="429">
        <v>10.871822000000002</v>
      </c>
      <c r="F25420" s="429">
        <v>74.003359000000017</v>
      </c>
    </row>
    <row r="25421" spans="1:6" x14ac:dyDescent="0.3">
      <c r="A25421" s="336">
        <v>79922</v>
      </c>
      <c r="B25421" s="2" t="s">
        <v>293</v>
      </c>
      <c r="C25421" s="429">
        <v>11.234541</v>
      </c>
      <c r="D25421" s="429">
        <v>0.38232899999999997</v>
      </c>
      <c r="E25421" s="429">
        <v>10.852212</v>
      </c>
      <c r="F25421" s="429">
        <v>73.595883000000015</v>
      </c>
    </row>
    <row r="25422" spans="1:6" x14ac:dyDescent="0.3">
      <c r="A25422" s="336">
        <v>79924</v>
      </c>
      <c r="B25422" s="2" t="s">
        <v>293</v>
      </c>
      <c r="C25422" s="429">
        <v>11.157397</v>
      </c>
      <c r="D25422" s="429">
        <v>0.42495699999999997</v>
      </c>
      <c r="E25422" s="429">
        <v>10.73244</v>
      </c>
      <c r="F25422" s="429">
        <v>72.642264000000011</v>
      </c>
    </row>
    <row r="25423" spans="1:6" x14ac:dyDescent="0.3">
      <c r="A25423" s="336">
        <v>79925</v>
      </c>
      <c r="B25423" s="2" t="s">
        <v>293</v>
      </c>
      <c r="C25423" s="429">
        <v>11.361299000000001</v>
      </c>
      <c r="D25423" s="429">
        <v>0.40850599999999998</v>
      </c>
      <c r="E25423" s="429">
        <v>10.952793000000002</v>
      </c>
      <c r="F25423" s="429">
        <v>74.732598999999993</v>
      </c>
    </row>
    <row r="25424" spans="1:6" x14ac:dyDescent="0.3">
      <c r="A25424" s="336">
        <v>79927</v>
      </c>
      <c r="B25424" s="2" t="s">
        <v>293</v>
      </c>
      <c r="C25424" s="429">
        <v>11.477218000000001</v>
      </c>
      <c r="D25424" s="429">
        <v>0.40873900000000002</v>
      </c>
      <c r="E25424" s="429">
        <v>11.068479</v>
      </c>
      <c r="F25424" s="429">
        <v>76.347665000000006</v>
      </c>
    </row>
    <row r="25425" spans="1:6" x14ac:dyDescent="0.3">
      <c r="A25425" s="336">
        <v>79928</v>
      </c>
      <c r="B25425" s="2" t="s">
        <v>293</v>
      </c>
      <c r="C25425" s="429">
        <v>11.257763000000001</v>
      </c>
      <c r="D25425" s="429">
        <v>0.487238</v>
      </c>
      <c r="E25425" s="429">
        <v>10.770525000000001</v>
      </c>
      <c r="F25425" s="429">
        <v>74.374129999999994</v>
      </c>
    </row>
    <row r="25426" spans="1:6" x14ac:dyDescent="0.3">
      <c r="A25426" s="336">
        <v>79930</v>
      </c>
      <c r="B25426" s="2" t="s">
        <v>293</v>
      </c>
      <c r="C25426" s="429">
        <v>11.290212</v>
      </c>
      <c r="D25426" s="429">
        <v>0.396874</v>
      </c>
      <c r="E25426" s="429">
        <v>10.893338</v>
      </c>
      <c r="F25426" s="429">
        <v>74.051387000000005</v>
      </c>
    </row>
    <row r="25427" spans="1:6" x14ac:dyDescent="0.3">
      <c r="A25427" s="336">
        <v>79932</v>
      </c>
      <c r="B25427" s="2" t="s">
        <v>293</v>
      </c>
      <c r="C25427" s="429">
        <v>11.219903</v>
      </c>
      <c r="D25427" s="429">
        <v>0.37492199999999998</v>
      </c>
      <c r="E25427" s="429">
        <v>10.844981000000001</v>
      </c>
      <c r="F25427" s="429">
        <v>73.229866000000015</v>
      </c>
    </row>
    <row r="25428" spans="1:6" x14ac:dyDescent="0.3">
      <c r="A25428" s="336">
        <v>79934</v>
      </c>
      <c r="B25428" s="2" t="s">
        <v>293</v>
      </c>
      <c r="C25428" s="429">
        <v>11.141657</v>
      </c>
      <c r="D25428" s="429">
        <v>0.43123</v>
      </c>
      <c r="E25428" s="429">
        <v>10.710427000000001</v>
      </c>
      <c r="F25428" s="429">
        <v>72.433158999999989</v>
      </c>
    </row>
    <row r="25429" spans="1:6" x14ac:dyDescent="0.3">
      <c r="A25429" s="336">
        <v>79935</v>
      </c>
      <c r="B25429" s="2" t="s">
        <v>293</v>
      </c>
      <c r="C25429" s="429">
        <v>11.393238999999999</v>
      </c>
      <c r="D25429" s="429">
        <v>0.41242000000000001</v>
      </c>
      <c r="E25429" s="429">
        <v>10.980819</v>
      </c>
      <c r="F25429" s="429">
        <v>75.100382999999994</v>
      </c>
    </row>
    <row r="25430" spans="1:6" x14ac:dyDescent="0.3">
      <c r="A25430" s="336">
        <v>79936</v>
      </c>
      <c r="B25430" s="2" t="s">
        <v>293</v>
      </c>
      <c r="C25430" s="429">
        <v>11.388769</v>
      </c>
      <c r="D25430" s="429">
        <v>0.42135099999999998</v>
      </c>
      <c r="E25430" s="429">
        <v>10.967418</v>
      </c>
      <c r="F25430" s="429">
        <v>75.126999999999995</v>
      </c>
    </row>
    <row r="25431" spans="1:6" x14ac:dyDescent="0.3">
      <c r="A25431" s="336">
        <v>79938</v>
      </c>
      <c r="B25431" s="2" t="s">
        <v>293</v>
      </c>
      <c r="C25431" s="429">
        <v>10.911474</v>
      </c>
      <c r="D25431" s="429">
        <v>0.59809599999999996</v>
      </c>
      <c r="E25431" s="429">
        <v>10.313378</v>
      </c>
      <c r="F25431" s="429">
        <v>70.179442999999992</v>
      </c>
    </row>
    <row r="25432" spans="1:6" x14ac:dyDescent="0.3">
      <c r="A25432" s="336">
        <v>79968</v>
      </c>
      <c r="B25432" s="2" t="s">
        <v>293</v>
      </c>
      <c r="C25432" s="429">
        <v>11.301042000000001</v>
      </c>
      <c r="D25432" s="429">
        <v>0.385849</v>
      </c>
      <c r="E25432" s="429">
        <v>10.915193</v>
      </c>
      <c r="F25432" s="429">
        <v>74.333624</v>
      </c>
    </row>
    <row r="25433" spans="1:6" x14ac:dyDescent="0.3">
      <c r="A25433" s="336">
        <v>80002</v>
      </c>
      <c r="B25433" s="2" t="s">
        <v>295</v>
      </c>
      <c r="C25433" s="429">
        <v>8.2522769999999994</v>
      </c>
      <c r="D25433" s="429">
        <v>1.7780069999999999</v>
      </c>
      <c r="E25433" s="429">
        <v>6.4742699999999997</v>
      </c>
      <c r="F25433" s="429">
        <v>40.913430999999996</v>
      </c>
    </row>
    <row r="25434" spans="1:6" x14ac:dyDescent="0.3">
      <c r="A25434" s="336">
        <v>80003</v>
      </c>
      <c r="B25434" s="2" t="s">
        <v>295</v>
      </c>
      <c r="C25434" s="429">
        <v>8.3621540000000003</v>
      </c>
      <c r="D25434" s="429">
        <v>1.7375160000000001</v>
      </c>
      <c r="E25434" s="429">
        <v>6.624638</v>
      </c>
      <c r="F25434" s="429">
        <v>41.735789000000004</v>
      </c>
    </row>
    <row r="25435" spans="1:6" x14ac:dyDescent="0.3">
      <c r="A25435" s="336">
        <v>80004</v>
      </c>
      <c r="B25435" s="2" t="s">
        <v>295</v>
      </c>
      <c r="C25435" s="429">
        <v>8.1888349999999992</v>
      </c>
      <c r="D25435" s="429">
        <v>1.779129</v>
      </c>
      <c r="E25435" s="429">
        <v>6.409705999999999</v>
      </c>
      <c r="F25435" s="429">
        <v>40.298767999999995</v>
      </c>
    </row>
    <row r="25436" spans="1:6" x14ac:dyDescent="0.3">
      <c r="A25436" s="336">
        <v>80005</v>
      </c>
      <c r="B25436" s="2" t="s">
        <v>295</v>
      </c>
      <c r="C25436" s="429">
        <v>8.1827279999999991</v>
      </c>
      <c r="D25436" s="429">
        <v>1.7599940000000001</v>
      </c>
      <c r="E25436" s="429">
        <v>6.4227339999999993</v>
      </c>
      <c r="F25436" s="429">
        <v>40.104153999999994</v>
      </c>
    </row>
    <row r="25437" spans="1:6" x14ac:dyDescent="0.3">
      <c r="A25437" s="336">
        <v>80007</v>
      </c>
      <c r="B25437" s="2" t="s">
        <v>295</v>
      </c>
      <c r="C25437" s="429">
        <v>7.941014</v>
      </c>
      <c r="D25437" s="429">
        <v>1.810959</v>
      </c>
      <c r="E25437" s="429">
        <v>6.1300550000000005</v>
      </c>
      <c r="F25437" s="429">
        <v>37.984116999999998</v>
      </c>
    </row>
    <row r="25438" spans="1:6" x14ac:dyDescent="0.3">
      <c r="A25438" s="336">
        <v>80010</v>
      </c>
      <c r="B25438" s="2" t="s">
        <v>295</v>
      </c>
      <c r="C25438" s="429">
        <v>8.4542129999999993</v>
      </c>
      <c r="D25438" s="429">
        <v>1.8789610000000001</v>
      </c>
      <c r="E25438" s="429">
        <v>6.575251999999999</v>
      </c>
      <c r="F25438" s="429">
        <v>42.558629000000003</v>
      </c>
    </row>
    <row r="25439" spans="1:6" x14ac:dyDescent="0.3">
      <c r="A25439" s="336">
        <v>80011</v>
      </c>
      <c r="B25439" s="2" t="s">
        <v>295</v>
      </c>
      <c r="C25439" s="429">
        <v>8.4157189999999993</v>
      </c>
      <c r="D25439" s="429">
        <v>1.930771</v>
      </c>
      <c r="E25439" s="429">
        <v>6.4849479999999993</v>
      </c>
      <c r="F25439" s="429">
        <v>42.215457999999991</v>
      </c>
    </row>
    <row r="25440" spans="1:6" x14ac:dyDescent="0.3">
      <c r="A25440" s="336">
        <v>80012</v>
      </c>
      <c r="B25440" s="2" t="s">
        <v>295</v>
      </c>
      <c r="C25440" s="429">
        <v>8.4043960000000002</v>
      </c>
      <c r="D25440" s="429">
        <v>1.9407749999999999</v>
      </c>
      <c r="E25440" s="429">
        <v>6.4636209999999998</v>
      </c>
      <c r="F25440" s="429">
        <v>42.191560000000003</v>
      </c>
    </row>
    <row r="25441" spans="1:6" x14ac:dyDescent="0.3">
      <c r="A25441" s="336">
        <v>80013</v>
      </c>
      <c r="B25441" s="2" t="s">
        <v>295</v>
      </c>
      <c r="C25441" s="429">
        <v>8.3353669999999997</v>
      </c>
      <c r="D25441" s="429">
        <v>2.0272269999999999</v>
      </c>
      <c r="E25441" s="429">
        <v>6.3081399999999999</v>
      </c>
      <c r="F25441" s="429">
        <v>41.592658</v>
      </c>
    </row>
    <row r="25442" spans="1:6" x14ac:dyDescent="0.3">
      <c r="A25442" s="336">
        <v>80014</v>
      </c>
      <c r="B25442" s="2" t="s">
        <v>295</v>
      </c>
      <c r="C25442" s="429">
        <v>8.3652329999999999</v>
      </c>
      <c r="D25442" s="429">
        <v>1.986283</v>
      </c>
      <c r="E25442" s="429">
        <v>6.3789499999999997</v>
      </c>
      <c r="F25442" s="429">
        <v>41.921535000000006</v>
      </c>
    </row>
    <row r="25443" spans="1:6" x14ac:dyDescent="0.3">
      <c r="A25443" s="336">
        <v>80015</v>
      </c>
      <c r="B25443" s="2" t="s">
        <v>295</v>
      </c>
      <c r="C25443" s="429">
        <v>8.3006659999999997</v>
      </c>
      <c r="D25443" s="429">
        <v>2.06623</v>
      </c>
      <c r="E25443" s="429">
        <v>6.2344359999999996</v>
      </c>
      <c r="F25443" s="429">
        <v>41.342106000000001</v>
      </c>
    </row>
    <row r="25444" spans="1:6" x14ac:dyDescent="0.3">
      <c r="A25444" s="336">
        <v>80016</v>
      </c>
      <c r="B25444" s="2" t="s">
        <v>295</v>
      </c>
      <c r="C25444" s="429">
        <v>8.2437319999999996</v>
      </c>
      <c r="D25444" s="429">
        <v>2.1255820000000001</v>
      </c>
      <c r="E25444" s="429">
        <v>6.11815</v>
      </c>
      <c r="F25444" s="429">
        <v>40.923083999999996</v>
      </c>
    </row>
    <row r="25445" spans="1:6" x14ac:dyDescent="0.3">
      <c r="A25445" s="336">
        <v>80017</v>
      </c>
      <c r="B25445" s="2" t="s">
        <v>295</v>
      </c>
      <c r="C25445" s="429">
        <v>8.3773680000000006</v>
      </c>
      <c r="D25445" s="429">
        <v>1.977357</v>
      </c>
      <c r="E25445" s="429">
        <v>6.400011000000001</v>
      </c>
      <c r="F25445" s="429">
        <v>41.926423999999997</v>
      </c>
    </row>
    <row r="25446" spans="1:6" x14ac:dyDescent="0.3">
      <c r="A25446" s="336">
        <v>80018</v>
      </c>
      <c r="B25446" s="2" t="s">
        <v>295</v>
      </c>
      <c r="C25446" s="429">
        <v>8.3319700000000001</v>
      </c>
      <c r="D25446" s="429">
        <v>2.0297619999999998</v>
      </c>
      <c r="E25446" s="429">
        <v>6.3022080000000003</v>
      </c>
      <c r="F25446" s="429">
        <v>41.573008000000002</v>
      </c>
    </row>
    <row r="25447" spans="1:6" x14ac:dyDescent="0.3">
      <c r="A25447" s="336">
        <v>80019</v>
      </c>
      <c r="B25447" s="2" t="s">
        <v>295</v>
      </c>
      <c r="C25447" s="429">
        <v>8.4126049999999992</v>
      </c>
      <c r="D25447" s="429">
        <v>1.927332</v>
      </c>
      <c r="E25447" s="429">
        <v>6.4852729999999994</v>
      </c>
      <c r="F25447" s="429">
        <v>42.220001000000003</v>
      </c>
    </row>
    <row r="25448" spans="1:6" x14ac:dyDescent="0.3">
      <c r="A25448" s="336">
        <v>80020</v>
      </c>
      <c r="B25448" s="2" t="s">
        <v>295</v>
      </c>
      <c r="C25448" s="429">
        <v>8.3416350000000001</v>
      </c>
      <c r="D25448" s="429">
        <v>1.6789270000000001</v>
      </c>
      <c r="E25448" s="429">
        <v>6.6627080000000003</v>
      </c>
      <c r="F25448" s="429">
        <v>41.257295999999997</v>
      </c>
    </row>
    <row r="25449" spans="1:6" x14ac:dyDescent="0.3">
      <c r="A25449" s="336">
        <v>80021</v>
      </c>
      <c r="B25449" s="2" t="s">
        <v>295</v>
      </c>
      <c r="C25449" s="429">
        <v>8.1674389999999999</v>
      </c>
      <c r="D25449" s="429">
        <v>1.7340800000000001</v>
      </c>
      <c r="E25449" s="429">
        <v>6.4333589999999994</v>
      </c>
      <c r="F25449" s="429">
        <v>39.770207999999997</v>
      </c>
    </row>
    <row r="25450" spans="1:6" x14ac:dyDescent="0.3">
      <c r="A25450" s="336">
        <v>80022</v>
      </c>
      <c r="B25450" s="2" t="s">
        <v>295</v>
      </c>
      <c r="C25450" s="429">
        <v>8.4730500000000006</v>
      </c>
      <c r="D25450" s="429">
        <v>1.809715</v>
      </c>
      <c r="E25450" s="429">
        <v>6.6633350000000009</v>
      </c>
      <c r="F25450" s="429">
        <v>42.775759999999991</v>
      </c>
    </row>
    <row r="25451" spans="1:6" x14ac:dyDescent="0.3">
      <c r="A25451" s="336">
        <v>80023</v>
      </c>
      <c r="B25451" s="2" t="s">
        <v>295</v>
      </c>
      <c r="C25451" s="429">
        <v>8.4249179999999999</v>
      </c>
      <c r="D25451" s="429">
        <v>1.6605380000000001</v>
      </c>
      <c r="E25451" s="429">
        <v>6.7643800000000001</v>
      </c>
      <c r="F25451" s="429">
        <v>42.069795999999997</v>
      </c>
    </row>
    <row r="25452" spans="1:6" x14ac:dyDescent="0.3">
      <c r="A25452" s="336">
        <v>80026</v>
      </c>
      <c r="B25452" s="2" t="s">
        <v>295</v>
      </c>
      <c r="C25452" s="429">
        <v>8.3497439999999994</v>
      </c>
      <c r="D25452" s="429">
        <v>1.629167</v>
      </c>
      <c r="E25452" s="429">
        <v>6.7205769999999996</v>
      </c>
      <c r="F25452" s="429">
        <v>41.226894999999999</v>
      </c>
    </row>
    <row r="25453" spans="1:6" x14ac:dyDescent="0.3">
      <c r="A25453" s="336">
        <v>80027</v>
      </c>
      <c r="B25453" s="2" t="s">
        <v>295</v>
      </c>
      <c r="C25453" s="429">
        <v>8.1606950000000005</v>
      </c>
      <c r="D25453" s="429">
        <v>1.7030829999999999</v>
      </c>
      <c r="E25453" s="429">
        <v>6.457612000000001</v>
      </c>
      <c r="F25453" s="429">
        <v>39.523369000000002</v>
      </c>
    </row>
    <row r="25454" spans="1:6" x14ac:dyDescent="0.3">
      <c r="A25454" s="336">
        <v>80030</v>
      </c>
      <c r="B25454" s="2" t="s">
        <v>295</v>
      </c>
      <c r="C25454" s="429">
        <v>8.3867779999999996</v>
      </c>
      <c r="D25454" s="429">
        <v>1.741126</v>
      </c>
      <c r="E25454" s="429">
        <v>6.6456520000000001</v>
      </c>
      <c r="F25454" s="429">
        <v>41.948104999999998</v>
      </c>
    </row>
    <row r="25455" spans="1:6" x14ac:dyDescent="0.3">
      <c r="A25455" s="336">
        <v>80031</v>
      </c>
      <c r="B25455" s="2" t="s">
        <v>295</v>
      </c>
      <c r="C25455" s="429">
        <v>8.3808170000000004</v>
      </c>
      <c r="D25455" s="429">
        <v>1.712286</v>
      </c>
      <c r="E25455" s="429">
        <v>6.6685310000000007</v>
      </c>
      <c r="F25455" s="429">
        <v>41.771456000000001</v>
      </c>
    </row>
    <row r="25456" spans="1:6" x14ac:dyDescent="0.3">
      <c r="A25456" s="336">
        <v>80033</v>
      </c>
      <c r="B25456" s="2" t="s">
        <v>295</v>
      </c>
      <c r="C25456" s="429">
        <v>8.2419080000000005</v>
      </c>
      <c r="D25456" s="429">
        <v>1.7917289999999999</v>
      </c>
      <c r="E25456" s="429">
        <v>6.4501790000000003</v>
      </c>
      <c r="F25456" s="429">
        <v>40.912475999999991</v>
      </c>
    </row>
    <row r="25457" spans="1:6" x14ac:dyDescent="0.3">
      <c r="A25457" s="336">
        <v>80101</v>
      </c>
      <c r="B25457" s="2" t="s">
        <v>295</v>
      </c>
      <c r="C25457" s="429">
        <v>8.4098419999999994</v>
      </c>
      <c r="D25457" s="429">
        <v>2.2036850000000001</v>
      </c>
      <c r="E25457" s="429">
        <v>6.2061569999999993</v>
      </c>
      <c r="F25457" s="429">
        <v>42.372083000000003</v>
      </c>
    </row>
    <row r="25458" spans="1:6" x14ac:dyDescent="0.3">
      <c r="A25458" s="336">
        <v>80102</v>
      </c>
      <c r="B25458" s="2" t="s">
        <v>295</v>
      </c>
      <c r="C25458" s="429">
        <v>8.3745349999999998</v>
      </c>
      <c r="D25458" s="429">
        <v>2.022707</v>
      </c>
      <c r="E25458" s="429">
        <v>6.3518279999999994</v>
      </c>
      <c r="F25458" s="429">
        <v>42.033356000000012</v>
      </c>
    </row>
    <row r="25459" spans="1:6" x14ac:dyDescent="0.3">
      <c r="A25459" s="336">
        <v>80103</v>
      </c>
      <c r="B25459" s="2" t="s">
        <v>295</v>
      </c>
      <c r="C25459" s="429">
        <v>8.5464339999999996</v>
      </c>
      <c r="D25459" s="429">
        <v>1.9368970000000001</v>
      </c>
      <c r="E25459" s="429">
        <v>6.6095369999999996</v>
      </c>
      <c r="F25459" s="429">
        <v>43.448349000000007</v>
      </c>
    </row>
    <row r="25460" spans="1:6" x14ac:dyDescent="0.3">
      <c r="A25460" s="336">
        <v>80104</v>
      </c>
      <c r="B25460" s="2" t="s">
        <v>293</v>
      </c>
      <c r="C25460" s="429">
        <v>7.3687209999999999</v>
      </c>
      <c r="D25460" s="429">
        <v>1.65856</v>
      </c>
      <c r="E25460" s="429">
        <v>5.7101609999999994</v>
      </c>
      <c r="F25460" s="429">
        <v>38.558682000000005</v>
      </c>
    </row>
    <row r="25461" spans="1:6" x14ac:dyDescent="0.3">
      <c r="A25461" s="336">
        <v>80105</v>
      </c>
      <c r="B25461" s="2" t="s">
        <v>295</v>
      </c>
      <c r="C25461" s="429">
        <v>8.5098509999999994</v>
      </c>
      <c r="D25461" s="429">
        <v>2.0665499999999999</v>
      </c>
      <c r="E25461" s="429">
        <v>6.4433009999999999</v>
      </c>
      <c r="F25461" s="429">
        <v>43.056235000000008</v>
      </c>
    </row>
    <row r="25462" spans="1:6" x14ac:dyDescent="0.3">
      <c r="A25462" s="336">
        <v>80106</v>
      </c>
      <c r="B25462" s="2" t="s">
        <v>293</v>
      </c>
      <c r="C25462" s="429">
        <v>7.3382889999999996</v>
      </c>
      <c r="D25462" s="429">
        <v>1.7929569999999999</v>
      </c>
      <c r="E25462" s="429">
        <v>5.5453320000000001</v>
      </c>
      <c r="F25462" s="429">
        <v>38.277169999999998</v>
      </c>
    </row>
    <row r="25463" spans="1:6" x14ac:dyDescent="0.3">
      <c r="A25463" s="336">
        <v>80107</v>
      </c>
      <c r="B25463" s="2" t="s">
        <v>293</v>
      </c>
      <c r="C25463" s="429">
        <v>7.408671</v>
      </c>
      <c r="D25463" s="429">
        <v>1.690534</v>
      </c>
      <c r="E25463" s="429">
        <v>5.7181370000000005</v>
      </c>
      <c r="F25463" s="429">
        <v>39.263407999999991</v>
      </c>
    </row>
    <row r="25464" spans="1:6" x14ac:dyDescent="0.3">
      <c r="A25464" s="336">
        <v>80108</v>
      </c>
      <c r="B25464" s="2" t="s">
        <v>293</v>
      </c>
      <c r="C25464" s="429">
        <v>7.5636729999999996</v>
      </c>
      <c r="D25464" s="429">
        <v>1.546905</v>
      </c>
      <c r="E25464" s="429">
        <v>6.0167679999999999</v>
      </c>
      <c r="F25464" s="429">
        <v>40.207723999999999</v>
      </c>
    </row>
    <row r="25465" spans="1:6" x14ac:dyDescent="0.3">
      <c r="A25465" s="336">
        <v>80109</v>
      </c>
      <c r="B25465" s="2" t="s">
        <v>293</v>
      </c>
      <c r="C25465" s="429">
        <v>7.4711970000000001</v>
      </c>
      <c r="D25465" s="429">
        <v>1.580433</v>
      </c>
      <c r="E25465" s="429">
        <v>5.8907639999999999</v>
      </c>
      <c r="F25465" s="429">
        <v>39.367822000000004</v>
      </c>
    </row>
    <row r="25466" spans="1:6" x14ac:dyDescent="0.3">
      <c r="A25466" s="336">
        <v>80110</v>
      </c>
      <c r="B25466" s="2" t="s">
        <v>295</v>
      </c>
      <c r="C25466" s="429">
        <v>8.352843</v>
      </c>
      <c r="D25466" s="429">
        <v>1.9131419999999999</v>
      </c>
      <c r="E25466" s="429">
        <v>6.4397010000000003</v>
      </c>
      <c r="F25466" s="429">
        <v>42.030125999999989</v>
      </c>
    </row>
    <row r="25467" spans="1:6" x14ac:dyDescent="0.3">
      <c r="A25467" s="336">
        <v>80111</v>
      </c>
      <c r="B25467" s="2" t="s">
        <v>295</v>
      </c>
      <c r="C25467" s="429">
        <v>8.3368090000000006</v>
      </c>
      <c r="D25467" s="429">
        <v>2.0162409999999999</v>
      </c>
      <c r="E25467" s="429">
        <v>6.3205680000000006</v>
      </c>
      <c r="F25467" s="429">
        <v>41.805153999999995</v>
      </c>
    </row>
    <row r="25468" spans="1:6" x14ac:dyDescent="0.3">
      <c r="A25468" s="336">
        <v>80112</v>
      </c>
      <c r="B25468" s="2" t="s">
        <v>293</v>
      </c>
      <c r="C25468" s="429">
        <v>7.6969329999999996</v>
      </c>
      <c r="D25468" s="429">
        <v>1.444785</v>
      </c>
      <c r="E25468" s="429">
        <v>6.252148</v>
      </c>
      <c r="F25468" s="429">
        <v>41.408995000000012</v>
      </c>
    </row>
    <row r="25469" spans="1:6" x14ac:dyDescent="0.3">
      <c r="A25469" s="336">
        <v>80113</v>
      </c>
      <c r="B25469" s="2" t="s">
        <v>295</v>
      </c>
      <c r="C25469" s="429">
        <v>8.3649660000000008</v>
      </c>
      <c r="D25469" s="429">
        <v>1.941168</v>
      </c>
      <c r="E25469" s="429">
        <v>6.4237980000000006</v>
      </c>
      <c r="F25469" s="429">
        <v>42.096448000000002</v>
      </c>
    </row>
    <row r="25470" spans="1:6" x14ac:dyDescent="0.3">
      <c r="A25470" s="336">
        <v>80116</v>
      </c>
      <c r="B25470" s="2" t="s">
        <v>293</v>
      </c>
      <c r="C25470" s="429">
        <v>7.3456849999999996</v>
      </c>
      <c r="D25470" s="429">
        <v>1.6993259999999999</v>
      </c>
      <c r="E25470" s="429">
        <v>5.6463589999999995</v>
      </c>
      <c r="F25470" s="429">
        <v>38.458819999999996</v>
      </c>
    </row>
    <row r="25471" spans="1:6" x14ac:dyDescent="0.3">
      <c r="A25471" s="336">
        <v>80117</v>
      </c>
      <c r="B25471" s="2" t="s">
        <v>293</v>
      </c>
      <c r="C25471" s="429">
        <v>7.4900200000000003</v>
      </c>
      <c r="D25471" s="429">
        <v>1.71984</v>
      </c>
      <c r="E25471" s="429">
        <v>5.7701799999999999</v>
      </c>
      <c r="F25471" s="429">
        <v>39.792996000000002</v>
      </c>
    </row>
    <row r="25472" spans="1:6" x14ac:dyDescent="0.3">
      <c r="A25472" s="336">
        <v>80118</v>
      </c>
      <c r="B25472" s="2" t="s">
        <v>293</v>
      </c>
      <c r="C25472" s="429">
        <v>7.1128070000000001</v>
      </c>
      <c r="D25472" s="429">
        <v>1.676668</v>
      </c>
      <c r="E25472" s="429">
        <v>5.4361389999999998</v>
      </c>
      <c r="F25472" s="429">
        <v>36.385728000000007</v>
      </c>
    </row>
    <row r="25473" spans="1:6" x14ac:dyDescent="0.3">
      <c r="A25473" s="336">
        <v>80120</v>
      </c>
      <c r="B25473" s="2" t="s">
        <v>295</v>
      </c>
      <c r="C25473" s="429">
        <v>8.3166740000000008</v>
      </c>
      <c r="D25473" s="429">
        <v>1.971992</v>
      </c>
      <c r="E25473" s="429">
        <v>6.3446820000000006</v>
      </c>
      <c r="F25473" s="429">
        <v>41.829185999999993</v>
      </c>
    </row>
    <row r="25474" spans="1:6" x14ac:dyDescent="0.3">
      <c r="A25474" s="336">
        <v>80121</v>
      </c>
      <c r="B25474" s="2" t="s">
        <v>295</v>
      </c>
      <c r="C25474" s="429">
        <v>8.3405109999999993</v>
      </c>
      <c r="D25474" s="429">
        <v>1.9802059999999999</v>
      </c>
      <c r="E25474" s="429">
        <v>6.3603049999999994</v>
      </c>
      <c r="F25474" s="429">
        <v>41.953005000000012</v>
      </c>
    </row>
    <row r="25475" spans="1:6" x14ac:dyDescent="0.3">
      <c r="A25475" s="336">
        <v>80122</v>
      </c>
      <c r="B25475" s="2" t="s">
        <v>293</v>
      </c>
      <c r="C25475" s="429">
        <v>7.739846</v>
      </c>
      <c r="D25475" s="429">
        <v>1.408393</v>
      </c>
      <c r="E25475" s="429">
        <v>6.3314529999999998</v>
      </c>
      <c r="F25475" s="429">
        <v>41.774833999999998</v>
      </c>
    </row>
    <row r="25476" spans="1:6" x14ac:dyDescent="0.3">
      <c r="A25476" s="336">
        <v>80123</v>
      </c>
      <c r="B25476" s="2" t="s">
        <v>295</v>
      </c>
      <c r="C25476" s="429">
        <v>8.2958940000000005</v>
      </c>
      <c r="D25476" s="429">
        <v>1.924582</v>
      </c>
      <c r="E25476" s="429">
        <v>6.3713120000000005</v>
      </c>
      <c r="F25476" s="429">
        <v>41.663581000000001</v>
      </c>
    </row>
    <row r="25477" spans="1:6" x14ac:dyDescent="0.3">
      <c r="A25477" s="336">
        <v>80124</v>
      </c>
      <c r="B25477" s="2" t="s">
        <v>293</v>
      </c>
      <c r="C25477" s="429">
        <v>7.6438670000000002</v>
      </c>
      <c r="D25477" s="429">
        <v>1.469576</v>
      </c>
      <c r="E25477" s="429">
        <v>6.1742910000000002</v>
      </c>
      <c r="F25477" s="429">
        <v>40.895988999999993</v>
      </c>
    </row>
    <row r="25478" spans="1:6" x14ac:dyDescent="0.3">
      <c r="A25478" s="336">
        <v>80125</v>
      </c>
      <c r="B25478" s="2" t="s">
        <v>293</v>
      </c>
      <c r="C25478" s="429">
        <v>7.4732089999999998</v>
      </c>
      <c r="D25478" s="429">
        <v>1.4935069999999999</v>
      </c>
      <c r="E25478" s="429">
        <v>5.9797019999999996</v>
      </c>
      <c r="F25478" s="429">
        <v>39.582219000000002</v>
      </c>
    </row>
    <row r="25479" spans="1:6" x14ac:dyDescent="0.3">
      <c r="A25479" s="336">
        <v>80126</v>
      </c>
      <c r="B25479" s="2" t="s">
        <v>293</v>
      </c>
      <c r="C25479" s="429">
        <v>7.6865560000000004</v>
      </c>
      <c r="D25479" s="429">
        <v>1.4376910000000001</v>
      </c>
      <c r="E25479" s="429">
        <v>6.2488650000000003</v>
      </c>
      <c r="F25479" s="429">
        <v>41.298684000000009</v>
      </c>
    </row>
    <row r="25480" spans="1:6" x14ac:dyDescent="0.3">
      <c r="A25480" s="336">
        <v>80127</v>
      </c>
      <c r="B25480" s="2" t="s">
        <v>293</v>
      </c>
      <c r="C25480" s="429">
        <v>7.2450159999999997</v>
      </c>
      <c r="D25480" s="429">
        <v>1.4901329999999999</v>
      </c>
      <c r="E25480" s="429">
        <v>5.7548829999999995</v>
      </c>
      <c r="F25480" s="429">
        <v>37.791856999999993</v>
      </c>
    </row>
    <row r="25481" spans="1:6" x14ac:dyDescent="0.3">
      <c r="A25481" s="336">
        <v>80128</v>
      </c>
      <c r="B25481" s="2" t="s">
        <v>295</v>
      </c>
      <c r="C25481" s="429">
        <v>8.2458790000000004</v>
      </c>
      <c r="D25481" s="429">
        <v>1.974297</v>
      </c>
      <c r="E25481" s="429">
        <v>6.2715820000000004</v>
      </c>
      <c r="F25481" s="429">
        <v>41.350778999999996</v>
      </c>
    </row>
    <row r="25482" spans="1:6" x14ac:dyDescent="0.3">
      <c r="A25482" s="336">
        <v>80129</v>
      </c>
      <c r="B25482" s="2" t="s">
        <v>293</v>
      </c>
      <c r="C25482" s="429">
        <v>7.6626320000000003</v>
      </c>
      <c r="D25482" s="429">
        <v>1.4371080000000001</v>
      </c>
      <c r="E25482" s="429">
        <v>6.2255240000000001</v>
      </c>
      <c r="F25482" s="429">
        <v>41.187880999999997</v>
      </c>
    </row>
    <row r="25483" spans="1:6" x14ac:dyDescent="0.3">
      <c r="A25483" s="336">
        <v>80130</v>
      </c>
      <c r="B25483" s="2" t="s">
        <v>293</v>
      </c>
      <c r="C25483" s="429">
        <v>7.7007159999999999</v>
      </c>
      <c r="D25483" s="429">
        <v>1.4400360000000001</v>
      </c>
      <c r="E25483" s="429">
        <v>6.2606799999999998</v>
      </c>
      <c r="F25483" s="429">
        <v>41.358216999999996</v>
      </c>
    </row>
    <row r="25484" spans="1:6" x14ac:dyDescent="0.3">
      <c r="A25484" s="336">
        <v>80132</v>
      </c>
      <c r="B25484" s="2" t="s">
        <v>293</v>
      </c>
      <c r="C25484" s="429">
        <v>7.0354789999999996</v>
      </c>
      <c r="D25484" s="429">
        <v>1.725041</v>
      </c>
      <c r="E25484" s="429">
        <v>5.3104379999999995</v>
      </c>
      <c r="F25484" s="429">
        <v>35.684054999999994</v>
      </c>
    </row>
    <row r="25485" spans="1:6" x14ac:dyDescent="0.3">
      <c r="A25485" s="336">
        <v>80133</v>
      </c>
      <c r="B25485" s="2" t="s">
        <v>293</v>
      </c>
      <c r="C25485" s="429">
        <v>6.9906600000000001</v>
      </c>
      <c r="D25485" s="429">
        <v>1.686825</v>
      </c>
      <c r="E25485" s="429">
        <v>5.3038350000000003</v>
      </c>
      <c r="F25485" s="429">
        <v>35.355868999999991</v>
      </c>
    </row>
    <row r="25486" spans="1:6" x14ac:dyDescent="0.3">
      <c r="A25486" s="336">
        <v>80134</v>
      </c>
      <c r="B25486" s="2" t="s">
        <v>293</v>
      </c>
      <c r="C25486" s="429">
        <v>7.5583619999999998</v>
      </c>
      <c r="D25486" s="429">
        <v>1.554211</v>
      </c>
      <c r="E25486" s="429">
        <v>6.0041510000000002</v>
      </c>
      <c r="F25486" s="429">
        <v>40.279802999999994</v>
      </c>
    </row>
    <row r="25487" spans="1:6" x14ac:dyDescent="0.3">
      <c r="A25487" s="336">
        <v>80135</v>
      </c>
      <c r="B25487" s="2" t="s">
        <v>293</v>
      </c>
      <c r="C25487" s="429">
        <v>6.8952059999999999</v>
      </c>
      <c r="D25487" s="429">
        <v>1.52058</v>
      </c>
      <c r="E25487" s="429">
        <v>5.3746260000000001</v>
      </c>
      <c r="F25487" s="429">
        <v>34.720453999999997</v>
      </c>
    </row>
    <row r="25488" spans="1:6" x14ac:dyDescent="0.3">
      <c r="A25488" s="336">
        <v>80136</v>
      </c>
      <c r="B25488" s="2" t="s">
        <v>295</v>
      </c>
      <c r="C25488" s="429">
        <v>8.4895180000000003</v>
      </c>
      <c r="D25488" s="429">
        <v>1.935133</v>
      </c>
      <c r="E25488" s="429">
        <v>6.5543849999999999</v>
      </c>
      <c r="F25488" s="429">
        <v>42.969782999999993</v>
      </c>
    </row>
    <row r="25489" spans="1:6" x14ac:dyDescent="0.3">
      <c r="A25489" s="336">
        <v>80137</v>
      </c>
      <c r="B25489" s="2" t="s">
        <v>295</v>
      </c>
      <c r="C25489" s="429">
        <v>8.3385639999999999</v>
      </c>
      <c r="D25489" s="429">
        <v>2.0139040000000001</v>
      </c>
      <c r="E25489" s="429">
        <v>6.3246599999999997</v>
      </c>
      <c r="F25489" s="429">
        <v>41.713476999999997</v>
      </c>
    </row>
    <row r="25490" spans="1:6" x14ac:dyDescent="0.3">
      <c r="A25490" s="336">
        <v>80138</v>
      </c>
      <c r="B25490" s="2" t="s">
        <v>293</v>
      </c>
      <c r="C25490" s="429">
        <v>7.5207329999999999</v>
      </c>
      <c r="D25490" s="429">
        <v>1.5882069999999999</v>
      </c>
      <c r="E25490" s="429">
        <v>5.9325260000000002</v>
      </c>
      <c r="F25490" s="429">
        <v>40.194147000000001</v>
      </c>
    </row>
    <row r="25491" spans="1:6" x14ac:dyDescent="0.3">
      <c r="A25491" s="336">
        <v>80202</v>
      </c>
      <c r="B25491" s="2" t="s">
        <v>295</v>
      </c>
      <c r="C25491" s="429">
        <v>8.4211559999999999</v>
      </c>
      <c r="D25491" s="429">
        <v>1.8050360000000001</v>
      </c>
      <c r="E25491" s="429">
        <v>6.6161199999999996</v>
      </c>
      <c r="F25491" s="429">
        <v>42.393571000000009</v>
      </c>
    </row>
    <row r="25492" spans="1:6" x14ac:dyDescent="0.3">
      <c r="A25492" s="336">
        <v>80203</v>
      </c>
      <c r="B25492" s="2" t="s">
        <v>295</v>
      </c>
      <c r="C25492" s="429">
        <v>8.4213419999999992</v>
      </c>
      <c r="D25492" s="429">
        <v>1.830846</v>
      </c>
      <c r="E25492" s="429">
        <v>6.590495999999999</v>
      </c>
      <c r="F25492" s="429">
        <v>42.415901999999996</v>
      </c>
    </row>
    <row r="25493" spans="1:6" x14ac:dyDescent="0.3">
      <c r="A25493" s="336">
        <v>80204</v>
      </c>
      <c r="B25493" s="2" t="s">
        <v>295</v>
      </c>
      <c r="C25493" s="429">
        <v>8.3970680000000009</v>
      </c>
      <c r="D25493" s="429">
        <v>1.813008</v>
      </c>
      <c r="E25493" s="429">
        <v>6.5840600000000009</v>
      </c>
      <c r="F25493" s="429">
        <v>42.252225000000003</v>
      </c>
    </row>
    <row r="25494" spans="1:6" x14ac:dyDescent="0.3">
      <c r="A25494" s="336">
        <v>80205</v>
      </c>
      <c r="B25494" s="2" t="s">
        <v>295</v>
      </c>
      <c r="C25494" s="429">
        <v>8.4492829999999994</v>
      </c>
      <c r="D25494" s="429">
        <v>1.8097810000000001</v>
      </c>
      <c r="E25494" s="429">
        <v>6.6395019999999993</v>
      </c>
      <c r="F25494" s="429">
        <v>42.577007999999999</v>
      </c>
    </row>
    <row r="25495" spans="1:6" x14ac:dyDescent="0.3">
      <c r="A25495" s="336">
        <v>80206</v>
      </c>
      <c r="B25495" s="2" t="s">
        <v>295</v>
      </c>
      <c r="C25495" s="429">
        <v>8.4436560000000007</v>
      </c>
      <c r="D25495" s="429">
        <v>1.841415</v>
      </c>
      <c r="E25495" s="429">
        <v>6.6022410000000011</v>
      </c>
      <c r="F25495" s="429">
        <v>42.559892000000005</v>
      </c>
    </row>
    <row r="25496" spans="1:6" x14ac:dyDescent="0.3">
      <c r="A25496" s="336">
        <v>80207</v>
      </c>
      <c r="B25496" s="2" t="s">
        <v>295</v>
      </c>
      <c r="C25496" s="429">
        <v>8.4812410000000007</v>
      </c>
      <c r="D25496" s="429">
        <v>1.8233269999999999</v>
      </c>
      <c r="E25496" s="429">
        <v>6.6579140000000008</v>
      </c>
      <c r="F25496" s="429">
        <v>42.798283999999995</v>
      </c>
    </row>
    <row r="25497" spans="1:6" x14ac:dyDescent="0.3">
      <c r="A25497" s="336">
        <v>80208</v>
      </c>
      <c r="B25497" s="2" t="s">
        <v>295</v>
      </c>
      <c r="C25497" s="429">
        <v>8.3957499999999996</v>
      </c>
      <c r="D25497" s="429">
        <v>1.895856</v>
      </c>
      <c r="E25497" s="429">
        <v>6.4998939999999994</v>
      </c>
      <c r="F25497" s="429">
        <v>42.275922999999999</v>
      </c>
    </row>
    <row r="25498" spans="1:6" x14ac:dyDescent="0.3">
      <c r="A25498" s="336">
        <v>80209</v>
      </c>
      <c r="B25498" s="2" t="s">
        <v>295</v>
      </c>
      <c r="C25498" s="429">
        <v>8.4159810000000004</v>
      </c>
      <c r="D25498" s="429">
        <v>1.8642590000000001</v>
      </c>
      <c r="E25498" s="429">
        <v>6.5517219999999998</v>
      </c>
      <c r="F25498" s="429">
        <v>42.39246</v>
      </c>
    </row>
    <row r="25499" spans="1:6" x14ac:dyDescent="0.3">
      <c r="A25499" s="336">
        <v>80210</v>
      </c>
      <c r="B25499" s="2" t="s">
        <v>295</v>
      </c>
      <c r="C25499" s="429">
        <v>8.3940699999999993</v>
      </c>
      <c r="D25499" s="429">
        <v>1.8978489999999999</v>
      </c>
      <c r="E25499" s="429">
        <v>6.4962209999999994</v>
      </c>
      <c r="F25499" s="429">
        <v>42.265256999999998</v>
      </c>
    </row>
    <row r="25500" spans="1:6" x14ac:dyDescent="0.3">
      <c r="A25500" s="336">
        <v>80211</v>
      </c>
      <c r="B25500" s="2" t="s">
        <v>295</v>
      </c>
      <c r="C25500" s="429">
        <v>8.4042510000000004</v>
      </c>
      <c r="D25500" s="429">
        <v>1.786227</v>
      </c>
      <c r="E25500" s="429">
        <v>6.6180240000000001</v>
      </c>
      <c r="F25500" s="429">
        <v>42.245086999999998</v>
      </c>
    </row>
    <row r="25501" spans="1:6" x14ac:dyDescent="0.3">
      <c r="A25501" s="336">
        <v>80212</v>
      </c>
      <c r="B25501" s="2" t="s">
        <v>295</v>
      </c>
      <c r="C25501" s="429">
        <v>8.3792100000000005</v>
      </c>
      <c r="D25501" s="429">
        <v>1.7749699999999999</v>
      </c>
      <c r="E25501" s="429">
        <v>6.6042400000000008</v>
      </c>
      <c r="F25501" s="429">
        <v>42.053981999999991</v>
      </c>
    </row>
    <row r="25502" spans="1:6" x14ac:dyDescent="0.3">
      <c r="A25502" s="336">
        <v>80214</v>
      </c>
      <c r="B25502" s="2" t="s">
        <v>295</v>
      </c>
      <c r="C25502" s="429">
        <v>8.3577860000000008</v>
      </c>
      <c r="D25502" s="429">
        <v>1.7905439999999999</v>
      </c>
      <c r="E25502" s="429">
        <v>6.5672420000000011</v>
      </c>
      <c r="F25502" s="429">
        <v>41.977056000000005</v>
      </c>
    </row>
    <row r="25503" spans="1:6" x14ac:dyDescent="0.3">
      <c r="A25503" s="336">
        <v>80215</v>
      </c>
      <c r="B25503" s="2" t="s">
        <v>295</v>
      </c>
      <c r="C25503" s="429">
        <v>8.2072020000000006</v>
      </c>
      <c r="D25503" s="429">
        <v>1.8197399999999999</v>
      </c>
      <c r="E25503" s="429">
        <v>6.3874620000000011</v>
      </c>
      <c r="F25503" s="429">
        <v>40.728949999999998</v>
      </c>
    </row>
    <row r="25504" spans="1:6" x14ac:dyDescent="0.3">
      <c r="A25504" s="336">
        <v>80216</v>
      </c>
      <c r="B25504" s="2" t="s">
        <v>295</v>
      </c>
      <c r="C25504" s="429">
        <v>8.4540760000000006</v>
      </c>
      <c r="D25504" s="429">
        <v>1.794179</v>
      </c>
      <c r="E25504" s="429">
        <v>6.6598970000000008</v>
      </c>
      <c r="F25504" s="429">
        <v>42.590479000000002</v>
      </c>
    </row>
    <row r="25505" spans="1:6" x14ac:dyDescent="0.3">
      <c r="A25505" s="336">
        <v>80218</v>
      </c>
      <c r="B25505" s="2" t="s">
        <v>295</v>
      </c>
      <c r="C25505" s="429">
        <v>8.4311720000000001</v>
      </c>
      <c r="D25505" s="429">
        <v>1.834195</v>
      </c>
      <c r="E25505" s="429">
        <v>6.5969769999999999</v>
      </c>
      <c r="F25505" s="429">
        <v>42.475271999999997</v>
      </c>
    </row>
    <row r="25506" spans="1:6" x14ac:dyDescent="0.3">
      <c r="A25506" s="336">
        <v>80219</v>
      </c>
      <c r="B25506" s="2" t="s">
        <v>295</v>
      </c>
      <c r="C25506" s="429">
        <v>8.3670600000000004</v>
      </c>
      <c r="D25506" s="429">
        <v>1.8497250000000001</v>
      </c>
      <c r="E25506" s="429">
        <v>6.5173350000000001</v>
      </c>
      <c r="F25506" s="429">
        <v>42.090257000000008</v>
      </c>
    </row>
    <row r="25507" spans="1:6" x14ac:dyDescent="0.3">
      <c r="A25507" s="336">
        <v>80220</v>
      </c>
      <c r="B25507" s="2" t="s">
        <v>295</v>
      </c>
      <c r="C25507" s="429">
        <v>8.4665239999999997</v>
      </c>
      <c r="D25507" s="429">
        <v>1.8528279999999999</v>
      </c>
      <c r="E25507" s="429">
        <v>6.613696</v>
      </c>
      <c r="F25507" s="429">
        <v>42.698902999999994</v>
      </c>
    </row>
    <row r="25508" spans="1:6" x14ac:dyDescent="0.3">
      <c r="A25508" s="336">
        <v>80221</v>
      </c>
      <c r="B25508" s="2" t="s">
        <v>295</v>
      </c>
      <c r="C25508" s="429">
        <v>8.4099880000000002</v>
      </c>
      <c r="D25508" s="429">
        <v>1.757614</v>
      </c>
      <c r="E25508" s="429">
        <v>6.652374</v>
      </c>
      <c r="F25508" s="429">
        <v>42.194890000000001</v>
      </c>
    </row>
    <row r="25509" spans="1:6" x14ac:dyDescent="0.3">
      <c r="A25509" s="336">
        <v>80222</v>
      </c>
      <c r="B25509" s="2" t="s">
        <v>295</v>
      </c>
      <c r="C25509" s="429">
        <v>8.4030109999999993</v>
      </c>
      <c r="D25509" s="429">
        <v>1.92265</v>
      </c>
      <c r="E25509" s="429">
        <v>6.4803609999999994</v>
      </c>
      <c r="F25509" s="429">
        <v>42.321399000000007</v>
      </c>
    </row>
    <row r="25510" spans="1:6" x14ac:dyDescent="0.3">
      <c r="A25510" s="336">
        <v>80223</v>
      </c>
      <c r="B25510" s="2" t="s">
        <v>295</v>
      </c>
      <c r="C25510" s="429">
        <v>8.3865409999999994</v>
      </c>
      <c r="D25510" s="429">
        <v>1.861386</v>
      </c>
      <c r="E25510" s="429">
        <v>6.5251549999999998</v>
      </c>
      <c r="F25510" s="429">
        <v>42.211347000000018</v>
      </c>
    </row>
    <row r="25511" spans="1:6" x14ac:dyDescent="0.3">
      <c r="A25511" s="336">
        <v>80224</v>
      </c>
      <c r="B25511" s="2" t="s">
        <v>295</v>
      </c>
      <c r="C25511" s="429">
        <v>8.4276959999999992</v>
      </c>
      <c r="D25511" s="429">
        <v>1.9046639999999999</v>
      </c>
      <c r="E25511" s="429">
        <v>6.5230319999999988</v>
      </c>
      <c r="F25511" s="429">
        <v>42.464779</v>
      </c>
    </row>
    <row r="25512" spans="1:6" x14ac:dyDescent="0.3">
      <c r="A25512" s="336">
        <v>80225</v>
      </c>
      <c r="B25512" s="2" t="s">
        <v>295</v>
      </c>
      <c r="C25512" s="429">
        <v>8.1651860000000003</v>
      </c>
      <c r="D25512" s="429">
        <v>1.85107</v>
      </c>
      <c r="E25512" s="429">
        <v>6.3141160000000003</v>
      </c>
      <c r="F25512" s="429">
        <v>40.448861000000008</v>
      </c>
    </row>
    <row r="25513" spans="1:6" x14ac:dyDescent="0.3">
      <c r="A25513" s="336">
        <v>80226</v>
      </c>
      <c r="B25513" s="2" t="s">
        <v>295</v>
      </c>
      <c r="C25513" s="429">
        <v>8.2900369999999999</v>
      </c>
      <c r="D25513" s="429">
        <v>1.8325979999999999</v>
      </c>
      <c r="E25513" s="429">
        <v>6.4574389999999999</v>
      </c>
      <c r="F25513" s="429">
        <v>41.478780999999998</v>
      </c>
    </row>
    <row r="25514" spans="1:6" x14ac:dyDescent="0.3">
      <c r="A25514" s="336">
        <v>80227</v>
      </c>
      <c r="B25514" s="2" t="s">
        <v>295</v>
      </c>
      <c r="C25514" s="429">
        <v>8.1683000000000003</v>
      </c>
      <c r="D25514" s="429">
        <v>1.899159</v>
      </c>
      <c r="E25514" s="429">
        <v>6.2691410000000003</v>
      </c>
      <c r="F25514" s="429">
        <v>40.584426999999998</v>
      </c>
    </row>
    <row r="25515" spans="1:6" x14ac:dyDescent="0.3">
      <c r="A25515" s="336">
        <v>80228</v>
      </c>
      <c r="B25515" s="2" t="s">
        <v>295</v>
      </c>
      <c r="C25515" s="429">
        <v>7.9934219999999998</v>
      </c>
      <c r="D25515" s="429">
        <v>1.910552</v>
      </c>
      <c r="E25515" s="429">
        <v>6.0828699999999998</v>
      </c>
      <c r="F25515" s="429">
        <v>39.106352000000001</v>
      </c>
    </row>
    <row r="25516" spans="1:6" x14ac:dyDescent="0.3">
      <c r="A25516" s="336">
        <v>80229</v>
      </c>
      <c r="B25516" s="2" t="s">
        <v>295</v>
      </c>
      <c r="C25516" s="429">
        <v>8.4538360000000008</v>
      </c>
      <c r="D25516" s="429">
        <v>1.7419150000000001</v>
      </c>
      <c r="E25516" s="429">
        <v>6.7119210000000002</v>
      </c>
      <c r="F25516" s="429">
        <v>42.5533</v>
      </c>
    </row>
    <row r="25517" spans="1:6" x14ac:dyDescent="0.3">
      <c r="A25517" s="336">
        <v>80230</v>
      </c>
      <c r="B25517" s="2" t="s">
        <v>295</v>
      </c>
      <c r="C25517" s="429">
        <v>8.4484549999999992</v>
      </c>
      <c r="D25517" s="429">
        <v>1.8843289999999999</v>
      </c>
      <c r="E25517" s="429">
        <v>6.564125999999999</v>
      </c>
      <c r="F25517" s="429">
        <v>42.560704000000001</v>
      </c>
    </row>
    <row r="25518" spans="1:6" x14ac:dyDescent="0.3">
      <c r="A25518" s="336">
        <v>80231</v>
      </c>
      <c r="B25518" s="2" t="s">
        <v>295</v>
      </c>
      <c r="C25518" s="429">
        <v>8.3966180000000001</v>
      </c>
      <c r="D25518" s="429">
        <v>1.9445349999999999</v>
      </c>
      <c r="E25518" s="429">
        <v>6.452083</v>
      </c>
      <c r="F25518" s="429">
        <v>42.227536999999998</v>
      </c>
    </row>
    <row r="25519" spans="1:6" x14ac:dyDescent="0.3">
      <c r="A25519" s="336">
        <v>80232</v>
      </c>
      <c r="B25519" s="2" t="s">
        <v>295</v>
      </c>
      <c r="C25519" s="429">
        <v>8.2756240000000005</v>
      </c>
      <c r="D25519" s="429">
        <v>1.8546009999999999</v>
      </c>
      <c r="E25519" s="429">
        <v>6.4210230000000008</v>
      </c>
      <c r="F25519" s="429">
        <v>41.397737000000006</v>
      </c>
    </row>
    <row r="25520" spans="1:6" x14ac:dyDescent="0.3">
      <c r="A25520" s="336">
        <v>80233</v>
      </c>
      <c r="B25520" s="2" t="s">
        <v>295</v>
      </c>
      <c r="C25520" s="429">
        <v>8.465681</v>
      </c>
      <c r="D25520" s="429">
        <v>1.7112529999999999</v>
      </c>
      <c r="E25520" s="429">
        <v>6.7544279999999999</v>
      </c>
      <c r="F25520" s="429">
        <v>42.654225000000004</v>
      </c>
    </row>
    <row r="25521" spans="1:6" x14ac:dyDescent="0.3">
      <c r="A25521" s="336">
        <v>80234</v>
      </c>
      <c r="B25521" s="2" t="s">
        <v>295</v>
      </c>
      <c r="C25521" s="429">
        <v>8.4136959999999998</v>
      </c>
      <c r="D25521" s="429">
        <v>1.6940230000000001</v>
      </c>
      <c r="E25521" s="429">
        <v>6.7196730000000002</v>
      </c>
      <c r="F25521" s="429">
        <v>42.048622000000002</v>
      </c>
    </row>
    <row r="25522" spans="1:6" x14ac:dyDescent="0.3">
      <c r="A25522" s="336">
        <v>80235</v>
      </c>
      <c r="B25522" s="2" t="s">
        <v>295</v>
      </c>
      <c r="C25522" s="429">
        <v>8.2479410000000009</v>
      </c>
      <c r="D25522" s="429">
        <v>1.8996900000000001</v>
      </c>
      <c r="E25522" s="429">
        <v>6.3482510000000012</v>
      </c>
      <c r="F25522" s="429">
        <v>41.247281999999998</v>
      </c>
    </row>
    <row r="25523" spans="1:6" x14ac:dyDescent="0.3">
      <c r="A25523" s="336">
        <v>80236</v>
      </c>
      <c r="B25523" s="2" t="s">
        <v>295</v>
      </c>
      <c r="C25523" s="429">
        <v>8.3454840000000008</v>
      </c>
      <c r="D25523" s="429">
        <v>1.8929119999999999</v>
      </c>
      <c r="E25523" s="429">
        <v>6.4525720000000009</v>
      </c>
      <c r="F25523" s="429">
        <v>41.986207999999998</v>
      </c>
    </row>
    <row r="25524" spans="1:6" x14ac:dyDescent="0.3">
      <c r="A25524" s="336">
        <v>80237</v>
      </c>
      <c r="B25524" s="2" t="s">
        <v>295</v>
      </c>
      <c r="C25524" s="429">
        <v>8.3735339999999994</v>
      </c>
      <c r="D25524" s="429">
        <v>1.9688730000000001</v>
      </c>
      <c r="E25524" s="429">
        <v>6.404660999999999</v>
      </c>
      <c r="F25524" s="429">
        <v>42.111482000000009</v>
      </c>
    </row>
    <row r="25525" spans="1:6" x14ac:dyDescent="0.3">
      <c r="A25525" s="336">
        <v>80238</v>
      </c>
      <c r="B25525" s="2" t="s">
        <v>295</v>
      </c>
      <c r="C25525" s="429">
        <v>8.476032</v>
      </c>
      <c r="D25525" s="429">
        <v>1.8417589999999999</v>
      </c>
      <c r="E25525" s="429">
        <v>6.6342730000000003</v>
      </c>
      <c r="F25525" s="429">
        <v>42.738762999999999</v>
      </c>
    </row>
    <row r="25526" spans="1:6" x14ac:dyDescent="0.3">
      <c r="A25526" s="336">
        <v>80239</v>
      </c>
      <c r="B25526" s="2" t="s">
        <v>295</v>
      </c>
      <c r="C25526" s="429">
        <v>8.4596750000000007</v>
      </c>
      <c r="D25526" s="429">
        <v>1.8562369999999999</v>
      </c>
      <c r="E25526" s="429">
        <v>6.6034380000000006</v>
      </c>
      <c r="F25526" s="429">
        <v>42.598965999999997</v>
      </c>
    </row>
    <row r="25527" spans="1:6" x14ac:dyDescent="0.3">
      <c r="A25527" s="336">
        <v>80241</v>
      </c>
      <c r="B25527" s="2" t="s">
        <v>295</v>
      </c>
      <c r="C25527" s="429">
        <v>8.4619520000000001</v>
      </c>
      <c r="D25527" s="429">
        <v>1.692342</v>
      </c>
      <c r="E25527" s="429">
        <v>6.7696100000000001</v>
      </c>
      <c r="F25527" s="429">
        <v>42.566806</v>
      </c>
    </row>
    <row r="25528" spans="1:6" x14ac:dyDescent="0.3">
      <c r="A25528" s="336">
        <v>80246</v>
      </c>
      <c r="B25528" s="2" t="s">
        <v>295</v>
      </c>
      <c r="C25528" s="429">
        <v>8.4322499999999998</v>
      </c>
      <c r="D25528" s="429">
        <v>1.880611</v>
      </c>
      <c r="E25528" s="429">
        <v>6.5516389999999998</v>
      </c>
      <c r="F25528" s="429">
        <v>42.494430000000001</v>
      </c>
    </row>
    <row r="25529" spans="1:6" x14ac:dyDescent="0.3">
      <c r="A25529" s="336">
        <v>80247</v>
      </c>
      <c r="B25529" s="2" t="s">
        <v>295</v>
      </c>
      <c r="C25529" s="429">
        <v>8.4204760000000007</v>
      </c>
      <c r="D25529" s="429">
        <v>1.917451</v>
      </c>
      <c r="E25529" s="429">
        <v>6.5030250000000009</v>
      </c>
      <c r="F25529" s="429">
        <v>42.367942999999997</v>
      </c>
    </row>
    <row r="25530" spans="1:6" x14ac:dyDescent="0.3">
      <c r="A25530" s="336">
        <v>80249</v>
      </c>
      <c r="B25530" s="2" t="s">
        <v>295</v>
      </c>
      <c r="C25530" s="429">
        <v>8.4432469999999995</v>
      </c>
      <c r="D25530" s="429">
        <v>1.870994</v>
      </c>
      <c r="E25530" s="429">
        <v>6.5722529999999999</v>
      </c>
      <c r="F25530" s="429">
        <v>42.516561999999993</v>
      </c>
    </row>
    <row r="25531" spans="1:6" x14ac:dyDescent="0.3">
      <c r="A25531" s="336">
        <v>80260</v>
      </c>
      <c r="B25531" s="2" t="s">
        <v>295</v>
      </c>
      <c r="C25531" s="429">
        <v>8.4117250000000006</v>
      </c>
      <c r="D25531" s="429">
        <v>1.723271</v>
      </c>
      <c r="E25531" s="429">
        <v>6.6884540000000001</v>
      </c>
      <c r="F25531" s="429">
        <v>42.107886000000001</v>
      </c>
    </row>
    <row r="25532" spans="1:6" x14ac:dyDescent="0.3">
      <c r="A25532" s="336">
        <v>80262</v>
      </c>
      <c r="B25532" s="2" t="s">
        <v>295</v>
      </c>
      <c r="C25532" s="429">
        <v>8.4572629999999993</v>
      </c>
      <c r="D25532" s="429">
        <v>1.8496520000000001</v>
      </c>
      <c r="E25532" s="429">
        <v>6.6076109999999995</v>
      </c>
      <c r="F25532" s="429">
        <v>42.647830000000006</v>
      </c>
    </row>
    <row r="25533" spans="1:6" x14ac:dyDescent="0.3">
      <c r="A25533" s="336">
        <v>80301</v>
      </c>
      <c r="B25533" s="2" t="s">
        <v>295</v>
      </c>
      <c r="C25533" s="429">
        <v>8.2089789999999994</v>
      </c>
      <c r="D25533" s="429">
        <v>1.641743</v>
      </c>
      <c r="E25533" s="429">
        <v>6.5672359999999994</v>
      </c>
      <c r="F25533" s="429">
        <v>39.432200000000002</v>
      </c>
    </row>
    <row r="25534" spans="1:6" x14ac:dyDescent="0.3">
      <c r="A25534" s="336">
        <v>80302</v>
      </c>
      <c r="B25534" s="2" t="s">
        <v>295</v>
      </c>
      <c r="C25534" s="429">
        <v>7.2435729999999996</v>
      </c>
      <c r="D25534" s="429">
        <v>1.733441</v>
      </c>
      <c r="E25534" s="429">
        <v>5.5101319999999996</v>
      </c>
      <c r="F25534" s="429">
        <v>31.692981</v>
      </c>
    </row>
    <row r="25535" spans="1:6" x14ac:dyDescent="0.3">
      <c r="A25535" s="336">
        <v>80303</v>
      </c>
      <c r="B25535" s="2" t="s">
        <v>295</v>
      </c>
      <c r="C25535" s="429">
        <v>7.967428</v>
      </c>
      <c r="D25535" s="429">
        <v>1.73316</v>
      </c>
      <c r="E25535" s="429">
        <v>6.2342680000000001</v>
      </c>
      <c r="F25535" s="429">
        <v>37.719165999999987</v>
      </c>
    </row>
    <row r="25536" spans="1:6" x14ac:dyDescent="0.3">
      <c r="A25536" s="336">
        <v>80304</v>
      </c>
      <c r="B25536" s="2" t="s">
        <v>295</v>
      </c>
      <c r="C25536" s="429">
        <v>7.8007179999999998</v>
      </c>
      <c r="D25536" s="429">
        <v>1.683551</v>
      </c>
      <c r="E25536" s="429">
        <v>6.1171670000000002</v>
      </c>
      <c r="F25536" s="429">
        <v>35.938353000000006</v>
      </c>
    </row>
    <row r="25537" spans="1:6" x14ac:dyDescent="0.3">
      <c r="A25537" s="336">
        <v>80305</v>
      </c>
      <c r="B25537" s="2" t="s">
        <v>295</v>
      </c>
      <c r="C25537" s="429">
        <v>7.9216319999999998</v>
      </c>
      <c r="D25537" s="429">
        <v>1.7295529999999999</v>
      </c>
      <c r="E25537" s="429">
        <v>6.1920789999999997</v>
      </c>
      <c r="F25537" s="429">
        <v>37.155489000000003</v>
      </c>
    </row>
    <row r="25538" spans="1:6" x14ac:dyDescent="0.3">
      <c r="A25538" s="336">
        <v>80309</v>
      </c>
      <c r="B25538" s="2" t="s">
        <v>295</v>
      </c>
      <c r="C25538" s="429">
        <v>7.9094449999999998</v>
      </c>
      <c r="D25538" s="429">
        <v>1.7065380000000001</v>
      </c>
      <c r="E25538" s="429">
        <v>6.2029069999999997</v>
      </c>
      <c r="F25538" s="429">
        <v>36.915785</v>
      </c>
    </row>
    <row r="25539" spans="1:6" x14ac:dyDescent="0.3">
      <c r="A25539" s="336">
        <v>80401</v>
      </c>
      <c r="B25539" s="2" t="s">
        <v>295</v>
      </c>
      <c r="C25539" s="429">
        <v>7.6204039999999997</v>
      </c>
      <c r="D25539" s="429">
        <v>1.949541</v>
      </c>
      <c r="E25539" s="429">
        <v>5.6708629999999998</v>
      </c>
      <c r="F25539" s="429">
        <v>35.961846999999992</v>
      </c>
    </row>
    <row r="25540" spans="1:6" x14ac:dyDescent="0.3">
      <c r="A25540" s="336">
        <v>80403</v>
      </c>
      <c r="B25540" s="2" t="s">
        <v>295</v>
      </c>
      <c r="C25540" s="429">
        <v>6.8640759999999998</v>
      </c>
      <c r="D25540" s="429">
        <v>1.844441</v>
      </c>
      <c r="E25540" s="429">
        <v>5.0196350000000001</v>
      </c>
      <c r="F25540" s="429">
        <v>29.217662999999995</v>
      </c>
    </row>
    <row r="25541" spans="1:6" x14ac:dyDescent="0.3">
      <c r="A25541" s="336">
        <v>80421</v>
      </c>
      <c r="B25541" s="2" t="s">
        <v>293</v>
      </c>
      <c r="C25541" s="429">
        <v>5.8835480000000002</v>
      </c>
      <c r="D25541" s="429">
        <v>1.3833569999999999</v>
      </c>
      <c r="E25541" s="429">
        <v>4.5001910000000001</v>
      </c>
      <c r="F25541" s="429">
        <v>25.476802999999997</v>
      </c>
    </row>
    <row r="25542" spans="1:6" x14ac:dyDescent="0.3">
      <c r="A25542" s="336">
        <v>80422</v>
      </c>
      <c r="B25542" s="2" t="s">
        <v>295</v>
      </c>
      <c r="C25542" s="429">
        <v>6.5092299999999996</v>
      </c>
      <c r="D25542" s="429">
        <v>1.848595</v>
      </c>
      <c r="E25542" s="429">
        <v>4.6606349999999992</v>
      </c>
      <c r="F25542" s="429">
        <v>26.478881999999999</v>
      </c>
    </row>
    <row r="25543" spans="1:6" x14ac:dyDescent="0.3">
      <c r="A25543" s="336">
        <v>80423</v>
      </c>
      <c r="B25543" s="2" t="s">
        <v>295</v>
      </c>
      <c r="C25543" s="429">
        <v>6.932302</v>
      </c>
      <c r="D25543" s="429">
        <v>1.425691</v>
      </c>
      <c r="E25543" s="429">
        <v>5.5066109999999995</v>
      </c>
      <c r="F25543" s="429">
        <v>27.079660000000001</v>
      </c>
    </row>
    <row r="25544" spans="1:6" x14ac:dyDescent="0.3">
      <c r="A25544" s="336">
        <v>80424</v>
      </c>
      <c r="B25544" s="2" t="s">
        <v>293</v>
      </c>
      <c r="C25544" s="429">
        <v>5.5941850000000004</v>
      </c>
      <c r="D25544" s="429">
        <v>1.2777149999999999</v>
      </c>
      <c r="E25544" s="429">
        <v>4.3164700000000007</v>
      </c>
      <c r="F25544" s="429">
        <v>21.038560999999991</v>
      </c>
    </row>
    <row r="25545" spans="1:6" x14ac:dyDescent="0.3">
      <c r="A25545" s="336">
        <v>80428</v>
      </c>
      <c r="B25545" s="2" t="s">
        <v>295</v>
      </c>
      <c r="C25545" s="429">
        <v>6.8576759999999997</v>
      </c>
      <c r="D25545" s="429">
        <v>1.274891</v>
      </c>
      <c r="E25545" s="429">
        <v>5.5827849999999994</v>
      </c>
      <c r="F25545" s="429">
        <v>24.490184000000006</v>
      </c>
    </row>
    <row r="25546" spans="1:6" x14ac:dyDescent="0.3">
      <c r="A25546" s="336">
        <v>80430</v>
      </c>
      <c r="B25546" s="2" t="s">
        <v>295</v>
      </c>
      <c r="C25546" s="429">
        <v>6.6330499999999999</v>
      </c>
      <c r="D25546" s="429">
        <v>1.3497749999999999</v>
      </c>
      <c r="E25546" s="429">
        <v>5.2832749999999997</v>
      </c>
      <c r="F25546" s="429">
        <v>23.656357000000007</v>
      </c>
    </row>
    <row r="25547" spans="1:6" x14ac:dyDescent="0.3">
      <c r="A25547" s="336">
        <v>80433</v>
      </c>
      <c r="B25547" s="2" t="s">
        <v>293</v>
      </c>
      <c r="C25547" s="429">
        <v>6.7861269999999996</v>
      </c>
      <c r="D25547" s="429">
        <v>1.5068509999999999</v>
      </c>
      <c r="E25547" s="429">
        <v>5.2792759999999994</v>
      </c>
      <c r="F25547" s="429">
        <v>33.819027999999996</v>
      </c>
    </row>
    <row r="25548" spans="1:6" x14ac:dyDescent="0.3">
      <c r="A25548" s="336">
        <v>80435</v>
      </c>
      <c r="B25548" s="2" t="s">
        <v>293</v>
      </c>
      <c r="C25548" s="429">
        <v>5.5811919999999997</v>
      </c>
      <c r="D25548" s="429">
        <v>1.304406</v>
      </c>
      <c r="E25548" s="429">
        <v>4.2767859999999995</v>
      </c>
      <c r="F25548" s="429">
        <v>21.524737000000009</v>
      </c>
    </row>
    <row r="25549" spans="1:6" x14ac:dyDescent="0.3">
      <c r="A25549" s="336">
        <v>80439</v>
      </c>
      <c r="B25549" s="2" t="s">
        <v>295</v>
      </c>
      <c r="C25549" s="429">
        <v>6.8174279999999996</v>
      </c>
      <c r="D25549" s="429">
        <v>1.998756</v>
      </c>
      <c r="E25549" s="429">
        <v>4.8186719999999994</v>
      </c>
      <c r="F25549" s="429">
        <v>29.510889000000002</v>
      </c>
    </row>
    <row r="25550" spans="1:6" x14ac:dyDescent="0.3">
      <c r="A25550" s="336">
        <v>80440</v>
      </c>
      <c r="B25550" s="2" t="s">
        <v>293</v>
      </c>
      <c r="C25550" s="429">
        <v>5.9704170000000003</v>
      </c>
      <c r="D25550" s="429">
        <v>1.152299</v>
      </c>
      <c r="E25550" s="429">
        <v>4.8181180000000001</v>
      </c>
      <c r="F25550" s="429">
        <v>24.881529</v>
      </c>
    </row>
    <row r="25551" spans="1:6" x14ac:dyDescent="0.3">
      <c r="A25551" s="336">
        <v>80442</v>
      </c>
      <c r="B25551" s="2" t="s">
        <v>295</v>
      </c>
      <c r="C25551" s="429">
        <v>6.1383650000000003</v>
      </c>
      <c r="D25551" s="429">
        <v>1.728613</v>
      </c>
      <c r="E25551" s="429">
        <v>4.4097520000000001</v>
      </c>
      <c r="F25551" s="429">
        <v>22.556528000000004</v>
      </c>
    </row>
    <row r="25552" spans="1:6" x14ac:dyDescent="0.3">
      <c r="A25552" s="336">
        <v>80443</v>
      </c>
      <c r="B25552" s="2" t="s">
        <v>293</v>
      </c>
      <c r="C25552" s="429">
        <v>5.6369300000000004</v>
      </c>
      <c r="D25552" s="429">
        <v>1.212491</v>
      </c>
      <c r="E25552" s="429">
        <v>4.4244390000000005</v>
      </c>
      <c r="F25552" s="429">
        <v>21.166661999999995</v>
      </c>
    </row>
    <row r="25553" spans="1:6" x14ac:dyDescent="0.3">
      <c r="A25553" s="336">
        <v>80446</v>
      </c>
      <c r="B25553" s="2" t="s">
        <v>295</v>
      </c>
      <c r="C25553" s="429">
        <v>6.2252840000000003</v>
      </c>
      <c r="D25553" s="429">
        <v>1.627739</v>
      </c>
      <c r="E25553" s="429">
        <v>4.5975450000000002</v>
      </c>
      <c r="F25553" s="429">
        <v>22.644901999999991</v>
      </c>
    </row>
    <row r="25554" spans="1:6" x14ac:dyDescent="0.3">
      <c r="A25554" s="336">
        <v>80447</v>
      </c>
      <c r="B25554" s="2" t="s">
        <v>295</v>
      </c>
      <c r="C25554" s="429">
        <v>6.1023589999999999</v>
      </c>
      <c r="D25554" s="429">
        <v>1.604449</v>
      </c>
      <c r="E25554" s="429">
        <v>4.4979100000000001</v>
      </c>
      <c r="F25554" s="429">
        <v>21.535130999999996</v>
      </c>
    </row>
    <row r="25555" spans="1:6" x14ac:dyDescent="0.3">
      <c r="A25555" s="336">
        <v>80449</v>
      </c>
      <c r="B25555" s="2" t="s">
        <v>293</v>
      </c>
      <c r="C25555" s="429">
        <v>6.3747389999999999</v>
      </c>
      <c r="D25555" s="429">
        <v>1.0444640000000001</v>
      </c>
      <c r="E25555" s="429">
        <v>5.3302750000000003</v>
      </c>
      <c r="F25555" s="429">
        <v>29.701132999999999</v>
      </c>
    </row>
    <row r="25556" spans="1:6" x14ac:dyDescent="0.3">
      <c r="A25556" s="336">
        <v>80451</v>
      </c>
      <c r="B25556" s="2" t="s">
        <v>295</v>
      </c>
      <c r="C25556" s="429">
        <v>6.4478549999999997</v>
      </c>
      <c r="D25556" s="429">
        <v>1.426023</v>
      </c>
      <c r="E25556" s="429">
        <v>5.0218319999999999</v>
      </c>
      <c r="F25556" s="429">
        <v>23.743517999999995</v>
      </c>
    </row>
    <row r="25557" spans="1:6" x14ac:dyDescent="0.3">
      <c r="A25557" s="336">
        <v>80452</v>
      </c>
      <c r="B25557" s="2" t="s">
        <v>293</v>
      </c>
      <c r="C25557" s="429">
        <v>5.5994460000000004</v>
      </c>
      <c r="D25557" s="429">
        <v>1.43279</v>
      </c>
      <c r="E25557" s="429">
        <v>4.1666560000000006</v>
      </c>
      <c r="F25557" s="429">
        <v>22.373408999999999</v>
      </c>
    </row>
    <row r="25558" spans="1:6" x14ac:dyDescent="0.3">
      <c r="A25558" s="336">
        <v>80455</v>
      </c>
      <c r="B25558" s="2" t="s">
        <v>295</v>
      </c>
      <c r="C25558" s="429">
        <v>6.8039880000000004</v>
      </c>
      <c r="D25558" s="429">
        <v>1.7490669999999999</v>
      </c>
      <c r="E25558" s="429">
        <v>5.0549210000000002</v>
      </c>
      <c r="F25558" s="429">
        <v>28.140830000000012</v>
      </c>
    </row>
    <row r="25559" spans="1:6" x14ac:dyDescent="0.3">
      <c r="A25559" s="336">
        <v>80456</v>
      </c>
      <c r="B25559" s="2" t="s">
        <v>293</v>
      </c>
      <c r="C25559" s="429">
        <v>5.8829859999999998</v>
      </c>
      <c r="D25559" s="429">
        <v>1.258337</v>
      </c>
      <c r="E25559" s="429">
        <v>4.6246489999999998</v>
      </c>
      <c r="F25559" s="429">
        <v>25.098234999999992</v>
      </c>
    </row>
    <row r="25560" spans="1:6" x14ac:dyDescent="0.3">
      <c r="A25560" s="336">
        <v>80459</v>
      </c>
      <c r="B25560" s="2" t="s">
        <v>295</v>
      </c>
      <c r="C25560" s="429">
        <v>6.7159440000000004</v>
      </c>
      <c r="D25560" s="429">
        <v>1.3891340000000001</v>
      </c>
      <c r="E25560" s="429">
        <v>5.32681</v>
      </c>
      <c r="F25560" s="429">
        <v>24.704956999999997</v>
      </c>
    </row>
    <row r="25561" spans="1:6" x14ac:dyDescent="0.3">
      <c r="A25561" s="336">
        <v>80461</v>
      </c>
      <c r="B25561" s="2" t="s">
        <v>293</v>
      </c>
      <c r="C25561" s="429">
        <v>5.6766220000000001</v>
      </c>
      <c r="D25561" s="429">
        <v>1.1905140000000001</v>
      </c>
      <c r="E25561" s="429">
        <v>4.4861079999999998</v>
      </c>
      <c r="F25561" s="429">
        <v>20.001766000000007</v>
      </c>
    </row>
    <row r="25562" spans="1:6" x14ac:dyDescent="0.3">
      <c r="A25562" s="336">
        <v>80463</v>
      </c>
      <c r="B25562" s="2" t="s">
        <v>295</v>
      </c>
      <c r="C25562" s="429">
        <v>7.3005979999999999</v>
      </c>
      <c r="D25562" s="429">
        <v>1.3378049999999999</v>
      </c>
      <c r="E25562" s="429">
        <v>5.9627929999999996</v>
      </c>
      <c r="F25562" s="429">
        <v>29.234461999999997</v>
      </c>
    </row>
    <row r="25563" spans="1:6" x14ac:dyDescent="0.3">
      <c r="A25563" s="336">
        <v>80465</v>
      </c>
      <c r="B25563" s="2" t="s">
        <v>295</v>
      </c>
      <c r="C25563" s="429">
        <v>7.536111</v>
      </c>
      <c r="D25563" s="429">
        <v>2.0610590000000002</v>
      </c>
      <c r="E25563" s="429">
        <v>5.4750519999999998</v>
      </c>
      <c r="F25563" s="429">
        <v>35.722977999999998</v>
      </c>
    </row>
    <row r="25564" spans="1:6" x14ac:dyDescent="0.3">
      <c r="A25564" s="336">
        <v>80466</v>
      </c>
      <c r="B25564" s="2" t="s">
        <v>295</v>
      </c>
      <c r="C25564" s="429">
        <v>6.3475440000000001</v>
      </c>
      <c r="D25564" s="429">
        <v>1.8036140000000001</v>
      </c>
      <c r="E25564" s="429">
        <v>4.5439299999999996</v>
      </c>
      <c r="F25564" s="429">
        <v>24.568794999999998</v>
      </c>
    </row>
    <row r="25565" spans="1:6" x14ac:dyDescent="0.3">
      <c r="A25565" s="336">
        <v>80467</v>
      </c>
      <c r="B25565" s="2" t="s">
        <v>295</v>
      </c>
      <c r="C25565" s="429">
        <v>7.104114</v>
      </c>
      <c r="D25565" s="429">
        <v>1.373086</v>
      </c>
      <c r="E25565" s="429">
        <v>5.7310280000000002</v>
      </c>
      <c r="F25565" s="429">
        <v>25.164546999999999</v>
      </c>
    </row>
    <row r="25566" spans="1:6" x14ac:dyDescent="0.3">
      <c r="A25566" s="336">
        <v>80468</v>
      </c>
      <c r="B25566" s="2" t="s">
        <v>295</v>
      </c>
      <c r="C25566" s="429">
        <v>6.4174160000000002</v>
      </c>
      <c r="D25566" s="429">
        <v>1.5087550000000001</v>
      </c>
      <c r="E25566" s="429">
        <v>4.9086610000000004</v>
      </c>
      <c r="F25566" s="429">
        <v>23.903885999999993</v>
      </c>
    </row>
    <row r="25567" spans="1:6" x14ac:dyDescent="0.3">
      <c r="A25567" s="336">
        <v>80470</v>
      </c>
      <c r="B25567" s="2" t="s">
        <v>293</v>
      </c>
      <c r="C25567" s="429">
        <v>6.5103600000000004</v>
      </c>
      <c r="D25567" s="429">
        <v>1.45482</v>
      </c>
      <c r="E25567" s="429">
        <v>5.0555400000000006</v>
      </c>
      <c r="F25567" s="429">
        <v>31.531456999999996</v>
      </c>
    </row>
    <row r="25568" spans="1:6" x14ac:dyDescent="0.3">
      <c r="A25568" s="336">
        <v>80478</v>
      </c>
      <c r="B25568" s="2" t="s">
        <v>295</v>
      </c>
      <c r="C25568" s="429">
        <v>6.2320279999999997</v>
      </c>
      <c r="D25568" s="429">
        <v>1.6252899999999999</v>
      </c>
      <c r="E25568" s="429">
        <v>4.606738</v>
      </c>
      <c r="F25568" s="429">
        <v>22.885466999999998</v>
      </c>
    </row>
    <row r="25569" spans="1:6" x14ac:dyDescent="0.3">
      <c r="A25569" s="336">
        <v>80479</v>
      </c>
      <c r="B25569" s="2" t="s">
        <v>295</v>
      </c>
      <c r="C25569" s="429">
        <v>6.959994</v>
      </c>
      <c r="D25569" s="429">
        <v>1.4200429999999999</v>
      </c>
      <c r="E25569" s="429">
        <v>5.5399510000000003</v>
      </c>
      <c r="F25569" s="429">
        <v>25.225124000000005</v>
      </c>
    </row>
    <row r="25570" spans="1:6" x14ac:dyDescent="0.3">
      <c r="A25570" s="336">
        <v>80480</v>
      </c>
      <c r="B25570" s="2" t="s">
        <v>295</v>
      </c>
      <c r="C25570" s="429">
        <v>6.5483359999999999</v>
      </c>
      <c r="D25570" s="429">
        <v>1.3364469999999999</v>
      </c>
      <c r="E25570" s="429">
        <v>5.2118890000000002</v>
      </c>
      <c r="F25570" s="429">
        <v>24.467090999999993</v>
      </c>
    </row>
    <row r="25571" spans="1:6" x14ac:dyDescent="0.3">
      <c r="A25571" s="336">
        <v>80481</v>
      </c>
      <c r="B25571" s="2" t="s">
        <v>295</v>
      </c>
      <c r="C25571" s="429">
        <v>6.4691789999999996</v>
      </c>
      <c r="D25571" s="429">
        <v>1.784459</v>
      </c>
      <c r="E25571" s="429">
        <v>4.6847199999999996</v>
      </c>
      <c r="F25571" s="429">
        <v>25.256602000000001</v>
      </c>
    </row>
    <row r="25572" spans="1:6" x14ac:dyDescent="0.3">
      <c r="A25572" s="336">
        <v>80482</v>
      </c>
      <c r="B25572" s="2" t="s">
        <v>295</v>
      </c>
      <c r="C25572" s="429">
        <v>6.0980689999999997</v>
      </c>
      <c r="D25572" s="429">
        <v>1.7789280000000001</v>
      </c>
      <c r="E25572" s="429">
        <v>4.3191410000000001</v>
      </c>
      <c r="F25572" s="429">
        <v>22.270204999999994</v>
      </c>
    </row>
    <row r="25573" spans="1:6" x14ac:dyDescent="0.3">
      <c r="A25573" s="336">
        <v>80487</v>
      </c>
      <c r="B25573" s="2" t="s">
        <v>295</v>
      </c>
      <c r="C25573" s="429">
        <v>7.2334779999999999</v>
      </c>
      <c r="D25573" s="429">
        <v>1.317693</v>
      </c>
      <c r="E25573" s="429">
        <v>5.9157849999999996</v>
      </c>
      <c r="F25573" s="429">
        <v>25.648836999999997</v>
      </c>
    </row>
    <row r="25574" spans="1:6" x14ac:dyDescent="0.3">
      <c r="A25574" s="336">
        <v>80498</v>
      </c>
      <c r="B25574" s="2" t="s">
        <v>293</v>
      </c>
      <c r="C25574" s="429">
        <v>5.862215</v>
      </c>
      <c r="D25574" s="429">
        <v>1.1509450000000001</v>
      </c>
      <c r="E25574" s="429">
        <v>4.7112699999999998</v>
      </c>
      <c r="F25574" s="429">
        <v>23.640257999999996</v>
      </c>
    </row>
    <row r="25575" spans="1:6" x14ac:dyDescent="0.3">
      <c r="A25575" s="336">
        <v>80501</v>
      </c>
      <c r="B25575" s="2" t="s">
        <v>295</v>
      </c>
      <c r="C25575" s="429">
        <v>8.3862520000000007</v>
      </c>
      <c r="D25575" s="429">
        <v>1.576595</v>
      </c>
      <c r="E25575" s="429">
        <v>6.8096570000000005</v>
      </c>
      <c r="F25575" s="429">
        <v>41.487516000000014</v>
      </c>
    </row>
    <row r="25576" spans="1:6" x14ac:dyDescent="0.3">
      <c r="A25576" s="336">
        <v>80503</v>
      </c>
      <c r="B25576" s="2" t="s">
        <v>295</v>
      </c>
      <c r="C25576" s="429">
        <v>8.1652000000000005</v>
      </c>
      <c r="D25576" s="429">
        <v>1.605812</v>
      </c>
      <c r="E25576" s="429">
        <v>6.5593880000000002</v>
      </c>
      <c r="F25576" s="429">
        <v>39.178789999999999</v>
      </c>
    </row>
    <row r="25577" spans="1:6" x14ac:dyDescent="0.3">
      <c r="A25577" s="336">
        <v>80504</v>
      </c>
      <c r="B25577" s="2" t="s">
        <v>295</v>
      </c>
      <c r="C25577" s="429">
        <v>8.4478159999999995</v>
      </c>
      <c r="D25577" s="429">
        <v>1.5896159999999999</v>
      </c>
      <c r="E25577" s="429">
        <v>6.8582000000000001</v>
      </c>
      <c r="F25577" s="429">
        <v>42.108130999999986</v>
      </c>
    </row>
    <row r="25578" spans="1:6" x14ac:dyDescent="0.3">
      <c r="A25578" s="336">
        <v>80510</v>
      </c>
      <c r="B25578" s="2" t="s">
        <v>295</v>
      </c>
      <c r="C25578" s="429">
        <v>6.4122450000000004</v>
      </c>
      <c r="D25578" s="429">
        <v>1.737573</v>
      </c>
      <c r="E25578" s="429">
        <v>4.6746720000000002</v>
      </c>
      <c r="F25578" s="429">
        <v>24.914040000000004</v>
      </c>
    </row>
    <row r="25579" spans="1:6" x14ac:dyDescent="0.3">
      <c r="A25579" s="336">
        <v>80512</v>
      </c>
      <c r="B25579" s="2" t="s">
        <v>295</v>
      </c>
      <c r="C25579" s="429">
        <v>6.55396</v>
      </c>
      <c r="D25579" s="429">
        <v>1.6477839999999999</v>
      </c>
      <c r="E25579" s="429">
        <v>4.9061760000000003</v>
      </c>
      <c r="F25579" s="429">
        <v>26.577346000000002</v>
      </c>
    </row>
    <row r="25580" spans="1:6" x14ac:dyDescent="0.3">
      <c r="A25580" s="336">
        <v>80513</v>
      </c>
      <c r="B25580" s="2" t="s">
        <v>295</v>
      </c>
      <c r="C25580" s="429">
        <v>8.2635950000000005</v>
      </c>
      <c r="D25580" s="429">
        <v>1.5812079999999999</v>
      </c>
      <c r="E25580" s="429">
        <v>6.6823870000000003</v>
      </c>
      <c r="F25580" s="429">
        <v>40.487321999999992</v>
      </c>
    </row>
    <row r="25581" spans="1:6" x14ac:dyDescent="0.3">
      <c r="A25581" s="336">
        <v>80514</v>
      </c>
      <c r="B25581" s="2" t="s">
        <v>295</v>
      </c>
      <c r="C25581" s="429">
        <v>8.5037870000000009</v>
      </c>
      <c r="D25581" s="429">
        <v>1.6276250000000001</v>
      </c>
      <c r="E25581" s="429">
        <v>6.8761620000000008</v>
      </c>
      <c r="F25581" s="429">
        <v>42.652175999999997</v>
      </c>
    </row>
    <row r="25582" spans="1:6" x14ac:dyDescent="0.3">
      <c r="A25582" s="336">
        <v>80515</v>
      </c>
      <c r="B25582" s="2" t="s">
        <v>295</v>
      </c>
      <c r="C25582" s="429">
        <v>7.0179410000000004</v>
      </c>
      <c r="D25582" s="429">
        <v>1.690083</v>
      </c>
      <c r="E25582" s="429">
        <v>5.3278580000000009</v>
      </c>
      <c r="F25582" s="429">
        <v>30.281840000000003</v>
      </c>
    </row>
    <row r="25583" spans="1:6" x14ac:dyDescent="0.3">
      <c r="A25583" s="336">
        <v>80516</v>
      </c>
      <c r="B25583" s="2" t="s">
        <v>295</v>
      </c>
      <c r="C25583" s="429">
        <v>8.4511459999999996</v>
      </c>
      <c r="D25583" s="429">
        <v>1.620679</v>
      </c>
      <c r="E25583" s="429">
        <v>6.8304669999999996</v>
      </c>
      <c r="F25583" s="429">
        <v>42.239691999999998</v>
      </c>
    </row>
    <row r="25584" spans="1:6" x14ac:dyDescent="0.3">
      <c r="A25584" s="336">
        <v>80517</v>
      </c>
      <c r="B25584" s="2" t="s">
        <v>295</v>
      </c>
      <c r="C25584" s="429">
        <v>6.1900529999999998</v>
      </c>
      <c r="D25584" s="429">
        <v>1.7047559999999999</v>
      </c>
      <c r="E25584" s="429">
        <v>4.4852970000000001</v>
      </c>
      <c r="F25584" s="429">
        <v>23.144411999999999</v>
      </c>
    </row>
    <row r="25585" spans="1:6" x14ac:dyDescent="0.3">
      <c r="A25585" s="336">
        <v>80520</v>
      </c>
      <c r="B25585" s="2" t="s">
        <v>295</v>
      </c>
      <c r="C25585" s="429">
        <v>8.5333600000000001</v>
      </c>
      <c r="D25585" s="429">
        <v>1.6252219999999999</v>
      </c>
      <c r="E25585" s="429">
        <v>6.9081380000000001</v>
      </c>
      <c r="F25585" s="429">
        <v>42.889862999999991</v>
      </c>
    </row>
    <row r="25586" spans="1:6" x14ac:dyDescent="0.3">
      <c r="A25586" s="336">
        <v>80521</v>
      </c>
      <c r="B25586" s="2" t="s">
        <v>295</v>
      </c>
      <c r="C25586" s="429">
        <v>8.0499329999999993</v>
      </c>
      <c r="D25586" s="429">
        <v>1.583399</v>
      </c>
      <c r="E25586" s="429">
        <v>6.4665339999999993</v>
      </c>
      <c r="F25586" s="429">
        <v>39.515827999999999</v>
      </c>
    </row>
    <row r="25587" spans="1:6" x14ac:dyDescent="0.3">
      <c r="A25587" s="336">
        <v>80523</v>
      </c>
      <c r="B25587" s="2" t="s">
        <v>295</v>
      </c>
      <c r="C25587" s="429">
        <v>8.2633320000000001</v>
      </c>
      <c r="D25587" s="429">
        <v>1.5306759999999999</v>
      </c>
      <c r="E25587" s="429">
        <v>6.7326560000000004</v>
      </c>
      <c r="F25587" s="429">
        <v>41.305209999999988</v>
      </c>
    </row>
    <row r="25588" spans="1:6" x14ac:dyDescent="0.3">
      <c r="A25588" s="336">
        <v>80524</v>
      </c>
      <c r="B25588" s="2" t="s">
        <v>295</v>
      </c>
      <c r="C25588" s="429">
        <v>8.1542329999999996</v>
      </c>
      <c r="D25588" s="429">
        <v>1.6013360000000001</v>
      </c>
      <c r="E25588" s="429">
        <v>6.5528969999999997</v>
      </c>
      <c r="F25588" s="429">
        <v>40.64002</v>
      </c>
    </row>
    <row r="25589" spans="1:6" x14ac:dyDescent="0.3">
      <c r="A25589" s="336">
        <v>80525</v>
      </c>
      <c r="B25589" s="2" t="s">
        <v>295</v>
      </c>
      <c r="C25589" s="429">
        <v>8.2949000000000002</v>
      </c>
      <c r="D25589" s="429">
        <v>1.554592</v>
      </c>
      <c r="E25589" s="429">
        <v>6.7403080000000006</v>
      </c>
      <c r="F25589" s="429">
        <v>41.483213999999997</v>
      </c>
    </row>
    <row r="25590" spans="1:6" x14ac:dyDescent="0.3">
      <c r="A25590" s="336">
        <v>80526</v>
      </c>
      <c r="B25590" s="2" t="s">
        <v>295</v>
      </c>
      <c r="C25590" s="429">
        <v>8.0873030000000004</v>
      </c>
      <c r="D25590" s="429">
        <v>1.5816269999999999</v>
      </c>
      <c r="E25590" s="429">
        <v>6.5056760000000002</v>
      </c>
      <c r="F25590" s="429">
        <v>39.56820900000001</v>
      </c>
    </row>
    <row r="25591" spans="1:6" x14ac:dyDescent="0.3">
      <c r="A25591" s="336">
        <v>80528</v>
      </c>
      <c r="B25591" s="2" t="s">
        <v>295</v>
      </c>
      <c r="C25591" s="429">
        <v>8.3159989999999997</v>
      </c>
      <c r="D25591" s="429">
        <v>1.568279</v>
      </c>
      <c r="E25591" s="429">
        <v>6.7477199999999993</v>
      </c>
      <c r="F25591" s="429">
        <v>41.661806999999996</v>
      </c>
    </row>
    <row r="25592" spans="1:6" x14ac:dyDescent="0.3">
      <c r="A25592" s="336">
        <v>80530</v>
      </c>
      <c r="B25592" s="2" t="s">
        <v>295</v>
      </c>
      <c r="C25592" s="429">
        <v>8.5286600000000004</v>
      </c>
      <c r="D25592" s="429">
        <v>1.6272409999999999</v>
      </c>
      <c r="E25592" s="429">
        <v>6.9014190000000006</v>
      </c>
      <c r="F25592" s="429">
        <v>42.833264999999997</v>
      </c>
    </row>
    <row r="25593" spans="1:6" x14ac:dyDescent="0.3">
      <c r="A25593" s="336">
        <v>80534</v>
      </c>
      <c r="B25593" s="2" t="s">
        <v>295</v>
      </c>
      <c r="C25593" s="429">
        <v>8.455959</v>
      </c>
      <c r="D25593" s="429">
        <v>1.5868880000000001</v>
      </c>
      <c r="E25593" s="429">
        <v>6.8690709999999999</v>
      </c>
      <c r="F25593" s="429">
        <v>42.561171999999999</v>
      </c>
    </row>
    <row r="25594" spans="1:6" x14ac:dyDescent="0.3">
      <c r="A25594" s="336">
        <v>80535</v>
      </c>
      <c r="B25594" s="2" t="s">
        <v>295</v>
      </c>
      <c r="C25594" s="429">
        <v>7.7855040000000004</v>
      </c>
      <c r="D25594" s="429">
        <v>1.659249</v>
      </c>
      <c r="E25594" s="429">
        <v>6.1262550000000005</v>
      </c>
      <c r="F25594" s="429">
        <v>37.622822000000006</v>
      </c>
    </row>
    <row r="25595" spans="1:6" x14ac:dyDescent="0.3">
      <c r="A25595" s="336">
        <v>80536</v>
      </c>
      <c r="B25595" s="2" t="s">
        <v>295</v>
      </c>
      <c r="C25595" s="429">
        <v>7.180974</v>
      </c>
      <c r="D25595" s="429">
        <v>1.7006559999999999</v>
      </c>
      <c r="E25595" s="429">
        <v>5.4803180000000005</v>
      </c>
      <c r="F25595" s="429">
        <v>32.692868999999995</v>
      </c>
    </row>
    <row r="25596" spans="1:6" x14ac:dyDescent="0.3">
      <c r="A25596" s="336">
        <v>80537</v>
      </c>
      <c r="B25596" s="2" t="s">
        <v>295</v>
      </c>
      <c r="C25596" s="429">
        <v>7.9567329999999998</v>
      </c>
      <c r="D25596" s="429">
        <v>1.614301</v>
      </c>
      <c r="E25596" s="429">
        <v>6.3424319999999996</v>
      </c>
      <c r="F25596" s="429">
        <v>38.048909000000002</v>
      </c>
    </row>
    <row r="25597" spans="1:6" x14ac:dyDescent="0.3">
      <c r="A25597" s="336">
        <v>80538</v>
      </c>
      <c r="B25597" s="2" t="s">
        <v>295</v>
      </c>
      <c r="C25597" s="429">
        <v>7.9525980000000001</v>
      </c>
      <c r="D25597" s="429">
        <v>1.621049</v>
      </c>
      <c r="E25597" s="429">
        <v>6.3315489999999999</v>
      </c>
      <c r="F25597" s="429">
        <v>38.296698000000006</v>
      </c>
    </row>
    <row r="25598" spans="1:6" x14ac:dyDescent="0.3">
      <c r="A25598" s="336">
        <v>80540</v>
      </c>
      <c r="B25598" s="2" t="s">
        <v>295</v>
      </c>
      <c r="C25598" s="429">
        <v>6.8879200000000003</v>
      </c>
      <c r="D25598" s="429">
        <v>1.7071099999999999</v>
      </c>
      <c r="E25598" s="429">
        <v>5.1808100000000001</v>
      </c>
      <c r="F25598" s="429">
        <v>28.803015000000002</v>
      </c>
    </row>
    <row r="25599" spans="1:6" x14ac:dyDescent="0.3">
      <c r="A25599" s="336">
        <v>80542</v>
      </c>
      <c r="B25599" s="2" t="s">
        <v>295</v>
      </c>
      <c r="C25599" s="429">
        <v>8.4698119999999992</v>
      </c>
      <c r="D25599" s="429">
        <v>1.5793600000000001</v>
      </c>
      <c r="E25599" s="429">
        <v>6.8904519999999989</v>
      </c>
      <c r="F25599" s="429">
        <v>42.313504999999999</v>
      </c>
    </row>
    <row r="25600" spans="1:6" x14ac:dyDescent="0.3">
      <c r="A25600" s="336">
        <v>80543</v>
      </c>
      <c r="B25600" s="2" t="s">
        <v>295</v>
      </c>
      <c r="C25600" s="429">
        <v>8.4771169999999998</v>
      </c>
      <c r="D25600" s="429">
        <v>1.6088009999999999</v>
      </c>
      <c r="E25600" s="429">
        <v>6.8683160000000001</v>
      </c>
      <c r="F25600" s="429">
        <v>42.79545199999999</v>
      </c>
    </row>
    <row r="25601" spans="1:6" x14ac:dyDescent="0.3">
      <c r="A25601" s="336">
        <v>80545</v>
      </c>
      <c r="B25601" s="2" t="s">
        <v>295</v>
      </c>
      <c r="C25601" s="429">
        <v>6.4592739999999997</v>
      </c>
      <c r="D25601" s="429">
        <v>1.469279</v>
      </c>
      <c r="E25601" s="429">
        <v>4.9899949999999995</v>
      </c>
      <c r="F25601" s="429">
        <v>26.050699000000009</v>
      </c>
    </row>
    <row r="25602" spans="1:6" x14ac:dyDescent="0.3">
      <c r="A25602" s="336">
        <v>80547</v>
      </c>
      <c r="B25602" s="2" t="s">
        <v>295</v>
      </c>
      <c r="C25602" s="429">
        <v>8.3050870000000003</v>
      </c>
      <c r="D25602" s="429">
        <v>1.5888519999999999</v>
      </c>
      <c r="E25602" s="429">
        <v>6.7162350000000002</v>
      </c>
      <c r="F25602" s="429">
        <v>41.708591000000006</v>
      </c>
    </row>
    <row r="25603" spans="1:6" x14ac:dyDescent="0.3">
      <c r="A25603" s="336">
        <v>80549</v>
      </c>
      <c r="B25603" s="2" t="s">
        <v>295</v>
      </c>
      <c r="C25603" s="429">
        <v>7.7947730000000002</v>
      </c>
      <c r="D25603" s="429">
        <v>1.7308319999999999</v>
      </c>
      <c r="E25603" s="429">
        <v>6.0639409999999998</v>
      </c>
      <c r="F25603" s="429">
        <v>37.886243</v>
      </c>
    </row>
    <row r="25604" spans="1:6" x14ac:dyDescent="0.3">
      <c r="A25604" s="336">
        <v>80550</v>
      </c>
      <c r="B25604" s="2" t="s">
        <v>295</v>
      </c>
      <c r="C25604" s="429">
        <v>8.3469610000000003</v>
      </c>
      <c r="D25604" s="429">
        <v>1.603656</v>
      </c>
      <c r="E25604" s="429">
        <v>6.7433050000000003</v>
      </c>
      <c r="F25604" s="429">
        <v>42.037714999999992</v>
      </c>
    </row>
    <row r="25605" spans="1:6" x14ac:dyDescent="0.3">
      <c r="A25605" s="336">
        <v>80601</v>
      </c>
      <c r="B25605" s="2" t="s">
        <v>295</v>
      </c>
      <c r="C25605" s="429">
        <v>8.5011899999999994</v>
      </c>
      <c r="D25605" s="429">
        <v>1.7324980000000001</v>
      </c>
      <c r="E25605" s="429">
        <v>6.7686919999999997</v>
      </c>
      <c r="F25605" s="429">
        <v>42.969438000000004</v>
      </c>
    </row>
    <row r="25606" spans="1:6" x14ac:dyDescent="0.3">
      <c r="A25606" s="336">
        <v>80602</v>
      </c>
      <c r="B25606" s="2" t="s">
        <v>295</v>
      </c>
      <c r="C25606" s="429">
        <v>8.4971320000000006</v>
      </c>
      <c r="D25606" s="429">
        <v>1.6880980000000001</v>
      </c>
      <c r="E25606" s="429">
        <v>6.8090340000000005</v>
      </c>
      <c r="F25606" s="429">
        <v>42.855675000000005</v>
      </c>
    </row>
    <row r="25607" spans="1:6" x14ac:dyDescent="0.3">
      <c r="A25607" s="336">
        <v>80603</v>
      </c>
      <c r="B25607" s="2" t="s">
        <v>295</v>
      </c>
      <c r="C25607" s="429">
        <v>8.4942049999999991</v>
      </c>
      <c r="D25607" s="429">
        <v>1.7424170000000001</v>
      </c>
      <c r="E25607" s="429">
        <v>6.7517879999999995</v>
      </c>
      <c r="F25607" s="429">
        <v>42.928268000000003</v>
      </c>
    </row>
    <row r="25608" spans="1:6" x14ac:dyDescent="0.3">
      <c r="A25608" s="336">
        <v>80610</v>
      </c>
      <c r="B25608" s="2" t="s">
        <v>295</v>
      </c>
      <c r="C25608" s="429">
        <v>8.2484950000000001</v>
      </c>
      <c r="D25608" s="429">
        <v>1.79914</v>
      </c>
      <c r="E25608" s="429">
        <v>6.4493550000000006</v>
      </c>
      <c r="F25608" s="429">
        <v>40.820617999999996</v>
      </c>
    </row>
    <row r="25609" spans="1:6" x14ac:dyDescent="0.3">
      <c r="A25609" s="336">
        <v>80611</v>
      </c>
      <c r="B25609" s="2" t="s">
        <v>295</v>
      </c>
      <c r="C25609" s="429">
        <v>8.343807</v>
      </c>
      <c r="D25609" s="429">
        <v>1.898156</v>
      </c>
      <c r="E25609" s="429">
        <v>6.4456509999999998</v>
      </c>
      <c r="F25609" s="429">
        <v>41.007369999999995</v>
      </c>
    </row>
    <row r="25610" spans="1:6" x14ac:dyDescent="0.3">
      <c r="A25610" s="336">
        <v>80612</v>
      </c>
      <c r="B25610" s="2" t="s">
        <v>295</v>
      </c>
      <c r="C25610" s="429">
        <v>7.826943</v>
      </c>
      <c r="D25610" s="429">
        <v>1.7827139999999999</v>
      </c>
      <c r="E25610" s="429">
        <v>6.0442289999999996</v>
      </c>
      <c r="F25610" s="429">
        <v>38.230042000000012</v>
      </c>
    </row>
    <row r="25611" spans="1:6" x14ac:dyDescent="0.3">
      <c r="A25611" s="336">
        <v>80615</v>
      </c>
      <c r="B25611" s="2" t="s">
        <v>295</v>
      </c>
      <c r="C25611" s="429">
        <v>8.3940819999999992</v>
      </c>
      <c r="D25611" s="429">
        <v>1.7033309999999999</v>
      </c>
      <c r="E25611" s="429">
        <v>6.6907509999999988</v>
      </c>
      <c r="F25611" s="429">
        <v>42.135763999999995</v>
      </c>
    </row>
    <row r="25612" spans="1:6" x14ac:dyDescent="0.3">
      <c r="A25612" s="336">
        <v>80620</v>
      </c>
      <c r="B25612" s="2" t="s">
        <v>295</v>
      </c>
      <c r="C25612" s="429">
        <v>8.5255679999999998</v>
      </c>
      <c r="D25612" s="429">
        <v>1.647974</v>
      </c>
      <c r="E25612" s="429">
        <v>6.8775940000000002</v>
      </c>
      <c r="F25612" s="429">
        <v>43.104012000000012</v>
      </c>
    </row>
    <row r="25613" spans="1:6" x14ac:dyDescent="0.3">
      <c r="A25613" s="336">
        <v>80621</v>
      </c>
      <c r="B25613" s="2" t="s">
        <v>295</v>
      </c>
      <c r="C25613" s="429">
        <v>8.5237949999999998</v>
      </c>
      <c r="D25613" s="429">
        <v>1.6718949999999999</v>
      </c>
      <c r="E25613" s="429">
        <v>6.8518999999999997</v>
      </c>
      <c r="F25613" s="429">
        <v>43.021656000000007</v>
      </c>
    </row>
    <row r="25614" spans="1:6" x14ac:dyDescent="0.3">
      <c r="A25614" s="336">
        <v>80624</v>
      </c>
      <c r="B25614" s="2" t="s">
        <v>295</v>
      </c>
      <c r="C25614" s="429">
        <v>8.4784140000000008</v>
      </c>
      <c r="D25614" s="429">
        <v>1.734675</v>
      </c>
      <c r="E25614" s="429">
        <v>6.7437390000000006</v>
      </c>
      <c r="F25614" s="429">
        <v>42.676654000000006</v>
      </c>
    </row>
    <row r="25615" spans="1:6" x14ac:dyDescent="0.3">
      <c r="A25615" s="336">
        <v>80631</v>
      </c>
      <c r="B25615" s="2" t="s">
        <v>295</v>
      </c>
      <c r="C25615" s="429">
        <v>8.4785369999999993</v>
      </c>
      <c r="D25615" s="429">
        <v>1.664879</v>
      </c>
      <c r="E25615" s="429">
        <v>6.8136579999999993</v>
      </c>
      <c r="F25615" s="429">
        <v>42.843518999999993</v>
      </c>
    </row>
    <row r="25616" spans="1:6" x14ac:dyDescent="0.3">
      <c r="A25616" s="336">
        <v>80634</v>
      </c>
      <c r="B25616" s="2" t="s">
        <v>295</v>
      </c>
      <c r="C25616" s="429">
        <v>8.4890220000000003</v>
      </c>
      <c r="D25616" s="429">
        <v>1.628212</v>
      </c>
      <c r="E25616" s="429">
        <v>6.8608100000000007</v>
      </c>
      <c r="F25616" s="429">
        <v>42.876795000000001</v>
      </c>
    </row>
    <row r="25617" spans="1:6" x14ac:dyDescent="0.3">
      <c r="A25617" s="336">
        <v>80639</v>
      </c>
      <c r="B25617" s="2" t="s">
        <v>295</v>
      </c>
      <c r="C25617" s="429">
        <v>8.5198660000000004</v>
      </c>
      <c r="D25617" s="429">
        <v>1.648695</v>
      </c>
      <c r="E25617" s="429">
        <v>6.8711710000000004</v>
      </c>
      <c r="F25617" s="429">
        <v>43.096467999999994</v>
      </c>
    </row>
    <row r="25618" spans="1:6" x14ac:dyDescent="0.3">
      <c r="A25618" s="336">
        <v>80640</v>
      </c>
      <c r="B25618" s="2" t="s">
        <v>295</v>
      </c>
      <c r="C25618" s="429">
        <v>8.4912460000000003</v>
      </c>
      <c r="D25618" s="429">
        <v>1.741879</v>
      </c>
      <c r="E25618" s="429">
        <v>6.7493670000000003</v>
      </c>
      <c r="F25618" s="429">
        <v>42.928742999999997</v>
      </c>
    </row>
    <row r="25619" spans="1:6" x14ac:dyDescent="0.3">
      <c r="A25619" s="336">
        <v>80642</v>
      </c>
      <c r="B25619" s="2" t="s">
        <v>295</v>
      </c>
      <c r="C25619" s="429">
        <v>8.489077</v>
      </c>
      <c r="D25619" s="429">
        <v>1.760408</v>
      </c>
      <c r="E25619" s="429">
        <v>6.728669</v>
      </c>
      <c r="F25619" s="429">
        <v>43.021716999999995</v>
      </c>
    </row>
    <row r="25620" spans="1:6" x14ac:dyDescent="0.3">
      <c r="A25620" s="336">
        <v>80643</v>
      </c>
      <c r="B25620" s="2" t="s">
        <v>295</v>
      </c>
      <c r="C25620" s="429">
        <v>8.5529299999999999</v>
      </c>
      <c r="D25620" s="429">
        <v>1.752526</v>
      </c>
      <c r="E25620" s="429">
        <v>6.8004040000000003</v>
      </c>
      <c r="F25620" s="429">
        <v>43.363985</v>
      </c>
    </row>
    <row r="25621" spans="1:6" x14ac:dyDescent="0.3">
      <c r="A25621" s="336">
        <v>80644</v>
      </c>
      <c r="B25621" s="2" t="s">
        <v>295</v>
      </c>
      <c r="C25621" s="429">
        <v>8.5652080000000002</v>
      </c>
      <c r="D25621" s="429">
        <v>1.727568</v>
      </c>
      <c r="E25621" s="429">
        <v>6.8376400000000004</v>
      </c>
      <c r="F25621" s="429">
        <v>43.23128899999999</v>
      </c>
    </row>
    <row r="25622" spans="1:6" x14ac:dyDescent="0.3">
      <c r="A25622" s="336">
        <v>80645</v>
      </c>
      <c r="B25622" s="2" t="s">
        <v>295</v>
      </c>
      <c r="C25622" s="429">
        <v>8.5341419999999992</v>
      </c>
      <c r="D25622" s="429">
        <v>1.6704680000000001</v>
      </c>
      <c r="E25622" s="429">
        <v>6.8636739999999996</v>
      </c>
      <c r="F25622" s="429">
        <v>43.249066999999997</v>
      </c>
    </row>
    <row r="25623" spans="1:6" x14ac:dyDescent="0.3">
      <c r="A25623" s="336">
        <v>80648</v>
      </c>
      <c r="B25623" s="2" t="s">
        <v>295</v>
      </c>
      <c r="C25623" s="429">
        <v>8.0097570000000005</v>
      </c>
      <c r="D25623" s="429">
        <v>1.8016829999999999</v>
      </c>
      <c r="E25623" s="429">
        <v>6.2080740000000008</v>
      </c>
      <c r="F25623" s="429">
        <v>39.293908999999999</v>
      </c>
    </row>
    <row r="25624" spans="1:6" x14ac:dyDescent="0.3">
      <c r="A25624" s="336">
        <v>80649</v>
      </c>
      <c r="B25624" s="2" t="s">
        <v>295</v>
      </c>
      <c r="C25624" s="429">
        <v>8.5663490000000007</v>
      </c>
      <c r="D25624" s="429">
        <v>1.7729919999999999</v>
      </c>
      <c r="E25624" s="429">
        <v>6.7933570000000003</v>
      </c>
      <c r="F25624" s="429">
        <v>43.065747000000002</v>
      </c>
    </row>
    <row r="25625" spans="1:6" x14ac:dyDescent="0.3">
      <c r="A25625" s="336">
        <v>80650</v>
      </c>
      <c r="B25625" s="2" t="s">
        <v>295</v>
      </c>
      <c r="C25625" s="429">
        <v>8.2350060000000003</v>
      </c>
      <c r="D25625" s="429">
        <v>1.7077089999999999</v>
      </c>
      <c r="E25625" s="429">
        <v>6.5272970000000008</v>
      </c>
      <c r="F25625" s="429">
        <v>41.058090999999997</v>
      </c>
    </row>
    <row r="25626" spans="1:6" x14ac:dyDescent="0.3">
      <c r="A25626" s="336">
        <v>80651</v>
      </c>
      <c r="B25626" s="2" t="s">
        <v>295</v>
      </c>
      <c r="C25626" s="429">
        <v>8.5376879999999993</v>
      </c>
      <c r="D25626" s="429">
        <v>1.629766</v>
      </c>
      <c r="E25626" s="429">
        <v>6.9079219999999992</v>
      </c>
      <c r="F25626" s="429">
        <v>43.05137400000001</v>
      </c>
    </row>
    <row r="25627" spans="1:6" x14ac:dyDescent="0.3">
      <c r="A25627" s="336">
        <v>80652</v>
      </c>
      <c r="B25627" s="2" t="s">
        <v>295</v>
      </c>
      <c r="C25627" s="429">
        <v>8.6257140000000003</v>
      </c>
      <c r="D25627" s="429">
        <v>1.742035</v>
      </c>
      <c r="E25627" s="429">
        <v>6.8836790000000008</v>
      </c>
      <c r="F25627" s="429">
        <v>43.769444000000007</v>
      </c>
    </row>
    <row r="25628" spans="1:6" x14ac:dyDescent="0.3">
      <c r="A25628" s="336">
        <v>80653</v>
      </c>
      <c r="B25628" s="2" t="s">
        <v>295</v>
      </c>
      <c r="C25628" s="429">
        <v>8.5538740000000004</v>
      </c>
      <c r="D25628" s="429">
        <v>1.7894779999999999</v>
      </c>
      <c r="E25628" s="429">
        <v>6.7643960000000005</v>
      </c>
      <c r="F25628" s="429">
        <v>42.857675999999998</v>
      </c>
    </row>
    <row r="25629" spans="1:6" x14ac:dyDescent="0.3">
      <c r="A25629" s="336">
        <v>80654</v>
      </c>
      <c r="B25629" s="2" t="s">
        <v>295</v>
      </c>
      <c r="C25629" s="429">
        <v>8.6284189999999992</v>
      </c>
      <c r="D25629" s="429">
        <v>1.7322900000000001</v>
      </c>
      <c r="E25629" s="429">
        <v>6.8961289999999993</v>
      </c>
      <c r="F25629" s="429">
        <v>44.043658000000008</v>
      </c>
    </row>
    <row r="25630" spans="1:6" x14ac:dyDescent="0.3">
      <c r="A25630" s="336">
        <v>80701</v>
      </c>
      <c r="B25630" s="2" t="s">
        <v>295</v>
      </c>
      <c r="C25630" s="429">
        <v>8.6273230000000005</v>
      </c>
      <c r="D25630" s="429">
        <v>1.818889</v>
      </c>
      <c r="E25630" s="429">
        <v>6.8084340000000001</v>
      </c>
      <c r="F25630" s="429">
        <v>43.56133100000001</v>
      </c>
    </row>
    <row r="25631" spans="1:6" x14ac:dyDescent="0.3">
      <c r="A25631" s="336">
        <v>80705</v>
      </c>
      <c r="B25631" s="2" t="s">
        <v>295</v>
      </c>
      <c r="C25631" s="429">
        <v>8.6837280000000003</v>
      </c>
      <c r="D25631" s="429">
        <v>1.6977770000000001</v>
      </c>
      <c r="E25631" s="429">
        <v>6.985951</v>
      </c>
      <c r="F25631" s="429">
        <v>44.003182000000002</v>
      </c>
    </row>
    <row r="25632" spans="1:6" x14ac:dyDescent="0.3">
      <c r="A25632" s="336">
        <v>80720</v>
      </c>
      <c r="B25632" s="2" t="s">
        <v>295</v>
      </c>
      <c r="C25632" s="429">
        <v>8.4472780000000007</v>
      </c>
      <c r="D25632" s="429">
        <v>2.4247920000000001</v>
      </c>
      <c r="E25632" s="429">
        <v>6.0224860000000007</v>
      </c>
      <c r="F25632" s="429">
        <v>40.62851899999999</v>
      </c>
    </row>
    <row r="25633" spans="1:6" x14ac:dyDescent="0.3">
      <c r="A25633" s="336">
        <v>80721</v>
      </c>
      <c r="B25633" s="2" t="s">
        <v>295</v>
      </c>
      <c r="C25633" s="429">
        <v>8.3885260000000006</v>
      </c>
      <c r="D25633" s="429">
        <v>2.5678239999999999</v>
      </c>
      <c r="E25633" s="429">
        <v>5.8207020000000007</v>
      </c>
      <c r="F25633" s="429">
        <v>37.326175999999997</v>
      </c>
    </row>
    <row r="25634" spans="1:6" x14ac:dyDescent="0.3">
      <c r="A25634" s="336">
        <v>80722</v>
      </c>
      <c r="B25634" s="2" t="s">
        <v>295</v>
      </c>
      <c r="C25634" s="429">
        <v>8.5252660000000002</v>
      </c>
      <c r="D25634" s="429">
        <v>2.5048309999999998</v>
      </c>
      <c r="E25634" s="429">
        <v>6.0204350000000009</v>
      </c>
      <c r="F25634" s="429">
        <v>40.083887000000004</v>
      </c>
    </row>
    <row r="25635" spans="1:6" x14ac:dyDescent="0.3">
      <c r="A25635" s="336">
        <v>80723</v>
      </c>
      <c r="B25635" s="2" t="s">
        <v>295</v>
      </c>
      <c r="C25635" s="429">
        <v>8.6264160000000007</v>
      </c>
      <c r="D25635" s="429">
        <v>2.0091269999999999</v>
      </c>
      <c r="E25635" s="429">
        <v>6.6172890000000013</v>
      </c>
      <c r="F25635" s="429">
        <v>42.968142</v>
      </c>
    </row>
    <row r="25636" spans="1:6" x14ac:dyDescent="0.3">
      <c r="A25636" s="336">
        <v>80726</v>
      </c>
      <c r="B25636" s="2" t="s">
        <v>295</v>
      </c>
      <c r="C25636" s="429">
        <v>8.4407829999999997</v>
      </c>
      <c r="D25636" s="429">
        <v>2.569067</v>
      </c>
      <c r="E25636" s="429">
        <v>5.8717159999999993</v>
      </c>
      <c r="F25636" s="429">
        <v>37.937666000000007</v>
      </c>
    </row>
    <row r="25637" spans="1:6" x14ac:dyDescent="0.3">
      <c r="A25637" s="336">
        <v>80727</v>
      </c>
      <c r="B25637" s="2" t="s">
        <v>295</v>
      </c>
      <c r="C25637" s="429">
        <v>8.4418760000000006</v>
      </c>
      <c r="D25637" s="429">
        <v>2.5149180000000002</v>
      </c>
      <c r="E25637" s="429">
        <v>5.9269580000000008</v>
      </c>
      <c r="F25637" s="429">
        <v>39.175855000000006</v>
      </c>
    </row>
    <row r="25638" spans="1:6" x14ac:dyDescent="0.3">
      <c r="A25638" s="336">
        <v>80728</v>
      </c>
      <c r="B25638" s="2" t="s">
        <v>298</v>
      </c>
      <c r="C25638" s="429">
        <v>7.3171580000000001</v>
      </c>
      <c r="D25638" s="429">
        <v>1.598481</v>
      </c>
      <c r="E25638" s="429">
        <v>5.7186769999999996</v>
      </c>
      <c r="F25638" s="429">
        <v>38.018588000000001</v>
      </c>
    </row>
    <row r="25639" spans="1:6" x14ac:dyDescent="0.3">
      <c r="A25639" s="336">
        <v>80729</v>
      </c>
      <c r="B25639" s="2" t="s">
        <v>295</v>
      </c>
      <c r="C25639" s="429">
        <v>8.1075999999999997</v>
      </c>
      <c r="D25639" s="429">
        <v>2.0951309999999999</v>
      </c>
      <c r="E25639" s="429">
        <v>6.0124689999999994</v>
      </c>
      <c r="F25639" s="429">
        <v>38.578819999999986</v>
      </c>
    </row>
    <row r="25640" spans="1:6" x14ac:dyDescent="0.3">
      <c r="A25640" s="336">
        <v>80731</v>
      </c>
      <c r="B25640" s="2" t="s">
        <v>295</v>
      </c>
      <c r="C25640" s="429">
        <v>8.3897189999999995</v>
      </c>
      <c r="D25640" s="429">
        <v>2.6514820000000001</v>
      </c>
      <c r="E25640" s="429">
        <v>5.7382369999999998</v>
      </c>
      <c r="F25640" s="429">
        <v>37.883600999999999</v>
      </c>
    </row>
    <row r="25641" spans="1:6" x14ac:dyDescent="0.3">
      <c r="A25641" s="336">
        <v>80733</v>
      </c>
      <c r="B25641" s="2" t="s">
        <v>295</v>
      </c>
      <c r="C25641" s="429">
        <v>8.5809130000000007</v>
      </c>
      <c r="D25641" s="429">
        <v>2.2310140000000001</v>
      </c>
      <c r="E25641" s="429">
        <v>6.3498990000000006</v>
      </c>
      <c r="F25641" s="429">
        <v>41.632360999999996</v>
      </c>
    </row>
    <row r="25642" spans="1:6" x14ac:dyDescent="0.3">
      <c r="A25642" s="336">
        <v>80734</v>
      </c>
      <c r="B25642" s="2" t="s">
        <v>295</v>
      </c>
      <c r="C25642" s="429">
        <v>8.3833149999999996</v>
      </c>
      <c r="D25642" s="429">
        <v>2.5950530000000001</v>
      </c>
      <c r="E25642" s="429">
        <v>5.7882619999999996</v>
      </c>
      <c r="F25642" s="429">
        <v>37.64671100000001</v>
      </c>
    </row>
    <row r="25643" spans="1:6" x14ac:dyDescent="0.3">
      <c r="A25643" s="336">
        <v>80735</v>
      </c>
      <c r="B25643" s="2" t="s">
        <v>295</v>
      </c>
      <c r="C25643" s="429">
        <v>8.5359289999999994</v>
      </c>
      <c r="D25643" s="429">
        <v>2.2495050000000001</v>
      </c>
      <c r="E25643" s="429">
        <v>6.2864239999999993</v>
      </c>
      <c r="F25643" s="429">
        <v>40.220734000000007</v>
      </c>
    </row>
    <row r="25644" spans="1:6" x14ac:dyDescent="0.3">
      <c r="A25644" s="336">
        <v>80736</v>
      </c>
      <c r="B25644" s="2" t="s">
        <v>298</v>
      </c>
      <c r="C25644" s="429">
        <v>7.3825099999999999</v>
      </c>
      <c r="D25644" s="429">
        <v>1.544618</v>
      </c>
      <c r="E25644" s="429">
        <v>5.8378920000000001</v>
      </c>
      <c r="F25644" s="429">
        <v>38.416778000000008</v>
      </c>
    </row>
    <row r="25645" spans="1:6" x14ac:dyDescent="0.3">
      <c r="A25645" s="336">
        <v>80737</v>
      </c>
      <c r="B25645" s="2" t="s">
        <v>295</v>
      </c>
      <c r="C25645" s="429">
        <v>8.3666739999999997</v>
      </c>
      <c r="D25645" s="429">
        <v>2.5282010000000001</v>
      </c>
      <c r="E25645" s="429">
        <v>5.8384729999999996</v>
      </c>
      <c r="F25645" s="429">
        <v>37.375371999999992</v>
      </c>
    </row>
    <row r="25646" spans="1:6" x14ac:dyDescent="0.3">
      <c r="A25646" s="336">
        <v>80740</v>
      </c>
      <c r="B25646" s="2" t="s">
        <v>295</v>
      </c>
      <c r="C25646" s="429">
        <v>8.4692399999999992</v>
      </c>
      <c r="D25646" s="429">
        <v>2.233857</v>
      </c>
      <c r="E25646" s="429">
        <v>6.2353829999999988</v>
      </c>
      <c r="F25646" s="429">
        <v>41.961672999999998</v>
      </c>
    </row>
    <row r="25647" spans="1:6" x14ac:dyDescent="0.3">
      <c r="A25647" s="336">
        <v>80741</v>
      </c>
      <c r="B25647" s="2" t="s">
        <v>295</v>
      </c>
      <c r="C25647" s="429">
        <v>8.4615639999999992</v>
      </c>
      <c r="D25647" s="429">
        <v>2.3589180000000001</v>
      </c>
      <c r="E25647" s="429">
        <v>6.1026459999999991</v>
      </c>
      <c r="F25647" s="429">
        <v>40.142143000000004</v>
      </c>
    </row>
    <row r="25648" spans="1:6" x14ac:dyDescent="0.3">
      <c r="A25648" s="336">
        <v>80742</v>
      </c>
      <c r="B25648" s="2" t="s">
        <v>295</v>
      </c>
      <c r="C25648" s="429">
        <v>8.2687390000000001</v>
      </c>
      <c r="D25648" s="429">
        <v>2.2158739999999999</v>
      </c>
      <c r="E25648" s="429">
        <v>6.0528650000000006</v>
      </c>
      <c r="F25648" s="429">
        <v>39.126919999999991</v>
      </c>
    </row>
    <row r="25649" spans="1:6" x14ac:dyDescent="0.3">
      <c r="A25649" s="336">
        <v>80743</v>
      </c>
      <c r="B25649" s="2" t="s">
        <v>295</v>
      </c>
      <c r="C25649" s="429">
        <v>8.3970400000000005</v>
      </c>
      <c r="D25649" s="429">
        <v>2.6589610000000001</v>
      </c>
      <c r="E25649" s="429">
        <v>5.7380790000000008</v>
      </c>
      <c r="F25649" s="429">
        <v>39.127411000000009</v>
      </c>
    </row>
    <row r="25650" spans="1:6" x14ac:dyDescent="0.3">
      <c r="A25650" s="336">
        <v>80744</v>
      </c>
      <c r="B25650" s="2" t="s">
        <v>295</v>
      </c>
      <c r="C25650" s="429">
        <v>8.3819820000000007</v>
      </c>
      <c r="D25650" s="429">
        <v>2.528302</v>
      </c>
      <c r="E25650" s="429">
        <v>5.8536800000000007</v>
      </c>
      <c r="F25650" s="429">
        <v>37.910422999999994</v>
      </c>
    </row>
    <row r="25651" spans="1:6" x14ac:dyDescent="0.3">
      <c r="A25651" s="336">
        <v>80745</v>
      </c>
      <c r="B25651" s="2" t="s">
        <v>295</v>
      </c>
      <c r="C25651" s="429">
        <v>8.2683009999999992</v>
      </c>
      <c r="D25651" s="429">
        <v>2.5381649999999998</v>
      </c>
      <c r="E25651" s="429">
        <v>5.7301359999999999</v>
      </c>
      <c r="F25651" s="429">
        <v>37.752266000000006</v>
      </c>
    </row>
    <row r="25652" spans="1:6" x14ac:dyDescent="0.3">
      <c r="A25652" s="336">
        <v>80747</v>
      </c>
      <c r="B25652" s="2" t="s">
        <v>298</v>
      </c>
      <c r="C25652" s="429">
        <v>7.2427200000000003</v>
      </c>
      <c r="D25652" s="429">
        <v>1.5313429999999999</v>
      </c>
      <c r="E25652" s="429">
        <v>5.7113770000000006</v>
      </c>
      <c r="F25652" s="429">
        <v>37.305380999999997</v>
      </c>
    </row>
    <row r="25653" spans="1:6" x14ac:dyDescent="0.3">
      <c r="A25653" s="336">
        <v>80749</v>
      </c>
      <c r="B25653" s="2" t="s">
        <v>295</v>
      </c>
      <c r="C25653" s="429">
        <v>8.4389289999999999</v>
      </c>
      <c r="D25653" s="429">
        <v>2.5407109999999999</v>
      </c>
      <c r="E25653" s="429">
        <v>5.898218</v>
      </c>
      <c r="F25653" s="429">
        <v>37.976541999999995</v>
      </c>
    </row>
    <row r="25654" spans="1:6" x14ac:dyDescent="0.3">
      <c r="A25654" s="336">
        <v>80750</v>
      </c>
      <c r="B25654" s="2" t="s">
        <v>295</v>
      </c>
      <c r="C25654" s="429">
        <v>8.5193890000000003</v>
      </c>
      <c r="D25654" s="429">
        <v>2.0937809999999999</v>
      </c>
      <c r="E25654" s="429">
        <v>6.4256080000000004</v>
      </c>
      <c r="F25654" s="429">
        <v>41.638572000000018</v>
      </c>
    </row>
    <row r="25655" spans="1:6" x14ac:dyDescent="0.3">
      <c r="A25655" s="336">
        <v>80751</v>
      </c>
      <c r="B25655" s="2" t="s">
        <v>295</v>
      </c>
      <c r="C25655" s="429">
        <v>8.4321120000000001</v>
      </c>
      <c r="D25655" s="429">
        <v>2.5690189999999999</v>
      </c>
      <c r="E25655" s="429">
        <v>5.8630930000000001</v>
      </c>
      <c r="F25655" s="429">
        <v>39.13110799999999</v>
      </c>
    </row>
    <row r="25656" spans="1:6" x14ac:dyDescent="0.3">
      <c r="A25656" s="336">
        <v>80754</v>
      </c>
      <c r="B25656" s="2" t="s">
        <v>295</v>
      </c>
      <c r="C25656" s="429">
        <v>8.3418349999999997</v>
      </c>
      <c r="D25656" s="429">
        <v>2.292233</v>
      </c>
      <c r="E25656" s="429">
        <v>6.0496020000000001</v>
      </c>
      <c r="F25656" s="429">
        <v>39.443958000000009</v>
      </c>
    </row>
    <row r="25657" spans="1:6" x14ac:dyDescent="0.3">
      <c r="A25657" s="336">
        <v>80755</v>
      </c>
      <c r="B25657" s="2" t="s">
        <v>295</v>
      </c>
      <c r="C25657" s="429">
        <v>8.4539720000000003</v>
      </c>
      <c r="D25657" s="429">
        <v>2.4025219999999998</v>
      </c>
      <c r="E25657" s="429">
        <v>6.0514500000000009</v>
      </c>
      <c r="F25657" s="429">
        <v>39.474178999999992</v>
      </c>
    </row>
    <row r="25658" spans="1:6" x14ac:dyDescent="0.3">
      <c r="A25658" s="336">
        <v>80757</v>
      </c>
      <c r="B25658" s="2" t="s">
        <v>295</v>
      </c>
      <c r="C25658" s="429">
        <v>8.6104020000000006</v>
      </c>
      <c r="D25658" s="429">
        <v>2.0615739999999998</v>
      </c>
      <c r="E25658" s="429">
        <v>6.5488280000000003</v>
      </c>
      <c r="F25658" s="429">
        <v>43.210159000000004</v>
      </c>
    </row>
    <row r="25659" spans="1:6" x14ac:dyDescent="0.3">
      <c r="A25659" s="336">
        <v>80758</v>
      </c>
      <c r="B25659" s="2" t="s">
        <v>295</v>
      </c>
      <c r="C25659" s="429">
        <v>8.4411229999999993</v>
      </c>
      <c r="D25659" s="429">
        <v>2.5340009999999999</v>
      </c>
      <c r="E25659" s="429">
        <v>5.9071219999999993</v>
      </c>
      <c r="F25659" s="429">
        <v>38.39128199999999</v>
      </c>
    </row>
    <row r="25660" spans="1:6" x14ac:dyDescent="0.3">
      <c r="A25660" s="336">
        <v>80759</v>
      </c>
      <c r="B25660" s="2" t="s">
        <v>295</v>
      </c>
      <c r="C25660" s="429">
        <v>8.4435520000000004</v>
      </c>
      <c r="D25660" s="429">
        <v>2.5443699999999998</v>
      </c>
      <c r="E25660" s="429">
        <v>5.8991820000000006</v>
      </c>
      <c r="F25660" s="429">
        <v>39.369282999999996</v>
      </c>
    </row>
    <row r="25661" spans="1:6" x14ac:dyDescent="0.3">
      <c r="A25661" s="336">
        <v>80801</v>
      </c>
      <c r="B25661" s="2" t="s">
        <v>295</v>
      </c>
      <c r="C25661" s="429">
        <v>8.4428929999999998</v>
      </c>
      <c r="D25661" s="429">
        <v>2.325866</v>
      </c>
      <c r="E25661" s="429">
        <v>6.1170270000000002</v>
      </c>
      <c r="F25661" s="429">
        <v>41.250129000000001</v>
      </c>
    </row>
    <row r="25662" spans="1:6" x14ac:dyDescent="0.3">
      <c r="A25662" s="336">
        <v>80802</v>
      </c>
      <c r="B25662" s="2" t="s">
        <v>295</v>
      </c>
      <c r="C25662" s="429">
        <v>8.8328450000000007</v>
      </c>
      <c r="D25662" s="429">
        <v>2.1626120000000002</v>
      </c>
      <c r="E25662" s="429">
        <v>6.6702330000000005</v>
      </c>
      <c r="F25662" s="429">
        <v>43.145707000000002</v>
      </c>
    </row>
    <row r="25663" spans="1:6" x14ac:dyDescent="0.3">
      <c r="A25663" s="336">
        <v>80804</v>
      </c>
      <c r="B25663" s="2" t="s">
        <v>295</v>
      </c>
      <c r="C25663" s="429">
        <v>8.5001879999999996</v>
      </c>
      <c r="D25663" s="429">
        <v>2.2536779999999998</v>
      </c>
      <c r="E25663" s="429">
        <v>6.2465099999999998</v>
      </c>
      <c r="F25663" s="429">
        <v>42.477431000000003</v>
      </c>
    </row>
    <row r="25664" spans="1:6" x14ac:dyDescent="0.3">
      <c r="A25664" s="336">
        <v>80805</v>
      </c>
      <c r="B25664" s="2" t="s">
        <v>295</v>
      </c>
      <c r="C25664" s="429">
        <v>8.595148</v>
      </c>
      <c r="D25664" s="429">
        <v>2.0361690000000001</v>
      </c>
      <c r="E25664" s="429">
        <v>6.5589789999999999</v>
      </c>
      <c r="F25664" s="429">
        <v>42.088877000000004</v>
      </c>
    </row>
    <row r="25665" spans="1:6" x14ac:dyDescent="0.3">
      <c r="A25665" s="336">
        <v>80807</v>
      </c>
      <c r="B25665" s="2" t="s">
        <v>295</v>
      </c>
      <c r="C25665" s="429">
        <v>8.5913249999999994</v>
      </c>
      <c r="D25665" s="429">
        <v>2.0577920000000001</v>
      </c>
      <c r="E25665" s="429">
        <v>6.5335329999999994</v>
      </c>
      <c r="F25665" s="429">
        <v>41.383943000000002</v>
      </c>
    </row>
    <row r="25666" spans="1:6" x14ac:dyDescent="0.3">
      <c r="A25666" s="336">
        <v>80808</v>
      </c>
      <c r="B25666" s="2" t="s">
        <v>293</v>
      </c>
      <c r="C25666" s="429">
        <v>7.6587540000000001</v>
      </c>
      <c r="D25666" s="429">
        <v>1.757897</v>
      </c>
      <c r="E25666" s="429">
        <v>5.9008570000000002</v>
      </c>
      <c r="F25666" s="429">
        <v>40.909137000000001</v>
      </c>
    </row>
    <row r="25667" spans="1:6" x14ac:dyDescent="0.3">
      <c r="A25667" s="336">
        <v>80809</v>
      </c>
      <c r="B25667" s="2" t="s">
        <v>293</v>
      </c>
      <c r="C25667" s="429">
        <v>6.6931789999999998</v>
      </c>
      <c r="D25667" s="429">
        <v>1.624851</v>
      </c>
      <c r="E25667" s="429">
        <v>5.0683279999999993</v>
      </c>
      <c r="F25667" s="429">
        <v>32.863511000000003</v>
      </c>
    </row>
    <row r="25668" spans="1:6" x14ac:dyDescent="0.3">
      <c r="A25668" s="336">
        <v>80810</v>
      </c>
      <c r="B25668" s="2" t="s">
        <v>295</v>
      </c>
      <c r="C25668" s="429">
        <v>8.8040050000000001</v>
      </c>
      <c r="D25668" s="429">
        <v>2.180796</v>
      </c>
      <c r="E25668" s="429">
        <v>6.6232090000000001</v>
      </c>
      <c r="F25668" s="429">
        <v>43.737640999999989</v>
      </c>
    </row>
    <row r="25669" spans="1:6" x14ac:dyDescent="0.3">
      <c r="A25669" s="336">
        <v>80812</v>
      </c>
      <c r="B25669" s="2" t="s">
        <v>295</v>
      </c>
      <c r="C25669" s="429">
        <v>8.4686990000000009</v>
      </c>
      <c r="D25669" s="429">
        <v>2.3092410000000001</v>
      </c>
      <c r="E25669" s="429">
        <v>6.1594580000000008</v>
      </c>
      <c r="F25669" s="429">
        <v>41.37850000000001</v>
      </c>
    </row>
    <row r="25670" spans="1:6" x14ac:dyDescent="0.3">
      <c r="A25670" s="336">
        <v>80813</v>
      </c>
      <c r="B25670" s="2" t="s">
        <v>293</v>
      </c>
      <c r="C25670" s="429">
        <v>6.5442140000000002</v>
      </c>
      <c r="D25670" s="429">
        <v>1.4529639999999999</v>
      </c>
      <c r="E25670" s="429">
        <v>5.0912500000000005</v>
      </c>
      <c r="F25670" s="429">
        <v>31.657295999999995</v>
      </c>
    </row>
    <row r="25671" spans="1:6" x14ac:dyDescent="0.3">
      <c r="A25671" s="336">
        <v>80814</v>
      </c>
      <c r="B25671" s="2" t="s">
        <v>293</v>
      </c>
      <c r="C25671" s="429">
        <v>6.4922649999999997</v>
      </c>
      <c r="D25671" s="429">
        <v>1.4969030000000001</v>
      </c>
      <c r="E25671" s="429">
        <v>4.9953620000000001</v>
      </c>
      <c r="F25671" s="429">
        <v>31.146118000000008</v>
      </c>
    </row>
    <row r="25672" spans="1:6" x14ac:dyDescent="0.3">
      <c r="A25672" s="336">
        <v>80815</v>
      </c>
      <c r="B25672" s="2" t="s">
        <v>295</v>
      </c>
      <c r="C25672" s="429">
        <v>8.5553170000000005</v>
      </c>
      <c r="D25672" s="429">
        <v>2.237304</v>
      </c>
      <c r="E25672" s="429">
        <v>6.3180130000000005</v>
      </c>
      <c r="F25672" s="429">
        <v>42.558004000000004</v>
      </c>
    </row>
    <row r="25673" spans="1:6" x14ac:dyDescent="0.3">
      <c r="A25673" s="336">
        <v>80816</v>
      </c>
      <c r="B25673" s="2" t="s">
        <v>293</v>
      </c>
      <c r="C25673" s="429">
        <v>6.659554</v>
      </c>
      <c r="D25673" s="429">
        <v>1.4283060000000001</v>
      </c>
      <c r="E25673" s="429">
        <v>5.2312479999999999</v>
      </c>
      <c r="F25673" s="429">
        <v>32.680114000000003</v>
      </c>
    </row>
    <row r="25674" spans="1:6" x14ac:dyDescent="0.3">
      <c r="A25674" s="336">
        <v>80817</v>
      </c>
      <c r="B25674" s="2" t="s">
        <v>293</v>
      </c>
      <c r="C25674" s="429">
        <v>8.3119399999999999</v>
      </c>
      <c r="D25674" s="429">
        <v>1.5720209999999999</v>
      </c>
      <c r="E25674" s="429">
        <v>6.7399190000000004</v>
      </c>
      <c r="F25674" s="429">
        <v>46.059996999999996</v>
      </c>
    </row>
    <row r="25675" spans="1:6" x14ac:dyDescent="0.3">
      <c r="A25675" s="336">
        <v>80818</v>
      </c>
      <c r="B25675" s="2" t="s">
        <v>295</v>
      </c>
      <c r="C25675" s="429">
        <v>8.4506650000000008</v>
      </c>
      <c r="D25675" s="429">
        <v>2.238642</v>
      </c>
      <c r="E25675" s="429">
        <v>6.2120230000000003</v>
      </c>
      <c r="F25675" s="429">
        <v>42.288255000000014</v>
      </c>
    </row>
    <row r="25676" spans="1:6" x14ac:dyDescent="0.3">
      <c r="A25676" s="336">
        <v>80820</v>
      </c>
      <c r="B25676" s="2" t="s">
        <v>293</v>
      </c>
      <c r="C25676" s="429">
        <v>6.4415969999999998</v>
      </c>
      <c r="D25676" s="429">
        <v>1.1611910000000001</v>
      </c>
      <c r="E25676" s="429">
        <v>5.2804059999999993</v>
      </c>
      <c r="F25676" s="429">
        <v>30.598601999999993</v>
      </c>
    </row>
    <row r="25677" spans="1:6" x14ac:dyDescent="0.3">
      <c r="A25677" s="336">
        <v>80821</v>
      </c>
      <c r="B25677" s="2" t="s">
        <v>295</v>
      </c>
      <c r="C25677" s="429">
        <v>8.708456</v>
      </c>
      <c r="D25677" s="429">
        <v>2.1925789999999998</v>
      </c>
      <c r="E25677" s="429">
        <v>6.5158769999999997</v>
      </c>
      <c r="F25677" s="429">
        <v>44.901141999999993</v>
      </c>
    </row>
    <row r="25678" spans="1:6" x14ac:dyDescent="0.3">
      <c r="A25678" s="336">
        <v>80822</v>
      </c>
      <c r="B25678" s="2" t="s">
        <v>295</v>
      </c>
      <c r="C25678" s="429">
        <v>8.4860930000000003</v>
      </c>
      <c r="D25678" s="429">
        <v>2.2746659999999999</v>
      </c>
      <c r="E25678" s="429">
        <v>6.2114270000000005</v>
      </c>
      <c r="F25678" s="429">
        <v>41.065522999999992</v>
      </c>
    </row>
    <row r="25679" spans="1:6" x14ac:dyDescent="0.3">
      <c r="A25679" s="336">
        <v>80823</v>
      </c>
      <c r="B25679" s="2" t="s">
        <v>295</v>
      </c>
      <c r="C25679" s="429">
        <v>8.9907909999999998</v>
      </c>
      <c r="D25679" s="429">
        <v>2.1195780000000002</v>
      </c>
      <c r="E25679" s="429">
        <v>6.8712129999999991</v>
      </c>
      <c r="F25679" s="429">
        <v>47.471142999999998</v>
      </c>
    </row>
    <row r="25680" spans="1:6" x14ac:dyDescent="0.3">
      <c r="A25680" s="336">
        <v>80824</v>
      </c>
      <c r="B25680" s="2" t="s">
        <v>295</v>
      </c>
      <c r="C25680" s="429">
        <v>8.5314899999999998</v>
      </c>
      <c r="D25680" s="429">
        <v>2.228726</v>
      </c>
      <c r="E25680" s="429">
        <v>6.3027639999999998</v>
      </c>
      <c r="F25680" s="429">
        <v>40.883271000000008</v>
      </c>
    </row>
    <row r="25681" spans="1:6" x14ac:dyDescent="0.3">
      <c r="A25681" s="336">
        <v>80825</v>
      </c>
      <c r="B25681" s="2" t="s">
        <v>295</v>
      </c>
      <c r="C25681" s="429">
        <v>8.8759809999999995</v>
      </c>
      <c r="D25681" s="429">
        <v>2.1877960000000001</v>
      </c>
      <c r="E25681" s="429">
        <v>6.6881849999999989</v>
      </c>
      <c r="F25681" s="429">
        <v>45.233438999999997</v>
      </c>
    </row>
    <row r="25682" spans="1:6" x14ac:dyDescent="0.3">
      <c r="A25682" s="336">
        <v>80827</v>
      </c>
      <c r="B25682" s="2" t="s">
        <v>293</v>
      </c>
      <c r="C25682" s="429">
        <v>6.3270739999999996</v>
      </c>
      <c r="D25682" s="429">
        <v>1.3023940000000001</v>
      </c>
      <c r="E25682" s="429">
        <v>5.02468</v>
      </c>
      <c r="F25682" s="429">
        <v>29.817353999999995</v>
      </c>
    </row>
    <row r="25683" spans="1:6" x14ac:dyDescent="0.3">
      <c r="A25683" s="336">
        <v>80828</v>
      </c>
      <c r="B25683" s="2" t="s">
        <v>295</v>
      </c>
      <c r="C25683" s="429">
        <v>8.4689920000000001</v>
      </c>
      <c r="D25683" s="429">
        <v>2.2304529999999998</v>
      </c>
      <c r="E25683" s="429">
        <v>6.2385390000000003</v>
      </c>
      <c r="F25683" s="429">
        <v>42.862453000000016</v>
      </c>
    </row>
    <row r="25684" spans="1:6" x14ac:dyDescent="0.3">
      <c r="A25684" s="336">
        <v>80829</v>
      </c>
      <c r="B25684" s="2" t="s">
        <v>293</v>
      </c>
      <c r="C25684" s="429">
        <v>6.7686590000000004</v>
      </c>
      <c r="D25684" s="429">
        <v>1.632979</v>
      </c>
      <c r="E25684" s="429">
        <v>5.1356800000000007</v>
      </c>
      <c r="F25684" s="429">
        <v>33.484329000000002</v>
      </c>
    </row>
    <row r="25685" spans="1:6" x14ac:dyDescent="0.3">
      <c r="A25685" s="336">
        <v>80830</v>
      </c>
      <c r="B25685" s="2" t="s">
        <v>293</v>
      </c>
      <c r="C25685" s="429">
        <v>7.7824840000000002</v>
      </c>
      <c r="D25685" s="429">
        <v>1.657119</v>
      </c>
      <c r="E25685" s="429">
        <v>6.1253650000000004</v>
      </c>
      <c r="F25685" s="429">
        <v>42.609265999999991</v>
      </c>
    </row>
    <row r="25686" spans="1:6" x14ac:dyDescent="0.3">
      <c r="A25686" s="336">
        <v>80831</v>
      </c>
      <c r="B25686" s="2" t="s">
        <v>293</v>
      </c>
      <c r="C25686" s="429">
        <v>7.4892459999999996</v>
      </c>
      <c r="D25686" s="429">
        <v>1.832846</v>
      </c>
      <c r="E25686" s="429">
        <v>5.6563999999999997</v>
      </c>
      <c r="F25686" s="429">
        <v>39.265298999999992</v>
      </c>
    </row>
    <row r="25687" spans="1:6" x14ac:dyDescent="0.3">
      <c r="A25687" s="336">
        <v>80832</v>
      </c>
      <c r="B25687" s="2" t="s">
        <v>293</v>
      </c>
      <c r="C25687" s="429">
        <v>7.7861909999999996</v>
      </c>
      <c r="D25687" s="429">
        <v>1.6598299999999999</v>
      </c>
      <c r="E25687" s="429">
        <v>6.1263609999999993</v>
      </c>
      <c r="F25687" s="429">
        <v>42.401187999999998</v>
      </c>
    </row>
    <row r="25688" spans="1:6" x14ac:dyDescent="0.3">
      <c r="A25688" s="336">
        <v>80833</v>
      </c>
      <c r="B25688" s="2" t="s">
        <v>293</v>
      </c>
      <c r="C25688" s="429">
        <v>8.1882450000000002</v>
      </c>
      <c r="D25688" s="429">
        <v>1.491036</v>
      </c>
      <c r="E25688" s="429">
        <v>6.697209</v>
      </c>
      <c r="F25688" s="429">
        <v>45.909199000000008</v>
      </c>
    </row>
    <row r="25689" spans="1:6" x14ac:dyDescent="0.3">
      <c r="A25689" s="336">
        <v>80834</v>
      </c>
      <c r="B25689" s="2" t="s">
        <v>295</v>
      </c>
      <c r="C25689" s="429">
        <v>8.5869459999999993</v>
      </c>
      <c r="D25689" s="429">
        <v>2.2013389999999999</v>
      </c>
      <c r="E25689" s="429">
        <v>6.3856069999999994</v>
      </c>
      <c r="F25689" s="429">
        <v>42.572590000000012</v>
      </c>
    </row>
    <row r="25690" spans="1:6" x14ac:dyDescent="0.3">
      <c r="A25690" s="336">
        <v>80835</v>
      </c>
      <c r="B25690" s="2" t="s">
        <v>293</v>
      </c>
      <c r="C25690" s="429">
        <v>7.6877909999999998</v>
      </c>
      <c r="D25690" s="429">
        <v>1.7070780000000001</v>
      </c>
      <c r="E25690" s="429">
        <v>5.9807129999999997</v>
      </c>
      <c r="F25690" s="429">
        <v>41.473353000000003</v>
      </c>
    </row>
    <row r="25691" spans="1:6" x14ac:dyDescent="0.3">
      <c r="A25691" s="336">
        <v>80836</v>
      </c>
      <c r="B25691" s="2" t="s">
        <v>295</v>
      </c>
      <c r="C25691" s="429">
        <v>8.5897109999999994</v>
      </c>
      <c r="D25691" s="429">
        <v>2.1068799999999999</v>
      </c>
      <c r="E25691" s="429">
        <v>6.4828309999999991</v>
      </c>
      <c r="F25691" s="429">
        <v>42.216679999999997</v>
      </c>
    </row>
    <row r="25692" spans="1:6" x14ac:dyDescent="0.3">
      <c r="A25692" s="336">
        <v>80840</v>
      </c>
      <c r="B25692" s="2" t="s">
        <v>293</v>
      </c>
      <c r="C25692" s="429">
        <v>7.096177</v>
      </c>
      <c r="D25692" s="429">
        <v>1.7294179999999999</v>
      </c>
      <c r="E25692" s="429">
        <v>5.3667590000000001</v>
      </c>
      <c r="F25692" s="429">
        <v>36.203960999999993</v>
      </c>
    </row>
    <row r="25693" spans="1:6" x14ac:dyDescent="0.3">
      <c r="A25693" s="336">
        <v>80861</v>
      </c>
      <c r="B25693" s="2" t="s">
        <v>295</v>
      </c>
      <c r="C25693" s="429">
        <v>8.5929199999999994</v>
      </c>
      <c r="D25693" s="429">
        <v>2.1716980000000001</v>
      </c>
      <c r="E25693" s="429">
        <v>6.4212219999999993</v>
      </c>
      <c r="F25693" s="429">
        <v>42.429021000000006</v>
      </c>
    </row>
    <row r="25694" spans="1:6" x14ac:dyDescent="0.3">
      <c r="A25694" s="336">
        <v>80863</v>
      </c>
      <c r="B25694" s="2" t="s">
        <v>293</v>
      </c>
      <c r="C25694" s="429">
        <v>6.5814529999999998</v>
      </c>
      <c r="D25694" s="429">
        <v>1.572009</v>
      </c>
      <c r="E25694" s="429">
        <v>5.0094440000000002</v>
      </c>
      <c r="F25694" s="429">
        <v>31.879707000000003</v>
      </c>
    </row>
    <row r="25695" spans="1:6" x14ac:dyDescent="0.3">
      <c r="A25695" s="336">
        <v>80864</v>
      </c>
      <c r="B25695" s="2" t="s">
        <v>293</v>
      </c>
      <c r="C25695" s="429">
        <v>8.1238349999999997</v>
      </c>
      <c r="D25695" s="429">
        <v>1.562462</v>
      </c>
      <c r="E25695" s="429">
        <v>6.5613729999999997</v>
      </c>
      <c r="F25695" s="429">
        <v>44.914845999999997</v>
      </c>
    </row>
    <row r="25696" spans="1:6" x14ac:dyDescent="0.3">
      <c r="A25696" s="336">
        <v>80902</v>
      </c>
      <c r="B25696" s="2" t="s">
        <v>293</v>
      </c>
      <c r="C25696" s="429">
        <v>7.6403059999999998</v>
      </c>
      <c r="D25696" s="429">
        <v>1.674858</v>
      </c>
      <c r="E25696" s="429">
        <v>5.9654480000000003</v>
      </c>
      <c r="F25696" s="429">
        <v>40.266729999999995</v>
      </c>
    </row>
    <row r="25697" spans="1:6" x14ac:dyDescent="0.3">
      <c r="A25697" s="336">
        <v>80903</v>
      </c>
      <c r="B25697" s="2" t="s">
        <v>293</v>
      </c>
      <c r="C25697" s="429">
        <v>7.4233909999999996</v>
      </c>
      <c r="D25697" s="429">
        <v>1.729274</v>
      </c>
      <c r="E25697" s="429">
        <v>5.6941169999999994</v>
      </c>
      <c r="F25697" s="429">
        <v>38.647929000000005</v>
      </c>
    </row>
    <row r="25698" spans="1:6" x14ac:dyDescent="0.3">
      <c r="A25698" s="336">
        <v>80904</v>
      </c>
      <c r="B25698" s="2" t="s">
        <v>293</v>
      </c>
      <c r="C25698" s="429">
        <v>7.0945419999999997</v>
      </c>
      <c r="D25698" s="429">
        <v>1.691964</v>
      </c>
      <c r="E25698" s="429">
        <v>5.4025780000000001</v>
      </c>
      <c r="F25698" s="429">
        <v>36.198660000000004</v>
      </c>
    </row>
    <row r="25699" spans="1:6" x14ac:dyDescent="0.3">
      <c r="A25699" s="336">
        <v>80905</v>
      </c>
      <c r="B25699" s="2" t="s">
        <v>293</v>
      </c>
      <c r="C25699" s="429">
        <v>7.3221210000000001</v>
      </c>
      <c r="D25699" s="429">
        <v>1.7030460000000001</v>
      </c>
      <c r="E25699" s="429">
        <v>5.6190750000000005</v>
      </c>
      <c r="F25699" s="429">
        <v>37.846895000000004</v>
      </c>
    </row>
    <row r="25700" spans="1:6" x14ac:dyDescent="0.3">
      <c r="A25700" s="336">
        <v>80906</v>
      </c>
      <c r="B25700" s="2" t="s">
        <v>293</v>
      </c>
      <c r="C25700" s="429">
        <v>7.0980569999999998</v>
      </c>
      <c r="D25700" s="429">
        <v>1.648336</v>
      </c>
      <c r="E25700" s="429">
        <v>5.4497210000000003</v>
      </c>
      <c r="F25700" s="429">
        <v>36.058315000000007</v>
      </c>
    </row>
    <row r="25701" spans="1:6" x14ac:dyDescent="0.3">
      <c r="A25701" s="336">
        <v>80907</v>
      </c>
      <c r="B25701" s="2" t="s">
        <v>293</v>
      </c>
      <c r="C25701" s="429">
        <v>7.3402609999999999</v>
      </c>
      <c r="D25701" s="429">
        <v>1.7482390000000001</v>
      </c>
      <c r="E25701" s="429">
        <v>5.592022</v>
      </c>
      <c r="F25701" s="429">
        <v>38.073944000000004</v>
      </c>
    </row>
    <row r="25702" spans="1:6" x14ac:dyDescent="0.3">
      <c r="A25702" s="336">
        <v>80908</v>
      </c>
      <c r="B25702" s="2" t="s">
        <v>293</v>
      </c>
      <c r="C25702" s="429">
        <v>7.2800979999999997</v>
      </c>
      <c r="D25702" s="429">
        <v>1.817585</v>
      </c>
      <c r="E25702" s="429">
        <v>5.4625129999999995</v>
      </c>
      <c r="F25702" s="429">
        <v>37.529721000000002</v>
      </c>
    </row>
    <row r="25703" spans="1:6" x14ac:dyDescent="0.3">
      <c r="A25703" s="336">
        <v>80909</v>
      </c>
      <c r="B25703" s="2" t="s">
        <v>293</v>
      </c>
      <c r="C25703" s="429">
        <v>7.6324540000000001</v>
      </c>
      <c r="D25703" s="429">
        <v>1.7805390000000001</v>
      </c>
      <c r="E25703" s="429">
        <v>5.851915</v>
      </c>
      <c r="F25703" s="429">
        <v>40.268558000000006</v>
      </c>
    </row>
    <row r="25704" spans="1:6" x14ac:dyDescent="0.3">
      <c r="A25704" s="336">
        <v>80910</v>
      </c>
      <c r="B25704" s="2" t="s">
        <v>293</v>
      </c>
      <c r="C25704" s="429">
        <v>7.7276429999999996</v>
      </c>
      <c r="D25704" s="429">
        <v>1.7516579999999999</v>
      </c>
      <c r="E25704" s="429">
        <v>5.9759849999999997</v>
      </c>
      <c r="F25704" s="429">
        <v>40.961040000000004</v>
      </c>
    </row>
    <row r="25705" spans="1:6" x14ac:dyDescent="0.3">
      <c r="A25705" s="336">
        <v>80911</v>
      </c>
      <c r="B25705" s="2" t="s">
        <v>293</v>
      </c>
      <c r="C25705" s="429">
        <v>8.0575670000000006</v>
      </c>
      <c r="D25705" s="429">
        <v>1.7352590000000001</v>
      </c>
      <c r="E25705" s="429">
        <v>6.3223080000000005</v>
      </c>
      <c r="F25705" s="429">
        <v>43.559425000000005</v>
      </c>
    </row>
    <row r="25706" spans="1:6" x14ac:dyDescent="0.3">
      <c r="A25706" s="336">
        <v>80913</v>
      </c>
      <c r="B25706" s="2" t="s">
        <v>293</v>
      </c>
      <c r="C25706" s="429">
        <v>8.051437</v>
      </c>
      <c r="D25706" s="429">
        <v>1.5462320000000001</v>
      </c>
      <c r="E25706" s="429">
        <v>6.5052050000000001</v>
      </c>
      <c r="F25706" s="429">
        <v>44.026786999999992</v>
      </c>
    </row>
    <row r="25707" spans="1:6" x14ac:dyDescent="0.3">
      <c r="A25707" s="336">
        <v>80914</v>
      </c>
      <c r="B25707" s="2" t="s">
        <v>293</v>
      </c>
      <c r="C25707" s="429">
        <v>7.8388980000000004</v>
      </c>
      <c r="D25707" s="429">
        <v>1.7931060000000001</v>
      </c>
      <c r="E25707" s="429">
        <v>6.0457920000000005</v>
      </c>
      <c r="F25707" s="429">
        <v>41.874841999999994</v>
      </c>
    </row>
    <row r="25708" spans="1:6" x14ac:dyDescent="0.3">
      <c r="A25708" s="336">
        <v>80915</v>
      </c>
      <c r="B25708" s="2" t="s">
        <v>293</v>
      </c>
      <c r="C25708" s="429">
        <v>7.7615179999999997</v>
      </c>
      <c r="D25708" s="429">
        <v>1.8107040000000001</v>
      </c>
      <c r="E25708" s="429">
        <v>5.9508139999999994</v>
      </c>
      <c r="F25708" s="429">
        <v>41.270915999999993</v>
      </c>
    </row>
    <row r="25709" spans="1:6" x14ac:dyDescent="0.3">
      <c r="A25709" s="336">
        <v>80916</v>
      </c>
      <c r="B25709" s="2" t="s">
        <v>293</v>
      </c>
      <c r="C25709" s="429">
        <v>7.9071749999999996</v>
      </c>
      <c r="D25709" s="429">
        <v>1.776214</v>
      </c>
      <c r="E25709" s="429">
        <v>6.1309609999999992</v>
      </c>
      <c r="F25709" s="429">
        <v>42.395650000000003</v>
      </c>
    </row>
    <row r="25710" spans="1:6" x14ac:dyDescent="0.3">
      <c r="A25710" s="336">
        <v>80917</v>
      </c>
      <c r="B25710" s="2" t="s">
        <v>293</v>
      </c>
      <c r="C25710" s="429">
        <v>7.6458820000000003</v>
      </c>
      <c r="D25710" s="429">
        <v>1.8270999999999999</v>
      </c>
      <c r="E25710" s="429">
        <v>5.8187820000000006</v>
      </c>
      <c r="F25710" s="429">
        <v>40.389340999999995</v>
      </c>
    </row>
    <row r="25711" spans="1:6" x14ac:dyDescent="0.3">
      <c r="A25711" s="336">
        <v>80918</v>
      </c>
      <c r="B25711" s="2" t="s">
        <v>293</v>
      </c>
      <c r="C25711" s="429">
        <v>7.4694649999999996</v>
      </c>
      <c r="D25711" s="429">
        <v>1.8095479999999999</v>
      </c>
      <c r="E25711" s="429">
        <v>5.6599170000000001</v>
      </c>
      <c r="F25711" s="429">
        <v>39.071325000000002</v>
      </c>
    </row>
    <row r="25712" spans="1:6" x14ac:dyDescent="0.3">
      <c r="A25712" s="336">
        <v>80919</v>
      </c>
      <c r="B25712" s="2" t="s">
        <v>293</v>
      </c>
      <c r="C25712" s="429">
        <v>7.1753720000000003</v>
      </c>
      <c r="D25712" s="429">
        <v>1.7339039999999999</v>
      </c>
      <c r="E25712" s="429">
        <v>5.4414680000000004</v>
      </c>
      <c r="F25712" s="429">
        <v>36.867961000000001</v>
      </c>
    </row>
    <row r="25713" spans="1:6" x14ac:dyDescent="0.3">
      <c r="A25713" s="336">
        <v>80920</v>
      </c>
      <c r="B25713" s="2" t="s">
        <v>293</v>
      </c>
      <c r="C25713" s="429">
        <v>7.4030329999999998</v>
      </c>
      <c r="D25713" s="429">
        <v>1.8134870000000001</v>
      </c>
      <c r="E25713" s="429">
        <v>5.5895459999999995</v>
      </c>
      <c r="F25713" s="429">
        <v>38.538274999999999</v>
      </c>
    </row>
    <row r="25714" spans="1:6" x14ac:dyDescent="0.3">
      <c r="A25714" s="336">
        <v>80921</v>
      </c>
      <c r="B25714" s="2" t="s">
        <v>293</v>
      </c>
      <c r="C25714" s="429">
        <v>6.9224839999999999</v>
      </c>
      <c r="D25714" s="429">
        <v>1.6798839999999999</v>
      </c>
      <c r="E25714" s="429">
        <v>5.2425999999999995</v>
      </c>
      <c r="F25714" s="429">
        <v>34.760218000000002</v>
      </c>
    </row>
    <row r="25715" spans="1:6" x14ac:dyDescent="0.3">
      <c r="A25715" s="336">
        <v>80922</v>
      </c>
      <c r="B25715" s="2" t="s">
        <v>293</v>
      </c>
      <c r="C25715" s="429">
        <v>7.6436200000000003</v>
      </c>
      <c r="D25715" s="429">
        <v>1.8383529999999999</v>
      </c>
      <c r="E25715" s="429">
        <v>5.8052670000000006</v>
      </c>
      <c r="F25715" s="429">
        <v>40.364678000000005</v>
      </c>
    </row>
    <row r="25716" spans="1:6" x14ac:dyDescent="0.3">
      <c r="A25716" s="336">
        <v>80923</v>
      </c>
      <c r="B25716" s="2" t="s">
        <v>293</v>
      </c>
      <c r="C25716" s="429">
        <v>7.5406440000000003</v>
      </c>
      <c r="D25716" s="429">
        <v>1.851207</v>
      </c>
      <c r="E25716" s="429">
        <v>5.6894369999999999</v>
      </c>
      <c r="F25716" s="429">
        <v>39.571263000000009</v>
      </c>
    </row>
    <row r="25717" spans="1:6" x14ac:dyDescent="0.3">
      <c r="A25717" s="336">
        <v>80924</v>
      </c>
      <c r="B25717" s="2" t="s">
        <v>293</v>
      </c>
      <c r="C25717" s="429">
        <v>7.4458450000000003</v>
      </c>
      <c r="D25717" s="429">
        <v>1.8372440000000001</v>
      </c>
      <c r="E25717" s="429">
        <v>5.6086010000000002</v>
      </c>
      <c r="F25717" s="429">
        <v>38.831057000000001</v>
      </c>
    </row>
    <row r="25718" spans="1:6" x14ac:dyDescent="0.3">
      <c r="A25718" s="336">
        <v>80925</v>
      </c>
      <c r="B25718" s="2" t="s">
        <v>293</v>
      </c>
      <c r="C25718" s="429">
        <v>8.0759840000000001</v>
      </c>
      <c r="D25718" s="429">
        <v>1.722583</v>
      </c>
      <c r="E25718" s="429">
        <v>6.3534009999999999</v>
      </c>
      <c r="F25718" s="429">
        <v>43.923926000000009</v>
      </c>
    </row>
    <row r="25719" spans="1:6" x14ac:dyDescent="0.3">
      <c r="A25719" s="336">
        <v>80926</v>
      </c>
      <c r="B25719" s="2" t="s">
        <v>293</v>
      </c>
      <c r="C25719" s="429">
        <v>7.3961350000000001</v>
      </c>
      <c r="D25719" s="429">
        <v>1.587637</v>
      </c>
      <c r="E25719" s="429">
        <v>5.8084980000000002</v>
      </c>
      <c r="F25719" s="429">
        <v>38.692509999999999</v>
      </c>
    </row>
    <row r="25720" spans="1:6" x14ac:dyDescent="0.3">
      <c r="A25720" s="336">
        <v>80927</v>
      </c>
      <c r="B25720" s="2" t="s">
        <v>293</v>
      </c>
      <c r="C25720" s="429">
        <v>7.5336679999999996</v>
      </c>
      <c r="D25720" s="429">
        <v>1.8579950000000001</v>
      </c>
      <c r="E25720" s="429">
        <v>5.6756729999999997</v>
      </c>
      <c r="F25720" s="429">
        <v>39.491250000000008</v>
      </c>
    </row>
    <row r="25721" spans="1:6" x14ac:dyDescent="0.3">
      <c r="A25721" s="336">
        <v>80928</v>
      </c>
      <c r="B25721" s="2" t="s">
        <v>293</v>
      </c>
      <c r="C25721" s="429">
        <v>8.3487659999999995</v>
      </c>
      <c r="D25721" s="429">
        <v>1.513218</v>
      </c>
      <c r="E25721" s="429">
        <v>6.8355479999999993</v>
      </c>
      <c r="F25721" s="429">
        <v>46.777190999999995</v>
      </c>
    </row>
    <row r="25722" spans="1:6" x14ac:dyDescent="0.3">
      <c r="A25722" s="336">
        <v>80929</v>
      </c>
      <c r="B25722" s="2" t="s">
        <v>293</v>
      </c>
      <c r="C25722" s="429">
        <v>7.830902</v>
      </c>
      <c r="D25722" s="429">
        <v>1.7944789999999999</v>
      </c>
      <c r="E25722" s="429">
        <v>6.0364230000000001</v>
      </c>
      <c r="F25722" s="429">
        <v>41.946166000000012</v>
      </c>
    </row>
    <row r="25723" spans="1:6" x14ac:dyDescent="0.3">
      <c r="A25723" s="336">
        <v>80930</v>
      </c>
      <c r="B25723" s="2" t="s">
        <v>293</v>
      </c>
      <c r="C25723" s="429">
        <v>7.8997070000000003</v>
      </c>
      <c r="D25723" s="429">
        <v>1.7521409999999999</v>
      </c>
      <c r="E25723" s="429">
        <v>6.1475660000000003</v>
      </c>
      <c r="F25723" s="429">
        <v>42.671402999999984</v>
      </c>
    </row>
    <row r="25724" spans="1:6" x14ac:dyDescent="0.3">
      <c r="A25724" s="336">
        <v>80951</v>
      </c>
      <c r="B25724" s="2" t="s">
        <v>293</v>
      </c>
      <c r="C25724" s="429">
        <v>7.6256769999999996</v>
      </c>
      <c r="D25724" s="429">
        <v>1.8428789999999999</v>
      </c>
      <c r="E25724" s="429">
        <v>5.7827979999999997</v>
      </c>
      <c r="F25724" s="429">
        <v>40.217205</v>
      </c>
    </row>
    <row r="25725" spans="1:6" x14ac:dyDescent="0.3">
      <c r="A25725" s="336">
        <v>81001</v>
      </c>
      <c r="B25725" s="2" t="s">
        <v>293</v>
      </c>
      <c r="C25725" s="429">
        <v>9.1177689999999991</v>
      </c>
      <c r="D25725" s="429">
        <v>1.1191599999999999</v>
      </c>
      <c r="E25725" s="429">
        <v>7.9986089999999992</v>
      </c>
      <c r="F25725" s="429">
        <v>53.138918000000018</v>
      </c>
    </row>
    <row r="25726" spans="1:6" x14ac:dyDescent="0.3">
      <c r="A25726" s="336">
        <v>81003</v>
      </c>
      <c r="B25726" s="2" t="s">
        <v>293</v>
      </c>
      <c r="C25726" s="429">
        <v>9.0900479999999995</v>
      </c>
      <c r="D25726" s="429">
        <v>1.1142540000000001</v>
      </c>
      <c r="E25726" s="429">
        <v>7.9757939999999996</v>
      </c>
      <c r="F25726" s="429">
        <v>52.978116</v>
      </c>
    </row>
    <row r="25727" spans="1:6" x14ac:dyDescent="0.3">
      <c r="A25727" s="336">
        <v>81004</v>
      </c>
      <c r="B25727" s="2" t="s">
        <v>293</v>
      </c>
      <c r="C25727" s="429">
        <v>8.6580139999999997</v>
      </c>
      <c r="D25727" s="429">
        <v>1.120932</v>
      </c>
      <c r="E25727" s="429">
        <v>7.5370819999999998</v>
      </c>
      <c r="F25727" s="429">
        <v>50.006898000000007</v>
      </c>
    </row>
    <row r="25728" spans="1:6" x14ac:dyDescent="0.3">
      <c r="A25728" s="336">
        <v>81005</v>
      </c>
      <c r="B25728" s="2" t="s">
        <v>293</v>
      </c>
      <c r="C25728" s="429">
        <v>8.7593010000000007</v>
      </c>
      <c r="D25728" s="429">
        <v>1.119375</v>
      </c>
      <c r="E25728" s="429">
        <v>7.6399260000000009</v>
      </c>
      <c r="F25728" s="429">
        <v>50.908397999999991</v>
      </c>
    </row>
    <row r="25729" spans="1:6" x14ac:dyDescent="0.3">
      <c r="A25729" s="336">
        <v>81006</v>
      </c>
      <c r="B25729" s="2" t="s">
        <v>293</v>
      </c>
      <c r="C25729" s="429">
        <v>9.1828529999999997</v>
      </c>
      <c r="D25729" s="429">
        <v>1.077644</v>
      </c>
      <c r="E25729" s="429">
        <v>8.1052090000000003</v>
      </c>
      <c r="F25729" s="429">
        <v>53.804669000000018</v>
      </c>
    </row>
    <row r="25730" spans="1:6" x14ac:dyDescent="0.3">
      <c r="A25730" s="336">
        <v>81007</v>
      </c>
      <c r="B25730" s="2" t="s">
        <v>293</v>
      </c>
      <c r="C25730" s="429">
        <v>8.6665980000000005</v>
      </c>
      <c r="D25730" s="429">
        <v>1.256038</v>
      </c>
      <c r="E25730" s="429">
        <v>7.4105600000000003</v>
      </c>
      <c r="F25730" s="429">
        <v>49.764382000000005</v>
      </c>
    </row>
    <row r="25731" spans="1:6" x14ac:dyDescent="0.3">
      <c r="A25731" s="336">
        <v>81008</v>
      </c>
      <c r="B25731" s="2" t="s">
        <v>293</v>
      </c>
      <c r="C25731" s="429">
        <v>8.7218260000000001</v>
      </c>
      <c r="D25731" s="429">
        <v>1.3148709999999999</v>
      </c>
      <c r="E25731" s="429">
        <v>7.406955</v>
      </c>
      <c r="F25731" s="429">
        <v>49.846535000000003</v>
      </c>
    </row>
    <row r="25732" spans="1:6" x14ac:dyDescent="0.3">
      <c r="A25732" s="336">
        <v>81019</v>
      </c>
      <c r="B25732" s="2" t="s">
        <v>293</v>
      </c>
      <c r="C25732" s="429">
        <v>8.4104290000000006</v>
      </c>
      <c r="D25732" s="429">
        <v>1.139983</v>
      </c>
      <c r="E25732" s="429">
        <v>7.2704460000000006</v>
      </c>
      <c r="F25732" s="429">
        <v>48.282543000000004</v>
      </c>
    </row>
    <row r="25733" spans="1:6" x14ac:dyDescent="0.3">
      <c r="A25733" s="336">
        <v>81020</v>
      </c>
      <c r="B25733" s="2" t="s">
        <v>293</v>
      </c>
      <c r="C25733" s="429">
        <v>7.9432029999999996</v>
      </c>
      <c r="D25733" s="429">
        <v>1.273809</v>
      </c>
      <c r="E25733" s="429">
        <v>6.6693939999999996</v>
      </c>
      <c r="F25733" s="429">
        <v>43.346196999999989</v>
      </c>
    </row>
    <row r="25734" spans="1:6" x14ac:dyDescent="0.3">
      <c r="A25734" s="336">
        <v>81021</v>
      </c>
      <c r="B25734" s="2" t="s">
        <v>293</v>
      </c>
      <c r="C25734" s="429">
        <v>8.7501789999999993</v>
      </c>
      <c r="D25734" s="429">
        <v>1.2982579999999999</v>
      </c>
      <c r="E25734" s="429">
        <v>7.4519209999999996</v>
      </c>
      <c r="F25734" s="429">
        <v>51.173464999999993</v>
      </c>
    </row>
    <row r="25735" spans="1:6" x14ac:dyDescent="0.3">
      <c r="A25735" s="336">
        <v>81022</v>
      </c>
      <c r="B25735" s="2" t="s">
        <v>293</v>
      </c>
      <c r="C25735" s="429">
        <v>9.0427710000000001</v>
      </c>
      <c r="D25735" s="429">
        <v>1.083485</v>
      </c>
      <c r="E25735" s="429">
        <v>7.9592860000000005</v>
      </c>
      <c r="F25735" s="429">
        <v>53.022664000000006</v>
      </c>
    </row>
    <row r="25736" spans="1:6" x14ac:dyDescent="0.3">
      <c r="A25736" s="336">
        <v>81023</v>
      </c>
      <c r="B25736" s="2" t="s">
        <v>293</v>
      </c>
      <c r="C25736" s="429">
        <v>7.9943479999999996</v>
      </c>
      <c r="D25736" s="429">
        <v>1.184793</v>
      </c>
      <c r="E25736" s="429">
        <v>6.8095549999999996</v>
      </c>
      <c r="F25736" s="429">
        <v>44.631567000000004</v>
      </c>
    </row>
    <row r="25737" spans="1:6" x14ac:dyDescent="0.3">
      <c r="A25737" s="336">
        <v>81025</v>
      </c>
      <c r="B25737" s="2" t="s">
        <v>293</v>
      </c>
      <c r="C25737" s="429">
        <v>8.9052880000000005</v>
      </c>
      <c r="D25737" s="429">
        <v>1.20119</v>
      </c>
      <c r="E25737" s="429">
        <v>7.7040980000000001</v>
      </c>
      <c r="F25737" s="429">
        <v>51.665596999999998</v>
      </c>
    </row>
    <row r="25738" spans="1:6" x14ac:dyDescent="0.3">
      <c r="A25738" s="336">
        <v>81027</v>
      </c>
      <c r="B25738" s="2" t="s">
        <v>293</v>
      </c>
      <c r="C25738" s="429">
        <v>8.5308700000000002</v>
      </c>
      <c r="D25738" s="429">
        <v>1.296969</v>
      </c>
      <c r="E25738" s="429">
        <v>7.2339010000000004</v>
      </c>
      <c r="F25738" s="429">
        <v>50.278822000000005</v>
      </c>
    </row>
    <row r="25739" spans="1:6" x14ac:dyDescent="0.3">
      <c r="A25739" s="336">
        <v>81029</v>
      </c>
      <c r="B25739" s="2" t="s">
        <v>295</v>
      </c>
      <c r="C25739" s="429">
        <v>9.4912189999999992</v>
      </c>
      <c r="D25739" s="429">
        <v>2.4791639999999999</v>
      </c>
      <c r="E25739" s="429">
        <v>7.0120549999999993</v>
      </c>
      <c r="F25739" s="429">
        <v>50.340537999999995</v>
      </c>
    </row>
    <row r="25740" spans="1:6" x14ac:dyDescent="0.3">
      <c r="A25740" s="336">
        <v>81036</v>
      </c>
      <c r="B25740" s="2" t="s">
        <v>295</v>
      </c>
      <c r="C25740" s="429">
        <v>9.2449320000000004</v>
      </c>
      <c r="D25740" s="429">
        <v>2.1709849999999999</v>
      </c>
      <c r="E25740" s="429">
        <v>7.0739470000000004</v>
      </c>
      <c r="F25740" s="429">
        <v>47.976692999999997</v>
      </c>
    </row>
    <row r="25741" spans="1:6" x14ac:dyDescent="0.3">
      <c r="A25741" s="336">
        <v>81039</v>
      </c>
      <c r="B25741" s="2" t="s">
        <v>293</v>
      </c>
      <c r="C25741" s="429">
        <v>9.0572219999999994</v>
      </c>
      <c r="D25741" s="429">
        <v>1.072943</v>
      </c>
      <c r="E25741" s="429">
        <v>7.984278999999999</v>
      </c>
      <c r="F25741" s="429">
        <v>53.633122999999998</v>
      </c>
    </row>
    <row r="25742" spans="1:6" x14ac:dyDescent="0.3">
      <c r="A25742" s="336">
        <v>81040</v>
      </c>
      <c r="B25742" s="2" t="s">
        <v>293</v>
      </c>
      <c r="C25742" s="429">
        <v>7.068111</v>
      </c>
      <c r="D25742" s="429">
        <v>1.091707</v>
      </c>
      <c r="E25742" s="429">
        <v>5.9764040000000005</v>
      </c>
      <c r="F25742" s="429">
        <v>36.210430999999993</v>
      </c>
    </row>
    <row r="25743" spans="1:6" x14ac:dyDescent="0.3">
      <c r="A25743" s="336">
        <v>81041</v>
      </c>
      <c r="B25743" s="2" t="s">
        <v>295</v>
      </c>
      <c r="C25743" s="429">
        <v>9.5585439999999995</v>
      </c>
      <c r="D25743" s="429">
        <v>2.0557479999999999</v>
      </c>
      <c r="E25743" s="429">
        <v>7.502796</v>
      </c>
      <c r="F25743" s="429">
        <v>49.912169999999996</v>
      </c>
    </row>
    <row r="25744" spans="1:6" x14ac:dyDescent="0.3">
      <c r="A25744" s="336">
        <v>81043</v>
      </c>
      <c r="B25744" s="2" t="s">
        <v>295</v>
      </c>
      <c r="C25744" s="429">
        <v>9.4921589999999991</v>
      </c>
      <c r="D25744" s="429">
        <v>1.9635849999999999</v>
      </c>
      <c r="E25744" s="429">
        <v>7.528573999999999</v>
      </c>
      <c r="F25744" s="429">
        <v>48.493269000000005</v>
      </c>
    </row>
    <row r="25745" spans="1:6" x14ac:dyDescent="0.3">
      <c r="A25745" s="336">
        <v>81044</v>
      </c>
      <c r="B25745" s="2" t="s">
        <v>295</v>
      </c>
      <c r="C25745" s="429">
        <v>9.6483000000000008</v>
      </c>
      <c r="D25745" s="429">
        <v>1.9944519999999999</v>
      </c>
      <c r="E25745" s="429">
        <v>7.6538480000000009</v>
      </c>
      <c r="F25745" s="429">
        <v>52.202659999999987</v>
      </c>
    </row>
    <row r="25746" spans="1:6" x14ac:dyDescent="0.3">
      <c r="A25746" s="336">
        <v>81045</v>
      </c>
      <c r="B25746" s="2" t="s">
        <v>295</v>
      </c>
      <c r="C25746" s="429">
        <v>9.2392129999999995</v>
      </c>
      <c r="D25746" s="429">
        <v>2.107812</v>
      </c>
      <c r="E25746" s="429">
        <v>7.1314009999999994</v>
      </c>
      <c r="F25746" s="429">
        <v>49.136200999999986</v>
      </c>
    </row>
    <row r="25747" spans="1:6" x14ac:dyDescent="0.3">
      <c r="A25747" s="336">
        <v>81047</v>
      </c>
      <c r="B25747" s="2" t="s">
        <v>295</v>
      </c>
      <c r="C25747" s="429">
        <v>9.5163259999999994</v>
      </c>
      <c r="D25747" s="429">
        <v>2.011819</v>
      </c>
      <c r="E25747" s="429">
        <v>7.5045069999999994</v>
      </c>
      <c r="F25747" s="429">
        <v>48.758867999999993</v>
      </c>
    </row>
    <row r="25748" spans="1:6" x14ac:dyDescent="0.3">
      <c r="A25748" s="336">
        <v>81049</v>
      </c>
      <c r="B25748" s="2" t="s">
        <v>293</v>
      </c>
      <c r="C25748" s="429">
        <v>8.5228409999999997</v>
      </c>
      <c r="D25748" s="429">
        <v>1.4107719999999999</v>
      </c>
      <c r="E25748" s="429">
        <v>7.112069</v>
      </c>
      <c r="F25748" s="429">
        <v>50.211955000000003</v>
      </c>
    </row>
    <row r="25749" spans="1:6" x14ac:dyDescent="0.3">
      <c r="A25749" s="336">
        <v>81050</v>
      </c>
      <c r="B25749" s="2" t="s">
        <v>293</v>
      </c>
      <c r="C25749" s="429">
        <v>9.059628</v>
      </c>
      <c r="D25749" s="429">
        <v>1.104223</v>
      </c>
      <c r="E25749" s="429">
        <v>7.9554049999999998</v>
      </c>
      <c r="F25749" s="429">
        <v>54.479433999999998</v>
      </c>
    </row>
    <row r="25750" spans="1:6" x14ac:dyDescent="0.3">
      <c r="A25750" s="336">
        <v>81052</v>
      </c>
      <c r="B25750" s="2" t="s">
        <v>295</v>
      </c>
      <c r="C25750" s="429">
        <v>9.5343420000000005</v>
      </c>
      <c r="D25750" s="429">
        <v>2.0582660000000002</v>
      </c>
      <c r="E25750" s="429">
        <v>7.4760760000000008</v>
      </c>
      <c r="F25750" s="429">
        <v>50.570311000000011</v>
      </c>
    </row>
    <row r="25751" spans="1:6" x14ac:dyDescent="0.3">
      <c r="A25751" s="336">
        <v>81054</v>
      </c>
      <c r="B25751" s="2" t="s">
        <v>295</v>
      </c>
      <c r="C25751" s="429">
        <v>9.5697320000000001</v>
      </c>
      <c r="D25751" s="429">
        <v>2.0349330000000001</v>
      </c>
      <c r="E25751" s="429">
        <v>7.5347989999999996</v>
      </c>
      <c r="F25751" s="429">
        <v>52.754421000000001</v>
      </c>
    </row>
    <row r="25752" spans="1:6" x14ac:dyDescent="0.3">
      <c r="A25752" s="336">
        <v>81055</v>
      </c>
      <c r="B25752" s="2" t="s">
        <v>293</v>
      </c>
      <c r="C25752" s="429">
        <v>7.2347169999999998</v>
      </c>
      <c r="D25752" s="429">
        <v>1.2052689999999999</v>
      </c>
      <c r="E25752" s="429">
        <v>6.0294480000000004</v>
      </c>
      <c r="F25752" s="429">
        <v>36.963714000000003</v>
      </c>
    </row>
    <row r="25753" spans="1:6" x14ac:dyDescent="0.3">
      <c r="A25753" s="336">
        <v>81057</v>
      </c>
      <c r="B25753" s="2" t="s">
        <v>295</v>
      </c>
      <c r="C25753" s="429">
        <v>9.5206289999999996</v>
      </c>
      <c r="D25753" s="429">
        <v>2.039844</v>
      </c>
      <c r="E25753" s="429">
        <v>7.4807849999999991</v>
      </c>
      <c r="F25753" s="429">
        <v>50.923193999999995</v>
      </c>
    </row>
    <row r="25754" spans="1:6" x14ac:dyDescent="0.3">
      <c r="A25754" s="336">
        <v>81058</v>
      </c>
      <c r="B25754" s="2" t="s">
        <v>293</v>
      </c>
      <c r="C25754" s="429">
        <v>9.1220090000000003</v>
      </c>
      <c r="D25754" s="429">
        <v>1.0602879999999999</v>
      </c>
      <c r="E25754" s="429">
        <v>8.0617210000000004</v>
      </c>
      <c r="F25754" s="429">
        <v>54.527671999999988</v>
      </c>
    </row>
    <row r="25755" spans="1:6" x14ac:dyDescent="0.3">
      <c r="A25755" s="336">
        <v>81059</v>
      </c>
      <c r="B25755" s="2" t="s">
        <v>293</v>
      </c>
      <c r="C25755" s="429">
        <v>8.8386259999999996</v>
      </c>
      <c r="D25755" s="429">
        <v>1.132371</v>
      </c>
      <c r="E25755" s="429">
        <v>7.7062549999999996</v>
      </c>
      <c r="F25755" s="429">
        <v>52.356116999999998</v>
      </c>
    </row>
    <row r="25756" spans="1:6" x14ac:dyDescent="0.3">
      <c r="A25756" s="336">
        <v>81062</v>
      </c>
      <c r="B25756" s="2" t="s">
        <v>293</v>
      </c>
      <c r="C25756" s="429">
        <v>8.8836739999999992</v>
      </c>
      <c r="D25756" s="429">
        <v>1.1757839999999999</v>
      </c>
      <c r="E25756" s="429">
        <v>7.707889999999999</v>
      </c>
      <c r="F25756" s="429">
        <v>52.004686999999997</v>
      </c>
    </row>
    <row r="25757" spans="1:6" x14ac:dyDescent="0.3">
      <c r="A25757" s="336">
        <v>81063</v>
      </c>
      <c r="B25757" s="2" t="s">
        <v>293</v>
      </c>
      <c r="C25757" s="429">
        <v>8.7438640000000003</v>
      </c>
      <c r="D25757" s="429">
        <v>1.2321</v>
      </c>
      <c r="E25757" s="429">
        <v>7.5117640000000003</v>
      </c>
      <c r="F25757" s="429">
        <v>51.006267000000001</v>
      </c>
    </row>
    <row r="25758" spans="1:6" x14ac:dyDescent="0.3">
      <c r="A25758" s="336">
        <v>81064</v>
      </c>
      <c r="B25758" s="2" t="s">
        <v>293</v>
      </c>
      <c r="C25758" s="429">
        <v>8.4569639999999993</v>
      </c>
      <c r="D25758" s="429">
        <v>1.618009</v>
      </c>
      <c r="E25758" s="429">
        <v>6.8389549999999995</v>
      </c>
      <c r="F25758" s="429">
        <v>49.789391999999992</v>
      </c>
    </row>
    <row r="25759" spans="1:6" x14ac:dyDescent="0.3">
      <c r="A25759" s="336">
        <v>81067</v>
      </c>
      <c r="B25759" s="2" t="s">
        <v>293</v>
      </c>
      <c r="C25759" s="429">
        <v>9.0814950000000003</v>
      </c>
      <c r="D25759" s="429">
        <v>1.0519210000000001</v>
      </c>
      <c r="E25759" s="429">
        <v>8.0295740000000002</v>
      </c>
      <c r="F25759" s="429">
        <v>54.663181999999999</v>
      </c>
    </row>
    <row r="25760" spans="1:6" x14ac:dyDescent="0.3">
      <c r="A25760" s="336">
        <v>81069</v>
      </c>
      <c r="B25760" s="2" t="s">
        <v>293</v>
      </c>
      <c r="C25760" s="429">
        <v>8.0863270000000007</v>
      </c>
      <c r="D25760" s="429">
        <v>1.169983</v>
      </c>
      <c r="E25760" s="429">
        <v>6.9163440000000005</v>
      </c>
      <c r="F25760" s="429">
        <v>45.245483000000007</v>
      </c>
    </row>
    <row r="25761" spans="1:6" x14ac:dyDescent="0.3">
      <c r="A25761" s="336">
        <v>81071</v>
      </c>
      <c r="B25761" s="2" t="s">
        <v>295</v>
      </c>
      <c r="C25761" s="429">
        <v>9.1331819999999997</v>
      </c>
      <c r="D25761" s="429">
        <v>2.1313089999999999</v>
      </c>
      <c r="E25761" s="429">
        <v>7.0018729999999998</v>
      </c>
      <c r="F25761" s="429">
        <v>45.849979000000012</v>
      </c>
    </row>
    <row r="25762" spans="1:6" x14ac:dyDescent="0.3">
      <c r="A25762" s="336">
        <v>81073</v>
      </c>
      <c r="B25762" s="2" t="s">
        <v>295</v>
      </c>
      <c r="C25762" s="429">
        <v>9.3797490000000003</v>
      </c>
      <c r="D25762" s="429">
        <v>2.3559809999999999</v>
      </c>
      <c r="E25762" s="429">
        <v>7.0237680000000005</v>
      </c>
      <c r="F25762" s="429">
        <v>50.375477000000004</v>
      </c>
    </row>
    <row r="25763" spans="1:6" x14ac:dyDescent="0.3">
      <c r="A25763" s="336">
        <v>81076</v>
      </c>
      <c r="B25763" s="2" t="s">
        <v>293</v>
      </c>
      <c r="C25763" s="429">
        <v>8.8139230000000008</v>
      </c>
      <c r="D25763" s="429">
        <v>1.198313</v>
      </c>
      <c r="E25763" s="429">
        <v>7.6156100000000011</v>
      </c>
      <c r="F25763" s="429">
        <v>51.773509999999995</v>
      </c>
    </row>
    <row r="25764" spans="1:6" x14ac:dyDescent="0.3">
      <c r="A25764" s="336">
        <v>81081</v>
      </c>
      <c r="B25764" s="2" t="s">
        <v>293</v>
      </c>
      <c r="C25764" s="429">
        <v>8.4041859999999993</v>
      </c>
      <c r="D25764" s="429">
        <v>1.287461</v>
      </c>
      <c r="E25764" s="429">
        <v>7.1167249999999989</v>
      </c>
      <c r="F25764" s="429">
        <v>48.650836999999989</v>
      </c>
    </row>
    <row r="25765" spans="1:6" x14ac:dyDescent="0.3">
      <c r="A25765" s="336">
        <v>81082</v>
      </c>
      <c r="B25765" s="2" t="s">
        <v>293</v>
      </c>
      <c r="C25765" s="429">
        <v>8.2447440000000007</v>
      </c>
      <c r="D25765" s="429">
        <v>1.315598</v>
      </c>
      <c r="E25765" s="429">
        <v>6.9291460000000011</v>
      </c>
      <c r="F25765" s="429">
        <v>46.20421300000001</v>
      </c>
    </row>
    <row r="25766" spans="1:6" x14ac:dyDescent="0.3">
      <c r="A25766" s="336">
        <v>81084</v>
      </c>
      <c r="B25766" s="2" t="s">
        <v>295</v>
      </c>
      <c r="C25766" s="429">
        <v>9.4944609999999994</v>
      </c>
      <c r="D25766" s="429">
        <v>2.2099250000000001</v>
      </c>
      <c r="E25766" s="429">
        <v>7.2845359999999992</v>
      </c>
      <c r="F25766" s="429">
        <v>50.135176999999999</v>
      </c>
    </row>
    <row r="25767" spans="1:6" x14ac:dyDescent="0.3">
      <c r="A25767" s="336">
        <v>81087</v>
      </c>
      <c r="B25767" s="2" t="s">
        <v>295</v>
      </c>
      <c r="C25767" s="429">
        <v>9.5292469999999998</v>
      </c>
      <c r="D25767" s="429">
        <v>2.3059219999999998</v>
      </c>
      <c r="E25767" s="429">
        <v>7.223325</v>
      </c>
      <c r="F25767" s="429">
        <v>50.379750999999999</v>
      </c>
    </row>
    <row r="25768" spans="1:6" x14ac:dyDescent="0.3">
      <c r="A25768" s="336">
        <v>81089</v>
      </c>
      <c r="B25768" s="2" t="s">
        <v>293</v>
      </c>
      <c r="C25768" s="429">
        <v>8.2102839999999997</v>
      </c>
      <c r="D25768" s="429">
        <v>1.1618660000000001</v>
      </c>
      <c r="E25768" s="429">
        <v>7.0484179999999999</v>
      </c>
      <c r="F25768" s="429">
        <v>46.388464999999997</v>
      </c>
    </row>
    <row r="25769" spans="1:6" x14ac:dyDescent="0.3">
      <c r="A25769" s="336">
        <v>81090</v>
      </c>
      <c r="B25769" s="2" t="s">
        <v>295</v>
      </c>
      <c r="C25769" s="429">
        <v>9.5910849999999996</v>
      </c>
      <c r="D25769" s="429">
        <v>2.265422</v>
      </c>
      <c r="E25769" s="429">
        <v>7.3256629999999996</v>
      </c>
      <c r="F25769" s="429">
        <v>50.070351000000002</v>
      </c>
    </row>
    <row r="25770" spans="1:6" x14ac:dyDescent="0.3">
      <c r="A25770" s="336">
        <v>81091</v>
      </c>
      <c r="B25770" s="2" t="s">
        <v>293</v>
      </c>
      <c r="C25770" s="429">
        <v>7.2080469999999996</v>
      </c>
      <c r="D25770" s="429">
        <v>1.3644529999999999</v>
      </c>
      <c r="E25770" s="429">
        <v>5.8435939999999995</v>
      </c>
      <c r="F25770" s="429">
        <v>35.377984000000005</v>
      </c>
    </row>
    <row r="25771" spans="1:6" x14ac:dyDescent="0.3">
      <c r="A25771" s="336">
        <v>81092</v>
      </c>
      <c r="B25771" s="2" t="s">
        <v>295</v>
      </c>
      <c r="C25771" s="429">
        <v>9.5053879999999999</v>
      </c>
      <c r="D25771" s="429">
        <v>2.057483</v>
      </c>
      <c r="E25771" s="429">
        <v>7.4479050000000004</v>
      </c>
      <c r="F25771" s="429">
        <v>50.174403999999996</v>
      </c>
    </row>
    <row r="25772" spans="1:6" x14ac:dyDescent="0.3">
      <c r="A25772" s="336">
        <v>81101</v>
      </c>
      <c r="B25772" s="2" t="s">
        <v>293</v>
      </c>
      <c r="C25772" s="429">
        <v>7.8637389999999998</v>
      </c>
      <c r="D25772" s="429">
        <v>0.55730400000000002</v>
      </c>
      <c r="E25772" s="429">
        <v>7.3064349999999996</v>
      </c>
      <c r="F25772" s="429">
        <v>45.830137000000001</v>
      </c>
    </row>
    <row r="25773" spans="1:6" x14ac:dyDescent="0.3">
      <c r="A25773" s="336">
        <v>81102</v>
      </c>
      <c r="B25773" s="2" t="s">
        <v>293</v>
      </c>
      <c r="C25773" s="429">
        <v>7.9589080000000001</v>
      </c>
      <c r="D25773" s="429">
        <v>0.50745300000000004</v>
      </c>
      <c r="E25773" s="429">
        <v>7.4514550000000002</v>
      </c>
      <c r="F25773" s="429">
        <v>46.987858000000003</v>
      </c>
    </row>
    <row r="25774" spans="1:6" x14ac:dyDescent="0.3">
      <c r="A25774" s="336">
        <v>81120</v>
      </c>
      <c r="B25774" s="2" t="s">
        <v>293</v>
      </c>
      <c r="C25774" s="429">
        <v>6.8967049999999999</v>
      </c>
      <c r="D25774" s="429">
        <v>0.80667999999999995</v>
      </c>
      <c r="E25774" s="429">
        <v>6.0900249999999998</v>
      </c>
      <c r="F25774" s="429">
        <v>31.194324000000002</v>
      </c>
    </row>
    <row r="25775" spans="1:6" x14ac:dyDescent="0.3">
      <c r="A25775" s="336">
        <v>81121</v>
      </c>
      <c r="B25775" s="2" t="s">
        <v>293</v>
      </c>
      <c r="C25775" s="429">
        <v>8.524654</v>
      </c>
      <c r="D25775" s="429">
        <v>0.49243799999999999</v>
      </c>
      <c r="E25775" s="429">
        <v>8.032216</v>
      </c>
      <c r="F25775" s="429">
        <v>41.308467999999998</v>
      </c>
    </row>
    <row r="25776" spans="1:6" x14ac:dyDescent="0.3">
      <c r="A25776" s="336">
        <v>81122</v>
      </c>
      <c r="B25776" s="2" t="s">
        <v>293</v>
      </c>
      <c r="C25776" s="429">
        <v>7.4269129999999999</v>
      </c>
      <c r="D25776" s="429">
        <v>0.76638899999999999</v>
      </c>
      <c r="E25776" s="429">
        <v>6.6605239999999997</v>
      </c>
      <c r="F25776" s="429">
        <v>29.459778999999983</v>
      </c>
    </row>
    <row r="25777" spans="1:6" x14ac:dyDescent="0.3">
      <c r="A25777" s="336">
        <v>81123</v>
      </c>
      <c r="B25777" s="2" t="s">
        <v>293</v>
      </c>
      <c r="C25777" s="429">
        <v>7.6393139999999997</v>
      </c>
      <c r="D25777" s="429">
        <v>0.76492199999999999</v>
      </c>
      <c r="E25777" s="429">
        <v>6.8743919999999994</v>
      </c>
      <c r="F25777" s="429">
        <v>42.736939</v>
      </c>
    </row>
    <row r="25778" spans="1:6" x14ac:dyDescent="0.3">
      <c r="A25778" s="336">
        <v>81125</v>
      </c>
      <c r="B25778" s="2" t="s">
        <v>293</v>
      </c>
      <c r="C25778" s="429">
        <v>7.3722469999999998</v>
      </c>
      <c r="D25778" s="429">
        <v>0.651783</v>
      </c>
      <c r="E25778" s="429">
        <v>6.7204639999999998</v>
      </c>
      <c r="F25778" s="429">
        <v>40.073335999999998</v>
      </c>
    </row>
    <row r="25779" spans="1:6" x14ac:dyDescent="0.3">
      <c r="A25779" s="336">
        <v>81130</v>
      </c>
      <c r="B25779" s="2" t="s">
        <v>293</v>
      </c>
      <c r="C25779" s="429">
        <v>6.2882490000000004</v>
      </c>
      <c r="D25779" s="429">
        <v>0.88393299999999997</v>
      </c>
      <c r="E25779" s="429">
        <v>5.4043160000000006</v>
      </c>
      <c r="F25779" s="429">
        <v>22.606126000000003</v>
      </c>
    </row>
    <row r="25780" spans="1:6" x14ac:dyDescent="0.3">
      <c r="A25780" s="336">
        <v>81132</v>
      </c>
      <c r="B25780" s="2" t="s">
        <v>293</v>
      </c>
      <c r="C25780" s="429">
        <v>6.843439</v>
      </c>
      <c r="D25780" s="429">
        <v>0.73740000000000006</v>
      </c>
      <c r="E25780" s="429">
        <v>6.106039</v>
      </c>
      <c r="F25780" s="429">
        <v>31.883315000000007</v>
      </c>
    </row>
    <row r="25781" spans="1:6" x14ac:dyDescent="0.3">
      <c r="A25781" s="336">
        <v>81133</v>
      </c>
      <c r="B25781" s="2" t="s">
        <v>293</v>
      </c>
      <c r="C25781" s="429">
        <v>6.799925</v>
      </c>
      <c r="D25781" s="429">
        <v>1.145176</v>
      </c>
      <c r="E25781" s="429">
        <v>5.6547489999999998</v>
      </c>
      <c r="F25781" s="429">
        <v>32.643437999999989</v>
      </c>
    </row>
    <row r="25782" spans="1:6" x14ac:dyDescent="0.3">
      <c r="A25782" s="336">
        <v>81136</v>
      </c>
      <c r="B25782" s="2" t="s">
        <v>293</v>
      </c>
      <c r="C25782" s="429">
        <v>7.8136239999999999</v>
      </c>
      <c r="D25782" s="429">
        <v>0.58547700000000003</v>
      </c>
      <c r="E25782" s="429">
        <v>7.2281469999999999</v>
      </c>
      <c r="F25782" s="429">
        <v>45.938183000000002</v>
      </c>
    </row>
    <row r="25783" spans="1:6" x14ac:dyDescent="0.3">
      <c r="A25783" s="336">
        <v>81137</v>
      </c>
      <c r="B25783" s="2" t="s">
        <v>293</v>
      </c>
      <c r="C25783" s="429">
        <v>8.9929579999999998</v>
      </c>
      <c r="D25783" s="429">
        <v>0.41110799999999997</v>
      </c>
      <c r="E25783" s="429">
        <v>8.5818499999999993</v>
      </c>
      <c r="F25783" s="429">
        <v>44.872765999999999</v>
      </c>
    </row>
    <row r="25784" spans="1:6" x14ac:dyDescent="0.3">
      <c r="A25784" s="336">
        <v>81140</v>
      </c>
      <c r="B25784" s="2" t="s">
        <v>293</v>
      </c>
      <c r="C25784" s="429">
        <v>7.7540639999999996</v>
      </c>
      <c r="D25784" s="429">
        <v>0.51608799999999999</v>
      </c>
      <c r="E25784" s="429">
        <v>7.2379759999999997</v>
      </c>
      <c r="F25784" s="429">
        <v>44.025066000000002</v>
      </c>
    </row>
    <row r="25785" spans="1:6" x14ac:dyDescent="0.3">
      <c r="A25785" s="336">
        <v>81143</v>
      </c>
      <c r="B25785" s="2" t="s">
        <v>293</v>
      </c>
      <c r="C25785" s="429">
        <v>7.1040669999999997</v>
      </c>
      <c r="D25785" s="429">
        <v>0.79200499999999996</v>
      </c>
      <c r="E25785" s="429">
        <v>6.3120620000000001</v>
      </c>
      <c r="F25785" s="429">
        <v>37.951074999999989</v>
      </c>
    </row>
    <row r="25786" spans="1:6" x14ac:dyDescent="0.3">
      <c r="A25786" s="336">
        <v>81144</v>
      </c>
      <c r="B25786" s="2" t="s">
        <v>293</v>
      </c>
      <c r="C25786" s="429">
        <v>7.6574390000000001</v>
      </c>
      <c r="D25786" s="429">
        <v>0.53976400000000002</v>
      </c>
      <c r="E25786" s="429">
        <v>7.1176750000000002</v>
      </c>
      <c r="F25786" s="429">
        <v>43.054732000000001</v>
      </c>
    </row>
    <row r="25787" spans="1:6" x14ac:dyDescent="0.3">
      <c r="A25787" s="336">
        <v>81146</v>
      </c>
      <c r="B25787" s="2" t="s">
        <v>293</v>
      </c>
      <c r="C25787" s="429">
        <v>7.5965670000000003</v>
      </c>
      <c r="D25787" s="429">
        <v>0.68702799999999997</v>
      </c>
      <c r="E25787" s="429">
        <v>6.9095390000000005</v>
      </c>
      <c r="F25787" s="429">
        <v>43.216887000000007</v>
      </c>
    </row>
    <row r="25788" spans="1:6" x14ac:dyDescent="0.3">
      <c r="A25788" s="336">
        <v>81147</v>
      </c>
      <c r="B25788" s="2" t="s">
        <v>293</v>
      </c>
      <c r="C25788" s="429">
        <v>7.59016</v>
      </c>
      <c r="D25788" s="429">
        <v>0.66544300000000001</v>
      </c>
      <c r="E25788" s="429">
        <v>6.9247170000000002</v>
      </c>
      <c r="F25788" s="429">
        <v>33.676886000000003</v>
      </c>
    </row>
    <row r="25789" spans="1:6" x14ac:dyDescent="0.3">
      <c r="A25789" s="336">
        <v>81149</v>
      </c>
      <c r="B25789" s="2" t="s">
        <v>293</v>
      </c>
      <c r="C25789" s="429">
        <v>6.5881889999999999</v>
      </c>
      <c r="D25789" s="429">
        <v>0.77058099999999996</v>
      </c>
      <c r="E25789" s="429">
        <v>5.8176079999999999</v>
      </c>
      <c r="F25789" s="429">
        <v>29.256731000000002</v>
      </c>
    </row>
    <row r="25790" spans="1:6" x14ac:dyDescent="0.3">
      <c r="A25790" s="336">
        <v>81151</v>
      </c>
      <c r="B25790" s="2" t="s">
        <v>293</v>
      </c>
      <c r="C25790" s="429">
        <v>7.7632440000000003</v>
      </c>
      <c r="D25790" s="429">
        <v>0.65104300000000004</v>
      </c>
      <c r="E25790" s="429">
        <v>7.1122010000000007</v>
      </c>
      <c r="F25790" s="429">
        <v>44.162450000000007</v>
      </c>
    </row>
    <row r="25791" spans="1:6" x14ac:dyDescent="0.3">
      <c r="A25791" s="336">
        <v>81152</v>
      </c>
      <c r="B25791" s="2" t="s">
        <v>293</v>
      </c>
      <c r="C25791" s="429">
        <v>7.038697</v>
      </c>
      <c r="D25791" s="429">
        <v>1.0920920000000001</v>
      </c>
      <c r="E25791" s="429">
        <v>5.9466049999999999</v>
      </c>
      <c r="F25791" s="429">
        <v>34.029297999999997</v>
      </c>
    </row>
    <row r="25792" spans="1:6" x14ac:dyDescent="0.3">
      <c r="A25792" s="336">
        <v>81154</v>
      </c>
      <c r="B25792" s="2" t="s">
        <v>293</v>
      </c>
      <c r="C25792" s="429">
        <v>6.5377280000000004</v>
      </c>
      <c r="D25792" s="429">
        <v>0.78469599999999995</v>
      </c>
      <c r="E25792" s="429">
        <v>5.7530320000000001</v>
      </c>
      <c r="F25792" s="429">
        <v>27.575060000000001</v>
      </c>
    </row>
    <row r="25793" spans="1:6" x14ac:dyDescent="0.3">
      <c r="A25793" s="336">
        <v>81155</v>
      </c>
      <c r="B25793" s="2" t="s">
        <v>293</v>
      </c>
      <c r="C25793" s="429">
        <v>6.6055400000000004</v>
      </c>
      <c r="D25793" s="429">
        <v>0.84878500000000001</v>
      </c>
      <c r="E25793" s="429">
        <v>5.7567550000000001</v>
      </c>
      <c r="F25793" s="429">
        <v>31.620925</v>
      </c>
    </row>
    <row r="25794" spans="1:6" x14ac:dyDescent="0.3">
      <c r="A25794" s="336">
        <v>81201</v>
      </c>
      <c r="B25794" s="2" t="s">
        <v>293</v>
      </c>
      <c r="C25794" s="429">
        <v>6.5577059999999996</v>
      </c>
      <c r="D25794" s="429">
        <v>0.92262599999999995</v>
      </c>
      <c r="E25794" s="429">
        <v>5.6350799999999994</v>
      </c>
      <c r="F25794" s="429">
        <v>30.715719999999994</v>
      </c>
    </row>
    <row r="25795" spans="1:6" x14ac:dyDescent="0.3">
      <c r="A25795" s="336">
        <v>81210</v>
      </c>
      <c r="B25795" s="2" t="s">
        <v>293</v>
      </c>
      <c r="C25795" s="429">
        <v>6.0014120000000002</v>
      </c>
      <c r="D25795" s="429">
        <v>1.0495829999999999</v>
      </c>
      <c r="E25795" s="429">
        <v>4.951829</v>
      </c>
      <c r="F25795" s="429">
        <v>20.516209</v>
      </c>
    </row>
    <row r="25796" spans="1:6" x14ac:dyDescent="0.3">
      <c r="A25796" s="336">
        <v>81211</v>
      </c>
      <c r="B25796" s="2" t="s">
        <v>293</v>
      </c>
      <c r="C25796" s="429">
        <v>6.0515910000000002</v>
      </c>
      <c r="D25796" s="429">
        <v>1.068865</v>
      </c>
      <c r="E25796" s="429">
        <v>4.9827260000000004</v>
      </c>
      <c r="F25796" s="429">
        <v>24.019263000000002</v>
      </c>
    </row>
    <row r="25797" spans="1:6" x14ac:dyDescent="0.3">
      <c r="A25797" s="336">
        <v>81212</v>
      </c>
      <c r="B25797" s="2" t="s">
        <v>293</v>
      </c>
      <c r="C25797" s="429">
        <v>7.4194120000000003</v>
      </c>
      <c r="D25797" s="429">
        <v>1.182674</v>
      </c>
      <c r="E25797" s="429">
        <v>6.2367380000000008</v>
      </c>
      <c r="F25797" s="429">
        <v>39.902298999999999</v>
      </c>
    </row>
    <row r="25798" spans="1:6" x14ac:dyDescent="0.3">
      <c r="A25798" s="336">
        <v>81220</v>
      </c>
      <c r="B25798" s="2" t="s">
        <v>293</v>
      </c>
      <c r="C25798" s="429">
        <v>7.1649409999999998</v>
      </c>
      <c r="D25798" s="429">
        <v>0.75892099999999996</v>
      </c>
      <c r="E25798" s="429">
        <v>6.4060199999999998</v>
      </c>
      <c r="F25798" s="429">
        <v>29.358901999999993</v>
      </c>
    </row>
    <row r="25799" spans="1:6" x14ac:dyDescent="0.3">
      <c r="A25799" s="336">
        <v>81223</v>
      </c>
      <c r="B25799" s="2" t="s">
        <v>293</v>
      </c>
      <c r="C25799" s="429">
        <v>7.4203320000000001</v>
      </c>
      <c r="D25799" s="429">
        <v>0.99521999999999999</v>
      </c>
      <c r="E25799" s="429">
        <v>6.4251120000000004</v>
      </c>
      <c r="F25799" s="429">
        <v>40.513436000000006</v>
      </c>
    </row>
    <row r="25800" spans="1:6" x14ac:dyDescent="0.3">
      <c r="A25800" s="336">
        <v>81224</v>
      </c>
      <c r="B25800" s="2" t="s">
        <v>293</v>
      </c>
      <c r="C25800" s="429">
        <v>6.0511309999999998</v>
      </c>
      <c r="D25800" s="429">
        <v>1.076187</v>
      </c>
      <c r="E25800" s="429">
        <v>4.9749439999999998</v>
      </c>
      <c r="F25800" s="429">
        <v>18.858044999999994</v>
      </c>
    </row>
    <row r="25801" spans="1:6" x14ac:dyDescent="0.3">
      <c r="A25801" s="336">
        <v>81226</v>
      </c>
      <c r="B25801" s="2" t="s">
        <v>293</v>
      </c>
      <c r="C25801" s="429">
        <v>8.1080229999999993</v>
      </c>
      <c r="D25801" s="429">
        <v>1.1437090000000001</v>
      </c>
      <c r="E25801" s="429">
        <v>6.964313999999999</v>
      </c>
      <c r="F25801" s="429">
        <v>45.888027000000008</v>
      </c>
    </row>
    <row r="25802" spans="1:6" x14ac:dyDescent="0.3">
      <c r="A25802" s="336">
        <v>81228</v>
      </c>
      <c r="B25802" s="2" t="s">
        <v>293</v>
      </c>
      <c r="C25802" s="429">
        <v>5.8509099999999998</v>
      </c>
      <c r="D25802" s="429">
        <v>1.1221369999999999</v>
      </c>
      <c r="E25802" s="429">
        <v>4.7287730000000003</v>
      </c>
      <c r="F25802" s="429">
        <v>21.747475999999999</v>
      </c>
    </row>
    <row r="25803" spans="1:6" x14ac:dyDescent="0.3">
      <c r="A25803" s="336">
        <v>81230</v>
      </c>
      <c r="B25803" s="2" t="s">
        <v>293</v>
      </c>
      <c r="C25803" s="429">
        <v>6.7087940000000001</v>
      </c>
      <c r="D25803" s="429">
        <v>0.81636399999999998</v>
      </c>
      <c r="E25803" s="429">
        <v>5.8924300000000001</v>
      </c>
      <c r="F25803" s="429">
        <v>26.511392000000001</v>
      </c>
    </row>
    <row r="25804" spans="1:6" x14ac:dyDescent="0.3">
      <c r="A25804" s="336">
        <v>81231</v>
      </c>
      <c r="B25804" s="2" t="s">
        <v>293</v>
      </c>
      <c r="C25804" s="429">
        <v>7.140085</v>
      </c>
      <c r="D25804" s="429">
        <v>0.59809100000000004</v>
      </c>
      <c r="E25804" s="429">
        <v>6.5419939999999999</v>
      </c>
      <c r="F25804" s="429">
        <v>34.084935000000002</v>
      </c>
    </row>
    <row r="25805" spans="1:6" x14ac:dyDescent="0.3">
      <c r="A25805" s="336">
        <v>81233</v>
      </c>
      <c r="B25805" s="2" t="s">
        <v>293</v>
      </c>
      <c r="C25805" s="429">
        <v>6.7717739999999997</v>
      </c>
      <c r="D25805" s="429">
        <v>0.95553999999999994</v>
      </c>
      <c r="E25805" s="429">
        <v>5.8162339999999997</v>
      </c>
      <c r="F25805" s="429">
        <v>34.062467999999996</v>
      </c>
    </row>
    <row r="25806" spans="1:6" x14ac:dyDescent="0.3">
      <c r="A25806" s="336">
        <v>81235</v>
      </c>
      <c r="B25806" s="2" t="s">
        <v>293</v>
      </c>
      <c r="C25806" s="429">
        <v>6.1083629999999998</v>
      </c>
      <c r="D25806" s="429">
        <v>1.0250779999999999</v>
      </c>
      <c r="E25806" s="429">
        <v>5.0832850000000001</v>
      </c>
      <c r="F25806" s="429">
        <v>18.056227000000003</v>
      </c>
    </row>
    <row r="25807" spans="1:6" x14ac:dyDescent="0.3">
      <c r="A25807" s="336">
        <v>81236</v>
      </c>
      <c r="B25807" s="2" t="s">
        <v>293</v>
      </c>
      <c r="C25807" s="429">
        <v>6.2881340000000003</v>
      </c>
      <c r="D25807" s="429">
        <v>0.98585</v>
      </c>
      <c r="E25807" s="429">
        <v>5.3022840000000002</v>
      </c>
      <c r="F25807" s="429">
        <v>26.608450000000008</v>
      </c>
    </row>
    <row r="25808" spans="1:6" x14ac:dyDescent="0.3">
      <c r="A25808" s="336">
        <v>81239</v>
      </c>
      <c r="B25808" s="2" t="s">
        <v>293</v>
      </c>
      <c r="C25808" s="429">
        <v>6.4924470000000003</v>
      </c>
      <c r="D25808" s="429">
        <v>0.82946900000000001</v>
      </c>
      <c r="E25808" s="429">
        <v>5.6629780000000007</v>
      </c>
      <c r="F25808" s="429">
        <v>26.659183999999996</v>
      </c>
    </row>
    <row r="25809" spans="1:6" x14ac:dyDescent="0.3">
      <c r="A25809" s="336">
        <v>81240</v>
      </c>
      <c r="B25809" s="2" t="s">
        <v>293</v>
      </c>
      <c r="C25809" s="429">
        <v>8.0559519999999996</v>
      </c>
      <c r="D25809" s="429">
        <v>1.2899830000000001</v>
      </c>
      <c r="E25809" s="429">
        <v>6.7659689999999992</v>
      </c>
      <c r="F25809" s="429">
        <v>44.943778999999985</v>
      </c>
    </row>
    <row r="25810" spans="1:6" x14ac:dyDescent="0.3">
      <c r="A25810" s="336">
        <v>81241</v>
      </c>
      <c r="B25810" s="2" t="s">
        <v>293</v>
      </c>
      <c r="C25810" s="429">
        <v>6.0721410000000002</v>
      </c>
      <c r="D25810" s="429">
        <v>0.99482199999999998</v>
      </c>
      <c r="E25810" s="429">
        <v>5.0773190000000001</v>
      </c>
      <c r="F25810" s="429">
        <v>22.050466999999998</v>
      </c>
    </row>
    <row r="25811" spans="1:6" x14ac:dyDescent="0.3">
      <c r="A25811" s="336">
        <v>81243</v>
      </c>
      <c r="B25811" s="2" t="s">
        <v>293</v>
      </c>
      <c r="C25811" s="429">
        <v>6.8036490000000001</v>
      </c>
      <c r="D25811" s="429">
        <v>0.71354799999999996</v>
      </c>
      <c r="E25811" s="429">
        <v>6.0901009999999998</v>
      </c>
      <c r="F25811" s="429">
        <v>28.613669999999999</v>
      </c>
    </row>
    <row r="25812" spans="1:6" x14ac:dyDescent="0.3">
      <c r="A25812" s="336">
        <v>81251</v>
      </c>
      <c r="B25812" s="2" t="s">
        <v>293</v>
      </c>
      <c r="C25812" s="429">
        <v>5.6582749999999997</v>
      </c>
      <c r="D25812" s="429">
        <v>1.190634</v>
      </c>
      <c r="E25812" s="429">
        <v>4.4676409999999995</v>
      </c>
      <c r="F25812" s="429">
        <v>18.467315999999993</v>
      </c>
    </row>
    <row r="25813" spans="1:6" x14ac:dyDescent="0.3">
      <c r="A25813" s="336">
        <v>81252</v>
      </c>
      <c r="B25813" s="2" t="s">
        <v>293</v>
      </c>
      <c r="C25813" s="429">
        <v>6.9044379999999999</v>
      </c>
      <c r="D25813" s="429">
        <v>1.078721</v>
      </c>
      <c r="E25813" s="429">
        <v>5.825717</v>
      </c>
      <c r="F25813" s="429">
        <v>35.107660000000003</v>
      </c>
    </row>
    <row r="25814" spans="1:6" x14ac:dyDescent="0.3">
      <c r="A25814" s="336">
        <v>81253</v>
      </c>
      <c r="B25814" s="2" t="s">
        <v>293</v>
      </c>
      <c r="C25814" s="429">
        <v>7.1608830000000001</v>
      </c>
      <c r="D25814" s="429">
        <v>1.2123470000000001</v>
      </c>
      <c r="E25814" s="429">
        <v>5.9485359999999998</v>
      </c>
      <c r="F25814" s="429">
        <v>37.075567000000007</v>
      </c>
    </row>
    <row r="25815" spans="1:6" x14ac:dyDescent="0.3">
      <c r="A25815" s="336">
        <v>81301</v>
      </c>
      <c r="B25815" s="2" t="s">
        <v>293</v>
      </c>
      <c r="C25815" s="429">
        <v>7.4330360000000004</v>
      </c>
      <c r="D25815" s="429">
        <v>0.90102599999999999</v>
      </c>
      <c r="E25815" s="429">
        <v>6.5320100000000005</v>
      </c>
      <c r="F25815" s="429">
        <v>26.563316000000007</v>
      </c>
    </row>
    <row r="25816" spans="1:6" x14ac:dyDescent="0.3">
      <c r="A25816" s="336">
        <v>81303</v>
      </c>
      <c r="B25816" s="2" t="s">
        <v>293</v>
      </c>
      <c r="C25816" s="429">
        <v>9.0719750000000001</v>
      </c>
      <c r="D25816" s="429">
        <v>0.41272199999999998</v>
      </c>
      <c r="E25816" s="429">
        <v>8.6592529999999996</v>
      </c>
      <c r="F25816" s="429">
        <v>44.354701000000006</v>
      </c>
    </row>
    <row r="25817" spans="1:6" x14ac:dyDescent="0.3">
      <c r="A25817" s="336">
        <v>81320</v>
      </c>
      <c r="B25817" s="2" t="s">
        <v>293</v>
      </c>
      <c r="C25817" s="429">
        <v>7.9051650000000002</v>
      </c>
      <c r="D25817" s="429">
        <v>0.81882500000000003</v>
      </c>
      <c r="E25817" s="429">
        <v>7.0863399999999999</v>
      </c>
      <c r="F25817" s="429">
        <v>30.426259000000009</v>
      </c>
    </row>
    <row r="25818" spans="1:6" x14ac:dyDescent="0.3">
      <c r="A25818" s="336">
        <v>81321</v>
      </c>
      <c r="B25818" s="2" t="s">
        <v>293</v>
      </c>
      <c r="C25818" s="429">
        <v>9.731071</v>
      </c>
      <c r="D25818" s="429">
        <v>0.31389299999999998</v>
      </c>
      <c r="E25818" s="429">
        <v>9.4171779999999998</v>
      </c>
      <c r="F25818" s="429">
        <v>50.021461999999993</v>
      </c>
    </row>
    <row r="25819" spans="1:6" x14ac:dyDescent="0.3">
      <c r="A25819" s="336">
        <v>81323</v>
      </c>
      <c r="B25819" s="2" t="s">
        <v>293</v>
      </c>
      <c r="C25819" s="429">
        <v>8.1353559999999998</v>
      </c>
      <c r="D25819" s="429">
        <v>0.75802999999999998</v>
      </c>
      <c r="E25819" s="429">
        <v>7.3773260000000001</v>
      </c>
      <c r="F25819" s="429">
        <v>32.638420000000011</v>
      </c>
    </row>
    <row r="25820" spans="1:6" x14ac:dyDescent="0.3">
      <c r="A25820" s="336">
        <v>81324</v>
      </c>
      <c r="B25820" s="2" t="s">
        <v>293</v>
      </c>
      <c r="C25820" s="429">
        <v>9.3361140000000002</v>
      </c>
      <c r="D25820" s="429">
        <v>0.38896900000000001</v>
      </c>
      <c r="E25820" s="429">
        <v>8.9471450000000008</v>
      </c>
      <c r="F25820" s="429">
        <v>46.034115000000014</v>
      </c>
    </row>
    <row r="25821" spans="1:6" x14ac:dyDescent="0.3">
      <c r="A25821" s="336">
        <v>81325</v>
      </c>
      <c r="B25821" s="2" t="s">
        <v>293</v>
      </c>
      <c r="C25821" s="429">
        <v>9.1825489999999999</v>
      </c>
      <c r="D25821" s="429">
        <v>0.45580599999999999</v>
      </c>
      <c r="E25821" s="429">
        <v>8.726742999999999</v>
      </c>
      <c r="F25821" s="429">
        <v>44.808760000000007</v>
      </c>
    </row>
    <row r="25822" spans="1:6" x14ac:dyDescent="0.3">
      <c r="A25822" s="336">
        <v>81326</v>
      </c>
      <c r="B25822" s="2" t="s">
        <v>293</v>
      </c>
      <c r="C25822" s="429">
        <v>9.0085680000000004</v>
      </c>
      <c r="D25822" s="429">
        <v>0.42248400000000003</v>
      </c>
      <c r="E25822" s="429">
        <v>8.5860839999999996</v>
      </c>
      <c r="F25822" s="429">
        <v>43.667983999999997</v>
      </c>
    </row>
    <row r="25823" spans="1:6" x14ac:dyDescent="0.3">
      <c r="A25823" s="336">
        <v>81327</v>
      </c>
      <c r="B25823" s="2" t="s">
        <v>293</v>
      </c>
      <c r="C25823" s="429">
        <v>9.1626250000000002</v>
      </c>
      <c r="D25823" s="429">
        <v>0.44893499999999997</v>
      </c>
      <c r="E25823" s="429">
        <v>8.7136899999999997</v>
      </c>
      <c r="F25823" s="429">
        <v>43.788165000000006</v>
      </c>
    </row>
    <row r="25824" spans="1:6" x14ac:dyDescent="0.3">
      <c r="A25824" s="336">
        <v>81328</v>
      </c>
      <c r="B25824" s="2" t="s">
        <v>293</v>
      </c>
      <c r="C25824" s="429">
        <v>8.3847860000000001</v>
      </c>
      <c r="D25824" s="429">
        <v>0.62540099999999998</v>
      </c>
      <c r="E25824" s="429">
        <v>7.759385</v>
      </c>
      <c r="F25824" s="429">
        <v>36.236305000000009</v>
      </c>
    </row>
    <row r="25825" spans="1:6" x14ac:dyDescent="0.3">
      <c r="A25825" s="336">
        <v>81331</v>
      </c>
      <c r="B25825" s="2" t="s">
        <v>293</v>
      </c>
      <c r="C25825" s="429">
        <v>9.6271190000000004</v>
      </c>
      <c r="D25825" s="429">
        <v>0.338673</v>
      </c>
      <c r="E25825" s="429">
        <v>9.2884460000000004</v>
      </c>
      <c r="F25825" s="429">
        <v>48.960787000000003</v>
      </c>
    </row>
    <row r="25826" spans="1:6" x14ac:dyDescent="0.3">
      <c r="A25826" s="336">
        <v>81334</v>
      </c>
      <c r="B25826" s="2" t="s">
        <v>293</v>
      </c>
      <c r="C25826" s="429">
        <v>10.055899</v>
      </c>
      <c r="D25826" s="429">
        <v>0.24717500000000001</v>
      </c>
      <c r="E25826" s="429">
        <v>9.8087239999999998</v>
      </c>
      <c r="F25826" s="429">
        <v>53.893939999999994</v>
      </c>
    </row>
    <row r="25827" spans="1:6" x14ac:dyDescent="0.3">
      <c r="A25827" s="336">
        <v>81335</v>
      </c>
      <c r="B25827" s="2" t="s">
        <v>293</v>
      </c>
      <c r="C25827" s="429">
        <v>9.4860600000000002</v>
      </c>
      <c r="D25827" s="429">
        <v>0.36363200000000001</v>
      </c>
      <c r="E25827" s="429">
        <v>9.1224279999999993</v>
      </c>
      <c r="F25827" s="429">
        <v>47.442835999999993</v>
      </c>
    </row>
    <row r="25828" spans="1:6" x14ac:dyDescent="0.3">
      <c r="A25828" s="336">
        <v>81401</v>
      </c>
      <c r="B25828" s="2" t="s">
        <v>293</v>
      </c>
      <c r="C25828" s="429">
        <v>8.580705</v>
      </c>
      <c r="D25828" s="429">
        <v>0.51704600000000001</v>
      </c>
      <c r="E25828" s="429">
        <v>8.0636589999999995</v>
      </c>
      <c r="F25828" s="429">
        <v>43.846124000000003</v>
      </c>
    </row>
    <row r="25829" spans="1:6" x14ac:dyDescent="0.3">
      <c r="A25829" s="336">
        <v>81403</v>
      </c>
      <c r="B25829" s="2" t="s">
        <v>293</v>
      </c>
      <c r="C25829" s="429">
        <v>8.3048380000000002</v>
      </c>
      <c r="D25829" s="429">
        <v>0.62107299999999999</v>
      </c>
      <c r="E25829" s="429">
        <v>7.6837650000000002</v>
      </c>
      <c r="F25829" s="429">
        <v>39.149821000000003</v>
      </c>
    </row>
    <row r="25830" spans="1:6" x14ac:dyDescent="0.3">
      <c r="A25830" s="336">
        <v>81410</v>
      </c>
      <c r="B25830" s="2" t="s">
        <v>293</v>
      </c>
      <c r="C25830" s="429">
        <v>9.1761680000000005</v>
      </c>
      <c r="D25830" s="429">
        <v>0.43539800000000001</v>
      </c>
      <c r="E25830" s="429">
        <v>8.7407700000000013</v>
      </c>
      <c r="F25830" s="429">
        <v>49.794558000000002</v>
      </c>
    </row>
    <row r="25831" spans="1:6" x14ac:dyDescent="0.3">
      <c r="A25831" s="336">
        <v>81411</v>
      </c>
      <c r="B25831" s="2" t="s">
        <v>293</v>
      </c>
      <c r="C25831" s="429">
        <v>9.4601550000000003</v>
      </c>
      <c r="D25831" s="429">
        <v>0.38104199999999999</v>
      </c>
      <c r="E25831" s="429">
        <v>9.0791129999999995</v>
      </c>
      <c r="F25831" s="429">
        <v>48.341988000000001</v>
      </c>
    </row>
    <row r="25832" spans="1:6" x14ac:dyDescent="0.3">
      <c r="A25832" s="336">
        <v>81413</v>
      </c>
      <c r="B25832" s="2" t="s">
        <v>293</v>
      </c>
      <c r="C25832" s="429">
        <v>7.579199</v>
      </c>
      <c r="D25832" s="429">
        <v>0.75492199999999998</v>
      </c>
      <c r="E25832" s="429">
        <v>6.8242770000000004</v>
      </c>
      <c r="F25832" s="429">
        <v>32.452526000000006</v>
      </c>
    </row>
    <row r="25833" spans="1:6" x14ac:dyDescent="0.3">
      <c r="A25833" s="336">
        <v>81415</v>
      </c>
      <c r="B25833" s="2" t="s">
        <v>293</v>
      </c>
      <c r="C25833" s="429">
        <v>8.0617380000000001</v>
      </c>
      <c r="D25833" s="429">
        <v>0.60217500000000002</v>
      </c>
      <c r="E25833" s="429">
        <v>7.4595630000000002</v>
      </c>
      <c r="F25833" s="429">
        <v>38.921236000000007</v>
      </c>
    </row>
    <row r="25834" spans="1:6" x14ac:dyDescent="0.3">
      <c r="A25834" s="336">
        <v>81416</v>
      </c>
      <c r="B25834" s="2" t="s">
        <v>293</v>
      </c>
      <c r="C25834" s="429">
        <v>9.2776669999999992</v>
      </c>
      <c r="D25834" s="429">
        <v>0.41692699999999999</v>
      </c>
      <c r="E25834" s="429">
        <v>8.8607399999999998</v>
      </c>
      <c r="F25834" s="429">
        <v>50.059003999999995</v>
      </c>
    </row>
    <row r="25835" spans="1:6" x14ac:dyDescent="0.3">
      <c r="A25835" s="336">
        <v>81418</v>
      </c>
      <c r="B25835" s="2" t="s">
        <v>293</v>
      </c>
      <c r="C25835" s="429">
        <v>8.2305510000000002</v>
      </c>
      <c r="D25835" s="429">
        <v>0.61778200000000005</v>
      </c>
      <c r="E25835" s="429">
        <v>7.6127690000000001</v>
      </c>
      <c r="F25835" s="429">
        <v>38.914515999999999</v>
      </c>
    </row>
    <row r="25836" spans="1:6" x14ac:dyDescent="0.3">
      <c r="A25836" s="336">
        <v>81419</v>
      </c>
      <c r="B25836" s="2" t="s">
        <v>293</v>
      </c>
      <c r="C25836" s="429">
        <v>8.3932529999999996</v>
      </c>
      <c r="D25836" s="429">
        <v>0.57080500000000001</v>
      </c>
      <c r="E25836" s="429">
        <v>7.8224479999999996</v>
      </c>
      <c r="F25836" s="429">
        <v>42.056092000000007</v>
      </c>
    </row>
    <row r="25837" spans="1:6" x14ac:dyDescent="0.3">
      <c r="A25837" s="336">
        <v>81422</v>
      </c>
      <c r="B25837" s="2" t="s">
        <v>293</v>
      </c>
      <c r="C25837" s="429">
        <v>9.3964549999999996</v>
      </c>
      <c r="D25837" s="429">
        <v>0.40751999999999999</v>
      </c>
      <c r="E25837" s="429">
        <v>8.9889349999999997</v>
      </c>
      <c r="F25837" s="429">
        <v>48.185777999999992</v>
      </c>
    </row>
    <row r="25838" spans="1:6" x14ac:dyDescent="0.3">
      <c r="A25838" s="336">
        <v>81423</v>
      </c>
      <c r="B25838" s="2" t="s">
        <v>293</v>
      </c>
      <c r="C25838" s="429">
        <v>8.2834380000000003</v>
      </c>
      <c r="D25838" s="429">
        <v>0.72704299999999999</v>
      </c>
      <c r="E25838" s="429">
        <v>7.5563950000000002</v>
      </c>
      <c r="F25838" s="429">
        <v>35.362606</v>
      </c>
    </row>
    <row r="25839" spans="1:6" x14ac:dyDescent="0.3">
      <c r="A25839" s="336">
        <v>81424</v>
      </c>
      <c r="B25839" s="2" t="s">
        <v>293</v>
      </c>
      <c r="C25839" s="429">
        <v>8.6658209999999993</v>
      </c>
      <c r="D25839" s="429">
        <v>0.56723900000000005</v>
      </c>
      <c r="E25839" s="429">
        <v>8.0985819999999986</v>
      </c>
      <c r="F25839" s="429">
        <v>40.877459999999999</v>
      </c>
    </row>
    <row r="25840" spans="1:6" x14ac:dyDescent="0.3">
      <c r="A25840" s="336">
        <v>81425</v>
      </c>
      <c r="B25840" s="2" t="s">
        <v>293</v>
      </c>
      <c r="C25840" s="429">
        <v>8.6884460000000008</v>
      </c>
      <c r="D25840" s="429">
        <v>0.54839700000000002</v>
      </c>
      <c r="E25840" s="429">
        <v>8.1400490000000012</v>
      </c>
      <c r="F25840" s="429">
        <v>42.703119000000001</v>
      </c>
    </row>
    <row r="25841" spans="1:6" x14ac:dyDescent="0.3">
      <c r="A25841" s="336">
        <v>81426</v>
      </c>
      <c r="B25841" s="2" t="s">
        <v>293</v>
      </c>
      <c r="C25841" s="429">
        <v>6.4700480000000002</v>
      </c>
      <c r="D25841" s="429">
        <v>1.152088</v>
      </c>
      <c r="E25841" s="429">
        <v>5.3179600000000002</v>
      </c>
      <c r="F25841" s="429">
        <v>16.902565000000006</v>
      </c>
    </row>
    <row r="25842" spans="1:6" x14ac:dyDescent="0.3">
      <c r="A25842" s="336">
        <v>81427</v>
      </c>
      <c r="B25842" s="2" t="s">
        <v>293</v>
      </c>
      <c r="C25842" s="429">
        <v>6.1034980000000001</v>
      </c>
      <c r="D25842" s="429">
        <v>1.143211</v>
      </c>
      <c r="E25842" s="429">
        <v>4.9602870000000001</v>
      </c>
      <c r="F25842" s="429">
        <v>15.236414999999997</v>
      </c>
    </row>
    <row r="25843" spans="1:6" x14ac:dyDescent="0.3">
      <c r="A25843" s="336">
        <v>81428</v>
      </c>
      <c r="B25843" s="2" t="s">
        <v>293</v>
      </c>
      <c r="C25843" s="429">
        <v>7.3543729999999998</v>
      </c>
      <c r="D25843" s="429">
        <v>0.79811200000000004</v>
      </c>
      <c r="E25843" s="429">
        <v>6.5562610000000001</v>
      </c>
      <c r="F25843" s="429">
        <v>30.782079999999997</v>
      </c>
    </row>
    <row r="25844" spans="1:6" x14ac:dyDescent="0.3">
      <c r="A25844" s="336">
        <v>81430</v>
      </c>
      <c r="B25844" s="2" t="s">
        <v>293</v>
      </c>
      <c r="C25844" s="429">
        <v>7.1191820000000003</v>
      </c>
      <c r="D25844" s="429">
        <v>1.049223</v>
      </c>
      <c r="E25844" s="429">
        <v>6.0699590000000008</v>
      </c>
      <c r="F25844" s="429">
        <v>22.757762000000003</v>
      </c>
    </row>
    <row r="25845" spans="1:6" x14ac:dyDescent="0.3">
      <c r="A25845" s="336">
        <v>81431</v>
      </c>
      <c r="B25845" s="2" t="s">
        <v>293</v>
      </c>
      <c r="C25845" s="429">
        <v>8.2660350000000005</v>
      </c>
      <c r="D25845" s="429">
        <v>0.684867</v>
      </c>
      <c r="E25845" s="429">
        <v>7.5811680000000008</v>
      </c>
      <c r="F25845" s="429">
        <v>36.493039999999993</v>
      </c>
    </row>
    <row r="25846" spans="1:6" x14ac:dyDescent="0.3">
      <c r="A25846" s="336">
        <v>81432</v>
      </c>
      <c r="B25846" s="2" t="s">
        <v>293</v>
      </c>
      <c r="C25846" s="429">
        <v>7.1250080000000002</v>
      </c>
      <c r="D25846" s="429">
        <v>0.91127100000000005</v>
      </c>
      <c r="E25846" s="429">
        <v>6.2137370000000001</v>
      </c>
      <c r="F25846" s="429">
        <v>25.814477000000004</v>
      </c>
    </row>
    <row r="25847" spans="1:6" x14ac:dyDescent="0.3">
      <c r="A25847" s="336">
        <v>81433</v>
      </c>
      <c r="B25847" s="2" t="s">
        <v>293</v>
      </c>
      <c r="C25847" s="429">
        <v>6.0395859999999999</v>
      </c>
      <c r="D25847" s="429">
        <v>1.169567</v>
      </c>
      <c r="E25847" s="429">
        <v>4.8700190000000001</v>
      </c>
      <c r="F25847" s="429">
        <v>14.255838999999998</v>
      </c>
    </row>
    <row r="25848" spans="1:6" x14ac:dyDescent="0.3">
      <c r="A25848" s="336">
        <v>81434</v>
      </c>
      <c r="B25848" s="2" t="s">
        <v>293</v>
      </c>
      <c r="C25848" s="429">
        <v>6.9436989999999996</v>
      </c>
      <c r="D25848" s="429">
        <v>0.87839800000000001</v>
      </c>
      <c r="E25848" s="429">
        <v>6.0653009999999998</v>
      </c>
      <c r="F25848" s="429">
        <v>26.633747</v>
      </c>
    </row>
    <row r="25849" spans="1:6" x14ac:dyDescent="0.3">
      <c r="A25849" s="336">
        <v>81435</v>
      </c>
      <c r="B25849" s="2" t="s">
        <v>293</v>
      </c>
      <c r="C25849" s="429">
        <v>6.5257100000000001</v>
      </c>
      <c r="D25849" s="429">
        <v>1.1233200000000001</v>
      </c>
      <c r="E25849" s="429">
        <v>5.4023900000000005</v>
      </c>
      <c r="F25849" s="429">
        <v>17.999716000000006</v>
      </c>
    </row>
    <row r="25850" spans="1:6" x14ac:dyDescent="0.3">
      <c r="A25850" s="336">
        <v>81501</v>
      </c>
      <c r="B25850" s="2" t="s">
        <v>295</v>
      </c>
      <c r="C25850" s="429">
        <v>10.310015</v>
      </c>
      <c r="D25850" s="429">
        <v>0.58631100000000003</v>
      </c>
      <c r="E25850" s="429">
        <v>9.7237039999999997</v>
      </c>
      <c r="F25850" s="429">
        <v>55.798946999999991</v>
      </c>
    </row>
    <row r="25851" spans="1:6" x14ac:dyDescent="0.3">
      <c r="A25851" s="336">
        <v>81503</v>
      </c>
      <c r="B25851" s="2" t="s">
        <v>293</v>
      </c>
      <c r="C25851" s="429">
        <v>9.8420880000000004</v>
      </c>
      <c r="D25851" s="429">
        <v>0.35935299999999998</v>
      </c>
      <c r="E25851" s="429">
        <v>9.4827349999999999</v>
      </c>
      <c r="F25851" s="429">
        <v>54.301939000000004</v>
      </c>
    </row>
    <row r="25852" spans="1:6" x14ac:dyDescent="0.3">
      <c r="A25852" s="336">
        <v>81504</v>
      </c>
      <c r="B25852" s="2" t="s">
        <v>295</v>
      </c>
      <c r="C25852" s="429">
        <v>10.084365999999999</v>
      </c>
      <c r="D25852" s="429">
        <v>0.63144699999999998</v>
      </c>
      <c r="E25852" s="429">
        <v>9.4529189999999996</v>
      </c>
      <c r="F25852" s="429">
        <v>54.032330000000009</v>
      </c>
    </row>
    <row r="25853" spans="1:6" x14ac:dyDescent="0.3">
      <c r="A25853" s="336">
        <v>81505</v>
      </c>
      <c r="B25853" s="2" t="s">
        <v>293</v>
      </c>
      <c r="C25853" s="429">
        <v>9.6596569999999993</v>
      </c>
      <c r="D25853" s="429">
        <v>0.38365899999999997</v>
      </c>
      <c r="E25853" s="429">
        <v>9.2759979999999995</v>
      </c>
      <c r="F25853" s="429">
        <v>52.637574999999998</v>
      </c>
    </row>
    <row r="25854" spans="1:6" x14ac:dyDescent="0.3">
      <c r="A25854" s="336">
        <v>81506</v>
      </c>
      <c r="B25854" s="2" t="s">
        <v>295</v>
      </c>
      <c r="C25854" s="429">
        <v>9.9664070000000002</v>
      </c>
      <c r="D25854" s="429">
        <v>0.66008800000000001</v>
      </c>
      <c r="E25854" s="429">
        <v>9.3063190000000002</v>
      </c>
      <c r="F25854" s="429">
        <v>52.958014999999996</v>
      </c>
    </row>
    <row r="25855" spans="1:6" x14ac:dyDescent="0.3">
      <c r="A25855" s="336">
        <v>81507</v>
      </c>
      <c r="B25855" s="2" t="s">
        <v>293</v>
      </c>
      <c r="C25855" s="429">
        <v>9.5157989999999995</v>
      </c>
      <c r="D25855" s="429">
        <v>0.39474799999999999</v>
      </c>
      <c r="E25855" s="429">
        <v>9.1210509999999996</v>
      </c>
      <c r="F25855" s="429">
        <v>50.980365999999997</v>
      </c>
    </row>
    <row r="25856" spans="1:6" x14ac:dyDescent="0.3">
      <c r="A25856" s="336">
        <v>81520</v>
      </c>
      <c r="B25856" s="2" t="s">
        <v>295</v>
      </c>
      <c r="C25856" s="429">
        <v>10.116695999999999</v>
      </c>
      <c r="D25856" s="429">
        <v>0.617726</v>
      </c>
      <c r="E25856" s="429">
        <v>9.4989699999999999</v>
      </c>
      <c r="F25856" s="429">
        <v>54.436461999999992</v>
      </c>
    </row>
    <row r="25857" spans="1:6" x14ac:dyDescent="0.3">
      <c r="A25857" s="336">
        <v>81521</v>
      </c>
      <c r="B25857" s="2" t="s">
        <v>293</v>
      </c>
      <c r="C25857" s="429">
        <v>9.4344509999999993</v>
      </c>
      <c r="D25857" s="429">
        <v>0.41154400000000002</v>
      </c>
      <c r="E25857" s="429">
        <v>9.022907</v>
      </c>
      <c r="F25857" s="429">
        <v>50.608233000000006</v>
      </c>
    </row>
    <row r="25858" spans="1:6" x14ac:dyDescent="0.3">
      <c r="A25858" s="336">
        <v>81522</v>
      </c>
      <c r="B25858" s="2" t="s">
        <v>293</v>
      </c>
      <c r="C25858" s="429">
        <v>8.6358650000000008</v>
      </c>
      <c r="D25858" s="429">
        <v>0.53311799999999998</v>
      </c>
      <c r="E25858" s="429">
        <v>8.1027470000000008</v>
      </c>
      <c r="F25858" s="429">
        <v>41.279366000000003</v>
      </c>
    </row>
    <row r="25859" spans="1:6" x14ac:dyDescent="0.3">
      <c r="A25859" s="336">
        <v>81523</v>
      </c>
      <c r="B25859" s="2" t="s">
        <v>293</v>
      </c>
      <c r="C25859" s="429">
        <v>8.9987820000000003</v>
      </c>
      <c r="D25859" s="429">
        <v>0.45802199999999998</v>
      </c>
      <c r="E25859" s="429">
        <v>8.5407600000000006</v>
      </c>
      <c r="F25859" s="429">
        <v>45.568123</v>
      </c>
    </row>
    <row r="25860" spans="1:6" x14ac:dyDescent="0.3">
      <c r="A25860" s="336">
        <v>81524</v>
      </c>
      <c r="B25860" s="2" t="s">
        <v>295</v>
      </c>
      <c r="C25860" s="429">
        <v>10.006741999999999</v>
      </c>
      <c r="D25860" s="429">
        <v>0.62846400000000002</v>
      </c>
      <c r="E25860" s="429">
        <v>9.3782779999999999</v>
      </c>
      <c r="F25860" s="429">
        <v>53.229998999999999</v>
      </c>
    </row>
    <row r="25861" spans="1:6" x14ac:dyDescent="0.3">
      <c r="A25861" s="336">
        <v>81525</v>
      </c>
      <c r="B25861" s="2" t="s">
        <v>295</v>
      </c>
      <c r="C25861" s="429">
        <v>9.9920740000000006</v>
      </c>
      <c r="D25861" s="429">
        <v>0.63545700000000005</v>
      </c>
      <c r="E25861" s="429">
        <v>9.356617</v>
      </c>
      <c r="F25861" s="429">
        <v>52.955099000000004</v>
      </c>
    </row>
    <row r="25862" spans="1:6" x14ac:dyDescent="0.3">
      <c r="A25862" s="336">
        <v>81526</v>
      </c>
      <c r="B25862" s="2" t="s">
        <v>293</v>
      </c>
      <c r="C25862" s="429">
        <v>9.3040260000000004</v>
      </c>
      <c r="D25862" s="429">
        <v>0.44925900000000002</v>
      </c>
      <c r="E25862" s="429">
        <v>8.8547670000000007</v>
      </c>
      <c r="F25862" s="429">
        <v>49.240637999999997</v>
      </c>
    </row>
    <row r="25863" spans="1:6" x14ac:dyDescent="0.3">
      <c r="A25863" s="336">
        <v>81527</v>
      </c>
      <c r="B25863" s="2" t="s">
        <v>293</v>
      </c>
      <c r="C25863" s="429">
        <v>9.1381189999999997</v>
      </c>
      <c r="D25863" s="429">
        <v>0.45558100000000001</v>
      </c>
      <c r="E25863" s="429">
        <v>8.6825379999999992</v>
      </c>
      <c r="F25863" s="429">
        <v>47.449324999999988</v>
      </c>
    </row>
    <row r="25864" spans="1:6" x14ac:dyDescent="0.3">
      <c r="A25864" s="336">
        <v>81601</v>
      </c>
      <c r="B25864" s="2" t="s">
        <v>293</v>
      </c>
      <c r="C25864" s="429">
        <v>6.8439319999999997</v>
      </c>
      <c r="D25864" s="429">
        <v>0.99813200000000002</v>
      </c>
      <c r="E25864" s="429">
        <v>5.8457999999999997</v>
      </c>
      <c r="F25864" s="429">
        <v>26.850585000000009</v>
      </c>
    </row>
    <row r="25865" spans="1:6" x14ac:dyDescent="0.3">
      <c r="A25865" s="336">
        <v>81610</v>
      </c>
      <c r="B25865" s="2" t="s">
        <v>295</v>
      </c>
      <c r="C25865" s="429">
        <v>8.6777010000000008</v>
      </c>
      <c r="D25865" s="429">
        <v>0.80845199999999995</v>
      </c>
      <c r="E25865" s="429">
        <v>7.8692490000000008</v>
      </c>
      <c r="F25865" s="429">
        <v>41.065950999999991</v>
      </c>
    </row>
    <row r="25866" spans="1:6" x14ac:dyDescent="0.3">
      <c r="A25866" s="336">
        <v>81611</v>
      </c>
      <c r="B25866" s="2" t="s">
        <v>293</v>
      </c>
      <c r="C25866" s="429">
        <v>5.915699</v>
      </c>
      <c r="D25866" s="429">
        <v>1.132385</v>
      </c>
      <c r="E25866" s="429">
        <v>4.7833139999999998</v>
      </c>
      <c r="F25866" s="429">
        <v>18.685575000000004</v>
      </c>
    </row>
    <row r="25867" spans="1:6" x14ac:dyDescent="0.3">
      <c r="A25867" s="336">
        <v>81615</v>
      </c>
      <c r="B25867" s="2" t="s">
        <v>293</v>
      </c>
      <c r="C25867" s="429">
        <v>6.5580910000000001</v>
      </c>
      <c r="D25867" s="429">
        <v>0.98203399999999996</v>
      </c>
      <c r="E25867" s="429">
        <v>5.5760570000000005</v>
      </c>
      <c r="F25867" s="429">
        <v>24.509795999999998</v>
      </c>
    </row>
    <row r="25868" spans="1:6" x14ac:dyDescent="0.3">
      <c r="A25868" s="336">
        <v>81620</v>
      </c>
      <c r="B25868" s="2" t="s">
        <v>293</v>
      </c>
      <c r="C25868" s="429">
        <v>6.1367010000000004</v>
      </c>
      <c r="D25868" s="429">
        <v>1.042578</v>
      </c>
      <c r="E25868" s="429">
        <v>5.0941230000000006</v>
      </c>
      <c r="F25868" s="429">
        <v>24.588061</v>
      </c>
    </row>
    <row r="25869" spans="1:6" x14ac:dyDescent="0.3">
      <c r="A25869" s="336">
        <v>81621</v>
      </c>
      <c r="B25869" s="2" t="s">
        <v>293</v>
      </c>
      <c r="C25869" s="429">
        <v>6.3694649999999999</v>
      </c>
      <c r="D25869" s="429">
        <v>1.0261499999999999</v>
      </c>
      <c r="E25869" s="429">
        <v>5.3433150000000005</v>
      </c>
      <c r="F25869" s="429">
        <v>23.675691000000004</v>
      </c>
    </row>
    <row r="25870" spans="1:6" x14ac:dyDescent="0.3">
      <c r="A25870" s="336">
        <v>81623</v>
      </c>
      <c r="B25870" s="2" t="s">
        <v>293</v>
      </c>
      <c r="C25870" s="429">
        <v>6.763115</v>
      </c>
      <c r="D25870" s="429">
        <v>0.97907699999999998</v>
      </c>
      <c r="E25870" s="429">
        <v>5.7840379999999998</v>
      </c>
      <c r="F25870" s="429">
        <v>25.31913200000001</v>
      </c>
    </row>
    <row r="25871" spans="1:6" x14ac:dyDescent="0.3">
      <c r="A25871" s="336">
        <v>81624</v>
      </c>
      <c r="B25871" s="2" t="s">
        <v>293</v>
      </c>
      <c r="C25871" s="429">
        <v>7.4407269999999999</v>
      </c>
      <c r="D25871" s="429">
        <v>0.82277199999999995</v>
      </c>
      <c r="E25871" s="429">
        <v>6.6179550000000003</v>
      </c>
      <c r="F25871" s="429">
        <v>31.199765000000006</v>
      </c>
    </row>
    <row r="25872" spans="1:6" x14ac:dyDescent="0.3">
      <c r="A25872" s="336">
        <v>81625</v>
      </c>
      <c r="B25872" s="2" t="s">
        <v>295</v>
      </c>
      <c r="C25872" s="429">
        <v>8.2437210000000007</v>
      </c>
      <c r="D25872" s="429">
        <v>1.0303100000000001</v>
      </c>
      <c r="E25872" s="429">
        <v>7.2134110000000007</v>
      </c>
      <c r="F25872" s="429">
        <v>35.872006999999996</v>
      </c>
    </row>
    <row r="25873" spans="1:6" x14ac:dyDescent="0.3">
      <c r="A25873" s="336">
        <v>81630</v>
      </c>
      <c r="B25873" s="2" t="s">
        <v>293</v>
      </c>
      <c r="C25873" s="429">
        <v>8.4160280000000007</v>
      </c>
      <c r="D25873" s="429">
        <v>0.59900200000000003</v>
      </c>
      <c r="E25873" s="429">
        <v>7.8170260000000003</v>
      </c>
      <c r="F25873" s="429">
        <v>41.675877999999997</v>
      </c>
    </row>
    <row r="25874" spans="1:6" x14ac:dyDescent="0.3">
      <c r="A25874" s="336">
        <v>81631</v>
      </c>
      <c r="B25874" s="2" t="s">
        <v>293</v>
      </c>
      <c r="C25874" s="429">
        <v>6.411435</v>
      </c>
      <c r="D25874" s="429">
        <v>1.012472</v>
      </c>
      <c r="E25874" s="429">
        <v>5.3989630000000002</v>
      </c>
      <c r="F25874" s="429">
        <v>25.867774000000004</v>
      </c>
    </row>
    <row r="25875" spans="1:6" x14ac:dyDescent="0.3">
      <c r="A25875" s="336">
        <v>81632</v>
      </c>
      <c r="B25875" s="2" t="s">
        <v>293</v>
      </c>
      <c r="C25875" s="429">
        <v>6.3475669999999997</v>
      </c>
      <c r="D25875" s="429">
        <v>1.0060579999999999</v>
      </c>
      <c r="E25875" s="429">
        <v>5.3415090000000003</v>
      </c>
      <c r="F25875" s="429">
        <v>25.983181000000005</v>
      </c>
    </row>
    <row r="25876" spans="1:6" x14ac:dyDescent="0.3">
      <c r="A25876" s="336">
        <v>81633</v>
      </c>
      <c r="B25876" s="2" t="s">
        <v>295</v>
      </c>
      <c r="C25876" s="429">
        <v>8.7542919999999995</v>
      </c>
      <c r="D25876" s="429">
        <v>0.905941</v>
      </c>
      <c r="E25876" s="429">
        <v>7.8483509999999992</v>
      </c>
      <c r="F25876" s="429">
        <v>41.243371000000003</v>
      </c>
    </row>
    <row r="25877" spans="1:6" x14ac:dyDescent="0.3">
      <c r="A25877" s="336">
        <v>81635</v>
      </c>
      <c r="B25877" s="2" t="s">
        <v>293</v>
      </c>
      <c r="C25877" s="429">
        <v>7.8500230000000002</v>
      </c>
      <c r="D25877" s="429">
        <v>0.77129000000000003</v>
      </c>
      <c r="E25877" s="429">
        <v>7.0787329999999997</v>
      </c>
      <c r="F25877" s="429">
        <v>36.113389999999995</v>
      </c>
    </row>
    <row r="25878" spans="1:6" x14ac:dyDescent="0.3">
      <c r="A25878" s="336">
        <v>81637</v>
      </c>
      <c r="B25878" s="2" t="s">
        <v>293</v>
      </c>
      <c r="C25878" s="429">
        <v>6.4912910000000004</v>
      </c>
      <c r="D25878" s="429">
        <v>1.0492520000000001</v>
      </c>
      <c r="E25878" s="429">
        <v>5.4420390000000003</v>
      </c>
      <c r="F25878" s="429">
        <v>25.083533000000003</v>
      </c>
    </row>
    <row r="25879" spans="1:6" x14ac:dyDescent="0.3">
      <c r="A25879" s="336">
        <v>81638</v>
      </c>
      <c r="B25879" s="2" t="s">
        <v>295</v>
      </c>
      <c r="C25879" s="429">
        <v>8.0747490000000006</v>
      </c>
      <c r="D25879" s="429">
        <v>1.2083429999999999</v>
      </c>
      <c r="E25879" s="429">
        <v>6.8664060000000005</v>
      </c>
      <c r="F25879" s="429">
        <v>33.191661000000003</v>
      </c>
    </row>
    <row r="25880" spans="1:6" x14ac:dyDescent="0.3">
      <c r="A25880" s="336">
        <v>81639</v>
      </c>
      <c r="B25880" s="2" t="s">
        <v>295</v>
      </c>
      <c r="C25880" s="429">
        <v>7.483867</v>
      </c>
      <c r="D25880" s="429">
        <v>1.2033320000000001</v>
      </c>
      <c r="E25880" s="429">
        <v>6.2805350000000004</v>
      </c>
      <c r="F25880" s="429">
        <v>28.663162000000007</v>
      </c>
    </row>
    <row r="25881" spans="1:6" x14ac:dyDescent="0.3">
      <c r="A25881" s="336">
        <v>81640</v>
      </c>
      <c r="B25881" s="2" t="s">
        <v>295</v>
      </c>
      <c r="C25881" s="429">
        <v>8.5080770000000001</v>
      </c>
      <c r="D25881" s="429">
        <v>0.816438</v>
      </c>
      <c r="E25881" s="429">
        <v>7.6916390000000003</v>
      </c>
      <c r="F25881" s="429">
        <v>39.735095999999999</v>
      </c>
    </row>
    <row r="25882" spans="1:6" x14ac:dyDescent="0.3">
      <c r="A25882" s="336">
        <v>81641</v>
      </c>
      <c r="B25882" s="2" t="s">
        <v>295</v>
      </c>
      <c r="C25882" s="429">
        <v>7.6787989999999997</v>
      </c>
      <c r="D25882" s="429">
        <v>1.343143</v>
      </c>
      <c r="E25882" s="429">
        <v>6.3356560000000002</v>
      </c>
      <c r="F25882" s="429">
        <v>30.318959000000003</v>
      </c>
    </row>
    <row r="25883" spans="1:6" x14ac:dyDescent="0.3">
      <c r="A25883" s="336">
        <v>81642</v>
      </c>
      <c r="B25883" s="2" t="s">
        <v>293</v>
      </c>
      <c r="C25883" s="429">
        <v>5.7827830000000002</v>
      </c>
      <c r="D25883" s="429">
        <v>1.151095</v>
      </c>
      <c r="E25883" s="429">
        <v>4.6316880000000005</v>
      </c>
      <c r="F25883" s="429">
        <v>19.332354000000002</v>
      </c>
    </row>
    <row r="25884" spans="1:6" x14ac:dyDescent="0.3">
      <c r="A25884" s="336">
        <v>81643</v>
      </c>
      <c r="B25884" s="2" t="s">
        <v>293</v>
      </c>
      <c r="C25884" s="429">
        <v>7.9149880000000001</v>
      </c>
      <c r="D25884" s="429">
        <v>0.689971</v>
      </c>
      <c r="E25884" s="429">
        <v>7.2250170000000002</v>
      </c>
      <c r="F25884" s="429">
        <v>35.587144000000002</v>
      </c>
    </row>
    <row r="25885" spans="1:6" x14ac:dyDescent="0.3">
      <c r="A25885" s="336">
        <v>81647</v>
      </c>
      <c r="B25885" s="2" t="s">
        <v>293</v>
      </c>
      <c r="C25885" s="429">
        <v>7.2329790000000003</v>
      </c>
      <c r="D25885" s="429">
        <v>0.96032200000000001</v>
      </c>
      <c r="E25885" s="429">
        <v>6.2726570000000006</v>
      </c>
      <c r="F25885" s="429">
        <v>30.009185000000002</v>
      </c>
    </row>
    <row r="25886" spans="1:6" x14ac:dyDescent="0.3">
      <c r="A25886" s="336">
        <v>81648</v>
      </c>
      <c r="B25886" s="2" t="s">
        <v>295</v>
      </c>
      <c r="C25886" s="429">
        <v>8.8985909999999997</v>
      </c>
      <c r="D25886" s="429">
        <v>0.860985</v>
      </c>
      <c r="E25886" s="429">
        <v>8.0376060000000003</v>
      </c>
      <c r="F25886" s="429">
        <v>42.726312999999998</v>
      </c>
    </row>
    <row r="25887" spans="1:6" x14ac:dyDescent="0.3">
      <c r="A25887" s="336">
        <v>81650</v>
      </c>
      <c r="B25887" s="2" t="s">
        <v>295</v>
      </c>
      <c r="C25887" s="429">
        <v>8.2254970000000007</v>
      </c>
      <c r="D25887" s="429">
        <v>1.1946479999999999</v>
      </c>
      <c r="E25887" s="429">
        <v>7.0308490000000008</v>
      </c>
      <c r="F25887" s="429">
        <v>35.952886999999997</v>
      </c>
    </row>
    <row r="25888" spans="1:6" x14ac:dyDescent="0.3">
      <c r="A25888" s="336">
        <v>81652</v>
      </c>
      <c r="B25888" s="2" t="s">
        <v>293</v>
      </c>
      <c r="C25888" s="429">
        <v>7.924957</v>
      </c>
      <c r="D25888" s="429">
        <v>0.83372100000000005</v>
      </c>
      <c r="E25888" s="429">
        <v>7.0912360000000003</v>
      </c>
      <c r="F25888" s="429">
        <v>36.551550999999996</v>
      </c>
    </row>
    <row r="25889" spans="1:6" x14ac:dyDescent="0.3">
      <c r="A25889" s="336">
        <v>81653</v>
      </c>
      <c r="B25889" s="2" t="s">
        <v>295</v>
      </c>
      <c r="C25889" s="429">
        <v>7.9292210000000001</v>
      </c>
      <c r="D25889" s="429">
        <v>1.0001180000000001</v>
      </c>
      <c r="E25889" s="429">
        <v>6.9291029999999996</v>
      </c>
      <c r="F25889" s="429">
        <v>33.632857999999999</v>
      </c>
    </row>
    <row r="25890" spans="1:6" x14ac:dyDescent="0.3">
      <c r="A25890" s="336">
        <v>81654</v>
      </c>
      <c r="B25890" s="2" t="s">
        <v>293</v>
      </c>
      <c r="C25890" s="429">
        <v>6.3937189999999999</v>
      </c>
      <c r="D25890" s="429">
        <v>1.032335</v>
      </c>
      <c r="E25890" s="429">
        <v>5.3613840000000001</v>
      </c>
      <c r="F25890" s="429">
        <v>22.232600000000005</v>
      </c>
    </row>
    <row r="25891" spans="1:6" x14ac:dyDescent="0.3">
      <c r="A25891" s="336">
        <v>81657</v>
      </c>
      <c r="B25891" s="2" t="s">
        <v>293</v>
      </c>
      <c r="C25891" s="429">
        <v>5.8707779999999996</v>
      </c>
      <c r="D25891" s="429">
        <v>1.122045</v>
      </c>
      <c r="E25891" s="429">
        <v>4.7487329999999996</v>
      </c>
      <c r="F25891" s="429">
        <v>22.276444999999999</v>
      </c>
    </row>
    <row r="25892" spans="1:6" x14ac:dyDescent="0.3">
      <c r="A25892" s="336">
        <v>82001</v>
      </c>
      <c r="B25892" s="2" t="s">
        <v>295</v>
      </c>
      <c r="C25892" s="429">
        <v>7.6696249999999999</v>
      </c>
      <c r="D25892" s="429">
        <v>1.8592930000000001</v>
      </c>
      <c r="E25892" s="429">
        <v>5.8103319999999998</v>
      </c>
      <c r="F25892" s="429">
        <v>36.873803999999993</v>
      </c>
    </row>
    <row r="25893" spans="1:6" x14ac:dyDescent="0.3">
      <c r="A25893" s="336">
        <v>82005</v>
      </c>
      <c r="B25893" s="2" t="s">
        <v>295</v>
      </c>
      <c r="C25893" s="429">
        <v>7.5861989999999997</v>
      </c>
      <c r="D25893" s="429">
        <v>1.8511329999999999</v>
      </c>
      <c r="E25893" s="429">
        <v>5.7350659999999998</v>
      </c>
      <c r="F25893" s="429">
        <v>36.456499999999998</v>
      </c>
    </row>
    <row r="25894" spans="1:6" x14ac:dyDescent="0.3">
      <c r="A25894" s="336">
        <v>82007</v>
      </c>
      <c r="B25894" s="2" t="s">
        <v>295</v>
      </c>
      <c r="C25894" s="429">
        <v>7.5650089999999999</v>
      </c>
      <c r="D25894" s="429">
        <v>1.881257</v>
      </c>
      <c r="E25894" s="429">
        <v>5.6837520000000001</v>
      </c>
      <c r="F25894" s="429">
        <v>36.004545999999998</v>
      </c>
    </row>
    <row r="25895" spans="1:6" x14ac:dyDescent="0.3">
      <c r="A25895" s="336">
        <v>82009</v>
      </c>
      <c r="B25895" s="2" t="s">
        <v>295</v>
      </c>
      <c r="C25895" s="429">
        <v>7.6520359999999998</v>
      </c>
      <c r="D25895" s="429">
        <v>1.8177000000000001</v>
      </c>
      <c r="E25895" s="429">
        <v>5.8343359999999995</v>
      </c>
      <c r="F25895" s="429">
        <v>36.352399000000005</v>
      </c>
    </row>
    <row r="25896" spans="1:6" x14ac:dyDescent="0.3">
      <c r="A25896" s="336">
        <v>82050</v>
      </c>
      <c r="B25896" s="2" t="s">
        <v>295</v>
      </c>
      <c r="C25896" s="429">
        <v>7.9685879999999996</v>
      </c>
      <c r="D25896" s="429">
        <v>2.0799280000000002</v>
      </c>
      <c r="E25896" s="429">
        <v>5.8886599999999998</v>
      </c>
      <c r="F25896" s="429">
        <v>36.888338000000005</v>
      </c>
    </row>
    <row r="25897" spans="1:6" x14ac:dyDescent="0.3">
      <c r="A25897" s="336">
        <v>82051</v>
      </c>
      <c r="B25897" s="2" t="s">
        <v>295</v>
      </c>
      <c r="C25897" s="429">
        <v>7.4414360000000004</v>
      </c>
      <c r="D25897" s="429">
        <v>1.3273299999999999</v>
      </c>
      <c r="E25897" s="429">
        <v>6.1141060000000005</v>
      </c>
      <c r="F25897" s="429">
        <v>35.945224999999994</v>
      </c>
    </row>
    <row r="25898" spans="1:6" x14ac:dyDescent="0.3">
      <c r="A25898" s="336">
        <v>82052</v>
      </c>
      <c r="B25898" s="2" t="s">
        <v>295</v>
      </c>
      <c r="C25898" s="429">
        <v>6.9612550000000004</v>
      </c>
      <c r="D25898" s="429">
        <v>1.6339630000000001</v>
      </c>
      <c r="E25898" s="429">
        <v>5.3272919999999999</v>
      </c>
      <c r="F25898" s="429">
        <v>32.103665999999997</v>
      </c>
    </row>
    <row r="25899" spans="1:6" x14ac:dyDescent="0.3">
      <c r="A25899" s="336">
        <v>82053</v>
      </c>
      <c r="B25899" s="2" t="s">
        <v>295</v>
      </c>
      <c r="C25899" s="429">
        <v>7.9215179999999998</v>
      </c>
      <c r="D25899" s="429">
        <v>2.064454</v>
      </c>
      <c r="E25899" s="429">
        <v>5.8570639999999994</v>
      </c>
      <c r="F25899" s="429">
        <v>37.156452000000002</v>
      </c>
    </row>
    <row r="25900" spans="1:6" x14ac:dyDescent="0.3">
      <c r="A25900" s="336">
        <v>82054</v>
      </c>
      <c r="B25900" s="2" t="s">
        <v>295</v>
      </c>
      <c r="C25900" s="429">
        <v>7.9667450000000004</v>
      </c>
      <c r="D25900" s="429">
        <v>2.0737410000000001</v>
      </c>
      <c r="E25900" s="429">
        <v>5.8930040000000004</v>
      </c>
      <c r="F25900" s="429">
        <v>37.775200000000005</v>
      </c>
    </row>
    <row r="25901" spans="1:6" x14ac:dyDescent="0.3">
      <c r="A25901" s="336">
        <v>82055</v>
      </c>
      <c r="B25901" s="2" t="s">
        <v>295</v>
      </c>
      <c r="C25901" s="429">
        <v>6.5213029999999996</v>
      </c>
      <c r="D25901" s="429">
        <v>1.2172130000000001</v>
      </c>
      <c r="E25901" s="429">
        <v>5.3040899999999995</v>
      </c>
      <c r="F25901" s="429">
        <v>27.251492000000002</v>
      </c>
    </row>
    <row r="25902" spans="1:6" x14ac:dyDescent="0.3">
      <c r="A25902" s="336">
        <v>82058</v>
      </c>
      <c r="B25902" s="2" t="s">
        <v>295</v>
      </c>
      <c r="C25902" s="429">
        <v>7.4719600000000002</v>
      </c>
      <c r="D25902" s="429">
        <v>1.1957770000000001</v>
      </c>
      <c r="E25902" s="429">
        <v>6.2761829999999996</v>
      </c>
      <c r="F25902" s="429">
        <v>35.261848000000001</v>
      </c>
    </row>
    <row r="25903" spans="1:6" x14ac:dyDescent="0.3">
      <c r="A25903" s="336">
        <v>82063</v>
      </c>
      <c r="B25903" s="2" t="s">
        <v>295</v>
      </c>
      <c r="C25903" s="429">
        <v>6.7315680000000002</v>
      </c>
      <c r="D25903" s="429">
        <v>1.296948</v>
      </c>
      <c r="E25903" s="429">
        <v>5.4346200000000007</v>
      </c>
      <c r="F25903" s="429">
        <v>28.842295999999994</v>
      </c>
    </row>
    <row r="25904" spans="1:6" x14ac:dyDescent="0.3">
      <c r="A25904" s="336">
        <v>82070</v>
      </c>
      <c r="B25904" s="2" t="s">
        <v>295</v>
      </c>
      <c r="C25904" s="429">
        <v>7.0146870000000003</v>
      </c>
      <c r="D25904" s="429">
        <v>1.351275</v>
      </c>
      <c r="E25904" s="429">
        <v>5.6634120000000001</v>
      </c>
      <c r="F25904" s="429">
        <v>32.172482000000002</v>
      </c>
    </row>
    <row r="25905" spans="1:6" x14ac:dyDescent="0.3">
      <c r="A25905" s="336">
        <v>82071</v>
      </c>
      <c r="B25905" s="2" t="s">
        <v>295</v>
      </c>
      <c r="C25905" s="429">
        <v>7.2790169999999996</v>
      </c>
      <c r="D25905" s="429">
        <v>1.467455</v>
      </c>
      <c r="E25905" s="429">
        <v>5.8115619999999995</v>
      </c>
      <c r="F25905" s="429">
        <v>35.324961999999999</v>
      </c>
    </row>
    <row r="25906" spans="1:6" x14ac:dyDescent="0.3">
      <c r="A25906" s="336">
        <v>82072</v>
      </c>
      <c r="B25906" s="2" t="s">
        <v>295</v>
      </c>
      <c r="C25906" s="429">
        <v>7.1987839999999998</v>
      </c>
      <c r="D25906" s="429">
        <v>1.504254</v>
      </c>
      <c r="E25906" s="429">
        <v>5.6945300000000003</v>
      </c>
      <c r="F25906" s="429">
        <v>34.445639</v>
      </c>
    </row>
    <row r="25907" spans="1:6" x14ac:dyDescent="0.3">
      <c r="A25907" s="336">
        <v>82081</v>
      </c>
      <c r="B25907" s="2" t="s">
        <v>295</v>
      </c>
      <c r="C25907" s="429">
        <v>7.9419500000000003</v>
      </c>
      <c r="D25907" s="429">
        <v>1.922938</v>
      </c>
      <c r="E25907" s="429">
        <v>6.019012</v>
      </c>
      <c r="F25907" s="429">
        <v>37.458208000000006</v>
      </c>
    </row>
    <row r="25908" spans="1:6" x14ac:dyDescent="0.3">
      <c r="A25908" s="336">
        <v>82082</v>
      </c>
      <c r="B25908" s="2" t="s">
        <v>295</v>
      </c>
      <c r="C25908" s="429">
        <v>7.9846839999999997</v>
      </c>
      <c r="D25908" s="429">
        <v>2.2170079999999999</v>
      </c>
      <c r="E25908" s="429">
        <v>5.7676759999999998</v>
      </c>
      <c r="F25908" s="429">
        <v>36.870247000000006</v>
      </c>
    </row>
    <row r="25909" spans="1:6" x14ac:dyDescent="0.3">
      <c r="A25909" s="336">
        <v>82083</v>
      </c>
      <c r="B25909" s="2" t="s">
        <v>295</v>
      </c>
      <c r="C25909" s="429">
        <v>7.2536160000000001</v>
      </c>
      <c r="D25909" s="429">
        <v>1.0742370000000001</v>
      </c>
      <c r="E25909" s="429">
        <v>6.179379</v>
      </c>
      <c r="F25909" s="429">
        <v>33.713256999999999</v>
      </c>
    </row>
    <row r="25910" spans="1:6" x14ac:dyDescent="0.3">
      <c r="A25910" s="336">
        <v>82084</v>
      </c>
      <c r="B25910" s="2" t="s">
        <v>295</v>
      </c>
      <c r="C25910" s="429">
        <v>6.9950060000000001</v>
      </c>
      <c r="D25910" s="429">
        <v>1.6847529999999999</v>
      </c>
      <c r="E25910" s="429">
        <v>5.3102530000000003</v>
      </c>
      <c r="F25910" s="429">
        <v>31.908486000000003</v>
      </c>
    </row>
    <row r="25911" spans="1:6" x14ac:dyDescent="0.3">
      <c r="A25911" s="336">
        <v>82190</v>
      </c>
      <c r="B25911" s="2" t="s">
        <v>295</v>
      </c>
      <c r="C25911" s="429">
        <v>6.5832810000000004</v>
      </c>
      <c r="D25911" s="429">
        <v>1.3352710000000001</v>
      </c>
      <c r="E25911" s="429">
        <v>5.2480100000000007</v>
      </c>
      <c r="F25911" s="429">
        <v>17.546294000000003</v>
      </c>
    </row>
    <row r="25912" spans="1:6" x14ac:dyDescent="0.3">
      <c r="A25912" s="336">
        <v>82201</v>
      </c>
      <c r="B25912" s="2" t="s">
        <v>295</v>
      </c>
      <c r="C25912" s="429">
        <v>8.1094369999999998</v>
      </c>
      <c r="D25912" s="429">
        <v>1.4575979999999999</v>
      </c>
      <c r="E25912" s="429">
        <v>6.6518389999999998</v>
      </c>
      <c r="F25912" s="429">
        <v>39.686886000000001</v>
      </c>
    </row>
    <row r="25913" spans="1:6" x14ac:dyDescent="0.3">
      <c r="A25913" s="336">
        <v>82210</v>
      </c>
      <c r="B25913" s="2" t="s">
        <v>295</v>
      </c>
      <c r="C25913" s="429">
        <v>7.9450120000000002</v>
      </c>
      <c r="D25913" s="429">
        <v>1.6911449999999999</v>
      </c>
      <c r="E25913" s="429">
        <v>6.2538670000000005</v>
      </c>
      <c r="F25913" s="429">
        <v>37.823996000000001</v>
      </c>
    </row>
    <row r="25914" spans="1:6" x14ac:dyDescent="0.3">
      <c r="A25914" s="336">
        <v>82212</v>
      </c>
      <c r="B25914" s="2" t="s">
        <v>295</v>
      </c>
      <c r="C25914" s="429">
        <v>8.2369730000000008</v>
      </c>
      <c r="D25914" s="429">
        <v>1.460188</v>
      </c>
      <c r="E25914" s="429">
        <v>6.7767850000000003</v>
      </c>
      <c r="F25914" s="429">
        <v>40.292289000000004</v>
      </c>
    </row>
    <row r="25915" spans="1:6" x14ac:dyDescent="0.3">
      <c r="A25915" s="336">
        <v>82213</v>
      </c>
      <c r="B25915" s="2" t="s">
        <v>295</v>
      </c>
      <c r="C25915" s="429">
        <v>8.1013909999999996</v>
      </c>
      <c r="D25915" s="429">
        <v>1.361218</v>
      </c>
      <c r="E25915" s="429">
        <v>6.7401729999999995</v>
      </c>
      <c r="F25915" s="429">
        <v>38.748296999999994</v>
      </c>
    </row>
    <row r="25916" spans="1:6" x14ac:dyDescent="0.3">
      <c r="A25916" s="336">
        <v>82214</v>
      </c>
      <c r="B25916" s="2" t="s">
        <v>295</v>
      </c>
      <c r="C25916" s="429">
        <v>8.2718229999999995</v>
      </c>
      <c r="D25916" s="429">
        <v>1.413373</v>
      </c>
      <c r="E25916" s="429">
        <v>6.8584499999999995</v>
      </c>
      <c r="F25916" s="429">
        <v>40.715223000000002</v>
      </c>
    </row>
    <row r="25917" spans="1:6" x14ac:dyDescent="0.3">
      <c r="A25917" s="336">
        <v>82215</v>
      </c>
      <c r="B25917" s="2" t="s">
        <v>295</v>
      </c>
      <c r="C25917" s="429">
        <v>8.1243850000000002</v>
      </c>
      <c r="D25917" s="429">
        <v>1.393613</v>
      </c>
      <c r="E25917" s="429">
        <v>6.730772</v>
      </c>
      <c r="F25917" s="429">
        <v>39.429058000000005</v>
      </c>
    </row>
    <row r="25918" spans="1:6" x14ac:dyDescent="0.3">
      <c r="A25918" s="336">
        <v>82217</v>
      </c>
      <c r="B25918" s="2" t="s">
        <v>295</v>
      </c>
      <c r="C25918" s="429">
        <v>8.166506</v>
      </c>
      <c r="D25918" s="429">
        <v>1.830298</v>
      </c>
      <c r="E25918" s="429">
        <v>6.3362080000000001</v>
      </c>
      <c r="F25918" s="429">
        <v>38.49682</v>
      </c>
    </row>
    <row r="25919" spans="1:6" x14ac:dyDescent="0.3">
      <c r="A25919" s="336">
        <v>82219</v>
      </c>
      <c r="B25919" s="2" t="s">
        <v>295</v>
      </c>
      <c r="C25919" s="429">
        <v>8.0309000000000008</v>
      </c>
      <c r="D25919" s="429">
        <v>1.567394</v>
      </c>
      <c r="E25919" s="429">
        <v>6.4635060000000006</v>
      </c>
      <c r="F25919" s="429">
        <v>37.374321000000009</v>
      </c>
    </row>
    <row r="25920" spans="1:6" x14ac:dyDescent="0.3">
      <c r="A25920" s="336">
        <v>82221</v>
      </c>
      <c r="B25920" s="2" t="s">
        <v>295</v>
      </c>
      <c r="C25920" s="429">
        <v>8.0846610000000005</v>
      </c>
      <c r="D25920" s="429">
        <v>1.9091290000000001</v>
      </c>
      <c r="E25920" s="429">
        <v>6.1755320000000005</v>
      </c>
      <c r="F25920" s="429">
        <v>37.965189000000009</v>
      </c>
    </row>
    <row r="25921" spans="1:6" x14ac:dyDescent="0.3">
      <c r="A25921" s="336">
        <v>82222</v>
      </c>
      <c r="B25921" s="2" t="s">
        <v>295</v>
      </c>
      <c r="C25921" s="429">
        <v>8.1779159999999997</v>
      </c>
      <c r="D25921" s="429">
        <v>1.599518</v>
      </c>
      <c r="E25921" s="429">
        <v>6.578398</v>
      </c>
      <c r="F25921" s="429">
        <v>36.280011999999999</v>
      </c>
    </row>
    <row r="25922" spans="1:6" x14ac:dyDescent="0.3">
      <c r="A25922" s="336">
        <v>82223</v>
      </c>
      <c r="B25922" s="2" t="s">
        <v>295</v>
      </c>
      <c r="C25922" s="429">
        <v>8.255846</v>
      </c>
      <c r="D25922" s="429">
        <v>1.608177</v>
      </c>
      <c r="E25922" s="429">
        <v>6.6476690000000005</v>
      </c>
      <c r="F25922" s="429">
        <v>39.343547999999991</v>
      </c>
    </row>
    <row r="25923" spans="1:6" x14ac:dyDescent="0.3">
      <c r="A25923" s="336">
        <v>82224</v>
      </c>
      <c r="B25923" s="2" t="s">
        <v>295</v>
      </c>
      <c r="C25923" s="429">
        <v>8.0695999999999994</v>
      </c>
      <c r="D25923" s="429">
        <v>1.447667</v>
      </c>
      <c r="E25923" s="429">
        <v>6.6219329999999994</v>
      </c>
      <c r="F25923" s="429">
        <v>36.369543999999991</v>
      </c>
    </row>
    <row r="25924" spans="1:6" x14ac:dyDescent="0.3">
      <c r="A25924" s="336">
        <v>82225</v>
      </c>
      <c r="B25924" s="2" t="s">
        <v>295</v>
      </c>
      <c r="C25924" s="429">
        <v>7.8921479999999997</v>
      </c>
      <c r="D25924" s="429">
        <v>1.638897</v>
      </c>
      <c r="E25924" s="429">
        <v>6.2532509999999997</v>
      </c>
      <c r="F25924" s="429">
        <v>34.655970999999994</v>
      </c>
    </row>
    <row r="25925" spans="1:6" x14ac:dyDescent="0.3">
      <c r="A25925" s="336">
        <v>82227</v>
      </c>
      <c r="B25925" s="2" t="s">
        <v>295</v>
      </c>
      <c r="C25925" s="429">
        <v>7.9130630000000002</v>
      </c>
      <c r="D25925" s="429">
        <v>1.4766729999999999</v>
      </c>
      <c r="E25925" s="429">
        <v>6.4363900000000003</v>
      </c>
      <c r="F25925" s="429">
        <v>35.828143999999995</v>
      </c>
    </row>
    <row r="25926" spans="1:6" x14ac:dyDescent="0.3">
      <c r="A25926" s="336">
        <v>82229</v>
      </c>
      <c r="B25926" s="2" t="s">
        <v>295</v>
      </c>
      <c r="C25926" s="429">
        <v>8.1232629999999997</v>
      </c>
      <c r="D25926" s="429">
        <v>1.373704</v>
      </c>
      <c r="E25926" s="429">
        <v>6.7495589999999996</v>
      </c>
      <c r="F25926" s="429">
        <v>37.272253999999997</v>
      </c>
    </row>
    <row r="25927" spans="1:6" x14ac:dyDescent="0.3">
      <c r="A25927" s="336">
        <v>82240</v>
      </c>
      <c r="B25927" s="2" t="s">
        <v>295</v>
      </c>
      <c r="C25927" s="429">
        <v>8.2919820000000009</v>
      </c>
      <c r="D25927" s="429">
        <v>1.7132620000000001</v>
      </c>
      <c r="E25927" s="429">
        <v>6.5787200000000006</v>
      </c>
      <c r="F25927" s="429">
        <v>39.21173000000001</v>
      </c>
    </row>
    <row r="25928" spans="1:6" x14ac:dyDescent="0.3">
      <c r="A25928" s="336">
        <v>82242</v>
      </c>
      <c r="B25928" s="2" t="s">
        <v>295</v>
      </c>
      <c r="C25928" s="429">
        <v>7.8508680000000002</v>
      </c>
      <c r="D25928" s="429">
        <v>1.700995</v>
      </c>
      <c r="E25928" s="429">
        <v>6.1498730000000004</v>
      </c>
      <c r="F25928" s="429">
        <v>33.855141999999994</v>
      </c>
    </row>
    <row r="25929" spans="1:6" x14ac:dyDescent="0.3">
      <c r="A25929" s="336">
        <v>82243</v>
      </c>
      <c r="B25929" s="2" t="s">
        <v>295</v>
      </c>
      <c r="C25929" s="429">
        <v>8.351896</v>
      </c>
      <c r="D25929" s="429">
        <v>1.6637470000000001</v>
      </c>
      <c r="E25929" s="429">
        <v>6.6881490000000001</v>
      </c>
      <c r="F25929" s="429">
        <v>40.041876999999999</v>
      </c>
    </row>
    <row r="25930" spans="1:6" x14ac:dyDescent="0.3">
      <c r="A25930" s="336">
        <v>82244</v>
      </c>
      <c r="B25930" s="2" t="s">
        <v>295</v>
      </c>
      <c r="C25930" s="429">
        <v>8.2811029999999999</v>
      </c>
      <c r="D25930" s="429">
        <v>1.6474070000000001</v>
      </c>
      <c r="E25930" s="429">
        <v>6.6336959999999996</v>
      </c>
      <c r="F25930" s="429">
        <v>39.840374000000004</v>
      </c>
    </row>
    <row r="25931" spans="1:6" x14ac:dyDescent="0.3">
      <c r="A25931" s="336">
        <v>82301</v>
      </c>
      <c r="B25931" s="2" t="s">
        <v>295</v>
      </c>
      <c r="C25931" s="429">
        <v>8.0247989999999998</v>
      </c>
      <c r="D25931" s="429">
        <v>0.72142700000000004</v>
      </c>
      <c r="E25931" s="429">
        <v>7.3033719999999995</v>
      </c>
      <c r="F25931" s="429">
        <v>37.925470000000004</v>
      </c>
    </row>
    <row r="25932" spans="1:6" x14ac:dyDescent="0.3">
      <c r="A25932" s="336">
        <v>82310</v>
      </c>
      <c r="B25932" s="2" t="s">
        <v>295</v>
      </c>
      <c r="C25932" s="429">
        <v>8.2912110000000006</v>
      </c>
      <c r="D25932" s="429">
        <v>0.59487500000000004</v>
      </c>
      <c r="E25932" s="429">
        <v>7.6963360000000005</v>
      </c>
      <c r="F25932" s="429">
        <v>39.109859999999998</v>
      </c>
    </row>
    <row r="25933" spans="1:6" x14ac:dyDescent="0.3">
      <c r="A25933" s="336">
        <v>82321</v>
      </c>
      <c r="B25933" s="2" t="s">
        <v>295</v>
      </c>
      <c r="C25933" s="429">
        <v>8.3127250000000004</v>
      </c>
      <c r="D25933" s="429">
        <v>0.85102900000000004</v>
      </c>
      <c r="E25933" s="429">
        <v>7.4616959999999999</v>
      </c>
      <c r="F25933" s="429">
        <v>37.799716000000004</v>
      </c>
    </row>
    <row r="25934" spans="1:6" x14ac:dyDescent="0.3">
      <c r="A25934" s="336">
        <v>82322</v>
      </c>
      <c r="B25934" s="2" t="s">
        <v>295</v>
      </c>
      <c r="C25934" s="429">
        <v>8.0998780000000004</v>
      </c>
      <c r="D25934" s="429">
        <v>0.60472000000000004</v>
      </c>
      <c r="E25934" s="429">
        <v>7.495158</v>
      </c>
      <c r="F25934" s="429">
        <v>37.538451999999999</v>
      </c>
    </row>
    <row r="25935" spans="1:6" x14ac:dyDescent="0.3">
      <c r="A25935" s="336">
        <v>82323</v>
      </c>
      <c r="B25935" s="2" t="s">
        <v>295</v>
      </c>
      <c r="C25935" s="429">
        <v>8.1021049999999999</v>
      </c>
      <c r="D25935" s="429">
        <v>0.889262</v>
      </c>
      <c r="E25935" s="429">
        <v>7.2128429999999994</v>
      </c>
      <c r="F25935" s="429">
        <v>36.065588000000012</v>
      </c>
    </row>
    <row r="25936" spans="1:6" x14ac:dyDescent="0.3">
      <c r="A25936" s="336">
        <v>82325</v>
      </c>
      <c r="B25936" s="2" t="s">
        <v>295</v>
      </c>
      <c r="C25936" s="429">
        <v>7.0184090000000001</v>
      </c>
      <c r="D25936" s="429">
        <v>1.077801</v>
      </c>
      <c r="E25936" s="429">
        <v>5.9406080000000001</v>
      </c>
      <c r="F25936" s="429">
        <v>28.910866000000006</v>
      </c>
    </row>
    <row r="25937" spans="1:6" x14ac:dyDescent="0.3">
      <c r="A25937" s="336">
        <v>82327</v>
      </c>
      <c r="B25937" s="2" t="s">
        <v>295</v>
      </c>
      <c r="C25937" s="429">
        <v>7.7946210000000002</v>
      </c>
      <c r="D25937" s="429">
        <v>0.79935100000000003</v>
      </c>
      <c r="E25937" s="429">
        <v>6.9952700000000005</v>
      </c>
      <c r="F25937" s="429">
        <v>37.445537999999999</v>
      </c>
    </row>
    <row r="25938" spans="1:6" x14ac:dyDescent="0.3">
      <c r="A25938" s="336">
        <v>82329</v>
      </c>
      <c r="B25938" s="2" t="s">
        <v>295</v>
      </c>
      <c r="C25938" s="429">
        <v>7.7240209999999996</v>
      </c>
      <c r="D25938" s="429">
        <v>0.93381199999999998</v>
      </c>
      <c r="E25938" s="429">
        <v>6.7902089999999999</v>
      </c>
      <c r="F25938" s="429">
        <v>36.946867999999988</v>
      </c>
    </row>
    <row r="25939" spans="1:6" x14ac:dyDescent="0.3">
      <c r="A25939" s="336">
        <v>82331</v>
      </c>
      <c r="B25939" s="2" t="s">
        <v>295</v>
      </c>
      <c r="C25939" s="429">
        <v>7.388058</v>
      </c>
      <c r="D25939" s="429">
        <v>0.89987099999999998</v>
      </c>
      <c r="E25939" s="429">
        <v>6.4881869999999999</v>
      </c>
      <c r="F25939" s="429">
        <v>33.823352</v>
      </c>
    </row>
    <row r="25940" spans="1:6" x14ac:dyDescent="0.3">
      <c r="A25940" s="336">
        <v>82332</v>
      </c>
      <c r="B25940" s="2" t="s">
        <v>295</v>
      </c>
      <c r="C25940" s="429">
        <v>7.7374640000000001</v>
      </c>
      <c r="D25940" s="429">
        <v>0.96747499999999997</v>
      </c>
      <c r="E25940" s="429">
        <v>6.7699889999999998</v>
      </c>
      <c r="F25940" s="429">
        <v>33.000962999999999</v>
      </c>
    </row>
    <row r="25941" spans="1:6" x14ac:dyDescent="0.3">
      <c r="A25941" s="336">
        <v>82334</v>
      </c>
      <c r="B25941" s="2" t="s">
        <v>295</v>
      </c>
      <c r="C25941" s="429">
        <v>8.0349009999999996</v>
      </c>
      <c r="D25941" s="429">
        <v>0.67103400000000002</v>
      </c>
      <c r="E25941" s="429">
        <v>7.3638669999999999</v>
      </c>
      <c r="F25941" s="429">
        <v>39.505970999999995</v>
      </c>
    </row>
    <row r="25942" spans="1:6" x14ac:dyDescent="0.3">
      <c r="A25942" s="336">
        <v>82336</v>
      </c>
      <c r="B25942" s="2" t="s">
        <v>295</v>
      </c>
      <c r="C25942" s="429">
        <v>8.2075200000000006</v>
      </c>
      <c r="D25942" s="429">
        <v>0.67636499999999999</v>
      </c>
      <c r="E25942" s="429">
        <v>7.5311550000000009</v>
      </c>
      <c r="F25942" s="429">
        <v>38.266110999999995</v>
      </c>
    </row>
    <row r="25943" spans="1:6" x14ac:dyDescent="0.3">
      <c r="A25943" s="336">
        <v>82401</v>
      </c>
      <c r="B25943" s="2" t="s">
        <v>295</v>
      </c>
      <c r="C25943" s="429">
        <v>8.6557440000000003</v>
      </c>
      <c r="D25943" s="429">
        <v>0.45016400000000001</v>
      </c>
      <c r="E25943" s="429">
        <v>8.2055800000000012</v>
      </c>
      <c r="F25943" s="429">
        <v>42.835754000000001</v>
      </c>
    </row>
    <row r="25944" spans="1:6" x14ac:dyDescent="0.3">
      <c r="A25944" s="336">
        <v>82410</v>
      </c>
      <c r="B25944" s="2" t="s">
        <v>295</v>
      </c>
      <c r="C25944" s="429">
        <v>8.6725809999999992</v>
      </c>
      <c r="D25944" s="429">
        <v>0.41720499999999999</v>
      </c>
      <c r="E25944" s="429">
        <v>8.255376</v>
      </c>
      <c r="F25944" s="429">
        <v>43.509944000000004</v>
      </c>
    </row>
    <row r="25945" spans="1:6" x14ac:dyDescent="0.3">
      <c r="A25945" s="336">
        <v>82411</v>
      </c>
      <c r="B25945" s="2" t="s">
        <v>295</v>
      </c>
      <c r="C25945" s="429">
        <v>8.4179290000000009</v>
      </c>
      <c r="D25945" s="429">
        <v>0.47930899999999999</v>
      </c>
      <c r="E25945" s="429">
        <v>7.9386200000000011</v>
      </c>
      <c r="F25945" s="429">
        <v>42.830724000000004</v>
      </c>
    </row>
    <row r="25946" spans="1:6" x14ac:dyDescent="0.3">
      <c r="A25946" s="336">
        <v>82414</v>
      </c>
      <c r="B25946" s="2" t="s">
        <v>295</v>
      </c>
      <c r="C25946" s="429">
        <v>6.7552190000000003</v>
      </c>
      <c r="D25946" s="429">
        <v>1.068759</v>
      </c>
      <c r="E25946" s="429">
        <v>5.6864600000000003</v>
      </c>
      <c r="F25946" s="429">
        <v>24.276378999999999</v>
      </c>
    </row>
    <row r="25947" spans="1:6" x14ac:dyDescent="0.3">
      <c r="A25947" s="336">
        <v>82421</v>
      </c>
      <c r="B25947" s="2" t="s">
        <v>295</v>
      </c>
      <c r="C25947" s="429">
        <v>8.3708969999999994</v>
      </c>
      <c r="D25947" s="429">
        <v>0.48807299999999998</v>
      </c>
      <c r="E25947" s="429">
        <v>7.8828239999999994</v>
      </c>
      <c r="F25947" s="429">
        <v>41.741529999999997</v>
      </c>
    </row>
    <row r="25948" spans="1:6" x14ac:dyDescent="0.3">
      <c r="A25948" s="336">
        <v>82426</v>
      </c>
      <c r="B25948" s="2" t="s">
        <v>295</v>
      </c>
      <c r="C25948" s="429">
        <v>8.4627470000000002</v>
      </c>
      <c r="D25948" s="429">
        <v>0.46858699999999998</v>
      </c>
      <c r="E25948" s="429">
        <v>7.9941599999999999</v>
      </c>
      <c r="F25948" s="429">
        <v>41.802909999999997</v>
      </c>
    </row>
    <row r="25949" spans="1:6" x14ac:dyDescent="0.3">
      <c r="A25949" s="336">
        <v>82428</v>
      </c>
      <c r="B25949" s="2" t="s">
        <v>295</v>
      </c>
      <c r="C25949" s="429">
        <v>8.2277310000000003</v>
      </c>
      <c r="D25949" s="429">
        <v>0.55587399999999998</v>
      </c>
      <c r="E25949" s="429">
        <v>7.6718570000000001</v>
      </c>
      <c r="F25949" s="429">
        <v>38.250109999999992</v>
      </c>
    </row>
    <row r="25950" spans="1:6" x14ac:dyDescent="0.3">
      <c r="A25950" s="336">
        <v>82431</v>
      </c>
      <c r="B25950" s="2" t="s">
        <v>295</v>
      </c>
      <c r="C25950" s="429">
        <v>8.2937449999999995</v>
      </c>
      <c r="D25950" s="429">
        <v>0.520366</v>
      </c>
      <c r="E25950" s="429">
        <v>7.7733789999999994</v>
      </c>
      <c r="F25950" s="429">
        <v>39.984864999999999</v>
      </c>
    </row>
    <row r="25951" spans="1:6" x14ac:dyDescent="0.3">
      <c r="A25951" s="336">
        <v>82432</v>
      </c>
      <c r="B25951" s="2" t="s">
        <v>295</v>
      </c>
      <c r="C25951" s="429">
        <v>7.9944810000000004</v>
      </c>
      <c r="D25951" s="429">
        <v>0.62581799999999999</v>
      </c>
      <c r="E25951" s="429">
        <v>7.3686630000000006</v>
      </c>
      <c r="F25951" s="429">
        <v>37.154846999999997</v>
      </c>
    </row>
    <row r="25952" spans="1:6" x14ac:dyDescent="0.3">
      <c r="A25952" s="336">
        <v>82433</v>
      </c>
      <c r="B25952" s="2" t="s">
        <v>295</v>
      </c>
      <c r="C25952" s="429">
        <v>7.2544570000000004</v>
      </c>
      <c r="D25952" s="429">
        <v>0.81552100000000005</v>
      </c>
      <c r="E25952" s="429">
        <v>6.438936</v>
      </c>
      <c r="F25952" s="429">
        <v>32.206277999999998</v>
      </c>
    </row>
    <row r="25953" spans="1:6" x14ac:dyDescent="0.3">
      <c r="A25953" s="336">
        <v>82434</v>
      </c>
      <c r="B25953" s="2" t="s">
        <v>295</v>
      </c>
      <c r="C25953" s="429">
        <v>8.6093379999999993</v>
      </c>
      <c r="D25953" s="429">
        <v>0.42635899999999999</v>
      </c>
      <c r="E25953" s="429">
        <v>8.1829789999999996</v>
      </c>
      <c r="F25953" s="429">
        <v>43.726245999999996</v>
      </c>
    </row>
    <row r="25954" spans="1:6" x14ac:dyDescent="0.3">
      <c r="A25954" s="336">
        <v>82435</v>
      </c>
      <c r="B25954" s="2" t="s">
        <v>295</v>
      </c>
      <c r="C25954" s="429">
        <v>7.7804820000000001</v>
      </c>
      <c r="D25954" s="429">
        <v>0.75889200000000001</v>
      </c>
      <c r="E25954" s="429">
        <v>7.0215899999999998</v>
      </c>
      <c r="F25954" s="429">
        <v>35.330781999999999</v>
      </c>
    </row>
    <row r="25955" spans="1:6" x14ac:dyDescent="0.3">
      <c r="A25955" s="336">
        <v>82441</v>
      </c>
      <c r="B25955" s="2" t="s">
        <v>295</v>
      </c>
      <c r="C25955" s="429">
        <v>7.914129</v>
      </c>
      <c r="D25955" s="429">
        <v>0.64503200000000005</v>
      </c>
      <c r="E25955" s="429">
        <v>7.2690970000000004</v>
      </c>
      <c r="F25955" s="429">
        <v>35.660486999999996</v>
      </c>
    </row>
    <row r="25956" spans="1:6" x14ac:dyDescent="0.3">
      <c r="A25956" s="336">
        <v>82442</v>
      </c>
      <c r="B25956" s="2" t="s">
        <v>295</v>
      </c>
      <c r="C25956" s="429">
        <v>8.1208600000000004</v>
      </c>
      <c r="D25956" s="429">
        <v>0.66543200000000002</v>
      </c>
      <c r="E25956" s="429">
        <v>7.4554280000000004</v>
      </c>
      <c r="F25956" s="429">
        <v>37.330533000000003</v>
      </c>
    </row>
    <row r="25957" spans="1:6" x14ac:dyDescent="0.3">
      <c r="A25957" s="336">
        <v>82443</v>
      </c>
      <c r="B25957" s="2" t="s">
        <v>295</v>
      </c>
      <c r="C25957" s="429">
        <v>8.0196330000000007</v>
      </c>
      <c r="D25957" s="429">
        <v>0.60773500000000003</v>
      </c>
      <c r="E25957" s="429">
        <v>7.4118980000000008</v>
      </c>
      <c r="F25957" s="429">
        <v>38.646642000000007</v>
      </c>
    </row>
    <row r="25958" spans="1:6" x14ac:dyDescent="0.3">
      <c r="A25958" s="336">
        <v>82501</v>
      </c>
      <c r="B25958" s="2" t="s">
        <v>295</v>
      </c>
      <c r="C25958" s="429">
        <v>7.9718650000000002</v>
      </c>
      <c r="D25958" s="429">
        <v>0.67118199999999995</v>
      </c>
      <c r="E25958" s="429">
        <v>7.3006830000000003</v>
      </c>
      <c r="F25958" s="429">
        <v>36.755952999999991</v>
      </c>
    </row>
    <row r="25959" spans="1:6" x14ac:dyDescent="0.3">
      <c r="A25959" s="336">
        <v>82510</v>
      </c>
      <c r="B25959" s="2" t="s">
        <v>295</v>
      </c>
      <c r="C25959" s="429">
        <v>8.6085080000000005</v>
      </c>
      <c r="D25959" s="429">
        <v>0.60173200000000004</v>
      </c>
      <c r="E25959" s="429">
        <v>8.0067760000000003</v>
      </c>
      <c r="F25959" s="429">
        <v>40.919392999999999</v>
      </c>
    </row>
    <row r="25960" spans="1:6" x14ac:dyDescent="0.3">
      <c r="A25960" s="336">
        <v>82512</v>
      </c>
      <c r="B25960" s="2" t="s">
        <v>295</v>
      </c>
      <c r="C25960" s="429">
        <v>7.3124830000000003</v>
      </c>
      <c r="D25960" s="429">
        <v>0.73655700000000002</v>
      </c>
      <c r="E25960" s="429">
        <v>6.5759259999999999</v>
      </c>
      <c r="F25960" s="429">
        <v>33.223392000000004</v>
      </c>
    </row>
    <row r="25961" spans="1:6" x14ac:dyDescent="0.3">
      <c r="A25961" s="336">
        <v>82513</v>
      </c>
      <c r="B25961" s="2" t="s">
        <v>295</v>
      </c>
      <c r="C25961" s="429">
        <v>6.5761580000000004</v>
      </c>
      <c r="D25961" s="429">
        <v>0.99956599999999995</v>
      </c>
      <c r="E25961" s="429">
        <v>5.5765920000000007</v>
      </c>
      <c r="F25961" s="429">
        <v>23.983014000000001</v>
      </c>
    </row>
    <row r="25962" spans="1:6" x14ac:dyDescent="0.3">
      <c r="A25962" s="336">
        <v>82514</v>
      </c>
      <c r="B25962" s="2" t="s">
        <v>295</v>
      </c>
      <c r="C25962" s="429">
        <v>8.0443660000000001</v>
      </c>
      <c r="D25962" s="429">
        <v>0.66776400000000002</v>
      </c>
      <c r="E25962" s="429">
        <v>7.3766020000000001</v>
      </c>
      <c r="F25962" s="429">
        <v>37.060735000000001</v>
      </c>
    </row>
    <row r="25963" spans="1:6" x14ac:dyDescent="0.3">
      <c r="A25963" s="336">
        <v>82516</v>
      </c>
      <c r="B25963" s="2" t="s">
        <v>295</v>
      </c>
      <c r="C25963" s="429">
        <v>8.153022</v>
      </c>
      <c r="D25963" s="429">
        <v>0.66076000000000001</v>
      </c>
      <c r="E25963" s="429">
        <v>7.4922620000000002</v>
      </c>
      <c r="F25963" s="429">
        <v>39.168152999999997</v>
      </c>
    </row>
    <row r="25964" spans="1:6" x14ac:dyDescent="0.3">
      <c r="A25964" s="336">
        <v>82520</v>
      </c>
      <c r="B25964" s="2" t="s">
        <v>295</v>
      </c>
      <c r="C25964" s="429">
        <v>7.7977650000000001</v>
      </c>
      <c r="D25964" s="429">
        <v>0.62912599999999996</v>
      </c>
      <c r="E25964" s="429">
        <v>7.1686389999999998</v>
      </c>
      <c r="F25964" s="429">
        <v>34.043724999999995</v>
      </c>
    </row>
    <row r="25965" spans="1:6" x14ac:dyDescent="0.3">
      <c r="A25965" s="336">
        <v>82523</v>
      </c>
      <c r="B25965" s="2" t="s">
        <v>295</v>
      </c>
      <c r="C25965" s="429">
        <v>7.6590699999999998</v>
      </c>
      <c r="D25965" s="429">
        <v>0.69913800000000004</v>
      </c>
      <c r="E25965" s="429">
        <v>6.9599320000000002</v>
      </c>
      <c r="F25965" s="429">
        <v>36.054419000000003</v>
      </c>
    </row>
    <row r="25966" spans="1:6" x14ac:dyDescent="0.3">
      <c r="A25966" s="336">
        <v>82601</v>
      </c>
      <c r="B25966" s="2" t="s">
        <v>295</v>
      </c>
      <c r="C25966" s="429">
        <v>8.3239900000000002</v>
      </c>
      <c r="D25966" s="429">
        <v>1.0576270000000001</v>
      </c>
      <c r="E25966" s="429">
        <v>7.2663630000000001</v>
      </c>
      <c r="F25966" s="429">
        <v>38.018077000000005</v>
      </c>
    </row>
    <row r="25967" spans="1:6" x14ac:dyDescent="0.3">
      <c r="A25967" s="336">
        <v>82604</v>
      </c>
      <c r="B25967" s="2" t="s">
        <v>295</v>
      </c>
      <c r="C25967" s="429">
        <v>8.2064170000000001</v>
      </c>
      <c r="D25967" s="429">
        <v>0.82296199999999997</v>
      </c>
      <c r="E25967" s="429">
        <v>7.3834549999999997</v>
      </c>
      <c r="F25967" s="429">
        <v>38.774234</v>
      </c>
    </row>
    <row r="25968" spans="1:6" x14ac:dyDescent="0.3">
      <c r="A25968" s="336">
        <v>82609</v>
      </c>
      <c r="B25968" s="2" t="s">
        <v>295</v>
      </c>
      <c r="C25968" s="429">
        <v>8.2643280000000008</v>
      </c>
      <c r="D25968" s="429">
        <v>1.068956</v>
      </c>
      <c r="E25968" s="429">
        <v>7.1953720000000008</v>
      </c>
      <c r="F25968" s="429">
        <v>38.313031000000009</v>
      </c>
    </row>
    <row r="25969" spans="1:6" x14ac:dyDescent="0.3">
      <c r="A25969" s="336">
        <v>82620</v>
      </c>
      <c r="B25969" s="2" t="s">
        <v>295</v>
      </c>
      <c r="C25969" s="429">
        <v>8.3658970000000004</v>
      </c>
      <c r="D25969" s="429">
        <v>0.77685499999999996</v>
      </c>
      <c r="E25969" s="429">
        <v>7.5890420000000001</v>
      </c>
      <c r="F25969" s="429">
        <v>41.089680999999999</v>
      </c>
    </row>
    <row r="25970" spans="1:6" x14ac:dyDescent="0.3">
      <c r="A25970" s="336">
        <v>82633</v>
      </c>
      <c r="B25970" s="2" t="s">
        <v>295</v>
      </c>
      <c r="C25970" s="429">
        <v>8.119256</v>
      </c>
      <c r="D25970" s="429">
        <v>1.277325</v>
      </c>
      <c r="E25970" s="429">
        <v>6.8419309999999998</v>
      </c>
      <c r="F25970" s="429">
        <v>36.884638000000002</v>
      </c>
    </row>
    <row r="25971" spans="1:6" x14ac:dyDescent="0.3">
      <c r="A25971" s="336">
        <v>82636</v>
      </c>
      <c r="B25971" s="2" t="s">
        <v>295</v>
      </c>
      <c r="C25971" s="429">
        <v>8.3685829999999992</v>
      </c>
      <c r="D25971" s="429">
        <v>1.1051010000000001</v>
      </c>
      <c r="E25971" s="429">
        <v>7.2634819999999989</v>
      </c>
      <c r="F25971" s="429">
        <v>38.707102999999989</v>
      </c>
    </row>
    <row r="25972" spans="1:6" x14ac:dyDescent="0.3">
      <c r="A25972" s="336">
        <v>82637</v>
      </c>
      <c r="B25972" s="2" t="s">
        <v>295</v>
      </c>
      <c r="C25972" s="429">
        <v>7.9802929999999996</v>
      </c>
      <c r="D25972" s="429">
        <v>1.161394</v>
      </c>
      <c r="E25972" s="429">
        <v>6.818899</v>
      </c>
      <c r="F25972" s="429">
        <v>36.326476000000007</v>
      </c>
    </row>
    <row r="25973" spans="1:6" x14ac:dyDescent="0.3">
      <c r="A25973" s="336">
        <v>82639</v>
      </c>
      <c r="B25973" s="2" t="s">
        <v>295</v>
      </c>
      <c r="C25973" s="429">
        <v>8.1157810000000001</v>
      </c>
      <c r="D25973" s="429">
        <v>0.94244399999999995</v>
      </c>
      <c r="E25973" s="429">
        <v>7.1733370000000001</v>
      </c>
      <c r="F25973" s="429">
        <v>35.758758000000014</v>
      </c>
    </row>
    <row r="25974" spans="1:6" x14ac:dyDescent="0.3">
      <c r="A25974" s="336">
        <v>82642</v>
      </c>
      <c r="B25974" s="2" t="s">
        <v>295</v>
      </c>
      <c r="C25974" s="429">
        <v>8.3936100000000007</v>
      </c>
      <c r="D25974" s="429">
        <v>0.60476200000000002</v>
      </c>
      <c r="E25974" s="429">
        <v>7.7888480000000007</v>
      </c>
      <c r="F25974" s="429">
        <v>40.182485999999997</v>
      </c>
    </row>
    <row r="25975" spans="1:6" x14ac:dyDescent="0.3">
      <c r="A25975" s="336">
        <v>82643</v>
      </c>
      <c r="B25975" s="2" t="s">
        <v>295</v>
      </c>
      <c r="C25975" s="429">
        <v>8.3086730000000006</v>
      </c>
      <c r="D25975" s="429">
        <v>1.093618</v>
      </c>
      <c r="E25975" s="429">
        <v>7.2150550000000004</v>
      </c>
      <c r="F25975" s="429">
        <v>37.240827999999993</v>
      </c>
    </row>
    <row r="25976" spans="1:6" x14ac:dyDescent="0.3">
      <c r="A25976" s="336">
        <v>82649</v>
      </c>
      <c r="B25976" s="2" t="s">
        <v>295</v>
      </c>
      <c r="C25976" s="429">
        <v>8.5145730000000004</v>
      </c>
      <c r="D25976" s="429">
        <v>0.57596199999999997</v>
      </c>
      <c r="E25976" s="429">
        <v>7.9386110000000008</v>
      </c>
      <c r="F25976" s="429">
        <v>41.315887999999994</v>
      </c>
    </row>
    <row r="25977" spans="1:6" x14ac:dyDescent="0.3">
      <c r="A25977" s="336">
        <v>82701</v>
      </c>
      <c r="B25977" s="2" t="s">
        <v>295</v>
      </c>
      <c r="C25977" s="429">
        <v>8.0288179999999993</v>
      </c>
      <c r="D25977" s="429">
        <v>1.5924830000000001</v>
      </c>
      <c r="E25977" s="429">
        <v>6.4363349999999997</v>
      </c>
      <c r="F25977" s="429">
        <v>34.563724000000001</v>
      </c>
    </row>
    <row r="25978" spans="1:6" x14ac:dyDescent="0.3">
      <c r="A25978" s="336">
        <v>82710</v>
      </c>
      <c r="B25978" s="2" t="s">
        <v>295</v>
      </c>
      <c r="C25978" s="429">
        <v>8.1837300000000006</v>
      </c>
      <c r="D25978" s="429">
        <v>1.5130669999999999</v>
      </c>
      <c r="E25978" s="429">
        <v>6.6706630000000011</v>
      </c>
      <c r="F25978" s="429">
        <v>33.968894999999996</v>
      </c>
    </row>
    <row r="25979" spans="1:6" x14ac:dyDescent="0.3">
      <c r="A25979" s="336">
        <v>82712</v>
      </c>
      <c r="B25979" s="2" t="s">
        <v>295</v>
      </c>
      <c r="C25979" s="429">
        <v>7.9985609999999996</v>
      </c>
      <c r="D25979" s="429">
        <v>1.6383799999999999</v>
      </c>
      <c r="E25979" s="429">
        <v>6.3601809999999999</v>
      </c>
      <c r="F25979" s="429">
        <v>32.636533999999997</v>
      </c>
    </row>
    <row r="25980" spans="1:6" x14ac:dyDescent="0.3">
      <c r="A25980" s="336">
        <v>82714</v>
      </c>
      <c r="B25980" s="2" t="s">
        <v>295</v>
      </c>
      <c r="C25980" s="429">
        <v>8.1106929999999995</v>
      </c>
      <c r="D25980" s="429">
        <v>1.3669720000000001</v>
      </c>
      <c r="E25980" s="429">
        <v>6.743720999999999</v>
      </c>
      <c r="F25980" s="429">
        <v>32.809947000000001</v>
      </c>
    </row>
    <row r="25981" spans="1:6" x14ac:dyDescent="0.3">
      <c r="A25981" s="336">
        <v>82715</v>
      </c>
      <c r="B25981" s="2" t="s">
        <v>295</v>
      </c>
      <c r="C25981" s="429">
        <v>7.3768739999999999</v>
      </c>
      <c r="D25981" s="429">
        <v>1.7506200000000001</v>
      </c>
      <c r="E25981" s="429">
        <v>5.6262539999999994</v>
      </c>
      <c r="F25981" s="429">
        <v>29.218625999999993</v>
      </c>
    </row>
    <row r="25982" spans="1:6" x14ac:dyDescent="0.3">
      <c r="A25982" s="336">
        <v>82716</v>
      </c>
      <c r="B25982" s="2" t="s">
        <v>295</v>
      </c>
      <c r="C25982" s="429">
        <v>8.1795740000000006</v>
      </c>
      <c r="D25982" s="429">
        <v>1.133759</v>
      </c>
      <c r="E25982" s="429">
        <v>7.045815000000001</v>
      </c>
      <c r="F25982" s="429">
        <v>33.603862000000007</v>
      </c>
    </row>
    <row r="25983" spans="1:6" x14ac:dyDescent="0.3">
      <c r="A25983" s="336">
        <v>82718</v>
      </c>
      <c r="B25983" s="2" t="s">
        <v>295</v>
      </c>
      <c r="C25983" s="429">
        <v>8.1052870000000006</v>
      </c>
      <c r="D25983" s="429">
        <v>1.2126349999999999</v>
      </c>
      <c r="E25983" s="429">
        <v>6.8926520000000009</v>
      </c>
      <c r="F25983" s="429">
        <v>34.562580999999994</v>
      </c>
    </row>
    <row r="25984" spans="1:6" x14ac:dyDescent="0.3">
      <c r="A25984" s="336">
        <v>82720</v>
      </c>
      <c r="B25984" s="2" t="s">
        <v>295</v>
      </c>
      <c r="C25984" s="429">
        <v>8.1615140000000004</v>
      </c>
      <c r="D25984" s="429">
        <v>1.387751</v>
      </c>
      <c r="E25984" s="429">
        <v>6.7737630000000006</v>
      </c>
      <c r="F25984" s="429">
        <v>33.063637999999997</v>
      </c>
    </row>
    <row r="25985" spans="1:6" x14ac:dyDescent="0.3">
      <c r="A25985" s="336">
        <v>82721</v>
      </c>
      <c r="B25985" s="2" t="s">
        <v>295</v>
      </c>
      <c r="C25985" s="429">
        <v>8.0944959999999995</v>
      </c>
      <c r="D25985" s="429">
        <v>1.3779170000000001</v>
      </c>
      <c r="E25985" s="429">
        <v>6.7165789999999994</v>
      </c>
      <c r="F25985" s="429">
        <v>33.090282000000002</v>
      </c>
    </row>
    <row r="25986" spans="1:6" x14ac:dyDescent="0.3">
      <c r="A25986" s="336">
        <v>82723</v>
      </c>
      <c r="B25986" s="2" t="s">
        <v>295</v>
      </c>
      <c r="C25986" s="429">
        <v>7.9720389999999997</v>
      </c>
      <c r="D25986" s="429">
        <v>1.586757</v>
      </c>
      <c r="E25986" s="429">
        <v>6.3852820000000001</v>
      </c>
      <c r="F25986" s="429">
        <v>33.343453000000004</v>
      </c>
    </row>
    <row r="25987" spans="1:6" x14ac:dyDescent="0.3">
      <c r="A25987" s="336">
        <v>82725</v>
      </c>
      <c r="B25987" s="2" t="s">
        <v>295</v>
      </c>
      <c r="C25987" s="429">
        <v>8.2352340000000002</v>
      </c>
      <c r="D25987" s="429">
        <v>1.0926340000000001</v>
      </c>
      <c r="E25987" s="429">
        <v>7.1425999999999998</v>
      </c>
      <c r="F25987" s="429">
        <v>33.394420000000004</v>
      </c>
    </row>
    <row r="25988" spans="1:6" x14ac:dyDescent="0.3">
      <c r="A25988" s="336">
        <v>82727</v>
      </c>
      <c r="B25988" s="2" t="s">
        <v>295</v>
      </c>
      <c r="C25988" s="429">
        <v>8.1274440000000006</v>
      </c>
      <c r="D25988" s="429">
        <v>1.276437</v>
      </c>
      <c r="E25988" s="429">
        <v>6.851007000000001</v>
      </c>
      <c r="F25988" s="429">
        <v>33.658454999999996</v>
      </c>
    </row>
    <row r="25989" spans="1:6" x14ac:dyDescent="0.3">
      <c r="A25989" s="336">
        <v>82729</v>
      </c>
      <c r="B25989" s="2" t="s">
        <v>295</v>
      </c>
      <c r="C25989" s="429">
        <v>7.761031</v>
      </c>
      <c r="D25989" s="429">
        <v>1.601753</v>
      </c>
      <c r="E25989" s="429">
        <v>6.1592780000000005</v>
      </c>
      <c r="F25989" s="429">
        <v>30.898033000000005</v>
      </c>
    </row>
    <row r="25990" spans="1:6" x14ac:dyDescent="0.3">
      <c r="A25990" s="336">
        <v>82730</v>
      </c>
      <c r="B25990" s="2" t="s">
        <v>295</v>
      </c>
      <c r="C25990" s="429">
        <v>8.0599880000000006</v>
      </c>
      <c r="D25990" s="429">
        <v>1.4479630000000001</v>
      </c>
      <c r="E25990" s="429">
        <v>6.6120250000000009</v>
      </c>
      <c r="F25990" s="429">
        <v>33.837291999999998</v>
      </c>
    </row>
    <row r="25991" spans="1:6" x14ac:dyDescent="0.3">
      <c r="A25991" s="336">
        <v>82731</v>
      </c>
      <c r="B25991" s="2" t="s">
        <v>295</v>
      </c>
      <c r="C25991" s="429">
        <v>8.2522090000000006</v>
      </c>
      <c r="D25991" s="429">
        <v>1.214016</v>
      </c>
      <c r="E25991" s="429">
        <v>7.0381930000000006</v>
      </c>
      <c r="F25991" s="429">
        <v>33.458846999999999</v>
      </c>
    </row>
    <row r="25992" spans="1:6" x14ac:dyDescent="0.3">
      <c r="A25992" s="336">
        <v>82732</v>
      </c>
      <c r="B25992" s="2" t="s">
        <v>295</v>
      </c>
      <c r="C25992" s="429">
        <v>8.0700769999999995</v>
      </c>
      <c r="D25992" s="429">
        <v>1.2313769999999999</v>
      </c>
      <c r="E25992" s="429">
        <v>6.8386999999999993</v>
      </c>
      <c r="F25992" s="429">
        <v>34.717516000000003</v>
      </c>
    </row>
    <row r="25993" spans="1:6" x14ac:dyDescent="0.3">
      <c r="A25993" s="336">
        <v>82801</v>
      </c>
      <c r="B25993" s="2" t="s">
        <v>295</v>
      </c>
      <c r="C25993" s="429">
        <v>8.0016259999999999</v>
      </c>
      <c r="D25993" s="429">
        <v>0.80663200000000002</v>
      </c>
      <c r="E25993" s="429">
        <v>7.1949939999999994</v>
      </c>
      <c r="F25993" s="429">
        <v>32.595434999999995</v>
      </c>
    </row>
    <row r="25994" spans="1:6" x14ac:dyDescent="0.3">
      <c r="A25994" s="336">
        <v>82831</v>
      </c>
      <c r="B25994" s="2" t="s">
        <v>295</v>
      </c>
      <c r="C25994" s="429">
        <v>8.2380800000000001</v>
      </c>
      <c r="D25994" s="429">
        <v>1.0191110000000001</v>
      </c>
      <c r="E25994" s="429">
        <v>7.2189689999999995</v>
      </c>
      <c r="F25994" s="429">
        <v>33.625202999999992</v>
      </c>
    </row>
    <row r="25995" spans="1:6" x14ac:dyDescent="0.3">
      <c r="A25995" s="336">
        <v>82832</v>
      </c>
      <c r="B25995" s="2" t="s">
        <v>295</v>
      </c>
      <c r="C25995" s="429">
        <v>7.9178030000000001</v>
      </c>
      <c r="D25995" s="429">
        <v>0.81010599999999999</v>
      </c>
      <c r="E25995" s="429">
        <v>7.1076969999999999</v>
      </c>
      <c r="F25995" s="429">
        <v>32.580034999999995</v>
      </c>
    </row>
    <row r="25996" spans="1:6" x14ac:dyDescent="0.3">
      <c r="A25996" s="336">
        <v>82834</v>
      </c>
      <c r="B25996" s="2" t="s">
        <v>295</v>
      </c>
      <c r="C25996" s="429">
        <v>7.8472289999999996</v>
      </c>
      <c r="D25996" s="429">
        <v>0.91729300000000003</v>
      </c>
      <c r="E25996" s="429">
        <v>6.9299359999999997</v>
      </c>
      <c r="F25996" s="429">
        <v>32.79025399999999</v>
      </c>
    </row>
    <row r="25997" spans="1:6" x14ac:dyDescent="0.3">
      <c r="A25997" s="336">
        <v>82835</v>
      </c>
      <c r="B25997" s="2" t="s">
        <v>295</v>
      </c>
      <c r="C25997" s="429">
        <v>8.1056899999999992</v>
      </c>
      <c r="D25997" s="429">
        <v>0.93296999999999997</v>
      </c>
      <c r="E25997" s="429">
        <v>7.1727199999999991</v>
      </c>
      <c r="F25997" s="429">
        <v>32.966561999999996</v>
      </c>
    </row>
    <row r="25998" spans="1:6" x14ac:dyDescent="0.3">
      <c r="A25998" s="336">
        <v>82836</v>
      </c>
      <c r="B25998" s="2" t="s">
        <v>295</v>
      </c>
      <c r="C25998" s="429">
        <v>7.5493350000000001</v>
      </c>
      <c r="D25998" s="429">
        <v>0.80132300000000001</v>
      </c>
      <c r="E25998" s="429">
        <v>6.7480120000000001</v>
      </c>
      <c r="F25998" s="429">
        <v>31.539386</v>
      </c>
    </row>
    <row r="25999" spans="1:6" x14ac:dyDescent="0.3">
      <c r="A25999" s="336">
        <v>82838</v>
      </c>
      <c r="B25999" s="2" t="s">
        <v>295</v>
      </c>
      <c r="C25999" s="429">
        <v>7.9930070000000004</v>
      </c>
      <c r="D25999" s="429">
        <v>0.677373</v>
      </c>
      <c r="E25999" s="429">
        <v>7.3156340000000002</v>
      </c>
      <c r="F25999" s="429">
        <v>33.87374599999999</v>
      </c>
    </row>
    <row r="26000" spans="1:6" x14ac:dyDescent="0.3">
      <c r="A26000" s="336">
        <v>82839</v>
      </c>
      <c r="B26000" s="2" t="s">
        <v>295</v>
      </c>
      <c r="C26000" s="429">
        <v>8.0153510000000008</v>
      </c>
      <c r="D26000" s="429">
        <v>0.69382999999999995</v>
      </c>
      <c r="E26000" s="429">
        <v>7.3215210000000006</v>
      </c>
      <c r="F26000" s="429">
        <v>33.324842000000004</v>
      </c>
    </row>
    <row r="26001" spans="1:6" x14ac:dyDescent="0.3">
      <c r="A26001" s="336">
        <v>82842</v>
      </c>
      <c r="B26001" s="2" t="s">
        <v>295</v>
      </c>
      <c r="C26001" s="429">
        <v>7.5333889999999997</v>
      </c>
      <c r="D26001" s="429">
        <v>0.83715399999999995</v>
      </c>
      <c r="E26001" s="429">
        <v>6.6962349999999997</v>
      </c>
      <c r="F26001" s="429">
        <v>30.999641</v>
      </c>
    </row>
    <row r="26002" spans="1:6" x14ac:dyDescent="0.3">
      <c r="A26002" s="336">
        <v>82844</v>
      </c>
      <c r="B26002" s="2" t="s">
        <v>295</v>
      </c>
      <c r="C26002" s="429">
        <v>7.5279439999999997</v>
      </c>
      <c r="D26002" s="429">
        <v>0.81301100000000004</v>
      </c>
      <c r="E26002" s="429">
        <v>6.7149329999999994</v>
      </c>
      <c r="F26002" s="429">
        <v>31.130886</v>
      </c>
    </row>
    <row r="26003" spans="1:6" x14ac:dyDescent="0.3">
      <c r="A26003" s="336">
        <v>82901</v>
      </c>
      <c r="B26003" s="2" t="s">
        <v>295</v>
      </c>
      <c r="C26003" s="429">
        <v>8.1157129999999995</v>
      </c>
      <c r="D26003" s="429">
        <v>0.64047100000000001</v>
      </c>
      <c r="E26003" s="429">
        <v>7.4752419999999997</v>
      </c>
      <c r="F26003" s="429">
        <v>37.946227000000007</v>
      </c>
    </row>
    <row r="26004" spans="1:6" x14ac:dyDescent="0.3">
      <c r="A26004" s="336">
        <v>82922</v>
      </c>
      <c r="B26004" s="2" t="s">
        <v>295</v>
      </c>
      <c r="C26004" s="429">
        <v>6.7426069999999996</v>
      </c>
      <c r="D26004" s="429">
        <v>1.0071019999999999</v>
      </c>
      <c r="E26004" s="429">
        <v>5.7355049999999999</v>
      </c>
      <c r="F26004" s="429">
        <v>22.901685000000004</v>
      </c>
    </row>
    <row r="26005" spans="1:6" x14ac:dyDescent="0.3">
      <c r="A26005" s="336">
        <v>82923</v>
      </c>
      <c r="B26005" s="2" t="s">
        <v>295</v>
      </c>
      <c r="C26005" s="429">
        <v>7.4145019999999997</v>
      </c>
      <c r="D26005" s="429">
        <v>0.72256799999999999</v>
      </c>
      <c r="E26005" s="429">
        <v>6.6919339999999998</v>
      </c>
      <c r="F26005" s="429">
        <v>31.92775</v>
      </c>
    </row>
    <row r="26006" spans="1:6" x14ac:dyDescent="0.3">
      <c r="A26006" s="336">
        <v>82925</v>
      </c>
      <c r="B26006" s="2" t="s">
        <v>295</v>
      </c>
      <c r="C26006" s="429">
        <v>6.6151989999999996</v>
      </c>
      <c r="D26006" s="429">
        <v>1.0022800000000001</v>
      </c>
      <c r="E26006" s="429">
        <v>5.6129189999999998</v>
      </c>
      <c r="F26006" s="429">
        <v>23.555933999999997</v>
      </c>
    </row>
    <row r="26007" spans="1:6" x14ac:dyDescent="0.3">
      <c r="A26007" s="336">
        <v>82930</v>
      </c>
      <c r="B26007" s="2" t="s">
        <v>295</v>
      </c>
      <c r="C26007" s="429">
        <v>7.949516</v>
      </c>
      <c r="D26007" s="429">
        <v>0.72517799999999999</v>
      </c>
      <c r="E26007" s="429">
        <v>7.2243380000000004</v>
      </c>
      <c r="F26007" s="429">
        <v>33.419164000000002</v>
      </c>
    </row>
    <row r="26008" spans="1:6" x14ac:dyDescent="0.3">
      <c r="A26008" s="336">
        <v>82933</v>
      </c>
      <c r="B26008" s="2" t="s">
        <v>295</v>
      </c>
      <c r="C26008" s="429">
        <v>8.0549649999999993</v>
      </c>
      <c r="D26008" s="429">
        <v>0.682176</v>
      </c>
      <c r="E26008" s="429">
        <v>7.3727889999999991</v>
      </c>
      <c r="F26008" s="429">
        <v>36.138729000000005</v>
      </c>
    </row>
    <row r="26009" spans="1:6" x14ac:dyDescent="0.3">
      <c r="A26009" s="336">
        <v>82935</v>
      </c>
      <c r="B26009" s="2" t="s">
        <v>295</v>
      </c>
      <c r="C26009" s="429">
        <v>8.1502429999999997</v>
      </c>
      <c r="D26009" s="429">
        <v>0.56222499999999997</v>
      </c>
      <c r="E26009" s="429">
        <v>7.5880179999999999</v>
      </c>
      <c r="F26009" s="429">
        <v>38.610603999999995</v>
      </c>
    </row>
    <row r="26010" spans="1:6" x14ac:dyDescent="0.3">
      <c r="A26010" s="336">
        <v>82936</v>
      </c>
      <c r="B26010" s="2" t="s">
        <v>295</v>
      </c>
      <c r="C26010" s="429">
        <v>7.5982580000000004</v>
      </c>
      <c r="D26010" s="429">
        <v>0.88728499999999999</v>
      </c>
      <c r="E26010" s="429">
        <v>6.7109730000000001</v>
      </c>
      <c r="F26010" s="429">
        <v>30.674278000000005</v>
      </c>
    </row>
    <row r="26011" spans="1:6" x14ac:dyDescent="0.3">
      <c r="A26011" s="336">
        <v>82937</v>
      </c>
      <c r="B26011" s="2" t="s">
        <v>295</v>
      </c>
      <c r="C26011" s="429">
        <v>8.2765699999999995</v>
      </c>
      <c r="D26011" s="429">
        <v>0.59873600000000005</v>
      </c>
      <c r="E26011" s="429">
        <v>7.6778339999999998</v>
      </c>
      <c r="F26011" s="429">
        <v>38.931732999999994</v>
      </c>
    </row>
    <row r="26012" spans="1:6" x14ac:dyDescent="0.3">
      <c r="A26012" s="336">
        <v>82938</v>
      </c>
      <c r="B26012" s="2" t="s">
        <v>295</v>
      </c>
      <c r="C26012" s="429">
        <v>8.3691030000000008</v>
      </c>
      <c r="D26012" s="429">
        <v>0.56747800000000004</v>
      </c>
      <c r="E26012" s="429">
        <v>7.8016250000000005</v>
      </c>
      <c r="F26012" s="429">
        <v>40.145175000000009</v>
      </c>
    </row>
    <row r="26013" spans="1:6" x14ac:dyDescent="0.3">
      <c r="A26013" s="336">
        <v>82941</v>
      </c>
      <c r="B26013" s="2" t="s">
        <v>295</v>
      </c>
      <c r="C26013" s="429">
        <v>7.0967849999999997</v>
      </c>
      <c r="D26013" s="429">
        <v>0.85609000000000002</v>
      </c>
      <c r="E26013" s="429">
        <v>6.2406949999999997</v>
      </c>
      <c r="F26013" s="429">
        <v>29.219409999999996</v>
      </c>
    </row>
    <row r="26014" spans="1:6" x14ac:dyDescent="0.3">
      <c r="A26014" s="336">
        <v>83001</v>
      </c>
      <c r="B26014" s="2" t="s">
        <v>295</v>
      </c>
      <c r="C26014" s="429">
        <v>6.9485900000000003</v>
      </c>
      <c r="D26014" s="429">
        <v>1.027695</v>
      </c>
      <c r="E26014" s="429">
        <v>5.9208949999999998</v>
      </c>
      <c r="F26014" s="429">
        <v>21.107924000000001</v>
      </c>
    </row>
    <row r="26015" spans="1:6" x14ac:dyDescent="0.3">
      <c r="A26015" s="336">
        <v>83011</v>
      </c>
      <c r="B26015" s="2" t="s">
        <v>295</v>
      </c>
      <c r="C26015" s="429">
        <v>6.6427810000000003</v>
      </c>
      <c r="D26015" s="429">
        <v>1.0869139999999999</v>
      </c>
      <c r="E26015" s="429">
        <v>5.5558670000000001</v>
      </c>
      <c r="F26015" s="429">
        <v>19.711587999999992</v>
      </c>
    </row>
    <row r="26016" spans="1:6" x14ac:dyDescent="0.3">
      <c r="A26016" s="336">
        <v>83012</v>
      </c>
      <c r="B26016" s="2" t="s">
        <v>295</v>
      </c>
      <c r="C26016" s="429">
        <v>6.8630899999999997</v>
      </c>
      <c r="D26016" s="429">
        <v>1.2190639999999999</v>
      </c>
      <c r="E26016" s="429">
        <v>5.6440260000000002</v>
      </c>
      <c r="F26016" s="429">
        <v>16.591464000000006</v>
      </c>
    </row>
    <row r="26017" spans="1:6" x14ac:dyDescent="0.3">
      <c r="A26017" s="336">
        <v>83013</v>
      </c>
      <c r="B26017" s="2" t="s">
        <v>295</v>
      </c>
      <c r="C26017" s="429">
        <v>6.5842359999999998</v>
      </c>
      <c r="D26017" s="429">
        <v>1.1516310000000001</v>
      </c>
      <c r="E26017" s="429">
        <v>5.4326049999999997</v>
      </c>
      <c r="F26017" s="429">
        <v>17.866519000000004</v>
      </c>
    </row>
    <row r="26018" spans="1:6" x14ac:dyDescent="0.3">
      <c r="A26018" s="336">
        <v>83014</v>
      </c>
      <c r="B26018" s="2" t="s">
        <v>295</v>
      </c>
      <c r="C26018" s="429">
        <v>7.0353060000000003</v>
      </c>
      <c r="D26018" s="429">
        <v>1.0867290000000001</v>
      </c>
      <c r="E26018" s="429">
        <v>5.9485770000000002</v>
      </c>
      <c r="F26018" s="429">
        <v>20.251632000000001</v>
      </c>
    </row>
    <row r="26019" spans="1:6" x14ac:dyDescent="0.3">
      <c r="A26019" s="336">
        <v>83101</v>
      </c>
      <c r="B26019" s="2" t="s">
        <v>295</v>
      </c>
      <c r="C26019" s="429">
        <v>7.962383</v>
      </c>
      <c r="D26019" s="429">
        <v>0.64161100000000004</v>
      </c>
      <c r="E26019" s="429">
        <v>7.3207719999999998</v>
      </c>
      <c r="F26019" s="429">
        <v>36.200300999999996</v>
      </c>
    </row>
    <row r="26020" spans="1:6" x14ac:dyDescent="0.3">
      <c r="A26020" s="336">
        <v>83110</v>
      </c>
      <c r="B26020" s="2" t="s">
        <v>295</v>
      </c>
      <c r="C26020" s="429">
        <v>7.3487580000000001</v>
      </c>
      <c r="D26020" s="429">
        <v>0.88373100000000004</v>
      </c>
      <c r="E26020" s="429">
        <v>6.4650270000000001</v>
      </c>
      <c r="F26020" s="429">
        <v>26.475827000000002</v>
      </c>
    </row>
    <row r="26021" spans="1:6" x14ac:dyDescent="0.3">
      <c r="A26021" s="336">
        <v>83111</v>
      </c>
      <c r="B26021" s="2" t="s">
        <v>295</v>
      </c>
      <c r="C26021" s="429">
        <v>7.5114900000000002</v>
      </c>
      <c r="D26021" s="429">
        <v>0.841665</v>
      </c>
      <c r="E26021" s="429">
        <v>6.6698250000000003</v>
      </c>
      <c r="F26021" s="429">
        <v>27.650918999999995</v>
      </c>
    </row>
    <row r="26022" spans="1:6" x14ac:dyDescent="0.3">
      <c r="A26022" s="336">
        <v>83112</v>
      </c>
      <c r="B26022" s="2" t="s">
        <v>295</v>
      </c>
      <c r="C26022" s="429">
        <v>7.3471120000000001</v>
      </c>
      <c r="D26022" s="429">
        <v>0.88171299999999997</v>
      </c>
      <c r="E26022" s="429">
        <v>6.4653989999999997</v>
      </c>
      <c r="F26022" s="429">
        <v>26.484694999999995</v>
      </c>
    </row>
    <row r="26023" spans="1:6" x14ac:dyDescent="0.3">
      <c r="A26023" s="336">
        <v>83113</v>
      </c>
      <c r="B26023" s="2" t="s">
        <v>295</v>
      </c>
      <c r="C26023" s="429">
        <v>7.1816959999999996</v>
      </c>
      <c r="D26023" s="429">
        <v>0.88439000000000001</v>
      </c>
      <c r="E26023" s="429">
        <v>6.2973059999999998</v>
      </c>
      <c r="F26023" s="429">
        <v>27.711252000000002</v>
      </c>
    </row>
    <row r="26024" spans="1:6" x14ac:dyDescent="0.3">
      <c r="A26024" s="336">
        <v>83114</v>
      </c>
      <c r="B26024" s="2" t="s">
        <v>295</v>
      </c>
      <c r="C26024" s="429">
        <v>7.58216</v>
      </c>
      <c r="D26024" s="429">
        <v>0.78075300000000003</v>
      </c>
      <c r="E26024" s="429">
        <v>6.8014070000000002</v>
      </c>
      <c r="F26024" s="429">
        <v>30.627505000000006</v>
      </c>
    </row>
    <row r="26025" spans="1:6" x14ac:dyDescent="0.3">
      <c r="A26025" s="336">
        <v>83115</v>
      </c>
      <c r="B26025" s="2" t="s">
        <v>295</v>
      </c>
      <c r="C26025" s="429">
        <v>7.0477910000000001</v>
      </c>
      <c r="D26025" s="429">
        <v>0.91615599999999997</v>
      </c>
      <c r="E26025" s="429">
        <v>6.1316350000000002</v>
      </c>
      <c r="F26025" s="429">
        <v>26.721883999999999</v>
      </c>
    </row>
    <row r="26026" spans="1:6" x14ac:dyDescent="0.3">
      <c r="A26026" s="336">
        <v>83118</v>
      </c>
      <c r="B26026" s="2" t="s">
        <v>295</v>
      </c>
      <c r="C26026" s="429">
        <v>7.2593350000000001</v>
      </c>
      <c r="D26026" s="429">
        <v>0.94261399999999995</v>
      </c>
      <c r="E26026" s="429">
        <v>6.3167210000000003</v>
      </c>
      <c r="F26026" s="429">
        <v>24.173176999999995</v>
      </c>
    </row>
    <row r="26027" spans="1:6" x14ac:dyDescent="0.3">
      <c r="A26027" s="336">
        <v>83120</v>
      </c>
      <c r="B26027" s="2" t="s">
        <v>295</v>
      </c>
      <c r="C26027" s="429">
        <v>7.5334859999999999</v>
      </c>
      <c r="D26027" s="429">
        <v>0.83522399999999997</v>
      </c>
      <c r="E26027" s="429">
        <v>6.6982619999999997</v>
      </c>
      <c r="F26027" s="429">
        <v>27.649799000000009</v>
      </c>
    </row>
    <row r="26028" spans="1:6" x14ac:dyDescent="0.3">
      <c r="A26028" s="336">
        <v>83122</v>
      </c>
      <c r="B26028" s="2" t="s">
        <v>295</v>
      </c>
      <c r="C26028" s="429">
        <v>7.0297980000000004</v>
      </c>
      <c r="D26028" s="429">
        <v>0.97779700000000003</v>
      </c>
      <c r="E26028" s="429">
        <v>6.0520010000000006</v>
      </c>
      <c r="F26028" s="429">
        <v>23.280022999999989</v>
      </c>
    </row>
    <row r="26029" spans="1:6" x14ac:dyDescent="0.3">
      <c r="A26029" s="336">
        <v>83123</v>
      </c>
      <c r="B26029" s="2" t="s">
        <v>295</v>
      </c>
      <c r="C26029" s="429">
        <v>7.5743840000000002</v>
      </c>
      <c r="D26029" s="429">
        <v>0.75514400000000004</v>
      </c>
      <c r="E26029" s="429">
        <v>6.8192400000000006</v>
      </c>
      <c r="F26029" s="429">
        <v>32.062067000000013</v>
      </c>
    </row>
    <row r="26030" spans="1:6" x14ac:dyDescent="0.3">
      <c r="A26030" s="336">
        <v>83126</v>
      </c>
      <c r="B26030" s="2" t="s">
        <v>295</v>
      </c>
      <c r="C26030" s="429">
        <v>7.2714109999999996</v>
      </c>
      <c r="D26030" s="429">
        <v>0.90510100000000004</v>
      </c>
      <c r="E26030" s="429">
        <v>6.3663099999999995</v>
      </c>
      <c r="F26030" s="429">
        <v>25.808862000000001</v>
      </c>
    </row>
    <row r="26031" spans="1:6" x14ac:dyDescent="0.3">
      <c r="A26031" s="336">
        <v>83127</v>
      </c>
      <c r="B26031" s="2" t="s">
        <v>295</v>
      </c>
      <c r="C26031" s="429">
        <v>7.4923700000000002</v>
      </c>
      <c r="D26031" s="429">
        <v>0.84450499999999995</v>
      </c>
      <c r="E26031" s="429">
        <v>6.6478650000000004</v>
      </c>
      <c r="F26031" s="429">
        <v>27.427930999999997</v>
      </c>
    </row>
    <row r="26032" spans="1:6" x14ac:dyDescent="0.3">
      <c r="A26032" s="336">
        <v>83201</v>
      </c>
      <c r="B26032" s="2" t="s">
        <v>295</v>
      </c>
      <c r="C26032" s="429">
        <v>8.5710409999999992</v>
      </c>
      <c r="D26032" s="429">
        <v>0.61472300000000002</v>
      </c>
      <c r="E26032" s="429">
        <v>7.9563179999999996</v>
      </c>
      <c r="F26032" s="429">
        <v>35.472858000000002</v>
      </c>
    </row>
    <row r="26033" spans="1:6" x14ac:dyDescent="0.3">
      <c r="A26033" s="336">
        <v>83202</v>
      </c>
      <c r="B26033" s="2" t="s">
        <v>295</v>
      </c>
      <c r="C26033" s="429">
        <v>8.8873289999999994</v>
      </c>
      <c r="D26033" s="429">
        <v>0.48187200000000002</v>
      </c>
      <c r="E26033" s="429">
        <v>8.4054570000000002</v>
      </c>
      <c r="F26033" s="429">
        <v>39.142766999999992</v>
      </c>
    </row>
    <row r="26034" spans="1:6" x14ac:dyDescent="0.3">
      <c r="A26034" s="336">
        <v>83203</v>
      </c>
      <c r="B26034" s="2" t="s">
        <v>295</v>
      </c>
      <c r="C26034" s="429">
        <v>8.3592069999999996</v>
      </c>
      <c r="D26034" s="429">
        <v>0.657829</v>
      </c>
      <c r="E26034" s="429">
        <v>7.7013780000000001</v>
      </c>
      <c r="F26034" s="429">
        <v>33.665072999999992</v>
      </c>
    </row>
    <row r="26035" spans="1:6" x14ac:dyDescent="0.3">
      <c r="A26035" s="336">
        <v>83204</v>
      </c>
      <c r="B26035" s="2" t="s">
        <v>295</v>
      </c>
      <c r="C26035" s="429">
        <v>8.5912649999999999</v>
      </c>
      <c r="D26035" s="429">
        <v>0.59225700000000003</v>
      </c>
      <c r="E26035" s="429">
        <v>7.9990079999999999</v>
      </c>
      <c r="F26035" s="429">
        <v>36.21597400000001</v>
      </c>
    </row>
    <row r="26036" spans="1:6" x14ac:dyDescent="0.3">
      <c r="A26036" s="336">
        <v>83209</v>
      </c>
      <c r="B26036" s="2" t="s">
        <v>295</v>
      </c>
      <c r="C26036" s="429">
        <v>8.6233660000000008</v>
      </c>
      <c r="D26036" s="429">
        <v>0.59702</v>
      </c>
      <c r="E26036" s="429">
        <v>8.0263460000000002</v>
      </c>
      <c r="F26036" s="429">
        <v>36.062886999999996</v>
      </c>
    </row>
    <row r="26037" spans="1:6" x14ac:dyDescent="0.3">
      <c r="A26037" s="336">
        <v>83210</v>
      </c>
      <c r="B26037" s="2" t="s">
        <v>295</v>
      </c>
      <c r="C26037" s="429">
        <v>8.7461900000000004</v>
      </c>
      <c r="D26037" s="429">
        <v>0.382548</v>
      </c>
      <c r="E26037" s="429">
        <v>8.3636420000000005</v>
      </c>
      <c r="F26037" s="429">
        <v>40.337807999999995</v>
      </c>
    </row>
    <row r="26038" spans="1:6" x14ac:dyDescent="0.3">
      <c r="A26038" s="336">
        <v>83211</v>
      </c>
      <c r="B26038" s="2" t="s">
        <v>295</v>
      </c>
      <c r="C26038" s="429">
        <v>8.7824950000000008</v>
      </c>
      <c r="D26038" s="429">
        <v>0.43121399999999999</v>
      </c>
      <c r="E26038" s="429">
        <v>8.3512810000000002</v>
      </c>
      <c r="F26038" s="429">
        <v>40.108612000000001</v>
      </c>
    </row>
    <row r="26039" spans="1:6" x14ac:dyDescent="0.3">
      <c r="A26039" s="336">
        <v>83212</v>
      </c>
      <c r="B26039" s="2" t="s">
        <v>295</v>
      </c>
      <c r="C26039" s="429">
        <v>8.3598289999999995</v>
      </c>
      <c r="D26039" s="429">
        <v>0.72102699999999997</v>
      </c>
      <c r="E26039" s="429">
        <v>7.6388019999999992</v>
      </c>
      <c r="F26039" s="429">
        <v>33.195365000000002</v>
      </c>
    </row>
    <row r="26040" spans="1:6" x14ac:dyDescent="0.3">
      <c r="A26040" s="336">
        <v>83213</v>
      </c>
      <c r="B26040" s="2" t="s">
        <v>295</v>
      </c>
      <c r="C26040" s="429">
        <v>8.1879960000000001</v>
      </c>
      <c r="D26040" s="429">
        <v>0.59748000000000001</v>
      </c>
      <c r="E26040" s="429">
        <v>7.590516</v>
      </c>
      <c r="F26040" s="429">
        <v>35.986022000000006</v>
      </c>
    </row>
    <row r="26041" spans="1:6" x14ac:dyDescent="0.3">
      <c r="A26041" s="336">
        <v>83214</v>
      </c>
      <c r="B26041" s="2" t="s">
        <v>295</v>
      </c>
      <c r="C26041" s="429">
        <v>8.4335179999999994</v>
      </c>
      <c r="D26041" s="429">
        <v>0.73171399999999998</v>
      </c>
      <c r="E26041" s="429">
        <v>7.7018039999999992</v>
      </c>
      <c r="F26041" s="429">
        <v>32.975458000000003</v>
      </c>
    </row>
    <row r="26042" spans="1:6" x14ac:dyDescent="0.3">
      <c r="A26042" s="336">
        <v>83217</v>
      </c>
      <c r="B26042" s="2" t="s">
        <v>295</v>
      </c>
      <c r="C26042" s="429">
        <v>8.0548409999999997</v>
      </c>
      <c r="D26042" s="429">
        <v>0.771254</v>
      </c>
      <c r="E26042" s="429">
        <v>7.2835869999999998</v>
      </c>
      <c r="F26042" s="429">
        <v>30.701806999999995</v>
      </c>
    </row>
    <row r="26043" spans="1:6" x14ac:dyDescent="0.3">
      <c r="A26043" s="336">
        <v>83220</v>
      </c>
      <c r="B26043" s="2" t="s">
        <v>295</v>
      </c>
      <c r="C26043" s="429">
        <v>7.9746389999999998</v>
      </c>
      <c r="D26043" s="429">
        <v>0.69552700000000001</v>
      </c>
      <c r="E26043" s="429">
        <v>7.2791119999999996</v>
      </c>
      <c r="F26043" s="429">
        <v>31.029187999999998</v>
      </c>
    </row>
    <row r="26044" spans="1:6" x14ac:dyDescent="0.3">
      <c r="A26044" s="336">
        <v>83221</v>
      </c>
      <c r="B26044" s="2" t="s">
        <v>295</v>
      </c>
      <c r="C26044" s="429">
        <v>8.6293389999999999</v>
      </c>
      <c r="D26044" s="429">
        <v>0.47093000000000002</v>
      </c>
      <c r="E26044" s="429">
        <v>8.1584090000000007</v>
      </c>
      <c r="F26044" s="429">
        <v>38.570999</v>
      </c>
    </row>
    <row r="26045" spans="1:6" x14ac:dyDescent="0.3">
      <c r="A26045" s="336">
        <v>83226</v>
      </c>
      <c r="B26045" s="2" t="s">
        <v>295</v>
      </c>
      <c r="C26045" s="429">
        <v>7.4053149999999999</v>
      </c>
      <c r="D26045" s="429">
        <v>0.79660299999999995</v>
      </c>
      <c r="E26045" s="429">
        <v>6.6087119999999997</v>
      </c>
      <c r="F26045" s="429">
        <v>27.934265000000003</v>
      </c>
    </row>
    <row r="26046" spans="1:6" x14ac:dyDescent="0.3">
      <c r="A26046" s="336">
        <v>83227</v>
      </c>
      <c r="B26046" s="2" t="s">
        <v>295</v>
      </c>
      <c r="C26046" s="429">
        <v>7.2741920000000002</v>
      </c>
      <c r="D26046" s="429">
        <v>0.70526999999999995</v>
      </c>
      <c r="E26046" s="429">
        <v>6.5689220000000006</v>
      </c>
      <c r="F26046" s="429">
        <v>24.618539999999999</v>
      </c>
    </row>
    <row r="26047" spans="1:6" x14ac:dyDescent="0.3">
      <c r="A26047" s="336">
        <v>83228</v>
      </c>
      <c r="B26047" s="2" t="s">
        <v>295</v>
      </c>
      <c r="C26047" s="429">
        <v>8.4768939999999997</v>
      </c>
      <c r="D26047" s="429">
        <v>0.74960700000000002</v>
      </c>
      <c r="E26047" s="429">
        <v>7.7272869999999996</v>
      </c>
      <c r="F26047" s="429">
        <v>31.829947000000004</v>
      </c>
    </row>
    <row r="26048" spans="1:6" x14ac:dyDescent="0.3">
      <c r="A26048" s="336">
        <v>83232</v>
      </c>
      <c r="B26048" s="2" t="s">
        <v>295</v>
      </c>
      <c r="C26048" s="429">
        <v>8.6590439999999997</v>
      </c>
      <c r="D26048" s="429">
        <v>0.72032399999999996</v>
      </c>
      <c r="E26048" s="429">
        <v>7.93872</v>
      </c>
      <c r="F26048" s="429">
        <v>32.633775000000007</v>
      </c>
    </row>
    <row r="26049" spans="1:6" x14ac:dyDescent="0.3">
      <c r="A26049" s="336">
        <v>83234</v>
      </c>
      <c r="B26049" s="2" t="s">
        <v>295</v>
      </c>
      <c r="C26049" s="429">
        <v>8.3751449999999998</v>
      </c>
      <c r="D26049" s="429">
        <v>0.76278199999999996</v>
      </c>
      <c r="E26049" s="429">
        <v>7.6123630000000002</v>
      </c>
      <c r="F26049" s="429">
        <v>31.800547999999996</v>
      </c>
    </row>
    <row r="26050" spans="1:6" x14ac:dyDescent="0.3">
      <c r="A26050" s="336">
        <v>83235</v>
      </c>
      <c r="B26050" s="2" t="s">
        <v>295</v>
      </c>
      <c r="C26050" s="429">
        <v>7.5993719999999998</v>
      </c>
      <c r="D26050" s="429">
        <v>0.75831899999999997</v>
      </c>
      <c r="E26050" s="429">
        <v>6.8410529999999996</v>
      </c>
      <c r="F26050" s="429">
        <v>30.303297000000001</v>
      </c>
    </row>
    <row r="26051" spans="1:6" x14ac:dyDescent="0.3">
      <c r="A26051" s="336">
        <v>83236</v>
      </c>
      <c r="B26051" s="2" t="s">
        <v>295</v>
      </c>
      <c r="C26051" s="429">
        <v>8.2292339999999999</v>
      </c>
      <c r="D26051" s="429">
        <v>0.66783599999999999</v>
      </c>
      <c r="E26051" s="429">
        <v>7.5613979999999996</v>
      </c>
      <c r="F26051" s="429">
        <v>33.012356000000011</v>
      </c>
    </row>
    <row r="26052" spans="1:6" x14ac:dyDescent="0.3">
      <c r="A26052" s="336">
        <v>83237</v>
      </c>
      <c r="B26052" s="2" t="s">
        <v>295</v>
      </c>
      <c r="C26052" s="429">
        <v>8.0762090000000004</v>
      </c>
      <c r="D26052" s="429">
        <v>0.76778299999999999</v>
      </c>
      <c r="E26052" s="429">
        <v>7.3084260000000008</v>
      </c>
      <c r="F26052" s="429">
        <v>28.622283000000003</v>
      </c>
    </row>
    <row r="26053" spans="1:6" x14ac:dyDescent="0.3">
      <c r="A26053" s="336">
        <v>83238</v>
      </c>
      <c r="B26053" s="2" t="s">
        <v>295</v>
      </c>
      <c r="C26053" s="429">
        <v>7.8168920000000002</v>
      </c>
      <c r="D26053" s="429">
        <v>0.76845600000000003</v>
      </c>
      <c r="E26053" s="429">
        <v>7.0484360000000006</v>
      </c>
      <c r="F26053" s="429">
        <v>30.424030999999985</v>
      </c>
    </row>
    <row r="26054" spans="1:6" x14ac:dyDescent="0.3">
      <c r="A26054" s="336">
        <v>83241</v>
      </c>
      <c r="B26054" s="2" t="s">
        <v>295</v>
      </c>
      <c r="C26054" s="429">
        <v>8.1438740000000003</v>
      </c>
      <c r="D26054" s="429">
        <v>0.77080499999999996</v>
      </c>
      <c r="E26054" s="429">
        <v>7.3730690000000001</v>
      </c>
      <c r="F26054" s="429">
        <v>31.089550000000003</v>
      </c>
    </row>
    <row r="26055" spans="1:6" x14ac:dyDescent="0.3">
      <c r="A26055" s="336">
        <v>83243</v>
      </c>
      <c r="B26055" s="2" t="s">
        <v>295</v>
      </c>
      <c r="C26055" s="429">
        <v>8.5689220000000006</v>
      </c>
      <c r="D26055" s="429">
        <v>0.732464</v>
      </c>
      <c r="E26055" s="429">
        <v>7.8364580000000004</v>
      </c>
      <c r="F26055" s="429">
        <v>34.906871000000002</v>
      </c>
    </row>
    <row r="26056" spans="1:6" x14ac:dyDescent="0.3">
      <c r="A26056" s="336">
        <v>83244</v>
      </c>
      <c r="B26056" s="2" t="s">
        <v>295</v>
      </c>
      <c r="C26056" s="429">
        <v>8.0694630000000007</v>
      </c>
      <c r="D26056" s="429">
        <v>0.700542</v>
      </c>
      <c r="E26056" s="429">
        <v>7.3689210000000003</v>
      </c>
      <c r="F26056" s="429">
        <v>35.129608000000012</v>
      </c>
    </row>
    <row r="26057" spans="1:6" x14ac:dyDescent="0.3">
      <c r="A26057" s="336">
        <v>83245</v>
      </c>
      <c r="B26057" s="2" t="s">
        <v>295</v>
      </c>
      <c r="C26057" s="429">
        <v>8.2455700000000007</v>
      </c>
      <c r="D26057" s="429">
        <v>0.72208700000000003</v>
      </c>
      <c r="E26057" s="429">
        <v>7.5234830000000006</v>
      </c>
      <c r="F26057" s="429">
        <v>32.167449000000005</v>
      </c>
    </row>
    <row r="26058" spans="1:6" x14ac:dyDescent="0.3">
      <c r="A26058" s="336">
        <v>83246</v>
      </c>
      <c r="B26058" s="2" t="s">
        <v>295</v>
      </c>
      <c r="C26058" s="429">
        <v>8.1762650000000008</v>
      </c>
      <c r="D26058" s="429">
        <v>0.77587799999999996</v>
      </c>
      <c r="E26058" s="429">
        <v>7.4003870000000012</v>
      </c>
      <c r="F26058" s="429">
        <v>31.076981999999994</v>
      </c>
    </row>
    <row r="26059" spans="1:6" x14ac:dyDescent="0.3">
      <c r="A26059" s="336">
        <v>83250</v>
      </c>
      <c r="B26059" s="2" t="s">
        <v>295</v>
      </c>
      <c r="C26059" s="429">
        <v>8.3581730000000007</v>
      </c>
      <c r="D26059" s="429">
        <v>0.72376099999999999</v>
      </c>
      <c r="E26059" s="429">
        <v>7.6344120000000011</v>
      </c>
      <c r="F26059" s="429">
        <v>32.786235999999995</v>
      </c>
    </row>
    <row r="26060" spans="1:6" x14ac:dyDescent="0.3">
      <c r="A26060" s="336">
        <v>83251</v>
      </c>
      <c r="B26060" s="2" t="s">
        <v>295</v>
      </c>
      <c r="C26060" s="429">
        <v>7.2672460000000001</v>
      </c>
      <c r="D26060" s="429">
        <v>0.84459200000000001</v>
      </c>
      <c r="E26060" s="429">
        <v>6.4226539999999996</v>
      </c>
      <c r="F26060" s="429">
        <v>26.141744000000003</v>
      </c>
    </row>
    <row r="26061" spans="1:6" x14ac:dyDescent="0.3">
      <c r="A26061" s="336">
        <v>83252</v>
      </c>
      <c r="B26061" s="2" t="s">
        <v>295</v>
      </c>
      <c r="C26061" s="429">
        <v>8.6880140000000008</v>
      </c>
      <c r="D26061" s="429">
        <v>0.730989</v>
      </c>
      <c r="E26061" s="429">
        <v>7.9570250000000007</v>
      </c>
      <c r="F26061" s="429">
        <v>34.280332999999999</v>
      </c>
    </row>
    <row r="26062" spans="1:6" x14ac:dyDescent="0.3">
      <c r="A26062" s="336">
        <v>83253</v>
      </c>
      <c r="B26062" s="2" t="s">
        <v>295</v>
      </c>
      <c r="C26062" s="429">
        <v>7.5521469999999997</v>
      </c>
      <c r="D26062" s="429">
        <v>0.84291700000000003</v>
      </c>
      <c r="E26062" s="429">
        <v>6.7092299999999998</v>
      </c>
      <c r="F26062" s="429">
        <v>30.226278000000004</v>
      </c>
    </row>
    <row r="26063" spans="1:6" x14ac:dyDescent="0.3">
      <c r="A26063" s="336">
        <v>83254</v>
      </c>
      <c r="B26063" s="2" t="s">
        <v>295</v>
      </c>
      <c r="C26063" s="429">
        <v>7.7920249999999998</v>
      </c>
      <c r="D26063" s="429">
        <v>0.76069299999999995</v>
      </c>
      <c r="E26063" s="429">
        <v>7.0313319999999999</v>
      </c>
      <c r="F26063" s="429">
        <v>29.654136999999992</v>
      </c>
    </row>
    <row r="26064" spans="1:6" x14ac:dyDescent="0.3">
      <c r="A26064" s="336">
        <v>83255</v>
      </c>
      <c r="B26064" s="2" t="s">
        <v>295</v>
      </c>
      <c r="C26064" s="429">
        <v>7.888458</v>
      </c>
      <c r="D26064" s="429">
        <v>0.764575</v>
      </c>
      <c r="E26064" s="429">
        <v>7.1238830000000002</v>
      </c>
      <c r="F26064" s="429">
        <v>33.360923000000014</v>
      </c>
    </row>
    <row r="26065" spans="1:6" x14ac:dyDescent="0.3">
      <c r="A26065" s="336">
        <v>83261</v>
      </c>
      <c r="B26065" s="2" t="s">
        <v>295</v>
      </c>
      <c r="C26065" s="429">
        <v>7.8108849999999999</v>
      </c>
      <c r="D26065" s="429">
        <v>0.75636899999999996</v>
      </c>
      <c r="E26065" s="429">
        <v>7.0545159999999996</v>
      </c>
      <c r="F26065" s="429">
        <v>28.764313000000001</v>
      </c>
    </row>
    <row r="26066" spans="1:6" x14ac:dyDescent="0.3">
      <c r="A26066" s="336">
        <v>83262</v>
      </c>
      <c r="B26066" s="2" t="s">
        <v>295</v>
      </c>
      <c r="C26066" s="429">
        <v>8.8125199999999992</v>
      </c>
      <c r="D26066" s="429">
        <v>0.40492699999999998</v>
      </c>
      <c r="E26066" s="429">
        <v>8.4075929999999985</v>
      </c>
      <c r="F26066" s="429">
        <v>40.207143000000002</v>
      </c>
    </row>
    <row r="26067" spans="1:6" x14ac:dyDescent="0.3">
      <c r="A26067" s="336">
        <v>83263</v>
      </c>
      <c r="B26067" s="2" t="s">
        <v>295</v>
      </c>
      <c r="C26067" s="429">
        <v>8.4073659999999997</v>
      </c>
      <c r="D26067" s="429">
        <v>0.72436800000000001</v>
      </c>
      <c r="E26067" s="429">
        <v>7.6829979999999995</v>
      </c>
      <c r="F26067" s="429">
        <v>31.777729000000011</v>
      </c>
    </row>
    <row r="26068" spans="1:6" x14ac:dyDescent="0.3">
      <c r="A26068" s="336">
        <v>83271</v>
      </c>
      <c r="B26068" s="2" t="s">
        <v>295</v>
      </c>
      <c r="C26068" s="429">
        <v>8.4103069999999995</v>
      </c>
      <c r="D26068" s="429">
        <v>0.68605799999999995</v>
      </c>
      <c r="E26068" s="429">
        <v>7.7242489999999995</v>
      </c>
      <c r="F26068" s="429">
        <v>34.678181000000009</v>
      </c>
    </row>
    <row r="26069" spans="1:6" x14ac:dyDescent="0.3">
      <c r="A26069" s="336">
        <v>83272</v>
      </c>
      <c r="B26069" s="2" t="s">
        <v>295</v>
      </c>
      <c r="C26069" s="429">
        <v>7.7009319999999999</v>
      </c>
      <c r="D26069" s="429">
        <v>0.79123500000000002</v>
      </c>
      <c r="E26069" s="429">
        <v>6.9096969999999995</v>
      </c>
      <c r="F26069" s="429">
        <v>27.491212999999995</v>
      </c>
    </row>
    <row r="26070" spans="1:6" x14ac:dyDescent="0.3">
      <c r="A26070" s="336">
        <v>83274</v>
      </c>
      <c r="B26070" s="2" t="s">
        <v>295</v>
      </c>
      <c r="C26070" s="429">
        <v>8.4952439999999996</v>
      </c>
      <c r="D26070" s="429">
        <v>0.55119099999999999</v>
      </c>
      <c r="E26070" s="429">
        <v>7.9440529999999994</v>
      </c>
      <c r="F26070" s="429">
        <v>36.127388999999994</v>
      </c>
    </row>
    <row r="26071" spans="1:6" x14ac:dyDescent="0.3">
      <c r="A26071" s="336">
        <v>83276</v>
      </c>
      <c r="B26071" s="2" t="s">
        <v>295</v>
      </c>
      <c r="C26071" s="429">
        <v>7.6803239999999997</v>
      </c>
      <c r="D26071" s="429">
        <v>0.82620700000000002</v>
      </c>
      <c r="E26071" s="429">
        <v>6.8541169999999996</v>
      </c>
      <c r="F26071" s="429">
        <v>28.191175999999999</v>
      </c>
    </row>
    <row r="26072" spans="1:6" x14ac:dyDescent="0.3">
      <c r="A26072" s="336">
        <v>83278</v>
      </c>
      <c r="B26072" s="2" t="s">
        <v>295</v>
      </c>
      <c r="C26072" s="429">
        <v>7.1953060000000004</v>
      </c>
      <c r="D26072" s="429">
        <v>0.66459100000000004</v>
      </c>
      <c r="E26072" s="429">
        <v>6.5307150000000007</v>
      </c>
      <c r="F26072" s="429">
        <v>21.048911000000004</v>
      </c>
    </row>
    <row r="26073" spans="1:6" x14ac:dyDescent="0.3">
      <c r="A26073" s="336">
        <v>83283</v>
      </c>
      <c r="B26073" s="2" t="s">
        <v>295</v>
      </c>
      <c r="C26073" s="429">
        <v>8.2239419999999992</v>
      </c>
      <c r="D26073" s="429">
        <v>0.74268900000000004</v>
      </c>
      <c r="E26073" s="429">
        <v>7.4812529999999988</v>
      </c>
      <c r="F26073" s="429">
        <v>31.28594300000001</v>
      </c>
    </row>
    <row r="26074" spans="1:6" x14ac:dyDescent="0.3">
      <c r="A26074" s="336">
        <v>83285</v>
      </c>
      <c r="B26074" s="2" t="s">
        <v>295</v>
      </c>
      <c r="C26074" s="429">
        <v>7.5752670000000002</v>
      </c>
      <c r="D26074" s="429">
        <v>0.86077599999999999</v>
      </c>
      <c r="E26074" s="429">
        <v>6.7144910000000007</v>
      </c>
      <c r="F26074" s="429">
        <v>27.100443000000006</v>
      </c>
    </row>
    <row r="26075" spans="1:6" x14ac:dyDescent="0.3">
      <c r="A26075" s="336">
        <v>83286</v>
      </c>
      <c r="B26075" s="2" t="s">
        <v>295</v>
      </c>
      <c r="C26075" s="429">
        <v>8.8616779999999995</v>
      </c>
      <c r="D26075" s="429">
        <v>0.68313299999999999</v>
      </c>
      <c r="E26075" s="429">
        <v>8.1785449999999997</v>
      </c>
      <c r="F26075" s="429">
        <v>33.670566999999998</v>
      </c>
    </row>
    <row r="26076" spans="1:6" x14ac:dyDescent="0.3">
      <c r="A26076" s="336">
        <v>83287</v>
      </c>
      <c r="B26076" s="2" t="s">
        <v>295</v>
      </c>
      <c r="C26076" s="429">
        <v>7.8369840000000002</v>
      </c>
      <c r="D26076" s="429">
        <v>0.73062300000000002</v>
      </c>
      <c r="E26076" s="429">
        <v>7.1063609999999997</v>
      </c>
      <c r="F26076" s="429">
        <v>29.447120999999996</v>
      </c>
    </row>
    <row r="26077" spans="1:6" x14ac:dyDescent="0.3">
      <c r="A26077" s="336">
        <v>83301</v>
      </c>
      <c r="B26077" s="2" t="s">
        <v>295</v>
      </c>
      <c r="C26077" s="429">
        <v>8.9386150000000004</v>
      </c>
      <c r="D26077" s="429">
        <v>0.44140800000000002</v>
      </c>
      <c r="E26077" s="429">
        <v>8.4972069999999995</v>
      </c>
      <c r="F26077" s="429">
        <v>39.718383000000003</v>
      </c>
    </row>
    <row r="26078" spans="1:6" x14ac:dyDescent="0.3">
      <c r="A26078" s="336">
        <v>83302</v>
      </c>
      <c r="B26078" s="2" t="s">
        <v>295</v>
      </c>
      <c r="C26078" s="429">
        <v>8.5939759999999996</v>
      </c>
      <c r="D26078" s="429">
        <v>0.49886200000000003</v>
      </c>
      <c r="E26078" s="429">
        <v>8.0951139999999988</v>
      </c>
      <c r="F26078" s="429">
        <v>36.554376999999995</v>
      </c>
    </row>
    <row r="26079" spans="1:6" x14ac:dyDescent="0.3">
      <c r="A26079" s="336">
        <v>83313</v>
      </c>
      <c r="B26079" s="2" t="s">
        <v>295</v>
      </c>
      <c r="C26079" s="429">
        <v>8.3895520000000001</v>
      </c>
      <c r="D26079" s="429">
        <v>0.41877300000000001</v>
      </c>
      <c r="E26079" s="429">
        <v>7.9707790000000003</v>
      </c>
      <c r="F26079" s="429">
        <v>33.067675999999992</v>
      </c>
    </row>
    <row r="26080" spans="1:6" x14ac:dyDescent="0.3">
      <c r="A26080" s="336">
        <v>83314</v>
      </c>
      <c r="B26080" s="2" t="s">
        <v>295</v>
      </c>
      <c r="C26080" s="429">
        <v>9.2672629999999998</v>
      </c>
      <c r="D26080" s="429">
        <v>0.24143100000000001</v>
      </c>
      <c r="E26080" s="429">
        <v>9.0258319999999994</v>
      </c>
      <c r="F26080" s="429">
        <v>39.583380000000005</v>
      </c>
    </row>
    <row r="26081" spans="1:6" x14ac:dyDescent="0.3">
      <c r="A26081" s="336">
        <v>83316</v>
      </c>
      <c r="B26081" s="2" t="s">
        <v>295</v>
      </c>
      <c r="C26081" s="429">
        <v>9.8112130000000004</v>
      </c>
      <c r="D26081" s="429">
        <v>0.219362</v>
      </c>
      <c r="E26081" s="429">
        <v>9.5918510000000001</v>
      </c>
      <c r="F26081" s="429">
        <v>45.844702000000005</v>
      </c>
    </row>
    <row r="26082" spans="1:6" x14ac:dyDescent="0.3">
      <c r="A26082" s="336">
        <v>83318</v>
      </c>
      <c r="B26082" s="2" t="s">
        <v>295</v>
      </c>
      <c r="C26082" s="429">
        <v>9.1479850000000003</v>
      </c>
      <c r="D26082" s="429">
        <v>0.37871199999999999</v>
      </c>
      <c r="E26082" s="429">
        <v>8.7692730000000001</v>
      </c>
      <c r="F26082" s="429">
        <v>42.853181999999997</v>
      </c>
    </row>
    <row r="26083" spans="1:6" x14ac:dyDescent="0.3">
      <c r="A26083" s="336">
        <v>83320</v>
      </c>
      <c r="B26083" s="2" t="s">
        <v>295</v>
      </c>
      <c r="C26083" s="429">
        <v>8.4646749999999997</v>
      </c>
      <c r="D26083" s="429">
        <v>0.47123999999999999</v>
      </c>
      <c r="E26083" s="429">
        <v>7.9934349999999998</v>
      </c>
      <c r="F26083" s="429">
        <v>37.110325999999993</v>
      </c>
    </row>
    <row r="26084" spans="1:6" x14ac:dyDescent="0.3">
      <c r="A26084" s="336">
        <v>83321</v>
      </c>
      <c r="B26084" s="2" t="s">
        <v>295</v>
      </c>
      <c r="C26084" s="429">
        <v>9.4466079999999994</v>
      </c>
      <c r="D26084" s="429">
        <v>0.29630000000000001</v>
      </c>
      <c r="E26084" s="429">
        <v>9.150307999999999</v>
      </c>
      <c r="F26084" s="429">
        <v>43.47521900000001</v>
      </c>
    </row>
    <row r="26085" spans="1:6" x14ac:dyDescent="0.3">
      <c r="A26085" s="336">
        <v>83322</v>
      </c>
      <c r="B26085" s="2" t="s">
        <v>295</v>
      </c>
      <c r="C26085" s="429">
        <v>8.2954270000000001</v>
      </c>
      <c r="D26085" s="429">
        <v>0.36779200000000001</v>
      </c>
      <c r="E26085" s="429">
        <v>7.9276350000000004</v>
      </c>
      <c r="F26085" s="429">
        <v>29.807468999999998</v>
      </c>
    </row>
    <row r="26086" spans="1:6" x14ac:dyDescent="0.3">
      <c r="A26086" s="336">
        <v>83323</v>
      </c>
      <c r="B26086" s="2" t="s">
        <v>295</v>
      </c>
      <c r="C26086" s="429">
        <v>9.1169370000000001</v>
      </c>
      <c r="D26086" s="429">
        <v>0.38158500000000001</v>
      </c>
      <c r="E26086" s="429">
        <v>8.7353520000000007</v>
      </c>
      <c r="F26086" s="429">
        <v>42.950187000000007</v>
      </c>
    </row>
    <row r="26087" spans="1:6" x14ac:dyDescent="0.3">
      <c r="A26087" s="336">
        <v>83324</v>
      </c>
      <c r="B26087" s="2" t="s">
        <v>295</v>
      </c>
      <c r="C26087" s="429">
        <v>9.3229249999999997</v>
      </c>
      <c r="D26087" s="429">
        <v>0.21152000000000001</v>
      </c>
      <c r="E26087" s="429">
        <v>9.1114049999999995</v>
      </c>
      <c r="F26087" s="429">
        <v>42.291680999999997</v>
      </c>
    </row>
    <row r="26088" spans="1:6" x14ac:dyDescent="0.3">
      <c r="A26088" s="336">
        <v>83325</v>
      </c>
      <c r="B26088" s="2" t="s">
        <v>295</v>
      </c>
      <c r="C26088" s="429">
        <v>9.5193089999999998</v>
      </c>
      <c r="D26088" s="429">
        <v>0.21571599999999999</v>
      </c>
      <c r="E26088" s="429">
        <v>9.3035929999999993</v>
      </c>
      <c r="F26088" s="429">
        <v>44.398308999999983</v>
      </c>
    </row>
    <row r="26089" spans="1:6" x14ac:dyDescent="0.3">
      <c r="A26089" s="336">
        <v>83327</v>
      </c>
      <c r="B26089" s="2" t="s">
        <v>295</v>
      </c>
      <c r="C26089" s="429">
        <v>7.8592170000000001</v>
      </c>
      <c r="D26089" s="429">
        <v>0.47089199999999998</v>
      </c>
      <c r="E26089" s="429">
        <v>7.388325</v>
      </c>
      <c r="F26089" s="429">
        <v>26.465527999999999</v>
      </c>
    </row>
    <row r="26090" spans="1:6" x14ac:dyDescent="0.3">
      <c r="A26090" s="336">
        <v>83328</v>
      </c>
      <c r="B26090" s="2" t="s">
        <v>295</v>
      </c>
      <c r="C26090" s="429">
        <v>9.7278020000000005</v>
      </c>
      <c r="D26090" s="429">
        <v>0.24202899999999999</v>
      </c>
      <c r="E26090" s="429">
        <v>9.485773</v>
      </c>
      <c r="F26090" s="429">
        <v>45.581676999999999</v>
      </c>
    </row>
    <row r="26091" spans="1:6" x14ac:dyDescent="0.3">
      <c r="A26091" s="336">
        <v>83330</v>
      </c>
      <c r="B26091" s="2" t="s">
        <v>295</v>
      </c>
      <c r="C26091" s="429">
        <v>9.6749729999999996</v>
      </c>
      <c r="D26091" s="429">
        <v>0.18212700000000001</v>
      </c>
      <c r="E26091" s="429">
        <v>9.4928460000000001</v>
      </c>
      <c r="F26091" s="429">
        <v>43.790143999999991</v>
      </c>
    </row>
    <row r="26092" spans="1:6" x14ac:dyDescent="0.3">
      <c r="A26092" s="336">
        <v>83332</v>
      </c>
      <c r="B26092" s="2" t="s">
        <v>295</v>
      </c>
      <c r="C26092" s="429">
        <v>10.038372000000001</v>
      </c>
      <c r="D26092" s="429">
        <v>0.15942400000000001</v>
      </c>
      <c r="E26092" s="429">
        <v>9.8789480000000012</v>
      </c>
      <c r="F26092" s="429">
        <v>47.037779999999998</v>
      </c>
    </row>
    <row r="26093" spans="1:6" x14ac:dyDescent="0.3">
      <c r="A26093" s="336">
        <v>83333</v>
      </c>
      <c r="B26093" s="2" t="s">
        <v>295</v>
      </c>
      <c r="C26093" s="429">
        <v>7.445087</v>
      </c>
      <c r="D26093" s="429">
        <v>0.65369500000000003</v>
      </c>
      <c r="E26093" s="429">
        <v>6.7913920000000001</v>
      </c>
      <c r="F26093" s="429">
        <v>25.613669999999995</v>
      </c>
    </row>
    <row r="26094" spans="1:6" x14ac:dyDescent="0.3">
      <c r="A26094" s="336">
        <v>83334</v>
      </c>
      <c r="B26094" s="2" t="s">
        <v>295</v>
      </c>
      <c r="C26094" s="429">
        <v>8.7141570000000002</v>
      </c>
      <c r="D26094" s="429">
        <v>0.52670499999999998</v>
      </c>
      <c r="E26094" s="429">
        <v>8.1874520000000004</v>
      </c>
      <c r="F26094" s="429">
        <v>37.919087000000005</v>
      </c>
    </row>
    <row r="26095" spans="1:6" x14ac:dyDescent="0.3">
      <c r="A26095" s="336">
        <v>83335</v>
      </c>
      <c r="B26095" s="2" t="s">
        <v>295</v>
      </c>
      <c r="C26095" s="429">
        <v>9.3483420000000006</v>
      </c>
      <c r="D26095" s="429">
        <v>0.24098800000000001</v>
      </c>
      <c r="E26095" s="429">
        <v>9.1073540000000008</v>
      </c>
      <c r="F26095" s="429">
        <v>43.596332999999987</v>
      </c>
    </row>
    <row r="26096" spans="1:6" x14ac:dyDescent="0.3">
      <c r="A26096" s="336">
        <v>83336</v>
      </c>
      <c r="B26096" s="2" t="s">
        <v>295</v>
      </c>
      <c r="C26096" s="429">
        <v>9.2729510000000008</v>
      </c>
      <c r="D26096" s="429">
        <v>0.28442200000000001</v>
      </c>
      <c r="E26096" s="429">
        <v>8.9885290000000015</v>
      </c>
      <c r="F26096" s="429">
        <v>43.622278999999992</v>
      </c>
    </row>
    <row r="26097" spans="1:6" x14ac:dyDescent="0.3">
      <c r="A26097" s="336">
        <v>83338</v>
      </c>
      <c r="B26097" s="2" t="s">
        <v>295</v>
      </c>
      <c r="C26097" s="429">
        <v>9.5227529999999998</v>
      </c>
      <c r="D26097" s="429">
        <v>0.199069</v>
      </c>
      <c r="E26097" s="429">
        <v>9.3236840000000001</v>
      </c>
      <c r="F26097" s="429">
        <v>44.052016000000002</v>
      </c>
    </row>
    <row r="26098" spans="1:6" x14ac:dyDescent="0.3">
      <c r="A26098" s="336">
        <v>83340</v>
      </c>
      <c r="B26098" s="2" t="s">
        <v>295</v>
      </c>
      <c r="C26098" s="429">
        <v>7.1230390000000003</v>
      </c>
      <c r="D26098" s="429">
        <v>0.68347599999999997</v>
      </c>
      <c r="E26098" s="429">
        <v>6.4395630000000006</v>
      </c>
      <c r="F26098" s="429">
        <v>21.272175000000011</v>
      </c>
    </row>
    <row r="26099" spans="1:6" x14ac:dyDescent="0.3">
      <c r="A26099" s="336">
        <v>83341</v>
      </c>
      <c r="B26099" s="2" t="s">
        <v>295</v>
      </c>
      <c r="C26099" s="429">
        <v>9.4845279999999992</v>
      </c>
      <c r="D26099" s="429">
        <v>0.28866900000000001</v>
      </c>
      <c r="E26099" s="429">
        <v>9.1958589999999987</v>
      </c>
      <c r="F26099" s="429">
        <v>44.0839</v>
      </c>
    </row>
    <row r="26100" spans="1:6" x14ac:dyDescent="0.3">
      <c r="A26100" s="336">
        <v>83342</v>
      </c>
      <c r="B26100" s="2" t="s">
        <v>295</v>
      </c>
      <c r="C26100" s="429">
        <v>8.6741820000000001</v>
      </c>
      <c r="D26100" s="429">
        <v>0.64949000000000001</v>
      </c>
      <c r="E26100" s="429">
        <v>8.0246919999999999</v>
      </c>
      <c r="F26100" s="429">
        <v>38.315721000000003</v>
      </c>
    </row>
    <row r="26101" spans="1:6" x14ac:dyDescent="0.3">
      <c r="A26101" s="336">
        <v>83343</v>
      </c>
      <c r="B26101" s="2" t="s">
        <v>295</v>
      </c>
      <c r="C26101" s="429">
        <v>8.8717570000000006</v>
      </c>
      <c r="D26101" s="429">
        <v>0.34740700000000002</v>
      </c>
      <c r="E26101" s="429">
        <v>8.5243500000000001</v>
      </c>
      <c r="F26101" s="429">
        <v>40.998038999999991</v>
      </c>
    </row>
    <row r="26102" spans="1:6" x14ac:dyDescent="0.3">
      <c r="A26102" s="336">
        <v>83344</v>
      </c>
      <c r="B26102" s="2" t="s">
        <v>295</v>
      </c>
      <c r="C26102" s="429">
        <v>9.2743590000000005</v>
      </c>
      <c r="D26102" s="429">
        <v>0.32047100000000001</v>
      </c>
      <c r="E26102" s="429">
        <v>8.953888000000001</v>
      </c>
      <c r="F26102" s="429">
        <v>43.089592000000003</v>
      </c>
    </row>
    <row r="26103" spans="1:6" x14ac:dyDescent="0.3">
      <c r="A26103" s="336">
        <v>83346</v>
      </c>
      <c r="B26103" s="2" t="s">
        <v>295</v>
      </c>
      <c r="C26103" s="429">
        <v>8.5581859999999992</v>
      </c>
      <c r="D26103" s="429">
        <v>0.64819499999999997</v>
      </c>
      <c r="E26103" s="429">
        <v>7.9099909999999989</v>
      </c>
      <c r="F26103" s="429">
        <v>37.035769999999999</v>
      </c>
    </row>
    <row r="26104" spans="1:6" x14ac:dyDescent="0.3">
      <c r="A26104" s="336">
        <v>83347</v>
      </c>
      <c r="B26104" s="2" t="s">
        <v>295</v>
      </c>
      <c r="C26104" s="429">
        <v>9.1484590000000008</v>
      </c>
      <c r="D26104" s="429">
        <v>0.26411899999999999</v>
      </c>
      <c r="E26104" s="429">
        <v>8.8843400000000017</v>
      </c>
      <c r="F26104" s="429">
        <v>42.462334000000006</v>
      </c>
    </row>
    <row r="26105" spans="1:6" x14ac:dyDescent="0.3">
      <c r="A26105" s="336">
        <v>83348</v>
      </c>
      <c r="B26105" s="2" t="s">
        <v>295</v>
      </c>
      <c r="C26105" s="429">
        <v>8.7133190000000003</v>
      </c>
      <c r="D26105" s="429">
        <v>0.365977</v>
      </c>
      <c r="E26105" s="429">
        <v>8.3473420000000011</v>
      </c>
      <c r="F26105" s="429">
        <v>37.019888999999992</v>
      </c>
    </row>
    <row r="26106" spans="1:6" x14ac:dyDescent="0.3">
      <c r="A26106" s="336">
        <v>83349</v>
      </c>
      <c r="B26106" s="2" t="s">
        <v>295</v>
      </c>
      <c r="C26106" s="429">
        <v>8.9918390000000006</v>
      </c>
      <c r="D26106" s="429">
        <v>0.29897200000000002</v>
      </c>
      <c r="E26106" s="429">
        <v>8.6928669999999997</v>
      </c>
      <c r="F26106" s="429">
        <v>40.269218000000002</v>
      </c>
    </row>
    <row r="26107" spans="1:6" x14ac:dyDescent="0.3">
      <c r="A26107" s="336">
        <v>83350</v>
      </c>
      <c r="B26107" s="2" t="s">
        <v>295</v>
      </c>
      <c r="C26107" s="429">
        <v>9.1706679999999992</v>
      </c>
      <c r="D26107" s="429">
        <v>0.30120599999999997</v>
      </c>
      <c r="E26107" s="429">
        <v>8.8694619999999986</v>
      </c>
      <c r="F26107" s="429">
        <v>43.143686000000002</v>
      </c>
    </row>
    <row r="26108" spans="1:6" x14ac:dyDescent="0.3">
      <c r="A26108" s="336">
        <v>83352</v>
      </c>
      <c r="B26108" s="2" t="s">
        <v>295</v>
      </c>
      <c r="C26108" s="429">
        <v>9.2011070000000004</v>
      </c>
      <c r="D26108" s="429">
        <v>0.24113299999999999</v>
      </c>
      <c r="E26108" s="429">
        <v>8.9599740000000008</v>
      </c>
      <c r="F26108" s="429">
        <v>40.482132000000007</v>
      </c>
    </row>
    <row r="26109" spans="1:6" x14ac:dyDescent="0.3">
      <c r="A26109" s="336">
        <v>83355</v>
      </c>
      <c r="B26109" s="2" t="s">
        <v>295</v>
      </c>
      <c r="C26109" s="429">
        <v>9.9743490000000001</v>
      </c>
      <c r="D26109" s="429">
        <v>0.166016</v>
      </c>
      <c r="E26109" s="429">
        <v>9.8083329999999993</v>
      </c>
      <c r="F26109" s="429">
        <v>46.628850999999997</v>
      </c>
    </row>
    <row r="26110" spans="1:6" x14ac:dyDescent="0.3">
      <c r="A26110" s="336">
        <v>83401</v>
      </c>
      <c r="B26110" s="2" t="s">
        <v>295</v>
      </c>
      <c r="C26110" s="429">
        <v>8.3980130000000006</v>
      </c>
      <c r="D26110" s="429">
        <v>0.54115899999999995</v>
      </c>
      <c r="E26110" s="429">
        <v>7.8568540000000002</v>
      </c>
      <c r="F26110" s="429">
        <v>35.776347999999999</v>
      </c>
    </row>
    <row r="26111" spans="1:6" x14ac:dyDescent="0.3">
      <c r="A26111" s="336">
        <v>83402</v>
      </c>
      <c r="B26111" s="2" t="s">
        <v>295</v>
      </c>
      <c r="C26111" s="429">
        <v>8.5361209999999996</v>
      </c>
      <c r="D26111" s="429">
        <v>0.50826199999999999</v>
      </c>
      <c r="E26111" s="429">
        <v>8.0278589999999994</v>
      </c>
      <c r="F26111" s="429">
        <v>37.371058000000005</v>
      </c>
    </row>
    <row r="26112" spans="1:6" x14ac:dyDescent="0.3">
      <c r="A26112" s="336">
        <v>83404</v>
      </c>
      <c r="B26112" s="2" t="s">
        <v>295</v>
      </c>
      <c r="C26112" s="429">
        <v>8.5378469999999993</v>
      </c>
      <c r="D26112" s="429">
        <v>0.53061000000000003</v>
      </c>
      <c r="E26112" s="429">
        <v>8.0072369999999999</v>
      </c>
      <c r="F26112" s="429">
        <v>36.58699</v>
      </c>
    </row>
    <row r="26113" spans="1:6" x14ac:dyDescent="0.3">
      <c r="A26113" s="336">
        <v>83406</v>
      </c>
      <c r="B26113" s="2" t="s">
        <v>295</v>
      </c>
      <c r="C26113" s="429">
        <v>8.2849299999999992</v>
      </c>
      <c r="D26113" s="429">
        <v>0.603132</v>
      </c>
      <c r="E26113" s="429">
        <v>7.6817979999999988</v>
      </c>
      <c r="F26113" s="429">
        <v>34.230821999999996</v>
      </c>
    </row>
    <row r="26114" spans="1:6" x14ac:dyDescent="0.3">
      <c r="A26114" s="336">
        <v>83414</v>
      </c>
      <c r="B26114" s="2" t="s">
        <v>295</v>
      </c>
      <c r="C26114" s="429">
        <v>6.8782399999999999</v>
      </c>
      <c r="D26114" s="429">
        <v>1.2250190000000001</v>
      </c>
      <c r="E26114" s="429">
        <v>5.6532210000000003</v>
      </c>
      <c r="F26114" s="429">
        <v>17.636484000000003</v>
      </c>
    </row>
    <row r="26115" spans="1:6" x14ac:dyDescent="0.3">
      <c r="A26115" s="336">
        <v>83420</v>
      </c>
      <c r="B26115" s="2" t="s">
        <v>295</v>
      </c>
      <c r="C26115" s="429">
        <v>7.6729750000000001</v>
      </c>
      <c r="D26115" s="429">
        <v>0.93256700000000003</v>
      </c>
      <c r="E26115" s="429">
        <v>6.7404080000000004</v>
      </c>
      <c r="F26115" s="429">
        <v>25.216356000000005</v>
      </c>
    </row>
    <row r="26116" spans="1:6" x14ac:dyDescent="0.3">
      <c r="A26116" s="336">
        <v>83422</v>
      </c>
      <c r="B26116" s="2" t="s">
        <v>295</v>
      </c>
      <c r="C26116" s="429">
        <v>7.4806790000000003</v>
      </c>
      <c r="D26116" s="429">
        <v>1.040046</v>
      </c>
      <c r="E26116" s="429">
        <v>6.4406330000000001</v>
      </c>
      <c r="F26116" s="429">
        <v>24.103501000000005</v>
      </c>
    </row>
    <row r="26117" spans="1:6" x14ac:dyDescent="0.3">
      <c r="A26117" s="336">
        <v>83423</v>
      </c>
      <c r="B26117" s="2" t="s">
        <v>295</v>
      </c>
      <c r="C26117" s="429">
        <v>7.6424159999999999</v>
      </c>
      <c r="D26117" s="429">
        <v>0.93355699999999997</v>
      </c>
      <c r="E26117" s="429">
        <v>6.7088590000000003</v>
      </c>
      <c r="F26117" s="429">
        <v>29.455543999999996</v>
      </c>
    </row>
    <row r="26118" spans="1:6" x14ac:dyDescent="0.3">
      <c r="A26118" s="336">
        <v>83424</v>
      </c>
      <c r="B26118" s="2" t="s">
        <v>295</v>
      </c>
      <c r="C26118" s="429">
        <v>7.5513640000000004</v>
      </c>
      <c r="D26118" s="429">
        <v>1.04932</v>
      </c>
      <c r="E26118" s="429">
        <v>6.5020440000000006</v>
      </c>
      <c r="F26118" s="429">
        <v>23.92893999999999</v>
      </c>
    </row>
    <row r="26119" spans="1:6" x14ac:dyDescent="0.3">
      <c r="A26119" s="336">
        <v>83425</v>
      </c>
      <c r="B26119" s="2" t="s">
        <v>295</v>
      </c>
      <c r="C26119" s="429">
        <v>8.3626660000000008</v>
      </c>
      <c r="D26119" s="429">
        <v>0.56781899999999996</v>
      </c>
      <c r="E26119" s="429">
        <v>7.7948470000000007</v>
      </c>
      <c r="F26119" s="429">
        <v>35.825636000000003</v>
      </c>
    </row>
    <row r="26120" spans="1:6" x14ac:dyDescent="0.3">
      <c r="A26120" s="336">
        <v>83427</v>
      </c>
      <c r="B26120" s="2" t="s">
        <v>295</v>
      </c>
      <c r="C26120" s="429">
        <v>7.9372040000000004</v>
      </c>
      <c r="D26120" s="429">
        <v>0.737931</v>
      </c>
      <c r="E26120" s="429">
        <v>7.1992730000000007</v>
      </c>
      <c r="F26120" s="429">
        <v>30.496165000000008</v>
      </c>
    </row>
    <row r="26121" spans="1:6" x14ac:dyDescent="0.3">
      <c r="A26121" s="336">
        <v>83428</v>
      </c>
      <c r="B26121" s="2" t="s">
        <v>295</v>
      </c>
      <c r="C26121" s="429">
        <v>7.5780200000000004</v>
      </c>
      <c r="D26121" s="429">
        <v>0.88573299999999999</v>
      </c>
      <c r="E26121" s="429">
        <v>6.6922870000000003</v>
      </c>
      <c r="F26121" s="429">
        <v>26.928355999999994</v>
      </c>
    </row>
    <row r="26122" spans="1:6" x14ac:dyDescent="0.3">
      <c r="A26122" s="336">
        <v>83429</v>
      </c>
      <c r="B26122" s="2" t="s">
        <v>295</v>
      </c>
      <c r="C26122" s="429">
        <v>7.1416849999999998</v>
      </c>
      <c r="D26122" s="429">
        <v>1.3229409999999999</v>
      </c>
      <c r="E26122" s="429">
        <v>5.8187439999999997</v>
      </c>
      <c r="F26122" s="429">
        <v>17.773889999999998</v>
      </c>
    </row>
    <row r="26123" spans="1:6" x14ac:dyDescent="0.3">
      <c r="A26123" s="336">
        <v>83431</v>
      </c>
      <c r="B26123" s="2" t="s">
        <v>295</v>
      </c>
      <c r="C26123" s="429">
        <v>8.4788920000000001</v>
      </c>
      <c r="D26123" s="429">
        <v>0.507409</v>
      </c>
      <c r="E26123" s="429">
        <v>7.9714830000000001</v>
      </c>
      <c r="F26123" s="429">
        <v>36.707387000000004</v>
      </c>
    </row>
    <row r="26124" spans="1:6" x14ac:dyDescent="0.3">
      <c r="A26124" s="336">
        <v>83434</v>
      </c>
      <c r="B26124" s="2" t="s">
        <v>295</v>
      </c>
      <c r="C26124" s="429">
        <v>8.4345960000000009</v>
      </c>
      <c r="D26124" s="429">
        <v>0.51467300000000005</v>
      </c>
      <c r="E26124" s="429">
        <v>7.9199230000000007</v>
      </c>
      <c r="F26124" s="429">
        <v>36.336482000000004</v>
      </c>
    </row>
    <row r="26125" spans="1:6" x14ac:dyDescent="0.3">
      <c r="A26125" s="336">
        <v>83435</v>
      </c>
      <c r="B26125" s="2" t="s">
        <v>295</v>
      </c>
      <c r="C26125" s="429">
        <v>8.3798379999999995</v>
      </c>
      <c r="D26125" s="429">
        <v>0.60396700000000003</v>
      </c>
      <c r="E26125" s="429">
        <v>7.7758709999999995</v>
      </c>
      <c r="F26125" s="429">
        <v>37.173084999999993</v>
      </c>
    </row>
    <row r="26126" spans="1:6" x14ac:dyDescent="0.3">
      <c r="A26126" s="336">
        <v>83436</v>
      </c>
      <c r="B26126" s="2" t="s">
        <v>295</v>
      </c>
      <c r="C26126" s="429">
        <v>7.8709949999999997</v>
      </c>
      <c r="D26126" s="429">
        <v>0.77166500000000005</v>
      </c>
      <c r="E26126" s="429">
        <v>7.0993300000000001</v>
      </c>
      <c r="F26126" s="429">
        <v>28.596459999999997</v>
      </c>
    </row>
    <row r="26127" spans="1:6" x14ac:dyDescent="0.3">
      <c r="A26127" s="336">
        <v>83440</v>
      </c>
      <c r="B26127" s="2" t="s">
        <v>295</v>
      </c>
      <c r="C26127" s="429">
        <v>7.9868079999999999</v>
      </c>
      <c r="D26127" s="429">
        <v>0.70497500000000002</v>
      </c>
      <c r="E26127" s="429">
        <v>7.2818329999999998</v>
      </c>
      <c r="F26127" s="429">
        <v>30.814037999999996</v>
      </c>
    </row>
    <row r="26128" spans="1:6" x14ac:dyDescent="0.3">
      <c r="A26128" s="336">
        <v>83442</v>
      </c>
      <c r="B26128" s="2" t="s">
        <v>295</v>
      </c>
      <c r="C26128" s="429">
        <v>8.3652709999999999</v>
      </c>
      <c r="D26128" s="429">
        <v>0.53441000000000005</v>
      </c>
      <c r="E26128" s="429">
        <v>7.8308609999999996</v>
      </c>
      <c r="F26128" s="429">
        <v>35.543583999999996</v>
      </c>
    </row>
    <row r="26129" spans="1:6" x14ac:dyDescent="0.3">
      <c r="A26129" s="336">
        <v>83443</v>
      </c>
      <c r="B26129" s="2" t="s">
        <v>295</v>
      </c>
      <c r="C26129" s="429">
        <v>7.9617110000000002</v>
      </c>
      <c r="D26129" s="429">
        <v>0.72369700000000003</v>
      </c>
      <c r="E26129" s="429">
        <v>7.2380139999999997</v>
      </c>
      <c r="F26129" s="429">
        <v>30.736844999999995</v>
      </c>
    </row>
    <row r="26130" spans="1:6" x14ac:dyDescent="0.3">
      <c r="A26130" s="336">
        <v>83444</v>
      </c>
      <c r="B26130" s="2" t="s">
        <v>295</v>
      </c>
      <c r="C26130" s="429">
        <v>8.4753469999999993</v>
      </c>
      <c r="D26130" s="429">
        <v>0.52027400000000001</v>
      </c>
      <c r="E26130" s="429">
        <v>7.9550729999999996</v>
      </c>
      <c r="F26130" s="429">
        <v>36.937828999999994</v>
      </c>
    </row>
    <row r="26131" spans="1:6" x14ac:dyDescent="0.3">
      <c r="A26131" s="336">
        <v>83445</v>
      </c>
      <c r="B26131" s="2" t="s">
        <v>295</v>
      </c>
      <c r="C26131" s="429">
        <v>7.6572170000000002</v>
      </c>
      <c r="D26131" s="429">
        <v>0.92536099999999999</v>
      </c>
      <c r="E26131" s="429">
        <v>6.7318560000000005</v>
      </c>
      <c r="F26131" s="429">
        <v>25.828477000000007</v>
      </c>
    </row>
    <row r="26132" spans="1:6" x14ac:dyDescent="0.3">
      <c r="A26132" s="336">
        <v>83446</v>
      </c>
      <c r="B26132" s="2" t="s">
        <v>295</v>
      </c>
      <c r="C26132" s="429">
        <v>7.5130730000000003</v>
      </c>
      <c r="D26132" s="429">
        <v>1.055356</v>
      </c>
      <c r="E26132" s="429">
        <v>6.4577170000000006</v>
      </c>
      <c r="F26132" s="429">
        <v>24.994360999999998</v>
      </c>
    </row>
    <row r="26133" spans="1:6" x14ac:dyDescent="0.3">
      <c r="A26133" s="336">
        <v>83448</v>
      </c>
      <c r="B26133" s="2" t="s">
        <v>295</v>
      </c>
      <c r="C26133" s="429">
        <v>8.145581</v>
      </c>
      <c r="D26133" s="429">
        <v>0.60567800000000005</v>
      </c>
      <c r="E26133" s="429">
        <v>7.5399029999999998</v>
      </c>
      <c r="F26133" s="429">
        <v>32.592051000000005</v>
      </c>
    </row>
    <row r="26134" spans="1:6" x14ac:dyDescent="0.3">
      <c r="A26134" s="336">
        <v>83449</v>
      </c>
      <c r="B26134" s="2" t="s">
        <v>295</v>
      </c>
      <c r="C26134" s="429">
        <v>7.5134439999999998</v>
      </c>
      <c r="D26134" s="429">
        <v>0.91303299999999998</v>
      </c>
      <c r="E26134" s="429">
        <v>6.6004109999999994</v>
      </c>
      <c r="F26134" s="429">
        <v>25.968239000000001</v>
      </c>
    </row>
    <row r="26135" spans="1:6" x14ac:dyDescent="0.3">
      <c r="A26135" s="336">
        <v>83450</v>
      </c>
      <c r="B26135" s="2" t="s">
        <v>295</v>
      </c>
      <c r="C26135" s="429">
        <v>8.4422549999999994</v>
      </c>
      <c r="D26135" s="429">
        <v>0.55288599999999999</v>
      </c>
      <c r="E26135" s="429">
        <v>7.8893689999999994</v>
      </c>
      <c r="F26135" s="429">
        <v>37.369773999999992</v>
      </c>
    </row>
    <row r="26136" spans="1:6" x14ac:dyDescent="0.3">
      <c r="A26136" s="336">
        <v>83451</v>
      </c>
      <c r="B26136" s="2" t="s">
        <v>295</v>
      </c>
      <c r="C26136" s="429">
        <v>8.0821170000000002</v>
      </c>
      <c r="D26136" s="429">
        <v>0.642258</v>
      </c>
      <c r="E26136" s="429">
        <v>7.4398590000000002</v>
      </c>
      <c r="F26136" s="429">
        <v>31.559048999999995</v>
      </c>
    </row>
    <row r="26137" spans="1:6" x14ac:dyDescent="0.3">
      <c r="A26137" s="336">
        <v>83452</v>
      </c>
      <c r="B26137" s="2" t="s">
        <v>295</v>
      </c>
      <c r="C26137" s="429">
        <v>7.532788</v>
      </c>
      <c r="D26137" s="429">
        <v>1.053973</v>
      </c>
      <c r="E26137" s="429">
        <v>6.478815</v>
      </c>
      <c r="F26137" s="429">
        <v>23.827655</v>
      </c>
    </row>
    <row r="26138" spans="1:6" x14ac:dyDescent="0.3">
      <c r="A26138" s="336">
        <v>83455</v>
      </c>
      <c r="B26138" s="2" t="s">
        <v>295</v>
      </c>
      <c r="C26138" s="429">
        <v>7.3465530000000001</v>
      </c>
      <c r="D26138" s="429">
        <v>1.0701430000000001</v>
      </c>
      <c r="E26138" s="429">
        <v>6.2764100000000003</v>
      </c>
      <c r="F26138" s="429">
        <v>22.81867699999999</v>
      </c>
    </row>
    <row r="26139" spans="1:6" x14ac:dyDescent="0.3">
      <c r="A26139" s="336">
        <v>83460</v>
      </c>
      <c r="B26139" s="2" t="s">
        <v>295</v>
      </c>
      <c r="C26139" s="429">
        <v>8.2381480000000007</v>
      </c>
      <c r="D26139" s="429">
        <v>0.56377100000000002</v>
      </c>
      <c r="E26139" s="429">
        <v>7.6743770000000007</v>
      </c>
      <c r="F26139" s="429">
        <v>33.944366000000002</v>
      </c>
    </row>
    <row r="26140" spans="1:6" x14ac:dyDescent="0.3">
      <c r="A26140" s="336">
        <v>83462</v>
      </c>
      <c r="B26140" s="2" t="s">
        <v>295</v>
      </c>
      <c r="C26140" s="429">
        <v>7.6317240000000002</v>
      </c>
      <c r="D26140" s="429">
        <v>0.840113</v>
      </c>
      <c r="E26140" s="429">
        <v>6.7916110000000005</v>
      </c>
      <c r="F26140" s="429">
        <v>30.160256999999998</v>
      </c>
    </row>
    <row r="26141" spans="1:6" x14ac:dyDescent="0.3">
      <c r="A26141" s="336">
        <v>83463</v>
      </c>
      <c r="B26141" s="2" t="s">
        <v>295</v>
      </c>
      <c r="C26141" s="429">
        <v>7.4754709999999998</v>
      </c>
      <c r="D26141" s="429">
        <v>0.83233900000000005</v>
      </c>
      <c r="E26141" s="429">
        <v>6.6431319999999996</v>
      </c>
      <c r="F26141" s="429">
        <v>28.095425000000006</v>
      </c>
    </row>
    <row r="26142" spans="1:6" x14ac:dyDescent="0.3">
      <c r="A26142" s="336">
        <v>83464</v>
      </c>
      <c r="B26142" s="2" t="s">
        <v>295</v>
      </c>
      <c r="C26142" s="429">
        <v>7.3627510000000003</v>
      </c>
      <c r="D26142" s="429">
        <v>0.99094700000000002</v>
      </c>
      <c r="E26142" s="429">
        <v>6.371804</v>
      </c>
      <c r="F26142" s="429">
        <v>28.240651000000007</v>
      </c>
    </row>
    <row r="26143" spans="1:6" x14ac:dyDescent="0.3">
      <c r="A26143" s="336">
        <v>83466</v>
      </c>
      <c r="B26143" s="2" t="s">
        <v>295</v>
      </c>
      <c r="C26143" s="429">
        <v>7.6109049999999998</v>
      </c>
      <c r="D26143" s="429">
        <v>0.83358699999999997</v>
      </c>
      <c r="E26143" s="429">
        <v>6.7773180000000002</v>
      </c>
      <c r="F26143" s="429">
        <v>29.728858000000002</v>
      </c>
    </row>
    <row r="26144" spans="1:6" x14ac:dyDescent="0.3">
      <c r="A26144" s="336">
        <v>83467</v>
      </c>
      <c r="B26144" s="2" t="s">
        <v>295</v>
      </c>
      <c r="C26144" s="429">
        <v>7.6860670000000004</v>
      </c>
      <c r="D26144" s="429">
        <v>0.83496000000000004</v>
      </c>
      <c r="E26144" s="429">
        <v>6.8511070000000007</v>
      </c>
      <c r="F26144" s="429">
        <v>31.221256</v>
      </c>
    </row>
    <row r="26145" spans="1:6" x14ac:dyDescent="0.3">
      <c r="A26145" s="336">
        <v>83469</v>
      </c>
      <c r="B26145" s="2" t="s">
        <v>295</v>
      </c>
      <c r="C26145" s="429">
        <v>7.4449639999999997</v>
      </c>
      <c r="D26145" s="429">
        <v>0.74827900000000003</v>
      </c>
      <c r="E26145" s="429">
        <v>6.6966849999999996</v>
      </c>
      <c r="F26145" s="429">
        <v>25.942123999999993</v>
      </c>
    </row>
    <row r="26146" spans="1:6" x14ac:dyDescent="0.3">
      <c r="A26146" s="336">
        <v>83501</v>
      </c>
      <c r="B26146" s="2" t="s">
        <v>295</v>
      </c>
      <c r="C26146" s="429">
        <v>8.4733289999999997</v>
      </c>
      <c r="D26146" s="429">
        <v>0.60226900000000005</v>
      </c>
      <c r="E26146" s="429">
        <v>7.8710599999999999</v>
      </c>
      <c r="F26146" s="429">
        <v>25.697171999999988</v>
      </c>
    </row>
    <row r="26147" spans="1:6" x14ac:dyDescent="0.3">
      <c r="A26147" s="336">
        <v>83520</v>
      </c>
      <c r="B26147" s="2" t="s">
        <v>295</v>
      </c>
      <c r="C26147" s="429">
        <v>8.2229109999999999</v>
      </c>
      <c r="D26147" s="429">
        <v>0.73592100000000005</v>
      </c>
      <c r="E26147" s="429">
        <v>7.4869899999999996</v>
      </c>
      <c r="F26147" s="429">
        <v>17.22925</v>
      </c>
    </row>
    <row r="26148" spans="1:6" x14ac:dyDescent="0.3">
      <c r="A26148" s="336">
        <v>83522</v>
      </c>
      <c r="B26148" s="2" t="s">
        <v>295</v>
      </c>
      <c r="C26148" s="429">
        <v>8.1072740000000003</v>
      </c>
      <c r="D26148" s="429">
        <v>0.678373</v>
      </c>
      <c r="E26148" s="429">
        <v>7.4289010000000006</v>
      </c>
      <c r="F26148" s="429">
        <v>19.485268999999988</v>
      </c>
    </row>
    <row r="26149" spans="1:6" x14ac:dyDescent="0.3">
      <c r="A26149" s="336">
        <v>83523</v>
      </c>
      <c r="B26149" s="2" t="s">
        <v>295</v>
      </c>
      <c r="C26149" s="429">
        <v>7.8954789999999999</v>
      </c>
      <c r="D26149" s="429">
        <v>0.71679099999999996</v>
      </c>
      <c r="E26149" s="429">
        <v>7.1786880000000002</v>
      </c>
      <c r="F26149" s="429">
        <v>16.712649999999993</v>
      </c>
    </row>
    <row r="26150" spans="1:6" x14ac:dyDescent="0.3">
      <c r="A26150" s="336">
        <v>83524</v>
      </c>
      <c r="B26150" s="2" t="s">
        <v>295</v>
      </c>
      <c r="C26150" s="429">
        <v>8.2484660000000005</v>
      </c>
      <c r="D26150" s="429">
        <v>0.66213299999999997</v>
      </c>
      <c r="E26150" s="429">
        <v>7.5863330000000007</v>
      </c>
      <c r="F26150" s="429">
        <v>21.317906000000001</v>
      </c>
    </row>
    <row r="26151" spans="1:6" x14ac:dyDescent="0.3">
      <c r="A26151" s="336">
        <v>83525</v>
      </c>
      <c r="B26151" s="2" t="s">
        <v>295</v>
      </c>
      <c r="C26151" s="429">
        <v>7.3495920000000003</v>
      </c>
      <c r="D26151" s="429">
        <v>0.72867999999999999</v>
      </c>
      <c r="E26151" s="429">
        <v>6.6209120000000006</v>
      </c>
      <c r="F26151" s="429">
        <v>18.427059000000003</v>
      </c>
    </row>
    <row r="26152" spans="1:6" x14ac:dyDescent="0.3">
      <c r="A26152" s="336">
        <v>83526</v>
      </c>
      <c r="B26152" s="2" t="s">
        <v>295</v>
      </c>
      <c r="C26152" s="429">
        <v>7.8212700000000002</v>
      </c>
      <c r="D26152" s="429">
        <v>0.72581300000000004</v>
      </c>
      <c r="E26152" s="429">
        <v>7.0954569999999997</v>
      </c>
      <c r="F26152" s="429">
        <v>15.827498000000002</v>
      </c>
    </row>
    <row r="26153" spans="1:6" x14ac:dyDescent="0.3">
      <c r="A26153" s="336">
        <v>83530</v>
      </c>
      <c r="B26153" s="2" t="s">
        <v>295</v>
      </c>
      <c r="C26153" s="429">
        <v>8.0672680000000003</v>
      </c>
      <c r="D26153" s="429">
        <v>0.73961900000000003</v>
      </c>
      <c r="E26153" s="429">
        <v>7.3276490000000001</v>
      </c>
      <c r="F26153" s="429">
        <v>16.918395000000011</v>
      </c>
    </row>
    <row r="26154" spans="1:6" x14ac:dyDescent="0.3">
      <c r="A26154" s="336">
        <v>83533</v>
      </c>
      <c r="B26154" s="2" t="s">
        <v>295</v>
      </c>
      <c r="C26154" s="429">
        <v>8.0328099999999996</v>
      </c>
      <c r="D26154" s="429">
        <v>0.74080000000000001</v>
      </c>
      <c r="E26154" s="429">
        <v>7.2920099999999994</v>
      </c>
      <c r="F26154" s="429">
        <v>16.860787000000006</v>
      </c>
    </row>
    <row r="26155" spans="1:6" x14ac:dyDescent="0.3">
      <c r="A26155" s="336">
        <v>83535</v>
      </c>
      <c r="B26155" s="2" t="s">
        <v>295</v>
      </c>
      <c r="C26155" s="429">
        <v>8.5237839999999991</v>
      </c>
      <c r="D26155" s="429">
        <v>0.62475999999999998</v>
      </c>
      <c r="E26155" s="429">
        <v>7.8990239999999989</v>
      </c>
      <c r="F26155" s="429">
        <v>24.408749999999994</v>
      </c>
    </row>
    <row r="26156" spans="1:6" x14ac:dyDescent="0.3">
      <c r="A26156" s="336">
        <v>83536</v>
      </c>
      <c r="B26156" s="2" t="s">
        <v>295</v>
      </c>
      <c r="C26156" s="429">
        <v>8.3320980000000002</v>
      </c>
      <c r="D26156" s="429">
        <v>0.77891500000000002</v>
      </c>
      <c r="E26156" s="429">
        <v>7.5531830000000006</v>
      </c>
      <c r="F26156" s="429">
        <v>17.448831999999992</v>
      </c>
    </row>
    <row r="26157" spans="1:6" x14ac:dyDescent="0.3">
      <c r="A26157" s="336">
        <v>83537</v>
      </c>
      <c r="B26157" s="2" t="s">
        <v>295</v>
      </c>
      <c r="C26157" s="429">
        <v>8.1957120000000003</v>
      </c>
      <c r="D26157" s="429">
        <v>0.70086700000000002</v>
      </c>
      <c r="E26157" s="429">
        <v>7.4948450000000006</v>
      </c>
      <c r="F26157" s="429">
        <v>18.555607999999999</v>
      </c>
    </row>
    <row r="26158" spans="1:6" x14ac:dyDescent="0.3">
      <c r="A26158" s="336">
        <v>83539</v>
      </c>
      <c r="B26158" s="2" t="s">
        <v>295</v>
      </c>
      <c r="C26158" s="429">
        <v>7.8482659999999997</v>
      </c>
      <c r="D26158" s="429">
        <v>0.79190300000000002</v>
      </c>
      <c r="E26158" s="429">
        <v>7.0563629999999993</v>
      </c>
      <c r="F26158" s="429">
        <v>14.596193999999997</v>
      </c>
    </row>
    <row r="26159" spans="1:6" x14ac:dyDescent="0.3">
      <c r="A26159" s="336">
        <v>83540</v>
      </c>
      <c r="B26159" s="2" t="s">
        <v>295</v>
      </c>
      <c r="C26159" s="429">
        <v>8.8022109999999998</v>
      </c>
      <c r="D26159" s="429">
        <v>0.58695399999999998</v>
      </c>
      <c r="E26159" s="429">
        <v>8.2152569999999994</v>
      </c>
      <c r="F26159" s="429">
        <v>28.178428000000007</v>
      </c>
    </row>
    <row r="26160" spans="1:6" x14ac:dyDescent="0.3">
      <c r="A26160" s="336">
        <v>83541</v>
      </c>
      <c r="B26160" s="2" t="s">
        <v>295</v>
      </c>
      <c r="C26160" s="429">
        <v>8.2099060000000001</v>
      </c>
      <c r="D26160" s="429">
        <v>0.72059300000000004</v>
      </c>
      <c r="E26160" s="429">
        <v>7.4893130000000001</v>
      </c>
      <c r="F26160" s="429">
        <v>17.843741999999995</v>
      </c>
    </row>
    <row r="26161" spans="1:6" x14ac:dyDescent="0.3">
      <c r="A26161" s="336">
        <v>83542</v>
      </c>
      <c r="B26161" s="2" t="s">
        <v>295</v>
      </c>
      <c r="C26161" s="429">
        <v>7.8823309999999998</v>
      </c>
      <c r="D26161" s="429">
        <v>0.644922</v>
      </c>
      <c r="E26161" s="429">
        <v>7.2374089999999995</v>
      </c>
      <c r="F26161" s="429">
        <v>17.305053000000008</v>
      </c>
    </row>
    <row r="26162" spans="1:6" x14ac:dyDescent="0.3">
      <c r="A26162" s="336">
        <v>83543</v>
      </c>
      <c r="B26162" s="2" t="s">
        <v>295</v>
      </c>
      <c r="C26162" s="429">
        <v>8.1460640000000009</v>
      </c>
      <c r="D26162" s="429">
        <v>0.75387199999999999</v>
      </c>
      <c r="E26162" s="429">
        <v>7.3921920000000005</v>
      </c>
      <c r="F26162" s="429">
        <v>16.970791999999999</v>
      </c>
    </row>
    <row r="26163" spans="1:6" x14ac:dyDescent="0.3">
      <c r="A26163" s="336">
        <v>83544</v>
      </c>
      <c r="B26163" s="2" t="s">
        <v>295</v>
      </c>
      <c r="C26163" s="429">
        <v>7.404909</v>
      </c>
      <c r="D26163" s="429">
        <v>0.77900000000000003</v>
      </c>
      <c r="E26163" s="429">
        <v>6.625909</v>
      </c>
      <c r="F26163" s="429">
        <v>12.941092999999995</v>
      </c>
    </row>
    <row r="26164" spans="1:6" x14ac:dyDescent="0.3">
      <c r="A26164" s="336">
        <v>83545</v>
      </c>
      <c r="B26164" s="2" t="s">
        <v>295</v>
      </c>
      <c r="C26164" s="429">
        <v>8.2235189999999996</v>
      </c>
      <c r="D26164" s="429">
        <v>0.71803499999999998</v>
      </c>
      <c r="E26164" s="429">
        <v>7.5054839999999992</v>
      </c>
      <c r="F26164" s="429">
        <v>18.374154000000001</v>
      </c>
    </row>
    <row r="26165" spans="1:6" x14ac:dyDescent="0.3">
      <c r="A26165" s="336">
        <v>83546</v>
      </c>
      <c r="B26165" s="2" t="s">
        <v>295</v>
      </c>
      <c r="C26165" s="429">
        <v>7.6215149999999996</v>
      </c>
      <c r="D26165" s="429">
        <v>0.808948</v>
      </c>
      <c r="E26165" s="429">
        <v>6.8125669999999996</v>
      </c>
      <c r="F26165" s="429">
        <v>11.826084999999999</v>
      </c>
    </row>
    <row r="26166" spans="1:6" x14ac:dyDescent="0.3">
      <c r="A26166" s="336">
        <v>83547</v>
      </c>
      <c r="B26166" s="2" t="s">
        <v>295</v>
      </c>
      <c r="C26166" s="429">
        <v>7.5541460000000002</v>
      </c>
      <c r="D26166" s="429">
        <v>0.60631599999999997</v>
      </c>
      <c r="E26166" s="429">
        <v>6.9478300000000006</v>
      </c>
      <c r="F26166" s="429">
        <v>15.204150000000006</v>
      </c>
    </row>
    <row r="26167" spans="1:6" x14ac:dyDescent="0.3">
      <c r="A26167" s="336">
        <v>83548</v>
      </c>
      <c r="B26167" s="2" t="s">
        <v>295</v>
      </c>
      <c r="C26167" s="429">
        <v>8.0871919999999999</v>
      </c>
      <c r="D26167" s="429">
        <v>0.71181899999999998</v>
      </c>
      <c r="E26167" s="429">
        <v>7.3753729999999997</v>
      </c>
      <c r="F26167" s="429">
        <v>18.032319999999999</v>
      </c>
    </row>
    <row r="26168" spans="1:6" x14ac:dyDescent="0.3">
      <c r="A26168" s="336">
        <v>83549</v>
      </c>
      <c r="B26168" s="2" t="s">
        <v>295</v>
      </c>
      <c r="C26168" s="429">
        <v>7.4353449999999999</v>
      </c>
      <c r="D26168" s="429">
        <v>0.63309199999999999</v>
      </c>
      <c r="E26168" s="429">
        <v>6.8022530000000003</v>
      </c>
      <c r="F26168" s="429">
        <v>14.757916999999999</v>
      </c>
    </row>
    <row r="26169" spans="1:6" x14ac:dyDescent="0.3">
      <c r="A26169" s="336">
        <v>83552</v>
      </c>
      <c r="B26169" s="2" t="s">
        <v>295</v>
      </c>
      <c r="C26169" s="429">
        <v>8.3027239999999995</v>
      </c>
      <c r="D26169" s="429">
        <v>0.77177300000000004</v>
      </c>
      <c r="E26169" s="429">
        <v>7.530951</v>
      </c>
      <c r="F26169" s="429">
        <v>17.515343000000005</v>
      </c>
    </row>
    <row r="26170" spans="1:6" x14ac:dyDescent="0.3">
      <c r="A26170" s="336">
        <v>83553</v>
      </c>
      <c r="B26170" s="2" t="s">
        <v>295</v>
      </c>
      <c r="C26170" s="429">
        <v>8.0145289999999996</v>
      </c>
      <c r="D26170" s="429">
        <v>0.80688800000000005</v>
      </c>
      <c r="E26170" s="429">
        <v>7.2076409999999997</v>
      </c>
      <c r="F26170" s="429">
        <v>14.200141999999996</v>
      </c>
    </row>
    <row r="26171" spans="1:6" x14ac:dyDescent="0.3">
      <c r="A26171" s="336">
        <v>83554</v>
      </c>
      <c r="B26171" s="2" t="s">
        <v>295</v>
      </c>
      <c r="C26171" s="429">
        <v>7.9206960000000004</v>
      </c>
      <c r="D26171" s="429">
        <v>0.68960900000000003</v>
      </c>
      <c r="E26171" s="429">
        <v>7.2310870000000005</v>
      </c>
      <c r="F26171" s="429">
        <v>17.023620999999999</v>
      </c>
    </row>
    <row r="26172" spans="1:6" x14ac:dyDescent="0.3">
      <c r="A26172" s="336">
        <v>83555</v>
      </c>
      <c r="B26172" s="2" t="s">
        <v>295</v>
      </c>
      <c r="C26172" s="429">
        <v>7.7858150000000004</v>
      </c>
      <c r="D26172" s="429">
        <v>0.70638599999999996</v>
      </c>
      <c r="E26172" s="429">
        <v>7.0794290000000002</v>
      </c>
      <c r="F26172" s="429">
        <v>16.488523000000001</v>
      </c>
    </row>
    <row r="26173" spans="1:6" x14ac:dyDescent="0.3">
      <c r="A26173" s="336">
        <v>83601</v>
      </c>
      <c r="B26173" s="2" t="s">
        <v>295</v>
      </c>
      <c r="C26173" s="429">
        <v>7.7536420000000001</v>
      </c>
      <c r="D26173" s="429">
        <v>0.453598</v>
      </c>
      <c r="E26173" s="429">
        <v>7.3000439999999998</v>
      </c>
      <c r="F26173" s="429">
        <v>23.067851999999991</v>
      </c>
    </row>
    <row r="26174" spans="1:6" x14ac:dyDescent="0.3">
      <c r="A26174" s="336">
        <v>83602</v>
      </c>
      <c r="B26174" s="2" t="s">
        <v>295</v>
      </c>
      <c r="C26174" s="429">
        <v>8.0142559999999996</v>
      </c>
      <c r="D26174" s="429">
        <v>0.40438400000000002</v>
      </c>
      <c r="E26174" s="429">
        <v>7.6098719999999993</v>
      </c>
      <c r="F26174" s="429">
        <v>20.691771000000006</v>
      </c>
    </row>
    <row r="26175" spans="1:6" x14ac:dyDescent="0.3">
      <c r="A26175" s="336">
        <v>83604</v>
      </c>
      <c r="B26175" s="2" t="s">
        <v>295</v>
      </c>
      <c r="C26175" s="429">
        <v>9.4739159999999991</v>
      </c>
      <c r="D26175" s="429">
        <v>0.25781700000000002</v>
      </c>
      <c r="E26175" s="429">
        <v>9.2160989999999998</v>
      </c>
      <c r="F26175" s="429">
        <v>42.627411999999993</v>
      </c>
    </row>
    <row r="26176" spans="1:6" x14ac:dyDescent="0.3">
      <c r="A26176" s="336">
        <v>83605</v>
      </c>
      <c r="B26176" s="2" t="s">
        <v>295</v>
      </c>
      <c r="C26176" s="429">
        <v>10.068469</v>
      </c>
      <c r="D26176" s="429">
        <v>0.149173</v>
      </c>
      <c r="E26176" s="429">
        <v>9.919296000000001</v>
      </c>
      <c r="F26176" s="429">
        <v>45.882815000000001</v>
      </c>
    </row>
    <row r="26177" spans="1:6" x14ac:dyDescent="0.3">
      <c r="A26177" s="336">
        <v>83607</v>
      </c>
      <c r="B26177" s="2" t="s">
        <v>295</v>
      </c>
      <c r="C26177" s="429">
        <v>10.060881</v>
      </c>
      <c r="D26177" s="429">
        <v>0.144431</v>
      </c>
      <c r="E26177" s="429">
        <v>9.9164499999999993</v>
      </c>
      <c r="F26177" s="429">
        <v>45.991078999999999</v>
      </c>
    </row>
    <row r="26178" spans="1:6" x14ac:dyDescent="0.3">
      <c r="A26178" s="336">
        <v>83610</v>
      </c>
      <c r="B26178" s="2" t="s">
        <v>295</v>
      </c>
      <c r="C26178" s="429">
        <v>8.4645910000000004</v>
      </c>
      <c r="D26178" s="429">
        <v>0.37817000000000001</v>
      </c>
      <c r="E26178" s="429">
        <v>8.0864209999999996</v>
      </c>
      <c r="F26178" s="429">
        <v>25.038183999999994</v>
      </c>
    </row>
    <row r="26179" spans="1:6" x14ac:dyDescent="0.3">
      <c r="A26179" s="336">
        <v>83611</v>
      </c>
      <c r="B26179" s="2" t="s">
        <v>295</v>
      </c>
      <c r="C26179" s="429">
        <v>7.5427650000000002</v>
      </c>
      <c r="D26179" s="429">
        <v>0.49987599999999999</v>
      </c>
      <c r="E26179" s="429">
        <v>7.0428890000000006</v>
      </c>
      <c r="F26179" s="429">
        <v>17.336521999999999</v>
      </c>
    </row>
    <row r="26180" spans="1:6" x14ac:dyDescent="0.3">
      <c r="A26180" s="336">
        <v>83612</v>
      </c>
      <c r="B26180" s="2" t="s">
        <v>295</v>
      </c>
      <c r="C26180" s="429">
        <v>7.9960560000000003</v>
      </c>
      <c r="D26180" s="429">
        <v>0.48261399999999999</v>
      </c>
      <c r="E26180" s="429">
        <v>7.5134420000000004</v>
      </c>
      <c r="F26180" s="429">
        <v>19.704261000000002</v>
      </c>
    </row>
    <row r="26181" spans="1:6" x14ac:dyDescent="0.3">
      <c r="A26181" s="336">
        <v>83615</v>
      </c>
      <c r="B26181" s="2" t="s">
        <v>295</v>
      </c>
      <c r="C26181" s="429">
        <v>7.6517530000000002</v>
      </c>
      <c r="D26181" s="429">
        <v>0.49559700000000001</v>
      </c>
      <c r="E26181" s="429">
        <v>7.1561560000000002</v>
      </c>
      <c r="F26181" s="429">
        <v>16.364771999999999</v>
      </c>
    </row>
    <row r="26182" spans="1:6" x14ac:dyDescent="0.3">
      <c r="A26182" s="336">
        <v>83616</v>
      </c>
      <c r="B26182" s="2" t="s">
        <v>295</v>
      </c>
      <c r="C26182" s="429">
        <v>9.6250409999999995</v>
      </c>
      <c r="D26182" s="429">
        <v>0.20771800000000001</v>
      </c>
      <c r="E26182" s="429">
        <v>9.4173229999999997</v>
      </c>
      <c r="F26182" s="429">
        <v>40.422432999999998</v>
      </c>
    </row>
    <row r="26183" spans="1:6" x14ac:dyDescent="0.3">
      <c r="A26183" s="336">
        <v>83617</v>
      </c>
      <c r="B26183" s="2" t="s">
        <v>295</v>
      </c>
      <c r="C26183" s="429">
        <v>9.6026550000000004</v>
      </c>
      <c r="D26183" s="429">
        <v>0.201905</v>
      </c>
      <c r="E26183" s="429">
        <v>9.4007500000000004</v>
      </c>
      <c r="F26183" s="429">
        <v>39.250761000000004</v>
      </c>
    </row>
    <row r="26184" spans="1:6" x14ac:dyDescent="0.3">
      <c r="A26184" s="336">
        <v>83619</v>
      </c>
      <c r="B26184" s="2" t="s">
        <v>295</v>
      </c>
      <c r="C26184" s="429">
        <v>9.9723459999999999</v>
      </c>
      <c r="D26184" s="429">
        <v>0.139349</v>
      </c>
      <c r="E26184" s="429">
        <v>9.8329970000000007</v>
      </c>
      <c r="F26184" s="429">
        <v>45.430781999999994</v>
      </c>
    </row>
    <row r="26185" spans="1:6" x14ac:dyDescent="0.3">
      <c r="A26185" s="336">
        <v>83622</v>
      </c>
      <c r="B26185" s="2" t="s">
        <v>295</v>
      </c>
      <c r="C26185" s="429">
        <v>7.6477300000000001</v>
      </c>
      <c r="D26185" s="429">
        <v>0.478294</v>
      </c>
      <c r="E26185" s="429">
        <v>7.1694360000000001</v>
      </c>
      <c r="F26185" s="429">
        <v>20.016088000000007</v>
      </c>
    </row>
    <row r="26186" spans="1:6" x14ac:dyDescent="0.3">
      <c r="A26186" s="336">
        <v>83623</v>
      </c>
      <c r="B26186" s="2" t="s">
        <v>295</v>
      </c>
      <c r="C26186" s="429">
        <v>9.1340629999999994</v>
      </c>
      <c r="D26186" s="429">
        <v>0.259627</v>
      </c>
      <c r="E26186" s="429">
        <v>8.8744359999999993</v>
      </c>
      <c r="F26186" s="429">
        <v>36.983623999999992</v>
      </c>
    </row>
    <row r="26187" spans="1:6" x14ac:dyDescent="0.3">
      <c r="A26187" s="336">
        <v>83624</v>
      </c>
      <c r="B26187" s="2" t="s">
        <v>295</v>
      </c>
      <c r="C26187" s="429">
        <v>9.1411899999999999</v>
      </c>
      <c r="D26187" s="429">
        <v>0.269957</v>
      </c>
      <c r="E26187" s="429">
        <v>8.8712330000000001</v>
      </c>
      <c r="F26187" s="429">
        <v>39.617860000000007</v>
      </c>
    </row>
    <row r="26188" spans="1:6" x14ac:dyDescent="0.3">
      <c r="A26188" s="336">
        <v>83626</v>
      </c>
      <c r="B26188" s="2" t="s">
        <v>295</v>
      </c>
      <c r="C26188" s="429">
        <v>10.13326</v>
      </c>
      <c r="D26188" s="429">
        <v>0.138238</v>
      </c>
      <c r="E26188" s="429">
        <v>9.9950220000000005</v>
      </c>
      <c r="F26188" s="429">
        <v>47.031751999999997</v>
      </c>
    </row>
    <row r="26189" spans="1:6" x14ac:dyDescent="0.3">
      <c r="A26189" s="336">
        <v>83627</v>
      </c>
      <c r="B26189" s="2" t="s">
        <v>295</v>
      </c>
      <c r="C26189" s="429">
        <v>10.160341000000001</v>
      </c>
      <c r="D26189" s="429">
        <v>0.13847699999999999</v>
      </c>
      <c r="E26189" s="429">
        <v>10.021864000000001</v>
      </c>
      <c r="F26189" s="429">
        <v>47.076949999999997</v>
      </c>
    </row>
    <row r="26190" spans="1:6" x14ac:dyDescent="0.3">
      <c r="A26190" s="336">
        <v>83628</v>
      </c>
      <c r="B26190" s="2" t="s">
        <v>295</v>
      </c>
      <c r="C26190" s="429">
        <v>10.062096</v>
      </c>
      <c r="D26190" s="429">
        <v>0.147512</v>
      </c>
      <c r="E26190" s="429">
        <v>9.9145839999999996</v>
      </c>
      <c r="F26190" s="429">
        <v>47.11363200000001</v>
      </c>
    </row>
    <row r="26191" spans="1:6" x14ac:dyDescent="0.3">
      <c r="A26191" s="336">
        <v>83629</v>
      </c>
      <c r="B26191" s="2" t="s">
        <v>295</v>
      </c>
      <c r="C26191" s="429">
        <v>8.5153630000000007</v>
      </c>
      <c r="D26191" s="429">
        <v>0.341389</v>
      </c>
      <c r="E26191" s="429">
        <v>8.1739740000000012</v>
      </c>
      <c r="F26191" s="429">
        <v>25.947231000000002</v>
      </c>
    </row>
    <row r="26192" spans="1:6" x14ac:dyDescent="0.3">
      <c r="A26192" s="336">
        <v>83631</v>
      </c>
      <c r="B26192" s="2" t="s">
        <v>295</v>
      </c>
      <c r="C26192" s="429">
        <v>8.1038569999999996</v>
      </c>
      <c r="D26192" s="429">
        <v>0.38066499999999998</v>
      </c>
      <c r="E26192" s="429">
        <v>7.7231920000000001</v>
      </c>
      <c r="F26192" s="429">
        <v>22.881119999999999</v>
      </c>
    </row>
    <row r="26193" spans="1:6" x14ac:dyDescent="0.3">
      <c r="A26193" s="336">
        <v>83632</v>
      </c>
      <c r="B26193" s="2" t="s">
        <v>295</v>
      </c>
      <c r="C26193" s="429">
        <v>8.4288790000000002</v>
      </c>
      <c r="D26193" s="429">
        <v>0.37495499999999998</v>
      </c>
      <c r="E26193" s="429">
        <v>8.0539240000000003</v>
      </c>
      <c r="F26193" s="429">
        <v>22.679257</v>
      </c>
    </row>
    <row r="26194" spans="1:6" x14ac:dyDescent="0.3">
      <c r="A26194" s="336">
        <v>83633</v>
      </c>
      <c r="B26194" s="2" t="s">
        <v>295</v>
      </c>
      <c r="C26194" s="429">
        <v>10.194710000000001</v>
      </c>
      <c r="D26194" s="429">
        <v>0.15315599999999999</v>
      </c>
      <c r="E26194" s="429">
        <v>10.041554000000001</v>
      </c>
      <c r="F26194" s="429">
        <v>47.581266000000014</v>
      </c>
    </row>
    <row r="26195" spans="1:6" x14ac:dyDescent="0.3">
      <c r="A26195" s="336">
        <v>83634</v>
      </c>
      <c r="B26195" s="2" t="s">
        <v>295</v>
      </c>
      <c r="C26195" s="429">
        <v>9.9093429999999998</v>
      </c>
      <c r="D26195" s="429">
        <v>0.17094699999999999</v>
      </c>
      <c r="E26195" s="429">
        <v>9.7383959999999998</v>
      </c>
      <c r="F26195" s="429">
        <v>45.091492000000002</v>
      </c>
    </row>
    <row r="26196" spans="1:6" x14ac:dyDescent="0.3">
      <c r="A26196" s="336">
        <v>83636</v>
      </c>
      <c r="B26196" s="2" t="s">
        <v>295</v>
      </c>
      <c r="C26196" s="429">
        <v>9.8371220000000008</v>
      </c>
      <c r="D26196" s="429">
        <v>0.171377</v>
      </c>
      <c r="E26196" s="429">
        <v>9.6657450000000011</v>
      </c>
      <c r="F26196" s="429">
        <v>42.776461000000005</v>
      </c>
    </row>
    <row r="26197" spans="1:6" x14ac:dyDescent="0.3">
      <c r="A26197" s="336">
        <v>83637</v>
      </c>
      <c r="B26197" s="2" t="s">
        <v>295</v>
      </c>
      <c r="C26197" s="429">
        <v>7.4699669999999996</v>
      </c>
      <c r="D26197" s="429">
        <v>0.51016799999999995</v>
      </c>
      <c r="E26197" s="429">
        <v>6.9597989999999994</v>
      </c>
      <c r="F26197" s="429">
        <v>18.749815999999999</v>
      </c>
    </row>
    <row r="26198" spans="1:6" x14ac:dyDescent="0.3">
      <c r="A26198" s="336">
        <v>83638</v>
      </c>
      <c r="B26198" s="2" t="s">
        <v>295</v>
      </c>
      <c r="C26198" s="429">
        <v>7.2907669999999998</v>
      </c>
      <c r="D26198" s="429">
        <v>0.60984700000000003</v>
      </c>
      <c r="E26198" s="429">
        <v>6.6809199999999995</v>
      </c>
      <c r="F26198" s="429">
        <v>16.991944000000004</v>
      </c>
    </row>
    <row r="26199" spans="1:6" x14ac:dyDescent="0.3">
      <c r="A26199" s="336">
        <v>83639</v>
      </c>
      <c r="B26199" s="2" t="s">
        <v>295</v>
      </c>
      <c r="C26199" s="429">
        <v>9.9670249999999996</v>
      </c>
      <c r="D26199" s="429">
        <v>0.158891</v>
      </c>
      <c r="E26199" s="429">
        <v>9.808133999999999</v>
      </c>
      <c r="F26199" s="429">
        <v>46.009340000000009</v>
      </c>
    </row>
    <row r="26200" spans="1:6" x14ac:dyDescent="0.3">
      <c r="A26200" s="336">
        <v>83641</v>
      </c>
      <c r="B26200" s="2" t="s">
        <v>295</v>
      </c>
      <c r="C26200" s="429">
        <v>10.073252999999999</v>
      </c>
      <c r="D26200" s="429">
        <v>0.14877000000000001</v>
      </c>
      <c r="E26200" s="429">
        <v>9.9244829999999986</v>
      </c>
      <c r="F26200" s="429">
        <v>47.245331000000007</v>
      </c>
    </row>
    <row r="26201" spans="1:6" x14ac:dyDescent="0.3">
      <c r="A26201" s="336">
        <v>83642</v>
      </c>
      <c r="B26201" s="2" t="s">
        <v>295</v>
      </c>
      <c r="C26201" s="429">
        <v>9.9843320000000002</v>
      </c>
      <c r="D26201" s="429">
        <v>0.173263</v>
      </c>
      <c r="E26201" s="429">
        <v>9.8110689999999998</v>
      </c>
      <c r="F26201" s="429">
        <v>45.257985999999995</v>
      </c>
    </row>
    <row r="26202" spans="1:6" x14ac:dyDescent="0.3">
      <c r="A26202" s="336">
        <v>83643</v>
      </c>
      <c r="B26202" s="2" t="s">
        <v>295</v>
      </c>
      <c r="C26202" s="429">
        <v>8.1390370000000001</v>
      </c>
      <c r="D26202" s="429">
        <v>0.42427100000000001</v>
      </c>
      <c r="E26202" s="429">
        <v>7.714766</v>
      </c>
      <c r="F26202" s="429">
        <v>20.187004000000005</v>
      </c>
    </row>
    <row r="26203" spans="1:6" x14ac:dyDescent="0.3">
      <c r="A26203" s="336">
        <v>83644</v>
      </c>
      <c r="B26203" s="2" t="s">
        <v>295</v>
      </c>
      <c r="C26203" s="429">
        <v>9.9159299999999995</v>
      </c>
      <c r="D26203" s="429">
        <v>0.162575</v>
      </c>
      <c r="E26203" s="429">
        <v>9.7533549999999991</v>
      </c>
      <c r="F26203" s="429">
        <v>44.103014999999999</v>
      </c>
    </row>
    <row r="26204" spans="1:6" x14ac:dyDescent="0.3">
      <c r="A26204" s="336">
        <v>83645</v>
      </c>
      <c r="B26204" s="2" t="s">
        <v>295</v>
      </c>
      <c r="C26204" s="429">
        <v>8.9652150000000006</v>
      </c>
      <c r="D26204" s="429">
        <v>0.28306399999999998</v>
      </c>
      <c r="E26204" s="429">
        <v>8.6821510000000011</v>
      </c>
      <c r="F26204" s="429">
        <v>29.648372000000002</v>
      </c>
    </row>
    <row r="26205" spans="1:6" x14ac:dyDescent="0.3">
      <c r="A26205" s="336">
        <v>83646</v>
      </c>
      <c r="B26205" s="2" t="s">
        <v>295</v>
      </c>
      <c r="C26205" s="429">
        <v>9.9106780000000008</v>
      </c>
      <c r="D26205" s="429">
        <v>0.17836299999999999</v>
      </c>
      <c r="E26205" s="429">
        <v>9.7323150000000016</v>
      </c>
      <c r="F26205" s="429">
        <v>44.169130000000003</v>
      </c>
    </row>
    <row r="26206" spans="1:6" x14ac:dyDescent="0.3">
      <c r="A26206" s="336">
        <v>83647</v>
      </c>
      <c r="B26206" s="2" t="s">
        <v>295</v>
      </c>
      <c r="C26206" s="429">
        <v>9.0685660000000006</v>
      </c>
      <c r="D26206" s="429">
        <v>0.25120599999999998</v>
      </c>
      <c r="E26206" s="429">
        <v>8.8173600000000008</v>
      </c>
      <c r="F26206" s="429">
        <v>35.325422000000003</v>
      </c>
    </row>
    <row r="26207" spans="1:6" x14ac:dyDescent="0.3">
      <c r="A26207" s="336">
        <v>83648</v>
      </c>
      <c r="B26207" s="2" t="s">
        <v>295</v>
      </c>
      <c r="C26207" s="429">
        <v>10.208928</v>
      </c>
      <c r="D26207" s="429">
        <v>0.103683</v>
      </c>
      <c r="E26207" s="429">
        <v>10.105245</v>
      </c>
      <c r="F26207" s="429">
        <v>49.327942999999998</v>
      </c>
    </row>
    <row r="26208" spans="1:6" x14ac:dyDescent="0.3">
      <c r="A26208" s="336">
        <v>83650</v>
      </c>
      <c r="B26208" s="2" t="s">
        <v>295</v>
      </c>
      <c r="C26208" s="429">
        <v>9.0311990000000009</v>
      </c>
      <c r="D26208" s="429">
        <v>0.26476300000000003</v>
      </c>
      <c r="E26208" s="429">
        <v>8.7664360000000006</v>
      </c>
      <c r="F26208" s="429">
        <v>37.794325000000001</v>
      </c>
    </row>
    <row r="26209" spans="1:6" x14ac:dyDescent="0.3">
      <c r="A26209" s="336">
        <v>83651</v>
      </c>
      <c r="B26209" s="2" t="s">
        <v>295</v>
      </c>
      <c r="C26209" s="429">
        <v>10.146694999999999</v>
      </c>
      <c r="D26209" s="429">
        <v>0.14658599999999999</v>
      </c>
      <c r="E26209" s="429">
        <v>10.000109</v>
      </c>
      <c r="F26209" s="429">
        <v>46.758595</v>
      </c>
    </row>
    <row r="26210" spans="1:6" x14ac:dyDescent="0.3">
      <c r="A26210" s="336">
        <v>83654</v>
      </c>
      <c r="B26210" s="2" t="s">
        <v>295</v>
      </c>
      <c r="C26210" s="429">
        <v>7.6649370000000001</v>
      </c>
      <c r="D26210" s="429">
        <v>0.53955799999999998</v>
      </c>
      <c r="E26210" s="429">
        <v>7.1253790000000006</v>
      </c>
      <c r="F26210" s="429">
        <v>16.285968999999994</v>
      </c>
    </row>
    <row r="26211" spans="1:6" x14ac:dyDescent="0.3">
      <c r="A26211" s="336">
        <v>83655</v>
      </c>
      <c r="B26211" s="2" t="s">
        <v>295</v>
      </c>
      <c r="C26211" s="429">
        <v>9.911975</v>
      </c>
      <c r="D26211" s="429">
        <v>0.14687800000000001</v>
      </c>
      <c r="E26211" s="429">
        <v>9.7650970000000008</v>
      </c>
      <c r="F26211" s="429">
        <v>44.095232000000003</v>
      </c>
    </row>
    <row r="26212" spans="1:6" x14ac:dyDescent="0.3">
      <c r="A26212" s="336">
        <v>83657</v>
      </c>
      <c r="B26212" s="2" t="s">
        <v>295</v>
      </c>
      <c r="C26212" s="429">
        <v>8.2890259999999998</v>
      </c>
      <c r="D26212" s="429">
        <v>0.37687900000000002</v>
      </c>
      <c r="E26212" s="429">
        <v>7.912147</v>
      </c>
      <c r="F26212" s="429">
        <v>22.829494</v>
      </c>
    </row>
    <row r="26213" spans="1:6" x14ac:dyDescent="0.3">
      <c r="A26213" s="336">
        <v>83660</v>
      </c>
      <c r="B26213" s="2" t="s">
        <v>295</v>
      </c>
      <c r="C26213" s="429">
        <v>10.0565</v>
      </c>
      <c r="D26213" s="429">
        <v>0.14073099999999999</v>
      </c>
      <c r="E26213" s="429">
        <v>9.9157689999999992</v>
      </c>
      <c r="F26213" s="429">
        <v>46.534869</v>
      </c>
    </row>
    <row r="26214" spans="1:6" x14ac:dyDescent="0.3">
      <c r="A26214" s="336">
        <v>83661</v>
      </c>
      <c r="B26214" s="2" t="s">
        <v>295</v>
      </c>
      <c r="C26214" s="429">
        <v>9.6290800000000001</v>
      </c>
      <c r="D26214" s="429">
        <v>0.18388599999999999</v>
      </c>
      <c r="E26214" s="429">
        <v>9.4451940000000008</v>
      </c>
      <c r="F26214" s="429">
        <v>39.603113999999991</v>
      </c>
    </row>
    <row r="26215" spans="1:6" x14ac:dyDescent="0.3">
      <c r="A26215" s="336">
        <v>83669</v>
      </c>
      <c r="B26215" s="2" t="s">
        <v>295</v>
      </c>
      <c r="C26215" s="429">
        <v>9.8803680000000007</v>
      </c>
      <c r="D26215" s="429">
        <v>0.173814</v>
      </c>
      <c r="E26215" s="429">
        <v>9.7065540000000006</v>
      </c>
      <c r="F26215" s="429">
        <v>43.796126000000001</v>
      </c>
    </row>
    <row r="26216" spans="1:6" x14ac:dyDescent="0.3">
      <c r="A26216" s="336">
        <v>83670</v>
      </c>
      <c r="B26216" s="2" t="s">
        <v>295</v>
      </c>
      <c r="C26216" s="429">
        <v>8.950056</v>
      </c>
      <c r="D26216" s="429">
        <v>0.285331</v>
      </c>
      <c r="E26216" s="429">
        <v>8.6647250000000007</v>
      </c>
      <c r="F26216" s="429">
        <v>30.863592999999998</v>
      </c>
    </row>
    <row r="26217" spans="1:6" x14ac:dyDescent="0.3">
      <c r="A26217" s="336">
        <v>83672</v>
      </c>
      <c r="B26217" s="2" t="s">
        <v>295</v>
      </c>
      <c r="C26217" s="429">
        <v>9.1763130000000004</v>
      </c>
      <c r="D26217" s="429">
        <v>0.25771100000000002</v>
      </c>
      <c r="E26217" s="429">
        <v>8.9186019999999999</v>
      </c>
      <c r="F26217" s="429">
        <v>35.136638999999988</v>
      </c>
    </row>
    <row r="26218" spans="1:6" x14ac:dyDescent="0.3">
      <c r="A26218" s="336">
        <v>83676</v>
      </c>
      <c r="B26218" s="2" t="s">
        <v>295</v>
      </c>
      <c r="C26218" s="429">
        <v>10.136695</v>
      </c>
      <c r="D26218" s="429">
        <v>0.13798199999999999</v>
      </c>
      <c r="E26218" s="429">
        <v>9.9987130000000004</v>
      </c>
      <c r="F26218" s="429">
        <v>47.539472000000004</v>
      </c>
    </row>
    <row r="26219" spans="1:6" x14ac:dyDescent="0.3">
      <c r="A26219" s="336">
        <v>83677</v>
      </c>
      <c r="B26219" s="2" t="s">
        <v>295</v>
      </c>
      <c r="C26219" s="429">
        <v>7.2133099999999999</v>
      </c>
      <c r="D26219" s="429">
        <v>0.66361999999999999</v>
      </c>
      <c r="E26219" s="429">
        <v>6.54969</v>
      </c>
      <c r="F26219" s="429">
        <v>17.589983999999994</v>
      </c>
    </row>
    <row r="26220" spans="1:6" x14ac:dyDescent="0.3">
      <c r="A26220" s="336">
        <v>83686</v>
      </c>
      <c r="B26220" s="2" t="s">
        <v>295</v>
      </c>
      <c r="C26220" s="429">
        <v>10.107290000000001</v>
      </c>
      <c r="D26220" s="429">
        <v>0.147843</v>
      </c>
      <c r="E26220" s="429">
        <v>9.9594470000000008</v>
      </c>
      <c r="F26220" s="429">
        <v>47.008048000000002</v>
      </c>
    </row>
    <row r="26221" spans="1:6" x14ac:dyDescent="0.3">
      <c r="A26221" s="336">
        <v>83687</v>
      </c>
      <c r="B26221" s="2" t="s">
        <v>295</v>
      </c>
      <c r="C26221" s="429">
        <v>10.065213999999999</v>
      </c>
      <c r="D26221" s="429">
        <v>0.15796399999999999</v>
      </c>
      <c r="E26221" s="429">
        <v>9.9072499999999994</v>
      </c>
      <c r="F26221" s="429">
        <v>45.852004999999991</v>
      </c>
    </row>
    <row r="26222" spans="1:6" x14ac:dyDescent="0.3">
      <c r="A26222" s="336">
        <v>83702</v>
      </c>
      <c r="B26222" s="2" t="s">
        <v>295</v>
      </c>
      <c r="C26222" s="429">
        <v>9.1111830000000005</v>
      </c>
      <c r="D26222" s="429">
        <v>0.26344000000000001</v>
      </c>
      <c r="E26222" s="429">
        <v>8.8477430000000012</v>
      </c>
      <c r="F26222" s="429">
        <v>34.851242999999997</v>
      </c>
    </row>
    <row r="26223" spans="1:6" x14ac:dyDescent="0.3">
      <c r="A26223" s="336">
        <v>83703</v>
      </c>
      <c r="B26223" s="2" t="s">
        <v>295</v>
      </c>
      <c r="C26223" s="429">
        <v>9.4425849999999993</v>
      </c>
      <c r="D26223" s="429">
        <v>0.23155100000000001</v>
      </c>
      <c r="E26223" s="429">
        <v>9.2110339999999997</v>
      </c>
      <c r="F26223" s="429">
        <v>39.188752000000001</v>
      </c>
    </row>
    <row r="26224" spans="1:6" x14ac:dyDescent="0.3">
      <c r="A26224" s="336">
        <v>83704</v>
      </c>
      <c r="B26224" s="2" t="s">
        <v>295</v>
      </c>
      <c r="C26224" s="429">
        <v>9.6765980000000003</v>
      </c>
      <c r="D26224" s="429">
        <v>0.20658899999999999</v>
      </c>
      <c r="E26224" s="429">
        <v>9.470009000000001</v>
      </c>
      <c r="F26224" s="429">
        <v>42.283859999999997</v>
      </c>
    </row>
    <row r="26225" spans="1:6" x14ac:dyDescent="0.3">
      <c r="A26225" s="336">
        <v>83705</v>
      </c>
      <c r="B26225" s="2" t="s">
        <v>295</v>
      </c>
      <c r="C26225" s="429">
        <v>9.6543620000000008</v>
      </c>
      <c r="D26225" s="429">
        <v>0.20486699999999999</v>
      </c>
      <c r="E26225" s="429">
        <v>9.4494950000000006</v>
      </c>
      <c r="F26225" s="429">
        <v>42.533116000000007</v>
      </c>
    </row>
    <row r="26226" spans="1:6" x14ac:dyDescent="0.3">
      <c r="A26226" s="336">
        <v>83706</v>
      </c>
      <c r="B26226" s="2" t="s">
        <v>295</v>
      </c>
      <c r="C26226" s="429">
        <v>9.5192999999999994</v>
      </c>
      <c r="D26226" s="429">
        <v>0.219166</v>
      </c>
      <c r="E26226" s="429">
        <v>9.3001339999999999</v>
      </c>
      <c r="F26226" s="429">
        <v>40.468223999999999</v>
      </c>
    </row>
    <row r="26227" spans="1:6" x14ac:dyDescent="0.3">
      <c r="A26227" s="336">
        <v>83709</v>
      </c>
      <c r="B26227" s="2" t="s">
        <v>295</v>
      </c>
      <c r="C26227" s="429">
        <v>9.8193359999999998</v>
      </c>
      <c r="D26227" s="429">
        <v>0.189361</v>
      </c>
      <c r="E26227" s="429">
        <v>9.629975</v>
      </c>
      <c r="F26227" s="429">
        <v>44.393708000000004</v>
      </c>
    </row>
    <row r="26228" spans="1:6" x14ac:dyDescent="0.3">
      <c r="A26228" s="336">
        <v>83712</v>
      </c>
      <c r="B26228" s="2" t="s">
        <v>295</v>
      </c>
      <c r="C26228" s="429">
        <v>9.1417780000000004</v>
      </c>
      <c r="D26228" s="429">
        <v>0.25512099999999999</v>
      </c>
      <c r="E26228" s="429">
        <v>8.8866569999999996</v>
      </c>
      <c r="F26228" s="429">
        <v>34.871914000000004</v>
      </c>
    </row>
    <row r="26229" spans="1:6" x14ac:dyDescent="0.3">
      <c r="A26229" s="336">
        <v>83713</v>
      </c>
      <c r="B26229" s="2" t="s">
        <v>295</v>
      </c>
      <c r="C26229" s="429">
        <v>9.7490620000000003</v>
      </c>
      <c r="D26229" s="429">
        <v>0.198514</v>
      </c>
      <c r="E26229" s="429">
        <v>9.5505480000000009</v>
      </c>
      <c r="F26229" s="429">
        <v>42.711897999999998</v>
      </c>
    </row>
    <row r="26230" spans="1:6" x14ac:dyDescent="0.3">
      <c r="A26230" s="336">
        <v>83714</v>
      </c>
      <c r="B26230" s="2" t="s">
        <v>295</v>
      </c>
      <c r="C26230" s="429">
        <v>9.0517330000000005</v>
      </c>
      <c r="D26230" s="429">
        <v>0.27372299999999999</v>
      </c>
      <c r="E26230" s="429">
        <v>8.7780100000000001</v>
      </c>
      <c r="F26230" s="429">
        <v>33.520383000000002</v>
      </c>
    </row>
    <row r="26231" spans="1:6" x14ac:dyDescent="0.3">
      <c r="A26231" s="336">
        <v>83716</v>
      </c>
      <c r="B26231" s="2" t="s">
        <v>295</v>
      </c>
      <c r="C26231" s="429">
        <v>9.1838870000000004</v>
      </c>
      <c r="D26231" s="429">
        <v>0.241844</v>
      </c>
      <c r="E26231" s="429">
        <v>8.942043</v>
      </c>
      <c r="F26231" s="429">
        <v>35.379303999999998</v>
      </c>
    </row>
    <row r="26232" spans="1:6" x14ac:dyDescent="0.3">
      <c r="A26232" s="336">
        <v>83725</v>
      </c>
      <c r="B26232" s="2" t="s">
        <v>295</v>
      </c>
      <c r="C26232" s="429">
        <v>9.5136330000000005</v>
      </c>
      <c r="D26232" s="429">
        <v>0.22081200000000001</v>
      </c>
      <c r="E26232" s="429">
        <v>9.292821</v>
      </c>
      <c r="F26232" s="429">
        <v>40.494064999999999</v>
      </c>
    </row>
    <row r="26233" spans="1:6" x14ac:dyDescent="0.3">
      <c r="A26233" s="336">
        <v>83801</v>
      </c>
      <c r="B26233" s="2" t="s">
        <v>295</v>
      </c>
      <c r="C26233" s="429">
        <v>7.1599740000000001</v>
      </c>
      <c r="D26233" s="429">
        <v>0.88837699999999997</v>
      </c>
      <c r="E26233" s="429">
        <v>6.2715969999999999</v>
      </c>
      <c r="F26233" s="429">
        <v>8.3138609999999957</v>
      </c>
    </row>
    <row r="26234" spans="1:6" x14ac:dyDescent="0.3">
      <c r="A26234" s="336">
        <v>83802</v>
      </c>
      <c r="B26234" s="2" t="s">
        <v>295</v>
      </c>
      <c r="C26234" s="429">
        <v>6.9477149999999996</v>
      </c>
      <c r="D26234" s="429">
        <v>0.85863199999999995</v>
      </c>
      <c r="E26234" s="429">
        <v>6.0890829999999996</v>
      </c>
      <c r="F26234" s="429">
        <v>5.204034999999994</v>
      </c>
    </row>
    <row r="26235" spans="1:6" x14ac:dyDescent="0.3">
      <c r="A26235" s="336">
        <v>83803</v>
      </c>
      <c r="B26235" s="2" t="s">
        <v>295</v>
      </c>
      <c r="C26235" s="429">
        <v>7.0225439999999999</v>
      </c>
      <c r="D26235" s="429">
        <v>0.93943600000000005</v>
      </c>
      <c r="E26235" s="429">
        <v>6.0831080000000002</v>
      </c>
      <c r="F26235" s="429">
        <v>6.203525999999993</v>
      </c>
    </row>
    <row r="26236" spans="1:6" x14ac:dyDescent="0.3">
      <c r="A26236" s="336">
        <v>83804</v>
      </c>
      <c r="B26236" s="2" t="s">
        <v>295</v>
      </c>
      <c r="C26236" s="429">
        <v>7.1276599999999997</v>
      </c>
      <c r="D26236" s="429">
        <v>0.85577099999999995</v>
      </c>
      <c r="E26236" s="429">
        <v>6.2718889999999998</v>
      </c>
      <c r="F26236" s="429">
        <v>9.9632949999999951</v>
      </c>
    </row>
    <row r="26237" spans="1:6" x14ac:dyDescent="0.3">
      <c r="A26237" s="336">
        <v>83805</v>
      </c>
      <c r="B26237" s="2" t="s">
        <v>295</v>
      </c>
      <c r="C26237" s="429">
        <v>5.8997570000000001</v>
      </c>
      <c r="D26237" s="429">
        <v>1.7286859999999999</v>
      </c>
      <c r="E26237" s="429">
        <v>4.1710710000000004</v>
      </c>
      <c r="F26237" s="429">
        <v>-5.3717889999999997</v>
      </c>
    </row>
    <row r="26238" spans="1:6" x14ac:dyDescent="0.3">
      <c r="A26238" s="336">
        <v>83808</v>
      </c>
      <c r="B26238" s="2" t="s">
        <v>295</v>
      </c>
      <c r="C26238" s="429">
        <v>7.3605460000000003</v>
      </c>
      <c r="D26238" s="429">
        <v>0.88351900000000005</v>
      </c>
      <c r="E26238" s="429">
        <v>6.4770270000000005</v>
      </c>
      <c r="F26238" s="429">
        <v>6.8149060000000006</v>
      </c>
    </row>
    <row r="26239" spans="1:6" x14ac:dyDescent="0.3">
      <c r="A26239" s="336">
        <v>83809</v>
      </c>
      <c r="B26239" s="2" t="s">
        <v>295</v>
      </c>
      <c r="C26239" s="429">
        <v>7.052943</v>
      </c>
      <c r="D26239" s="429">
        <v>0.93806900000000004</v>
      </c>
      <c r="E26239" s="429">
        <v>6.1148740000000004</v>
      </c>
      <c r="F26239" s="429">
        <v>6.4789930000000098</v>
      </c>
    </row>
    <row r="26240" spans="1:6" x14ac:dyDescent="0.3">
      <c r="A26240" s="336">
        <v>83810</v>
      </c>
      <c r="B26240" s="2" t="s">
        <v>295</v>
      </c>
      <c r="C26240" s="429">
        <v>7.3088300000000004</v>
      </c>
      <c r="D26240" s="429">
        <v>0.86671799999999999</v>
      </c>
      <c r="E26240" s="429">
        <v>6.4421120000000007</v>
      </c>
      <c r="F26240" s="429">
        <v>8.2144000000000048</v>
      </c>
    </row>
    <row r="26241" spans="1:6" x14ac:dyDescent="0.3">
      <c r="A26241" s="336">
        <v>83811</v>
      </c>
      <c r="B26241" s="2" t="s">
        <v>295</v>
      </c>
      <c r="C26241" s="429">
        <v>6.7384649999999997</v>
      </c>
      <c r="D26241" s="429">
        <v>1.0141150000000001</v>
      </c>
      <c r="E26241" s="429">
        <v>5.7243499999999994</v>
      </c>
      <c r="F26241" s="429">
        <v>4.1365339999999975</v>
      </c>
    </row>
    <row r="26242" spans="1:6" x14ac:dyDescent="0.3">
      <c r="A26242" s="336">
        <v>83812</v>
      </c>
      <c r="B26242" s="2" t="s">
        <v>295</v>
      </c>
      <c r="C26242" s="429">
        <v>7.3388289999999996</v>
      </c>
      <c r="D26242" s="429">
        <v>0.836059</v>
      </c>
      <c r="E26242" s="429">
        <v>6.5027699999999999</v>
      </c>
      <c r="F26242" s="429">
        <v>7.9222489999999937</v>
      </c>
    </row>
    <row r="26243" spans="1:6" x14ac:dyDescent="0.3">
      <c r="A26243" s="336">
        <v>83813</v>
      </c>
      <c r="B26243" s="2" t="s">
        <v>295</v>
      </c>
      <c r="C26243" s="429">
        <v>7.0734750000000002</v>
      </c>
      <c r="D26243" s="429">
        <v>0.92359999999999998</v>
      </c>
      <c r="E26243" s="429">
        <v>6.1498749999999998</v>
      </c>
      <c r="F26243" s="429">
        <v>7.061907000000005</v>
      </c>
    </row>
    <row r="26244" spans="1:6" x14ac:dyDescent="0.3">
      <c r="A26244" s="336">
        <v>83814</v>
      </c>
      <c r="B26244" s="2" t="s">
        <v>295</v>
      </c>
      <c r="C26244" s="429">
        <v>7.4321120000000001</v>
      </c>
      <c r="D26244" s="429">
        <v>0.79554800000000003</v>
      </c>
      <c r="E26244" s="429">
        <v>6.6365639999999999</v>
      </c>
      <c r="F26244" s="429">
        <v>11.849271000000002</v>
      </c>
    </row>
    <row r="26245" spans="1:6" x14ac:dyDescent="0.3">
      <c r="A26245" s="336">
        <v>83815</v>
      </c>
      <c r="B26245" s="2" t="s">
        <v>295</v>
      </c>
      <c r="C26245" s="429">
        <v>7.6133160000000002</v>
      </c>
      <c r="D26245" s="429">
        <v>0.73889199999999999</v>
      </c>
      <c r="E26245" s="429">
        <v>6.8744240000000003</v>
      </c>
      <c r="F26245" s="429">
        <v>14.988443999999998</v>
      </c>
    </row>
    <row r="26246" spans="1:6" x14ac:dyDescent="0.3">
      <c r="A26246" s="336">
        <v>83821</v>
      </c>
      <c r="B26246" s="2" t="s">
        <v>295</v>
      </c>
      <c r="C26246" s="429">
        <v>6.0382189999999998</v>
      </c>
      <c r="D26246" s="429">
        <v>1.6066279999999999</v>
      </c>
      <c r="E26246" s="429">
        <v>4.4315910000000001</v>
      </c>
      <c r="F26246" s="429">
        <v>-4.6776269999999975</v>
      </c>
    </row>
    <row r="26247" spans="1:6" x14ac:dyDescent="0.3">
      <c r="A26247" s="336">
        <v>83822</v>
      </c>
      <c r="B26247" s="2" t="s">
        <v>295</v>
      </c>
      <c r="C26247" s="429">
        <v>7.0450489999999997</v>
      </c>
      <c r="D26247" s="429">
        <v>0.88914099999999996</v>
      </c>
      <c r="E26247" s="429">
        <v>6.1559080000000002</v>
      </c>
      <c r="F26247" s="429">
        <v>9.1404370000000057</v>
      </c>
    </row>
    <row r="26248" spans="1:6" x14ac:dyDescent="0.3">
      <c r="A26248" s="336">
        <v>83823</v>
      </c>
      <c r="B26248" s="2" t="s">
        <v>295</v>
      </c>
      <c r="C26248" s="429">
        <v>7.7408919999999997</v>
      </c>
      <c r="D26248" s="429">
        <v>0.76653899999999997</v>
      </c>
      <c r="E26248" s="429">
        <v>6.9743529999999998</v>
      </c>
      <c r="F26248" s="429">
        <v>13.129671999999992</v>
      </c>
    </row>
    <row r="26249" spans="1:6" x14ac:dyDescent="0.3">
      <c r="A26249" s="336">
        <v>83824</v>
      </c>
      <c r="B26249" s="2" t="s">
        <v>295</v>
      </c>
      <c r="C26249" s="429">
        <v>7.6629529999999999</v>
      </c>
      <c r="D26249" s="429">
        <v>0.67231200000000002</v>
      </c>
      <c r="E26249" s="429">
        <v>6.9906410000000001</v>
      </c>
      <c r="F26249" s="429">
        <v>15.762161000000006</v>
      </c>
    </row>
    <row r="26250" spans="1:6" x14ac:dyDescent="0.3">
      <c r="A26250" s="336">
        <v>83827</v>
      </c>
      <c r="B26250" s="2" t="s">
        <v>295</v>
      </c>
      <c r="C26250" s="429">
        <v>7.6811100000000003</v>
      </c>
      <c r="D26250" s="429">
        <v>0.80017099999999997</v>
      </c>
      <c r="E26250" s="429">
        <v>6.8809390000000006</v>
      </c>
      <c r="F26250" s="429">
        <v>11.220146999999994</v>
      </c>
    </row>
    <row r="26251" spans="1:6" x14ac:dyDescent="0.3">
      <c r="A26251" s="336">
        <v>83830</v>
      </c>
      <c r="B26251" s="2" t="s">
        <v>295</v>
      </c>
      <c r="C26251" s="429">
        <v>7.4523010000000003</v>
      </c>
      <c r="D26251" s="429">
        <v>0.82966200000000001</v>
      </c>
      <c r="E26251" s="429">
        <v>6.6226390000000004</v>
      </c>
      <c r="F26251" s="429">
        <v>9.0527319999999989</v>
      </c>
    </row>
    <row r="26252" spans="1:6" x14ac:dyDescent="0.3">
      <c r="A26252" s="336">
        <v>83832</v>
      </c>
      <c r="B26252" s="2" t="s">
        <v>295</v>
      </c>
      <c r="C26252" s="429">
        <v>8.1926439999999996</v>
      </c>
      <c r="D26252" s="429">
        <v>0.62275000000000003</v>
      </c>
      <c r="E26252" s="429">
        <v>7.5698939999999997</v>
      </c>
      <c r="F26252" s="429">
        <v>22.165048000000013</v>
      </c>
    </row>
    <row r="26253" spans="1:6" x14ac:dyDescent="0.3">
      <c r="A26253" s="336">
        <v>83833</v>
      </c>
      <c r="B26253" s="2" t="s">
        <v>295</v>
      </c>
      <c r="C26253" s="429">
        <v>7.6193439999999999</v>
      </c>
      <c r="D26253" s="429">
        <v>0.750865</v>
      </c>
      <c r="E26253" s="429">
        <v>6.8684789999999998</v>
      </c>
      <c r="F26253" s="429">
        <v>13.967182999999999</v>
      </c>
    </row>
    <row r="26254" spans="1:6" x14ac:dyDescent="0.3">
      <c r="A26254" s="336">
        <v>83834</v>
      </c>
      <c r="B26254" s="2" t="s">
        <v>295</v>
      </c>
      <c r="C26254" s="429">
        <v>7.5985279999999999</v>
      </c>
      <c r="D26254" s="429">
        <v>0.76039699999999999</v>
      </c>
      <c r="E26254" s="429">
        <v>6.8381309999999997</v>
      </c>
      <c r="F26254" s="429">
        <v>12.460602000000002</v>
      </c>
    </row>
    <row r="26255" spans="1:6" x14ac:dyDescent="0.3">
      <c r="A26255" s="336">
        <v>83835</v>
      </c>
      <c r="B26255" s="2" t="s">
        <v>295</v>
      </c>
      <c r="C26255" s="429">
        <v>7.10982</v>
      </c>
      <c r="D26255" s="429">
        <v>0.90079100000000001</v>
      </c>
      <c r="E26255" s="429">
        <v>6.2090290000000001</v>
      </c>
      <c r="F26255" s="429">
        <v>7.3070769999999925</v>
      </c>
    </row>
    <row r="26256" spans="1:6" x14ac:dyDescent="0.3">
      <c r="A26256" s="336">
        <v>83836</v>
      </c>
      <c r="B26256" s="2" t="s">
        <v>295</v>
      </c>
      <c r="C26256" s="429">
        <v>6.3589640000000003</v>
      </c>
      <c r="D26256" s="429">
        <v>1.15385</v>
      </c>
      <c r="E26256" s="429">
        <v>5.205114</v>
      </c>
      <c r="F26256" s="429">
        <v>1.8576090000000036</v>
      </c>
    </row>
    <row r="26257" spans="1:6" x14ac:dyDescent="0.3">
      <c r="A26257" s="336">
        <v>83837</v>
      </c>
      <c r="B26257" s="2" t="s">
        <v>295</v>
      </c>
      <c r="C26257" s="429">
        <v>6.8758869999999996</v>
      </c>
      <c r="D26257" s="429">
        <v>0.95682999999999996</v>
      </c>
      <c r="E26257" s="429">
        <v>5.9190569999999996</v>
      </c>
      <c r="F26257" s="429">
        <v>3.9795719999999974</v>
      </c>
    </row>
    <row r="26258" spans="1:6" x14ac:dyDescent="0.3">
      <c r="A26258" s="336">
        <v>83839</v>
      </c>
      <c r="B26258" s="2" t="s">
        <v>295</v>
      </c>
      <c r="C26258" s="429">
        <v>7.3762150000000002</v>
      </c>
      <c r="D26258" s="429">
        <v>0.91335200000000005</v>
      </c>
      <c r="E26258" s="429">
        <v>6.4628630000000005</v>
      </c>
      <c r="F26258" s="429">
        <v>7.3154849999999954</v>
      </c>
    </row>
    <row r="26259" spans="1:6" x14ac:dyDescent="0.3">
      <c r="A26259" s="336">
        <v>83842</v>
      </c>
      <c r="B26259" s="2" t="s">
        <v>295</v>
      </c>
      <c r="C26259" s="429">
        <v>7.3355670000000002</v>
      </c>
      <c r="D26259" s="429">
        <v>0.83130999999999999</v>
      </c>
      <c r="E26259" s="429">
        <v>6.504257</v>
      </c>
      <c r="F26259" s="429">
        <v>9.3489920000000026</v>
      </c>
    </row>
    <row r="26260" spans="1:6" x14ac:dyDescent="0.3">
      <c r="A26260" s="336">
        <v>83843</v>
      </c>
      <c r="B26260" s="2" t="s">
        <v>295</v>
      </c>
      <c r="C26260" s="429">
        <v>7.8793839999999999</v>
      </c>
      <c r="D26260" s="429">
        <v>0.64070899999999997</v>
      </c>
      <c r="E26260" s="429">
        <v>7.2386749999999997</v>
      </c>
      <c r="F26260" s="429">
        <v>18.875891000000003</v>
      </c>
    </row>
    <row r="26261" spans="1:6" x14ac:dyDescent="0.3">
      <c r="A26261" s="336">
        <v>83845</v>
      </c>
      <c r="B26261" s="2" t="s">
        <v>295</v>
      </c>
      <c r="C26261" s="429">
        <v>6.1721589999999997</v>
      </c>
      <c r="D26261" s="429">
        <v>1.3534310000000001</v>
      </c>
      <c r="E26261" s="429">
        <v>4.8187280000000001</v>
      </c>
      <c r="F26261" s="429">
        <v>4.1404479999999957</v>
      </c>
    </row>
    <row r="26262" spans="1:6" x14ac:dyDescent="0.3">
      <c r="A26262" s="336">
        <v>83846</v>
      </c>
      <c r="B26262" s="2" t="s">
        <v>295</v>
      </c>
      <c r="C26262" s="429">
        <v>6.6765790000000003</v>
      </c>
      <c r="D26262" s="429">
        <v>0.85103099999999998</v>
      </c>
      <c r="E26262" s="429">
        <v>5.8255480000000004</v>
      </c>
      <c r="F26262" s="429">
        <v>4.7101679999999995</v>
      </c>
    </row>
    <row r="26263" spans="1:6" x14ac:dyDescent="0.3">
      <c r="A26263" s="336">
        <v>83847</v>
      </c>
      <c r="B26263" s="2" t="s">
        <v>295</v>
      </c>
      <c r="C26263" s="429">
        <v>6.3571929999999996</v>
      </c>
      <c r="D26263" s="429">
        <v>1.2374989999999999</v>
      </c>
      <c r="E26263" s="429">
        <v>5.119694</v>
      </c>
      <c r="F26263" s="429">
        <v>3.1287619999999947</v>
      </c>
    </row>
    <row r="26264" spans="1:6" x14ac:dyDescent="0.3">
      <c r="A26264" s="336">
        <v>83848</v>
      </c>
      <c r="B26264" s="2" t="s">
        <v>295</v>
      </c>
      <c r="C26264" s="429">
        <v>6.1528770000000002</v>
      </c>
      <c r="D26264" s="429">
        <v>1.509315</v>
      </c>
      <c r="E26264" s="429">
        <v>4.6435620000000002</v>
      </c>
      <c r="F26264" s="429">
        <v>-2.2908909999999949</v>
      </c>
    </row>
    <row r="26265" spans="1:6" x14ac:dyDescent="0.3">
      <c r="A26265" s="336">
        <v>83850</v>
      </c>
      <c r="B26265" s="2" t="s">
        <v>295</v>
      </c>
      <c r="C26265" s="429">
        <v>7.2409889999999999</v>
      </c>
      <c r="D26265" s="429">
        <v>0.90789399999999998</v>
      </c>
      <c r="E26265" s="429">
        <v>6.3330950000000001</v>
      </c>
      <c r="F26265" s="429">
        <v>6.1968490000000038</v>
      </c>
    </row>
    <row r="26266" spans="1:6" x14ac:dyDescent="0.3">
      <c r="A26266" s="336">
        <v>83851</v>
      </c>
      <c r="B26266" s="2" t="s">
        <v>295</v>
      </c>
      <c r="C26266" s="429">
        <v>7.6826449999999999</v>
      </c>
      <c r="D26266" s="429">
        <v>0.67164699999999999</v>
      </c>
      <c r="E26266" s="429">
        <v>7.0109979999999998</v>
      </c>
      <c r="F26266" s="429">
        <v>16.254579</v>
      </c>
    </row>
    <row r="26267" spans="1:6" x14ac:dyDescent="0.3">
      <c r="A26267" s="336">
        <v>83852</v>
      </c>
      <c r="B26267" s="2" t="s">
        <v>295</v>
      </c>
      <c r="C26267" s="429">
        <v>6.7574519999999998</v>
      </c>
      <c r="D26267" s="429">
        <v>1.050907</v>
      </c>
      <c r="E26267" s="429">
        <v>5.7065450000000002</v>
      </c>
      <c r="F26267" s="429">
        <v>4.1092460000000059</v>
      </c>
    </row>
    <row r="26268" spans="1:6" x14ac:dyDescent="0.3">
      <c r="A26268" s="336">
        <v>83853</v>
      </c>
      <c r="B26268" s="2" t="s">
        <v>295</v>
      </c>
      <c r="C26268" s="429">
        <v>6.1503519999999998</v>
      </c>
      <c r="D26268" s="429">
        <v>1.420892</v>
      </c>
      <c r="E26268" s="429">
        <v>4.7294599999999996</v>
      </c>
      <c r="F26268" s="429">
        <v>3.3340409999999991</v>
      </c>
    </row>
    <row r="26269" spans="1:6" x14ac:dyDescent="0.3">
      <c r="A26269" s="336">
        <v>83854</v>
      </c>
      <c r="B26269" s="2" t="s">
        <v>295</v>
      </c>
      <c r="C26269" s="429">
        <v>7.5983770000000002</v>
      </c>
      <c r="D26269" s="429">
        <v>0.69817200000000001</v>
      </c>
      <c r="E26269" s="429">
        <v>6.9002049999999997</v>
      </c>
      <c r="F26269" s="429">
        <v>16.392821000000001</v>
      </c>
    </row>
    <row r="26270" spans="1:6" x14ac:dyDescent="0.3">
      <c r="A26270" s="336">
        <v>83855</v>
      </c>
      <c r="B26270" s="2" t="s">
        <v>295</v>
      </c>
      <c r="C26270" s="429">
        <v>7.7573999999999996</v>
      </c>
      <c r="D26270" s="429">
        <v>0.64571699999999999</v>
      </c>
      <c r="E26270" s="429">
        <v>7.1116829999999993</v>
      </c>
      <c r="F26270" s="429">
        <v>17.312312000000013</v>
      </c>
    </row>
    <row r="26271" spans="1:6" x14ac:dyDescent="0.3">
      <c r="A26271" s="336">
        <v>83856</v>
      </c>
      <c r="B26271" s="2" t="s">
        <v>295</v>
      </c>
      <c r="C26271" s="429">
        <v>6.7362640000000003</v>
      </c>
      <c r="D26271" s="429">
        <v>1.066659</v>
      </c>
      <c r="E26271" s="429">
        <v>5.6696050000000007</v>
      </c>
      <c r="F26271" s="429">
        <v>4.6187989999999957</v>
      </c>
    </row>
    <row r="26272" spans="1:6" x14ac:dyDescent="0.3">
      <c r="A26272" s="336">
        <v>83857</v>
      </c>
      <c r="B26272" s="2" t="s">
        <v>295</v>
      </c>
      <c r="C26272" s="429">
        <v>7.7858599999999996</v>
      </c>
      <c r="D26272" s="429">
        <v>0.69565100000000002</v>
      </c>
      <c r="E26272" s="429">
        <v>7.0902089999999998</v>
      </c>
      <c r="F26272" s="429">
        <v>16.087355000000006</v>
      </c>
    </row>
    <row r="26273" spans="1:6" x14ac:dyDescent="0.3">
      <c r="A26273" s="336">
        <v>83858</v>
      </c>
      <c r="B26273" s="2" t="s">
        <v>295</v>
      </c>
      <c r="C26273" s="429">
        <v>7.385294</v>
      </c>
      <c r="D26273" s="429">
        <v>0.78207099999999996</v>
      </c>
      <c r="E26273" s="429">
        <v>6.6032229999999998</v>
      </c>
      <c r="F26273" s="429">
        <v>13.005057000000004</v>
      </c>
    </row>
    <row r="26274" spans="1:6" x14ac:dyDescent="0.3">
      <c r="A26274" s="336">
        <v>83860</v>
      </c>
      <c r="B26274" s="2" t="s">
        <v>295</v>
      </c>
      <c r="C26274" s="429">
        <v>6.9688869999999996</v>
      </c>
      <c r="D26274" s="429">
        <v>0.95780399999999999</v>
      </c>
      <c r="E26274" s="429">
        <v>6.0110829999999993</v>
      </c>
      <c r="F26274" s="429">
        <v>6.0725930000000048</v>
      </c>
    </row>
    <row r="26275" spans="1:6" x14ac:dyDescent="0.3">
      <c r="A26275" s="336">
        <v>83861</v>
      </c>
      <c r="B26275" s="2" t="s">
        <v>295</v>
      </c>
      <c r="C26275" s="429">
        <v>7.4687450000000002</v>
      </c>
      <c r="D26275" s="429">
        <v>0.79690000000000005</v>
      </c>
      <c r="E26275" s="429">
        <v>6.6718450000000002</v>
      </c>
      <c r="F26275" s="429">
        <v>10.743183999999999</v>
      </c>
    </row>
    <row r="26276" spans="1:6" x14ac:dyDescent="0.3">
      <c r="A26276" s="336">
        <v>83864</v>
      </c>
      <c r="B26276" s="2" t="s">
        <v>295</v>
      </c>
      <c r="C26276" s="429">
        <v>6.5460630000000002</v>
      </c>
      <c r="D26276" s="429">
        <v>1.147516</v>
      </c>
      <c r="E26276" s="429">
        <v>5.3985470000000007</v>
      </c>
      <c r="F26276" s="429">
        <v>2.6981730000000006</v>
      </c>
    </row>
    <row r="26277" spans="1:6" x14ac:dyDescent="0.3">
      <c r="A26277" s="336">
        <v>83868</v>
      </c>
      <c r="B26277" s="2" t="s">
        <v>295</v>
      </c>
      <c r="C26277" s="429">
        <v>7.2297580000000004</v>
      </c>
      <c r="D26277" s="429">
        <v>0.922261</v>
      </c>
      <c r="E26277" s="429">
        <v>6.3074970000000006</v>
      </c>
      <c r="F26277" s="429">
        <v>5.7564509999999913</v>
      </c>
    </row>
    <row r="26278" spans="1:6" x14ac:dyDescent="0.3">
      <c r="A26278" s="336">
        <v>83869</v>
      </c>
      <c r="B26278" s="2" t="s">
        <v>295</v>
      </c>
      <c r="C26278" s="429">
        <v>7.1652380000000004</v>
      </c>
      <c r="D26278" s="429">
        <v>0.85741800000000001</v>
      </c>
      <c r="E26278" s="429">
        <v>6.3078200000000004</v>
      </c>
      <c r="F26278" s="429">
        <v>9.8468099999999978</v>
      </c>
    </row>
    <row r="26279" spans="1:6" x14ac:dyDescent="0.3">
      <c r="A26279" s="336">
        <v>83870</v>
      </c>
      <c r="B26279" s="2" t="s">
        <v>295</v>
      </c>
      <c r="C26279" s="429">
        <v>7.6170840000000002</v>
      </c>
      <c r="D26279" s="429">
        <v>0.69214399999999998</v>
      </c>
      <c r="E26279" s="429">
        <v>6.9249400000000003</v>
      </c>
      <c r="F26279" s="429">
        <v>14.945529999999998</v>
      </c>
    </row>
    <row r="26280" spans="1:6" x14ac:dyDescent="0.3">
      <c r="A26280" s="336">
        <v>83871</v>
      </c>
      <c r="B26280" s="2" t="s">
        <v>295</v>
      </c>
      <c r="C26280" s="429">
        <v>7.9302849999999996</v>
      </c>
      <c r="D26280" s="429">
        <v>0.69491599999999998</v>
      </c>
      <c r="E26280" s="429">
        <v>7.2353689999999995</v>
      </c>
      <c r="F26280" s="429">
        <v>17.489508999999988</v>
      </c>
    </row>
    <row r="26281" spans="1:6" x14ac:dyDescent="0.3">
      <c r="A26281" s="336">
        <v>83872</v>
      </c>
      <c r="B26281" s="2" t="s">
        <v>295</v>
      </c>
      <c r="C26281" s="429">
        <v>7.8324030000000002</v>
      </c>
      <c r="D26281" s="429">
        <v>0.62870999999999999</v>
      </c>
      <c r="E26281" s="429">
        <v>7.2036930000000003</v>
      </c>
      <c r="F26281" s="429">
        <v>18.50141</v>
      </c>
    </row>
    <row r="26282" spans="1:6" x14ac:dyDescent="0.3">
      <c r="A26282" s="336">
        <v>83873</v>
      </c>
      <c r="B26282" s="2" t="s">
        <v>295</v>
      </c>
      <c r="C26282" s="429">
        <v>6.9456499999999997</v>
      </c>
      <c r="D26282" s="429">
        <v>0.82448500000000002</v>
      </c>
      <c r="E26282" s="429">
        <v>6.1211649999999995</v>
      </c>
      <c r="F26282" s="429">
        <v>7.2580270000000162</v>
      </c>
    </row>
    <row r="26283" spans="1:6" x14ac:dyDescent="0.3">
      <c r="A26283" s="336">
        <v>83876</v>
      </c>
      <c r="B26283" s="2" t="s">
        <v>295</v>
      </c>
      <c r="C26283" s="429">
        <v>7.6855690000000001</v>
      </c>
      <c r="D26283" s="429">
        <v>0.67494900000000002</v>
      </c>
      <c r="E26283" s="429">
        <v>7.0106200000000003</v>
      </c>
      <c r="F26283" s="429">
        <v>16.595292999999998</v>
      </c>
    </row>
    <row r="26284" spans="1:6" x14ac:dyDescent="0.3">
      <c r="A26284" s="336">
        <v>84001</v>
      </c>
      <c r="B26284" s="2" t="s">
        <v>295</v>
      </c>
      <c r="C26284" s="429">
        <v>8.1763390000000005</v>
      </c>
      <c r="D26284" s="429">
        <v>0.95055500000000004</v>
      </c>
      <c r="E26284" s="429">
        <v>7.2257840000000009</v>
      </c>
      <c r="F26284" s="429">
        <v>34.245201000000002</v>
      </c>
    </row>
    <row r="26285" spans="1:6" x14ac:dyDescent="0.3">
      <c r="A26285" s="336">
        <v>84002</v>
      </c>
      <c r="B26285" s="2" t="s">
        <v>295</v>
      </c>
      <c r="C26285" s="429">
        <v>7.8229569999999997</v>
      </c>
      <c r="D26285" s="429">
        <v>1.0448360000000001</v>
      </c>
      <c r="E26285" s="429">
        <v>6.7781209999999996</v>
      </c>
      <c r="F26285" s="429">
        <v>30.110945999999991</v>
      </c>
    </row>
    <row r="26286" spans="1:6" x14ac:dyDescent="0.3">
      <c r="A26286" s="336">
        <v>84003</v>
      </c>
      <c r="B26286" s="2" t="s">
        <v>295</v>
      </c>
      <c r="C26286" s="429">
        <v>9.5201069999999994</v>
      </c>
      <c r="D26286" s="429">
        <v>0.69522200000000001</v>
      </c>
      <c r="E26286" s="429">
        <v>8.8248850000000001</v>
      </c>
      <c r="F26286" s="429">
        <v>36.130218999999997</v>
      </c>
    </row>
    <row r="26287" spans="1:6" x14ac:dyDescent="0.3">
      <c r="A26287" s="336">
        <v>84004</v>
      </c>
      <c r="B26287" s="2" t="s">
        <v>295</v>
      </c>
      <c r="C26287" s="429">
        <v>8.4345490000000005</v>
      </c>
      <c r="D26287" s="429">
        <v>1.0139050000000001</v>
      </c>
      <c r="E26287" s="429">
        <v>7.4206440000000002</v>
      </c>
      <c r="F26287" s="429">
        <v>21.158981999999998</v>
      </c>
    </row>
    <row r="26288" spans="1:6" x14ac:dyDescent="0.3">
      <c r="A26288" s="336">
        <v>84005</v>
      </c>
      <c r="B26288" s="2" t="s">
        <v>295</v>
      </c>
      <c r="C26288" s="429">
        <v>9.7380790000000008</v>
      </c>
      <c r="D26288" s="429">
        <v>0.66572600000000004</v>
      </c>
      <c r="E26288" s="429">
        <v>9.0723530000000014</v>
      </c>
      <c r="F26288" s="429">
        <v>39.483260999999999</v>
      </c>
    </row>
    <row r="26289" spans="1:6" x14ac:dyDescent="0.3">
      <c r="A26289" s="336">
        <v>84006</v>
      </c>
      <c r="B26289" s="2" t="s">
        <v>295</v>
      </c>
      <c r="C26289" s="429">
        <v>9.3215319999999995</v>
      </c>
      <c r="D26289" s="429">
        <v>0.78171299999999999</v>
      </c>
      <c r="E26289" s="429">
        <v>8.5398189999999996</v>
      </c>
      <c r="F26289" s="429">
        <v>32.802892999999983</v>
      </c>
    </row>
    <row r="26290" spans="1:6" x14ac:dyDescent="0.3">
      <c r="A26290" s="336">
        <v>84007</v>
      </c>
      <c r="B26290" s="2" t="s">
        <v>295</v>
      </c>
      <c r="C26290" s="429">
        <v>8.6939440000000001</v>
      </c>
      <c r="D26290" s="429">
        <v>0.79190400000000005</v>
      </c>
      <c r="E26290" s="429">
        <v>7.9020400000000004</v>
      </c>
      <c r="F26290" s="429">
        <v>40.860205000000008</v>
      </c>
    </row>
    <row r="26291" spans="1:6" x14ac:dyDescent="0.3">
      <c r="A26291" s="336">
        <v>84010</v>
      </c>
      <c r="B26291" s="2" t="s">
        <v>295</v>
      </c>
      <c r="C26291" s="429">
        <v>9.2633580000000002</v>
      </c>
      <c r="D26291" s="429">
        <v>0.68145900000000004</v>
      </c>
      <c r="E26291" s="429">
        <v>8.5818989999999999</v>
      </c>
      <c r="F26291" s="429">
        <v>32.490929000000001</v>
      </c>
    </row>
    <row r="26292" spans="1:6" x14ac:dyDescent="0.3">
      <c r="A26292" s="336">
        <v>84013</v>
      </c>
      <c r="B26292" s="2" t="s">
        <v>295</v>
      </c>
      <c r="C26292" s="429">
        <v>9.8183039999999995</v>
      </c>
      <c r="D26292" s="429">
        <v>0.69517499999999999</v>
      </c>
      <c r="E26292" s="429">
        <v>9.1231289999999987</v>
      </c>
      <c r="F26292" s="429">
        <v>40.751600999999987</v>
      </c>
    </row>
    <row r="26293" spans="1:6" x14ac:dyDescent="0.3">
      <c r="A26293" s="336">
        <v>84014</v>
      </c>
      <c r="B26293" s="2" t="s">
        <v>295</v>
      </c>
      <c r="C26293" s="429">
        <v>9.6367670000000007</v>
      </c>
      <c r="D26293" s="429">
        <v>0.58033900000000005</v>
      </c>
      <c r="E26293" s="429">
        <v>9.0564280000000004</v>
      </c>
      <c r="F26293" s="429">
        <v>36.606968999999999</v>
      </c>
    </row>
    <row r="26294" spans="1:6" x14ac:dyDescent="0.3">
      <c r="A26294" s="336">
        <v>84015</v>
      </c>
      <c r="B26294" s="2" t="s">
        <v>295</v>
      </c>
      <c r="C26294" s="429">
        <v>10.084675000000001</v>
      </c>
      <c r="D26294" s="429">
        <v>0.47628500000000001</v>
      </c>
      <c r="E26294" s="429">
        <v>9.60839</v>
      </c>
      <c r="F26294" s="429">
        <v>41.007741999999993</v>
      </c>
    </row>
    <row r="26295" spans="1:6" x14ac:dyDescent="0.3">
      <c r="A26295" s="336">
        <v>84017</v>
      </c>
      <c r="B26295" s="2" t="s">
        <v>295</v>
      </c>
      <c r="C26295" s="429">
        <v>8.1625329999999998</v>
      </c>
      <c r="D26295" s="429">
        <v>0.81793099999999996</v>
      </c>
      <c r="E26295" s="429">
        <v>7.3446020000000001</v>
      </c>
      <c r="F26295" s="429">
        <v>27.93704000000001</v>
      </c>
    </row>
    <row r="26296" spans="1:6" x14ac:dyDescent="0.3">
      <c r="A26296" s="336">
        <v>84018</v>
      </c>
      <c r="B26296" s="2" t="s">
        <v>295</v>
      </c>
      <c r="C26296" s="429">
        <v>8.0797270000000001</v>
      </c>
      <c r="D26296" s="429">
        <v>0.76433300000000004</v>
      </c>
      <c r="E26296" s="429">
        <v>7.3153940000000004</v>
      </c>
      <c r="F26296" s="429">
        <v>27.727278000000002</v>
      </c>
    </row>
    <row r="26297" spans="1:6" x14ac:dyDescent="0.3">
      <c r="A26297" s="336">
        <v>84020</v>
      </c>
      <c r="B26297" s="2" t="s">
        <v>295</v>
      </c>
      <c r="C26297" s="429">
        <v>9.6346209999999992</v>
      </c>
      <c r="D26297" s="429">
        <v>0.64917800000000003</v>
      </c>
      <c r="E26297" s="429">
        <v>8.9854430000000001</v>
      </c>
      <c r="F26297" s="429">
        <v>38.005131999999996</v>
      </c>
    </row>
    <row r="26298" spans="1:6" x14ac:dyDescent="0.3">
      <c r="A26298" s="336">
        <v>84021</v>
      </c>
      <c r="B26298" s="2" t="s">
        <v>295</v>
      </c>
      <c r="C26298" s="429">
        <v>8.5178209999999996</v>
      </c>
      <c r="D26298" s="429">
        <v>0.95148100000000002</v>
      </c>
      <c r="E26298" s="429">
        <v>7.5663399999999994</v>
      </c>
      <c r="F26298" s="429">
        <v>38.189977999999996</v>
      </c>
    </row>
    <row r="26299" spans="1:6" x14ac:dyDescent="0.3">
      <c r="A26299" s="336">
        <v>84022</v>
      </c>
      <c r="B26299" s="2" t="s">
        <v>295</v>
      </c>
      <c r="C26299" s="429">
        <v>10.422768</v>
      </c>
      <c r="D26299" s="429">
        <v>0.38240299999999999</v>
      </c>
      <c r="E26299" s="429">
        <v>10.040365</v>
      </c>
      <c r="F26299" s="429">
        <v>51.468325</v>
      </c>
    </row>
    <row r="26300" spans="1:6" x14ac:dyDescent="0.3">
      <c r="A26300" s="336">
        <v>84023</v>
      </c>
      <c r="B26300" s="2" t="s">
        <v>295</v>
      </c>
      <c r="C26300" s="429">
        <v>8.2971990000000009</v>
      </c>
      <c r="D26300" s="429">
        <v>0.70846799999999999</v>
      </c>
      <c r="E26300" s="429">
        <v>7.588731000000001</v>
      </c>
      <c r="F26300" s="429">
        <v>38.985563000000013</v>
      </c>
    </row>
    <row r="26301" spans="1:6" x14ac:dyDescent="0.3">
      <c r="A26301" s="336">
        <v>84025</v>
      </c>
      <c r="B26301" s="2" t="s">
        <v>295</v>
      </c>
      <c r="C26301" s="429">
        <v>9.3712309999999999</v>
      </c>
      <c r="D26301" s="429">
        <v>0.58868100000000001</v>
      </c>
      <c r="E26301" s="429">
        <v>8.7825500000000005</v>
      </c>
      <c r="F26301" s="429">
        <v>34.428947999999991</v>
      </c>
    </row>
    <row r="26302" spans="1:6" x14ac:dyDescent="0.3">
      <c r="A26302" s="336">
        <v>84026</v>
      </c>
      <c r="B26302" s="2" t="s">
        <v>295</v>
      </c>
      <c r="C26302" s="429">
        <v>9.6530249999999995</v>
      </c>
      <c r="D26302" s="429">
        <v>0.45749600000000001</v>
      </c>
      <c r="E26302" s="429">
        <v>9.1955289999999987</v>
      </c>
      <c r="F26302" s="429">
        <v>50.035956000000006</v>
      </c>
    </row>
    <row r="26303" spans="1:6" x14ac:dyDescent="0.3">
      <c r="A26303" s="336">
        <v>84028</v>
      </c>
      <c r="B26303" s="2" t="s">
        <v>295</v>
      </c>
      <c r="C26303" s="429">
        <v>7.8651710000000001</v>
      </c>
      <c r="D26303" s="429">
        <v>0.71691899999999997</v>
      </c>
      <c r="E26303" s="429">
        <v>7.1482520000000003</v>
      </c>
      <c r="F26303" s="429">
        <v>29.765346999999998</v>
      </c>
    </row>
    <row r="26304" spans="1:6" x14ac:dyDescent="0.3">
      <c r="A26304" s="336">
        <v>84029</v>
      </c>
      <c r="B26304" s="2" t="s">
        <v>295</v>
      </c>
      <c r="C26304" s="429">
        <v>10.170061</v>
      </c>
      <c r="D26304" s="429">
        <v>0.52512899999999996</v>
      </c>
      <c r="E26304" s="429">
        <v>9.6449320000000007</v>
      </c>
      <c r="F26304" s="429">
        <v>45.050443000000001</v>
      </c>
    </row>
    <row r="26305" spans="1:6" x14ac:dyDescent="0.3">
      <c r="A26305" s="336">
        <v>84031</v>
      </c>
      <c r="B26305" s="2" t="s">
        <v>295</v>
      </c>
      <c r="C26305" s="429">
        <v>7.559329</v>
      </c>
      <c r="D26305" s="429">
        <v>1.1909529999999999</v>
      </c>
      <c r="E26305" s="429">
        <v>6.3683759999999996</v>
      </c>
      <c r="F26305" s="429">
        <v>22.788927000000001</v>
      </c>
    </row>
    <row r="26306" spans="1:6" x14ac:dyDescent="0.3">
      <c r="A26306" s="336">
        <v>84032</v>
      </c>
      <c r="B26306" s="2" t="s">
        <v>295</v>
      </c>
      <c r="C26306" s="429">
        <v>7.8432519999999997</v>
      </c>
      <c r="D26306" s="429">
        <v>1.1797070000000001</v>
      </c>
      <c r="E26306" s="429">
        <v>6.6635449999999992</v>
      </c>
      <c r="F26306" s="429">
        <v>22.666855999999992</v>
      </c>
    </row>
    <row r="26307" spans="1:6" x14ac:dyDescent="0.3">
      <c r="A26307" s="336">
        <v>84033</v>
      </c>
      <c r="B26307" s="2" t="s">
        <v>295</v>
      </c>
      <c r="C26307" s="429">
        <v>8.4475189999999998</v>
      </c>
      <c r="D26307" s="429">
        <v>0.72406700000000002</v>
      </c>
      <c r="E26307" s="429">
        <v>7.723452</v>
      </c>
      <c r="F26307" s="429">
        <v>28.457557000000001</v>
      </c>
    </row>
    <row r="26308" spans="1:6" x14ac:dyDescent="0.3">
      <c r="A26308" s="336">
        <v>84035</v>
      </c>
      <c r="B26308" s="2" t="s">
        <v>295</v>
      </c>
      <c r="C26308" s="429">
        <v>9.5103559999999998</v>
      </c>
      <c r="D26308" s="429">
        <v>0.46397100000000002</v>
      </c>
      <c r="E26308" s="429">
        <v>9.046384999999999</v>
      </c>
      <c r="F26308" s="429">
        <v>48.628697000000003</v>
      </c>
    </row>
    <row r="26309" spans="1:6" x14ac:dyDescent="0.3">
      <c r="A26309" s="336">
        <v>84036</v>
      </c>
      <c r="B26309" s="2" t="s">
        <v>295</v>
      </c>
      <c r="C26309" s="429">
        <v>7.1803410000000003</v>
      </c>
      <c r="D26309" s="429">
        <v>1.1956929999999999</v>
      </c>
      <c r="E26309" s="429">
        <v>5.984648</v>
      </c>
      <c r="F26309" s="429">
        <v>19.496989999999997</v>
      </c>
    </row>
    <row r="26310" spans="1:6" x14ac:dyDescent="0.3">
      <c r="A26310" s="336">
        <v>84037</v>
      </c>
      <c r="B26310" s="2" t="s">
        <v>295</v>
      </c>
      <c r="C26310" s="429">
        <v>9.6712050000000005</v>
      </c>
      <c r="D26310" s="429">
        <v>0.51432</v>
      </c>
      <c r="E26310" s="429">
        <v>9.1568850000000008</v>
      </c>
      <c r="F26310" s="429">
        <v>37.587139000000001</v>
      </c>
    </row>
    <row r="26311" spans="1:6" x14ac:dyDescent="0.3">
      <c r="A26311" s="336">
        <v>84038</v>
      </c>
      <c r="B26311" s="2" t="s">
        <v>295</v>
      </c>
      <c r="C26311" s="429">
        <v>7.9644529999999998</v>
      </c>
      <c r="D26311" s="429">
        <v>0.65676999999999996</v>
      </c>
      <c r="E26311" s="429">
        <v>7.3076829999999999</v>
      </c>
      <c r="F26311" s="429">
        <v>33.14962899999999</v>
      </c>
    </row>
    <row r="26312" spans="1:6" x14ac:dyDescent="0.3">
      <c r="A26312" s="336">
        <v>84039</v>
      </c>
      <c r="B26312" s="2" t="s">
        <v>295</v>
      </c>
      <c r="C26312" s="429">
        <v>9.2845630000000003</v>
      </c>
      <c r="D26312" s="429">
        <v>0.51542299999999996</v>
      </c>
      <c r="E26312" s="429">
        <v>8.7691400000000002</v>
      </c>
      <c r="F26312" s="429">
        <v>47.093983000000001</v>
      </c>
    </row>
    <row r="26313" spans="1:6" x14ac:dyDescent="0.3">
      <c r="A26313" s="336">
        <v>84040</v>
      </c>
      <c r="B26313" s="2" t="s">
        <v>295</v>
      </c>
      <c r="C26313" s="429">
        <v>9.2346079999999997</v>
      </c>
      <c r="D26313" s="429">
        <v>0.54620000000000002</v>
      </c>
      <c r="E26313" s="429">
        <v>8.688407999999999</v>
      </c>
      <c r="F26313" s="429">
        <v>33.811704999999996</v>
      </c>
    </row>
    <row r="26314" spans="1:6" x14ac:dyDescent="0.3">
      <c r="A26314" s="336">
        <v>84041</v>
      </c>
      <c r="B26314" s="2" t="s">
        <v>295</v>
      </c>
      <c r="C26314" s="429">
        <v>9.9144900000000007</v>
      </c>
      <c r="D26314" s="429">
        <v>0.49309900000000001</v>
      </c>
      <c r="E26314" s="429">
        <v>9.4213909999999998</v>
      </c>
      <c r="F26314" s="429">
        <v>39.661557000000002</v>
      </c>
    </row>
    <row r="26315" spans="1:6" x14ac:dyDescent="0.3">
      <c r="A26315" s="336">
        <v>84042</v>
      </c>
      <c r="B26315" s="2" t="s">
        <v>295</v>
      </c>
      <c r="C26315" s="429">
        <v>9.425637</v>
      </c>
      <c r="D26315" s="429">
        <v>0.74602500000000005</v>
      </c>
      <c r="E26315" s="429">
        <v>8.6796120000000005</v>
      </c>
      <c r="F26315" s="429">
        <v>34.662547999999994</v>
      </c>
    </row>
    <row r="26316" spans="1:6" x14ac:dyDescent="0.3">
      <c r="A26316" s="336">
        <v>84043</v>
      </c>
      <c r="B26316" s="2" t="s">
        <v>295</v>
      </c>
      <c r="C26316" s="429">
        <v>9.7443179999999998</v>
      </c>
      <c r="D26316" s="429">
        <v>0.61311599999999999</v>
      </c>
      <c r="E26316" s="429">
        <v>9.131202</v>
      </c>
      <c r="F26316" s="429">
        <v>39.993144000000001</v>
      </c>
    </row>
    <row r="26317" spans="1:6" x14ac:dyDescent="0.3">
      <c r="A26317" s="336">
        <v>84044</v>
      </c>
      <c r="B26317" s="2" t="s">
        <v>295</v>
      </c>
      <c r="C26317" s="429">
        <v>10.181661</v>
      </c>
      <c r="D26317" s="429">
        <v>0.540717</v>
      </c>
      <c r="E26317" s="429">
        <v>9.6409439999999993</v>
      </c>
      <c r="F26317" s="429">
        <v>42.368641999999994</v>
      </c>
    </row>
    <row r="26318" spans="1:6" x14ac:dyDescent="0.3">
      <c r="A26318" s="336">
        <v>84045</v>
      </c>
      <c r="B26318" s="2" t="s">
        <v>295</v>
      </c>
      <c r="C26318" s="429">
        <v>9.8248499999999996</v>
      </c>
      <c r="D26318" s="429">
        <v>0.61189300000000002</v>
      </c>
      <c r="E26318" s="429">
        <v>9.2129569999999994</v>
      </c>
      <c r="F26318" s="429">
        <v>41.108769000000002</v>
      </c>
    </row>
    <row r="26319" spans="1:6" x14ac:dyDescent="0.3">
      <c r="A26319" s="336">
        <v>84046</v>
      </c>
      <c r="B26319" s="2" t="s">
        <v>295</v>
      </c>
      <c r="C26319" s="429">
        <v>7.7612300000000003</v>
      </c>
      <c r="D26319" s="429">
        <v>0.87263400000000002</v>
      </c>
      <c r="E26319" s="429">
        <v>6.8885960000000006</v>
      </c>
      <c r="F26319" s="429">
        <v>32.771132000000001</v>
      </c>
    </row>
    <row r="26320" spans="1:6" x14ac:dyDescent="0.3">
      <c r="A26320" s="336">
        <v>84047</v>
      </c>
      <c r="B26320" s="2" t="s">
        <v>295</v>
      </c>
      <c r="C26320" s="429">
        <v>9.9002409999999994</v>
      </c>
      <c r="D26320" s="429">
        <v>0.59879400000000005</v>
      </c>
      <c r="E26320" s="429">
        <v>9.3014469999999996</v>
      </c>
      <c r="F26320" s="429">
        <v>40.346051999999993</v>
      </c>
    </row>
    <row r="26321" spans="1:6" x14ac:dyDescent="0.3">
      <c r="A26321" s="336">
        <v>84049</v>
      </c>
      <c r="B26321" s="2" t="s">
        <v>295</v>
      </c>
      <c r="C26321" s="429">
        <v>8.1122859999999992</v>
      </c>
      <c r="D26321" s="429">
        <v>1.0962190000000001</v>
      </c>
      <c r="E26321" s="429">
        <v>7.0160669999999996</v>
      </c>
      <c r="F26321" s="429">
        <v>17.946208000000006</v>
      </c>
    </row>
    <row r="26322" spans="1:6" x14ac:dyDescent="0.3">
      <c r="A26322" s="336">
        <v>84050</v>
      </c>
      <c r="B26322" s="2" t="s">
        <v>295</v>
      </c>
      <c r="C26322" s="429">
        <v>8.6273219999999995</v>
      </c>
      <c r="D26322" s="429">
        <v>0.71244700000000005</v>
      </c>
      <c r="E26322" s="429">
        <v>7.9148749999999994</v>
      </c>
      <c r="F26322" s="429">
        <v>28.098984999999985</v>
      </c>
    </row>
    <row r="26323" spans="1:6" x14ac:dyDescent="0.3">
      <c r="A26323" s="336">
        <v>84051</v>
      </c>
      <c r="B26323" s="2" t="s">
        <v>295</v>
      </c>
      <c r="C26323" s="429">
        <v>8.2536919999999991</v>
      </c>
      <c r="D26323" s="429">
        <v>1.022413</v>
      </c>
      <c r="E26323" s="429">
        <v>7.2312789999999989</v>
      </c>
      <c r="F26323" s="429">
        <v>32.518301999999991</v>
      </c>
    </row>
    <row r="26324" spans="1:6" x14ac:dyDescent="0.3">
      <c r="A26324" s="336">
        <v>84052</v>
      </c>
      <c r="B26324" s="2" t="s">
        <v>295</v>
      </c>
      <c r="C26324" s="429">
        <v>9.4924940000000007</v>
      </c>
      <c r="D26324" s="429">
        <v>0.58342300000000002</v>
      </c>
      <c r="E26324" s="429">
        <v>8.9090710000000009</v>
      </c>
      <c r="F26324" s="429">
        <v>48.78383800000001</v>
      </c>
    </row>
    <row r="26325" spans="1:6" x14ac:dyDescent="0.3">
      <c r="A26325" s="336">
        <v>84053</v>
      </c>
      <c r="B26325" s="2" t="s">
        <v>295</v>
      </c>
      <c r="C26325" s="429">
        <v>8.1335289999999993</v>
      </c>
      <c r="D26325" s="429">
        <v>0.88196300000000005</v>
      </c>
      <c r="E26325" s="429">
        <v>7.2515659999999995</v>
      </c>
      <c r="F26325" s="429">
        <v>35.321933000000001</v>
      </c>
    </row>
    <row r="26326" spans="1:6" x14ac:dyDescent="0.3">
      <c r="A26326" s="336">
        <v>84054</v>
      </c>
      <c r="B26326" s="2" t="s">
        <v>295</v>
      </c>
      <c r="C26326" s="429">
        <v>10.120975</v>
      </c>
      <c r="D26326" s="429">
        <v>0.53077200000000002</v>
      </c>
      <c r="E26326" s="429">
        <v>9.5902029999999989</v>
      </c>
      <c r="F26326" s="429">
        <v>41.314672999999999</v>
      </c>
    </row>
    <row r="26327" spans="1:6" x14ac:dyDescent="0.3">
      <c r="A26327" s="336">
        <v>84056</v>
      </c>
      <c r="B26327" s="2" t="s">
        <v>295</v>
      </c>
      <c r="C26327" s="429">
        <v>9.6097780000000004</v>
      </c>
      <c r="D26327" s="429">
        <v>0.51244999999999996</v>
      </c>
      <c r="E26327" s="429">
        <v>9.097328000000001</v>
      </c>
      <c r="F26327" s="429">
        <v>36.891490000000005</v>
      </c>
    </row>
    <row r="26328" spans="1:6" x14ac:dyDescent="0.3">
      <c r="A26328" s="336">
        <v>84057</v>
      </c>
      <c r="B26328" s="2" t="s">
        <v>295</v>
      </c>
      <c r="C26328" s="429">
        <v>9.6395680000000006</v>
      </c>
      <c r="D26328" s="429">
        <v>0.69688899999999998</v>
      </c>
      <c r="E26328" s="429">
        <v>8.942679</v>
      </c>
      <c r="F26328" s="429">
        <v>37.280162000000004</v>
      </c>
    </row>
    <row r="26329" spans="1:6" x14ac:dyDescent="0.3">
      <c r="A26329" s="336">
        <v>84058</v>
      </c>
      <c r="B26329" s="2" t="s">
        <v>295</v>
      </c>
      <c r="C26329" s="429">
        <v>9.8466229999999992</v>
      </c>
      <c r="D26329" s="429">
        <v>0.652976</v>
      </c>
      <c r="E26329" s="429">
        <v>9.1936469999999986</v>
      </c>
      <c r="F26329" s="429">
        <v>39.894766999999987</v>
      </c>
    </row>
    <row r="26330" spans="1:6" x14ac:dyDescent="0.3">
      <c r="A26330" s="336">
        <v>84060</v>
      </c>
      <c r="B26330" s="2" t="s">
        <v>295</v>
      </c>
      <c r="C26330" s="429">
        <v>8.1188549999999999</v>
      </c>
      <c r="D26330" s="429">
        <v>1.034419</v>
      </c>
      <c r="E26330" s="429">
        <v>7.0844360000000002</v>
      </c>
      <c r="F26330" s="429">
        <v>19.075724000000001</v>
      </c>
    </row>
    <row r="26331" spans="1:6" x14ac:dyDescent="0.3">
      <c r="A26331" s="336">
        <v>84061</v>
      </c>
      <c r="B26331" s="2" t="s">
        <v>295</v>
      </c>
      <c r="C26331" s="429">
        <v>8.177054</v>
      </c>
      <c r="D26331" s="429">
        <v>0.92069599999999996</v>
      </c>
      <c r="E26331" s="429">
        <v>7.2563580000000005</v>
      </c>
      <c r="F26331" s="429">
        <v>24.603126000000003</v>
      </c>
    </row>
    <row r="26332" spans="1:6" x14ac:dyDescent="0.3">
      <c r="A26332" s="336">
        <v>84062</v>
      </c>
      <c r="B26332" s="2" t="s">
        <v>295</v>
      </c>
      <c r="C26332" s="429">
        <v>9.2396440000000002</v>
      </c>
      <c r="D26332" s="429">
        <v>0.78261899999999995</v>
      </c>
      <c r="E26332" s="429">
        <v>8.4570249999999998</v>
      </c>
      <c r="F26332" s="429">
        <v>32.203283999999996</v>
      </c>
    </row>
    <row r="26333" spans="1:6" x14ac:dyDescent="0.3">
      <c r="A26333" s="336">
        <v>84063</v>
      </c>
      <c r="B26333" s="2" t="s">
        <v>295</v>
      </c>
      <c r="C26333" s="429">
        <v>9.9048370000000006</v>
      </c>
      <c r="D26333" s="429">
        <v>0.41385899999999998</v>
      </c>
      <c r="E26333" s="429">
        <v>9.4909780000000001</v>
      </c>
      <c r="F26333" s="429">
        <v>51.946293999999995</v>
      </c>
    </row>
    <row r="26334" spans="1:6" x14ac:dyDescent="0.3">
      <c r="A26334" s="336">
        <v>84064</v>
      </c>
      <c r="B26334" s="2" t="s">
        <v>295</v>
      </c>
      <c r="C26334" s="429">
        <v>7.9580549999999999</v>
      </c>
      <c r="D26334" s="429">
        <v>0.67264699999999999</v>
      </c>
      <c r="E26334" s="429">
        <v>7.2854080000000003</v>
      </c>
      <c r="F26334" s="429">
        <v>32.813343000000003</v>
      </c>
    </row>
    <row r="26335" spans="1:6" x14ac:dyDescent="0.3">
      <c r="A26335" s="336">
        <v>84065</v>
      </c>
      <c r="B26335" s="2" t="s">
        <v>295</v>
      </c>
      <c r="C26335" s="429">
        <v>9.7836499999999997</v>
      </c>
      <c r="D26335" s="429">
        <v>0.62017599999999995</v>
      </c>
      <c r="E26335" s="429">
        <v>9.163473999999999</v>
      </c>
      <c r="F26335" s="429">
        <v>39.868323000000004</v>
      </c>
    </row>
    <row r="26336" spans="1:6" x14ac:dyDescent="0.3">
      <c r="A26336" s="336">
        <v>84066</v>
      </c>
      <c r="B26336" s="2" t="s">
        <v>295</v>
      </c>
      <c r="C26336" s="429">
        <v>7.3166479999999998</v>
      </c>
      <c r="D26336" s="429">
        <v>1.196779</v>
      </c>
      <c r="E26336" s="429">
        <v>6.1198689999999996</v>
      </c>
      <c r="F26336" s="429">
        <v>23.682064000000008</v>
      </c>
    </row>
    <row r="26337" spans="1:6" x14ac:dyDescent="0.3">
      <c r="A26337" s="336">
        <v>84067</v>
      </c>
      <c r="B26337" s="2" t="s">
        <v>295</v>
      </c>
      <c r="C26337" s="429">
        <v>9.9561159999999997</v>
      </c>
      <c r="D26337" s="429">
        <v>0.49111700000000003</v>
      </c>
      <c r="E26337" s="429">
        <v>9.4649989999999988</v>
      </c>
      <c r="F26337" s="429">
        <v>39.588245000000001</v>
      </c>
    </row>
    <row r="26338" spans="1:6" x14ac:dyDescent="0.3">
      <c r="A26338" s="336">
        <v>84069</v>
      </c>
      <c r="B26338" s="2" t="s">
        <v>295</v>
      </c>
      <c r="C26338" s="429">
        <v>9.6494959999999992</v>
      </c>
      <c r="D26338" s="429">
        <v>0.65473000000000003</v>
      </c>
      <c r="E26338" s="429">
        <v>8.9947659999999985</v>
      </c>
      <c r="F26338" s="429">
        <v>40.59787</v>
      </c>
    </row>
    <row r="26339" spans="1:6" x14ac:dyDescent="0.3">
      <c r="A26339" s="336">
        <v>84070</v>
      </c>
      <c r="B26339" s="2" t="s">
        <v>295</v>
      </c>
      <c r="C26339" s="429">
        <v>9.8422789999999996</v>
      </c>
      <c r="D26339" s="429">
        <v>0.60594999999999999</v>
      </c>
      <c r="E26339" s="429">
        <v>9.2363289999999996</v>
      </c>
      <c r="F26339" s="429">
        <v>40.140112999999999</v>
      </c>
    </row>
    <row r="26340" spans="1:6" x14ac:dyDescent="0.3">
      <c r="A26340" s="336">
        <v>84071</v>
      </c>
      <c r="B26340" s="2" t="s">
        <v>295</v>
      </c>
      <c r="C26340" s="429">
        <v>9.5848150000000008</v>
      </c>
      <c r="D26340" s="429">
        <v>0.721001</v>
      </c>
      <c r="E26340" s="429">
        <v>8.8638140000000014</v>
      </c>
      <c r="F26340" s="429">
        <v>38.446325000000002</v>
      </c>
    </row>
    <row r="26341" spans="1:6" x14ac:dyDescent="0.3">
      <c r="A26341" s="336">
        <v>84072</v>
      </c>
      <c r="B26341" s="2" t="s">
        <v>295</v>
      </c>
      <c r="C26341" s="429">
        <v>7.9344700000000001</v>
      </c>
      <c r="D26341" s="429">
        <v>1.0621400000000001</v>
      </c>
      <c r="E26341" s="429">
        <v>6.8723299999999998</v>
      </c>
      <c r="F26341" s="429">
        <v>29.305074000000008</v>
      </c>
    </row>
    <row r="26342" spans="1:6" x14ac:dyDescent="0.3">
      <c r="A26342" s="336">
        <v>84073</v>
      </c>
      <c r="B26342" s="2" t="s">
        <v>295</v>
      </c>
      <c r="C26342" s="429">
        <v>8.6153250000000003</v>
      </c>
      <c r="D26342" s="429">
        <v>0.87819100000000005</v>
      </c>
      <c r="E26342" s="429">
        <v>7.7371340000000002</v>
      </c>
      <c r="F26342" s="429">
        <v>38.904781</v>
      </c>
    </row>
    <row r="26343" spans="1:6" x14ac:dyDescent="0.3">
      <c r="A26343" s="336">
        <v>84074</v>
      </c>
      <c r="B26343" s="2" t="s">
        <v>295</v>
      </c>
      <c r="C26343" s="429">
        <v>9.5858399999999993</v>
      </c>
      <c r="D26343" s="429">
        <v>0.70733599999999996</v>
      </c>
      <c r="E26343" s="429">
        <v>8.8785039999999995</v>
      </c>
      <c r="F26343" s="429">
        <v>37.419147000000009</v>
      </c>
    </row>
    <row r="26344" spans="1:6" x14ac:dyDescent="0.3">
      <c r="A26344" s="336">
        <v>84075</v>
      </c>
      <c r="B26344" s="2" t="s">
        <v>295</v>
      </c>
      <c r="C26344" s="429">
        <v>10.161664</v>
      </c>
      <c r="D26344" s="429">
        <v>0.47282200000000002</v>
      </c>
      <c r="E26344" s="429">
        <v>9.6888419999999993</v>
      </c>
      <c r="F26344" s="429">
        <v>41.66724099999999</v>
      </c>
    </row>
    <row r="26345" spans="1:6" x14ac:dyDescent="0.3">
      <c r="A26345" s="336">
        <v>84076</v>
      </c>
      <c r="B26345" s="2" t="s">
        <v>295</v>
      </c>
      <c r="C26345" s="429">
        <v>8.7868960000000005</v>
      </c>
      <c r="D26345" s="429">
        <v>0.64826700000000004</v>
      </c>
      <c r="E26345" s="429">
        <v>8.1386289999999999</v>
      </c>
      <c r="F26345" s="429">
        <v>42.470514000000001</v>
      </c>
    </row>
    <row r="26346" spans="1:6" x14ac:dyDescent="0.3">
      <c r="A26346" s="336">
        <v>84078</v>
      </c>
      <c r="B26346" s="2" t="s">
        <v>295</v>
      </c>
      <c r="C26346" s="429">
        <v>9.0788969999999996</v>
      </c>
      <c r="D26346" s="429">
        <v>0.687141</v>
      </c>
      <c r="E26346" s="429">
        <v>8.3917559999999991</v>
      </c>
      <c r="F26346" s="429">
        <v>44.71728499999999</v>
      </c>
    </row>
    <row r="26347" spans="1:6" x14ac:dyDescent="0.3">
      <c r="A26347" s="336">
        <v>84080</v>
      </c>
      <c r="B26347" s="2" t="s">
        <v>295</v>
      </c>
      <c r="C26347" s="429">
        <v>9.5264950000000006</v>
      </c>
      <c r="D26347" s="429">
        <v>0.72019100000000003</v>
      </c>
      <c r="E26347" s="429">
        <v>8.8063040000000008</v>
      </c>
      <c r="F26347" s="429">
        <v>39.078054000000002</v>
      </c>
    </row>
    <row r="26348" spans="1:6" x14ac:dyDescent="0.3">
      <c r="A26348" s="336">
        <v>84081</v>
      </c>
      <c r="B26348" s="2" t="s">
        <v>295</v>
      </c>
      <c r="C26348" s="429">
        <v>9.6930440000000004</v>
      </c>
      <c r="D26348" s="429">
        <v>0.668404</v>
      </c>
      <c r="E26348" s="429">
        <v>9.0246399999999998</v>
      </c>
      <c r="F26348" s="429">
        <v>37.327379999999998</v>
      </c>
    </row>
    <row r="26349" spans="1:6" x14ac:dyDescent="0.3">
      <c r="A26349" s="336">
        <v>84082</v>
      </c>
      <c r="B26349" s="2" t="s">
        <v>295</v>
      </c>
      <c r="C26349" s="429">
        <v>8.5343630000000008</v>
      </c>
      <c r="D26349" s="429">
        <v>0.95699500000000004</v>
      </c>
      <c r="E26349" s="429">
        <v>7.5773680000000008</v>
      </c>
      <c r="F26349" s="429">
        <v>26.173221999999996</v>
      </c>
    </row>
    <row r="26350" spans="1:6" x14ac:dyDescent="0.3">
      <c r="A26350" s="336">
        <v>84083</v>
      </c>
      <c r="B26350" s="2" t="s">
        <v>295</v>
      </c>
      <c r="C26350" s="429">
        <v>10.316876000000001</v>
      </c>
      <c r="D26350" s="429">
        <v>0.38750400000000002</v>
      </c>
      <c r="E26350" s="429">
        <v>9.9293720000000008</v>
      </c>
      <c r="F26350" s="429">
        <v>51.526697999999996</v>
      </c>
    </row>
    <row r="26351" spans="1:6" x14ac:dyDescent="0.3">
      <c r="A26351" s="336">
        <v>84084</v>
      </c>
      <c r="B26351" s="2" t="s">
        <v>295</v>
      </c>
      <c r="C26351" s="429">
        <v>10.029887</v>
      </c>
      <c r="D26351" s="429">
        <v>0.57753699999999997</v>
      </c>
      <c r="E26351" s="429">
        <v>9.4523500000000009</v>
      </c>
      <c r="F26351" s="429">
        <v>41.599782999999988</v>
      </c>
    </row>
    <row r="26352" spans="1:6" x14ac:dyDescent="0.3">
      <c r="A26352" s="336">
        <v>84085</v>
      </c>
      <c r="B26352" s="2" t="s">
        <v>295</v>
      </c>
      <c r="C26352" s="429">
        <v>8.5861669999999997</v>
      </c>
      <c r="D26352" s="429">
        <v>0.72421999999999997</v>
      </c>
      <c r="E26352" s="429">
        <v>7.8619469999999998</v>
      </c>
      <c r="F26352" s="429">
        <v>40.311504999999997</v>
      </c>
    </row>
    <row r="26353" spans="1:6" x14ac:dyDescent="0.3">
      <c r="A26353" s="336">
        <v>84086</v>
      </c>
      <c r="B26353" s="2" t="s">
        <v>295</v>
      </c>
      <c r="C26353" s="429">
        <v>8.0164679999999997</v>
      </c>
      <c r="D26353" s="429">
        <v>0.70174700000000001</v>
      </c>
      <c r="E26353" s="429">
        <v>7.3147209999999996</v>
      </c>
      <c r="F26353" s="429">
        <v>31.763128000000005</v>
      </c>
    </row>
    <row r="26354" spans="1:6" x14ac:dyDescent="0.3">
      <c r="A26354" s="336">
        <v>84087</v>
      </c>
      <c r="B26354" s="2" t="s">
        <v>295</v>
      </c>
      <c r="C26354" s="429">
        <v>10.100241</v>
      </c>
      <c r="D26354" s="429">
        <v>0.51395199999999996</v>
      </c>
      <c r="E26354" s="429">
        <v>9.5862890000000007</v>
      </c>
      <c r="F26354" s="429">
        <v>41.206811999999999</v>
      </c>
    </row>
    <row r="26355" spans="1:6" x14ac:dyDescent="0.3">
      <c r="A26355" s="336">
        <v>84088</v>
      </c>
      <c r="B26355" s="2" t="s">
        <v>295</v>
      </c>
      <c r="C26355" s="429">
        <v>9.9813050000000008</v>
      </c>
      <c r="D26355" s="429">
        <v>0.58169300000000002</v>
      </c>
      <c r="E26355" s="429">
        <v>9.3996120000000012</v>
      </c>
      <c r="F26355" s="429">
        <v>41.450412</v>
      </c>
    </row>
    <row r="26356" spans="1:6" x14ac:dyDescent="0.3">
      <c r="A26356" s="336">
        <v>84092</v>
      </c>
      <c r="B26356" s="2" t="s">
        <v>295</v>
      </c>
      <c r="C26356" s="429">
        <v>8.9465430000000001</v>
      </c>
      <c r="D26356" s="429">
        <v>0.84350700000000001</v>
      </c>
      <c r="E26356" s="429">
        <v>8.1030359999999995</v>
      </c>
      <c r="F26356" s="429">
        <v>28.450126000000004</v>
      </c>
    </row>
    <row r="26357" spans="1:6" x14ac:dyDescent="0.3">
      <c r="A26357" s="336">
        <v>84093</v>
      </c>
      <c r="B26357" s="2" t="s">
        <v>295</v>
      </c>
      <c r="C26357" s="429">
        <v>9.1637120000000003</v>
      </c>
      <c r="D26357" s="429">
        <v>0.78571599999999997</v>
      </c>
      <c r="E26357" s="429">
        <v>8.3779959999999996</v>
      </c>
      <c r="F26357" s="429">
        <v>31.142069000000003</v>
      </c>
    </row>
    <row r="26358" spans="1:6" x14ac:dyDescent="0.3">
      <c r="A26358" s="336">
        <v>84094</v>
      </c>
      <c r="B26358" s="2" t="s">
        <v>295</v>
      </c>
      <c r="C26358" s="429">
        <v>9.55288</v>
      </c>
      <c r="D26358" s="429">
        <v>0.68335699999999999</v>
      </c>
      <c r="E26358" s="429">
        <v>8.8695230000000009</v>
      </c>
      <c r="F26358" s="429">
        <v>36.324008000000006</v>
      </c>
    </row>
    <row r="26359" spans="1:6" x14ac:dyDescent="0.3">
      <c r="A26359" s="336">
        <v>84095</v>
      </c>
      <c r="B26359" s="2" t="s">
        <v>295</v>
      </c>
      <c r="C26359" s="429">
        <v>9.8443640000000006</v>
      </c>
      <c r="D26359" s="429">
        <v>0.61486300000000005</v>
      </c>
      <c r="E26359" s="429">
        <v>9.2295010000000008</v>
      </c>
      <c r="F26359" s="429">
        <v>39.967426000000003</v>
      </c>
    </row>
    <row r="26360" spans="1:6" x14ac:dyDescent="0.3">
      <c r="A26360" s="336">
        <v>84096</v>
      </c>
      <c r="B26360" s="2" t="s">
        <v>295</v>
      </c>
      <c r="C26360" s="429">
        <v>9.4580000000000002</v>
      </c>
      <c r="D26360" s="429">
        <v>0.74016400000000004</v>
      </c>
      <c r="E26360" s="429">
        <v>8.7178360000000001</v>
      </c>
      <c r="F26360" s="429">
        <v>34.629415000000009</v>
      </c>
    </row>
    <row r="26361" spans="1:6" x14ac:dyDescent="0.3">
      <c r="A26361" s="336">
        <v>84097</v>
      </c>
      <c r="B26361" s="2" t="s">
        <v>295</v>
      </c>
      <c r="C26361" s="429">
        <v>9.2892960000000002</v>
      </c>
      <c r="D26361" s="429">
        <v>0.79173300000000002</v>
      </c>
      <c r="E26361" s="429">
        <v>8.4975629999999995</v>
      </c>
      <c r="F26361" s="429">
        <v>33.44397</v>
      </c>
    </row>
    <row r="26362" spans="1:6" x14ac:dyDescent="0.3">
      <c r="A26362" s="336">
        <v>84098</v>
      </c>
      <c r="B26362" s="2" t="s">
        <v>295</v>
      </c>
      <c r="C26362" s="429">
        <v>8.2464359999999992</v>
      </c>
      <c r="D26362" s="429">
        <v>0.93791199999999997</v>
      </c>
      <c r="E26362" s="429">
        <v>7.3085239999999994</v>
      </c>
      <c r="F26362" s="429">
        <v>21.809775999999999</v>
      </c>
    </row>
    <row r="26363" spans="1:6" x14ac:dyDescent="0.3">
      <c r="A26363" s="336">
        <v>84101</v>
      </c>
      <c r="B26363" s="2" t="s">
        <v>295</v>
      </c>
      <c r="C26363" s="429">
        <v>10.164046000000001</v>
      </c>
      <c r="D26363" s="429">
        <v>0.56299100000000002</v>
      </c>
      <c r="E26363" s="429">
        <v>9.6010550000000006</v>
      </c>
      <c r="F26363" s="429">
        <v>41.51585399999999</v>
      </c>
    </row>
    <row r="26364" spans="1:6" x14ac:dyDescent="0.3">
      <c r="A26364" s="336">
        <v>84102</v>
      </c>
      <c r="B26364" s="2" t="s">
        <v>295</v>
      </c>
      <c r="C26364" s="429">
        <v>9.8227670000000007</v>
      </c>
      <c r="D26364" s="429">
        <v>0.61483699999999997</v>
      </c>
      <c r="E26364" s="429">
        <v>9.2079300000000011</v>
      </c>
      <c r="F26364" s="429">
        <v>38.044991999999993</v>
      </c>
    </row>
    <row r="26365" spans="1:6" x14ac:dyDescent="0.3">
      <c r="A26365" s="336">
        <v>84103</v>
      </c>
      <c r="B26365" s="2" t="s">
        <v>295</v>
      </c>
      <c r="C26365" s="429">
        <v>9.8301029999999994</v>
      </c>
      <c r="D26365" s="429">
        <v>0.60549200000000003</v>
      </c>
      <c r="E26365" s="429">
        <v>9.2246109999999994</v>
      </c>
      <c r="F26365" s="429">
        <v>38.157957999999994</v>
      </c>
    </row>
    <row r="26366" spans="1:6" x14ac:dyDescent="0.3">
      <c r="A26366" s="336">
        <v>84104</v>
      </c>
      <c r="B26366" s="2" t="s">
        <v>295</v>
      </c>
      <c r="C26366" s="429">
        <v>10.306689</v>
      </c>
      <c r="D26366" s="429">
        <v>0.53622899999999996</v>
      </c>
      <c r="E26366" s="429">
        <v>9.7704599999999999</v>
      </c>
      <c r="F26366" s="429">
        <v>43.266880999999998</v>
      </c>
    </row>
    <row r="26367" spans="1:6" x14ac:dyDescent="0.3">
      <c r="A26367" s="336">
        <v>84105</v>
      </c>
      <c r="B26367" s="2" t="s">
        <v>295</v>
      </c>
      <c r="C26367" s="429">
        <v>9.7736190000000001</v>
      </c>
      <c r="D26367" s="429">
        <v>0.62794300000000003</v>
      </c>
      <c r="E26367" s="429">
        <v>9.1456759999999999</v>
      </c>
      <c r="F26367" s="429">
        <v>37.572476999999992</v>
      </c>
    </row>
    <row r="26368" spans="1:6" x14ac:dyDescent="0.3">
      <c r="A26368" s="336">
        <v>84106</v>
      </c>
      <c r="B26368" s="2" t="s">
        <v>295</v>
      </c>
      <c r="C26368" s="429">
        <v>9.6808599999999991</v>
      </c>
      <c r="D26368" s="429">
        <v>0.64992099999999997</v>
      </c>
      <c r="E26368" s="429">
        <v>9.030939</v>
      </c>
      <c r="F26368" s="429">
        <v>36.742102000000003</v>
      </c>
    </row>
    <row r="26369" spans="1:6" x14ac:dyDescent="0.3">
      <c r="A26369" s="336">
        <v>84107</v>
      </c>
      <c r="B26369" s="2" t="s">
        <v>295</v>
      </c>
      <c r="C26369" s="429">
        <v>9.9032830000000001</v>
      </c>
      <c r="D26369" s="429">
        <v>0.60418400000000005</v>
      </c>
      <c r="E26369" s="429">
        <v>9.299099</v>
      </c>
      <c r="F26369" s="429">
        <v>39.801253999999993</v>
      </c>
    </row>
    <row r="26370" spans="1:6" x14ac:dyDescent="0.3">
      <c r="A26370" s="336">
        <v>84108</v>
      </c>
      <c r="B26370" s="2" t="s">
        <v>295</v>
      </c>
      <c r="C26370" s="429">
        <v>8.7528640000000006</v>
      </c>
      <c r="D26370" s="429">
        <v>0.79269400000000001</v>
      </c>
      <c r="E26370" s="429">
        <v>7.9601700000000006</v>
      </c>
      <c r="F26370" s="429">
        <v>27.147079999999999</v>
      </c>
    </row>
    <row r="26371" spans="1:6" x14ac:dyDescent="0.3">
      <c r="A26371" s="336">
        <v>84109</v>
      </c>
      <c r="B26371" s="2" t="s">
        <v>295</v>
      </c>
      <c r="C26371" s="429">
        <v>8.6364640000000001</v>
      </c>
      <c r="D26371" s="429">
        <v>0.86134699999999997</v>
      </c>
      <c r="E26371" s="429">
        <v>7.7751169999999998</v>
      </c>
      <c r="F26371" s="429">
        <v>25.12189</v>
      </c>
    </row>
    <row r="26372" spans="1:6" x14ac:dyDescent="0.3">
      <c r="A26372" s="336">
        <v>84111</v>
      </c>
      <c r="B26372" s="2" t="s">
        <v>295</v>
      </c>
      <c r="C26372" s="429">
        <v>10.009181</v>
      </c>
      <c r="D26372" s="429">
        <v>0.58591199999999999</v>
      </c>
      <c r="E26372" s="429">
        <v>9.4232689999999995</v>
      </c>
      <c r="F26372" s="429">
        <v>39.95946</v>
      </c>
    </row>
    <row r="26373" spans="1:6" x14ac:dyDescent="0.3">
      <c r="A26373" s="336">
        <v>84112</v>
      </c>
      <c r="B26373" s="2" t="s">
        <v>295</v>
      </c>
      <c r="C26373" s="429">
        <v>9.6179260000000006</v>
      </c>
      <c r="D26373" s="429">
        <v>0.64681</v>
      </c>
      <c r="E26373" s="429">
        <v>8.9711160000000003</v>
      </c>
      <c r="F26373" s="429">
        <v>35.922120999999997</v>
      </c>
    </row>
    <row r="26374" spans="1:6" x14ac:dyDescent="0.3">
      <c r="A26374" s="336">
        <v>84113</v>
      </c>
      <c r="B26374" s="2" t="s">
        <v>295</v>
      </c>
      <c r="C26374" s="429">
        <v>9.437602</v>
      </c>
      <c r="D26374" s="429">
        <v>0.67226799999999998</v>
      </c>
      <c r="E26374" s="429">
        <v>8.7653339999999993</v>
      </c>
      <c r="F26374" s="429">
        <v>34.150685999999993</v>
      </c>
    </row>
    <row r="26375" spans="1:6" x14ac:dyDescent="0.3">
      <c r="A26375" s="336">
        <v>84115</v>
      </c>
      <c r="B26375" s="2" t="s">
        <v>295</v>
      </c>
      <c r="C26375" s="429">
        <v>10.056217999999999</v>
      </c>
      <c r="D26375" s="429">
        <v>0.57997500000000002</v>
      </c>
      <c r="E26375" s="429">
        <v>9.4762430000000002</v>
      </c>
      <c r="F26375" s="429">
        <v>40.809650000000012</v>
      </c>
    </row>
    <row r="26376" spans="1:6" x14ac:dyDescent="0.3">
      <c r="A26376" s="336">
        <v>84116</v>
      </c>
      <c r="B26376" s="2" t="s">
        <v>295</v>
      </c>
      <c r="C26376" s="429">
        <v>10.252945</v>
      </c>
      <c r="D26376" s="429">
        <v>0.52879399999999999</v>
      </c>
      <c r="E26376" s="429">
        <v>9.7241510000000009</v>
      </c>
      <c r="F26376" s="429">
        <v>42.641963000000004</v>
      </c>
    </row>
    <row r="26377" spans="1:6" x14ac:dyDescent="0.3">
      <c r="A26377" s="336">
        <v>84117</v>
      </c>
      <c r="B26377" s="2" t="s">
        <v>295</v>
      </c>
      <c r="C26377" s="429">
        <v>9.374371</v>
      </c>
      <c r="D26377" s="429">
        <v>0.72089499999999995</v>
      </c>
      <c r="E26377" s="429">
        <v>8.6534759999999995</v>
      </c>
      <c r="F26377" s="429">
        <v>33.457668999999996</v>
      </c>
    </row>
    <row r="26378" spans="1:6" x14ac:dyDescent="0.3">
      <c r="A26378" s="336">
        <v>84118</v>
      </c>
      <c r="B26378" s="2" t="s">
        <v>295</v>
      </c>
      <c r="C26378" s="429">
        <v>9.9934530000000006</v>
      </c>
      <c r="D26378" s="429">
        <v>0.59832600000000002</v>
      </c>
      <c r="E26378" s="429">
        <v>9.3951270000000005</v>
      </c>
      <c r="F26378" s="429">
        <v>40.554960000000001</v>
      </c>
    </row>
    <row r="26379" spans="1:6" x14ac:dyDescent="0.3">
      <c r="A26379" s="336">
        <v>84119</v>
      </c>
      <c r="B26379" s="2" t="s">
        <v>295</v>
      </c>
      <c r="C26379" s="429">
        <v>10.223205</v>
      </c>
      <c r="D26379" s="429">
        <v>0.54863300000000004</v>
      </c>
      <c r="E26379" s="429">
        <v>9.6745719999999995</v>
      </c>
      <c r="F26379" s="429">
        <v>42.831661999999994</v>
      </c>
    </row>
    <row r="26380" spans="1:6" x14ac:dyDescent="0.3">
      <c r="A26380" s="336">
        <v>84120</v>
      </c>
      <c r="B26380" s="2" t="s">
        <v>295</v>
      </c>
      <c r="C26380" s="429">
        <v>10.164165000000001</v>
      </c>
      <c r="D26380" s="429">
        <v>0.56284199999999995</v>
      </c>
      <c r="E26380" s="429">
        <v>9.6013230000000007</v>
      </c>
      <c r="F26380" s="429">
        <v>42.179313999999991</v>
      </c>
    </row>
    <row r="26381" spans="1:6" x14ac:dyDescent="0.3">
      <c r="A26381" s="336">
        <v>84121</v>
      </c>
      <c r="B26381" s="2" t="s">
        <v>295</v>
      </c>
      <c r="C26381" s="429">
        <v>8.193384</v>
      </c>
      <c r="D26381" s="429">
        <v>1.066214</v>
      </c>
      <c r="E26381" s="429">
        <v>7.1271699999999996</v>
      </c>
      <c r="F26381" s="429">
        <v>17.808101000000008</v>
      </c>
    </row>
    <row r="26382" spans="1:6" x14ac:dyDescent="0.3">
      <c r="A26382" s="336">
        <v>84123</v>
      </c>
      <c r="B26382" s="2" t="s">
        <v>295</v>
      </c>
      <c r="C26382" s="429">
        <v>10.181694999999999</v>
      </c>
      <c r="D26382" s="429">
        <v>0.54488099999999995</v>
      </c>
      <c r="E26382" s="429">
        <v>9.6368139999999993</v>
      </c>
      <c r="F26382" s="429">
        <v>43.068905000000001</v>
      </c>
    </row>
    <row r="26383" spans="1:6" x14ac:dyDescent="0.3">
      <c r="A26383" s="336">
        <v>84124</v>
      </c>
      <c r="B26383" s="2" t="s">
        <v>295</v>
      </c>
      <c r="C26383" s="429">
        <v>8.5328579999999992</v>
      </c>
      <c r="D26383" s="429">
        <v>0.913798</v>
      </c>
      <c r="E26383" s="429">
        <v>7.6190599999999993</v>
      </c>
      <c r="F26383" s="429">
        <v>23.329342999999998</v>
      </c>
    </row>
    <row r="26384" spans="1:6" x14ac:dyDescent="0.3">
      <c r="A26384" s="336">
        <v>84128</v>
      </c>
      <c r="B26384" s="2" t="s">
        <v>295</v>
      </c>
      <c r="C26384" s="429">
        <v>10.134084</v>
      </c>
      <c r="D26384" s="429">
        <v>0.57089699999999999</v>
      </c>
      <c r="E26384" s="429">
        <v>9.5631869999999992</v>
      </c>
      <c r="F26384" s="429">
        <v>41.79910000000001</v>
      </c>
    </row>
    <row r="26385" spans="1:6" x14ac:dyDescent="0.3">
      <c r="A26385" s="336">
        <v>84302</v>
      </c>
      <c r="B26385" s="2" t="s">
        <v>295</v>
      </c>
      <c r="C26385" s="429">
        <v>9.7114949999999993</v>
      </c>
      <c r="D26385" s="429">
        <v>0.43840899999999999</v>
      </c>
      <c r="E26385" s="429">
        <v>9.2730859999999993</v>
      </c>
      <c r="F26385" s="429">
        <v>38.718643999999998</v>
      </c>
    </row>
    <row r="26386" spans="1:6" x14ac:dyDescent="0.3">
      <c r="A26386" s="336">
        <v>84305</v>
      </c>
      <c r="B26386" s="2" t="s">
        <v>295</v>
      </c>
      <c r="C26386" s="429">
        <v>9.1262500000000006</v>
      </c>
      <c r="D26386" s="429">
        <v>0.61940499999999998</v>
      </c>
      <c r="E26386" s="429">
        <v>8.5068450000000002</v>
      </c>
      <c r="F26386" s="429">
        <v>34.948509999999992</v>
      </c>
    </row>
    <row r="26387" spans="1:6" x14ac:dyDescent="0.3">
      <c r="A26387" s="336">
        <v>84306</v>
      </c>
      <c r="B26387" s="2" t="s">
        <v>295</v>
      </c>
      <c r="C26387" s="429">
        <v>9.3099229999999995</v>
      </c>
      <c r="D26387" s="429">
        <v>0.55758200000000002</v>
      </c>
      <c r="E26387" s="429">
        <v>8.7523409999999995</v>
      </c>
      <c r="F26387" s="429">
        <v>35.876558000000003</v>
      </c>
    </row>
    <row r="26388" spans="1:6" x14ac:dyDescent="0.3">
      <c r="A26388" s="336">
        <v>84307</v>
      </c>
      <c r="B26388" s="2" t="s">
        <v>295</v>
      </c>
      <c r="C26388" s="429">
        <v>9.7870550000000005</v>
      </c>
      <c r="D26388" s="429">
        <v>0.48568</v>
      </c>
      <c r="E26388" s="429">
        <v>9.3013750000000002</v>
      </c>
      <c r="F26388" s="429">
        <v>41.670831000000014</v>
      </c>
    </row>
    <row r="26389" spans="1:6" x14ac:dyDescent="0.3">
      <c r="A26389" s="336">
        <v>84308</v>
      </c>
      <c r="B26389" s="2" t="s">
        <v>295</v>
      </c>
      <c r="C26389" s="429">
        <v>8.9433249999999997</v>
      </c>
      <c r="D26389" s="429">
        <v>0.66159500000000004</v>
      </c>
      <c r="E26389" s="429">
        <v>8.2817299999999996</v>
      </c>
      <c r="F26389" s="429">
        <v>33.961747000000003</v>
      </c>
    </row>
    <row r="26390" spans="1:6" x14ac:dyDescent="0.3">
      <c r="A26390" s="336">
        <v>84309</v>
      </c>
      <c r="B26390" s="2" t="s">
        <v>295</v>
      </c>
      <c r="C26390" s="429">
        <v>9.4365480000000002</v>
      </c>
      <c r="D26390" s="429">
        <v>0.50681299999999996</v>
      </c>
      <c r="E26390" s="429">
        <v>8.9297350000000009</v>
      </c>
      <c r="F26390" s="429">
        <v>36.700961</v>
      </c>
    </row>
    <row r="26391" spans="1:6" x14ac:dyDescent="0.3">
      <c r="A26391" s="336">
        <v>84310</v>
      </c>
      <c r="B26391" s="2" t="s">
        <v>295</v>
      </c>
      <c r="C26391" s="429">
        <v>8.7243370000000002</v>
      </c>
      <c r="D26391" s="429">
        <v>0.64647200000000005</v>
      </c>
      <c r="E26391" s="429">
        <v>8.077865000000001</v>
      </c>
      <c r="F26391" s="429">
        <v>29.850079000000001</v>
      </c>
    </row>
    <row r="26392" spans="1:6" x14ac:dyDescent="0.3">
      <c r="A26392" s="336">
        <v>84311</v>
      </c>
      <c r="B26392" s="2" t="s">
        <v>295</v>
      </c>
      <c r="C26392" s="429">
        <v>9.1665559999999999</v>
      </c>
      <c r="D26392" s="429">
        <v>0.59997400000000001</v>
      </c>
      <c r="E26392" s="429">
        <v>8.5665820000000004</v>
      </c>
      <c r="F26392" s="429">
        <v>35.206431000000002</v>
      </c>
    </row>
    <row r="26393" spans="1:6" x14ac:dyDescent="0.3">
      <c r="A26393" s="336">
        <v>84312</v>
      </c>
      <c r="B26393" s="2" t="s">
        <v>295</v>
      </c>
      <c r="C26393" s="429">
        <v>9.2909729999999993</v>
      </c>
      <c r="D26393" s="429">
        <v>0.57091599999999998</v>
      </c>
      <c r="E26393" s="429">
        <v>8.7200569999999988</v>
      </c>
      <c r="F26393" s="429">
        <v>36.279291000000001</v>
      </c>
    </row>
    <row r="26394" spans="1:6" x14ac:dyDescent="0.3">
      <c r="A26394" s="336">
        <v>84313</v>
      </c>
      <c r="B26394" s="2" t="s">
        <v>295</v>
      </c>
      <c r="C26394" s="429">
        <v>9.657546</v>
      </c>
      <c r="D26394" s="429">
        <v>0.53108900000000003</v>
      </c>
      <c r="E26394" s="429">
        <v>9.1264570000000003</v>
      </c>
      <c r="F26394" s="429">
        <v>45.872955999999995</v>
      </c>
    </row>
    <row r="26395" spans="1:6" x14ac:dyDescent="0.3">
      <c r="A26395" s="336">
        <v>84314</v>
      </c>
      <c r="B26395" s="2" t="s">
        <v>295</v>
      </c>
      <c r="C26395" s="429">
        <v>9.5676500000000004</v>
      </c>
      <c r="D26395" s="429">
        <v>0.45056800000000002</v>
      </c>
      <c r="E26395" s="429">
        <v>9.1170819999999999</v>
      </c>
      <c r="F26395" s="429">
        <v>37.991851999999994</v>
      </c>
    </row>
    <row r="26396" spans="1:6" x14ac:dyDescent="0.3">
      <c r="A26396" s="336">
        <v>84315</v>
      </c>
      <c r="B26396" s="2" t="s">
        <v>295</v>
      </c>
      <c r="C26396" s="429">
        <v>10.189889000000001</v>
      </c>
      <c r="D26396" s="429">
        <v>0.455729</v>
      </c>
      <c r="E26396" s="429">
        <v>9.734160000000001</v>
      </c>
      <c r="F26396" s="429">
        <v>42.271121000000001</v>
      </c>
    </row>
    <row r="26397" spans="1:6" x14ac:dyDescent="0.3">
      <c r="A26397" s="336">
        <v>84317</v>
      </c>
      <c r="B26397" s="2" t="s">
        <v>295</v>
      </c>
      <c r="C26397" s="429">
        <v>8.323601</v>
      </c>
      <c r="D26397" s="429">
        <v>0.725132</v>
      </c>
      <c r="E26397" s="429">
        <v>7.5984689999999997</v>
      </c>
      <c r="F26397" s="429">
        <v>27.633776999999998</v>
      </c>
    </row>
    <row r="26398" spans="1:6" x14ac:dyDescent="0.3">
      <c r="A26398" s="336">
        <v>84318</v>
      </c>
      <c r="B26398" s="2" t="s">
        <v>295</v>
      </c>
      <c r="C26398" s="429">
        <v>8.7075139999999998</v>
      </c>
      <c r="D26398" s="429">
        <v>0.62541000000000002</v>
      </c>
      <c r="E26398" s="429">
        <v>8.0821039999999993</v>
      </c>
      <c r="F26398" s="429">
        <v>32.433852000000002</v>
      </c>
    </row>
    <row r="26399" spans="1:6" x14ac:dyDescent="0.3">
      <c r="A26399" s="336">
        <v>84319</v>
      </c>
      <c r="B26399" s="2" t="s">
        <v>295</v>
      </c>
      <c r="C26399" s="429">
        <v>8.911505</v>
      </c>
      <c r="D26399" s="429">
        <v>0.58927200000000002</v>
      </c>
      <c r="E26399" s="429">
        <v>8.3222330000000007</v>
      </c>
      <c r="F26399" s="429">
        <v>32.595985999999996</v>
      </c>
    </row>
    <row r="26400" spans="1:6" x14ac:dyDescent="0.3">
      <c r="A26400" s="336">
        <v>84320</v>
      </c>
      <c r="B26400" s="2" t="s">
        <v>295</v>
      </c>
      <c r="C26400" s="429">
        <v>9.0152819999999991</v>
      </c>
      <c r="D26400" s="429">
        <v>0.61943999999999999</v>
      </c>
      <c r="E26400" s="429">
        <v>8.3958419999999983</v>
      </c>
      <c r="F26400" s="429">
        <v>34.676757000000002</v>
      </c>
    </row>
    <row r="26401" spans="1:6" x14ac:dyDescent="0.3">
      <c r="A26401" s="336">
        <v>84321</v>
      </c>
      <c r="B26401" s="2" t="s">
        <v>295</v>
      </c>
      <c r="C26401" s="429">
        <v>8.1233989999999991</v>
      </c>
      <c r="D26401" s="429">
        <v>0.72664799999999996</v>
      </c>
      <c r="E26401" s="429">
        <v>7.3967509999999992</v>
      </c>
      <c r="F26401" s="429">
        <v>28.439147999999992</v>
      </c>
    </row>
    <row r="26402" spans="1:6" x14ac:dyDescent="0.3">
      <c r="A26402" s="336">
        <v>84322</v>
      </c>
      <c r="B26402" s="2" t="s">
        <v>295</v>
      </c>
      <c r="C26402" s="429">
        <v>8.7969980000000003</v>
      </c>
      <c r="D26402" s="429">
        <v>0.60315600000000003</v>
      </c>
      <c r="E26402" s="429">
        <v>8.1938420000000001</v>
      </c>
      <c r="F26402" s="429">
        <v>32.827037000000011</v>
      </c>
    </row>
    <row r="26403" spans="1:6" x14ac:dyDescent="0.3">
      <c r="A26403" s="336">
        <v>84324</v>
      </c>
      <c r="B26403" s="2" t="s">
        <v>295</v>
      </c>
      <c r="C26403" s="429">
        <v>8.904833</v>
      </c>
      <c r="D26403" s="429">
        <v>0.61404800000000004</v>
      </c>
      <c r="E26403" s="429">
        <v>8.2907849999999996</v>
      </c>
      <c r="F26403" s="429">
        <v>31.422498999999998</v>
      </c>
    </row>
    <row r="26404" spans="1:6" x14ac:dyDescent="0.3">
      <c r="A26404" s="336">
        <v>84325</v>
      </c>
      <c r="B26404" s="2" t="s">
        <v>295</v>
      </c>
      <c r="C26404" s="429">
        <v>9.4473299999999991</v>
      </c>
      <c r="D26404" s="429">
        <v>0.51203100000000001</v>
      </c>
      <c r="E26404" s="429">
        <v>8.9352989999999988</v>
      </c>
      <c r="F26404" s="429">
        <v>36.676800000000007</v>
      </c>
    </row>
    <row r="26405" spans="1:6" x14ac:dyDescent="0.3">
      <c r="A26405" s="336">
        <v>84328</v>
      </c>
      <c r="B26405" s="2" t="s">
        <v>295</v>
      </c>
      <c r="C26405" s="429">
        <v>8.7534130000000001</v>
      </c>
      <c r="D26405" s="429">
        <v>0.63094799999999995</v>
      </c>
      <c r="E26405" s="429">
        <v>8.122465</v>
      </c>
      <c r="F26405" s="429">
        <v>30.816375000000004</v>
      </c>
    </row>
    <row r="26406" spans="1:6" x14ac:dyDescent="0.3">
      <c r="A26406" s="336">
        <v>84329</v>
      </c>
      <c r="B26406" s="2" t="s">
        <v>295</v>
      </c>
      <c r="C26406" s="429">
        <v>8.9464839999999999</v>
      </c>
      <c r="D26406" s="429">
        <v>0.72958500000000004</v>
      </c>
      <c r="E26406" s="429">
        <v>8.2168989999999997</v>
      </c>
      <c r="F26406" s="429">
        <v>39.524136999999996</v>
      </c>
    </row>
    <row r="26407" spans="1:6" x14ac:dyDescent="0.3">
      <c r="A26407" s="336">
        <v>84330</v>
      </c>
      <c r="B26407" s="2" t="s">
        <v>295</v>
      </c>
      <c r="C26407" s="429">
        <v>9.0608989999999991</v>
      </c>
      <c r="D26407" s="429">
        <v>0.63595199999999996</v>
      </c>
      <c r="E26407" s="429">
        <v>8.4249469999999995</v>
      </c>
      <c r="F26407" s="429">
        <v>34.704318999999998</v>
      </c>
    </row>
    <row r="26408" spans="1:6" x14ac:dyDescent="0.3">
      <c r="A26408" s="336">
        <v>84331</v>
      </c>
      <c r="B26408" s="2" t="s">
        <v>295</v>
      </c>
      <c r="C26408" s="429">
        <v>8.9618669999999998</v>
      </c>
      <c r="D26408" s="429">
        <v>0.67355500000000001</v>
      </c>
      <c r="E26408" s="429">
        <v>8.2883119999999995</v>
      </c>
      <c r="F26408" s="429">
        <v>34.331407999999996</v>
      </c>
    </row>
    <row r="26409" spans="1:6" x14ac:dyDescent="0.3">
      <c r="A26409" s="336">
        <v>84332</v>
      </c>
      <c r="B26409" s="2" t="s">
        <v>295</v>
      </c>
      <c r="C26409" s="429">
        <v>8.7876849999999997</v>
      </c>
      <c r="D26409" s="429">
        <v>0.60493300000000005</v>
      </c>
      <c r="E26409" s="429">
        <v>8.1827519999999989</v>
      </c>
      <c r="F26409" s="429">
        <v>32.41630700000001</v>
      </c>
    </row>
    <row r="26410" spans="1:6" x14ac:dyDescent="0.3">
      <c r="A26410" s="336">
        <v>84333</v>
      </c>
      <c r="B26410" s="2" t="s">
        <v>295</v>
      </c>
      <c r="C26410" s="429">
        <v>8.7194249999999993</v>
      </c>
      <c r="D26410" s="429">
        <v>0.64191600000000004</v>
      </c>
      <c r="E26410" s="429">
        <v>8.0775089999999992</v>
      </c>
      <c r="F26410" s="429">
        <v>32.738601000000003</v>
      </c>
    </row>
    <row r="26411" spans="1:6" x14ac:dyDescent="0.3">
      <c r="A26411" s="336">
        <v>84335</v>
      </c>
      <c r="B26411" s="2" t="s">
        <v>295</v>
      </c>
      <c r="C26411" s="429">
        <v>9.2400439999999993</v>
      </c>
      <c r="D26411" s="429">
        <v>0.56727499999999997</v>
      </c>
      <c r="E26411" s="429">
        <v>8.6727689999999988</v>
      </c>
      <c r="F26411" s="429">
        <v>35.660326000000005</v>
      </c>
    </row>
    <row r="26412" spans="1:6" x14ac:dyDescent="0.3">
      <c r="A26412" s="336">
        <v>84336</v>
      </c>
      <c r="B26412" s="2" t="s">
        <v>295</v>
      </c>
      <c r="C26412" s="429">
        <v>9.2744440000000008</v>
      </c>
      <c r="D26412" s="429">
        <v>0.621479</v>
      </c>
      <c r="E26412" s="429">
        <v>8.652965</v>
      </c>
      <c r="F26412" s="429">
        <v>39.452747000000002</v>
      </c>
    </row>
    <row r="26413" spans="1:6" x14ac:dyDescent="0.3">
      <c r="A26413" s="336">
        <v>84337</v>
      </c>
      <c r="B26413" s="2" t="s">
        <v>295</v>
      </c>
      <c r="C26413" s="429">
        <v>9.5320110000000007</v>
      </c>
      <c r="D26413" s="429">
        <v>0.50534699999999999</v>
      </c>
      <c r="E26413" s="429">
        <v>9.0266640000000002</v>
      </c>
      <c r="F26413" s="429">
        <v>38.567366</v>
      </c>
    </row>
    <row r="26414" spans="1:6" x14ac:dyDescent="0.3">
      <c r="A26414" s="336">
        <v>84338</v>
      </c>
      <c r="B26414" s="2" t="s">
        <v>295</v>
      </c>
      <c r="C26414" s="429">
        <v>9.3526249999999997</v>
      </c>
      <c r="D26414" s="429">
        <v>0.58047099999999996</v>
      </c>
      <c r="E26414" s="429">
        <v>8.7721540000000005</v>
      </c>
      <c r="F26414" s="429">
        <v>36.369039999999998</v>
      </c>
    </row>
    <row r="26415" spans="1:6" x14ac:dyDescent="0.3">
      <c r="A26415" s="336">
        <v>84339</v>
      </c>
      <c r="B26415" s="2" t="s">
        <v>295</v>
      </c>
      <c r="C26415" s="429">
        <v>9.2879009999999997</v>
      </c>
      <c r="D26415" s="429">
        <v>0.52674100000000001</v>
      </c>
      <c r="E26415" s="429">
        <v>8.7611600000000003</v>
      </c>
      <c r="F26415" s="429">
        <v>35.041950999999997</v>
      </c>
    </row>
    <row r="26416" spans="1:6" x14ac:dyDescent="0.3">
      <c r="A26416" s="336">
        <v>84340</v>
      </c>
      <c r="B26416" s="2" t="s">
        <v>295</v>
      </c>
      <c r="C26416" s="429">
        <v>9.7195440000000008</v>
      </c>
      <c r="D26416" s="429">
        <v>0.4819</v>
      </c>
      <c r="E26416" s="429">
        <v>9.2376440000000013</v>
      </c>
      <c r="F26416" s="429">
        <v>38.296226000000004</v>
      </c>
    </row>
    <row r="26417" spans="1:6" x14ac:dyDescent="0.3">
      <c r="A26417" s="336">
        <v>84341</v>
      </c>
      <c r="B26417" s="2" t="s">
        <v>295</v>
      </c>
      <c r="C26417" s="429">
        <v>8.7757319999999996</v>
      </c>
      <c r="D26417" s="429">
        <v>0.60993399999999998</v>
      </c>
      <c r="E26417" s="429">
        <v>8.1657979999999988</v>
      </c>
      <c r="F26417" s="429">
        <v>32.789001000000006</v>
      </c>
    </row>
    <row r="26418" spans="1:6" x14ac:dyDescent="0.3">
      <c r="A26418" s="336">
        <v>84401</v>
      </c>
      <c r="B26418" s="2" t="s">
        <v>295</v>
      </c>
      <c r="C26418" s="429">
        <v>9.8861360000000005</v>
      </c>
      <c r="D26418" s="429">
        <v>0.49643799999999999</v>
      </c>
      <c r="E26418" s="429">
        <v>9.389698000000001</v>
      </c>
      <c r="F26418" s="429">
        <v>38.94568799999999</v>
      </c>
    </row>
    <row r="26419" spans="1:6" x14ac:dyDescent="0.3">
      <c r="A26419" s="336">
        <v>84403</v>
      </c>
      <c r="B26419" s="2" t="s">
        <v>295</v>
      </c>
      <c r="C26419" s="429">
        <v>9.2312119999999993</v>
      </c>
      <c r="D26419" s="429">
        <v>0.54318200000000005</v>
      </c>
      <c r="E26419" s="429">
        <v>8.6880299999999995</v>
      </c>
      <c r="F26419" s="429">
        <v>33.708104000000006</v>
      </c>
    </row>
    <row r="26420" spans="1:6" x14ac:dyDescent="0.3">
      <c r="A26420" s="336">
        <v>84404</v>
      </c>
      <c r="B26420" s="2" t="s">
        <v>295</v>
      </c>
      <c r="C26420" s="429">
        <v>9.9921570000000006</v>
      </c>
      <c r="D26420" s="429">
        <v>0.46156900000000001</v>
      </c>
      <c r="E26420" s="429">
        <v>9.5305879999999998</v>
      </c>
      <c r="F26420" s="429">
        <v>40.443051999999994</v>
      </c>
    </row>
    <row r="26421" spans="1:6" x14ac:dyDescent="0.3">
      <c r="A26421" s="336">
        <v>84405</v>
      </c>
      <c r="B26421" s="2" t="s">
        <v>295</v>
      </c>
      <c r="C26421" s="429">
        <v>9.4279869999999999</v>
      </c>
      <c r="D26421" s="429">
        <v>0.528084</v>
      </c>
      <c r="E26421" s="429">
        <v>8.8999030000000001</v>
      </c>
      <c r="F26421" s="429">
        <v>35.344633999999999</v>
      </c>
    </row>
    <row r="26422" spans="1:6" x14ac:dyDescent="0.3">
      <c r="A26422" s="336">
        <v>84408</v>
      </c>
      <c r="B26422" s="2" t="s">
        <v>295</v>
      </c>
      <c r="C26422" s="429">
        <v>9.3346789999999995</v>
      </c>
      <c r="D26422" s="429">
        <v>0.53356199999999998</v>
      </c>
      <c r="E26422" s="429">
        <v>8.8011169999999996</v>
      </c>
      <c r="F26422" s="429">
        <v>34.575189000000002</v>
      </c>
    </row>
    <row r="26423" spans="1:6" x14ac:dyDescent="0.3">
      <c r="A26423" s="336">
        <v>84414</v>
      </c>
      <c r="B26423" s="2" t="s">
        <v>295</v>
      </c>
      <c r="C26423" s="429">
        <v>9.1564979999999991</v>
      </c>
      <c r="D26423" s="429">
        <v>0.57816100000000004</v>
      </c>
      <c r="E26423" s="429">
        <v>8.5783369999999994</v>
      </c>
      <c r="F26423" s="429">
        <v>33.050546000000004</v>
      </c>
    </row>
    <row r="26424" spans="1:6" x14ac:dyDescent="0.3">
      <c r="A26424" s="336">
        <v>84501</v>
      </c>
      <c r="B26424" s="2" t="s">
        <v>295</v>
      </c>
      <c r="C26424" s="429">
        <v>8.8866060000000004</v>
      </c>
      <c r="D26424" s="429">
        <v>0.91369400000000001</v>
      </c>
      <c r="E26424" s="429">
        <v>7.9729120000000009</v>
      </c>
      <c r="F26424" s="429">
        <v>42.077842000000004</v>
      </c>
    </row>
    <row r="26425" spans="1:6" x14ac:dyDescent="0.3">
      <c r="A26425" s="336">
        <v>84510</v>
      </c>
      <c r="B26425" s="2" t="s">
        <v>293</v>
      </c>
      <c r="C26425" s="429">
        <v>10.715657</v>
      </c>
      <c r="D26425" s="429">
        <v>0.148058</v>
      </c>
      <c r="E26425" s="429">
        <v>10.567599</v>
      </c>
      <c r="F26425" s="429">
        <v>60.162877000000002</v>
      </c>
    </row>
    <row r="26426" spans="1:6" x14ac:dyDescent="0.3">
      <c r="A26426" s="336">
        <v>84511</v>
      </c>
      <c r="B26426" s="2" t="s">
        <v>293</v>
      </c>
      <c r="C26426" s="429">
        <v>9.8886140000000005</v>
      </c>
      <c r="D26426" s="429">
        <v>0.23764299999999999</v>
      </c>
      <c r="E26426" s="429">
        <v>9.6509710000000002</v>
      </c>
      <c r="F26426" s="429">
        <v>52.643429999999995</v>
      </c>
    </row>
    <row r="26427" spans="1:6" x14ac:dyDescent="0.3">
      <c r="A26427" s="336">
        <v>84520</v>
      </c>
      <c r="B26427" s="2" t="s">
        <v>295</v>
      </c>
      <c r="C26427" s="429">
        <v>8.627872</v>
      </c>
      <c r="D26427" s="429">
        <v>0.97137899999999999</v>
      </c>
      <c r="E26427" s="429">
        <v>7.6564930000000002</v>
      </c>
      <c r="F26427" s="429">
        <v>40.588056999999992</v>
      </c>
    </row>
    <row r="26428" spans="1:6" x14ac:dyDescent="0.3">
      <c r="A26428" s="336">
        <v>84523</v>
      </c>
      <c r="B26428" s="2" t="s">
        <v>295</v>
      </c>
      <c r="C26428" s="429">
        <v>9.1704899999999991</v>
      </c>
      <c r="D26428" s="429">
        <v>0.76957500000000001</v>
      </c>
      <c r="E26428" s="429">
        <v>8.4009149999999995</v>
      </c>
      <c r="F26428" s="429">
        <v>48.620111000000001</v>
      </c>
    </row>
    <row r="26429" spans="1:6" x14ac:dyDescent="0.3">
      <c r="A26429" s="336">
        <v>84525</v>
      </c>
      <c r="B26429" s="2" t="s">
        <v>295</v>
      </c>
      <c r="C26429" s="429">
        <v>9.9291520000000002</v>
      </c>
      <c r="D26429" s="429">
        <v>0.65091600000000005</v>
      </c>
      <c r="E26429" s="429">
        <v>9.2782359999999997</v>
      </c>
      <c r="F26429" s="429">
        <v>53.75776599999999</v>
      </c>
    </row>
    <row r="26430" spans="1:6" x14ac:dyDescent="0.3">
      <c r="A26430" s="336">
        <v>84526</v>
      </c>
      <c r="B26430" s="2" t="s">
        <v>295</v>
      </c>
      <c r="C26430" s="429">
        <v>8.1422640000000008</v>
      </c>
      <c r="D26430" s="429">
        <v>1.1666920000000001</v>
      </c>
      <c r="E26430" s="429">
        <v>6.9755720000000005</v>
      </c>
      <c r="F26430" s="429">
        <v>32.690600000000011</v>
      </c>
    </row>
    <row r="26431" spans="1:6" x14ac:dyDescent="0.3">
      <c r="A26431" s="336">
        <v>84528</v>
      </c>
      <c r="B26431" s="2" t="s">
        <v>295</v>
      </c>
      <c r="C26431" s="429">
        <v>8.8811599999999995</v>
      </c>
      <c r="D26431" s="429">
        <v>0.92037899999999995</v>
      </c>
      <c r="E26431" s="429">
        <v>7.9607809999999999</v>
      </c>
      <c r="F26431" s="429">
        <v>42.624555999999998</v>
      </c>
    </row>
    <row r="26432" spans="1:6" x14ac:dyDescent="0.3">
      <c r="A26432" s="336">
        <v>84531</v>
      </c>
      <c r="B26432" s="2" t="s">
        <v>293</v>
      </c>
      <c r="C26432" s="429">
        <v>10.710162</v>
      </c>
      <c r="D26432" s="429">
        <v>0.13003100000000001</v>
      </c>
      <c r="E26432" s="429">
        <v>10.580131</v>
      </c>
      <c r="F26432" s="429">
        <v>60.478547000000006</v>
      </c>
    </row>
    <row r="26433" spans="1:6" x14ac:dyDescent="0.3">
      <c r="A26433" s="336">
        <v>84532</v>
      </c>
      <c r="B26433" s="2" t="s">
        <v>293</v>
      </c>
      <c r="C26433" s="429">
        <v>9.5519590000000001</v>
      </c>
      <c r="D26433" s="429">
        <v>0.35903600000000002</v>
      </c>
      <c r="E26433" s="429">
        <v>9.1929230000000004</v>
      </c>
      <c r="F26433" s="429">
        <v>50.032563000000003</v>
      </c>
    </row>
    <row r="26434" spans="1:6" x14ac:dyDescent="0.3">
      <c r="A26434" s="336">
        <v>84533</v>
      </c>
      <c r="B26434" s="2" t="s">
        <v>293</v>
      </c>
      <c r="C26434" s="429">
        <v>10.668590999999999</v>
      </c>
      <c r="D26434" s="429">
        <v>0.141766</v>
      </c>
      <c r="E26434" s="429">
        <v>10.526824999999999</v>
      </c>
      <c r="F26434" s="429">
        <v>60.326839000000007</v>
      </c>
    </row>
    <row r="26435" spans="1:6" x14ac:dyDescent="0.3">
      <c r="A26435" s="336">
        <v>84535</v>
      </c>
      <c r="B26435" s="2" t="s">
        <v>293</v>
      </c>
      <c r="C26435" s="429">
        <v>9.5842109999999998</v>
      </c>
      <c r="D26435" s="429">
        <v>0.33068799999999998</v>
      </c>
      <c r="E26435" s="429">
        <v>9.2535229999999995</v>
      </c>
      <c r="F26435" s="429">
        <v>49.185674999999996</v>
      </c>
    </row>
    <row r="26436" spans="1:6" x14ac:dyDescent="0.3">
      <c r="A26436" s="336">
        <v>84536</v>
      </c>
      <c r="B26436" s="2" t="s">
        <v>293</v>
      </c>
      <c r="C26436" s="429">
        <v>10.794465000000001</v>
      </c>
      <c r="D26436" s="429">
        <v>0.12202399999999999</v>
      </c>
      <c r="E26436" s="429">
        <v>10.672441000000001</v>
      </c>
      <c r="F26436" s="429">
        <v>61.579537999999992</v>
      </c>
    </row>
    <row r="26437" spans="1:6" x14ac:dyDescent="0.3">
      <c r="A26437" s="336">
        <v>84540</v>
      </c>
      <c r="B26437" s="2" t="s">
        <v>293</v>
      </c>
      <c r="C26437" s="429">
        <v>9.5361399999999996</v>
      </c>
      <c r="D26437" s="429">
        <v>0.34843000000000002</v>
      </c>
      <c r="E26437" s="429">
        <v>9.1877099999999992</v>
      </c>
      <c r="F26437" s="429">
        <v>51.488894999999999</v>
      </c>
    </row>
    <row r="26438" spans="1:6" x14ac:dyDescent="0.3">
      <c r="A26438" s="336">
        <v>84542</v>
      </c>
      <c r="B26438" s="2" t="s">
        <v>295</v>
      </c>
      <c r="C26438" s="429">
        <v>9.4269759999999998</v>
      </c>
      <c r="D26438" s="429">
        <v>0.734788</v>
      </c>
      <c r="E26438" s="429">
        <v>8.6921879999999998</v>
      </c>
      <c r="F26438" s="429">
        <v>48.036503999999994</v>
      </c>
    </row>
    <row r="26439" spans="1:6" x14ac:dyDescent="0.3">
      <c r="A26439" s="336">
        <v>84601</v>
      </c>
      <c r="B26439" s="2" t="s">
        <v>295</v>
      </c>
      <c r="C26439" s="429">
        <v>9.8103119999999997</v>
      </c>
      <c r="D26439" s="429">
        <v>0.67816600000000005</v>
      </c>
      <c r="E26439" s="429">
        <v>9.1321459999999988</v>
      </c>
      <c r="F26439" s="429">
        <v>39.600982000000002</v>
      </c>
    </row>
    <row r="26440" spans="1:6" x14ac:dyDescent="0.3">
      <c r="A26440" s="336">
        <v>84602</v>
      </c>
      <c r="B26440" s="2" t="s">
        <v>295</v>
      </c>
      <c r="C26440" s="429">
        <v>9.2656390000000002</v>
      </c>
      <c r="D26440" s="429">
        <v>0.79380200000000001</v>
      </c>
      <c r="E26440" s="429">
        <v>8.4718370000000007</v>
      </c>
      <c r="F26440" s="429">
        <v>34.022233000000014</v>
      </c>
    </row>
    <row r="26441" spans="1:6" x14ac:dyDescent="0.3">
      <c r="A26441" s="336">
        <v>84604</v>
      </c>
      <c r="B26441" s="2" t="s">
        <v>295</v>
      </c>
      <c r="C26441" s="429">
        <v>8.6586870000000005</v>
      </c>
      <c r="D26441" s="429">
        <v>0.95061600000000002</v>
      </c>
      <c r="E26441" s="429">
        <v>7.7080710000000003</v>
      </c>
      <c r="F26441" s="429">
        <v>26.255810000000004</v>
      </c>
    </row>
    <row r="26442" spans="1:6" x14ac:dyDescent="0.3">
      <c r="A26442" s="336">
        <v>84606</v>
      </c>
      <c r="B26442" s="2" t="s">
        <v>295</v>
      </c>
      <c r="C26442" s="429">
        <v>9.0975640000000002</v>
      </c>
      <c r="D26442" s="429">
        <v>0.858935</v>
      </c>
      <c r="E26442" s="429">
        <v>8.2386289999999995</v>
      </c>
      <c r="F26442" s="429">
        <v>31.798582000000003</v>
      </c>
    </row>
    <row r="26443" spans="1:6" x14ac:dyDescent="0.3">
      <c r="A26443" s="336">
        <v>84621</v>
      </c>
      <c r="B26443" s="2" t="s">
        <v>295</v>
      </c>
      <c r="C26443" s="429">
        <v>9.2712710000000005</v>
      </c>
      <c r="D26443" s="429">
        <v>0.72706099999999996</v>
      </c>
      <c r="E26443" s="429">
        <v>8.5442099999999996</v>
      </c>
      <c r="F26443" s="429">
        <v>44.554944999999996</v>
      </c>
    </row>
    <row r="26444" spans="1:6" x14ac:dyDescent="0.3">
      <c r="A26444" s="336">
        <v>84622</v>
      </c>
      <c r="B26444" s="2" t="s">
        <v>295</v>
      </c>
      <c r="C26444" s="429">
        <v>9.3967770000000002</v>
      </c>
      <c r="D26444" s="429">
        <v>0.68799399999999999</v>
      </c>
      <c r="E26444" s="429">
        <v>8.7087830000000004</v>
      </c>
      <c r="F26444" s="429">
        <v>45.403819999999996</v>
      </c>
    </row>
    <row r="26445" spans="1:6" x14ac:dyDescent="0.3">
      <c r="A26445" s="336">
        <v>84624</v>
      </c>
      <c r="B26445" s="2" t="s">
        <v>295</v>
      </c>
      <c r="C26445" s="429">
        <v>10.326318000000001</v>
      </c>
      <c r="D26445" s="429">
        <v>0.47672599999999998</v>
      </c>
      <c r="E26445" s="429">
        <v>9.8495920000000012</v>
      </c>
      <c r="F26445" s="429">
        <v>50.823135000000001</v>
      </c>
    </row>
    <row r="26446" spans="1:6" x14ac:dyDescent="0.3">
      <c r="A26446" s="336">
        <v>84627</v>
      </c>
      <c r="B26446" s="2" t="s">
        <v>295</v>
      </c>
      <c r="C26446" s="429">
        <v>8.0427769999999992</v>
      </c>
      <c r="D26446" s="429">
        <v>1.1500919999999999</v>
      </c>
      <c r="E26446" s="429">
        <v>6.8926849999999993</v>
      </c>
      <c r="F26446" s="429">
        <v>31.785975999999998</v>
      </c>
    </row>
    <row r="26447" spans="1:6" x14ac:dyDescent="0.3">
      <c r="A26447" s="336">
        <v>84628</v>
      </c>
      <c r="B26447" s="2" t="s">
        <v>295</v>
      </c>
      <c r="C26447" s="429">
        <v>9.9358190000000004</v>
      </c>
      <c r="D26447" s="429">
        <v>0.60235499999999997</v>
      </c>
      <c r="E26447" s="429">
        <v>9.3334640000000011</v>
      </c>
      <c r="F26447" s="429">
        <v>44.338701</v>
      </c>
    </row>
    <row r="26448" spans="1:6" x14ac:dyDescent="0.3">
      <c r="A26448" s="336">
        <v>84629</v>
      </c>
      <c r="B26448" s="2" t="s">
        <v>295</v>
      </c>
      <c r="C26448" s="429">
        <v>8.4367760000000001</v>
      </c>
      <c r="D26448" s="429">
        <v>1.032443</v>
      </c>
      <c r="E26448" s="429">
        <v>7.4043330000000003</v>
      </c>
      <c r="F26448" s="429">
        <v>32.017330999999992</v>
      </c>
    </row>
    <row r="26449" spans="1:6" x14ac:dyDescent="0.3">
      <c r="A26449" s="336">
        <v>84630</v>
      </c>
      <c r="B26449" s="2" t="s">
        <v>295</v>
      </c>
      <c r="C26449" s="429">
        <v>9.2532440000000005</v>
      </c>
      <c r="D26449" s="429">
        <v>0.75270899999999996</v>
      </c>
      <c r="E26449" s="429">
        <v>8.5005350000000011</v>
      </c>
      <c r="F26449" s="429">
        <v>42.115961999999996</v>
      </c>
    </row>
    <row r="26450" spans="1:6" x14ac:dyDescent="0.3">
      <c r="A26450" s="336">
        <v>84631</v>
      </c>
      <c r="B26450" s="2" t="s">
        <v>295</v>
      </c>
      <c r="C26450" s="429">
        <v>9.9538960000000003</v>
      </c>
      <c r="D26450" s="429">
        <v>0.65263099999999996</v>
      </c>
      <c r="E26450" s="429">
        <v>9.3012650000000008</v>
      </c>
      <c r="F26450" s="429">
        <v>48.897593000000001</v>
      </c>
    </row>
    <row r="26451" spans="1:6" x14ac:dyDescent="0.3">
      <c r="A26451" s="336">
        <v>84634</v>
      </c>
      <c r="B26451" s="2" t="s">
        <v>295</v>
      </c>
      <c r="C26451" s="429">
        <v>9.3795380000000002</v>
      </c>
      <c r="D26451" s="429">
        <v>0.70466399999999996</v>
      </c>
      <c r="E26451" s="429">
        <v>8.6748740000000009</v>
      </c>
      <c r="F26451" s="429">
        <v>44.410748999999996</v>
      </c>
    </row>
    <row r="26452" spans="1:6" x14ac:dyDescent="0.3">
      <c r="A26452" s="336">
        <v>84635</v>
      </c>
      <c r="B26452" s="2" t="s">
        <v>295</v>
      </c>
      <c r="C26452" s="429">
        <v>10.595195</v>
      </c>
      <c r="D26452" s="429">
        <v>0.396901</v>
      </c>
      <c r="E26452" s="429">
        <v>10.198294000000001</v>
      </c>
      <c r="F26452" s="429">
        <v>54.674961000000003</v>
      </c>
    </row>
    <row r="26453" spans="1:6" x14ac:dyDescent="0.3">
      <c r="A26453" s="336">
        <v>84642</v>
      </c>
      <c r="B26453" s="2" t="s">
        <v>295</v>
      </c>
      <c r="C26453" s="429">
        <v>7.972359</v>
      </c>
      <c r="D26453" s="429">
        <v>1.17086</v>
      </c>
      <c r="E26453" s="429">
        <v>6.8014989999999997</v>
      </c>
      <c r="F26453" s="429">
        <v>32.525922999999999</v>
      </c>
    </row>
    <row r="26454" spans="1:6" x14ac:dyDescent="0.3">
      <c r="A26454" s="336">
        <v>84645</v>
      </c>
      <c r="B26454" s="2" t="s">
        <v>295</v>
      </c>
      <c r="C26454" s="429">
        <v>9.5445089999999997</v>
      </c>
      <c r="D26454" s="429">
        <v>0.79747599999999996</v>
      </c>
      <c r="E26454" s="429">
        <v>8.7470330000000001</v>
      </c>
      <c r="F26454" s="429">
        <v>39.074966000000003</v>
      </c>
    </row>
    <row r="26455" spans="1:6" x14ac:dyDescent="0.3">
      <c r="A26455" s="336">
        <v>84647</v>
      </c>
      <c r="B26455" s="2" t="s">
        <v>295</v>
      </c>
      <c r="C26455" s="429">
        <v>8.4201289999999993</v>
      </c>
      <c r="D26455" s="429">
        <v>1.011962</v>
      </c>
      <c r="E26455" s="429">
        <v>7.4081669999999988</v>
      </c>
      <c r="F26455" s="429">
        <v>34.350166999999999</v>
      </c>
    </row>
    <row r="26456" spans="1:6" x14ac:dyDescent="0.3">
      <c r="A26456" s="336">
        <v>84648</v>
      </c>
      <c r="B26456" s="2" t="s">
        <v>295</v>
      </c>
      <c r="C26456" s="429">
        <v>9.6072209999999991</v>
      </c>
      <c r="D26456" s="429">
        <v>0.722723</v>
      </c>
      <c r="E26456" s="429">
        <v>8.8844979999999989</v>
      </c>
      <c r="F26456" s="429">
        <v>41.842150000000011</v>
      </c>
    </row>
    <row r="26457" spans="1:6" x14ac:dyDescent="0.3">
      <c r="A26457" s="336">
        <v>84651</v>
      </c>
      <c r="B26457" s="2" t="s">
        <v>295</v>
      </c>
      <c r="C26457" s="429">
        <v>9.7295990000000003</v>
      </c>
      <c r="D26457" s="429">
        <v>0.75800299999999998</v>
      </c>
      <c r="E26457" s="429">
        <v>8.9715959999999999</v>
      </c>
      <c r="F26457" s="429">
        <v>38.925460000000001</v>
      </c>
    </row>
    <row r="26458" spans="1:6" x14ac:dyDescent="0.3">
      <c r="A26458" s="336">
        <v>84653</v>
      </c>
      <c r="B26458" s="2" t="s">
        <v>295</v>
      </c>
      <c r="C26458" s="429">
        <v>9.4534959999999995</v>
      </c>
      <c r="D26458" s="429">
        <v>0.80975399999999997</v>
      </c>
      <c r="E26458" s="429">
        <v>8.6437419999999996</v>
      </c>
      <c r="F26458" s="429">
        <v>36.322253999999994</v>
      </c>
    </row>
    <row r="26459" spans="1:6" x14ac:dyDescent="0.3">
      <c r="A26459" s="336">
        <v>84654</v>
      </c>
      <c r="B26459" s="2" t="s">
        <v>295</v>
      </c>
      <c r="C26459" s="429">
        <v>8.4861299999999993</v>
      </c>
      <c r="D26459" s="429">
        <v>0.968302</v>
      </c>
      <c r="E26459" s="429">
        <v>7.5178279999999997</v>
      </c>
      <c r="F26459" s="429">
        <v>40.195025000000001</v>
      </c>
    </row>
    <row r="26460" spans="1:6" x14ac:dyDescent="0.3">
      <c r="A26460" s="336">
        <v>84655</v>
      </c>
      <c r="B26460" s="2" t="s">
        <v>295</v>
      </c>
      <c r="C26460" s="429">
        <v>8.9415080000000007</v>
      </c>
      <c r="D26460" s="429">
        <v>0.92543799999999998</v>
      </c>
      <c r="E26460" s="429">
        <v>8.0160700000000009</v>
      </c>
      <c r="F26460" s="429">
        <v>33.186674000000011</v>
      </c>
    </row>
    <row r="26461" spans="1:6" x14ac:dyDescent="0.3">
      <c r="A26461" s="336">
        <v>84660</v>
      </c>
      <c r="B26461" s="2" t="s">
        <v>295</v>
      </c>
      <c r="C26461" s="429">
        <v>9.5577810000000003</v>
      </c>
      <c r="D26461" s="429">
        <v>0.77942999999999996</v>
      </c>
      <c r="E26461" s="429">
        <v>8.7783510000000007</v>
      </c>
      <c r="F26461" s="429">
        <v>37.47036700000001</v>
      </c>
    </row>
    <row r="26462" spans="1:6" x14ac:dyDescent="0.3">
      <c r="A26462" s="336">
        <v>84663</v>
      </c>
      <c r="B26462" s="2" t="s">
        <v>295</v>
      </c>
      <c r="C26462" s="429">
        <v>8.6716909999999991</v>
      </c>
      <c r="D26462" s="429">
        <v>0.96388200000000002</v>
      </c>
      <c r="E26462" s="429">
        <v>7.7078089999999992</v>
      </c>
      <c r="F26462" s="429">
        <v>28.134184999999999</v>
      </c>
    </row>
    <row r="26463" spans="1:6" x14ac:dyDescent="0.3">
      <c r="A26463" s="336">
        <v>84664</v>
      </c>
      <c r="B26463" s="2" t="s">
        <v>295</v>
      </c>
      <c r="C26463" s="429">
        <v>9.3290469999999992</v>
      </c>
      <c r="D26463" s="429">
        <v>0.82208400000000004</v>
      </c>
      <c r="E26463" s="429">
        <v>8.5069629999999989</v>
      </c>
      <c r="F26463" s="429">
        <v>34.435001</v>
      </c>
    </row>
    <row r="26464" spans="1:6" x14ac:dyDescent="0.3">
      <c r="A26464" s="336">
        <v>84701</v>
      </c>
      <c r="B26464" s="2" t="s">
        <v>293</v>
      </c>
      <c r="C26464" s="429">
        <v>7.6790019999999997</v>
      </c>
      <c r="D26464" s="429">
        <v>0.50832100000000002</v>
      </c>
      <c r="E26464" s="429">
        <v>7.1706810000000001</v>
      </c>
      <c r="F26464" s="429">
        <v>38.379419999999996</v>
      </c>
    </row>
    <row r="26465" spans="1:6" x14ac:dyDescent="0.3">
      <c r="A26465" s="336">
        <v>84710</v>
      </c>
      <c r="B26465" s="2" t="s">
        <v>293</v>
      </c>
      <c r="C26465" s="429">
        <v>7.8465680000000004</v>
      </c>
      <c r="D26465" s="429">
        <v>0.41204499999999999</v>
      </c>
      <c r="E26465" s="429">
        <v>7.4345230000000004</v>
      </c>
      <c r="F26465" s="429">
        <v>37.745082000000011</v>
      </c>
    </row>
    <row r="26466" spans="1:6" x14ac:dyDescent="0.3">
      <c r="A26466" s="336">
        <v>84712</v>
      </c>
      <c r="B26466" s="2" t="s">
        <v>293</v>
      </c>
      <c r="C26466" s="429">
        <v>7.4319189999999997</v>
      </c>
      <c r="D26466" s="429">
        <v>0.44673499999999999</v>
      </c>
      <c r="E26466" s="429">
        <v>6.9851839999999994</v>
      </c>
      <c r="F26466" s="429">
        <v>37.750762999999992</v>
      </c>
    </row>
    <row r="26467" spans="1:6" x14ac:dyDescent="0.3">
      <c r="A26467" s="336">
        <v>84713</v>
      </c>
      <c r="B26467" s="2" t="s">
        <v>293</v>
      </c>
      <c r="C26467" s="429">
        <v>7.974037</v>
      </c>
      <c r="D26467" s="429">
        <v>0.50022599999999995</v>
      </c>
      <c r="E26467" s="429">
        <v>7.4738110000000004</v>
      </c>
      <c r="F26467" s="429">
        <v>40.247436999999998</v>
      </c>
    </row>
    <row r="26468" spans="1:6" x14ac:dyDescent="0.3">
      <c r="A26468" s="336">
        <v>84714</v>
      </c>
      <c r="B26468" s="2" t="s">
        <v>295</v>
      </c>
      <c r="C26468" s="429">
        <v>10.109935</v>
      </c>
      <c r="D26468" s="429">
        <v>0.84016400000000002</v>
      </c>
      <c r="E26468" s="429">
        <v>9.2697710000000004</v>
      </c>
      <c r="F26468" s="429">
        <v>54.560321000000009</v>
      </c>
    </row>
    <row r="26469" spans="1:6" x14ac:dyDescent="0.3">
      <c r="A26469" s="336">
        <v>84716</v>
      </c>
      <c r="B26469" s="2" t="s">
        <v>293</v>
      </c>
      <c r="C26469" s="429">
        <v>8.7786369999999998</v>
      </c>
      <c r="D26469" s="429">
        <v>0.30145</v>
      </c>
      <c r="E26469" s="429">
        <v>8.4771870000000007</v>
      </c>
      <c r="F26469" s="429">
        <v>47.040107999999989</v>
      </c>
    </row>
    <row r="26470" spans="1:6" x14ac:dyDescent="0.3">
      <c r="A26470" s="336">
        <v>84719</v>
      </c>
      <c r="B26470" s="2" t="s">
        <v>293</v>
      </c>
      <c r="C26470" s="429">
        <v>7.200329</v>
      </c>
      <c r="D26470" s="429">
        <v>0.53430299999999997</v>
      </c>
      <c r="E26470" s="429">
        <v>6.6660260000000005</v>
      </c>
      <c r="F26470" s="429">
        <v>32.124077999999997</v>
      </c>
    </row>
    <row r="26471" spans="1:6" x14ac:dyDescent="0.3">
      <c r="A26471" s="336">
        <v>84720</v>
      </c>
      <c r="B26471" s="2" t="s">
        <v>293</v>
      </c>
      <c r="C26471" s="429">
        <v>9.1268060000000002</v>
      </c>
      <c r="D26471" s="429">
        <v>0.32461499999999999</v>
      </c>
      <c r="E26471" s="429">
        <v>8.8021910000000005</v>
      </c>
      <c r="F26471" s="429">
        <v>49.945573000000003</v>
      </c>
    </row>
    <row r="26472" spans="1:6" x14ac:dyDescent="0.3">
      <c r="A26472" s="336">
        <v>84721</v>
      </c>
      <c r="B26472" s="2" t="s">
        <v>293</v>
      </c>
      <c r="C26472" s="429">
        <v>8.9611090000000004</v>
      </c>
      <c r="D26472" s="429">
        <v>0.34137600000000001</v>
      </c>
      <c r="E26472" s="429">
        <v>8.6197330000000001</v>
      </c>
      <c r="F26472" s="429">
        <v>48.181768000000005</v>
      </c>
    </row>
    <row r="26473" spans="1:6" x14ac:dyDescent="0.3">
      <c r="A26473" s="336">
        <v>84722</v>
      </c>
      <c r="B26473" s="2" t="s">
        <v>293</v>
      </c>
      <c r="C26473" s="429">
        <v>9.4070920000000005</v>
      </c>
      <c r="D26473" s="429">
        <v>0.30179800000000001</v>
      </c>
      <c r="E26473" s="429">
        <v>9.1052940000000007</v>
      </c>
      <c r="F26473" s="429">
        <v>52.405359000000004</v>
      </c>
    </row>
    <row r="26474" spans="1:6" x14ac:dyDescent="0.3">
      <c r="A26474" s="336">
        <v>84726</v>
      </c>
      <c r="B26474" s="2" t="s">
        <v>293</v>
      </c>
      <c r="C26474" s="429">
        <v>8.2091659999999997</v>
      </c>
      <c r="D26474" s="429">
        <v>0.34504499999999999</v>
      </c>
      <c r="E26474" s="429">
        <v>7.8641209999999999</v>
      </c>
      <c r="F26474" s="429">
        <v>43.073698</v>
      </c>
    </row>
    <row r="26475" spans="1:6" x14ac:dyDescent="0.3">
      <c r="A26475" s="336">
        <v>84728</v>
      </c>
      <c r="B26475" s="2" t="s">
        <v>295</v>
      </c>
      <c r="C26475" s="429">
        <v>10.043452</v>
      </c>
      <c r="D26475" s="429">
        <v>0.55891199999999996</v>
      </c>
      <c r="E26475" s="429">
        <v>9.4845400000000009</v>
      </c>
      <c r="F26475" s="429">
        <v>51.180627000000008</v>
      </c>
    </row>
    <row r="26476" spans="1:6" x14ac:dyDescent="0.3">
      <c r="A26476" s="336">
        <v>84729</v>
      </c>
      <c r="B26476" s="2" t="s">
        <v>293</v>
      </c>
      <c r="C26476" s="429">
        <v>8.5693780000000004</v>
      </c>
      <c r="D26476" s="429">
        <v>0.35513099999999997</v>
      </c>
      <c r="E26476" s="429">
        <v>8.2142470000000003</v>
      </c>
      <c r="F26476" s="429">
        <v>43.285641999999996</v>
      </c>
    </row>
    <row r="26477" spans="1:6" x14ac:dyDescent="0.3">
      <c r="A26477" s="336">
        <v>84731</v>
      </c>
      <c r="B26477" s="2" t="s">
        <v>293</v>
      </c>
      <c r="C26477" s="429">
        <v>8.8324540000000002</v>
      </c>
      <c r="D26477" s="429">
        <v>0.40925499999999998</v>
      </c>
      <c r="E26477" s="429">
        <v>8.4231990000000003</v>
      </c>
      <c r="F26477" s="429">
        <v>47.334598000000007</v>
      </c>
    </row>
    <row r="26478" spans="1:6" x14ac:dyDescent="0.3">
      <c r="A26478" s="336">
        <v>84734</v>
      </c>
      <c r="B26478" s="2" t="s">
        <v>293</v>
      </c>
      <c r="C26478" s="429">
        <v>9.9505309999999998</v>
      </c>
      <c r="D26478" s="429">
        <v>0.205483</v>
      </c>
      <c r="E26478" s="429">
        <v>9.7450480000000006</v>
      </c>
      <c r="F26478" s="429">
        <v>56.082348000000003</v>
      </c>
    </row>
    <row r="26479" spans="1:6" x14ac:dyDescent="0.3">
      <c r="A26479" s="336">
        <v>84737</v>
      </c>
      <c r="B26479" s="2" t="s">
        <v>293</v>
      </c>
      <c r="C26479" s="429">
        <v>10.105613999999999</v>
      </c>
      <c r="D26479" s="429">
        <v>0.31098199999999998</v>
      </c>
      <c r="E26479" s="429">
        <v>9.794632</v>
      </c>
      <c r="F26479" s="429">
        <v>55.46440599999999</v>
      </c>
    </row>
    <row r="26480" spans="1:6" x14ac:dyDescent="0.3">
      <c r="A26480" s="336">
        <v>84738</v>
      </c>
      <c r="B26480" s="2" t="s">
        <v>293</v>
      </c>
      <c r="C26480" s="429">
        <v>11.337166</v>
      </c>
      <c r="D26480" s="429">
        <v>0.18337500000000001</v>
      </c>
      <c r="E26480" s="429">
        <v>11.153791</v>
      </c>
      <c r="F26480" s="429">
        <v>68.431113000000011</v>
      </c>
    </row>
    <row r="26481" spans="1:6" x14ac:dyDescent="0.3">
      <c r="A26481" s="336">
        <v>84739</v>
      </c>
      <c r="B26481" s="2" t="s">
        <v>295</v>
      </c>
      <c r="C26481" s="429">
        <v>8.7618709999999993</v>
      </c>
      <c r="D26481" s="429">
        <v>0.94427000000000005</v>
      </c>
      <c r="E26481" s="429">
        <v>7.8176009999999989</v>
      </c>
      <c r="F26481" s="429">
        <v>42.476433999999998</v>
      </c>
    </row>
    <row r="26482" spans="1:6" x14ac:dyDescent="0.3">
      <c r="A26482" s="336">
        <v>84741</v>
      </c>
      <c r="B26482" s="2" t="s">
        <v>293</v>
      </c>
      <c r="C26482" s="429">
        <v>9.9367669999999997</v>
      </c>
      <c r="D26482" s="429">
        <v>0.215748</v>
      </c>
      <c r="E26482" s="429">
        <v>9.7210190000000001</v>
      </c>
      <c r="F26482" s="429">
        <v>54.854051999999989</v>
      </c>
    </row>
    <row r="26483" spans="1:6" x14ac:dyDescent="0.3">
      <c r="A26483" s="336">
        <v>84743</v>
      </c>
      <c r="B26483" s="2" t="s">
        <v>293</v>
      </c>
      <c r="C26483" s="429">
        <v>7.6554390000000003</v>
      </c>
      <c r="D26483" s="429">
        <v>0.44533</v>
      </c>
      <c r="E26483" s="429">
        <v>7.2101090000000001</v>
      </c>
      <c r="F26483" s="429">
        <v>39.852794000000003</v>
      </c>
    </row>
    <row r="26484" spans="1:6" x14ac:dyDescent="0.3">
      <c r="A26484" s="336">
        <v>84745</v>
      </c>
      <c r="B26484" s="2" t="s">
        <v>293</v>
      </c>
      <c r="C26484" s="429">
        <v>10.962901</v>
      </c>
      <c r="D26484" s="429">
        <v>0.27010000000000001</v>
      </c>
      <c r="E26484" s="429">
        <v>10.692801000000001</v>
      </c>
      <c r="F26484" s="429">
        <v>62.552291000000004</v>
      </c>
    </row>
    <row r="26485" spans="1:6" x14ac:dyDescent="0.3">
      <c r="A26485" s="336">
        <v>84747</v>
      </c>
      <c r="B26485" s="2" t="s">
        <v>293</v>
      </c>
      <c r="C26485" s="429">
        <v>7.4678380000000004</v>
      </c>
      <c r="D26485" s="429">
        <v>0.465582</v>
      </c>
      <c r="E26485" s="429">
        <v>7.002256</v>
      </c>
      <c r="F26485" s="429">
        <v>37.993876999999998</v>
      </c>
    </row>
    <row r="26486" spans="1:6" x14ac:dyDescent="0.3">
      <c r="A26486" s="336">
        <v>84750</v>
      </c>
      <c r="B26486" s="2" t="s">
        <v>293</v>
      </c>
      <c r="C26486" s="429">
        <v>7.5716659999999996</v>
      </c>
      <c r="D26486" s="429">
        <v>0.514015</v>
      </c>
      <c r="E26486" s="429">
        <v>7.0576509999999999</v>
      </c>
      <c r="F26486" s="429">
        <v>37.759757999999998</v>
      </c>
    </row>
    <row r="26487" spans="1:6" x14ac:dyDescent="0.3">
      <c r="A26487" s="336">
        <v>84751</v>
      </c>
      <c r="B26487" s="2" t="s">
        <v>295</v>
      </c>
      <c r="C26487" s="429">
        <v>9.6172520000000006</v>
      </c>
      <c r="D26487" s="429">
        <v>0.79993899999999996</v>
      </c>
      <c r="E26487" s="429">
        <v>8.8173130000000004</v>
      </c>
      <c r="F26487" s="429">
        <v>49.132207000000001</v>
      </c>
    </row>
    <row r="26488" spans="1:6" x14ac:dyDescent="0.3">
      <c r="A26488" s="336">
        <v>84753</v>
      </c>
      <c r="B26488" s="2" t="s">
        <v>293</v>
      </c>
      <c r="C26488" s="429">
        <v>9.4153979999999997</v>
      </c>
      <c r="D26488" s="429">
        <v>0.27201399999999998</v>
      </c>
      <c r="E26488" s="429">
        <v>9.1433839999999993</v>
      </c>
      <c r="F26488" s="429">
        <v>54.091282000000007</v>
      </c>
    </row>
    <row r="26489" spans="1:6" x14ac:dyDescent="0.3">
      <c r="A26489" s="336">
        <v>84754</v>
      </c>
      <c r="B26489" s="2" t="s">
        <v>293</v>
      </c>
      <c r="C26489" s="429">
        <v>7.8135089999999998</v>
      </c>
      <c r="D26489" s="429">
        <v>0.48256599999999999</v>
      </c>
      <c r="E26489" s="429">
        <v>7.3309429999999995</v>
      </c>
      <c r="F26489" s="429">
        <v>40.123798000000008</v>
      </c>
    </row>
    <row r="26490" spans="1:6" x14ac:dyDescent="0.3">
      <c r="A26490" s="336">
        <v>84755</v>
      </c>
      <c r="B26490" s="2" t="s">
        <v>293</v>
      </c>
      <c r="C26490" s="429">
        <v>9.4321090000000005</v>
      </c>
      <c r="D26490" s="429">
        <v>0.341117</v>
      </c>
      <c r="E26490" s="429">
        <v>9.090992</v>
      </c>
      <c r="F26490" s="429">
        <v>49.528609999999993</v>
      </c>
    </row>
    <row r="26491" spans="1:6" x14ac:dyDescent="0.3">
      <c r="A26491" s="336">
        <v>84756</v>
      </c>
      <c r="B26491" s="2" t="s">
        <v>293</v>
      </c>
      <c r="C26491" s="429">
        <v>9.1739329999999999</v>
      </c>
      <c r="D26491" s="429">
        <v>0.31031500000000001</v>
      </c>
      <c r="E26491" s="429">
        <v>8.8636180000000007</v>
      </c>
      <c r="F26491" s="429">
        <v>51.673924</v>
      </c>
    </row>
    <row r="26492" spans="1:6" x14ac:dyDescent="0.3">
      <c r="A26492" s="336">
        <v>84757</v>
      </c>
      <c r="B26492" s="2" t="s">
        <v>293</v>
      </c>
      <c r="C26492" s="429">
        <v>9.1370079999999998</v>
      </c>
      <c r="D26492" s="429">
        <v>0.33613500000000002</v>
      </c>
      <c r="E26492" s="429">
        <v>8.8008729999999993</v>
      </c>
      <c r="F26492" s="429">
        <v>49.254626000000002</v>
      </c>
    </row>
    <row r="26493" spans="1:6" x14ac:dyDescent="0.3">
      <c r="A26493" s="336">
        <v>84758</v>
      </c>
      <c r="B26493" s="2" t="s">
        <v>293</v>
      </c>
      <c r="C26493" s="429">
        <v>9.2575540000000007</v>
      </c>
      <c r="D26493" s="429">
        <v>0.339397</v>
      </c>
      <c r="E26493" s="429">
        <v>8.9181570000000008</v>
      </c>
      <c r="F26493" s="429">
        <v>48.337997000000009</v>
      </c>
    </row>
    <row r="26494" spans="1:6" x14ac:dyDescent="0.3">
      <c r="A26494" s="336">
        <v>84759</v>
      </c>
      <c r="B26494" s="2" t="s">
        <v>293</v>
      </c>
      <c r="C26494" s="429">
        <v>7.7237030000000004</v>
      </c>
      <c r="D26494" s="429">
        <v>0.43541200000000002</v>
      </c>
      <c r="E26494" s="429">
        <v>7.2882910000000001</v>
      </c>
      <c r="F26494" s="429">
        <v>38.807760999999999</v>
      </c>
    </row>
    <row r="26495" spans="1:6" x14ac:dyDescent="0.3">
      <c r="A26495" s="336">
        <v>84760</v>
      </c>
      <c r="B26495" s="2" t="s">
        <v>293</v>
      </c>
      <c r="C26495" s="429">
        <v>8.4373170000000002</v>
      </c>
      <c r="D26495" s="429">
        <v>0.40917599999999998</v>
      </c>
      <c r="E26495" s="429">
        <v>8.0281409999999997</v>
      </c>
      <c r="F26495" s="429">
        <v>44.444448999999999</v>
      </c>
    </row>
    <row r="26496" spans="1:6" x14ac:dyDescent="0.3">
      <c r="A26496" s="336">
        <v>84761</v>
      </c>
      <c r="B26496" s="2" t="s">
        <v>293</v>
      </c>
      <c r="C26496" s="429">
        <v>8.188561</v>
      </c>
      <c r="D26496" s="429">
        <v>0.431367</v>
      </c>
      <c r="E26496" s="429">
        <v>7.7571940000000001</v>
      </c>
      <c r="F26496" s="429">
        <v>41.473719000000003</v>
      </c>
    </row>
    <row r="26497" spans="1:6" x14ac:dyDescent="0.3">
      <c r="A26497" s="336">
        <v>84765</v>
      </c>
      <c r="B26497" s="2" t="s">
        <v>293</v>
      </c>
      <c r="C26497" s="429">
        <v>11.673667</v>
      </c>
      <c r="D26497" s="429">
        <v>0.167014</v>
      </c>
      <c r="E26497" s="429">
        <v>11.506653</v>
      </c>
      <c r="F26497" s="429">
        <v>71.148720999999995</v>
      </c>
    </row>
    <row r="26498" spans="1:6" x14ac:dyDescent="0.3">
      <c r="A26498" s="336">
        <v>84766</v>
      </c>
      <c r="B26498" s="2" t="s">
        <v>295</v>
      </c>
      <c r="C26498" s="429">
        <v>8.6218500000000002</v>
      </c>
      <c r="D26498" s="429">
        <v>0.99995999999999996</v>
      </c>
      <c r="E26498" s="429">
        <v>7.6218900000000005</v>
      </c>
      <c r="F26498" s="429">
        <v>40.980780999999993</v>
      </c>
    </row>
    <row r="26499" spans="1:6" x14ac:dyDescent="0.3">
      <c r="A26499" s="336">
        <v>84770</v>
      </c>
      <c r="B26499" s="2" t="s">
        <v>293</v>
      </c>
      <c r="C26499" s="429">
        <v>11.092449999999999</v>
      </c>
      <c r="D26499" s="429">
        <v>0.18145600000000001</v>
      </c>
      <c r="E26499" s="429">
        <v>10.910993999999999</v>
      </c>
      <c r="F26499" s="429">
        <v>67.229820999999973</v>
      </c>
    </row>
    <row r="26500" spans="1:6" x14ac:dyDescent="0.3">
      <c r="A26500" s="336">
        <v>84772</v>
      </c>
      <c r="B26500" s="2" t="s">
        <v>293</v>
      </c>
      <c r="C26500" s="429">
        <v>7.6576360000000001</v>
      </c>
      <c r="D26500" s="429">
        <v>0.48569000000000001</v>
      </c>
      <c r="E26500" s="429">
        <v>7.1719460000000002</v>
      </c>
      <c r="F26500" s="429">
        <v>36.446280000000002</v>
      </c>
    </row>
    <row r="26501" spans="1:6" x14ac:dyDescent="0.3">
      <c r="A26501" s="336">
        <v>84773</v>
      </c>
      <c r="B26501" s="2" t="s">
        <v>293</v>
      </c>
      <c r="C26501" s="429">
        <v>7.8683920000000001</v>
      </c>
      <c r="D26501" s="429">
        <v>0.39495200000000003</v>
      </c>
      <c r="E26501" s="429">
        <v>7.4734400000000001</v>
      </c>
      <c r="F26501" s="429">
        <v>40.985146</v>
      </c>
    </row>
    <row r="26502" spans="1:6" x14ac:dyDescent="0.3">
      <c r="A26502" s="336">
        <v>84775</v>
      </c>
      <c r="B26502" s="2" t="s">
        <v>293</v>
      </c>
      <c r="C26502" s="429">
        <v>7.38828</v>
      </c>
      <c r="D26502" s="429">
        <v>0.459922</v>
      </c>
      <c r="E26502" s="429">
        <v>6.9283580000000002</v>
      </c>
      <c r="F26502" s="429">
        <v>37.216302999999996</v>
      </c>
    </row>
    <row r="26503" spans="1:6" x14ac:dyDescent="0.3">
      <c r="A26503" s="336">
        <v>84780</v>
      </c>
      <c r="B26503" s="2" t="s">
        <v>293</v>
      </c>
      <c r="C26503" s="429">
        <v>11.431786000000001</v>
      </c>
      <c r="D26503" s="429">
        <v>0.20063600000000001</v>
      </c>
      <c r="E26503" s="429">
        <v>11.231150000000001</v>
      </c>
      <c r="F26503" s="429">
        <v>68.350901000000007</v>
      </c>
    </row>
    <row r="26504" spans="1:6" x14ac:dyDescent="0.3">
      <c r="A26504" s="336">
        <v>84781</v>
      </c>
      <c r="B26504" s="2" t="s">
        <v>293</v>
      </c>
      <c r="C26504" s="429">
        <v>9.2326370000000004</v>
      </c>
      <c r="D26504" s="429">
        <v>0.334484</v>
      </c>
      <c r="E26504" s="429">
        <v>8.8981530000000006</v>
      </c>
      <c r="F26504" s="429">
        <v>50.225233000000003</v>
      </c>
    </row>
    <row r="26505" spans="1:6" x14ac:dyDescent="0.3">
      <c r="A26505" s="336">
        <v>84782</v>
      </c>
      <c r="B26505" s="2" t="s">
        <v>293</v>
      </c>
      <c r="C26505" s="429">
        <v>10.029484</v>
      </c>
      <c r="D26505" s="429">
        <v>0.25887399999999999</v>
      </c>
      <c r="E26505" s="429">
        <v>9.7706099999999996</v>
      </c>
      <c r="F26505" s="429">
        <v>57.549584000000017</v>
      </c>
    </row>
    <row r="26506" spans="1:6" x14ac:dyDescent="0.3">
      <c r="A26506" s="336">
        <v>84783</v>
      </c>
      <c r="B26506" s="2" t="s">
        <v>293</v>
      </c>
      <c r="C26506" s="429">
        <v>10.757486999999999</v>
      </c>
      <c r="D26506" s="429">
        <v>0.21623600000000001</v>
      </c>
      <c r="E26506" s="429">
        <v>10.541250999999999</v>
      </c>
      <c r="F26506" s="429">
        <v>63.580843000000002</v>
      </c>
    </row>
    <row r="26507" spans="1:6" x14ac:dyDescent="0.3">
      <c r="A26507" s="336">
        <v>84790</v>
      </c>
      <c r="B26507" s="2" t="s">
        <v>293</v>
      </c>
      <c r="C26507" s="429">
        <v>12.211019</v>
      </c>
      <c r="D26507" s="429">
        <v>0.14635300000000001</v>
      </c>
      <c r="E26507" s="429">
        <v>12.064666000000001</v>
      </c>
      <c r="F26507" s="429">
        <v>75.367319999999978</v>
      </c>
    </row>
    <row r="26508" spans="1:6" x14ac:dyDescent="0.3">
      <c r="A26508" s="336">
        <v>85003</v>
      </c>
      <c r="B26508" s="2" t="s">
        <v>293</v>
      </c>
      <c r="C26508" s="429">
        <v>13.398683999999999</v>
      </c>
      <c r="D26508" s="429">
        <v>1.6060000000000001E-2</v>
      </c>
      <c r="E26508" s="429">
        <v>13.382624</v>
      </c>
      <c r="F26508" s="429">
        <v>90.644716999999986</v>
      </c>
    </row>
    <row r="26509" spans="1:6" x14ac:dyDescent="0.3">
      <c r="A26509" s="336">
        <v>85004</v>
      </c>
      <c r="B26509" s="2" t="s">
        <v>293</v>
      </c>
      <c r="C26509" s="429">
        <v>13.393478999999999</v>
      </c>
      <c r="D26509" s="429">
        <v>1.6236E-2</v>
      </c>
      <c r="E26509" s="429">
        <v>13.377243</v>
      </c>
      <c r="F26509" s="429">
        <v>90.571706000000006</v>
      </c>
    </row>
    <row r="26510" spans="1:6" x14ac:dyDescent="0.3">
      <c r="A26510" s="336">
        <v>85006</v>
      </c>
      <c r="B26510" s="2" t="s">
        <v>293</v>
      </c>
      <c r="C26510" s="429">
        <v>13.365862</v>
      </c>
      <c r="D26510" s="429">
        <v>1.7114999999999998E-2</v>
      </c>
      <c r="E26510" s="429">
        <v>13.348746999999999</v>
      </c>
      <c r="F26510" s="429">
        <v>90.206777000000002</v>
      </c>
    </row>
    <row r="26511" spans="1:6" x14ac:dyDescent="0.3">
      <c r="A26511" s="336">
        <v>85007</v>
      </c>
      <c r="B26511" s="2" t="s">
        <v>293</v>
      </c>
      <c r="C26511" s="429">
        <v>13.412758</v>
      </c>
      <c r="D26511" s="429">
        <v>1.5438E-2</v>
      </c>
      <c r="E26511" s="429">
        <v>13.397320000000001</v>
      </c>
      <c r="F26511" s="429">
        <v>90.836506999999997</v>
      </c>
    </row>
    <row r="26512" spans="1:6" x14ac:dyDescent="0.3">
      <c r="A26512" s="336">
        <v>85008</v>
      </c>
      <c r="B26512" s="2" t="s">
        <v>293</v>
      </c>
      <c r="C26512" s="429">
        <v>13.329660000000001</v>
      </c>
      <c r="D26512" s="429">
        <v>1.8284999999999999E-2</v>
      </c>
      <c r="E26512" s="429">
        <v>13.311375</v>
      </c>
      <c r="F26512" s="429">
        <v>89.69615499999999</v>
      </c>
    </row>
    <row r="26513" spans="1:6" x14ac:dyDescent="0.3">
      <c r="A26513" s="336">
        <v>85009</v>
      </c>
      <c r="B26513" s="2" t="s">
        <v>293</v>
      </c>
      <c r="C26513" s="429">
        <v>13.4451</v>
      </c>
      <c r="D26513" s="429">
        <v>1.3965E-2</v>
      </c>
      <c r="E26513" s="429">
        <v>13.431134999999999</v>
      </c>
      <c r="F26513" s="429">
        <v>91.268482000000006</v>
      </c>
    </row>
    <row r="26514" spans="1:6" x14ac:dyDescent="0.3">
      <c r="A26514" s="336">
        <v>85012</v>
      </c>
      <c r="B26514" s="2" t="s">
        <v>293</v>
      </c>
      <c r="C26514" s="429">
        <v>13.336660999999999</v>
      </c>
      <c r="D26514" s="429">
        <v>1.8048999999999999E-2</v>
      </c>
      <c r="E26514" s="429">
        <v>13.318612</v>
      </c>
      <c r="F26514" s="429">
        <v>89.865176000000005</v>
      </c>
    </row>
    <row r="26515" spans="1:6" x14ac:dyDescent="0.3">
      <c r="A26515" s="336">
        <v>85013</v>
      </c>
      <c r="B26515" s="2" t="s">
        <v>293</v>
      </c>
      <c r="C26515" s="429">
        <v>13.346257</v>
      </c>
      <c r="D26515" s="429">
        <v>1.7645999999999998E-2</v>
      </c>
      <c r="E26515" s="429">
        <v>13.328611</v>
      </c>
      <c r="F26515" s="429">
        <v>90.002090999999993</v>
      </c>
    </row>
    <row r="26516" spans="1:6" x14ac:dyDescent="0.3">
      <c r="A26516" s="336">
        <v>85014</v>
      </c>
      <c r="B26516" s="2" t="s">
        <v>293</v>
      </c>
      <c r="C26516" s="429">
        <v>13.328970999999999</v>
      </c>
      <c r="D26516" s="429">
        <v>1.8348E-2</v>
      </c>
      <c r="E26516" s="429">
        <v>13.310623</v>
      </c>
      <c r="F26516" s="429">
        <v>89.752247999999994</v>
      </c>
    </row>
    <row r="26517" spans="1:6" x14ac:dyDescent="0.3">
      <c r="A26517" s="336">
        <v>85015</v>
      </c>
      <c r="B26517" s="2" t="s">
        <v>293</v>
      </c>
      <c r="C26517" s="429">
        <v>13.366213</v>
      </c>
      <c r="D26517" s="429">
        <v>1.6725E-2</v>
      </c>
      <c r="E26517" s="429">
        <v>13.349488000000001</v>
      </c>
      <c r="F26517" s="429">
        <v>90.27472800000001</v>
      </c>
    </row>
    <row r="26518" spans="1:6" x14ac:dyDescent="0.3">
      <c r="A26518" s="336">
        <v>85016</v>
      </c>
      <c r="B26518" s="2" t="s">
        <v>293</v>
      </c>
      <c r="C26518" s="429">
        <v>13.300226</v>
      </c>
      <c r="D26518" s="429">
        <v>1.9404999999999999E-2</v>
      </c>
      <c r="E26518" s="429">
        <v>13.280821</v>
      </c>
      <c r="F26518" s="429">
        <v>89.352497</v>
      </c>
    </row>
    <row r="26519" spans="1:6" x14ac:dyDescent="0.3">
      <c r="A26519" s="336">
        <v>85017</v>
      </c>
      <c r="B26519" s="2" t="s">
        <v>293</v>
      </c>
      <c r="C26519" s="429">
        <v>13.386196999999999</v>
      </c>
      <c r="D26519" s="429">
        <v>1.5741999999999999E-2</v>
      </c>
      <c r="E26519" s="429">
        <v>13.370455</v>
      </c>
      <c r="F26519" s="429">
        <v>90.551130999999984</v>
      </c>
    </row>
    <row r="26520" spans="1:6" x14ac:dyDescent="0.3">
      <c r="A26520" s="336">
        <v>85018</v>
      </c>
      <c r="B26520" s="2" t="s">
        <v>293</v>
      </c>
      <c r="C26520" s="429">
        <v>13.289648</v>
      </c>
      <c r="D26520" s="429">
        <v>1.9795E-2</v>
      </c>
      <c r="E26520" s="429">
        <v>13.269852999999999</v>
      </c>
      <c r="F26520" s="429">
        <v>89.17392599999998</v>
      </c>
    </row>
    <row r="26521" spans="1:6" x14ac:dyDescent="0.3">
      <c r="A26521" s="336">
        <v>85019</v>
      </c>
      <c r="B26521" s="2" t="s">
        <v>293</v>
      </c>
      <c r="C26521" s="429">
        <v>13.407268</v>
      </c>
      <c r="D26521" s="429">
        <v>1.4773E-2</v>
      </c>
      <c r="E26521" s="429">
        <v>13.392495</v>
      </c>
      <c r="F26521" s="429">
        <v>90.83688699999999</v>
      </c>
    </row>
    <row r="26522" spans="1:6" x14ac:dyDescent="0.3">
      <c r="A26522" s="336">
        <v>85020</v>
      </c>
      <c r="B26522" s="2" t="s">
        <v>293</v>
      </c>
      <c r="C26522" s="429">
        <v>13.268216000000001</v>
      </c>
      <c r="D26522" s="429">
        <v>2.0514999999999999E-2</v>
      </c>
      <c r="E26522" s="429">
        <v>13.247701000000001</v>
      </c>
      <c r="F26522" s="429">
        <v>88.945233999999999</v>
      </c>
    </row>
    <row r="26523" spans="1:6" x14ac:dyDescent="0.3">
      <c r="A26523" s="336">
        <v>85021</v>
      </c>
      <c r="B26523" s="2" t="s">
        <v>293</v>
      </c>
      <c r="C26523" s="429">
        <v>13.308697</v>
      </c>
      <c r="D26523" s="429">
        <v>1.8622E-2</v>
      </c>
      <c r="E26523" s="429">
        <v>13.290075</v>
      </c>
      <c r="F26523" s="429">
        <v>89.555374000000029</v>
      </c>
    </row>
    <row r="26524" spans="1:6" x14ac:dyDescent="0.3">
      <c r="A26524" s="336">
        <v>85022</v>
      </c>
      <c r="B26524" s="2" t="s">
        <v>293</v>
      </c>
      <c r="C26524" s="429">
        <v>13.20984</v>
      </c>
      <c r="D26524" s="429">
        <v>2.4580999999999999E-2</v>
      </c>
      <c r="E26524" s="429">
        <v>13.185259</v>
      </c>
      <c r="F26524" s="429">
        <v>87.584642000000002</v>
      </c>
    </row>
    <row r="26525" spans="1:6" x14ac:dyDescent="0.3">
      <c r="A26525" s="336">
        <v>85023</v>
      </c>
      <c r="B26525" s="2" t="s">
        <v>293</v>
      </c>
      <c r="C26525" s="429">
        <v>13.258535</v>
      </c>
      <c r="D26525" s="429">
        <v>2.2478999999999999E-2</v>
      </c>
      <c r="E26525" s="429">
        <v>13.236056</v>
      </c>
      <c r="F26525" s="429">
        <v>88.211541000000011</v>
      </c>
    </row>
    <row r="26526" spans="1:6" x14ac:dyDescent="0.3">
      <c r="A26526" s="336">
        <v>85024</v>
      </c>
      <c r="B26526" s="2" t="s">
        <v>293</v>
      </c>
      <c r="C26526" s="429">
        <v>13.138695</v>
      </c>
      <c r="D26526" s="429">
        <v>3.0034999999999999E-2</v>
      </c>
      <c r="E26526" s="429">
        <v>13.10866</v>
      </c>
      <c r="F26526" s="429">
        <v>85.807213999999988</v>
      </c>
    </row>
    <row r="26527" spans="1:6" x14ac:dyDescent="0.3">
      <c r="A26527" s="336">
        <v>85027</v>
      </c>
      <c r="B26527" s="2" t="s">
        <v>293</v>
      </c>
      <c r="C26527" s="429">
        <v>13.23767</v>
      </c>
      <c r="D26527" s="429">
        <v>2.5071E-2</v>
      </c>
      <c r="E26527" s="429">
        <v>13.212598999999999</v>
      </c>
      <c r="F26527" s="429">
        <v>87.305221000000017</v>
      </c>
    </row>
    <row r="26528" spans="1:6" x14ac:dyDescent="0.3">
      <c r="A26528" s="336">
        <v>85028</v>
      </c>
      <c r="B26528" s="2" t="s">
        <v>293</v>
      </c>
      <c r="C26528" s="429">
        <v>13.227302999999999</v>
      </c>
      <c r="D26528" s="429">
        <v>2.2227E-2</v>
      </c>
      <c r="E26528" s="429">
        <v>13.205075999999998</v>
      </c>
      <c r="F26528" s="429">
        <v>88.363227000000009</v>
      </c>
    </row>
    <row r="26529" spans="1:6" x14ac:dyDescent="0.3">
      <c r="A26529" s="336">
        <v>85029</v>
      </c>
      <c r="B26529" s="2" t="s">
        <v>293</v>
      </c>
      <c r="C26529" s="429">
        <v>13.298317000000001</v>
      </c>
      <c r="D26529" s="429">
        <v>1.925E-2</v>
      </c>
      <c r="E26529" s="429">
        <v>13.279067000000001</v>
      </c>
      <c r="F26529" s="429">
        <v>89.260394000000005</v>
      </c>
    </row>
    <row r="26530" spans="1:6" x14ac:dyDescent="0.3">
      <c r="A26530" s="336">
        <v>85031</v>
      </c>
      <c r="B26530" s="2" t="s">
        <v>293</v>
      </c>
      <c r="C26530" s="429">
        <v>13.445129</v>
      </c>
      <c r="D26530" s="429">
        <v>1.3185000000000001E-2</v>
      </c>
      <c r="E26530" s="429">
        <v>13.431944</v>
      </c>
      <c r="F26530" s="429">
        <v>91.335526999999999</v>
      </c>
    </row>
    <row r="26531" spans="1:6" x14ac:dyDescent="0.3">
      <c r="A26531" s="336">
        <v>85032</v>
      </c>
      <c r="B26531" s="2" t="s">
        <v>293</v>
      </c>
      <c r="C26531" s="429">
        <v>13.152972999999999</v>
      </c>
      <c r="D26531" s="429">
        <v>2.6949000000000001E-2</v>
      </c>
      <c r="E26531" s="429">
        <v>13.126023999999999</v>
      </c>
      <c r="F26531" s="429">
        <v>86.852086999999997</v>
      </c>
    </row>
    <row r="26532" spans="1:6" x14ac:dyDescent="0.3">
      <c r="A26532" s="336">
        <v>85033</v>
      </c>
      <c r="B26532" s="2" t="s">
        <v>293</v>
      </c>
      <c r="C26532" s="429">
        <v>13.487685000000001</v>
      </c>
      <c r="D26532" s="429">
        <v>1.1159000000000001E-2</v>
      </c>
      <c r="E26532" s="429">
        <v>13.476526000000002</v>
      </c>
      <c r="F26532" s="429">
        <v>91.917031999999992</v>
      </c>
    </row>
    <row r="26533" spans="1:6" x14ac:dyDescent="0.3">
      <c r="A26533" s="336">
        <v>85034</v>
      </c>
      <c r="B26533" s="2" t="s">
        <v>293</v>
      </c>
      <c r="C26533" s="429">
        <v>13.378614000000001</v>
      </c>
      <c r="D26533" s="429">
        <v>1.6587000000000001E-2</v>
      </c>
      <c r="E26533" s="429">
        <v>13.362027000000001</v>
      </c>
      <c r="F26533" s="429">
        <v>90.347947999999988</v>
      </c>
    </row>
    <row r="26534" spans="1:6" x14ac:dyDescent="0.3">
      <c r="A26534" s="336">
        <v>85035</v>
      </c>
      <c r="B26534" s="2" t="s">
        <v>293</v>
      </c>
      <c r="C26534" s="429">
        <v>13.487660999999999</v>
      </c>
      <c r="D26534" s="429">
        <v>1.1514999999999999E-2</v>
      </c>
      <c r="E26534" s="429">
        <v>13.476146</v>
      </c>
      <c r="F26534" s="429">
        <v>91.882605999999996</v>
      </c>
    </row>
    <row r="26535" spans="1:6" x14ac:dyDescent="0.3">
      <c r="A26535" s="336">
        <v>85037</v>
      </c>
      <c r="B26535" s="2" t="s">
        <v>293</v>
      </c>
      <c r="C26535" s="429">
        <v>13.535465</v>
      </c>
      <c r="D26535" s="429">
        <v>9.3539999999999995E-3</v>
      </c>
      <c r="E26535" s="429">
        <v>13.526111</v>
      </c>
      <c r="F26535" s="429">
        <v>92.457661999999999</v>
      </c>
    </row>
    <row r="26536" spans="1:6" x14ac:dyDescent="0.3">
      <c r="A26536" s="336">
        <v>85040</v>
      </c>
      <c r="B26536" s="2" t="s">
        <v>293</v>
      </c>
      <c r="C26536" s="429">
        <v>13.403765</v>
      </c>
      <c r="D26536" s="429">
        <v>1.5775000000000001E-2</v>
      </c>
      <c r="E26536" s="429">
        <v>13.38799</v>
      </c>
      <c r="F26536" s="429">
        <v>90.659572999999995</v>
      </c>
    </row>
    <row r="26537" spans="1:6" x14ac:dyDescent="0.3">
      <c r="A26537" s="336">
        <v>85041</v>
      </c>
      <c r="B26537" s="2" t="s">
        <v>293</v>
      </c>
      <c r="C26537" s="429">
        <v>13.440626999999999</v>
      </c>
      <c r="D26537" s="429">
        <v>1.4428E-2</v>
      </c>
      <c r="E26537" s="429">
        <v>13.426198999999999</v>
      </c>
      <c r="F26537" s="429">
        <v>91.161695000000009</v>
      </c>
    </row>
    <row r="26538" spans="1:6" x14ac:dyDescent="0.3">
      <c r="A26538" s="336">
        <v>85042</v>
      </c>
      <c r="B26538" s="2" t="s">
        <v>293</v>
      </c>
      <c r="C26538" s="429">
        <v>13.41145</v>
      </c>
      <c r="D26538" s="429">
        <v>1.5675000000000001E-2</v>
      </c>
      <c r="E26538" s="429">
        <v>13.395775</v>
      </c>
      <c r="F26538" s="429">
        <v>90.723522000000003</v>
      </c>
    </row>
    <row r="26539" spans="1:6" x14ac:dyDescent="0.3">
      <c r="A26539" s="336">
        <v>85043</v>
      </c>
      <c r="B26539" s="2" t="s">
        <v>293</v>
      </c>
      <c r="C26539" s="429">
        <v>13.510994</v>
      </c>
      <c r="D26539" s="429">
        <v>1.0940999999999999E-2</v>
      </c>
      <c r="E26539" s="429">
        <v>13.500052999999999</v>
      </c>
      <c r="F26539" s="429">
        <v>92.152229000000005</v>
      </c>
    </row>
    <row r="26540" spans="1:6" x14ac:dyDescent="0.3">
      <c r="A26540" s="336">
        <v>85044</v>
      </c>
      <c r="B26540" s="2" t="s">
        <v>293</v>
      </c>
      <c r="C26540" s="429">
        <v>13.398507</v>
      </c>
      <c r="D26540" s="429">
        <v>1.6191000000000001E-2</v>
      </c>
      <c r="E26540" s="429">
        <v>13.382316000000001</v>
      </c>
      <c r="F26540" s="429">
        <v>90.497199000000023</v>
      </c>
    </row>
    <row r="26541" spans="1:6" x14ac:dyDescent="0.3">
      <c r="A26541" s="336">
        <v>85045</v>
      </c>
      <c r="B26541" s="2" t="s">
        <v>293</v>
      </c>
      <c r="C26541" s="429">
        <v>13.393836</v>
      </c>
      <c r="D26541" s="429">
        <v>1.5914000000000001E-2</v>
      </c>
      <c r="E26541" s="429">
        <v>13.377922</v>
      </c>
      <c r="F26541" s="429">
        <v>90.51249199999998</v>
      </c>
    </row>
    <row r="26542" spans="1:6" x14ac:dyDescent="0.3">
      <c r="A26542" s="336">
        <v>85048</v>
      </c>
      <c r="B26542" s="2" t="s">
        <v>293</v>
      </c>
      <c r="C26542" s="429">
        <v>13.410481000000001</v>
      </c>
      <c r="D26542" s="429">
        <v>1.5691E-2</v>
      </c>
      <c r="E26542" s="429">
        <v>13.39479</v>
      </c>
      <c r="F26542" s="429">
        <v>90.684147999999993</v>
      </c>
    </row>
    <row r="26543" spans="1:6" x14ac:dyDescent="0.3">
      <c r="A26543" s="336">
        <v>85050</v>
      </c>
      <c r="B26543" s="2" t="s">
        <v>293</v>
      </c>
      <c r="C26543" s="429">
        <v>13.03684</v>
      </c>
      <c r="D26543" s="429">
        <v>3.4425999999999998E-2</v>
      </c>
      <c r="E26543" s="429">
        <v>13.002414</v>
      </c>
      <c r="F26543" s="429">
        <v>84.486025000000012</v>
      </c>
    </row>
    <row r="26544" spans="1:6" x14ac:dyDescent="0.3">
      <c r="A26544" s="336">
        <v>85051</v>
      </c>
      <c r="B26544" s="2" t="s">
        <v>293</v>
      </c>
      <c r="C26544" s="429">
        <v>13.353723</v>
      </c>
      <c r="D26544" s="429">
        <v>1.6503E-2</v>
      </c>
      <c r="E26544" s="429">
        <v>13.33722</v>
      </c>
      <c r="F26544" s="429">
        <v>90.175636000000011</v>
      </c>
    </row>
    <row r="26545" spans="1:6" x14ac:dyDescent="0.3">
      <c r="A26545" s="336">
        <v>85053</v>
      </c>
      <c r="B26545" s="2" t="s">
        <v>293</v>
      </c>
      <c r="C26545" s="429">
        <v>13.299534</v>
      </c>
      <c r="D26545" s="429">
        <v>2.0289999999999999E-2</v>
      </c>
      <c r="E26545" s="429">
        <v>13.279244</v>
      </c>
      <c r="F26545" s="429">
        <v>88.842529000000013</v>
      </c>
    </row>
    <row r="26546" spans="1:6" x14ac:dyDescent="0.3">
      <c r="A26546" s="336">
        <v>85054</v>
      </c>
      <c r="B26546" s="2" t="s">
        <v>293</v>
      </c>
      <c r="C26546" s="429">
        <v>12.954442</v>
      </c>
      <c r="D26546" s="429">
        <v>3.7586000000000001E-2</v>
      </c>
      <c r="E26546" s="429">
        <v>12.916856000000001</v>
      </c>
      <c r="F26546" s="429">
        <v>83.550353000000015</v>
      </c>
    </row>
    <row r="26547" spans="1:6" x14ac:dyDescent="0.3">
      <c r="A26547" s="336">
        <v>85083</v>
      </c>
      <c r="B26547" s="2" t="s">
        <v>293</v>
      </c>
      <c r="C26547" s="429">
        <v>13.254275</v>
      </c>
      <c r="D26547" s="429">
        <v>2.5366E-2</v>
      </c>
      <c r="E26547" s="429">
        <v>13.228909</v>
      </c>
      <c r="F26547" s="429">
        <v>87.054506999999987</v>
      </c>
    </row>
    <row r="26548" spans="1:6" x14ac:dyDescent="0.3">
      <c r="A26548" s="336">
        <v>85085</v>
      </c>
      <c r="B26548" s="2" t="s">
        <v>293</v>
      </c>
      <c r="C26548" s="429">
        <v>13.119706000000001</v>
      </c>
      <c r="D26548" s="429">
        <v>3.2465000000000001E-2</v>
      </c>
      <c r="E26548" s="429">
        <v>13.087241000000001</v>
      </c>
      <c r="F26548" s="429">
        <v>84.989324000000011</v>
      </c>
    </row>
    <row r="26549" spans="1:6" x14ac:dyDescent="0.3">
      <c r="A26549" s="336">
        <v>85086</v>
      </c>
      <c r="B26549" s="2" t="s">
        <v>293</v>
      </c>
      <c r="C26549" s="429">
        <v>12.854609999999999</v>
      </c>
      <c r="D26549" s="429">
        <v>4.4871000000000001E-2</v>
      </c>
      <c r="E26549" s="429">
        <v>12.809738999999999</v>
      </c>
      <c r="F26549" s="429">
        <v>81.585599999999999</v>
      </c>
    </row>
    <row r="26550" spans="1:6" x14ac:dyDescent="0.3">
      <c r="A26550" s="336">
        <v>85087</v>
      </c>
      <c r="B26550" s="2" t="s">
        <v>293</v>
      </c>
      <c r="C26550" s="429">
        <v>12.580294</v>
      </c>
      <c r="D26550" s="429">
        <v>5.7307999999999998E-2</v>
      </c>
      <c r="E26550" s="429">
        <v>12.522986</v>
      </c>
      <c r="F26550" s="429">
        <v>78.271259999999998</v>
      </c>
    </row>
    <row r="26551" spans="1:6" x14ac:dyDescent="0.3">
      <c r="A26551" s="336">
        <v>85201</v>
      </c>
      <c r="B26551" s="2" t="s">
        <v>293</v>
      </c>
      <c r="C26551" s="429">
        <v>13.287269999999999</v>
      </c>
      <c r="D26551" s="429">
        <v>1.9519999999999999E-2</v>
      </c>
      <c r="E26551" s="429">
        <v>13.267749999999999</v>
      </c>
      <c r="F26551" s="429">
        <v>88.889520000000005</v>
      </c>
    </row>
    <row r="26552" spans="1:6" x14ac:dyDescent="0.3">
      <c r="A26552" s="336">
        <v>85202</v>
      </c>
      <c r="B26552" s="2" t="s">
        <v>293</v>
      </c>
      <c r="C26552" s="429">
        <v>13.333513999999999</v>
      </c>
      <c r="D26552" s="429">
        <v>1.7787000000000001E-2</v>
      </c>
      <c r="E26552" s="429">
        <v>13.315726999999999</v>
      </c>
      <c r="F26552" s="429">
        <v>89.598622000000006</v>
      </c>
    </row>
    <row r="26553" spans="1:6" x14ac:dyDescent="0.3">
      <c r="A26553" s="336">
        <v>85203</v>
      </c>
      <c r="B26553" s="2" t="s">
        <v>293</v>
      </c>
      <c r="C26553" s="429">
        <v>13.24835</v>
      </c>
      <c r="D26553" s="429">
        <v>2.1637E-2</v>
      </c>
      <c r="E26553" s="429">
        <v>13.226713</v>
      </c>
      <c r="F26553" s="429">
        <v>88.101214000000013</v>
      </c>
    </row>
    <row r="26554" spans="1:6" x14ac:dyDescent="0.3">
      <c r="A26554" s="336">
        <v>85204</v>
      </c>
      <c r="B26554" s="2" t="s">
        <v>293</v>
      </c>
      <c r="C26554" s="429">
        <v>13.288755</v>
      </c>
      <c r="D26554" s="429">
        <v>1.8995000000000001E-2</v>
      </c>
      <c r="E26554" s="429">
        <v>13.26976</v>
      </c>
      <c r="F26554" s="429">
        <v>88.844293000000022</v>
      </c>
    </row>
    <row r="26555" spans="1:6" x14ac:dyDescent="0.3">
      <c r="A26555" s="336">
        <v>85205</v>
      </c>
      <c r="B26555" s="2" t="s">
        <v>293</v>
      </c>
      <c r="C26555" s="429">
        <v>13.221240999999999</v>
      </c>
      <c r="D26555" s="429">
        <v>2.3708E-2</v>
      </c>
      <c r="E26555" s="429">
        <v>13.197533</v>
      </c>
      <c r="F26555" s="429">
        <v>87.246996999999993</v>
      </c>
    </row>
    <row r="26556" spans="1:6" x14ac:dyDescent="0.3">
      <c r="A26556" s="336">
        <v>85206</v>
      </c>
      <c r="B26556" s="2" t="s">
        <v>293</v>
      </c>
      <c r="C26556" s="429">
        <v>13.248829000000001</v>
      </c>
      <c r="D26556" s="429">
        <v>2.2058999999999999E-2</v>
      </c>
      <c r="E26556" s="429">
        <v>13.22677</v>
      </c>
      <c r="F26556" s="429">
        <v>87.790818000000002</v>
      </c>
    </row>
    <row r="26557" spans="1:6" x14ac:dyDescent="0.3">
      <c r="A26557" s="336">
        <v>85207</v>
      </c>
      <c r="B26557" s="2" t="s">
        <v>293</v>
      </c>
      <c r="C26557" s="429">
        <v>13.154882000000001</v>
      </c>
      <c r="D26557" s="429">
        <v>3.1320000000000001E-2</v>
      </c>
      <c r="E26557" s="429">
        <v>13.123562000000002</v>
      </c>
      <c r="F26557" s="429">
        <v>85.038956999999996</v>
      </c>
    </row>
    <row r="26558" spans="1:6" x14ac:dyDescent="0.3">
      <c r="A26558" s="336">
        <v>85208</v>
      </c>
      <c r="B26558" s="2" t="s">
        <v>293</v>
      </c>
      <c r="C26558" s="429">
        <v>13.183038</v>
      </c>
      <c r="D26558" s="429">
        <v>2.9586000000000001E-2</v>
      </c>
      <c r="E26558" s="429">
        <v>13.153452</v>
      </c>
      <c r="F26558" s="429">
        <v>85.608267000000012</v>
      </c>
    </row>
    <row r="26559" spans="1:6" x14ac:dyDescent="0.3">
      <c r="A26559" s="336">
        <v>85209</v>
      </c>
      <c r="B26559" s="2" t="s">
        <v>293</v>
      </c>
      <c r="C26559" s="429">
        <v>13.198062</v>
      </c>
      <c r="D26559" s="429">
        <v>2.8844000000000002E-2</v>
      </c>
      <c r="E26559" s="429">
        <v>13.169218000000001</v>
      </c>
      <c r="F26559" s="429">
        <v>85.921851000000004</v>
      </c>
    </row>
    <row r="26560" spans="1:6" x14ac:dyDescent="0.3">
      <c r="A26560" s="336">
        <v>85210</v>
      </c>
      <c r="B26560" s="2" t="s">
        <v>293</v>
      </c>
      <c r="C26560" s="429">
        <v>13.317159</v>
      </c>
      <c r="D26560" s="429">
        <v>1.8239999999999999E-2</v>
      </c>
      <c r="E26560" s="429">
        <v>13.298919</v>
      </c>
      <c r="F26560" s="429">
        <v>89.322029000000001</v>
      </c>
    </row>
    <row r="26561" spans="1:6" x14ac:dyDescent="0.3">
      <c r="A26561" s="336">
        <v>85212</v>
      </c>
      <c r="B26561" s="2" t="s">
        <v>293</v>
      </c>
      <c r="C26561" s="429">
        <v>13.230542</v>
      </c>
      <c r="D26561" s="429">
        <v>2.7200999999999999E-2</v>
      </c>
      <c r="E26561" s="429">
        <v>13.203341</v>
      </c>
      <c r="F26561" s="429">
        <v>86.609594000000001</v>
      </c>
    </row>
    <row r="26562" spans="1:6" x14ac:dyDescent="0.3">
      <c r="A26562" s="336">
        <v>85213</v>
      </c>
      <c r="B26562" s="2" t="s">
        <v>293</v>
      </c>
      <c r="C26562" s="429">
        <v>13.235284999999999</v>
      </c>
      <c r="D26562" s="429">
        <v>2.2166999999999999E-2</v>
      </c>
      <c r="E26562" s="429">
        <v>13.213118</v>
      </c>
      <c r="F26562" s="429">
        <v>87.804507000000001</v>
      </c>
    </row>
    <row r="26563" spans="1:6" x14ac:dyDescent="0.3">
      <c r="A26563" s="336">
        <v>85215</v>
      </c>
      <c r="B26563" s="2" t="s">
        <v>293</v>
      </c>
      <c r="C26563" s="429">
        <v>13.1066</v>
      </c>
      <c r="D26563" s="429">
        <v>3.4282E-2</v>
      </c>
      <c r="E26563" s="429">
        <v>13.072318000000001</v>
      </c>
      <c r="F26563" s="429">
        <v>84.147644000000014</v>
      </c>
    </row>
    <row r="26564" spans="1:6" x14ac:dyDescent="0.3">
      <c r="A26564" s="336">
        <v>85218</v>
      </c>
      <c r="B26564" s="2" t="s">
        <v>293</v>
      </c>
      <c r="C26564" s="429">
        <v>12.508208</v>
      </c>
      <c r="D26564" s="429">
        <v>6.3716999999999996E-2</v>
      </c>
      <c r="E26564" s="429">
        <v>12.444490999999999</v>
      </c>
      <c r="F26564" s="429">
        <v>75.374346999999986</v>
      </c>
    </row>
    <row r="26565" spans="1:6" x14ac:dyDescent="0.3">
      <c r="A26565" s="336">
        <v>85219</v>
      </c>
      <c r="B26565" s="2" t="s">
        <v>293</v>
      </c>
      <c r="C26565" s="429">
        <v>12.925786</v>
      </c>
      <c r="D26565" s="429">
        <v>4.4828E-2</v>
      </c>
      <c r="E26565" s="429">
        <v>12.880958</v>
      </c>
      <c r="F26565" s="429">
        <v>81.045489999999987</v>
      </c>
    </row>
    <row r="26566" spans="1:6" x14ac:dyDescent="0.3">
      <c r="A26566" s="336">
        <v>85220</v>
      </c>
      <c r="B26566" s="2" t="s">
        <v>293</v>
      </c>
      <c r="C26566" s="429">
        <v>13.100523000000001</v>
      </c>
      <c r="D26566" s="429">
        <v>3.6406000000000001E-2</v>
      </c>
      <c r="E26566" s="429">
        <v>13.064117000000001</v>
      </c>
      <c r="F26566" s="429">
        <v>83.601737999999997</v>
      </c>
    </row>
    <row r="26567" spans="1:6" x14ac:dyDescent="0.3">
      <c r="A26567" s="336">
        <v>85222</v>
      </c>
      <c r="B26567" s="2" t="s">
        <v>293</v>
      </c>
      <c r="C26567" s="429">
        <v>13.369144</v>
      </c>
      <c r="D26567" s="429">
        <v>2.6994000000000001E-2</v>
      </c>
      <c r="E26567" s="429">
        <v>13.34215</v>
      </c>
      <c r="F26567" s="429">
        <v>88.88980500000001</v>
      </c>
    </row>
    <row r="26568" spans="1:6" x14ac:dyDescent="0.3">
      <c r="A26568" s="336">
        <v>85223</v>
      </c>
      <c r="B26568" s="2" t="s">
        <v>293</v>
      </c>
      <c r="C26568" s="429">
        <v>13.214426</v>
      </c>
      <c r="D26568" s="429">
        <v>2.9411E-2</v>
      </c>
      <c r="E26568" s="429">
        <v>13.185015</v>
      </c>
      <c r="F26568" s="429">
        <v>88.092664000000013</v>
      </c>
    </row>
    <row r="26569" spans="1:6" x14ac:dyDescent="0.3">
      <c r="A26569" s="336">
        <v>85224</v>
      </c>
      <c r="B26569" s="2" t="s">
        <v>293</v>
      </c>
      <c r="C26569" s="429">
        <v>13.359565999999999</v>
      </c>
      <c r="D26569" s="429">
        <v>1.763E-2</v>
      </c>
      <c r="E26569" s="429">
        <v>13.341935999999999</v>
      </c>
      <c r="F26569" s="429">
        <v>89.852663000000007</v>
      </c>
    </row>
    <row r="26570" spans="1:6" x14ac:dyDescent="0.3">
      <c r="A26570" s="336">
        <v>85225</v>
      </c>
      <c r="B26570" s="2" t="s">
        <v>293</v>
      </c>
      <c r="C26570" s="429">
        <v>13.34332</v>
      </c>
      <c r="D26570" s="429">
        <v>1.8631999999999999E-2</v>
      </c>
      <c r="E26570" s="429">
        <v>13.324688</v>
      </c>
      <c r="F26570" s="429">
        <v>89.455134000000001</v>
      </c>
    </row>
    <row r="26571" spans="1:6" x14ac:dyDescent="0.3">
      <c r="A26571" s="336">
        <v>85226</v>
      </c>
      <c r="B26571" s="2" t="s">
        <v>293</v>
      </c>
      <c r="C26571" s="429">
        <v>13.404375999999999</v>
      </c>
      <c r="D26571" s="429">
        <v>1.6563999999999999E-2</v>
      </c>
      <c r="E26571" s="429">
        <v>13.387811999999998</v>
      </c>
      <c r="F26571" s="429">
        <v>90.463209999999989</v>
      </c>
    </row>
    <row r="26572" spans="1:6" x14ac:dyDescent="0.3">
      <c r="A26572" s="336">
        <v>85228</v>
      </c>
      <c r="B26572" s="2" t="s">
        <v>293</v>
      </c>
      <c r="C26572" s="429">
        <v>13.329272</v>
      </c>
      <c r="D26572" s="429">
        <v>2.9953E-2</v>
      </c>
      <c r="E26572" s="429">
        <v>13.299318999999999</v>
      </c>
      <c r="F26572" s="429">
        <v>87.46515500000001</v>
      </c>
    </row>
    <row r="26573" spans="1:6" x14ac:dyDescent="0.3">
      <c r="A26573" s="336">
        <v>85231</v>
      </c>
      <c r="B26573" s="2" t="s">
        <v>293</v>
      </c>
      <c r="C26573" s="429">
        <v>13.078891</v>
      </c>
      <c r="D26573" s="429">
        <v>3.7704000000000001E-2</v>
      </c>
      <c r="E26573" s="429">
        <v>13.041187000000001</v>
      </c>
      <c r="F26573" s="429">
        <v>86.215224000000021</v>
      </c>
    </row>
    <row r="26574" spans="1:6" x14ac:dyDescent="0.3">
      <c r="A26574" s="336">
        <v>85232</v>
      </c>
      <c r="B26574" s="2" t="s">
        <v>293</v>
      </c>
      <c r="C26574" s="429">
        <v>12.570955</v>
      </c>
      <c r="D26574" s="429">
        <v>7.1955000000000005E-2</v>
      </c>
      <c r="E26574" s="429">
        <v>12.498999999999999</v>
      </c>
      <c r="F26574" s="429">
        <v>77.928199000000006</v>
      </c>
    </row>
    <row r="26575" spans="1:6" x14ac:dyDescent="0.3">
      <c r="A26575" s="336">
        <v>85233</v>
      </c>
      <c r="B26575" s="2" t="s">
        <v>293</v>
      </c>
      <c r="C26575" s="429">
        <v>13.319015</v>
      </c>
      <c r="D26575" s="429">
        <v>1.8901000000000001E-2</v>
      </c>
      <c r="E26575" s="429">
        <v>13.300114000000001</v>
      </c>
      <c r="F26575" s="429">
        <v>89.163494</v>
      </c>
    </row>
    <row r="26576" spans="1:6" x14ac:dyDescent="0.3">
      <c r="A26576" s="336">
        <v>85234</v>
      </c>
      <c r="B26576" s="2" t="s">
        <v>293</v>
      </c>
      <c r="C26576" s="429">
        <v>13.27694</v>
      </c>
      <c r="D26576" s="429">
        <v>2.1099E-2</v>
      </c>
      <c r="E26576" s="429">
        <v>13.255841</v>
      </c>
      <c r="F26576" s="429">
        <v>88.267928999999995</v>
      </c>
    </row>
    <row r="26577" spans="1:6" x14ac:dyDescent="0.3">
      <c r="A26577" s="336">
        <v>85236</v>
      </c>
      <c r="B26577" s="2" t="s">
        <v>293</v>
      </c>
      <c r="C26577" s="429">
        <v>13.267291999999999</v>
      </c>
      <c r="D26577" s="429">
        <v>2.3684E-2</v>
      </c>
      <c r="E26577" s="429">
        <v>13.243608</v>
      </c>
      <c r="F26577" s="429">
        <v>87.657555000000002</v>
      </c>
    </row>
    <row r="26578" spans="1:6" x14ac:dyDescent="0.3">
      <c r="A26578" s="336">
        <v>85237</v>
      </c>
      <c r="B26578" s="2" t="s">
        <v>293</v>
      </c>
      <c r="C26578" s="429">
        <v>12.024692</v>
      </c>
      <c r="D26578" s="429">
        <v>9.4615000000000005E-2</v>
      </c>
      <c r="E26578" s="429">
        <v>11.930077000000001</v>
      </c>
      <c r="F26578" s="429">
        <v>70.905453999999992</v>
      </c>
    </row>
    <row r="26579" spans="1:6" x14ac:dyDescent="0.3">
      <c r="A26579" s="336">
        <v>85238</v>
      </c>
      <c r="B26579" s="2" t="s">
        <v>293</v>
      </c>
      <c r="C26579" s="429">
        <v>13.418036000000001</v>
      </c>
      <c r="D26579" s="429">
        <v>1.9591000000000001E-2</v>
      </c>
      <c r="E26579" s="429">
        <v>13.398445000000001</v>
      </c>
      <c r="F26579" s="429">
        <v>90.178708</v>
      </c>
    </row>
    <row r="26580" spans="1:6" x14ac:dyDescent="0.3">
      <c r="A26580" s="336">
        <v>85239</v>
      </c>
      <c r="B26580" s="2" t="s">
        <v>293</v>
      </c>
      <c r="C26580" s="429">
        <v>13.019551999999999</v>
      </c>
      <c r="D26580" s="429">
        <v>2.0438000000000001E-2</v>
      </c>
      <c r="E26580" s="429">
        <v>12.999113999999999</v>
      </c>
      <c r="F26580" s="429">
        <v>87.572096000000002</v>
      </c>
    </row>
    <row r="26581" spans="1:6" x14ac:dyDescent="0.3">
      <c r="A26581" s="336">
        <v>85240</v>
      </c>
      <c r="B26581" s="2" t="s">
        <v>293</v>
      </c>
      <c r="C26581" s="429">
        <v>13.13231</v>
      </c>
      <c r="D26581" s="429">
        <v>3.5610000000000003E-2</v>
      </c>
      <c r="E26581" s="429">
        <v>13.0967</v>
      </c>
      <c r="F26581" s="429">
        <v>84.231303000000025</v>
      </c>
    </row>
    <row r="26582" spans="1:6" x14ac:dyDescent="0.3">
      <c r="A26582" s="336">
        <v>85242</v>
      </c>
      <c r="B26582" s="2" t="s">
        <v>293</v>
      </c>
      <c r="C26582" s="429">
        <v>13.281369</v>
      </c>
      <c r="D26582" s="429">
        <v>2.6138000000000002E-2</v>
      </c>
      <c r="E26582" s="429">
        <v>13.255231</v>
      </c>
      <c r="F26582" s="429">
        <v>87.527422000000016</v>
      </c>
    </row>
    <row r="26583" spans="1:6" x14ac:dyDescent="0.3">
      <c r="A26583" s="336">
        <v>85243</v>
      </c>
      <c r="B26583" s="2" t="s">
        <v>293</v>
      </c>
      <c r="C26583" s="429">
        <v>13.257961</v>
      </c>
      <c r="D26583" s="429">
        <v>3.0259999999999999E-2</v>
      </c>
      <c r="E26583" s="429">
        <v>13.227701</v>
      </c>
      <c r="F26583" s="429">
        <v>86.314902000000004</v>
      </c>
    </row>
    <row r="26584" spans="1:6" x14ac:dyDescent="0.3">
      <c r="A26584" s="336">
        <v>85245</v>
      </c>
      <c r="B26584" s="2" t="s">
        <v>293</v>
      </c>
      <c r="C26584" s="429">
        <v>12.941939</v>
      </c>
      <c r="D26584" s="429">
        <v>5.0783000000000002E-2</v>
      </c>
      <c r="E26584" s="429">
        <v>12.891156000000001</v>
      </c>
      <c r="F26584" s="429">
        <v>84.367959999999997</v>
      </c>
    </row>
    <row r="26585" spans="1:6" x14ac:dyDescent="0.3">
      <c r="A26585" s="336">
        <v>85247</v>
      </c>
      <c r="B26585" s="2" t="s">
        <v>293</v>
      </c>
      <c r="C26585" s="429">
        <v>13.361921000000001</v>
      </c>
      <c r="D26585" s="429">
        <v>2.0929E-2</v>
      </c>
      <c r="E26585" s="429">
        <v>13.340992</v>
      </c>
      <c r="F26585" s="429">
        <v>89.378861000000001</v>
      </c>
    </row>
    <row r="26586" spans="1:6" x14ac:dyDescent="0.3">
      <c r="A26586" s="336">
        <v>85248</v>
      </c>
      <c r="B26586" s="2" t="s">
        <v>293</v>
      </c>
      <c r="C26586" s="429">
        <v>13.395142999999999</v>
      </c>
      <c r="D26586" s="429">
        <v>1.813E-2</v>
      </c>
      <c r="E26586" s="429">
        <v>13.377013</v>
      </c>
      <c r="F26586" s="429">
        <v>90.043910999999994</v>
      </c>
    </row>
    <row r="26587" spans="1:6" x14ac:dyDescent="0.3">
      <c r="A26587" s="336">
        <v>85249</v>
      </c>
      <c r="B26587" s="2" t="s">
        <v>293</v>
      </c>
      <c r="C26587" s="429">
        <v>13.360842</v>
      </c>
      <c r="D26587" s="429">
        <v>2.0722999999999998E-2</v>
      </c>
      <c r="E26587" s="429">
        <v>13.340119</v>
      </c>
      <c r="F26587" s="429">
        <v>89.191981999999996</v>
      </c>
    </row>
    <row r="26588" spans="1:6" x14ac:dyDescent="0.3">
      <c r="A26588" s="336">
        <v>85250</v>
      </c>
      <c r="B26588" s="2" t="s">
        <v>293</v>
      </c>
      <c r="C26588" s="429">
        <v>13.215562</v>
      </c>
      <c r="D26588" s="429">
        <v>2.2957999999999999E-2</v>
      </c>
      <c r="E26588" s="429">
        <v>13.192604000000001</v>
      </c>
      <c r="F26588" s="429">
        <v>88.045288999999997</v>
      </c>
    </row>
    <row r="26589" spans="1:6" x14ac:dyDescent="0.3">
      <c r="A26589" s="336">
        <v>85251</v>
      </c>
      <c r="B26589" s="2" t="s">
        <v>293</v>
      </c>
      <c r="C26589" s="429">
        <v>13.256632</v>
      </c>
      <c r="D26589" s="429">
        <v>2.1076999999999999E-2</v>
      </c>
      <c r="E26589" s="429">
        <v>13.235555</v>
      </c>
      <c r="F26589" s="429">
        <v>88.659996000000007</v>
      </c>
    </row>
    <row r="26590" spans="1:6" x14ac:dyDescent="0.3">
      <c r="A26590" s="336">
        <v>85253</v>
      </c>
      <c r="B26590" s="2" t="s">
        <v>293</v>
      </c>
      <c r="C26590" s="429">
        <v>13.225622</v>
      </c>
      <c r="D26590" s="429">
        <v>2.2321000000000001E-2</v>
      </c>
      <c r="E26590" s="429">
        <v>13.203301</v>
      </c>
      <c r="F26590" s="429">
        <v>88.313922999999988</v>
      </c>
    </row>
    <row r="26591" spans="1:6" x14ac:dyDescent="0.3">
      <c r="A26591" s="336">
        <v>85254</v>
      </c>
      <c r="B26591" s="2" t="s">
        <v>293</v>
      </c>
      <c r="C26591" s="429">
        <v>13.11205</v>
      </c>
      <c r="D26591" s="429">
        <v>2.8316000000000001E-2</v>
      </c>
      <c r="E26591" s="429">
        <v>13.083734</v>
      </c>
      <c r="F26591" s="429">
        <v>86.423352999999992</v>
      </c>
    </row>
    <row r="26592" spans="1:6" x14ac:dyDescent="0.3">
      <c r="A26592" s="336">
        <v>85255</v>
      </c>
      <c r="B26592" s="2" t="s">
        <v>293</v>
      </c>
      <c r="C26592" s="429">
        <v>12.862143</v>
      </c>
      <c r="D26592" s="429">
        <v>4.5522E-2</v>
      </c>
      <c r="E26592" s="429">
        <v>12.816621</v>
      </c>
      <c r="F26592" s="429">
        <v>81.433394000000007</v>
      </c>
    </row>
    <row r="26593" spans="1:6" x14ac:dyDescent="0.3">
      <c r="A26593" s="336">
        <v>85256</v>
      </c>
      <c r="B26593" s="2" t="s">
        <v>293</v>
      </c>
      <c r="C26593" s="429">
        <v>13.174417999999999</v>
      </c>
      <c r="D26593" s="429">
        <v>2.7383999999999999E-2</v>
      </c>
      <c r="E26593" s="429">
        <v>13.147034</v>
      </c>
      <c r="F26593" s="429">
        <v>86.491934000000001</v>
      </c>
    </row>
    <row r="26594" spans="1:6" x14ac:dyDescent="0.3">
      <c r="A26594" s="336">
        <v>85257</v>
      </c>
      <c r="B26594" s="2" t="s">
        <v>293</v>
      </c>
      <c r="C26594" s="429">
        <v>13.286787</v>
      </c>
      <c r="D26594" s="429">
        <v>1.9723000000000001E-2</v>
      </c>
      <c r="E26594" s="429">
        <v>13.267064</v>
      </c>
      <c r="F26594" s="429">
        <v>89.065393999999998</v>
      </c>
    </row>
    <row r="26595" spans="1:6" x14ac:dyDescent="0.3">
      <c r="A26595" s="336">
        <v>85258</v>
      </c>
      <c r="B26595" s="2" t="s">
        <v>293</v>
      </c>
      <c r="C26595" s="429">
        <v>13.166941</v>
      </c>
      <c r="D26595" s="429">
        <v>2.5489000000000001E-2</v>
      </c>
      <c r="E26595" s="429">
        <v>13.141451999999999</v>
      </c>
      <c r="F26595" s="429">
        <v>87.255661000000003</v>
      </c>
    </row>
    <row r="26596" spans="1:6" x14ac:dyDescent="0.3">
      <c r="A26596" s="336">
        <v>85259</v>
      </c>
      <c r="B26596" s="2" t="s">
        <v>293</v>
      </c>
      <c r="C26596" s="429">
        <v>13.088907000000001</v>
      </c>
      <c r="D26596" s="429">
        <v>3.2919999999999998E-2</v>
      </c>
      <c r="E26596" s="429">
        <v>13.055987</v>
      </c>
      <c r="F26596" s="429">
        <v>84.954656999999997</v>
      </c>
    </row>
    <row r="26597" spans="1:6" x14ac:dyDescent="0.3">
      <c r="A26597" s="336">
        <v>85260</v>
      </c>
      <c r="B26597" s="2" t="s">
        <v>293</v>
      </c>
      <c r="C26597" s="429">
        <v>13.071744000000001</v>
      </c>
      <c r="D26597" s="429">
        <v>3.0862000000000001E-2</v>
      </c>
      <c r="E26597" s="429">
        <v>13.040882</v>
      </c>
      <c r="F26597" s="429">
        <v>85.636638000000005</v>
      </c>
    </row>
    <row r="26598" spans="1:6" x14ac:dyDescent="0.3">
      <c r="A26598" s="336">
        <v>85262</v>
      </c>
      <c r="B26598" s="2" t="s">
        <v>293</v>
      </c>
      <c r="C26598" s="429">
        <v>11.977107999999999</v>
      </c>
      <c r="D26598" s="429">
        <v>9.6780000000000005E-2</v>
      </c>
      <c r="E26598" s="429">
        <v>11.880327999999999</v>
      </c>
      <c r="F26598" s="429">
        <v>68.667732000000001</v>
      </c>
    </row>
    <row r="26599" spans="1:6" x14ac:dyDescent="0.3">
      <c r="A26599" s="336">
        <v>85263</v>
      </c>
      <c r="B26599" s="2" t="s">
        <v>293</v>
      </c>
      <c r="C26599" s="429">
        <v>12.599046</v>
      </c>
      <c r="D26599" s="429">
        <v>6.4421999999999993E-2</v>
      </c>
      <c r="E26599" s="429">
        <v>12.534623999999999</v>
      </c>
      <c r="F26599" s="429">
        <v>76.539176000000012</v>
      </c>
    </row>
    <row r="26600" spans="1:6" x14ac:dyDescent="0.3">
      <c r="A26600" s="336">
        <v>85264</v>
      </c>
      <c r="B26600" s="2" t="s">
        <v>293</v>
      </c>
      <c r="C26600" s="429">
        <v>12.337973</v>
      </c>
      <c r="D26600" s="429">
        <v>7.2388999999999995E-2</v>
      </c>
      <c r="E26600" s="429">
        <v>12.265584</v>
      </c>
      <c r="F26600" s="429">
        <v>73.098887000000005</v>
      </c>
    </row>
    <row r="26601" spans="1:6" x14ac:dyDescent="0.3">
      <c r="A26601" s="336">
        <v>85266</v>
      </c>
      <c r="B26601" s="2" t="s">
        <v>293</v>
      </c>
      <c r="C26601" s="429">
        <v>12.625050999999999</v>
      </c>
      <c r="D26601" s="429">
        <v>5.5147000000000002E-2</v>
      </c>
      <c r="E26601" s="429">
        <v>12.569903999999999</v>
      </c>
      <c r="F26601" s="429">
        <v>78.514532999999986</v>
      </c>
    </row>
    <row r="26602" spans="1:6" x14ac:dyDescent="0.3">
      <c r="A26602" s="336">
        <v>85268</v>
      </c>
      <c r="B26602" s="2" t="s">
        <v>293</v>
      </c>
      <c r="C26602" s="429">
        <v>13.017465</v>
      </c>
      <c r="D26602" s="429">
        <v>3.9195000000000001E-2</v>
      </c>
      <c r="E26602" s="429">
        <v>12.97827</v>
      </c>
      <c r="F26602" s="429">
        <v>83.094535000000008</v>
      </c>
    </row>
    <row r="26603" spans="1:6" x14ac:dyDescent="0.3">
      <c r="A26603" s="336">
        <v>85272</v>
      </c>
      <c r="B26603" s="2" t="s">
        <v>293</v>
      </c>
      <c r="C26603" s="429">
        <v>13.320738</v>
      </c>
      <c r="D26603" s="429">
        <v>2.1148E-2</v>
      </c>
      <c r="E26603" s="429">
        <v>13.29959</v>
      </c>
      <c r="F26603" s="429">
        <v>89.552468999999988</v>
      </c>
    </row>
    <row r="26604" spans="1:6" x14ac:dyDescent="0.3">
      <c r="A26604" s="336">
        <v>85273</v>
      </c>
      <c r="B26604" s="2" t="s">
        <v>293</v>
      </c>
      <c r="C26604" s="429">
        <v>12.087356</v>
      </c>
      <c r="D26604" s="429">
        <v>8.2750000000000004E-2</v>
      </c>
      <c r="E26604" s="429">
        <v>12.004605999999999</v>
      </c>
      <c r="F26604" s="429">
        <v>70.666521000000003</v>
      </c>
    </row>
    <row r="26605" spans="1:6" x14ac:dyDescent="0.3">
      <c r="A26605" s="336">
        <v>85281</v>
      </c>
      <c r="B26605" s="2" t="s">
        <v>293</v>
      </c>
      <c r="C26605" s="429">
        <v>13.335945000000001</v>
      </c>
      <c r="D26605" s="429">
        <v>1.7727E-2</v>
      </c>
      <c r="E26605" s="429">
        <v>13.318218</v>
      </c>
      <c r="F26605" s="429">
        <v>89.744149000000007</v>
      </c>
    </row>
    <row r="26606" spans="1:6" x14ac:dyDescent="0.3">
      <c r="A26606" s="336">
        <v>85282</v>
      </c>
      <c r="B26606" s="2" t="s">
        <v>293</v>
      </c>
      <c r="C26606" s="429">
        <v>13.35755</v>
      </c>
      <c r="D26606" s="429">
        <v>1.7013E-2</v>
      </c>
      <c r="E26606" s="429">
        <v>13.340536999999999</v>
      </c>
      <c r="F26606" s="429">
        <v>90.010662999999994</v>
      </c>
    </row>
    <row r="26607" spans="1:6" x14ac:dyDescent="0.3">
      <c r="A26607" s="336">
        <v>85283</v>
      </c>
      <c r="B26607" s="2" t="s">
        <v>293</v>
      </c>
      <c r="C26607" s="429">
        <v>13.367608000000001</v>
      </c>
      <c r="D26607" s="429">
        <v>1.6884E-2</v>
      </c>
      <c r="E26607" s="429">
        <v>13.350724000000001</v>
      </c>
      <c r="F26607" s="429">
        <v>90.117689999999982</v>
      </c>
    </row>
    <row r="26608" spans="1:6" x14ac:dyDescent="0.3">
      <c r="A26608" s="336">
        <v>85284</v>
      </c>
      <c r="B26608" s="2" t="s">
        <v>293</v>
      </c>
      <c r="C26608" s="429">
        <v>13.378079</v>
      </c>
      <c r="D26608" s="429">
        <v>1.6729000000000001E-2</v>
      </c>
      <c r="E26608" s="429">
        <v>13.36135</v>
      </c>
      <c r="F26608" s="429">
        <v>90.230896000000016</v>
      </c>
    </row>
    <row r="26609" spans="1:6" x14ac:dyDescent="0.3">
      <c r="A26609" s="336">
        <v>85286</v>
      </c>
      <c r="B26609" s="2" t="s">
        <v>293</v>
      </c>
      <c r="C26609" s="429">
        <v>13.362246000000001</v>
      </c>
      <c r="D26609" s="429">
        <v>1.8832999999999999E-2</v>
      </c>
      <c r="E26609" s="429">
        <v>13.343413</v>
      </c>
      <c r="F26609" s="429">
        <v>89.576715000000007</v>
      </c>
    </row>
    <row r="26610" spans="1:6" x14ac:dyDescent="0.3">
      <c r="A26610" s="336">
        <v>85287</v>
      </c>
      <c r="B26610" s="2" t="s">
        <v>293</v>
      </c>
      <c r="C26610" s="429">
        <v>13.345737</v>
      </c>
      <c r="D26610" s="429">
        <v>1.7306999999999999E-2</v>
      </c>
      <c r="E26610" s="429">
        <v>13.328429999999999</v>
      </c>
      <c r="F26610" s="429">
        <v>89.884033000000017</v>
      </c>
    </row>
    <row r="26611" spans="1:6" x14ac:dyDescent="0.3">
      <c r="A26611" s="336">
        <v>85292</v>
      </c>
      <c r="B26611" s="2" t="s">
        <v>293</v>
      </c>
      <c r="C26611" s="429">
        <v>11.704013</v>
      </c>
      <c r="D26611" s="429">
        <v>0.12710399999999999</v>
      </c>
      <c r="E26611" s="429">
        <v>11.576909000000001</v>
      </c>
      <c r="F26611" s="429">
        <v>68.128473999999997</v>
      </c>
    </row>
    <row r="26612" spans="1:6" x14ac:dyDescent="0.3">
      <c r="A26612" s="336">
        <v>85293</v>
      </c>
      <c r="B26612" s="2" t="s">
        <v>293</v>
      </c>
      <c r="C26612" s="429">
        <v>12.974553999999999</v>
      </c>
      <c r="D26612" s="429">
        <v>2.7640000000000001E-2</v>
      </c>
      <c r="E26612" s="429">
        <v>12.946914</v>
      </c>
      <c r="F26612" s="429">
        <v>86.55740200000001</v>
      </c>
    </row>
    <row r="26613" spans="1:6" x14ac:dyDescent="0.3">
      <c r="A26613" s="336">
        <v>85294</v>
      </c>
      <c r="B26613" s="2" t="s">
        <v>293</v>
      </c>
      <c r="C26613" s="429">
        <v>13.324951</v>
      </c>
      <c r="D26613" s="429">
        <v>2.8295000000000001E-2</v>
      </c>
      <c r="E26613" s="429">
        <v>13.296656</v>
      </c>
      <c r="F26613" s="429">
        <v>88.352524999999986</v>
      </c>
    </row>
    <row r="26614" spans="1:6" x14ac:dyDescent="0.3">
      <c r="A26614" s="336">
        <v>85295</v>
      </c>
      <c r="B26614" s="2" t="s">
        <v>293</v>
      </c>
      <c r="C26614" s="429">
        <v>13.3048</v>
      </c>
      <c r="D26614" s="429">
        <v>2.1382999999999999E-2</v>
      </c>
      <c r="E26614" s="429">
        <v>13.283417</v>
      </c>
      <c r="F26614" s="429">
        <v>88.478100000000012</v>
      </c>
    </row>
    <row r="26615" spans="1:6" x14ac:dyDescent="0.3">
      <c r="A26615" s="336">
        <v>85296</v>
      </c>
      <c r="B26615" s="2" t="s">
        <v>293</v>
      </c>
      <c r="C26615" s="429">
        <v>13.292751000000001</v>
      </c>
      <c r="D26615" s="429">
        <v>2.1052000000000001E-2</v>
      </c>
      <c r="E26615" s="429">
        <v>13.271699000000002</v>
      </c>
      <c r="F26615" s="429">
        <v>88.428426999999985</v>
      </c>
    </row>
    <row r="26616" spans="1:6" x14ac:dyDescent="0.3">
      <c r="A26616" s="336">
        <v>85297</v>
      </c>
      <c r="B26616" s="2" t="s">
        <v>293</v>
      </c>
      <c r="C26616" s="429">
        <v>13.317245</v>
      </c>
      <c r="D26616" s="429">
        <v>2.1617000000000001E-2</v>
      </c>
      <c r="E26616" s="429">
        <v>13.295627999999999</v>
      </c>
      <c r="F26616" s="429">
        <v>88.550436999999988</v>
      </c>
    </row>
    <row r="26617" spans="1:6" x14ac:dyDescent="0.3">
      <c r="A26617" s="336">
        <v>85298</v>
      </c>
      <c r="B26617" s="2" t="s">
        <v>293</v>
      </c>
      <c r="C26617" s="429">
        <v>13.324275</v>
      </c>
      <c r="D26617" s="429">
        <v>2.2414E-2</v>
      </c>
      <c r="E26617" s="429">
        <v>13.301861000000001</v>
      </c>
      <c r="F26617" s="429">
        <v>88.488923000000014</v>
      </c>
    </row>
    <row r="26618" spans="1:6" x14ac:dyDescent="0.3">
      <c r="A26618" s="336">
        <v>85301</v>
      </c>
      <c r="B26618" s="2" t="s">
        <v>293</v>
      </c>
      <c r="C26618" s="429">
        <v>13.425617000000001</v>
      </c>
      <c r="D26618" s="429">
        <v>1.3509E-2</v>
      </c>
      <c r="E26618" s="429">
        <v>13.412108</v>
      </c>
      <c r="F26618" s="429">
        <v>91.125211000000007</v>
      </c>
    </row>
    <row r="26619" spans="1:6" x14ac:dyDescent="0.3">
      <c r="A26619" s="336">
        <v>85302</v>
      </c>
      <c r="B26619" s="2" t="s">
        <v>293</v>
      </c>
      <c r="C26619" s="429">
        <v>13.395129000000001</v>
      </c>
      <c r="D26619" s="429">
        <v>1.4368000000000001E-2</v>
      </c>
      <c r="E26619" s="429">
        <v>13.380761000000001</v>
      </c>
      <c r="F26619" s="429">
        <v>90.763545000000008</v>
      </c>
    </row>
    <row r="26620" spans="1:6" x14ac:dyDescent="0.3">
      <c r="A26620" s="336">
        <v>85303</v>
      </c>
      <c r="B26620" s="2" t="s">
        <v>293</v>
      </c>
      <c r="C26620" s="429">
        <v>13.469408</v>
      </c>
      <c r="D26620" s="429">
        <v>1.1431999999999999E-2</v>
      </c>
      <c r="E26620" s="429">
        <v>13.457976</v>
      </c>
      <c r="F26620" s="429">
        <v>91.726261000000008</v>
      </c>
    </row>
    <row r="26621" spans="1:6" x14ac:dyDescent="0.3">
      <c r="A26621" s="336">
        <v>85304</v>
      </c>
      <c r="B26621" s="2" t="s">
        <v>293</v>
      </c>
      <c r="C26621" s="429">
        <v>13.371123000000001</v>
      </c>
      <c r="D26621" s="429">
        <v>1.5699999999999999E-2</v>
      </c>
      <c r="E26621" s="429">
        <v>13.355423</v>
      </c>
      <c r="F26621" s="429">
        <v>90.28707900000002</v>
      </c>
    </row>
    <row r="26622" spans="1:6" x14ac:dyDescent="0.3">
      <c r="A26622" s="336">
        <v>85305</v>
      </c>
      <c r="B26622" s="2" t="s">
        <v>293</v>
      </c>
      <c r="C26622" s="429">
        <v>13.501465</v>
      </c>
      <c r="D26622" s="429">
        <v>1.0133E-2</v>
      </c>
      <c r="E26622" s="429">
        <v>13.491332</v>
      </c>
      <c r="F26622" s="429">
        <v>92.107967000000002</v>
      </c>
    </row>
    <row r="26623" spans="1:6" x14ac:dyDescent="0.3">
      <c r="A26623" s="336">
        <v>85306</v>
      </c>
      <c r="B26623" s="2" t="s">
        <v>293</v>
      </c>
      <c r="C26623" s="429">
        <v>13.350923</v>
      </c>
      <c r="D26623" s="429">
        <v>1.7457E-2</v>
      </c>
      <c r="E26623" s="429">
        <v>13.333466</v>
      </c>
      <c r="F26623" s="429">
        <v>89.677069000000017</v>
      </c>
    </row>
    <row r="26624" spans="1:6" x14ac:dyDescent="0.3">
      <c r="A26624" s="336">
        <v>85307</v>
      </c>
      <c r="B26624" s="2" t="s">
        <v>293</v>
      </c>
      <c r="C26624" s="429">
        <v>13.533848000000001</v>
      </c>
      <c r="D26624" s="429">
        <v>9.7769999999999992E-3</v>
      </c>
      <c r="E26624" s="429">
        <v>13.524071000000001</v>
      </c>
      <c r="F26624" s="429">
        <v>92.224097</v>
      </c>
    </row>
    <row r="26625" spans="1:6" x14ac:dyDescent="0.3">
      <c r="A26625" s="336">
        <v>85308</v>
      </c>
      <c r="B26625" s="2" t="s">
        <v>293</v>
      </c>
      <c r="C26625" s="429">
        <v>13.331744</v>
      </c>
      <c r="D26625" s="429">
        <v>1.9389E-2</v>
      </c>
      <c r="E26625" s="429">
        <v>13.312355</v>
      </c>
      <c r="F26625" s="429">
        <v>89.000068999999982</v>
      </c>
    </row>
    <row r="26626" spans="1:6" x14ac:dyDescent="0.3">
      <c r="A26626" s="336">
        <v>85309</v>
      </c>
      <c r="B26626" s="2" t="s">
        <v>293</v>
      </c>
      <c r="C26626" s="429">
        <v>13.574156</v>
      </c>
      <c r="D26626" s="429">
        <v>9.4079999999999997E-3</v>
      </c>
      <c r="E26626" s="429">
        <v>13.564748</v>
      </c>
      <c r="F26626" s="429">
        <v>92.347539000000026</v>
      </c>
    </row>
    <row r="26627" spans="1:6" x14ac:dyDescent="0.3">
      <c r="A26627" s="336">
        <v>85310</v>
      </c>
      <c r="B26627" s="2" t="s">
        <v>293</v>
      </c>
      <c r="C26627" s="429">
        <v>13.292821</v>
      </c>
      <c r="D26627" s="429">
        <v>2.2547999999999999E-2</v>
      </c>
      <c r="E26627" s="429">
        <v>13.270273</v>
      </c>
      <c r="F26627" s="429">
        <v>87.946190999999999</v>
      </c>
    </row>
    <row r="26628" spans="1:6" x14ac:dyDescent="0.3">
      <c r="A26628" s="336">
        <v>85321</v>
      </c>
      <c r="B26628" s="2" t="s">
        <v>293</v>
      </c>
      <c r="C26628" s="429">
        <v>12.320650000000001</v>
      </c>
      <c r="D26628" s="429">
        <v>6.1989999999999996E-3</v>
      </c>
      <c r="E26628" s="429">
        <v>12.314451</v>
      </c>
      <c r="F26628" s="429">
        <v>85.512678999999991</v>
      </c>
    </row>
    <row r="26629" spans="1:6" x14ac:dyDescent="0.3">
      <c r="A26629" s="336">
        <v>85322</v>
      </c>
      <c r="B26629" s="2" t="s">
        <v>293</v>
      </c>
      <c r="C26629" s="429">
        <v>13.575365</v>
      </c>
      <c r="D26629" s="429">
        <v>4.5059999999999996E-3</v>
      </c>
      <c r="E26629" s="429">
        <v>13.570859</v>
      </c>
      <c r="F26629" s="429">
        <v>93.617857999999984</v>
      </c>
    </row>
    <row r="26630" spans="1:6" x14ac:dyDescent="0.3">
      <c r="A26630" s="336">
        <v>85323</v>
      </c>
      <c r="B26630" s="2" t="s">
        <v>293</v>
      </c>
      <c r="C26630" s="429">
        <v>13.483345</v>
      </c>
      <c r="D26630" s="429">
        <v>1.0670000000000001E-2</v>
      </c>
      <c r="E26630" s="429">
        <v>13.472675000000001</v>
      </c>
      <c r="F26630" s="429">
        <v>91.862676999999991</v>
      </c>
    </row>
    <row r="26631" spans="1:6" x14ac:dyDescent="0.3">
      <c r="A26631" s="336">
        <v>85324</v>
      </c>
      <c r="B26631" s="2" t="s">
        <v>293</v>
      </c>
      <c r="C26631" s="429">
        <v>11.545235999999999</v>
      </c>
      <c r="D26631" s="429">
        <v>0.12198199999999999</v>
      </c>
      <c r="E26631" s="429">
        <v>11.423254</v>
      </c>
      <c r="F26631" s="429">
        <v>64.199601000000001</v>
      </c>
    </row>
    <row r="26632" spans="1:6" x14ac:dyDescent="0.3">
      <c r="A26632" s="336">
        <v>85326</v>
      </c>
      <c r="B26632" s="2" t="s">
        <v>293</v>
      </c>
      <c r="C26632" s="429">
        <v>13.368748999999999</v>
      </c>
      <c r="D26632" s="429">
        <v>5.1159999999999999E-3</v>
      </c>
      <c r="E26632" s="429">
        <v>13.363633</v>
      </c>
      <c r="F26632" s="429">
        <v>92.665862000000004</v>
      </c>
    </row>
    <row r="26633" spans="1:6" x14ac:dyDescent="0.3">
      <c r="A26633" s="336">
        <v>85328</v>
      </c>
      <c r="B26633" s="2" t="s">
        <v>293</v>
      </c>
      <c r="C26633" s="429">
        <v>13.111219999999999</v>
      </c>
      <c r="D26633" s="429">
        <v>2.0999999999999999E-5</v>
      </c>
      <c r="E26633" s="429">
        <v>13.111198999999999</v>
      </c>
      <c r="F26633" s="429">
        <v>94.562069999999991</v>
      </c>
    </row>
    <row r="26634" spans="1:6" x14ac:dyDescent="0.3">
      <c r="A26634" s="336">
        <v>85331</v>
      </c>
      <c r="B26634" s="2" t="s">
        <v>293</v>
      </c>
      <c r="C26634" s="429">
        <v>12.375681</v>
      </c>
      <c r="D26634" s="429">
        <v>6.9486000000000006E-2</v>
      </c>
      <c r="E26634" s="429">
        <v>12.306195000000001</v>
      </c>
      <c r="F26634" s="429">
        <v>75.06833499999999</v>
      </c>
    </row>
    <row r="26635" spans="1:6" x14ac:dyDescent="0.3">
      <c r="A26635" s="336">
        <v>85332</v>
      </c>
      <c r="B26635" s="2" t="s">
        <v>293</v>
      </c>
      <c r="C26635" s="429">
        <v>11.817364</v>
      </c>
      <c r="D26635" s="429">
        <v>6.0860999999999998E-2</v>
      </c>
      <c r="E26635" s="429">
        <v>11.756503</v>
      </c>
      <c r="F26635" s="429">
        <v>72.82153799999999</v>
      </c>
    </row>
    <row r="26636" spans="1:6" x14ac:dyDescent="0.3">
      <c r="A26636" s="336">
        <v>85333</v>
      </c>
      <c r="B26636" s="2" t="s">
        <v>293</v>
      </c>
      <c r="C26636" s="429">
        <v>13.416892000000001</v>
      </c>
      <c r="D26636" s="429">
        <v>3.3E-4</v>
      </c>
      <c r="E26636" s="429">
        <v>13.416562000000001</v>
      </c>
      <c r="F26636" s="429">
        <v>96.621171000000004</v>
      </c>
    </row>
    <row r="26637" spans="1:6" x14ac:dyDescent="0.3">
      <c r="A26637" s="336">
        <v>85335</v>
      </c>
      <c r="B26637" s="2" t="s">
        <v>293</v>
      </c>
      <c r="C26637" s="429">
        <v>13.506959</v>
      </c>
      <c r="D26637" s="429">
        <v>1.123E-2</v>
      </c>
      <c r="E26637" s="429">
        <v>13.495729000000001</v>
      </c>
      <c r="F26637" s="429">
        <v>91.606256000000002</v>
      </c>
    </row>
    <row r="26638" spans="1:6" x14ac:dyDescent="0.3">
      <c r="A26638" s="336">
        <v>85337</v>
      </c>
      <c r="B26638" s="2" t="s">
        <v>293</v>
      </c>
      <c r="C26638" s="429">
        <v>13.450168</v>
      </c>
      <c r="D26638" s="429">
        <v>3.0469999999999998E-3</v>
      </c>
      <c r="E26638" s="429">
        <v>13.447120999999999</v>
      </c>
      <c r="F26638" s="429">
        <v>94.40646799999999</v>
      </c>
    </row>
    <row r="26639" spans="1:6" x14ac:dyDescent="0.3">
      <c r="A26639" s="336">
        <v>85338</v>
      </c>
      <c r="B26639" s="2" t="s">
        <v>293</v>
      </c>
      <c r="C26639" s="429">
        <v>13.581019</v>
      </c>
      <c r="D26639" s="429">
        <v>8.0750000000000006E-3</v>
      </c>
      <c r="E26639" s="429">
        <v>13.572944</v>
      </c>
      <c r="F26639" s="429">
        <v>92.890389999999996</v>
      </c>
    </row>
    <row r="26640" spans="1:6" x14ac:dyDescent="0.3">
      <c r="A26640" s="336">
        <v>85339</v>
      </c>
      <c r="B26640" s="2" t="s">
        <v>293</v>
      </c>
      <c r="C26640" s="429">
        <v>13.393848</v>
      </c>
      <c r="D26640" s="429">
        <v>1.4128E-2</v>
      </c>
      <c r="E26640" s="429">
        <v>13.379720000000001</v>
      </c>
      <c r="F26640" s="429">
        <v>90.793841999999998</v>
      </c>
    </row>
    <row r="26641" spans="1:6" x14ac:dyDescent="0.3">
      <c r="A26641" s="336">
        <v>85340</v>
      </c>
      <c r="B26641" s="2" t="s">
        <v>293</v>
      </c>
      <c r="C26641" s="429">
        <v>13.547708999999999</v>
      </c>
      <c r="D26641" s="429">
        <v>9.6900000000000007E-3</v>
      </c>
      <c r="E26641" s="429">
        <v>13.538018999999998</v>
      </c>
      <c r="F26641" s="429">
        <v>92.075387000000006</v>
      </c>
    </row>
    <row r="26642" spans="1:6" x14ac:dyDescent="0.3">
      <c r="A26642" s="336">
        <v>85341</v>
      </c>
      <c r="B26642" s="2" t="s">
        <v>293</v>
      </c>
      <c r="C26642" s="429">
        <v>12.106730000000001</v>
      </c>
      <c r="D26642" s="429">
        <v>3.7299999999999998E-3</v>
      </c>
      <c r="E26642" s="429">
        <v>12.103000000000002</v>
      </c>
      <c r="F26642" s="429">
        <v>85.429314999999974</v>
      </c>
    </row>
    <row r="26643" spans="1:6" x14ac:dyDescent="0.3">
      <c r="A26643" s="336">
        <v>85342</v>
      </c>
      <c r="B26643" s="2" t="s">
        <v>293</v>
      </c>
      <c r="C26643" s="429">
        <v>12.512931</v>
      </c>
      <c r="D26643" s="429">
        <v>3.7509000000000001E-2</v>
      </c>
      <c r="E26643" s="429">
        <v>12.475422</v>
      </c>
      <c r="F26643" s="429">
        <v>80.024562000000017</v>
      </c>
    </row>
    <row r="26644" spans="1:6" x14ac:dyDescent="0.3">
      <c r="A26644" s="336">
        <v>85343</v>
      </c>
      <c r="B26644" s="2" t="s">
        <v>293</v>
      </c>
      <c r="C26644" s="429">
        <v>13.605031</v>
      </c>
      <c r="D26644" s="429">
        <v>5.1749999999999999E-3</v>
      </c>
      <c r="E26644" s="429">
        <v>13.599856000000001</v>
      </c>
      <c r="F26644" s="429">
        <v>93.65756300000001</v>
      </c>
    </row>
    <row r="26645" spans="1:6" x14ac:dyDescent="0.3">
      <c r="A26645" s="336">
        <v>85344</v>
      </c>
      <c r="B26645" s="2" t="s">
        <v>293</v>
      </c>
      <c r="C26645" s="429">
        <v>13.091868</v>
      </c>
      <c r="D26645" s="429">
        <v>8.61E-4</v>
      </c>
      <c r="E26645" s="429">
        <v>13.091006999999999</v>
      </c>
      <c r="F26645" s="429">
        <v>92.513440000000003</v>
      </c>
    </row>
    <row r="26646" spans="1:6" x14ac:dyDescent="0.3">
      <c r="A26646" s="336">
        <v>85345</v>
      </c>
      <c r="B26646" s="2" t="s">
        <v>293</v>
      </c>
      <c r="C26646" s="429">
        <v>13.464763</v>
      </c>
      <c r="D26646" s="429">
        <v>1.1377E-2</v>
      </c>
      <c r="E26646" s="429">
        <v>13.453386</v>
      </c>
      <c r="F26646" s="429">
        <v>91.62098899999998</v>
      </c>
    </row>
    <row r="26647" spans="1:6" x14ac:dyDescent="0.3">
      <c r="A26647" s="336">
        <v>85347</v>
      </c>
      <c r="B26647" s="2" t="s">
        <v>293</v>
      </c>
      <c r="C26647" s="429">
        <v>12.980544999999999</v>
      </c>
      <c r="D26647" s="429">
        <v>4.1199999999999999E-4</v>
      </c>
      <c r="E26647" s="429">
        <v>12.980132999999999</v>
      </c>
      <c r="F26647" s="429">
        <v>93.804837000000006</v>
      </c>
    </row>
    <row r="26648" spans="1:6" x14ac:dyDescent="0.3">
      <c r="A26648" s="336">
        <v>85348</v>
      </c>
      <c r="B26648" s="2" t="s">
        <v>293</v>
      </c>
      <c r="C26648" s="429">
        <v>12.733185000000001</v>
      </c>
      <c r="D26648" s="429">
        <v>6.2189999999999997E-3</v>
      </c>
      <c r="E26648" s="429">
        <v>12.726966000000001</v>
      </c>
      <c r="F26648" s="429">
        <v>86.952299999999994</v>
      </c>
    </row>
    <row r="26649" spans="1:6" x14ac:dyDescent="0.3">
      <c r="A26649" s="336">
        <v>85350</v>
      </c>
      <c r="B26649" s="2" t="s">
        <v>293</v>
      </c>
      <c r="C26649" s="429">
        <v>12.494847</v>
      </c>
      <c r="D26649" s="429">
        <v>9.9999999999999995E-7</v>
      </c>
      <c r="E26649" s="429">
        <v>12.494846000000001</v>
      </c>
      <c r="F26649" s="429">
        <v>95.334511999999989</v>
      </c>
    </row>
    <row r="26650" spans="1:6" x14ac:dyDescent="0.3">
      <c r="A26650" s="336">
        <v>85351</v>
      </c>
      <c r="B26650" s="2" t="s">
        <v>293</v>
      </c>
      <c r="C26650" s="429">
        <v>13.461929</v>
      </c>
      <c r="D26650" s="429">
        <v>1.2282E-2</v>
      </c>
      <c r="E26650" s="429">
        <v>13.449646999999999</v>
      </c>
      <c r="F26650" s="429">
        <v>91.229442000000006</v>
      </c>
    </row>
    <row r="26651" spans="1:6" x14ac:dyDescent="0.3">
      <c r="A26651" s="336">
        <v>85353</v>
      </c>
      <c r="B26651" s="2" t="s">
        <v>293</v>
      </c>
      <c r="C26651" s="429">
        <v>13.555396999999999</v>
      </c>
      <c r="D26651" s="429">
        <v>8.8079999999999999E-3</v>
      </c>
      <c r="E26651" s="429">
        <v>13.546588999999999</v>
      </c>
      <c r="F26651" s="429">
        <v>92.727844000000005</v>
      </c>
    </row>
    <row r="26652" spans="1:6" x14ac:dyDescent="0.3">
      <c r="A26652" s="336">
        <v>85354</v>
      </c>
      <c r="B26652" s="2" t="s">
        <v>293</v>
      </c>
      <c r="C26652" s="429">
        <v>13.338718</v>
      </c>
      <c r="D26652" s="429">
        <v>5.3540000000000003E-3</v>
      </c>
      <c r="E26652" s="429">
        <v>13.333364</v>
      </c>
      <c r="F26652" s="429">
        <v>91.545736000000005</v>
      </c>
    </row>
    <row r="26653" spans="1:6" x14ac:dyDescent="0.3">
      <c r="A26653" s="336">
        <v>85355</v>
      </c>
      <c r="B26653" s="2" t="s">
        <v>293</v>
      </c>
      <c r="C26653" s="429">
        <v>13.509993</v>
      </c>
      <c r="D26653" s="429">
        <v>1.1036000000000001E-2</v>
      </c>
      <c r="E26653" s="429">
        <v>13.498956999999999</v>
      </c>
      <c r="F26653" s="429">
        <v>91.400791000000012</v>
      </c>
    </row>
    <row r="26654" spans="1:6" x14ac:dyDescent="0.3">
      <c r="A26654" s="336">
        <v>85356</v>
      </c>
      <c r="B26654" s="2" t="s">
        <v>293</v>
      </c>
      <c r="C26654" s="429">
        <v>12.702598</v>
      </c>
      <c r="D26654" s="429">
        <v>9.8999999999999994E-5</v>
      </c>
      <c r="E26654" s="429">
        <v>12.702499</v>
      </c>
      <c r="F26654" s="429">
        <v>92.71623000000001</v>
      </c>
    </row>
    <row r="26655" spans="1:6" x14ac:dyDescent="0.3">
      <c r="A26655" s="336">
        <v>85361</v>
      </c>
      <c r="B26655" s="2" t="s">
        <v>293</v>
      </c>
      <c r="C26655" s="429">
        <v>13.027199</v>
      </c>
      <c r="D26655" s="429">
        <v>2.0045E-2</v>
      </c>
      <c r="E26655" s="429">
        <v>13.007154</v>
      </c>
      <c r="F26655" s="429">
        <v>86.244477000000018</v>
      </c>
    </row>
    <row r="26656" spans="1:6" x14ac:dyDescent="0.3">
      <c r="A26656" s="336">
        <v>85362</v>
      </c>
      <c r="B26656" s="2" t="s">
        <v>293</v>
      </c>
      <c r="C26656" s="429">
        <v>10.452147</v>
      </c>
      <c r="D26656" s="429">
        <v>0.134939</v>
      </c>
      <c r="E26656" s="429">
        <v>10.317208000000001</v>
      </c>
      <c r="F26656" s="429">
        <v>58.082654000000012</v>
      </c>
    </row>
    <row r="26657" spans="1:6" x14ac:dyDescent="0.3">
      <c r="A26657" s="336">
        <v>85363</v>
      </c>
      <c r="B26657" s="2" t="s">
        <v>293</v>
      </c>
      <c r="C26657" s="429">
        <v>13.494880999999999</v>
      </c>
      <c r="D26657" s="429">
        <v>1.1114000000000001E-2</v>
      </c>
      <c r="E26657" s="429">
        <v>13.483767</v>
      </c>
      <c r="F26657" s="429">
        <v>91.649309000000002</v>
      </c>
    </row>
    <row r="26658" spans="1:6" x14ac:dyDescent="0.3">
      <c r="A26658" s="336">
        <v>85364</v>
      </c>
      <c r="B26658" s="2" t="s">
        <v>293</v>
      </c>
      <c r="C26658" s="429">
        <v>12.825317</v>
      </c>
      <c r="D26658" s="429">
        <v>9.9999999999999995E-7</v>
      </c>
      <c r="E26658" s="429">
        <v>12.825316000000001</v>
      </c>
      <c r="F26658" s="429">
        <v>96.898837999999998</v>
      </c>
    </row>
    <row r="26659" spans="1:6" x14ac:dyDescent="0.3">
      <c r="A26659" s="336">
        <v>85365</v>
      </c>
      <c r="B26659" s="2" t="s">
        <v>293</v>
      </c>
      <c r="C26659" s="429">
        <v>12.85965</v>
      </c>
      <c r="D26659" s="429">
        <v>3.0000000000000001E-6</v>
      </c>
      <c r="E26659" s="429">
        <v>12.859647000000001</v>
      </c>
      <c r="F26659" s="429">
        <v>96.881092999999993</v>
      </c>
    </row>
    <row r="26660" spans="1:6" x14ac:dyDescent="0.3">
      <c r="A26660" s="336">
        <v>85367</v>
      </c>
      <c r="B26660" s="2" t="s">
        <v>293</v>
      </c>
      <c r="C26660" s="429">
        <v>12.867577000000001</v>
      </c>
      <c r="D26660" s="429">
        <v>7.9999999999999996E-6</v>
      </c>
      <c r="E26660" s="429">
        <v>12.867569000000001</v>
      </c>
      <c r="F26660" s="429">
        <v>96.324987999999976</v>
      </c>
    </row>
    <row r="26661" spans="1:6" x14ac:dyDescent="0.3">
      <c r="A26661" s="336">
        <v>85373</v>
      </c>
      <c r="B26661" s="2" t="s">
        <v>293</v>
      </c>
      <c r="C26661" s="429">
        <v>12.902709</v>
      </c>
      <c r="D26661" s="429">
        <v>3.2814000000000003E-2</v>
      </c>
      <c r="E26661" s="429">
        <v>12.869895</v>
      </c>
      <c r="F26661" s="429">
        <v>83.516309000000021</v>
      </c>
    </row>
    <row r="26662" spans="1:6" x14ac:dyDescent="0.3">
      <c r="A26662" s="336">
        <v>85374</v>
      </c>
      <c r="B26662" s="2" t="s">
        <v>293</v>
      </c>
      <c r="C26662" s="429">
        <v>13.431056</v>
      </c>
      <c r="D26662" s="429">
        <v>1.4326E-2</v>
      </c>
      <c r="E26662" s="429">
        <v>13.416729999999999</v>
      </c>
      <c r="F26662" s="429">
        <v>90.244122000000019</v>
      </c>
    </row>
    <row r="26663" spans="1:6" x14ac:dyDescent="0.3">
      <c r="A26663" s="336">
        <v>85375</v>
      </c>
      <c r="B26663" s="2" t="s">
        <v>293</v>
      </c>
      <c r="C26663" s="429">
        <v>13.388171</v>
      </c>
      <c r="D26663" s="429">
        <v>1.6049999999999998E-2</v>
      </c>
      <c r="E26663" s="429">
        <v>13.372121</v>
      </c>
      <c r="F26663" s="429">
        <v>89.624908000000005</v>
      </c>
    </row>
    <row r="26664" spans="1:6" x14ac:dyDescent="0.3">
      <c r="A26664" s="336">
        <v>85379</v>
      </c>
      <c r="B26664" s="2" t="s">
        <v>293</v>
      </c>
      <c r="C26664" s="429">
        <v>13.517904</v>
      </c>
      <c r="D26664" s="429">
        <v>1.1658E-2</v>
      </c>
      <c r="E26664" s="429">
        <v>13.506245999999999</v>
      </c>
      <c r="F26664" s="429">
        <v>91.383579000000012</v>
      </c>
    </row>
    <row r="26665" spans="1:6" x14ac:dyDescent="0.3">
      <c r="A26665" s="336">
        <v>85381</v>
      </c>
      <c r="B26665" s="2" t="s">
        <v>293</v>
      </c>
      <c r="C26665" s="429">
        <v>13.419824999999999</v>
      </c>
      <c r="D26665" s="429">
        <v>1.363E-2</v>
      </c>
      <c r="E26665" s="429">
        <v>13.406195</v>
      </c>
      <c r="F26665" s="429">
        <v>90.832703000000009</v>
      </c>
    </row>
    <row r="26666" spans="1:6" x14ac:dyDescent="0.3">
      <c r="A26666" s="336">
        <v>85382</v>
      </c>
      <c r="B26666" s="2" t="s">
        <v>293</v>
      </c>
      <c r="C26666" s="429">
        <v>13.393914000000001</v>
      </c>
      <c r="D26666" s="429">
        <v>1.5871E-2</v>
      </c>
      <c r="E26666" s="429">
        <v>13.378043</v>
      </c>
      <c r="F26666" s="429">
        <v>90.01056699999998</v>
      </c>
    </row>
    <row r="26667" spans="1:6" x14ac:dyDescent="0.3">
      <c r="A26667" s="336">
        <v>85383</v>
      </c>
      <c r="B26667" s="2" t="s">
        <v>293</v>
      </c>
      <c r="C26667" s="429">
        <v>13.253938</v>
      </c>
      <c r="D26667" s="429">
        <v>2.2914E-2</v>
      </c>
      <c r="E26667" s="429">
        <v>13.231024</v>
      </c>
      <c r="F26667" s="429">
        <v>87.510194999999996</v>
      </c>
    </row>
    <row r="26668" spans="1:6" x14ac:dyDescent="0.3">
      <c r="A26668" s="336">
        <v>85387</v>
      </c>
      <c r="B26668" s="2" t="s">
        <v>293</v>
      </c>
      <c r="C26668" s="429">
        <v>13.216507</v>
      </c>
      <c r="D26668" s="429">
        <v>1.9456999999999999E-2</v>
      </c>
      <c r="E26668" s="429">
        <v>13.197050000000001</v>
      </c>
      <c r="F26668" s="429">
        <v>87.656511999999992</v>
      </c>
    </row>
    <row r="26669" spans="1:6" x14ac:dyDescent="0.3">
      <c r="A26669" s="336">
        <v>85388</v>
      </c>
      <c r="B26669" s="2" t="s">
        <v>293</v>
      </c>
      <c r="C26669" s="429">
        <v>13.426307</v>
      </c>
      <c r="D26669" s="429">
        <v>1.3537E-2</v>
      </c>
      <c r="E26669" s="429">
        <v>13.41277</v>
      </c>
      <c r="F26669" s="429">
        <v>90.222579999999994</v>
      </c>
    </row>
    <row r="26670" spans="1:6" x14ac:dyDescent="0.3">
      <c r="A26670" s="336">
        <v>85390</v>
      </c>
      <c r="B26670" s="2" t="s">
        <v>293</v>
      </c>
      <c r="C26670" s="429">
        <v>12.551883999999999</v>
      </c>
      <c r="D26670" s="429">
        <v>2.0879000000000002E-2</v>
      </c>
      <c r="E26670" s="429">
        <v>12.531004999999999</v>
      </c>
      <c r="F26670" s="429">
        <v>82.284515000000013</v>
      </c>
    </row>
    <row r="26671" spans="1:6" x14ac:dyDescent="0.3">
      <c r="A26671" s="336">
        <v>85392</v>
      </c>
      <c r="B26671" s="2" t="s">
        <v>293</v>
      </c>
      <c r="C26671" s="429">
        <v>13.566001</v>
      </c>
      <c r="D26671" s="429">
        <v>8.7309999999999992E-3</v>
      </c>
      <c r="E26671" s="429">
        <v>13.557270000000001</v>
      </c>
      <c r="F26671" s="429">
        <v>92.697592</v>
      </c>
    </row>
    <row r="26672" spans="1:6" x14ac:dyDescent="0.3">
      <c r="A26672" s="336">
        <v>85395</v>
      </c>
      <c r="B26672" s="2" t="s">
        <v>293</v>
      </c>
      <c r="C26672" s="429">
        <v>13.592169</v>
      </c>
      <c r="D26672" s="429">
        <v>8.3820000000000006E-3</v>
      </c>
      <c r="E26672" s="429">
        <v>13.583787000000001</v>
      </c>
      <c r="F26672" s="429">
        <v>92.726402999999991</v>
      </c>
    </row>
    <row r="26673" spans="1:6" x14ac:dyDescent="0.3">
      <c r="A26673" s="336">
        <v>85396</v>
      </c>
      <c r="B26673" s="2" t="s">
        <v>293</v>
      </c>
      <c r="C26673" s="429">
        <v>13.207504</v>
      </c>
      <c r="D26673" s="429">
        <v>1.5580999999999999E-2</v>
      </c>
      <c r="E26673" s="429">
        <v>13.191923000000001</v>
      </c>
      <c r="F26673" s="429">
        <v>88.242906999999988</v>
      </c>
    </row>
    <row r="26674" spans="1:6" x14ac:dyDescent="0.3">
      <c r="A26674" s="336">
        <v>85501</v>
      </c>
      <c r="B26674" s="2" t="s">
        <v>293</v>
      </c>
      <c r="C26674" s="429">
        <v>11.069463000000001</v>
      </c>
      <c r="D26674" s="429">
        <v>0.16375999999999999</v>
      </c>
      <c r="E26674" s="429">
        <v>10.905703000000001</v>
      </c>
      <c r="F26674" s="429">
        <v>59.702093000000005</v>
      </c>
    </row>
    <row r="26675" spans="1:6" x14ac:dyDescent="0.3">
      <c r="A26675" s="336">
        <v>85530</v>
      </c>
      <c r="B26675" s="2" t="s">
        <v>293</v>
      </c>
      <c r="C26675" s="429">
        <v>11.297114000000001</v>
      </c>
      <c r="D26675" s="429">
        <v>0.192186</v>
      </c>
      <c r="E26675" s="429">
        <v>11.104928000000001</v>
      </c>
      <c r="F26675" s="429">
        <v>64.621508000000006</v>
      </c>
    </row>
    <row r="26676" spans="1:6" x14ac:dyDescent="0.3">
      <c r="A26676" s="336">
        <v>85533</v>
      </c>
      <c r="B26676" s="2" t="s">
        <v>293</v>
      </c>
      <c r="C26676" s="429">
        <v>9.5579619999999998</v>
      </c>
      <c r="D26676" s="429">
        <v>0.41019800000000001</v>
      </c>
      <c r="E26676" s="429">
        <v>9.1477640000000005</v>
      </c>
      <c r="F26676" s="429">
        <v>50.18236799999999</v>
      </c>
    </row>
    <row r="26677" spans="1:6" x14ac:dyDescent="0.3">
      <c r="A26677" s="336">
        <v>85534</v>
      </c>
      <c r="B26677" s="2" t="s">
        <v>293</v>
      </c>
      <c r="C26677" s="429">
        <v>10.950965</v>
      </c>
      <c r="D26677" s="429">
        <v>0.27662900000000001</v>
      </c>
      <c r="E26677" s="429">
        <v>10.674336</v>
      </c>
      <c r="F26677" s="429">
        <v>64.096543000000011</v>
      </c>
    </row>
    <row r="26678" spans="1:6" x14ac:dyDescent="0.3">
      <c r="A26678" s="336">
        <v>85535</v>
      </c>
      <c r="B26678" s="2" t="s">
        <v>293</v>
      </c>
      <c r="C26678" s="429">
        <v>11.714164</v>
      </c>
      <c r="D26678" s="429">
        <v>0.177233</v>
      </c>
      <c r="E26678" s="429">
        <v>11.536931000000001</v>
      </c>
      <c r="F26678" s="429">
        <v>69.696883</v>
      </c>
    </row>
    <row r="26679" spans="1:6" x14ac:dyDescent="0.3">
      <c r="A26679" s="336">
        <v>85539</v>
      </c>
      <c r="B26679" s="2" t="s">
        <v>293</v>
      </c>
      <c r="C26679" s="429">
        <v>11.453588</v>
      </c>
      <c r="D26679" s="429">
        <v>0.11858299999999999</v>
      </c>
      <c r="E26679" s="429">
        <v>11.335005000000001</v>
      </c>
      <c r="F26679" s="429">
        <v>62.823090999999998</v>
      </c>
    </row>
    <row r="26680" spans="1:6" x14ac:dyDescent="0.3">
      <c r="A26680" s="336">
        <v>85540</v>
      </c>
      <c r="B26680" s="2" t="s">
        <v>293</v>
      </c>
      <c r="C26680" s="429">
        <v>10.848433</v>
      </c>
      <c r="D26680" s="429">
        <v>0.28039199999999997</v>
      </c>
      <c r="E26680" s="429">
        <v>10.568041000000001</v>
      </c>
      <c r="F26680" s="429">
        <v>62.797546000000011</v>
      </c>
    </row>
    <row r="26681" spans="1:6" x14ac:dyDescent="0.3">
      <c r="A26681" s="336">
        <v>85541</v>
      </c>
      <c r="B26681" s="2" t="s">
        <v>293</v>
      </c>
      <c r="C26681" s="429">
        <v>10.55683</v>
      </c>
      <c r="D26681" s="429">
        <v>0.17533699999999999</v>
      </c>
      <c r="E26681" s="429">
        <v>10.381492999999999</v>
      </c>
      <c r="F26681" s="429">
        <v>54.200537000000018</v>
      </c>
    </row>
    <row r="26682" spans="1:6" x14ac:dyDescent="0.3">
      <c r="A26682" s="336">
        <v>85542</v>
      </c>
      <c r="B26682" s="2" t="s">
        <v>293</v>
      </c>
      <c r="C26682" s="429">
        <v>10.534284</v>
      </c>
      <c r="D26682" s="429">
        <v>0.236096</v>
      </c>
      <c r="E26682" s="429">
        <v>10.298188</v>
      </c>
      <c r="F26682" s="429">
        <v>55.527574000000001</v>
      </c>
    </row>
    <row r="26683" spans="1:6" x14ac:dyDescent="0.3">
      <c r="A26683" s="336">
        <v>85543</v>
      </c>
      <c r="B26683" s="2" t="s">
        <v>293</v>
      </c>
      <c r="C26683" s="429">
        <v>11.199206999999999</v>
      </c>
      <c r="D26683" s="429">
        <v>0.22472900000000001</v>
      </c>
      <c r="E26683" s="429">
        <v>10.974478</v>
      </c>
      <c r="F26683" s="429">
        <v>64.670277999999996</v>
      </c>
    </row>
    <row r="26684" spans="1:6" x14ac:dyDescent="0.3">
      <c r="A26684" s="336">
        <v>85544</v>
      </c>
      <c r="B26684" s="2" t="s">
        <v>293</v>
      </c>
      <c r="C26684" s="429">
        <v>9.6488340000000008</v>
      </c>
      <c r="D26684" s="429">
        <v>0.207036</v>
      </c>
      <c r="E26684" s="429">
        <v>9.4417980000000004</v>
      </c>
      <c r="F26684" s="429">
        <v>45.855674999999998</v>
      </c>
    </row>
    <row r="26685" spans="1:6" x14ac:dyDescent="0.3">
      <c r="A26685" s="336">
        <v>85545</v>
      </c>
      <c r="B26685" s="2" t="s">
        <v>293</v>
      </c>
      <c r="C26685" s="429">
        <v>11.68962</v>
      </c>
      <c r="D26685" s="429">
        <v>0.110636</v>
      </c>
      <c r="E26685" s="429">
        <v>11.578984</v>
      </c>
      <c r="F26685" s="429">
        <v>64.762888000000018</v>
      </c>
    </row>
    <row r="26686" spans="1:6" x14ac:dyDescent="0.3">
      <c r="A26686" s="336">
        <v>85546</v>
      </c>
      <c r="B26686" s="2" t="s">
        <v>293</v>
      </c>
      <c r="C26686" s="429">
        <v>11.257766999999999</v>
      </c>
      <c r="D26686" s="429">
        <v>0.23317199999999999</v>
      </c>
      <c r="E26686" s="429">
        <v>11.024595</v>
      </c>
      <c r="F26686" s="429">
        <v>67.277428999999998</v>
      </c>
    </row>
    <row r="26687" spans="1:6" x14ac:dyDescent="0.3">
      <c r="A26687" s="336">
        <v>85550</v>
      </c>
      <c r="B26687" s="2" t="s">
        <v>293</v>
      </c>
      <c r="C26687" s="429">
        <v>10.220554999999999</v>
      </c>
      <c r="D26687" s="429">
        <v>0.32512400000000002</v>
      </c>
      <c r="E26687" s="429">
        <v>9.8954309999999985</v>
      </c>
      <c r="F26687" s="429">
        <v>54.638441999999998</v>
      </c>
    </row>
    <row r="26688" spans="1:6" x14ac:dyDescent="0.3">
      <c r="A26688" s="336">
        <v>85552</v>
      </c>
      <c r="B26688" s="2" t="s">
        <v>293</v>
      </c>
      <c r="C26688" s="429">
        <v>10.636964000000001</v>
      </c>
      <c r="D26688" s="429">
        <v>0.31270799999999999</v>
      </c>
      <c r="E26688" s="429">
        <v>10.324256</v>
      </c>
      <c r="F26688" s="429">
        <v>60.242695999999995</v>
      </c>
    </row>
    <row r="26689" spans="1:6" x14ac:dyDescent="0.3">
      <c r="A26689" s="336">
        <v>85602</v>
      </c>
      <c r="B26689" s="2" t="s">
        <v>293</v>
      </c>
      <c r="C26689" s="429">
        <v>10.692603999999999</v>
      </c>
      <c r="D26689" s="429">
        <v>0.230076</v>
      </c>
      <c r="E26689" s="429">
        <v>10.462527999999999</v>
      </c>
      <c r="F26689" s="429">
        <v>61.823070999999999</v>
      </c>
    </row>
    <row r="26690" spans="1:6" x14ac:dyDescent="0.3">
      <c r="A26690" s="336">
        <v>85603</v>
      </c>
      <c r="B26690" s="2" t="s">
        <v>293</v>
      </c>
      <c r="C26690" s="429">
        <v>10.122071</v>
      </c>
      <c r="D26690" s="429">
        <v>0.35695199999999999</v>
      </c>
      <c r="E26690" s="429">
        <v>9.7651190000000003</v>
      </c>
      <c r="F26690" s="429">
        <v>58.193767999999992</v>
      </c>
    </row>
    <row r="26691" spans="1:6" x14ac:dyDescent="0.3">
      <c r="A26691" s="336">
        <v>85606</v>
      </c>
      <c r="B26691" s="2" t="s">
        <v>293</v>
      </c>
      <c r="C26691" s="429">
        <v>10.549372999999999</v>
      </c>
      <c r="D26691" s="429">
        <v>0.27400000000000002</v>
      </c>
      <c r="E26691" s="429">
        <v>10.275372999999998</v>
      </c>
      <c r="F26691" s="429">
        <v>61.561626999999994</v>
      </c>
    </row>
    <row r="26692" spans="1:6" x14ac:dyDescent="0.3">
      <c r="A26692" s="336">
        <v>85607</v>
      </c>
      <c r="B26692" s="2" t="s">
        <v>293</v>
      </c>
      <c r="C26692" s="429">
        <v>10.475531</v>
      </c>
      <c r="D26692" s="429">
        <v>0.31790000000000002</v>
      </c>
      <c r="E26692" s="429">
        <v>10.157631</v>
      </c>
      <c r="F26692" s="429">
        <v>62.144768999999997</v>
      </c>
    </row>
    <row r="26693" spans="1:6" x14ac:dyDescent="0.3">
      <c r="A26693" s="336">
        <v>85610</v>
      </c>
      <c r="B26693" s="2" t="s">
        <v>293</v>
      </c>
      <c r="C26693" s="429">
        <v>10.158389</v>
      </c>
      <c r="D26693" s="429">
        <v>0.36120000000000002</v>
      </c>
      <c r="E26693" s="429">
        <v>9.7971889999999995</v>
      </c>
      <c r="F26693" s="429">
        <v>58.268963999999983</v>
      </c>
    </row>
    <row r="26694" spans="1:6" x14ac:dyDescent="0.3">
      <c r="A26694" s="336">
        <v>85611</v>
      </c>
      <c r="B26694" s="2" t="s">
        <v>293</v>
      </c>
      <c r="C26694" s="429">
        <v>9.5957000000000008</v>
      </c>
      <c r="D26694" s="429">
        <v>0.32265300000000002</v>
      </c>
      <c r="E26694" s="429">
        <v>9.273047</v>
      </c>
      <c r="F26694" s="429">
        <v>51.457695000000008</v>
      </c>
    </row>
    <row r="26695" spans="1:6" x14ac:dyDescent="0.3">
      <c r="A26695" s="336">
        <v>85613</v>
      </c>
      <c r="B26695" s="2" t="s">
        <v>293</v>
      </c>
      <c r="C26695" s="429">
        <v>9.6727980000000002</v>
      </c>
      <c r="D26695" s="429">
        <v>0.32241500000000001</v>
      </c>
      <c r="E26695" s="429">
        <v>9.3503830000000008</v>
      </c>
      <c r="F26695" s="429">
        <v>52.531494000000002</v>
      </c>
    </row>
    <row r="26696" spans="1:6" x14ac:dyDescent="0.3">
      <c r="A26696" s="336">
        <v>85614</v>
      </c>
      <c r="B26696" s="2" t="s">
        <v>293</v>
      </c>
      <c r="C26696" s="429">
        <v>11.117148</v>
      </c>
      <c r="D26696" s="429">
        <v>0.16656699999999999</v>
      </c>
      <c r="E26696" s="429">
        <v>10.950581</v>
      </c>
      <c r="F26696" s="429">
        <v>66.780942999999994</v>
      </c>
    </row>
    <row r="26697" spans="1:6" x14ac:dyDescent="0.3">
      <c r="A26697" s="336">
        <v>85615</v>
      </c>
      <c r="B26697" s="2" t="s">
        <v>293</v>
      </c>
      <c r="C26697" s="429">
        <v>9.6757310000000007</v>
      </c>
      <c r="D26697" s="429">
        <v>0.399482</v>
      </c>
      <c r="E26697" s="429">
        <v>9.276249</v>
      </c>
      <c r="F26697" s="429">
        <v>53.085476</v>
      </c>
    </row>
    <row r="26698" spans="1:6" x14ac:dyDescent="0.3">
      <c r="A26698" s="336">
        <v>85616</v>
      </c>
      <c r="B26698" s="2" t="s">
        <v>293</v>
      </c>
      <c r="C26698" s="429">
        <v>10.124426</v>
      </c>
      <c r="D26698" s="429">
        <v>0.27030199999999999</v>
      </c>
      <c r="E26698" s="429">
        <v>9.8541240000000005</v>
      </c>
      <c r="F26698" s="429">
        <v>57.261329999999994</v>
      </c>
    </row>
    <row r="26699" spans="1:6" x14ac:dyDescent="0.3">
      <c r="A26699" s="336">
        <v>85617</v>
      </c>
      <c r="B26699" s="2" t="s">
        <v>293</v>
      </c>
      <c r="C26699" s="429">
        <v>10.526308</v>
      </c>
      <c r="D26699" s="429">
        <v>0.29348999999999997</v>
      </c>
      <c r="E26699" s="429">
        <v>10.232818</v>
      </c>
      <c r="F26699" s="429">
        <v>62.295380999999999</v>
      </c>
    </row>
    <row r="26700" spans="1:6" x14ac:dyDescent="0.3">
      <c r="A26700" s="336">
        <v>85618</v>
      </c>
      <c r="B26700" s="2" t="s">
        <v>293</v>
      </c>
      <c r="C26700" s="429">
        <v>11.691784</v>
      </c>
      <c r="D26700" s="429">
        <v>0.126974</v>
      </c>
      <c r="E26700" s="429">
        <v>11.56481</v>
      </c>
      <c r="F26700" s="429">
        <v>68.309962999999996</v>
      </c>
    </row>
    <row r="26701" spans="1:6" x14ac:dyDescent="0.3">
      <c r="A26701" s="336">
        <v>85619</v>
      </c>
      <c r="B26701" s="2" t="s">
        <v>293</v>
      </c>
      <c r="C26701" s="429">
        <v>10.565704999999999</v>
      </c>
      <c r="D26701" s="429">
        <v>0.24318999999999999</v>
      </c>
      <c r="E26701" s="429">
        <v>10.322514999999999</v>
      </c>
      <c r="F26701" s="429">
        <v>57.649053000000002</v>
      </c>
    </row>
    <row r="26702" spans="1:6" x14ac:dyDescent="0.3">
      <c r="A26702" s="336">
        <v>85621</v>
      </c>
      <c r="B26702" s="2" t="s">
        <v>293</v>
      </c>
      <c r="C26702" s="429">
        <v>10.053647</v>
      </c>
      <c r="D26702" s="429">
        <v>0.249447</v>
      </c>
      <c r="E26702" s="429">
        <v>9.8041999999999998</v>
      </c>
      <c r="F26702" s="429">
        <v>56.719497999999994</v>
      </c>
    </row>
    <row r="26703" spans="1:6" x14ac:dyDescent="0.3">
      <c r="A26703" s="336">
        <v>85622</v>
      </c>
      <c r="B26703" s="2" t="s">
        <v>293</v>
      </c>
      <c r="C26703" s="429">
        <v>11.118620999999999</v>
      </c>
      <c r="D26703" s="429">
        <v>0.162656</v>
      </c>
      <c r="E26703" s="429">
        <v>10.955964999999999</v>
      </c>
      <c r="F26703" s="429">
        <v>66.882361999999986</v>
      </c>
    </row>
    <row r="26704" spans="1:6" x14ac:dyDescent="0.3">
      <c r="A26704" s="336">
        <v>85623</v>
      </c>
      <c r="B26704" s="2" t="s">
        <v>293</v>
      </c>
      <c r="C26704" s="429">
        <v>11.107635</v>
      </c>
      <c r="D26704" s="429">
        <v>0.16173799999999999</v>
      </c>
      <c r="E26704" s="429">
        <v>10.945897</v>
      </c>
      <c r="F26704" s="429">
        <v>61.259432999999994</v>
      </c>
    </row>
    <row r="26705" spans="1:6" x14ac:dyDescent="0.3">
      <c r="A26705" s="336">
        <v>85624</v>
      </c>
      <c r="B26705" s="2" t="s">
        <v>293</v>
      </c>
      <c r="C26705" s="429">
        <v>9.5206959999999992</v>
      </c>
      <c r="D26705" s="429">
        <v>0.34583700000000001</v>
      </c>
      <c r="E26705" s="429">
        <v>9.1748589999999997</v>
      </c>
      <c r="F26705" s="429">
        <v>50.875612000000004</v>
      </c>
    </row>
    <row r="26706" spans="1:6" x14ac:dyDescent="0.3">
      <c r="A26706" s="336">
        <v>85625</v>
      </c>
      <c r="B26706" s="2" t="s">
        <v>293</v>
      </c>
      <c r="C26706" s="429">
        <v>10.452483000000001</v>
      </c>
      <c r="D26706" s="429">
        <v>0.30781900000000001</v>
      </c>
      <c r="E26706" s="429">
        <v>10.144664000000001</v>
      </c>
      <c r="F26706" s="429">
        <v>60.693892999999996</v>
      </c>
    </row>
    <row r="26707" spans="1:6" x14ac:dyDescent="0.3">
      <c r="A26707" s="336">
        <v>85629</v>
      </c>
      <c r="B26707" s="2" t="s">
        <v>293</v>
      </c>
      <c r="C26707" s="429">
        <v>11.627098999999999</v>
      </c>
      <c r="D26707" s="429">
        <v>0.139677</v>
      </c>
      <c r="E26707" s="429">
        <v>11.487421999999999</v>
      </c>
      <c r="F26707" s="429">
        <v>71.979475999999991</v>
      </c>
    </row>
    <row r="26708" spans="1:6" x14ac:dyDescent="0.3">
      <c r="A26708" s="336">
        <v>85630</v>
      </c>
      <c r="B26708" s="2" t="s">
        <v>293</v>
      </c>
      <c r="C26708" s="429">
        <v>10.396547</v>
      </c>
      <c r="D26708" s="429">
        <v>0.26402999999999999</v>
      </c>
      <c r="E26708" s="429">
        <v>10.132517</v>
      </c>
      <c r="F26708" s="429">
        <v>59.919165</v>
      </c>
    </row>
    <row r="26709" spans="1:6" x14ac:dyDescent="0.3">
      <c r="A26709" s="336">
        <v>85631</v>
      </c>
      <c r="B26709" s="2" t="s">
        <v>293</v>
      </c>
      <c r="C26709" s="429">
        <v>11.735393999999999</v>
      </c>
      <c r="D26709" s="429">
        <v>0.12545300000000001</v>
      </c>
      <c r="E26709" s="429">
        <v>11.609940999999999</v>
      </c>
      <c r="F26709" s="429">
        <v>68.627563000000009</v>
      </c>
    </row>
    <row r="26710" spans="1:6" x14ac:dyDescent="0.3">
      <c r="A26710" s="336">
        <v>85632</v>
      </c>
      <c r="B26710" s="2" t="s">
        <v>293</v>
      </c>
      <c r="C26710" s="429">
        <v>10.719860000000001</v>
      </c>
      <c r="D26710" s="429">
        <v>0.28653099999999998</v>
      </c>
      <c r="E26710" s="429">
        <v>10.433329000000001</v>
      </c>
      <c r="F26710" s="429">
        <v>63.285648000000002</v>
      </c>
    </row>
    <row r="26711" spans="1:6" x14ac:dyDescent="0.3">
      <c r="A26711" s="336">
        <v>85634</v>
      </c>
      <c r="B26711" s="2" t="s">
        <v>293</v>
      </c>
      <c r="C26711" s="429">
        <v>12.082397</v>
      </c>
      <c r="D26711" s="429">
        <v>4.2320999999999998E-2</v>
      </c>
      <c r="E26711" s="429">
        <v>12.040076000000001</v>
      </c>
      <c r="F26711" s="429">
        <v>79.892244000000005</v>
      </c>
    </row>
    <row r="26712" spans="1:6" x14ac:dyDescent="0.3">
      <c r="A26712" s="336">
        <v>85635</v>
      </c>
      <c r="B26712" s="2" t="s">
        <v>293</v>
      </c>
      <c r="C26712" s="429">
        <v>10.280575000000001</v>
      </c>
      <c r="D26712" s="429">
        <v>0.26833200000000001</v>
      </c>
      <c r="E26712" s="429">
        <v>10.012243000000002</v>
      </c>
      <c r="F26712" s="429">
        <v>59.526527999999999</v>
      </c>
    </row>
    <row r="26713" spans="1:6" x14ac:dyDescent="0.3">
      <c r="A26713" s="336">
        <v>85637</v>
      </c>
      <c r="B26713" s="2" t="s">
        <v>293</v>
      </c>
      <c r="C26713" s="429">
        <v>9.7967759999999995</v>
      </c>
      <c r="D26713" s="429">
        <v>0.28256100000000001</v>
      </c>
      <c r="E26713" s="429">
        <v>9.5142150000000001</v>
      </c>
      <c r="F26713" s="429">
        <v>53.417177000000009</v>
      </c>
    </row>
    <row r="26714" spans="1:6" x14ac:dyDescent="0.3">
      <c r="A26714" s="336">
        <v>85638</v>
      </c>
      <c r="B26714" s="2" t="s">
        <v>293</v>
      </c>
      <c r="C26714" s="429">
        <v>10.389445</v>
      </c>
      <c r="D26714" s="429">
        <v>0.28891699999999998</v>
      </c>
      <c r="E26714" s="429">
        <v>10.100528000000001</v>
      </c>
      <c r="F26714" s="429">
        <v>60.207841000000009</v>
      </c>
    </row>
    <row r="26715" spans="1:6" x14ac:dyDescent="0.3">
      <c r="A26715" s="336">
        <v>85640</v>
      </c>
      <c r="B26715" s="2" t="s">
        <v>293</v>
      </c>
      <c r="C26715" s="429">
        <v>10.255322</v>
      </c>
      <c r="D26715" s="429">
        <v>0.224771</v>
      </c>
      <c r="E26715" s="429">
        <v>10.030550999999999</v>
      </c>
      <c r="F26715" s="429">
        <v>58.14537099999999</v>
      </c>
    </row>
    <row r="26716" spans="1:6" x14ac:dyDescent="0.3">
      <c r="A26716" s="336">
        <v>85641</v>
      </c>
      <c r="B26716" s="2" t="s">
        <v>293</v>
      </c>
      <c r="C26716" s="429">
        <v>10.53459</v>
      </c>
      <c r="D26716" s="429">
        <v>0.223022</v>
      </c>
      <c r="E26716" s="429">
        <v>10.311567999999999</v>
      </c>
      <c r="F26716" s="429">
        <v>60.409229000000018</v>
      </c>
    </row>
    <row r="26717" spans="1:6" x14ac:dyDescent="0.3">
      <c r="A26717" s="336">
        <v>85643</v>
      </c>
      <c r="B26717" s="2" t="s">
        <v>293</v>
      </c>
      <c r="C26717" s="429">
        <v>10.50479</v>
      </c>
      <c r="D26717" s="429">
        <v>0.28902299999999997</v>
      </c>
      <c r="E26717" s="429">
        <v>10.215767</v>
      </c>
      <c r="F26717" s="429">
        <v>59.739005999999996</v>
      </c>
    </row>
    <row r="26718" spans="1:6" x14ac:dyDescent="0.3">
      <c r="A26718" s="336">
        <v>85645</v>
      </c>
      <c r="B26718" s="2" t="s">
        <v>293</v>
      </c>
      <c r="C26718" s="429">
        <v>10.688637999999999</v>
      </c>
      <c r="D26718" s="429">
        <v>0.18385899999999999</v>
      </c>
      <c r="E26718" s="429">
        <v>10.504778999999999</v>
      </c>
      <c r="F26718" s="429">
        <v>62.850421999999995</v>
      </c>
    </row>
    <row r="26719" spans="1:6" x14ac:dyDescent="0.3">
      <c r="A26719" s="336">
        <v>85648</v>
      </c>
      <c r="B26719" s="2" t="s">
        <v>293</v>
      </c>
      <c r="C26719" s="429">
        <v>10.265684</v>
      </c>
      <c r="D26719" s="429">
        <v>0.21690200000000001</v>
      </c>
      <c r="E26719" s="429">
        <v>10.048782000000001</v>
      </c>
      <c r="F26719" s="429">
        <v>58.718461000000005</v>
      </c>
    </row>
    <row r="26720" spans="1:6" x14ac:dyDescent="0.3">
      <c r="A26720" s="336">
        <v>85650</v>
      </c>
      <c r="B26720" s="2" t="s">
        <v>293</v>
      </c>
      <c r="C26720" s="429">
        <v>9.7845770000000005</v>
      </c>
      <c r="D26720" s="429">
        <v>0.35467199999999999</v>
      </c>
      <c r="E26720" s="429">
        <v>9.4299049999999998</v>
      </c>
      <c r="F26720" s="429">
        <v>54.126339000000002</v>
      </c>
    </row>
    <row r="26721" spans="1:6" x14ac:dyDescent="0.3">
      <c r="A26721" s="336">
        <v>85653</v>
      </c>
      <c r="B26721" s="2" t="s">
        <v>293</v>
      </c>
      <c r="C26721" s="429">
        <v>12.740043999999999</v>
      </c>
      <c r="D26721" s="429">
        <v>5.9818000000000003E-2</v>
      </c>
      <c r="E26721" s="429">
        <v>12.680225999999999</v>
      </c>
      <c r="F26721" s="429">
        <v>82.818691000000001</v>
      </c>
    </row>
    <row r="26722" spans="1:6" x14ac:dyDescent="0.3">
      <c r="A26722" s="336">
        <v>85658</v>
      </c>
      <c r="B26722" s="2" t="s">
        <v>293</v>
      </c>
      <c r="C26722" s="429">
        <v>12.537341</v>
      </c>
      <c r="D26722" s="429">
        <v>8.2848000000000005E-2</v>
      </c>
      <c r="E26722" s="429">
        <v>12.454492999999999</v>
      </c>
      <c r="F26722" s="429">
        <v>78.789063999999996</v>
      </c>
    </row>
    <row r="26723" spans="1:6" x14ac:dyDescent="0.3">
      <c r="A26723" s="336">
        <v>85701</v>
      </c>
      <c r="B26723" s="2" t="s">
        <v>293</v>
      </c>
      <c r="C26723" s="429">
        <v>12.451161000000001</v>
      </c>
      <c r="D26723" s="429">
        <v>0.107154</v>
      </c>
      <c r="E26723" s="429">
        <v>12.344007000000001</v>
      </c>
      <c r="F26723" s="429">
        <v>79.994697999999985</v>
      </c>
    </row>
    <row r="26724" spans="1:6" x14ac:dyDescent="0.3">
      <c r="A26724" s="336">
        <v>85704</v>
      </c>
      <c r="B26724" s="2" t="s">
        <v>293</v>
      </c>
      <c r="C26724" s="429">
        <v>12.192436000000001</v>
      </c>
      <c r="D26724" s="429">
        <v>0.11455899999999999</v>
      </c>
      <c r="E26724" s="429">
        <v>12.077877000000001</v>
      </c>
      <c r="F26724" s="429">
        <v>76.078457999999998</v>
      </c>
    </row>
    <row r="26725" spans="1:6" x14ac:dyDescent="0.3">
      <c r="A26725" s="336">
        <v>85705</v>
      </c>
      <c r="B26725" s="2" t="s">
        <v>293</v>
      </c>
      <c r="C26725" s="429">
        <v>12.419727</v>
      </c>
      <c r="D26725" s="429">
        <v>0.10743999999999999</v>
      </c>
      <c r="E26725" s="429">
        <v>12.312287</v>
      </c>
      <c r="F26725" s="429">
        <v>79.190009000000003</v>
      </c>
    </row>
    <row r="26726" spans="1:6" x14ac:dyDescent="0.3">
      <c r="A26726" s="336">
        <v>85706</v>
      </c>
      <c r="B26726" s="2" t="s">
        <v>293</v>
      </c>
      <c r="C26726" s="429">
        <v>12.310736</v>
      </c>
      <c r="D26726" s="429">
        <v>0.110412</v>
      </c>
      <c r="E26726" s="429">
        <v>12.200324</v>
      </c>
      <c r="F26726" s="429">
        <v>79.160077999999999</v>
      </c>
    </row>
    <row r="26727" spans="1:6" x14ac:dyDescent="0.3">
      <c r="A26727" s="336">
        <v>85707</v>
      </c>
      <c r="B26727" s="2" t="s">
        <v>293</v>
      </c>
      <c r="C26727" s="429">
        <v>12.074752999999999</v>
      </c>
      <c r="D26727" s="429">
        <v>0.121004</v>
      </c>
      <c r="E26727" s="429">
        <v>11.953749</v>
      </c>
      <c r="F26727" s="429">
        <v>76.742318000000012</v>
      </c>
    </row>
    <row r="26728" spans="1:6" x14ac:dyDescent="0.3">
      <c r="A26728" s="336">
        <v>85708</v>
      </c>
      <c r="B26728" s="2" t="s">
        <v>293</v>
      </c>
      <c r="C26728" s="429">
        <v>12.233572000000001</v>
      </c>
      <c r="D26728" s="429">
        <v>0.115491</v>
      </c>
      <c r="E26728" s="429">
        <v>12.118081</v>
      </c>
      <c r="F26728" s="429">
        <v>78.232951</v>
      </c>
    </row>
    <row r="26729" spans="1:6" x14ac:dyDescent="0.3">
      <c r="A26729" s="336">
        <v>85709</v>
      </c>
      <c r="B26729" s="2" t="s">
        <v>293</v>
      </c>
      <c r="C26729" s="429">
        <v>12.425514</v>
      </c>
      <c r="D26729" s="429">
        <v>0.10636</v>
      </c>
      <c r="E26729" s="429">
        <v>12.319153999999999</v>
      </c>
      <c r="F26729" s="429">
        <v>79.586287999999996</v>
      </c>
    </row>
    <row r="26730" spans="1:6" x14ac:dyDescent="0.3">
      <c r="A26730" s="336">
        <v>85710</v>
      </c>
      <c r="B26730" s="2" t="s">
        <v>293</v>
      </c>
      <c r="C26730" s="429">
        <v>12.086698999999999</v>
      </c>
      <c r="D26730" s="429">
        <v>0.12138</v>
      </c>
      <c r="E26730" s="429">
        <v>11.965318999999999</v>
      </c>
      <c r="F26730" s="429">
        <v>76.627340000000004</v>
      </c>
    </row>
    <row r="26731" spans="1:6" x14ac:dyDescent="0.3">
      <c r="A26731" s="336">
        <v>85711</v>
      </c>
      <c r="B26731" s="2" t="s">
        <v>293</v>
      </c>
      <c r="C26731" s="429">
        <v>12.359366</v>
      </c>
      <c r="D26731" s="429">
        <v>0.11229</v>
      </c>
      <c r="E26731" s="429">
        <v>12.247076</v>
      </c>
      <c r="F26731" s="429">
        <v>79.266595999999993</v>
      </c>
    </row>
    <row r="26732" spans="1:6" x14ac:dyDescent="0.3">
      <c r="A26732" s="336">
        <v>85712</v>
      </c>
      <c r="B26732" s="2" t="s">
        <v>293</v>
      </c>
      <c r="C26732" s="429">
        <v>12.392144</v>
      </c>
      <c r="D26732" s="429">
        <v>0.11336499999999999</v>
      </c>
      <c r="E26732" s="429">
        <v>12.278779</v>
      </c>
      <c r="F26732" s="429">
        <v>79.233380000000011</v>
      </c>
    </row>
    <row r="26733" spans="1:6" x14ac:dyDescent="0.3">
      <c r="A26733" s="336">
        <v>85713</v>
      </c>
      <c r="B26733" s="2" t="s">
        <v>293</v>
      </c>
      <c r="C26733" s="429">
        <v>12.372885</v>
      </c>
      <c r="D26733" s="429">
        <v>0.10777399999999999</v>
      </c>
      <c r="E26733" s="429">
        <v>12.265111000000001</v>
      </c>
      <c r="F26733" s="429">
        <v>79.273896000000008</v>
      </c>
    </row>
    <row r="26734" spans="1:6" x14ac:dyDescent="0.3">
      <c r="A26734" s="336">
        <v>85714</v>
      </c>
      <c r="B26734" s="2" t="s">
        <v>293</v>
      </c>
      <c r="C26734" s="429">
        <v>12.370841</v>
      </c>
      <c r="D26734" s="429">
        <v>0.109017</v>
      </c>
      <c r="E26734" s="429">
        <v>12.261824000000001</v>
      </c>
      <c r="F26734" s="429">
        <v>79.588235999999995</v>
      </c>
    </row>
    <row r="26735" spans="1:6" x14ac:dyDescent="0.3">
      <c r="A26735" s="336">
        <v>85715</v>
      </c>
      <c r="B26735" s="2" t="s">
        <v>293</v>
      </c>
      <c r="C26735" s="429">
        <v>12.12548</v>
      </c>
      <c r="D26735" s="429">
        <v>0.12191399999999999</v>
      </c>
      <c r="E26735" s="429">
        <v>12.003565999999999</v>
      </c>
      <c r="F26735" s="429">
        <v>76.783985999999999</v>
      </c>
    </row>
    <row r="26736" spans="1:6" x14ac:dyDescent="0.3">
      <c r="A26736" s="336">
        <v>85716</v>
      </c>
      <c r="B26736" s="2" t="s">
        <v>293</v>
      </c>
      <c r="C26736" s="429">
        <v>12.502829</v>
      </c>
      <c r="D26736" s="429">
        <v>0.108138</v>
      </c>
      <c r="E26736" s="429">
        <v>12.394691</v>
      </c>
      <c r="F26736" s="429">
        <v>80.373130000000003</v>
      </c>
    </row>
    <row r="26737" spans="1:6" x14ac:dyDescent="0.3">
      <c r="A26737" s="336">
        <v>85718</v>
      </c>
      <c r="B26737" s="2" t="s">
        <v>293</v>
      </c>
      <c r="C26737" s="429">
        <v>12.124525999999999</v>
      </c>
      <c r="D26737" s="429">
        <v>0.12365</v>
      </c>
      <c r="E26737" s="429">
        <v>12.000876</v>
      </c>
      <c r="F26737" s="429">
        <v>75.589883000000015</v>
      </c>
    </row>
    <row r="26738" spans="1:6" x14ac:dyDescent="0.3">
      <c r="A26738" s="336">
        <v>85719</v>
      </c>
      <c r="B26738" s="2" t="s">
        <v>293</v>
      </c>
      <c r="C26738" s="429">
        <v>12.469366000000001</v>
      </c>
      <c r="D26738" s="429">
        <v>0.108097</v>
      </c>
      <c r="E26738" s="429">
        <v>12.361269</v>
      </c>
      <c r="F26738" s="429">
        <v>79.944802999999993</v>
      </c>
    </row>
    <row r="26739" spans="1:6" x14ac:dyDescent="0.3">
      <c r="A26739" s="336">
        <v>85721</v>
      </c>
      <c r="B26739" s="2" t="s">
        <v>293</v>
      </c>
      <c r="C26739" s="429">
        <v>12.500761000000001</v>
      </c>
      <c r="D26739" s="429">
        <v>0.10687099999999999</v>
      </c>
      <c r="E26739" s="429">
        <v>12.393890000000001</v>
      </c>
      <c r="F26739" s="429">
        <v>80.447404000000006</v>
      </c>
    </row>
    <row r="26740" spans="1:6" x14ac:dyDescent="0.3">
      <c r="A26740" s="336">
        <v>85730</v>
      </c>
      <c r="B26740" s="2" t="s">
        <v>293</v>
      </c>
      <c r="C26740" s="429">
        <v>11.917583</v>
      </c>
      <c r="D26740" s="429">
        <v>0.12717400000000001</v>
      </c>
      <c r="E26740" s="429">
        <v>11.790409</v>
      </c>
      <c r="F26740" s="429">
        <v>75.068050999999997</v>
      </c>
    </row>
    <row r="26741" spans="1:6" x14ac:dyDescent="0.3">
      <c r="A26741" s="336">
        <v>85735</v>
      </c>
      <c r="B26741" s="2" t="s">
        <v>293</v>
      </c>
      <c r="C26741" s="429">
        <v>12.108586000000001</v>
      </c>
      <c r="D26741" s="429">
        <v>9.7978999999999997E-2</v>
      </c>
      <c r="E26741" s="429">
        <v>12.010607</v>
      </c>
      <c r="F26741" s="429">
        <v>76.771211000000008</v>
      </c>
    </row>
    <row r="26742" spans="1:6" x14ac:dyDescent="0.3">
      <c r="A26742" s="336">
        <v>85736</v>
      </c>
      <c r="B26742" s="2" t="s">
        <v>293</v>
      </c>
      <c r="C26742" s="429">
        <v>11.005876000000001</v>
      </c>
      <c r="D26742" s="429">
        <v>0.14736099999999999</v>
      </c>
      <c r="E26742" s="429">
        <v>10.858515000000001</v>
      </c>
      <c r="F26742" s="429">
        <v>66.223486000000008</v>
      </c>
    </row>
    <row r="26743" spans="1:6" x14ac:dyDescent="0.3">
      <c r="A26743" s="336">
        <v>85737</v>
      </c>
      <c r="B26743" s="2" t="s">
        <v>293</v>
      </c>
      <c r="C26743" s="429">
        <v>11.858656</v>
      </c>
      <c r="D26743" s="429">
        <v>0.12681200000000001</v>
      </c>
      <c r="E26743" s="429">
        <v>11.731844000000001</v>
      </c>
      <c r="F26743" s="429">
        <v>71.784008</v>
      </c>
    </row>
    <row r="26744" spans="1:6" x14ac:dyDescent="0.3">
      <c r="A26744" s="336">
        <v>85739</v>
      </c>
      <c r="B26744" s="2" t="s">
        <v>293</v>
      </c>
      <c r="C26744" s="429">
        <v>11.336167</v>
      </c>
      <c r="D26744" s="429">
        <v>0.15374499999999999</v>
      </c>
      <c r="E26744" s="429">
        <v>11.182421999999999</v>
      </c>
      <c r="F26744" s="429">
        <v>65.279508000000007</v>
      </c>
    </row>
    <row r="26745" spans="1:6" x14ac:dyDescent="0.3">
      <c r="A26745" s="336">
        <v>85741</v>
      </c>
      <c r="B26745" s="2" t="s">
        <v>293</v>
      </c>
      <c r="C26745" s="429">
        <v>12.377466999999999</v>
      </c>
      <c r="D26745" s="429">
        <v>0.104319</v>
      </c>
      <c r="E26745" s="429">
        <v>12.273147999999999</v>
      </c>
      <c r="F26745" s="429">
        <v>78.212012999999999</v>
      </c>
    </row>
    <row r="26746" spans="1:6" x14ac:dyDescent="0.3">
      <c r="A26746" s="336">
        <v>85742</v>
      </c>
      <c r="B26746" s="2" t="s">
        <v>293</v>
      </c>
      <c r="C26746" s="429">
        <v>12.427016999999999</v>
      </c>
      <c r="D26746" s="429">
        <v>9.8613999999999993E-2</v>
      </c>
      <c r="E26746" s="429">
        <v>12.328403</v>
      </c>
      <c r="F26746" s="429">
        <v>78.232222000000007</v>
      </c>
    </row>
    <row r="26747" spans="1:6" x14ac:dyDescent="0.3">
      <c r="A26747" s="336">
        <v>85743</v>
      </c>
      <c r="B26747" s="2" t="s">
        <v>293</v>
      </c>
      <c r="C26747" s="429">
        <v>12.642973</v>
      </c>
      <c r="D26747" s="429">
        <v>8.1713999999999995E-2</v>
      </c>
      <c r="E26747" s="429">
        <v>12.561259</v>
      </c>
      <c r="F26747" s="429">
        <v>81.486277000000001</v>
      </c>
    </row>
    <row r="26748" spans="1:6" x14ac:dyDescent="0.3">
      <c r="A26748" s="336">
        <v>85745</v>
      </c>
      <c r="B26748" s="2" t="s">
        <v>293</v>
      </c>
      <c r="C26748" s="429">
        <v>12.412264</v>
      </c>
      <c r="D26748" s="429">
        <v>0.10366599999999999</v>
      </c>
      <c r="E26748" s="429">
        <v>12.308598</v>
      </c>
      <c r="F26748" s="429">
        <v>79.296669999999992</v>
      </c>
    </row>
    <row r="26749" spans="1:6" x14ac:dyDescent="0.3">
      <c r="A26749" s="336">
        <v>85746</v>
      </c>
      <c r="B26749" s="2" t="s">
        <v>293</v>
      </c>
      <c r="C26749" s="429">
        <v>12.042953000000001</v>
      </c>
      <c r="D26749" s="429">
        <v>0.11792999999999999</v>
      </c>
      <c r="E26749" s="429">
        <v>11.925023000000001</v>
      </c>
      <c r="F26749" s="429">
        <v>76.06720399999999</v>
      </c>
    </row>
    <row r="26750" spans="1:6" x14ac:dyDescent="0.3">
      <c r="A26750" s="336">
        <v>85747</v>
      </c>
      <c r="B26750" s="2" t="s">
        <v>293</v>
      </c>
      <c r="C26750" s="429">
        <v>11.615012</v>
      </c>
      <c r="D26750" s="429">
        <v>0.14516499999999999</v>
      </c>
      <c r="E26750" s="429">
        <v>11.469847</v>
      </c>
      <c r="F26750" s="429">
        <v>71.879763000000025</v>
      </c>
    </row>
    <row r="26751" spans="1:6" x14ac:dyDescent="0.3">
      <c r="A26751" s="336">
        <v>85748</v>
      </c>
      <c r="B26751" s="2" t="s">
        <v>293</v>
      </c>
      <c r="C26751" s="429">
        <v>11.562398999999999</v>
      </c>
      <c r="D26751" s="429">
        <v>0.14976200000000001</v>
      </c>
      <c r="E26751" s="429">
        <v>11.412636999999998</v>
      </c>
      <c r="F26751" s="429">
        <v>71.066101000000018</v>
      </c>
    </row>
    <row r="26752" spans="1:6" x14ac:dyDescent="0.3">
      <c r="A26752" s="336">
        <v>85749</v>
      </c>
      <c r="B26752" s="2" t="s">
        <v>293</v>
      </c>
      <c r="C26752" s="429">
        <v>11.400793</v>
      </c>
      <c r="D26752" s="429">
        <v>0.16974600000000001</v>
      </c>
      <c r="E26752" s="429">
        <v>11.231047</v>
      </c>
      <c r="F26752" s="429">
        <v>68.912247000000008</v>
      </c>
    </row>
    <row r="26753" spans="1:6" x14ac:dyDescent="0.3">
      <c r="A26753" s="336">
        <v>85750</v>
      </c>
      <c r="B26753" s="2" t="s">
        <v>293</v>
      </c>
      <c r="C26753" s="429">
        <v>11.74567</v>
      </c>
      <c r="D26753" s="429">
        <v>0.15326899999999999</v>
      </c>
      <c r="E26753" s="429">
        <v>11.592401000000001</v>
      </c>
      <c r="F26753" s="429">
        <v>71.942298000000008</v>
      </c>
    </row>
    <row r="26754" spans="1:6" x14ac:dyDescent="0.3">
      <c r="A26754" s="336">
        <v>85755</v>
      </c>
      <c r="B26754" s="2" t="s">
        <v>293</v>
      </c>
      <c r="C26754" s="429">
        <v>11.866763000000001</v>
      </c>
      <c r="D26754" s="429">
        <v>0.121612</v>
      </c>
      <c r="E26754" s="429">
        <v>11.745151</v>
      </c>
      <c r="F26754" s="429">
        <v>71.526967999999982</v>
      </c>
    </row>
    <row r="26755" spans="1:6" x14ac:dyDescent="0.3">
      <c r="A26755" s="336">
        <v>85756</v>
      </c>
      <c r="B26755" s="2" t="s">
        <v>293</v>
      </c>
      <c r="C26755" s="429">
        <v>12.047487</v>
      </c>
      <c r="D26755" s="429">
        <v>0.120044</v>
      </c>
      <c r="E26755" s="429">
        <v>11.927443</v>
      </c>
      <c r="F26755" s="429">
        <v>76.81322200000001</v>
      </c>
    </row>
    <row r="26756" spans="1:6" x14ac:dyDescent="0.3">
      <c r="A26756" s="336">
        <v>85757</v>
      </c>
      <c r="B26756" s="2" t="s">
        <v>293</v>
      </c>
      <c r="C26756" s="429">
        <v>12.247869</v>
      </c>
      <c r="D26756" s="429">
        <v>0.107739</v>
      </c>
      <c r="E26756" s="429">
        <v>12.140129999999999</v>
      </c>
      <c r="F26756" s="429">
        <v>77.945512000000008</v>
      </c>
    </row>
    <row r="26757" spans="1:6" x14ac:dyDescent="0.3">
      <c r="A26757" s="336">
        <v>85901</v>
      </c>
      <c r="B26757" s="2" t="s">
        <v>293</v>
      </c>
      <c r="C26757" s="429">
        <v>9.2592370000000006</v>
      </c>
      <c r="D26757" s="429">
        <v>0.337837</v>
      </c>
      <c r="E26757" s="429">
        <v>8.9214000000000002</v>
      </c>
      <c r="F26757" s="429">
        <v>45.999209999999991</v>
      </c>
    </row>
    <row r="26758" spans="1:6" x14ac:dyDescent="0.3">
      <c r="A26758" s="336">
        <v>85920</v>
      </c>
      <c r="B26758" s="2" t="s">
        <v>293</v>
      </c>
      <c r="C26758" s="429">
        <v>8.2178970000000007</v>
      </c>
      <c r="D26758" s="429">
        <v>0.55918000000000001</v>
      </c>
      <c r="E26758" s="429">
        <v>7.6587170000000011</v>
      </c>
      <c r="F26758" s="429">
        <v>38.443918999999994</v>
      </c>
    </row>
    <row r="26759" spans="1:6" x14ac:dyDescent="0.3">
      <c r="A26759" s="336">
        <v>85922</v>
      </c>
      <c r="B26759" s="2" t="s">
        <v>293</v>
      </c>
      <c r="C26759" s="429">
        <v>8.8699019999999997</v>
      </c>
      <c r="D26759" s="429">
        <v>0.46832400000000002</v>
      </c>
      <c r="E26759" s="429">
        <v>8.4015779999999989</v>
      </c>
      <c r="F26759" s="429">
        <v>44.297588000000005</v>
      </c>
    </row>
    <row r="26760" spans="1:6" x14ac:dyDescent="0.3">
      <c r="A26760" s="336">
        <v>85924</v>
      </c>
      <c r="B26760" s="2" t="s">
        <v>293</v>
      </c>
      <c r="C26760" s="429">
        <v>9.72011</v>
      </c>
      <c r="D26760" s="429">
        <v>0.26946399999999998</v>
      </c>
      <c r="E26760" s="429">
        <v>9.4506460000000008</v>
      </c>
      <c r="F26760" s="429">
        <v>52.873208000000005</v>
      </c>
    </row>
    <row r="26761" spans="1:6" x14ac:dyDescent="0.3">
      <c r="A26761" s="336">
        <v>85925</v>
      </c>
      <c r="B26761" s="2" t="s">
        <v>293</v>
      </c>
      <c r="C26761" s="429">
        <v>8.0861750000000008</v>
      </c>
      <c r="D26761" s="429">
        <v>0.56107200000000002</v>
      </c>
      <c r="E26761" s="429">
        <v>7.5251030000000005</v>
      </c>
      <c r="F26761" s="429">
        <v>37.377369999999999</v>
      </c>
    </row>
    <row r="26762" spans="1:6" x14ac:dyDescent="0.3">
      <c r="A26762" s="336">
        <v>85928</v>
      </c>
      <c r="B26762" s="2" t="s">
        <v>293</v>
      </c>
      <c r="C26762" s="429">
        <v>9.2398360000000004</v>
      </c>
      <c r="D26762" s="429">
        <v>0.25393500000000002</v>
      </c>
      <c r="E26762" s="429">
        <v>8.9859010000000001</v>
      </c>
      <c r="F26762" s="429">
        <v>44.738236000000001</v>
      </c>
    </row>
    <row r="26763" spans="1:6" x14ac:dyDescent="0.3">
      <c r="A26763" s="336">
        <v>85929</v>
      </c>
      <c r="B26763" s="2" t="s">
        <v>293</v>
      </c>
      <c r="C26763" s="429">
        <v>9.2011719999999997</v>
      </c>
      <c r="D26763" s="429">
        <v>0.32741799999999999</v>
      </c>
      <c r="E26763" s="429">
        <v>8.8737539999999999</v>
      </c>
      <c r="F26763" s="429">
        <v>46.447542999999996</v>
      </c>
    </row>
    <row r="26764" spans="1:6" x14ac:dyDescent="0.3">
      <c r="A26764" s="336">
        <v>85935</v>
      </c>
      <c r="B26764" s="2" t="s">
        <v>293</v>
      </c>
      <c r="C26764" s="429">
        <v>9.0549199999999992</v>
      </c>
      <c r="D26764" s="429">
        <v>0.35006500000000002</v>
      </c>
      <c r="E26764" s="429">
        <v>8.7048549999999985</v>
      </c>
      <c r="F26764" s="429">
        <v>45.262453000000001</v>
      </c>
    </row>
    <row r="26765" spans="1:6" x14ac:dyDescent="0.3">
      <c r="A26765" s="336">
        <v>85936</v>
      </c>
      <c r="B26765" s="2" t="s">
        <v>293</v>
      </c>
      <c r="C26765" s="429">
        <v>9.7536590000000007</v>
      </c>
      <c r="D26765" s="429">
        <v>0.28510000000000002</v>
      </c>
      <c r="E26765" s="429">
        <v>9.4685590000000008</v>
      </c>
      <c r="F26765" s="429">
        <v>54.002071999999998</v>
      </c>
    </row>
    <row r="26766" spans="1:6" x14ac:dyDescent="0.3">
      <c r="A26766" s="336">
        <v>85937</v>
      </c>
      <c r="B26766" s="2" t="s">
        <v>293</v>
      </c>
      <c r="C26766" s="429">
        <v>10.171224</v>
      </c>
      <c r="D26766" s="429">
        <v>0.187862</v>
      </c>
      <c r="E26766" s="429">
        <v>9.9833619999999996</v>
      </c>
      <c r="F26766" s="429">
        <v>56.621717000000011</v>
      </c>
    </row>
    <row r="26767" spans="1:6" x14ac:dyDescent="0.3">
      <c r="A26767" s="336">
        <v>85938</v>
      </c>
      <c r="B26767" s="2" t="s">
        <v>293</v>
      </c>
      <c r="C26767" s="429">
        <v>8.6892420000000001</v>
      </c>
      <c r="D26767" s="429">
        <v>0.40861500000000001</v>
      </c>
      <c r="E26767" s="429">
        <v>8.2806270000000008</v>
      </c>
      <c r="F26767" s="429">
        <v>43.902160000000002</v>
      </c>
    </row>
    <row r="26768" spans="1:6" x14ac:dyDescent="0.3">
      <c r="A26768" s="336">
        <v>86001</v>
      </c>
      <c r="B26768" s="2" t="s">
        <v>293</v>
      </c>
      <c r="C26768" s="429">
        <v>9.0661649999999998</v>
      </c>
      <c r="D26768" s="429">
        <v>0.23679900000000001</v>
      </c>
      <c r="E26768" s="429">
        <v>8.8293660000000003</v>
      </c>
      <c r="F26768" s="429">
        <v>43.172806999999992</v>
      </c>
    </row>
    <row r="26769" spans="1:6" x14ac:dyDescent="0.3">
      <c r="A26769" s="336">
        <v>86004</v>
      </c>
      <c r="B26769" s="2" t="s">
        <v>293</v>
      </c>
      <c r="C26769" s="429">
        <v>9.8412260000000007</v>
      </c>
      <c r="D26769" s="429">
        <v>0.17371</v>
      </c>
      <c r="E26769" s="429">
        <v>9.6675160000000009</v>
      </c>
      <c r="F26769" s="429">
        <v>49.306376999999998</v>
      </c>
    </row>
    <row r="26770" spans="1:6" x14ac:dyDescent="0.3">
      <c r="A26770" s="336">
        <v>86021</v>
      </c>
      <c r="B26770" s="2" t="s">
        <v>293</v>
      </c>
      <c r="C26770" s="429">
        <v>10.453011999999999</v>
      </c>
      <c r="D26770" s="429">
        <v>0.26182899999999998</v>
      </c>
      <c r="E26770" s="429">
        <v>10.191182999999999</v>
      </c>
      <c r="F26770" s="429">
        <v>58.043824000000008</v>
      </c>
    </row>
    <row r="26771" spans="1:6" x14ac:dyDescent="0.3">
      <c r="A26771" s="336">
        <v>86022</v>
      </c>
      <c r="B26771" s="2" t="s">
        <v>293</v>
      </c>
      <c r="C26771" s="429">
        <v>9.5788320000000002</v>
      </c>
      <c r="D26771" s="429">
        <v>0.27278200000000002</v>
      </c>
      <c r="E26771" s="429">
        <v>9.3060500000000008</v>
      </c>
      <c r="F26771" s="429">
        <v>50.961597999999995</v>
      </c>
    </row>
    <row r="26772" spans="1:6" x14ac:dyDescent="0.3">
      <c r="A26772" s="336">
        <v>86024</v>
      </c>
      <c r="B26772" s="2" t="s">
        <v>293</v>
      </c>
      <c r="C26772" s="429">
        <v>9.1182350000000003</v>
      </c>
      <c r="D26772" s="429">
        <v>0.21549599999999999</v>
      </c>
      <c r="E26772" s="429">
        <v>8.9027390000000004</v>
      </c>
      <c r="F26772" s="429">
        <v>41.106665999999997</v>
      </c>
    </row>
    <row r="26773" spans="1:6" x14ac:dyDescent="0.3">
      <c r="A26773" s="336">
        <v>86025</v>
      </c>
      <c r="B26773" s="2" t="s">
        <v>293</v>
      </c>
      <c r="C26773" s="429">
        <v>10.667490000000001</v>
      </c>
      <c r="D26773" s="429">
        <v>0.12525700000000001</v>
      </c>
      <c r="E26773" s="429">
        <v>10.542233000000001</v>
      </c>
      <c r="F26773" s="429">
        <v>61.041413000000013</v>
      </c>
    </row>
    <row r="26774" spans="1:6" x14ac:dyDescent="0.3">
      <c r="A26774" s="336">
        <v>86030</v>
      </c>
      <c r="B26774" s="2" t="s">
        <v>293</v>
      </c>
      <c r="C26774" s="429">
        <v>9.9240709999999996</v>
      </c>
      <c r="D26774" s="429">
        <v>0.16201599999999999</v>
      </c>
      <c r="E26774" s="429">
        <v>9.7620550000000001</v>
      </c>
      <c r="F26774" s="429">
        <v>54.207389000000006</v>
      </c>
    </row>
    <row r="26775" spans="1:6" x14ac:dyDescent="0.3">
      <c r="A26775" s="336">
        <v>86033</v>
      </c>
      <c r="B26775" s="2" t="s">
        <v>293</v>
      </c>
      <c r="C26775" s="429">
        <v>9.9734420000000004</v>
      </c>
      <c r="D26775" s="429">
        <v>0.16883500000000001</v>
      </c>
      <c r="E26775" s="429">
        <v>9.8046070000000007</v>
      </c>
      <c r="F26775" s="429">
        <v>54.598238000000002</v>
      </c>
    </row>
    <row r="26776" spans="1:6" x14ac:dyDescent="0.3">
      <c r="A26776" s="336">
        <v>86034</v>
      </c>
      <c r="B26776" s="2" t="s">
        <v>293</v>
      </c>
      <c r="C26776" s="429">
        <v>9.9965600000000006</v>
      </c>
      <c r="D26776" s="429">
        <v>0.16204399999999999</v>
      </c>
      <c r="E26776" s="429">
        <v>9.8345160000000007</v>
      </c>
      <c r="F26776" s="429">
        <v>54.634754000000001</v>
      </c>
    </row>
    <row r="26777" spans="1:6" x14ac:dyDescent="0.3">
      <c r="A26777" s="336">
        <v>86035</v>
      </c>
      <c r="B26777" s="2" t="s">
        <v>293</v>
      </c>
      <c r="C26777" s="429">
        <v>10.938921000000001</v>
      </c>
      <c r="D26777" s="429">
        <v>0.12417300000000001</v>
      </c>
      <c r="E26777" s="429">
        <v>10.814748</v>
      </c>
      <c r="F26777" s="429">
        <v>60.299378999999995</v>
      </c>
    </row>
    <row r="26778" spans="1:6" x14ac:dyDescent="0.3">
      <c r="A26778" s="336">
        <v>86036</v>
      </c>
      <c r="B26778" s="2" t="s">
        <v>293</v>
      </c>
      <c r="C26778" s="429">
        <v>10.178979</v>
      </c>
      <c r="D26778" s="429">
        <v>0.19509599999999999</v>
      </c>
      <c r="E26778" s="429">
        <v>9.9838830000000005</v>
      </c>
      <c r="F26778" s="429">
        <v>56.426177000000003</v>
      </c>
    </row>
    <row r="26779" spans="1:6" x14ac:dyDescent="0.3">
      <c r="A26779" s="336">
        <v>86038</v>
      </c>
      <c r="B26779" s="2" t="s">
        <v>293</v>
      </c>
      <c r="C26779" s="429">
        <v>8.6750450000000008</v>
      </c>
      <c r="D26779" s="429">
        <v>0.22344800000000001</v>
      </c>
      <c r="E26779" s="429">
        <v>8.4515970000000014</v>
      </c>
      <c r="F26779" s="429">
        <v>37.535638000000006</v>
      </c>
    </row>
    <row r="26780" spans="1:6" x14ac:dyDescent="0.3">
      <c r="A26780" s="336">
        <v>86039</v>
      </c>
      <c r="B26780" s="2" t="s">
        <v>293</v>
      </c>
      <c r="C26780" s="429">
        <v>10.546329</v>
      </c>
      <c r="D26780" s="429">
        <v>0.12803999999999999</v>
      </c>
      <c r="E26780" s="429">
        <v>10.418289</v>
      </c>
      <c r="F26780" s="429">
        <v>58.928433000000005</v>
      </c>
    </row>
    <row r="26781" spans="1:6" x14ac:dyDescent="0.3">
      <c r="A26781" s="336">
        <v>86040</v>
      </c>
      <c r="B26781" s="2" t="s">
        <v>293</v>
      </c>
      <c r="C26781" s="429">
        <v>10.689514000000001</v>
      </c>
      <c r="D26781" s="429">
        <v>0.13378899999999999</v>
      </c>
      <c r="E26781" s="429">
        <v>10.555725000000001</v>
      </c>
      <c r="F26781" s="429">
        <v>60.922961000000008</v>
      </c>
    </row>
    <row r="26782" spans="1:6" x14ac:dyDescent="0.3">
      <c r="A26782" s="336">
        <v>86042</v>
      </c>
      <c r="B26782" s="2" t="s">
        <v>293</v>
      </c>
      <c r="C26782" s="429">
        <v>10.224875000000001</v>
      </c>
      <c r="D26782" s="429">
        <v>0.144564</v>
      </c>
      <c r="E26782" s="429">
        <v>10.080311</v>
      </c>
      <c r="F26782" s="429">
        <v>56.375219999999999</v>
      </c>
    </row>
    <row r="26783" spans="1:6" x14ac:dyDescent="0.3">
      <c r="A26783" s="336">
        <v>86043</v>
      </c>
      <c r="B26783" s="2" t="s">
        <v>293</v>
      </c>
      <c r="C26783" s="429">
        <v>10.260534</v>
      </c>
      <c r="D26783" s="429">
        <v>0.14138400000000001</v>
      </c>
      <c r="E26783" s="429">
        <v>10.119149999999999</v>
      </c>
      <c r="F26783" s="429">
        <v>56.668740999999997</v>
      </c>
    </row>
    <row r="26784" spans="1:6" x14ac:dyDescent="0.3">
      <c r="A26784" s="336">
        <v>86044</v>
      </c>
      <c r="B26784" s="2" t="s">
        <v>293</v>
      </c>
      <c r="C26784" s="429">
        <v>10.448485</v>
      </c>
      <c r="D26784" s="429">
        <v>0.13192899999999999</v>
      </c>
      <c r="E26784" s="429">
        <v>10.316556</v>
      </c>
      <c r="F26784" s="429">
        <v>58.354908999999999</v>
      </c>
    </row>
    <row r="26785" spans="1:6" x14ac:dyDescent="0.3">
      <c r="A26785" s="336">
        <v>86045</v>
      </c>
      <c r="B26785" s="2" t="s">
        <v>293</v>
      </c>
      <c r="C26785" s="429">
        <v>10.588179999999999</v>
      </c>
      <c r="D26785" s="429">
        <v>0.14077300000000001</v>
      </c>
      <c r="E26785" s="429">
        <v>10.447407</v>
      </c>
      <c r="F26785" s="429">
        <v>59.598692</v>
      </c>
    </row>
    <row r="26786" spans="1:6" x14ac:dyDescent="0.3">
      <c r="A26786" s="336">
        <v>86046</v>
      </c>
      <c r="B26786" s="2" t="s">
        <v>293</v>
      </c>
      <c r="C26786" s="429">
        <v>9.5875489999999992</v>
      </c>
      <c r="D26786" s="429">
        <v>0.245395</v>
      </c>
      <c r="E26786" s="429">
        <v>9.342153999999999</v>
      </c>
      <c r="F26786" s="429">
        <v>50.309860999999998</v>
      </c>
    </row>
    <row r="26787" spans="1:6" x14ac:dyDescent="0.3">
      <c r="A26787" s="336">
        <v>86047</v>
      </c>
      <c r="B26787" s="2" t="s">
        <v>293</v>
      </c>
      <c r="C26787" s="429">
        <v>10.545432</v>
      </c>
      <c r="D26787" s="429">
        <v>0.13937099999999999</v>
      </c>
      <c r="E26787" s="429">
        <v>10.406060999999999</v>
      </c>
      <c r="F26787" s="429">
        <v>58.813379000000005</v>
      </c>
    </row>
    <row r="26788" spans="1:6" x14ac:dyDescent="0.3">
      <c r="A26788" s="336">
        <v>86053</v>
      </c>
      <c r="B26788" s="2" t="s">
        <v>293</v>
      </c>
      <c r="C26788" s="429">
        <v>10.053770999999999</v>
      </c>
      <c r="D26788" s="429">
        <v>0.171796</v>
      </c>
      <c r="E26788" s="429">
        <v>9.8819749999999988</v>
      </c>
      <c r="F26788" s="429">
        <v>55.780116000000007</v>
      </c>
    </row>
    <row r="26789" spans="1:6" x14ac:dyDescent="0.3">
      <c r="A26789" s="336">
        <v>86054</v>
      </c>
      <c r="B26789" s="2" t="s">
        <v>293</v>
      </c>
      <c r="C26789" s="429">
        <v>9.6733039999999999</v>
      </c>
      <c r="D26789" s="429">
        <v>0.185032</v>
      </c>
      <c r="E26789" s="429">
        <v>9.4882720000000003</v>
      </c>
      <c r="F26789" s="429">
        <v>52.463044999999994</v>
      </c>
    </row>
    <row r="26790" spans="1:6" x14ac:dyDescent="0.3">
      <c r="A26790" s="336">
        <v>86301</v>
      </c>
      <c r="B26790" s="2" t="s">
        <v>293</v>
      </c>
      <c r="C26790" s="429">
        <v>10.110919000000001</v>
      </c>
      <c r="D26790" s="429">
        <v>0.18484300000000001</v>
      </c>
      <c r="E26790" s="429">
        <v>9.9260760000000001</v>
      </c>
      <c r="F26790" s="429">
        <v>53.668566999999996</v>
      </c>
    </row>
    <row r="26791" spans="1:6" x14ac:dyDescent="0.3">
      <c r="A26791" s="336">
        <v>86303</v>
      </c>
      <c r="B26791" s="2" t="s">
        <v>293</v>
      </c>
      <c r="C26791" s="429">
        <v>9.880001</v>
      </c>
      <c r="D26791" s="429">
        <v>0.185422</v>
      </c>
      <c r="E26791" s="429">
        <v>9.6945789999999992</v>
      </c>
      <c r="F26791" s="429">
        <v>51.300773999999997</v>
      </c>
    </row>
    <row r="26792" spans="1:6" x14ac:dyDescent="0.3">
      <c r="A26792" s="336">
        <v>86305</v>
      </c>
      <c r="B26792" s="2" t="s">
        <v>293</v>
      </c>
      <c r="C26792" s="429">
        <v>10.498962000000001</v>
      </c>
      <c r="D26792" s="429">
        <v>0.14458699999999999</v>
      </c>
      <c r="E26792" s="429">
        <v>10.354375000000001</v>
      </c>
      <c r="F26792" s="429">
        <v>60.798466000000012</v>
      </c>
    </row>
    <row r="26793" spans="1:6" x14ac:dyDescent="0.3">
      <c r="A26793" s="336">
        <v>86314</v>
      </c>
      <c r="B26793" s="2" t="s">
        <v>293</v>
      </c>
      <c r="C26793" s="429">
        <v>10.215788999999999</v>
      </c>
      <c r="D26793" s="429">
        <v>0.17972099999999999</v>
      </c>
      <c r="E26793" s="429">
        <v>10.036067999999998</v>
      </c>
      <c r="F26793" s="429">
        <v>53.843904000000002</v>
      </c>
    </row>
    <row r="26794" spans="1:6" x14ac:dyDescent="0.3">
      <c r="A26794" s="336">
        <v>86315</v>
      </c>
      <c r="B26794" s="2" t="s">
        <v>293</v>
      </c>
      <c r="C26794" s="429">
        <v>10.220713</v>
      </c>
      <c r="D26794" s="429">
        <v>0.179089</v>
      </c>
      <c r="E26794" s="429">
        <v>10.041624000000001</v>
      </c>
      <c r="F26794" s="429">
        <v>54.371666000000005</v>
      </c>
    </row>
    <row r="26795" spans="1:6" x14ac:dyDescent="0.3">
      <c r="A26795" s="336">
        <v>86320</v>
      </c>
      <c r="B26795" s="2" t="s">
        <v>293</v>
      </c>
      <c r="C26795" s="429">
        <v>10.111466</v>
      </c>
      <c r="D26795" s="429">
        <v>0.204456</v>
      </c>
      <c r="E26795" s="429">
        <v>9.9070099999999996</v>
      </c>
      <c r="F26795" s="429">
        <v>56.191648999999998</v>
      </c>
    </row>
    <row r="26796" spans="1:6" x14ac:dyDescent="0.3">
      <c r="A26796" s="336">
        <v>86321</v>
      </c>
      <c r="B26796" s="2" t="s">
        <v>293</v>
      </c>
      <c r="C26796" s="429">
        <v>11.182410000000001</v>
      </c>
      <c r="D26796" s="429">
        <v>8.6153999999999994E-2</v>
      </c>
      <c r="E26796" s="429">
        <v>11.096256</v>
      </c>
      <c r="F26796" s="429">
        <v>68.625092000000009</v>
      </c>
    </row>
    <row r="26797" spans="1:6" x14ac:dyDescent="0.3">
      <c r="A26797" s="336">
        <v>86322</v>
      </c>
      <c r="B26797" s="2" t="s">
        <v>293</v>
      </c>
      <c r="C26797" s="429">
        <v>11.215585000000001</v>
      </c>
      <c r="D26797" s="429">
        <v>0.15315200000000001</v>
      </c>
      <c r="E26797" s="429">
        <v>11.062433</v>
      </c>
      <c r="F26797" s="429">
        <v>60.153217999999995</v>
      </c>
    </row>
    <row r="26798" spans="1:6" x14ac:dyDescent="0.3">
      <c r="A26798" s="336">
        <v>86323</v>
      </c>
      <c r="B26798" s="2" t="s">
        <v>293</v>
      </c>
      <c r="C26798" s="429">
        <v>10.506556</v>
      </c>
      <c r="D26798" s="429">
        <v>0.17071900000000001</v>
      </c>
      <c r="E26798" s="429">
        <v>10.335837</v>
      </c>
      <c r="F26798" s="429">
        <v>58.294540000000005</v>
      </c>
    </row>
    <row r="26799" spans="1:6" x14ac:dyDescent="0.3">
      <c r="A26799" s="336">
        <v>86324</v>
      </c>
      <c r="B26799" s="2" t="s">
        <v>293</v>
      </c>
      <c r="C26799" s="429">
        <v>10.497374000000001</v>
      </c>
      <c r="D26799" s="429">
        <v>0.169909</v>
      </c>
      <c r="E26799" s="429">
        <v>10.327465</v>
      </c>
      <c r="F26799" s="429">
        <v>56.000516000000005</v>
      </c>
    </row>
    <row r="26800" spans="1:6" x14ac:dyDescent="0.3">
      <c r="A26800" s="336">
        <v>86325</v>
      </c>
      <c r="B26800" s="2" t="s">
        <v>293</v>
      </c>
      <c r="C26800" s="429">
        <v>11.347161</v>
      </c>
      <c r="D26800" s="429">
        <v>0.147457</v>
      </c>
      <c r="E26800" s="429">
        <v>11.199704000000001</v>
      </c>
      <c r="F26800" s="429">
        <v>61.850186999999991</v>
      </c>
    </row>
    <row r="26801" spans="1:6" x14ac:dyDescent="0.3">
      <c r="A26801" s="336">
        <v>86326</v>
      </c>
      <c r="B26801" s="2" t="s">
        <v>293</v>
      </c>
      <c r="C26801" s="429">
        <v>10.57085</v>
      </c>
      <c r="D26801" s="429">
        <v>0.16635900000000001</v>
      </c>
      <c r="E26801" s="429">
        <v>10.404491</v>
      </c>
      <c r="F26801" s="429">
        <v>55.655875999999999</v>
      </c>
    </row>
    <row r="26802" spans="1:6" x14ac:dyDescent="0.3">
      <c r="A26802" s="336">
        <v>86327</v>
      </c>
      <c r="B26802" s="2" t="s">
        <v>293</v>
      </c>
      <c r="C26802" s="429">
        <v>10.481312000000001</v>
      </c>
      <c r="D26802" s="429">
        <v>0.164714</v>
      </c>
      <c r="E26802" s="429">
        <v>10.316598000000001</v>
      </c>
      <c r="F26802" s="429">
        <v>55.425062000000011</v>
      </c>
    </row>
    <row r="26803" spans="1:6" x14ac:dyDescent="0.3">
      <c r="A26803" s="336">
        <v>86332</v>
      </c>
      <c r="B26803" s="2" t="s">
        <v>293</v>
      </c>
      <c r="C26803" s="429">
        <v>11.09183</v>
      </c>
      <c r="D26803" s="429">
        <v>9.7924999999999998E-2</v>
      </c>
      <c r="E26803" s="429">
        <v>10.993905</v>
      </c>
      <c r="F26803" s="429">
        <v>65.997641000000002</v>
      </c>
    </row>
    <row r="26804" spans="1:6" x14ac:dyDescent="0.3">
      <c r="A26804" s="336">
        <v>86333</v>
      </c>
      <c r="B26804" s="2" t="s">
        <v>293</v>
      </c>
      <c r="C26804" s="429">
        <v>11.010179000000001</v>
      </c>
      <c r="D26804" s="429">
        <v>0.147207</v>
      </c>
      <c r="E26804" s="429">
        <v>10.862972000000001</v>
      </c>
      <c r="F26804" s="429">
        <v>59.272999999999989</v>
      </c>
    </row>
    <row r="26805" spans="1:6" x14ac:dyDescent="0.3">
      <c r="A26805" s="336">
        <v>86334</v>
      </c>
      <c r="B26805" s="2" t="s">
        <v>293</v>
      </c>
      <c r="C26805" s="429">
        <v>10.472281000000001</v>
      </c>
      <c r="D26805" s="429">
        <v>0.180563</v>
      </c>
      <c r="E26805" s="429">
        <v>10.291718000000001</v>
      </c>
      <c r="F26805" s="429">
        <v>58.658923000000001</v>
      </c>
    </row>
    <row r="26806" spans="1:6" x14ac:dyDescent="0.3">
      <c r="A26806" s="336">
        <v>86335</v>
      </c>
      <c r="B26806" s="2" t="s">
        <v>293</v>
      </c>
      <c r="C26806" s="429">
        <v>11.352416</v>
      </c>
      <c r="D26806" s="429">
        <v>0.15276000000000001</v>
      </c>
      <c r="E26806" s="429">
        <v>11.199655999999999</v>
      </c>
      <c r="F26806" s="429">
        <v>60.947046000000007</v>
      </c>
    </row>
    <row r="26807" spans="1:6" x14ac:dyDescent="0.3">
      <c r="A26807" s="336">
        <v>86336</v>
      </c>
      <c r="B26807" s="2" t="s">
        <v>293</v>
      </c>
      <c r="C26807" s="429">
        <v>9.5324100000000005</v>
      </c>
      <c r="D26807" s="429">
        <v>0.20758599999999999</v>
      </c>
      <c r="E26807" s="429">
        <v>9.3248240000000013</v>
      </c>
      <c r="F26807" s="429">
        <v>45.716100999999995</v>
      </c>
    </row>
    <row r="26808" spans="1:6" x14ac:dyDescent="0.3">
      <c r="A26808" s="336">
        <v>86337</v>
      </c>
      <c r="B26808" s="2" t="s">
        <v>293</v>
      </c>
      <c r="C26808" s="429">
        <v>10.145417999999999</v>
      </c>
      <c r="D26808" s="429">
        <v>0.174674</v>
      </c>
      <c r="E26808" s="429">
        <v>9.9707439999999998</v>
      </c>
      <c r="F26808" s="429">
        <v>58.613587999999979</v>
      </c>
    </row>
    <row r="26809" spans="1:6" x14ac:dyDescent="0.3">
      <c r="A26809" s="336">
        <v>86343</v>
      </c>
      <c r="B26809" s="2" t="s">
        <v>293</v>
      </c>
      <c r="C26809" s="429">
        <v>10.754118</v>
      </c>
      <c r="D26809" s="429">
        <v>0.13369900000000001</v>
      </c>
      <c r="E26809" s="429">
        <v>10.620419</v>
      </c>
      <c r="F26809" s="429">
        <v>58.591535999999984</v>
      </c>
    </row>
    <row r="26810" spans="1:6" x14ac:dyDescent="0.3">
      <c r="A26810" s="336">
        <v>86351</v>
      </c>
      <c r="B26810" s="2" t="s">
        <v>293</v>
      </c>
      <c r="C26810" s="429">
        <v>10.855193</v>
      </c>
      <c r="D26810" s="429">
        <v>0.16055800000000001</v>
      </c>
      <c r="E26810" s="429">
        <v>10.694635</v>
      </c>
      <c r="F26810" s="429">
        <v>56.732461999999984</v>
      </c>
    </row>
    <row r="26811" spans="1:6" x14ac:dyDescent="0.3">
      <c r="A26811" s="336">
        <v>86401</v>
      </c>
      <c r="B26811" s="2" t="s">
        <v>293</v>
      </c>
      <c r="C26811" s="429">
        <v>11.563229</v>
      </c>
      <c r="D26811" s="429">
        <v>8.9704999999999993E-2</v>
      </c>
      <c r="E26811" s="429">
        <v>11.473523999999999</v>
      </c>
      <c r="F26811" s="429">
        <v>73.759455000000003</v>
      </c>
    </row>
    <row r="26812" spans="1:6" x14ac:dyDescent="0.3">
      <c r="A26812" s="336">
        <v>86403</v>
      </c>
      <c r="B26812" s="2" t="s">
        <v>293</v>
      </c>
      <c r="C26812" s="429">
        <v>13.514659</v>
      </c>
      <c r="D26812" s="429">
        <v>2.5760000000000002E-3</v>
      </c>
      <c r="E26812" s="429">
        <v>13.512083000000001</v>
      </c>
      <c r="F26812" s="429">
        <v>94.89517699999999</v>
      </c>
    </row>
    <row r="26813" spans="1:6" x14ac:dyDescent="0.3">
      <c r="A26813" s="336">
        <v>86404</v>
      </c>
      <c r="B26813" s="2" t="s">
        <v>293</v>
      </c>
      <c r="C26813" s="429">
        <v>13.065332</v>
      </c>
      <c r="D26813" s="429">
        <v>1.1273999999999999E-2</v>
      </c>
      <c r="E26813" s="429">
        <v>13.054057999999999</v>
      </c>
      <c r="F26813" s="429">
        <v>89.714439999999996</v>
      </c>
    </row>
    <row r="26814" spans="1:6" x14ac:dyDescent="0.3">
      <c r="A26814" s="336">
        <v>86406</v>
      </c>
      <c r="B26814" s="2" t="s">
        <v>293</v>
      </c>
      <c r="C26814" s="429">
        <v>12.256187000000001</v>
      </c>
      <c r="D26814" s="429">
        <v>3.7623999999999998E-2</v>
      </c>
      <c r="E26814" s="429">
        <v>12.218563000000001</v>
      </c>
      <c r="F26814" s="429">
        <v>81.003659000000013</v>
      </c>
    </row>
    <row r="26815" spans="1:6" x14ac:dyDescent="0.3">
      <c r="A26815" s="336">
        <v>86409</v>
      </c>
      <c r="B26815" s="2" t="s">
        <v>293</v>
      </c>
      <c r="C26815" s="429">
        <v>11.67719</v>
      </c>
      <c r="D26815" s="429">
        <v>7.3164999999999994E-2</v>
      </c>
      <c r="E26815" s="429">
        <v>11.604025</v>
      </c>
      <c r="F26815" s="429">
        <v>75.308582999999999</v>
      </c>
    </row>
    <row r="26816" spans="1:6" x14ac:dyDescent="0.3">
      <c r="A26816" s="336">
        <v>86411</v>
      </c>
      <c r="B26816" s="2" t="s">
        <v>293</v>
      </c>
      <c r="C26816" s="429">
        <v>10.864519</v>
      </c>
      <c r="D26816" s="429">
        <v>0.127555</v>
      </c>
      <c r="E26816" s="429">
        <v>10.736964</v>
      </c>
      <c r="F26816" s="429">
        <v>66.62815599999999</v>
      </c>
    </row>
    <row r="26817" spans="1:6" x14ac:dyDescent="0.3">
      <c r="A26817" s="336">
        <v>86413</v>
      </c>
      <c r="B26817" s="2" t="s">
        <v>293</v>
      </c>
      <c r="C26817" s="429">
        <v>12.603901</v>
      </c>
      <c r="D26817" s="429">
        <v>3.1216000000000001E-2</v>
      </c>
      <c r="E26817" s="429">
        <v>12.572685</v>
      </c>
      <c r="F26817" s="429">
        <v>84.574910000000003</v>
      </c>
    </row>
    <row r="26818" spans="1:6" x14ac:dyDescent="0.3">
      <c r="A26818" s="336">
        <v>86426</v>
      </c>
      <c r="B26818" s="2" t="s">
        <v>293</v>
      </c>
      <c r="C26818" s="429">
        <v>14.103834000000001</v>
      </c>
      <c r="D26818" s="429">
        <v>3.542E-3</v>
      </c>
      <c r="E26818" s="429">
        <v>14.100292000000001</v>
      </c>
      <c r="F26818" s="429">
        <v>99.124252000000013</v>
      </c>
    </row>
    <row r="26819" spans="1:6" x14ac:dyDescent="0.3">
      <c r="A26819" s="336">
        <v>86429</v>
      </c>
      <c r="B26819" s="2" t="s">
        <v>293</v>
      </c>
      <c r="C26819" s="429">
        <v>13.311299999999999</v>
      </c>
      <c r="D26819" s="429">
        <v>1.2818E-2</v>
      </c>
      <c r="E26819" s="429">
        <v>13.298482</v>
      </c>
      <c r="F26819" s="429">
        <v>91.694948000000025</v>
      </c>
    </row>
    <row r="26820" spans="1:6" x14ac:dyDescent="0.3">
      <c r="A26820" s="336">
        <v>86432</v>
      </c>
      <c r="B26820" s="2" t="s">
        <v>293</v>
      </c>
      <c r="C26820" s="429">
        <v>11.135833</v>
      </c>
      <c r="D26820" s="429">
        <v>0.179705</v>
      </c>
      <c r="E26820" s="429">
        <v>10.956128</v>
      </c>
      <c r="F26820" s="429">
        <v>66.993532999999985</v>
      </c>
    </row>
    <row r="26821" spans="1:6" x14ac:dyDescent="0.3">
      <c r="A26821" s="336">
        <v>86434</v>
      </c>
      <c r="B26821" s="2" t="s">
        <v>293</v>
      </c>
      <c r="C26821" s="429">
        <v>10.601799</v>
      </c>
      <c r="D26821" s="429">
        <v>0.18968099999999999</v>
      </c>
      <c r="E26821" s="429">
        <v>10.412118</v>
      </c>
      <c r="F26821" s="429">
        <v>62.481995999999995</v>
      </c>
    </row>
    <row r="26822" spans="1:6" x14ac:dyDescent="0.3">
      <c r="A26822" s="336">
        <v>86435</v>
      </c>
      <c r="B26822" s="2" t="s">
        <v>293</v>
      </c>
      <c r="C26822" s="429">
        <v>10.395307000000001</v>
      </c>
      <c r="D26822" s="429">
        <v>0.238428</v>
      </c>
      <c r="E26822" s="429">
        <v>10.156879</v>
      </c>
      <c r="F26822" s="429">
        <v>57.937509000000006</v>
      </c>
    </row>
    <row r="26823" spans="1:6" x14ac:dyDescent="0.3">
      <c r="A26823" s="336">
        <v>86436</v>
      </c>
      <c r="B26823" s="2" t="s">
        <v>293</v>
      </c>
      <c r="C26823" s="429">
        <v>13.930130999999999</v>
      </c>
      <c r="D26823" s="429">
        <v>2.6020000000000001E-3</v>
      </c>
      <c r="E26823" s="429">
        <v>13.927529</v>
      </c>
      <c r="F26823" s="429">
        <v>98.070011000000008</v>
      </c>
    </row>
    <row r="26824" spans="1:6" x14ac:dyDescent="0.3">
      <c r="A26824" s="336">
        <v>86440</v>
      </c>
      <c r="B26824" s="2" t="s">
        <v>293</v>
      </c>
      <c r="C26824" s="429">
        <v>14.03619</v>
      </c>
      <c r="D26824" s="429">
        <v>3.0899999999999999E-3</v>
      </c>
      <c r="E26824" s="429">
        <v>14.033099999999999</v>
      </c>
      <c r="F26824" s="429">
        <v>99.01950699999999</v>
      </c>
    </row>
    <row r="26825" spans="1:6" x14ac:dyDescent="0.3">
      <c r="A26825" s="336">
        <v>86441</v>
      </c>
      <c r="B26825" s="2" t="s">
        <v>293</v>
      </c>
      <c r="C26825" s="429">
        <v>12.463041</v>
      </c>
      <c r="D26825" s="429">
        <v>4.5036E-2</v>
      </c>
      <c r="E26825" s="429">
        <v>12.418005000000001</v>
      </c>
      <c r="F26825" s="429">
        <v>82.852240000000009</v>
      </c>
    </row>
    <row r="26826" spans="1:6" x14ac:dyDescent="0.3">
      <c r="A26826" s="336">
        <v>86442</v>
      </c>
      <c r="B26826" s="2" t="s">
        <v>293</v>
      </c>
      <c r="C26826" s="429">
        <v>12.403415000000001</v>
      </c>
      <c r="D26826" s="429">
        <v>3.4616000000000001E-2</v>
      </c>
      <c r="E26826" s="429">
        <v>12.368799000000001</v>
      </c>
      <c r="F26826" s="429">
        <v>83.026522</v>
      </c>
    </row>
    <row r="26827" spans="1:6" x14ac:dyDescent="0.3">
      <c r="A26827" s="336">
        <v>86444</v>
      </c>
      <c r="B26827" s="2" t="s">
        <v>293</v>
      </c>
      <c r="C26827" s="429">
        <v>12.260486</v>
      </c>
      <c r="D26827" s="429">
        <v>7.8667000000000001E-2</v>
      </c>
      <c r="E26827" s="429">
        <v>12.181819000000001</v>
      </c>
      <c r="F26827" s="429">
        <v>79.568341999999987</v>
      </c>
    </row>
    <row r="26828" spans="1:6" x14ac:dyDescent="0.3">
      <c r="A26828" s="336">
        <v>86445</v>
      </c>
      <c r="B26828" s="2" t="s">
        <v>293</v>
      </c>
      <c r="C26828" s="429">
        <v>13.245911</v>
      </c>
      <c r="D26828" s="429">
        <v>3.0727000000000001E-2</v>
      </c>
      <c r="E26828" s="429">
        <v>13.215183999999999</v>
      </c>
      <c r="F26828" s="429">
        <v>89.477994999999993</v>
      </c>
    </row>
    <row r="26829" spans="1:6" x14ac:dyDescent="0.3">
      <c r="A26829" s="336">
        <v>86502</v>
      </c>
      <c r="B26829" s="2" t="s">
        <v>293</v>
      </c>
      <c r="C26829" s="429">
        <v>10.129192</v>
      </c>
      <c r="D26829" s="429">
        <v>0.20594799999999999</v>
      </c>
      <c r="E26829" s="429">
        <v>9.9232440000000004</v>
      </c>
      <c r="F26829" s="429">
        <v>56.960612000000005</v>
      </c>
    </row>
    <row r="26830" spans="1:6" x14ac:dyDescent="0.3">
      <c r="A26830" s="336">
        <v>86503</v>
      </c>
      <c r="B26830" s="2" t="s">
        <v>293</v>
      </c>
      <c r="C26830" s="429">
        <v>9.8791949999999993</v>
      </c>
      <c r="D26830" s="429">
        <v>0.19044</v>
      </c>
      <c r="E26830" s="429">
        <v>9.6887549999999987</v>
      </c>
      <c r="F26830" s="429">
        <v>53.671537000000001</v>
      </c>
    </row>
    <row r="26831" spans="1:6" x14ac:dyDescent="0.3">
      <c r="A26831" s="336">
        <v>86505</v>
      </c>
      <c r="B26831" s="2" t="s">
        <v>293</v>
      </c>
      <c r="C26831" s="429">
        <v>9.6406550000000006</v>
      </c>
      <c r="D26831" s="429">
        <v>0.225188</v>
      </c>
      <c r="E26831" s="429">
        <v>9.4154670000000014</v>
      </c>
      <c r="F26831" s="429">
        <v>52.138727000000003</v>
      </c>
    </row>
    <row r="26832" spans="1:6" x14ac:dyDescent="0.3">
      <c r="A26832" s="336">
        <v>86507</v>
      </c>
      <c r="B26832" s="2" t="s">
        <v>293</v>
      </c>
      <c r="C26832" s="429">
        <v>9.5352920000000001</v>
      </c>
      <c r="D26832" s="429">
        <v>0.24241699999999999</v>
      </c>
      <c r="E26832" s="429">
        <v>9.2928750000000004</v>
      </c>
      <c r="F26832" s="429">
        <v>50.305961999999994</v>
      </c>
    </row>
    <row r="26833" spans="1:6" x14ac:dyDescent="0.3">
      <c r="A26833" s="336">
        <v>86510</v>
      </c>
      <c r="B26833" s="2" t="s">
        <v>293</v>
      </c>
      <c r="C26833" s="429">
        <v>9.627758</v>
      </c>
      <c r="D26833" s="429">
        <v>0.187833</v>
      </c>
      <c r="E26833" s="429">
        <v>9.4399250000000006</v>
      </c>
      <c r="F26833" s="429">
        <v>51.554560000000002</v>
      </c>
    </row>
    <row r="26834" spans="1:6" x14ac:dyDescent="0.3">
      <c r="A26834" s="336">
        <v>86514</v>
      </c>
      <c r="B26834" s="2" t="s">
        <v>293</v>
      </c>
      <c r="C26834" s="429">
        <v>10.155182999999999</v>
      </c>
      <c r="D26834" s="429">
        <v>0.18603</v>
      </c>
      <c r="E26834" s="429">
        <v>9.9691529999999986</v>
      </c>
      <c r="F26834" s="429">
        <v>55.549293999999989</v>
      </c>
    </row>
    <row r="26835" spans="1:6" x14ac:dyDescent="0.3">
      <c r="A26835" s="336">
        <v>86535</v>
      </c>
      <c r="B26835" s="2" t="s">
        <v>293</v>
      </c>
      <c r="C26835" s="429">
        <v>10.533810000000001</v>
      </c>
      <c r="D26835" s="429">
        <v>0.13553499999999999</v>
      </c>
      <c r="E26835" s="429">
        <v>10.398275</v>
      </c>
      <c r="F26835" s="429">
        <v>59.247436000000008</v>
      </c>
    </row>
    <row r="26836" spans="1:6" x14ac:dyDescent="0.3">
      <c r="A26836" s="336">
        <v>86538</v>
      </c>
      <c r="B26836" s="2" t="s">
        <v>293</v>
      </c>
      <c r="C26836" s="429">
        <v>10.266553999999999</v>
      </c>
      <c r="D26836" s="429">
        <v>0.16092899999999999</v>
      </c>
      <c r="E26836" s="429">
        <v>10.105625</v>
      </c>
      <c r="F26836" s="429">
        <v>56.732187999999994</v>
      </c>
    </row>
    <row r="26837" spans="1:6" x14ac:dyDescent="0.3">
      <c r="A26837" s="336">
        <v>86556</v>
      </c>
      <c r="B26837" s="2" t="s">
        <v>293</v>
      </c>
      <c r="C26837" s="429">
        <v>9.423235</v>
      </c>
      <c r="D26837" s="429">
        <v>0.25469799999999998</v>
      </c>
      <c r="E26837" s="429">
        <v>9.1685370000000006</v>
      </c>
      <c r="F26837" s="429">
        <v>49.251263999999999</v>
      </c>
    </row>
    <row r="26838" spans="1:6" x14ac:dyDescent="0.3">
      <c r="A26838" s="336">
        <v>87001</v>
      </c>
      <c r="B26838" s="2" t="s">
        <v>293</v>
      </c>
      <c r="C26838" s="429">
        <v>9.9409179999999999</v>
      </c>
      <c r="D26838" s="429">
        <v>0.639262</v>
      </c>
      <c r="E26838" s="429">
        <v>9.3016559999999995</v>
      </c>
      <c r="F26838" s="429">
        <v>56.077730999999993</v>
      </c>
    </row>
    <row r="26839" spans="1:6" x14ac:dyDescent="0.3">
      <c r="A26839" s="336">
        <v>87002</v>
      </c>
      <c r="B26839" s="2" t="s">
        <v>293</v>
      </c>
      <c r="C26839" s="429">
        <v>10.300148</v>
      </c>
      <c r="D26839" s="429">
        <v>0.425871</v>
      </c>
      <c r="E26839" s="429">
        <v>9.8742769999999993</v>
      </c>
      <c r="F26839" s="429">
        <v>61.573427000000009</v>
      </c>
    </row>
    <row r="26840" spans="1:6" x14ac:dyDescent="0.3">
      <c r="A26840" s="336">
        <v>87004</v>
      </c>
      <c r="B26840" s="2" t="s">
        <v>293</v>
      </c>
      <c r="C26840" s="429">
        <v>10.236357</v>
      </c>
      <c r="D26840" s="429">
        <v>0.57549899999999998</v>
      </c>
      <c r="E26840" s="429">
        <v>9.6608579999999993</v>
      </c>
      <c r="F26840" s="429">
        <v>57.721485999999992</v>
      </c>
    </row>
    <row r="26841" spans="1:6" x14ac:dyDescent="0.3">
      <c r="A26841" s="336">
        <v>87005</v>
      </c>
      <c r="B26841" s="2" t="s">
        <v>293</v>
      </c>
      <c r="C26841" s="429">
        <v>8.7800209999999996</v>
      </c>
      <c r="D26841" s="429">
        <v>0.46178599999999997</v>
      </c>
      <c r="E26841" s="429">
        <v>8.3182349999999996</v>
      </c>
      <c r="F26841" s="429">
        <v>45.596612</v>
      </c>
    </row>
    <row r="26842" spans="1:6" x14ac:dyDescent="0.3">
      <c r="A26842" s="336">
        <v>87006</v>
      </c>
      <c r="B26842" s="2" t="s">
        <v>293</v>
      </c>
      <c r="C26842" s="429">
        <v>10.590287</v>
      </c>
      <c r="D26842" s="429">
        <v>0.37690200000000001</v>
      </c>
      <c r="E26842" s="429">
        <v>10.213385000000001</v>
      </c>
      <c r="F26842" s="429">
        <v>64.524405999999985</v>
      </c>
    </row>
    <row r="26843" spans="1:6" x14ac:dyDescent="0.3">
      <c r="A26843" s="336">
        <v>87007</v>
      </c>
      <c r="B26843" s="2" t="s">
        <v>293</v>
      </c>
      <c r="C26843" s="429">
        <v>9.9082270000000001</v>
      </c>
      <c r="D26843" s="429">
        <v>0.41724099999999997</v>
      </c>
      <c r="E26843" s="429">
        <v>9.4909859999999995</v>
      </c>
      <c r="F26843" s="429">
        <v>56.577665999999986</v>
      </c>
    </row>
    <row r="26844" spans="1:6" x14ac:dyDescent="0.3">
      <c r="A26844" s="336">
        <v>87008</v>
      </c>
      <c r="B26844" s="2" t="s">
        <v>293</v>
      </c>
      <c r="C26844" s="429">
        <v>9.2007840000000005</v>
      </c>
      <c r="D26844" s="429">
        <v>0.67616799999999999</v>
      </c>
      <c r="E26844" s="429">
        <v>8.524616</v>
      </c>
      <c r="F26844" s="429">
        <v>49.558583999999996</v>
      </c>
    </row>
    <row r="26845" spans="1:6" x14ac:dyDescent="0.3">
      <c r="A26845" s="336">
        <v>87009</v>
      </c>
      <c r="B26845" s="2" t="s">
        <v>293</v>
      </c>
      <c r="C26845" s="429">
        <v>9.1283340000000006</v>
      </c>
      <c r="D26845" s="429">
        <v>0.93419700000000006</v>
      </c>
      <c r="E26845" s="429">
        <v>8.1941370000000013</v>
      </c>
      <c r="F26845" s="429">
        <v>52.089048999999996</v>
      </c>
    </row>
    <row r="26846" spans="1:6" x14ac:dyDescent="0.3">
      <c r="A26846" s="336">
        <v>87010</v>
      </c>
      <c r="B26846" s="2" t="s">
        <v>293</v>
      </c>
      <c r="C26846" s="429">
        <v>9.6428060000000002</v>
      </c>
      <c r="D26846" s="429">
        <v>0.72114500000000004</v>
      </c>
      <c r="E26846" s="429">
        <v>8.9216610000000003</v>
      </c>
      <c r="F26846" s="429">
        <v>54.054969</v>
      </c>
    </row>
    <row r="26847" spans="1:6" x14ac:dyDescent="0.3">
      <c r="A26847" s="336">
        <v>87012</v>
      </c>
      <c r="B26847" s="2" t="s">
        <v>293</v>
      </c>
      <c r="C26847" s="429">
        <v>7.7731579999999996</v>
      </c>
      <c r="D26847" s="429">
        <v>0.84773200000000004</v>
      </c>
      <c r="E26847" s="429">
        <v>6.9254259999999999</v>
      </c>
      <c r="F26847" s="429">
        <v>33.298481999999993</v>
      </c>
    </row>
    <row r="26848" spans="1:6" x14ac:dyDescent="0.3">
      <c r="A26848" s="336">
        <v>87013</v>
      </c>
      <c r="B26848" s="2" t="s">
        <v>293</v>
      </c>
      <c r="C26848" s="429">
        <v>9.0549470000000003</v>
      </c>
      <c r="D26848" s="429">
        <v>0.58150100000000005</v>
      </c>
      <c r="E26848" s="429">
        <v>8.4734460000000009</v>
      </c>
      <c r="F26848" s="429">
        <v>45.600437999999997</v>
      </c>
    </row>
    <row r="26849" spans="1:6" x14ac:dyDescent="0.3">
      <c r="A26849" s="336">
        <v>87014</v>
      </c>
      <c r="B26849" s="2" t="s">
        <v>293</v>
      </c>
      <c r="C26849" s="429">
        <v>9.0682019999999994</v>
      </c>
      <c r="D26849" s="429">
        <v>0.47107700000000002</v>
      </c>
      <c r="E26849" s="429">
        <v>8.5971250000000001</v>
      </c>
      <c r="F26849" s="429">
        <v>48.573229999999995</v>
      </c>
    </row>
    <row r="26850" spans="1:6" x14ac:dyDescent="0.3">
      <c r="A26850" s="336">
        <v>87015</v>
      </c>
      <c r="B26850" s="2" t="s">
        <v>293</v>
      </c>
      <c r="C26850" s="429">
        <v>9.2406389999999998</v>
      </c>
      <c r="D26850" s="429">
        <v>0.71196999999999999</v>
      </c>
      <c r="E26850" s="429">
        <v>8.5286690000000007</v>
      </c>
      <c r="F26850" s="429">
        <v>50.622572000000005</v>
      </c>
    </row>
    <row r="26851" spans="1:6" x14ac:dyDescent="0.3">
      <c r="A26851" s="336">
        <v>87016</v>
      </c>
      <c r="B26851" s="2" t="s">
        <v>293</v>
      </c>
      <c r="C26851" s="429">
        <v>9.3615569999999995</v>
      </c>
      <c r="D26851" s="429">
        <v>0.65598299999999998</v>
      </c>
      <c r="E26851" s="429">
        <v>8.7055739999999986</v>
      </c>
      <c r="F26851" s="429">
        <v>52.252879</v>
      </c>
    </row>
    <row r="26852" spans="1:6" x14ac:dyDescent="0.3">
      <c r="A26852" s="336">
        <v>87017</v>
      </c>
      <c r="B26852" s="2" t="s">
        <v>293</v>
      </c>
      <c r="C26852" s="429">
        <v>7.6961300000000001</v>
      </c>
      <c r="D26852" s="429">
        <v>0.86880299999999999</v>
      </c>
      <c r="E26852" s="429">
        <v>6.8273270000000004</v>
      </c>
      <c r="F26852" s="429">
        <v>32.705551000000007</v>
      </c>
    </row>
    <row r="26853" spans="1:6" x14ac:dyDescent="0.3">
      <c r="A26853" s="336">
        <v>87018</v>
      </c>
      <c r="B26853" s="2" t="s">
        <v>293</v>
      </c>
      <c r="C26853" s="429">
        <v>7.8672800000000001</v>
      </c>
      <c r="D26853" s="429">
        <v>0.77844899999999995</v>
      </c>
      <c r="E26853" s="429">
        <v>7.0888309999999999</v>
      </c>
      <c r="F26853" s="429">
        <v>33.979011999999997</v>
      </c>
    </row>
    <row r="26854" spans="1:6" x14ac:dyDescent="0.3">
      <c r="A26854" s="336">
        <v>87020</v>
      </c>
      <c r="B26854" s="2" t="s">
        <v>293</v>
      </c>
      <c r="C26854" s="429">
        <v>8.9714349999999996</v>
      </c>
      <c r="D26854" s="429">
        <v>0.50654699999999997</v>
      </c>
      <c r="E26854" s="429">
        <v>8.4648880000000002</v>
      </c>
      <c r="F26854" s="429">
        <v>47.351422000000007</v>
      </c>
    </row>
    <row r="26855" spans="1:6" x14ac:dyDescent="0.3">
      <c r="A26855" s="336">
        <v>87021</v>
      </c>
      <c r="B26855" s="2" t="s">
        <v>293</v>
      </c>
      <c r="C26855" s="429">
        <v>9.2744630000000008</v>
      </c>
      <c r="D26855" s="429">
        <v>0.44025500000000001</v>
      </c>
      <c r="E26855" s="429">
        <v>8.8342080000000003</v>
      </c>
      <c r="F26855" s="429">
        <v>50.945747000000004</v>
      </c>
    </row>
    <row r="26856" spans="1:6" x14ac:dyDescent="0.3">
      <c r="A26856" s="336">
        <v>87023</v>
      </c>
      <c r="B26856" s="2" t="s">
        <v>293</v>
      </c>
      <c r="C26856" s="429">
        <v>10.311021</v>
      </c>
      <c r="D26856" s="429">
        <v>0.383878</v>
      </c>
      <c r="E26856" s="429">
        <v>9.9271430000000009</v>
      </c>
      <c r="F26856" s="429">
        <v>61.014714999999995</v>
      </c>
    </row>
    <row r="26857" spans="1:6" x14ac:dyDescent="0.3">
      <c r="A26857" s="336">
        <v>87024</v>
      </c>
      <c r="B26857" s="2" t="s">
        <v>293</v>
      </c>
      <c r="C26857" s="429">
        <v>9.4070940000000007</v>
      </c>
      <c r="D26857" s="429">
        <v>0.680975</v>
      </c>
      <c r="E26857" s="429">
        <v>8.7261190000000006</v>
      </c>
      <c r="F26857" s="429">
        <v>48.238175999999996</v>
      </c>
    </row>
    <row r="26858" spans="1:6" x14ac:dyDescent="0.3">
      <c r="A26858" s="336">
        <v>87025</v>
      </c>
      <c r="B26858" s="2" t="s">
        <v>293</v>
      </c>
      <c r="C26858" s="429">
        <v>7.9762130000000004</v>
      </c>
      <c r="D26858" s="429">
        <v>0.84535499999999997</v>
      </c>
      <c r="E26858" s="429">
        <v>7.1308580000000008</v>
      </c>
      <c r="F26858" s="429">
        <v>35.134909999999998</v>
      </c>
    </row>
    <row r="26859" spans="1:6" x14ac:dyDescent="0.3">
      <c r="A26859" s="336">
        <v>87026</v>
      </c>
      <c r="B26859" s="2" t="s">
        <v>293</v>
      </c>
      <c r="C26859" s="429">
        <v>9.8780769999999993</v>
      </c>
      <c r="D26859" s="429">
        <v>0.42852800000000002</v>
      </c>
      <c r="E26859" s="429">
        <v>9.4495489999999993</v>
      </c>
      <c r="F26859" s="429">
        <v>56.176089000000005</v>
      </c>
    </row>
    <row r="26860" spans="1:6" x14ac:dyDescent="0.3">
      <c r="A26860" s="336">
        <v>87027</v>
      </c>
      <c r="B26860" s="2" t="s">
        <v>293</v>
      </c>
      <c r="C26860" s="429">
        <v>8.1098560000000006</v>
      </c>
      <c r="D26860" s="429">
        <v>0.73319100000000004</v>
      </c>
      <c r="E26860" s="429">
        <v>7.3766650000000009</v>
      </c>
      <c r="F26860" s="429">
        <v>36.409387000000009</v>
      </c>
    </row>
    <row r="26861" spans="1:6" x14ac:dyDescent="0.3">
      <c r="A26861" s="336">
        <v>87028</v>
      </c>
      <c r="B26861" s="2" t="s">
        <v>293</v>
      </c>
      <c r="C26861" s="429">
        <v>10.508595</v>
      </c>
      <c r="D26861" s="429">
        <v>0.392376</v>
      </c>
      <c r="E26861" s="429">
        <v>10.116218999999999</v>
      </c>
      <c r="F26861" s="429">
        <v>63.711372999999995</v>
      </c>
    </row>
    <row r="26862" spans="1:6" x14ac:dyDescent="0.3">
      <c r="A26862" s="336">
        <v>87029</v>
      </c>
      <c r="B26862" s="2" t="s">
        <v>293</v>
      </c>
      <c r="C26862" s="429">
        <v>8.1897909999999996</v>
      </c>
      <c r="D26862" s="429">
        <v>0.70988600000000002</v>
      </c>
      <c r="E26862" s="429">
        <v>7.4799049999999996</v>
      </c>
      <c r="F26862" s="429">
        <v>36.989202999999989</v>
      </c>
    </row>
    <row r="26863" spans="1:6" x14ac:dyDescent="0.3">
      <c r="A26863" s="336">
        <v>87031</v>
      </c>
      <c r="B26863" s="2" t="s">
        <v>293</v>
      </c>
      <c r="C26863" s="429">
        <v>10.398524999999999</v>
      </c>
      <c r="D26863" s="429">
        <v>0.42460900000000001</v>
      </c>
      <c r="E26863" s="429">
        <v>9.9739159999999991</v>
      </c>
      <c r="F26863" s="429">
        <v>62.211500000000008</v>
      </c>
    </row>
    <row r="26864" spans="1:6" x14ac:dyDescent="0.3">
      <c r="A26864" s="336">
        <v>87035</v>
      </c>
      <c r="B26864" s="2" t="s">
        <v>293</v>
      </c>
      <c r="C26864" s="429">
        <v>9.1358010000000007</v>
      </c>
      <c r="D26864" s="429">
        <v>0.96667499999999995</v>
      </c>
      <c r="E26864" s="429">
        <v>8.1691260000000003</v>
      </c>
      <c r="F26864" s="429">
        <v>51.322732999999999</v>
      </c>
    </row>
    <row r="26865" spans="1:6" x14ac:dyDescent="0.3">
      <c r="A26865" s="336">
        <v>87036</v>
      </c>
      <c r="B26865" s="2" t="s">
        <v>293</v>
      </c>
      <c r="C26865" s="429">
        <v>9.3545040000000004</v>
      </c>
      <c r="D26865" s="429">
        <v>0.57652899999999996</v>
      </c>
      <c r="E26865" s="429">
        <v>8.7779749999999996</v>
      </c>
      <c r="F26865" s="429">
        <v>51.907588999999987</v>
      </c>
    </row>
    <row r="26866" spans="1:6" x14ac:dyDescent="0.3">
      <c r="A26866" s="336">
        <v>87041</v>
      </c>
      <c r="B26866" s="2" t="s">
        <v>293</v>
      </c>
      <c r="C26866" s="429">
        <v>9.7973660000000002</v>
      </c>
      <c r="D26866" s="429">
        <v>0.68835999999999997</v>
      </c>
      <c r="E26866" s="429">
        <v>9.1090060000000008</v>
      </c>
      <c r="F26866" s="429">
        <v>54.181236000000013</v>
      </c>
    </row>
    <row r="26867" spans="1:6" x14ac:dyDescent="0.3">
      <c r="A26867" s="336">
        <v>87042</v>
      </c>
      <c r="B26867" s="2" t="s">
        <v>293</v>
      </c>
      <c r="C26867" s="429">
        <v>10.243803</v>
      </c>
      <c r="D26867" s="429">
        <v>0.47517999999999999</v>
      </c>
      <c r="E26867" s="429">
        <v>9.7686229999999998</v>
      </c>
      <c r="F26867" s="429">
        <v>60.228910000000006</v>
      </c>
    </row>
    <row r="26868" spans="1:6" x14ac:dyDescent="0.3">
      <c r="A26868" s="336">
        <v>87043</v>
      </c>
      <c r="B26868" s="2" t="s">
        <v>293</v>
      </c>
      <c r="C26868" s="429">
        <v>9.6794250000000002</v>
      </c>
      <c r="D26868" s="429">
        <v>0.63663099999999995</v>
      </c>
      <c r="E26868" s="429">
        <v>9.0427940000000007</v>
      </c>
      <c r="F26868" s="429">
        <v>53.487188000000003</v>
      </c>
    </row>
    <row r="26869" spans="1:6" x14ac:dyDescent="0.3">
      <c r="A26869" s="336">
        <v>87044</v>
      </c>
      <c r="B26869" s="2" t="s">
        <v>293</v>
      </c>
      <c r="C26869" s="429">
        <v>8.7337830000000007</v>
      </c>
      <c r="D26869" s="429">
        <v>0.79964900000000005</v>
      </c>
      <c r="E26869" s="429">
        <v>7.9341340000000002</v>
      </c>
      <c r="F26869" s="429">
        <v>42.492144999999994</v>
      </c>
    </row>
    <row r="26870" spans="1:6" x14ac:dyDescent="0.3">
      <c r="A26870" s="336">
        <v>87045</v>
      </c>
      <c r="B26870" s="2" t="s">
        <v>293</v>
      </c>
      <c r="C26870" s="429">
        <v>8.9325580000000002</v>
      </c>
      <c r="D26870" s="429">
        <v>0.45024900000000001</v>
      </c>
      <c r="E26870" s="429">
        <v>8.4823090000000008</v>
      </c>
      <c r="F26870" s="429">
        <v>47.135081999999997</v>
      </c>
    </row>
    <row r="26871" spans="1:6" x14ac:dyDescent="0.3">
      <c r="A26871" s="336">
        <v>87046</v>
      </c>
      <c r="B26871" s="2" t="s">
        <v>293</v>
      </c>
      <c r="C26871" s="429">
        <v>8.3225750000000005</v>
      </c>
      <c r="D26871" s="429">
        <v>0.69257299999999999</v>
      </c>
      <c r="E26871" s="429">
        <v>7.6300020000000002</v>
      </c>
      <c r="F26871" s="429">
        <v>38.274834000000006</v>
      </c>
    </row>
    <row r="26872" spans="1:6" x14ac:dyDescent="0.3">
      <c r="A26872" s="336">
        <v>87047</v>
      </c>
      <c r="B26872" s="2" t="s">
        <v>293</v>
      </c>
      <c r="C26872" s="429">
        <v>9.2761949999999995</v>
      </c>
      <c r="D26872" s="429">
        <v>0.70875600000000005</v>
      </c>
      <c r="E26872" s="429">
        <v>8.5674390000000002</v>
      </c>
      <c r="F26872" s="429">
        <v>50.339357</v>
      </c>
    </row>
    <row r="26873" spans="1:6" x14ac:dyDescent="0.3">
      <c r="A26873" s="336">
        <v>87048</v>
      </c>
      <c r="B26873" s="2" t="s">
        <v>293</v>
      </c>
      <c r="C26873" s="429">
        <v>10.544311</v>
      </c>
      <c r="D26873" s="429">
        <v>0.47762500000000002</v>
      </c>
      <c r="E26873" s="429">
        <v>10.066686000000001</v>
      </c>
      <c r="F26873" s="429">
        <v>61.791443999999984</v>
      </c>
    </row>
    <row r="26874" spans="1:6" x14ac:dyDescent="0.3">
      <c r="A26874" s="336">
        <v>87052</v>
      </c>
      <c r="B26874" s="2" t="s">
        <v>293</v>
      </c>
      <c r="C26874" s="429">
        <v>9.9988390000000003</v>
      </c>
      <c r="D26874" s="429">
        <v>0.64912700000000001</v>
      </c>
      <c r="E26874" s="429">
        <v>9.3497120000000002</v>
      </c>
      <c r="F26874" s="429">
        <v>55.792641000000003</v>
      </c>
    </row>
    <row r="26875" spans="1:6" x14ac:dyDescent="0.3">
      <c r="A26875" s="336">
        <v>87053</v>
      </c>
      <c r="B26875" s="2" t="s">
        <v>293</v>
      </c>
      <c r="C26875" s="429">
        <v>9.8858169999999994</v>
      </c>
      <c r="D26875" s="429">
        <v>0.59497500000000003</v>
      </c>
      <c r="E26875" s="429">
        <v>9.2908419999999996</v>
      </c>
      <c r="F26875" s="429">
        <v>53.311107000000007</v>
      </c>
    </row>
    <row r="26876" spans="1:6" x14ac:dyDescent="0.3">
      <c r="A26876" s="336">
        <v>87056</v>
      </c>
      <c r="B26876" s="2" t="s">
        <v>293</v>
      </c>
      <c r="C26876" s="429">
        <v>9.2016869999999997</v>
      </c>
      <c r="D26876" s="429">
        <v>0.84657199999999999</v>
      </c>
      <c r="E26876" s="429">
        <v>8.3551149999999996</v>
      </c>
      <c r="F26876" s="429">
        <v>51.110880000000002</v>
      </c>
    </row>
    <row r="26877" spans="1:6" x14ac:dyDescent="0.3">
      <c r="A26877" s="336">
        <v>87059</v>
      </c>
      <c r="B26877" s="2" t="s">
        <v>293</v>
      </c>
      <c r="C26877" s="429">
        <v>9.2481439999999999</v>
      </c>
      <c r="D26877" s="429">
        <v>0.65510500000000005</v>
      </c>
      <c r="E26877" s="429">
        <v>8.5930389999999992</v>
      </c>
      <c r="F26877" s="429">
        <v>50.440440000000002</v>
      </c>
    </row>
    <row r="26878" spans="1:6" x14ac:dyDescent="0.3">
      <c r="A26878" s="336">
        <v>87060</v>
      </c>
      <c r="B26878" s="2" t="s">
        <v>293</v>
      </c>
      <c r="C26878" s="429">
        <v>10.569750000000001</v>
      </c>
      <c r="D26878" s="429">
        <v>0.39559499999999997</v>
      </c>
      <c r="E26878" s="429">
        <v>10.174155000000001</v>
      </c>
      <c r="F26878" s="429">
        <v>64.563772</v>
      </c>
    </row>
    <row r="26879" spans="1:6" x14ac:dyDescent="0.3">
      <c r="A26879" s="336">
        <v>87062</v>
      </c>
      <c r="B26879" s="2" t="s">
        <v>293</v>
      </c>
      <c r="C26879" s="429">
        <v>10.425701</v>
      </c>
      <c r="D26879" s="429">
        <v>0.40477099999999999</v>
      </c>
      <c r="E26879" s="429">
        <v>10.02093</v>
      </c>
      <c r="F26879" s="429">
        <v>62.823061999999986</v>
      </c>
    </row>
    <row r="26880" spans="1:6" x14ac:dyDescent="0.3">
      <c r="A26880" s="336">
        <v>87063</v>
      </c>
      <c r="B26880" s="2" t="s">
        <v>293</v>
      </c>
      <c r="C26880" s="429">
        <v>9.3303580000000004</v>
      </c>
      <c r="D26880" s="429">
        <v>0.68206800000000001</v>
      </c>
      <c r="E26880" s="429">
        <v>8.6482900000000011</v>
      </c>
      <c r="F26880" s="429">
        <v>52.675042000000005</v>
      </c>
    </row>
    <row r="26881" spans="1:6" x14ac:dyDescent="0.3">
      <c r="A26881" s="336">
        <v>87068</v>
      </c>
      <c r="B26881" s="2" t="s">
        <v>293</v>
      </c>
      <c r="C26881" s="429">
        <v>10.491595999999999</v>
      </c>
      <c r="D26881" s="429">
        <v>0.41344799999999998</v>
      </c>
      <c r="E26881" s="429">
        <v>10.078147999999999</v>
      </c>
      <c r="F26881" s="429">
        <v>62.549876999999995</v>
      </c>
    </row>
    <row r="26882" spans="1:6" x14ac:dyDescent="0.3">
      <c r="A26882" s="336">
        <v>87083</v>
      </c>
      <c r="B26882" s="2" t="s">
        <v>293</v>
      </c>
      <c r="C26882" s="429">
        <v>9.6285240000000005</v>
      </c>
      <c r="D26882" s="429">
        <v>0.71175100000000002</v>
      </c>
      <c r="E26882" s="429">
        <v>8.9167730000000009</v>
      </c>
      <c r="F26882" s="429">
        <v>52.330030000000008</v>
      </c>
    </row>
    <row r="26883" spans="1:6" x14ac:dyDescent="0.3">
      <c r="A26883" s="336">
        <v>87102</v>
      </c>
      <c r="B26883" s="2" t="s">
        <v>293</v>
      </c>
      <c r="C26883" s="429">
        <v>10.634957</v>
      </c>
      <c r="D26883" s="429">
        <v>0.43908000000000003</v>
      </c>
      <c r="E26883" s="429">
        <v>10.195876999999999</v>
      </c>
      <c r="F26883" s="429">
        <v>63.075893000000008</v>
      </c>
    </row>
    <row r="26884" spans="1:6" x14ac:dyDescent="0.3">
      <c r="A26884" s="336">
        <v>87104</v>
      </c>
      <c r="B26884" s="2" t="s">
        <v>293</v>
      </c>
      <c r="C26884" s="429">
        <v>10.608449</v>
      </c>
      <c r="D26884" s="429">
        <v>0.44192500000000001</v>
      </c>
      <c r="E26884" s="429">
        <v>10.166524000000001</v>
      </c>
      <c r="F26884" s="429">
        <v>62.616449000000003</v>
      </c>
    </row>
    <row r="26885" spans="1:6" x14ac:dyDescent="0.3">
      <c r="A26885" s="336">
        <v>87105</v>
      </c>
      <c r="B26885" s="2" t="s">
        <v>293</v>
      </c>
      <c r="C26885" s="429">
        <v>10.613386999999999</v>
      </c>
      <c r="D26885" s="429">
        <v>0.43293700000000002</v>
      </c>
      <c r="E26885" s="429">
        <v>10.180449999999999</v>
      </c>
      <c r="F26885" s="429">
        <v>63.273918000000009</v>
      </c>
    </row>
    <row r="26886" spans="1:6" x14ac:dyDescent="0.3">
      <c r="A26886" s="336">
        <v>87106</v>
      </c>
      <c r="B26886" s="2" t="s">
        <v>293</v>
      </c>
      <c r="C26886" s="429">
        <v>10.635821999999999</v>
      </c>
      <c r="D26886" s="429">
        <v>0.43887399999999999</v>
      </c>
      <c r="E26886" s="429">
        <v>10.196947999999999</v>
      </c>
      <c r="F26886" s="429">
        <v>63.307794000000008</v>
      </c>
    </row>
    <row r="26887" spans="1:6" x14ac:dyDescent="0.3">
      <c r="A26887" s="336">
        <v>87107</v>
      </c>
      <c r="B26887" s="2" t="s">
        <v>293</v>
      </c>
      <c r="C26887" s="429">
        <v>10.596175000000001</v>
      </c>
      <c r="D26887" s="429">
        <v>0.45275900000000002</v>
      </c>
      <c r="E26887" s="429">
        <v>10.143416</v>
      </c>
      <c r="F26887" s="429">
        <v>62.51837299999999</v>
      </c>
    </row>
    <row r="26888" spans="1:6" x14ac:dyDescent="0.3">
      <c r="A26888" s="336">
        <v>87108</v>
      </c>
      <c r="B26888" s="2" t="s">
        <v>293</v>
      </c>
      <c r="C26888" s="429">
        <v>10.590244</v>
      </c>
      <c r="D26888" s="429">
        <v>0.45229799999999998</v>
      </c>
      <c r="E26888" s="429">
        <v>10.137945999999999</v>
      </c>
      <c r="F26888" s="429">
        <v>62.903256999999996</v>
      </c>
    </row>
    <row r="26889" spans="1:6" x14ac:dyDescent="0.3">
      <c r="A26889" s="336">
        <v>87109</v>
      </c>
      <c r="B26889" s="2" t="s">
        <v>293</v>
      </c>
      <c r="C26889" s="429">
        <v>10.541688000000001</v>
      </c>
      <c r="D26889" s="429">
        <v>0.47089300000000001</v>
      </c>
      <c r="E26889" s="429">
        <v>10.070795</v>
      </c>
      <c r="F26889" s="429">
        <v>62.203502000000015</v>
      </c>
    </row>
    <row r="26890" spans="1:6" x14ac:dyDescent="0.3">
      <c r="A26890" s="336">
        <v>87110</v>
      </c>
      <c r="B26890" s="2" t="s">
        <v>293</v>
      </c>
      <c r="C26890" s="429">
        <v>10.581516000000001</v>
      </c>
      <c r="D26890" s="429">
        <v>0.45831499999999997</v>
      </c>
      <c r="E26890" s="429">
        <v>10.123201</v>
      </c>
      <c r="F26890" s="429">
        <v>62.711091999999979</v>
      </c>
    </row>
    <row r="26891" spans="1:6" x14ac:dyDescent="0.3">
      <c r="A26891" s="336">
        <v>87111</v>
      </c>
      <c r="B26891" s="2" t="s">
        <v>293</v>
      </c>
      <c r="C26891" s="429">
        <v>9.9320109999999993</v>
      </c>
      <c r="D26891" s="429">
        <v>0.55931600000000004</v>
      </c>
      <c r="E26891" s="429">
        <v>9.3726949999999984</v>
      </c>
      <c r="F26891" s="429">
        <v>56.451820999999995</v>
      </c>
    </row>
    <row r="26892" spans="1:6" x14ac:dyDescent="0.3">
      <c r="A26892" s="336">
        <v>87112</v>
      </c>
      <c r="B26892" s="2" t="s">
        <v>293</v>
      </c>
      <c r="C26892" s="429">
        <v>10.093705</v>
      </c>
      <c r="D26892" s="429">
        <v>0.52980700000000003</v>
      </c>
      <c r="E26892" s="429">
        <v>9.563898</v>
      </c>
      <c r="F26892" s="429">
        <v>58.095691000000002</v>
      </c>
    </row>
    <row r="26893" spans="1:6" x14ac:dyDescent="0.3">
      <c r="A26893" s="336">
        <v>87113</v>
      </c>
      <c r="B26893" s="2" t="s">
        <v>293</v>
      </c>
      <c r="C26893" s="429">
        <v>10.589278999999999</v>
      </c>
      <c r="D26893" s="429">
        <v>0.46722900000000001</v>
      </c>
      <c r="E26893" s="429">
        <v>10.12205</v>
      </c>
      <c r="F26893" s="429">
        <v>62.523360999999987</v>
      </c>
    </row>
    <row r="26894" spans="1:6" x14ac:dyDescent="0.3">
      <c r="A26894" s="336">
        <v>87114</v>
      </c>
      <c r="B26894" s="2" t="s">
        <v>293</v>
      </c>
      <c r="C26894" s="429">
        <v>10.371373</v>
      </c>
      <c r="D26894" s="429">
        <v>0.45263900000000001</v>
      </c>
      <c r="E26894" s="429">
        <v>9.9187340000000006</v>
      </c>
      <c r="F26894" s="429">
        <v>60.185139999999997</v>
      </c>
    </row>
    <row r="26895" spans="1:6" x14ac:dyDescent="0.3">
      <c r="A26895" s="336">
        <v>87115</v>
      </c>
      <c r="B26895" s="2" t="s">
        <v>293</v>
      </c>
      <c r="C26895" s="429">
        <v>10.013055</v>
      </c>
      <c r="D26895" s="429">
        <v>0.51675400000000005</v>
      </c>
      <c r="E26895" s="429">
        <v>9.496300999999999</v>
      </c>
      <c r="F26895" s="429">
        <v>57.66720200000001</v>
      </c>
    </row>
    <row r="26896" spans="1:6" x14ac:dyDescent="0.3">
      <c r="A26896" s="336">
        <v>87116</v>
      </c>
      <c r="B26896" s="2" t="s">
        <v>293</v>
      </c>
      <c r="C26896" s="429">
        <v>10.206427</v>
      </c>
      <c r="D26896" s="429">
        <v>0.500143</v>
      </c>
      <c r="E26896" s="429">
        <v>9.7062840000000001</v>
      </c>
      <c r="F26896" s="429">
        <v>59.401203999999993</v>
      </c>
    </row>
    <row r="26897" spans="1:6" x14ac:dyDescent="0.3">
      <c r="A26897" s="336">
        <v>87120</v>
      </c>
      <c r="B26897" s="2" t="s">
        <v>293</v>
      </c>
      <c r="C26897" s="429">
        <v>10.509759000000001</v>
      </c>
      <c r="D26897" s="429">
        <v>0.44690099999999999</v>
      </c>
      <c r="E26897" s="429">
        <v>10.062858</v>
      </c>
      <c r="F26897" s="429">
        <v>61.418964000000003</v>
      </c>
    </row>
    <row r="26898" spans="1:6" x14ac:dyDescent="0.3">
      <c r="A26898" s="336">
        <v>87121</v>
      </c>
      <c r="B26898" s="2" t="s">
        <v>293</v>
      </c>
      <c r="C26898" s="429">
        <v>10.578766999999999</v>
      </c>
      <c r="D26898" s="429">
        <v>0.422705</v>
      </c>
      <c r="E26898" s="429">
        <v>10.156061999999999</v>
      </c>
      <c r="F26898" s="429">
        <v>62.71904399999999</v>
      </c>
    </row>
    <row r="26899" spans="1:6" x14ac:dyDescent="0.3">
      <c r="A26899" s="336">
        <v>87122</v>
      </c>
      <c r="B26899" s="2" t="s">
        <v>293</v>
      </c>
      <c r="C26899" s="429">
        <v>9.7792340000000006</v>
      </c>
      <c r="D26899" s="429">
        <v>0.59120399999999995</v>
      </c>
      <c r="E26899" s="429">
        <v>9.1880300000000013</v>
      </c>
      <c r="F26899" s="429">
        <v>54.832252000000004</v>
      </c>
    </row>
    <row r="26900" spans="1:6" x14ac:dyDescent="0.3">
      <c r="A26900" s="336">
        <v>87123</v>
      </c>
      <c r="B26900" s="2" t="s">
        <v>293</v>
      </c>
      <c r="C26900" s="429">
        <v>9.6981710000000003</v>
      </c>
      <c r="D26900" s="429">
        <v>0.58254399999999995</v>
      </c>
      <c r="E26900" s="429">
        <v>9.1156269999999999</v>
      </c>
      <c r="F26900" s="429">
        <v>54.393305000000005</v>
      </c>
    </row>
    <row r="26901" spans="1:6" x14ac:dyDescent="0.3">
      <c r="A26901" s="336">
        <v>87124</v>
      </c>
      <c r="B26901" s="2" t="s">
        <v>293</v>
      </c>
      <c r="C26901" s="429">
        <v>10.319781000000001</v>
      </c>
      <c r="D26901" s="429">
        <v>0.49083500000000002</v>
      </c>
      <c r="E26901" s="429">
        <v>9.8289460000000002</v>
      </c>
      <c r="F26901" s="429">
        <v>59.013080999999993</v>
      </c>
    </row>
    <row r="26902" spans="1:6" x14ac:dyDescent="0.3">
      <c r="A26902" s="336">
        <v>87131</v>
      </c>
      <c r="B26902" s="2" t="s">
        <v>293</v>
      </c>
      <c r="C26902" s="429">
        <v>10.648581999999999</v>
      </c>
      <c r="D26902" s="429">
        <v>0.44122400000000001</v>
      </c>
      <c r="E26902" s="429">
        <v>10.207357999999999</v>
      </c>
      <c r="F26902" s="429">
        <v>63.268326000000002</v>
      </c>
    </row>
    <row r="26903" spans="1:6" x14ac:dyDescent="0.3">
      <c r="A26903" s="336">
        <v>87144</v>
      </c>
      <c r="B26903" s="2" t="s">
        <v>293</v>
      </c>
      <c r="C26903" s="429">
        <v>10.270242</v>
      </c>
      <c r="D26903" s="429">
        <v>0.52249299999999999</v>
      </c>
      <c r="E26903" s="429">
        <v>9.7477489999999989</v>
      </c>
      <c r="F26903" s="429">
        <v>58.033211999999992</v>
      </c>
    </row>
    <row r="26904" spans="1:6" x14ac:dyDescent="0.3">
      <c r="A26904" s="336">
        <v>87301</v>
      </c>
      <c r="B26904" s="2" t="s">
        <v>293</v>
      </c>
      <c r="C26904" s="429">
        <v>9.3122950000000007</v>
      </c>
      <c r="D26904" s="429">
        <v>0.31981300000000001</v>
      </c>
      <c r="E26904" s="429">
        <v>8.9924820000000008</v>
      </c>
      <c r="F26904" s="429">
        <v>50.032876999999999</v>
      </c>
    </row>
    <row r="26905" spans="1:6" x14ac:dyDescent="0.3">
      <c r="A26905" s="336">
        <v>87310</v>
      </c>
      <c r="B26905" s="2" t="s">
        <v>293</v>
      </c>
      <c r="C26905" s="429">
        <v>9.8826699999999992</v>
      </c>
      <c r="D26905" s="429">
        <v>0.231826</v>
      </c>
      <c r="E26905" s="429">
        <v>9.6508439999999993</v>
      </c>
      <c r="F26905" s="429">
        <v>55.824787999999998</v>
      </c>
    </row>
    <row r="26906" spans="1:6" x14ac:dyDescent="0.3">
      <c r="A26906" s="336">
        <v>87312</v>
      </c>
      <c r="B26906" s="2" t="s">
        <v>293</v>
      </c>
      <c r="C26906" s="429">
        <v>8.9890059999999998</v>
      </c>
      <c r="D26906" s="429">
        <v>0.38300299999999998</v>
      </c>
      <c r="E26906" s="429">
        <v>8.6060029999999994</v>
      </c>
      <c r="F26906" s="429">
        <v>47.390235000000004</v>
      </c>
    </row>
    <row r="26907" spans="1:6" x14ac:dyDescent="0.3">
      <c r="A26907" s="336">
        <v>87313</v>
      </c>
      <c r="B26907" s="2" t="s">
        <v>293</v>
      </c>
      <c r="C26907" s="429">
        <v>9.3900600000000001</v>
      </c>
      <c r="D26907" s="429">
        <v>0.39750999999999997</v>
      </c>
      <c r="E26907" s="429">
        <v>8.9925499999999996</v>
      </c>
      <c r="F26907" s="429">
        <v>50.401806000000001</v>
      </c>
    </row>
    <row r="26908" spans="1:6" x14ac:dyDescent="0.3">
      <c r="A26908" s="336">
        <v>87315</v>
      </c>
      <c r="B26908" s="2" t="s">
        <v>293</v>
      </c>
      <c r="C26908" s="429">
        <v>9.3362099999999995</v>
      </c>
      <c r="D26908" s="429">
        <v>0.33743600000000001</v>
      </c>
      <c r="E26908" s="429">
        <v>8.9987739999999992</v>
      </c>
      <c r="F26908" s="429">
        <v>50.714908999999999</v>
      </c>
    </row>
    <row r="26909" spans="1:6" x14ac:dyDescent="0.3">
      <c r="A26909" s="336">
        <v>87320</v>
      </c>
      <c r="B26909" s="2" t="s">
        <v>293</v>
      </c>
      <c r="C26909" s="429">
        <v>9.3937190000000008</v>
      </c>
      <c r="D26909" s="429">
        <v>0.27585500000000002</v>
      </c>
      <c r="E26909" s="429">
        <v>9.1178640000000009</v>
      </c>
      <c r="F26909" s="429">
        <v>50.650131000000002</v>
      </c>
    </row>
    <row r="26910" spans="1:6" x14ac:dyDescent="0.3">
      <c r="A26910" s="336">
        <v>87321</v>
      </c>
      <c r="B26910" s="2" t="s">
        <v>293</v>
      </c>
      <c r="C26910" s="429">
        <v>9.0382960000000008</v>
      </c>
      <c r="D26910" s="429">
        <v>0.38803900000000002</v>
      </c>
      <c r="E26910" s="429">
        <v>8.6502569999999999</v>
      </c>
      <c r="F26910" s="429">
        <v>47.920527999999983</v>
      </c>
    </row>
    <row r="26911" spans="1:6" x14ac:dyDescent="0.3">
      <c r="A26911" s="336">
        <v>87323</v>
      </c>
      <c r="B26911" s="2" t="s">
        <v>293</v>
      </c>
      <c r="C26911" s="429">
        <v>9.0880229999999997</v>
      </c>
      <c r="D26911" s="429">
        <v>0.51210199999999995</v>
      </c>
      <c r="E26911" s="429">
        <v>8.5759209999999992</v>
      </c>
      <c r="F26911" s="429">
        <v>47.449262000000004</v>
      </c>
    </row>
    <row r="26912" spans="1:6" x14ac:dyDescent="0.3">
      <c r="A26912" s="336">
        <v>87325</v>
      </c>
      <c r="B26912" s="2" t="s">
        <v>293</v>
      </c>
      <c r="C26912" s="429">
        <v>9.7199000000000009</v>
      </c>
      <c r="D26912" s="429">
        <v>0.25986700000000001</v>
      </c>
      <c r="E26912" s="429">
        <v>9.460033000000001</v>
      </c>
      <c r="F26912" s="429">
        <v>53.948653999999991</v>
      </c>
    </row>
    <row r="26913" spans="1:6" x14ac:dyDescent="0.3">
      <c r="A26913" s="336">
        <v>87327</v>
      </c>
      <c r="B26913" s="2" t="s">
        <v>293</v>
      </c>
      <c r="C26913" s="429">
        <v>9.3714259999999996</v>
      </c>
      <c r="D26913" s="429">
        <v>0.32124000000000003</v>
      </c>
      <c r="E26913" s="429">
        <v>9.0501860000000001</v>
      </c>
      <c r="F26913" s="429">
        <v>50.675024000000001</v>
      </c>
    </row>
    <row r="26914" spans="1:6" x14ac:dyDescent="0.3">
      <c r="A26914" s="336">
        <v>87328</v>
      </c>
      <c r="B26914" s="2" t="s">
        <v>293</v>
      </c>
      <c r="C26914" s="429">
        <v>8.9636759999999995</v>
      </c>
      <c r="D26914" s="429">
        <v>0.32139499999999999</v>
      </c>
      <c r="E26914" s="429">
        <v>8.6422809999999988</v>
      </c>
      <c r="F26914" s="429">
        <v>46.22848599999999</v>
      </c>
    </row>
    <row r="26915" spans="1:6" x14ac:dyDescent="0.3">
      <c r="A26915" s="336">
        <v>87401</v>
      </c>
      <c r="B26915" s="2" t="s">
        <v>293</v>
      </c>
      <c r="C26915" s="429">
        <v>10.046443</v>
      </c>
      <c r="D26915" s="429">
        <v>0.257214</v>
      </c>
      <c r="E26915" s="429">
        <v>9.7892290000000006</v>
      </c>
      <c r="F26915" s="429">
        <v>55.983004999999999</v>
      </c>
    </row>
    <row r="26916" spans="1:6" x14ac:dyDescent="0.3">
      <c r="A26916" s="336">
        <v>87402</v>
      </c>
      <c r="B26916" s="2" t="s">
        <v>293</v>
      </c>
      <c r="C26916" s="429">
        <v>10.301681</v>
      </c>
      <c r="D26916" s="429">
        <v>0.20705799999999999</v>
      </c>
      <c r="E26916" s="429">
        <v>10.094623</v>
      </c>
      <c r="F26916" s="429">
        <v>57.697647000000003</v>
      </c>
    </row>
    <row r="26917" spans="1:6" x14ac:dyDescent="0.3">
      <c r="A26917" s="336">
        <v>87410</v>
      </c>
      <c r="B26917" s="2" t="s">
        <v>293</v>
      </c>
      <c r="C26917" s="429">
        <v>9.7946709999999992</v>
      </c>
      <c r="D26917" s="429">
        <v>0.28043800000000002</v>
      </c>
      <c r="E26917" s="429">
        <v>9.5142329999999991</v>
      </c>
      <c r="F26917" s="429">
        <v>52.503084000000008</v>
      </c>
    </row>
    <row r="26918" spans="1:6" x14ac:dyDescent="0.3">
      <c r="A26918" s="336">
        <v>87412</v>
      </c>
      <c r="B26918" s="2" t="s">
        <v>293</v>
      </c>
      <c r="C26918" s="429">
        <v>9.6637459999999997</v>
      </c>
      <c r="D26918" s="429">
        <v>0.32845099999999999</v>
      </c>
      <c r="E26918" s="429">
        <v>9.3352950000000003</v>
      </c>
      <c r="F26918" s="429">
        <v>52.138667999999996</v>
      </c>
    </row>
    <row r="26919" spans="1:6" x14ac:dyDescent="0.3">
      <c r="A26919" s="336">
        <v>87413</v>
      </c>
      <c r="B26919" s="2" t="s">
        <v>293</v>
      </c>
      <c r="C26919" s="429">
        <v>9.5668780000000009</v>
      </c>
      <c r="D26919" s="429">
        <v>0.33316600000000002</v>
      </c>
      <c r="E26919" s="429">
        <v>9.2337120000000006</v>
      </c>
      <c r="F26919" s="429">
        <v>51.109641000000003</v>
      </c>
    </row>
    <row r="26920" spans="1:6" x14ac:dyDescent="0.3">
      <c r="A26920" s="336">
        <v>87415</v>
      </c>
      <c r="B26920" s="2" t="s">
        <v>293</v>
      </c>
      <c r="C26920" s="429">
        <v>10.144784</v>
      </c>
      <c r="D26920" s="429">
        <v>0.23130800000000001</v>
      </c>
      <c r="E26920" s="429">
        <v>9.9134759999999993</v>
      </c>
      <c r="F26920" s="429">
        <v>55.772591000000006</v>
      </c>
    </row>
    <row r="26921" spans="1:6" x14ac:dyDescent="0.3">
      <c r="A26921" s="336">
        <v>87416</v>
      </c>
      <c r="B26921" s="2" t="s">
        <v>293</v>
      </c>
      <c r="C26921" s="429">
        <v>10.620412</v>
      </c>
      <c r="D26921" s="429">
        <v>0.16682900000000001</v>
      </c>
      <c r="E26921" s="429">
        <v>10.453583</v>
      </c>
      <c r="F26921" s="429">
        <v>59.981254999999983</v>
      </c>
    </row>
    <row r="26922" spans="1:6" x14ac:dyDescent="0.3">
      <c r="A26922" s="336">
        <v>87417</v>
      </c>
      <c r="B26922" s="2" t="s">
        <v>293</v>
      </c>
      <c r="C26922" s="429">
        <v>10.518679000000001</v>
      </c>
      <c r="D26922" s="429">
        <v>0.175016</v>
      </c>
      <c r="E26922" s="429">
        <v>10.343663000000001</v>
      </c>
      <c r="F26922" s="429">
        <v>59.452399</v>
      </c>
    </row>
    <row r="26923" spans="1:6" x14ac:dyDescent="0.3">
      <c r="A26923" s="336">
        <v>87418</v>
      </c>
      <c r="B26923" s="2" t="s">
        <v>293</v>
      </c>
      <c r="C26923" s="429">
        <v>9.7950769999999991</v>
      </c>
      <c r="D26923" s="429">
        <v>0.274507</v>
      </c>
      <c r="E26923" s="429">
        <v>9.5205699999999993</v>
      </c>
      <c r="F26923" s="429">
        <v>51.955731</v>
      </c>
    </row>
    <row r="26924" spans="1:6" x14ac:dyDescent="0.3">
      <c r="A26924" s="336">
        <v>87419</v>
      </c>
      <c r="B26924" s="2" t="s">
        <v>293</v>
      </c>
      <c r="C26924" s="429">
        <v>9.5009429999999995</v>
      </c>
      <c r="D26924" s="429">
        <v>0.33566400000000002</v>
      </c>
      <c r="E26924" s="429">
        <v>9.165279</v>
      </c>
      <c r="F26924" s="429">
        <v>50.246229999999997</v>
      </c>
    </row>
    <row r="26925" spans="1:6" x14ac:dyDescent="0.3">
      <c r="A26925" s="336">
        <v>87420</v>
      </c>
      <c r="B26925" s="2" t="s">
        <v>293</v>
      </c>
      <c r="C26925" s="429">
        <v>10.105881</v>
      </c>
      <c r="D26925" s="429">
        <v>0.20829600000000001</v>
      </c>
      <c r="E26925" s="429">
        <v>9.8975849999999994</v>
      </c>
      <c r="F26925" s="429">
        <v>55.936043999999995</v>
      </c>
    </row>
    <row r="26926" spans="1:6" x14ac:dyDescent="0.3">
      <c r="A26926" s="336">
        <v>87421</v>
      </c>
      <c r="B26926" s="2" t="s">
        <v>293</v>
      </c>
      <c r="C26926" s="429">
        <v>10.421656</v>
      </c>
      <c r="D26926" s="429">
        <v>0.187838</v>
      </c>
      <c r="E26926" s="429">
        <v>10.233818000000001</v>
      </c>
      <c r="F26926" s="429">
        <v>58.231396999999987</v>
      </c>
    </row>
    <row r="26927" spans="1:6" x14ac:dyDescent="0.3">
      <c r="A26927" s="336">
        <v>87501</v>
      </c>
      <c r="B26927" s="2" t="s">
        <v>293</v>
      </c>
      <c r="C26927" s="429">
        <v>7.7889699999999999</v>
      </c>
      <c r="D26927" s="429">
        <v>1.147286</v>
      </c>
      <c r="E26927" s="429">
        <v>6.6416839999999997</v>
      </c>
      <c r="F26927" s="429">
        <v>36.734020999999998</v>
      </c>
    </row>
    <row r="26928" spans="1:6" x14ac:dyDescent="0.3">
      <c r="A26928" s="336">
        <v>87505</v>
      </c>
      <c r="B26928" s="2" t="s">
        <v>293</v>
      </c>
      <c r="C26928" s="429">
        <v>8.5606799999999996</v>
      </c>
      <c r="D26928" s="429">
        <v>0.98343599999999998</v>
      </c>
      <c r="E26928" s="429">
        <v>7.5772439999999994</v>
      </c>
      <c r="F26928" s="429">
        <v>44.994374999999998</v>
      </c>
    </row>
    <row r="26929" spans="1:6" x14ac:dyDescent="0.3">
      <c r="A26929" s="336">
        <v>87506</v>
      </c>
      <c r="B26929" s="2" t="s">
        <v>293</v>
      </c>
      <c r="C26929" s="429">
        <v>9.2300649999999997</v>
      </c>
      <c r="D26929" s="429">
        <v>0.81043200000000004</v>
      </c>
      <c r="E26929" s="429">
        <v>8.4196329999999993</v>
      </c>
      <c r="F26929" s="429">
        <v>50.17259700000001</v>
      </c>
    </row>
    <row r="26930" spans="1:6" x14ac:dyDescent="0.3">
      <c r="A26930" s="336">
        <v>87507</v>
      </c>
      <c r="B26930" s="2" t="s">
        <v>293</v>
      </c>
      <c r="C26930" s="429">
        <v>9.5810919999999999</v>
      </c>
      <c r="D26930" s="429">
        <v>0.74221400000000004</v>
      </c>
      <c r="E26930" s="429">
        <v>8.8388779999999993</v>
      </c>
      <c r="F26930" s="429">
        <v>53.503762999999992</v>
      </c>
    </row>
    <row r="26931" spans="1:6" x14ac:dyDescent="0.3">
      <c r="A26931" s="336">
        <v>87508</v>
      </c>
      <c r="B26931" s="2" t="s">
        <v>293</v>
      </c>
      <c r="C26931" s="429">
        <v>9.2544450000000005</v>
      </c>
      <c r="D26931" s="429">
        <v>0.82745800000000003</v>
      </c>
      <c r="E26931" s="429">
        <v>8.4269870000000004</v>
      </c>
      <c r="F26931" s="429">
        <v>51.250122000000012</v>
      </c>
    </row>
    <row r="26932" spans="1:6" x14ac:dyDescent="0.3">
      <c r="A26932" s="336">
        <v>87510</v>
      </c>
      <c r="B26932" s="2" t="s">
        <v>293</v>
      </c>
      <c r="C26932" s="429">
        <v>8.8457790000000003</v>
      </c>
      <c r="D26932" s="429">
        <v>0.78509899999999999</v>
      </c>
      <c r="E26932" s="429">
        <v>8.0606799999999996</v>
      </c>
      <c r="F26932" s="429">
        <v>45.454733000000019</v>
      </c>
    </row>
    <row r="26933" spans="1:6" x14ac:dyDescent="0.3">
      <c r="A26933" s="336">
        <v>87513</v>
      </c>
      <c r="B26933" s="2" t="s">
        <v>293</v>
      </c>
      <c r="C26933" s="429">
        <v>7.7385489999999999</v>
      </c>
      <c r="D26933" s="429">
        <v>1.0434220000000001</v>
      </c>
      <c r="E26933" s="429">
        <v>6.6951269999999994</v>
      </c>
      <c r="F26933" s="429">
        <v>38.632897</v>
      </c>
    </row>
    <row r="26934" spans="1:6" x14ac:dyDescent="0.3">
      <c r="A26934" s="336">
        <v>87514</v>
      </c>
      <c r="B26934" s="2" t="s">
        <v>293</v>
      </c>
      <c r="C26934" s="429">
        <v>7.8643380000000001</v>
      </c>
      <c r="D26934" s="429">
        <v>1.0380750000000001</v>
      </c>
      <c r="E26934" s="429">
        <v>6.826263</v>
      </c>
      <c r="F26934" s="429">
        <v>39.862583000000001</v>
      </c>
    </row>
    <row r="26935" spans="1:6" x14ac:dyDescent="0.3">
      <c r="A26935" s="336">
        <v>87520</v>
      </c>
      <c r="B26935" s="2" t="s">
        <v>293</v>
      </c>
      <c r="C26935" s="429">
        <v>7.4282339999999998</v>
      </c>
      <c r="D26935" s="429">
        <v>0.79994799999999999</v>
      </c>
      <c r="E26935" s="429">
        <v>6.6282860000000001</v>
      </c>
      <c r="F26935" s="429">
        <v>30.868000999999996</v>
      </c>
    </row>
    <row r="26936" spans="1:6" x14ac:dyDescent="0.3">
      <c r="A26936" s="336">
        <v>87521</v>
      </c>
      <c r="B26936" s="2" t="s">
        <v>293</v>
      </c>
      <c r="C26936" s="429">
        <v>7.1158890000000001</v>
      </c>
      <c r="D26936" s="429">
        <v>1.3624540000000001</v>
      </c>
      <c r="E26936" s="429">
        <v>5.7534349999999996</v>
      </c>
      <c r="F26936" s="429">
        <v>30.472276000000004</v>
      </c>
    </row>
    <row r="26937" spans="1:6" x14ac:dyDescent="0.3">
      <c r="A26937" s="336">
        <v>87522</v>
      </c>
      <c r="B26937" s="2" t="s">
        <v>293</v>
      </c>
      <c r="C26937" s="429">
        <v>7.9753280000000002</v>
      </c>
      <c r="D26937" s="429">
        <v>1.102573</v>
      </c>
      <c r="E26937" s="429">
        <v>6.8727549999999997</v>
      </c>
      <c r="F26937" s="429">
        <v>38.837049999999998</v>
      </c>
    </row>
    <row r="26938" spans="1:6" x14ac:dyDescent="0.3">
      <c r="A26938" s="336">
        <v>87524</v>
      </c>
      <c r="B26938" s="2" t="s">
        <v>293</v>
      </c>
      <c r="C26938" s="429">
        <v>7.0009050000000004</v>
      </c>
      <c r="D26938" s="429">
        <v>1.154471</v>
      </c>
      <c r="E26938" s="429">
        <v>5.8464340000000004</v>
      </c>
      <c r="F26938" s="429">
        <v>32.394879000000003</v>
      </c>
    </row>
    <row r="26939" spans="1:6" x14ac:dyDescent="0.3">
      <c r="A26939" s="336">
        <v>87527</v>
      </c>
      <c r="B26939" s="2" t="s">
        <v>293</v>
      </c>
      <c r="C26939" s="429">
        <v>8.6716110000000004</v>
      </c>
      <c r="D26939" s="429">
        <v>0.88632900000000003</v>
      </c>
      <c r="E26939" s="429">
        <v>7.7852820000000005</v>
      </c>
      <c r="F26939" s="429">
        <v>46.503026999999989</v>
      </c>
    </row>
    <row r="26940" spans="1:6" x14ac:dyDescent="0.3">
      <c r="A26940" s="336">
        <v>87528</v>
      </c>
      <c r="B26940" s="2" t="s">
        <v>293</v>
      </c>
      <c r="C26940" s="429">
        <v>8.7109470000000009</v>
      </c>
      <c r="D26940" s="429">
        <v>0.53586599999999995</v>
      </c>
      <c r="E26940" s="429">
        <v>8.1750810000000005</v>
      </c>
      <c r="F26940" s="429">
        <v>42.702474999999993</v>
      </c>
    </row>
    <row r="26941" spans="1:6" x14ac:dyDescent="0.3">
      <c r="A26941" s="336">
        <v>87530</v>
      </c>
      <c r="B26941" s="2" t="s">
        <v>293</v>
      </c>
      <c r="C26941" s="429">
        <v>8.4310010000000002</v>
      </c>
      <c r="D26941" s="429">
        <v>0.80737499999999995</v>
      </c>
      <c r="E26941" s="429">
        <v>7.6236259999999998</v>
      </c>
      <c r="F26941" s="429">
        <v>41.179808000000001</v>
      </c>
    </row>
    <row r="26942" spans="1:6" x14ac:dyDescent="0.3">
      <c r="A26942" s="336">
        <v>87531</v>
      </c>
      <c r="B26942" s="2" t="s">
        <v>293</v>
      </c>
      <c r="C26942" s="429">
        <v>9.1437869999999997</v>
      </c>
      <c r="D26942" s="429">
        <v>0.78270399999999996</v>
      </c>
      <c r="E26942" s="429">
        <v>8.3610829999999989</v>
      </c>
      <c r="F26942" s="429">
        <v>50.326223999999996</v>
      </c>
    </row>
    <row r="26943" spans="1:6" x14ac:dyDescent="0.3">
      <c r="A26943" s="336">
        <v>87532</v>
      </c>
      <c r="B26943" s="2" t="s">
        <v>293</v>
      </c>
      <c r="C26943" s="429">
        <v>9.334403</v>
      </c>
      <c r="D26943" s="429">
        <v>0.77164500000000003</v>
      </c>
      <c r="E26943" s="429">
        <v>8.5627580000000005</v>
      </c>
      <c r="F26943" s="429">
        <v>50.341154000000003</v>
      </c>
    </row>
    <row r="26944" spans="1:6" x14ac:dyDescent="0.3">
      <c r="A26944" s="336">
        <v>87535</v>
      </c>
      <c r="B26944" s="2" t="s">
        <v>293</v>
      </c>
      <c r="C26944" s="429">
        <v>8.1009180000000001</v>
      </c>
      <c r="D26944" s="429">
        <v>1.1281680000000001</v>
      </c>
      <c r="E26944" s="429">
        <v>6.9727499999999996</v>
      </c>
      <c r="F26944" s="429">
        <v>40.355598000000008</v>
      </c>
    </row>
    <row r="26945" spans="1:6" x14ac:dyDescent="0.3">
      <c r="A26945" s="336">
        <v>87537</v>
      </c>
      <c r="B26945" s="2" t="s">
        <v>293</v>
      </c>
      <c r="C26945" s="429">
        <v>9.0349380000000004</v>
      </c>
      <c r="D26945" s="429">
        <v>0.79110000000000003</v>
      </c>
      <c r="E26945" s="429">
        <v>8.2438380000000002</v>
      </c>
      <c r="F26945" s="429">
        <v>47.048378</v>
      </c>
    </row>
    <row r="26946" spans="1:6" x14ac:dyDescent="0.3">
      <c r="A26946" s="336">
        <v>87539</v>
      </c>
      <c r="B26946" s="2" t="s">
        <v>293</v>
      </c>
      <c r="C26946" s="429">
        <v>8.8687869999999993</v>
      </c>
      <c r="D26946" s="429">
        <v>0.76566500000000004</v>
      </c>
      <c r="E26946" s="429">
        <v>8.103121999999999</v>
      </c>
      <c r="F26946" s="429">
        <v>47.371397999999992</v>
      </c>
    </row>
    <row r="26947" spans="1:6" x14ac:dyDescent="0.3">
      <c r="A26947" s="336">
        <v>87540</v>
      </c>
      <c r="B26947" s="2" t="s">
        <v>293</v>
      </c>
      <c r="C26947" s="429">
        <v>9.1081020000000006</v>
      </c>
      <c r="D26947" s="429">
        <v>0.899343</v>
      </c>
      <c r="E26947" s="429">
        <v>8.2087590000000006</v>
      </c>
      <c r="F26947" s="429">
        <v>50.532633999999995</v>
      </c>
    </row>
    <row r="26948" spans="1:6" x14ac:dyDescent="0.3">
      <c r="A26948" s="336">
        <v>87544</v>
      </c>
      <c r="B26948" s="2" t="s">
        <v>293</v>
      </c>
      <c r="C26948" s="429">
        <v>8.7097329999999999</v>
      </c>
      <c r="D26948" s="429">
        <v>0.83477199999999996</v>
      </c>
      <c r="E26948" s="429">
        <v>7.8749609999999999</v>
      </c>
      <c r="F26948" s="429">
        <v>43.211705000000002</v>
      </c>
    </row>
    <row r="26949" spans="1:6" x14ac:dyDescent="0.3">
      <c r="A26949" s="336">
        <v>87549</v>
      </c>
      <c r="B26949" s="2" t="s">
        <v>293</v>
      </c>
      <c r="C26949" s="429">
        <v>8.0977510000000006</v>
      </c>
      <c r="D26949" s="429">
        <v>0.82439700000000005</v>
      </c>
      <c r="E26949" s="429">
        <v>7.2733540000000003</v>
      </c>
      <c r="F26949" s="429">
        <v>43.699888999999999</v>
      </c>
    </row>
    <row r="26950" spans="1:6" x14ac:dyDescent="0.3">
      <c r="A26950" s="336">
        <v>87552</v>
      </c>
      <c r="B26950" s="2" t="s">
        <v>293</v>
      </c>
      <c r="C26950" s="429">
        <v>8.0056809999999992</v>
      </c>
      <c r="D26950" s="429">
        <v>1.262489</v>
      </c>
      <c r="E26950" s="429">
        <v>6.7431919999999987</v>
      </c>
      <c r="F26950" s="429">
        <v>40.118923999999993</v>
      </c>
    </row>
    <row r="26951" spans="1:6" x14ac:dyDescent="0.3">
      <c r="A26951" s="336">
        <v>87553</v>
      </c>
      <c r="B26951" s="2" t="s">
        <v>293</v>
      </c>
      <c r="C26951" s="429">
        <v>8.1744249999999994</v>
      </c>
      <c r="D26951" s="429">
        <v>1.009436</v>
      </c>
      <c r="E26951" s="429">
        <v>7.1649889999999994</v>
      </c>
      <c r="F26951" s="429">
        <v>42.128776999999992</v>
      </c>
    </row>
    <row r="26952" spans="1:6" x14ac:dyDescent="0.3">
      <c r="A26952" s="336">
        <v>87556</v>
      </c>
      <c r="B26952" s="2" t="s">
        <v>293</v>
      </c>
      <c r="C26952" s="429">
        <v>6.8836639999999996</v>
      </c>
      <c r="D26952" s="429">
        <v>1.255466</v>
      </c>
      <c r="E26952" s="429">
        <v>5.6281979999999994</v>
      </c>
      <c r="F26952" s="429">
        <v>29.785143000000005</v>
      </c>
    </row>
    <row r="26953" spans="1:6" x14ac:dyDescent="0.3">
      <c r="A26953" s="336">
        <v>87557</v>
      </c>
      <c r="B26953" s="2" t="s">
        <v>293</v>
      </c>
      <c r="C26953" s="429">
        <v>7.4570129999999999</v>
      </c>
      <c r="D26953" s="429">
        <v>1.2528790000000001</v>
      </c>
      <c r="E26953" s="429">
        <v>6.2041339999999998</v>
      </c>
      <c r="F26953" s="429">
        <v>34.661252999999995</v>
      </c>
    </row>
    <row r="26954" spans="1:6" x14ac:dyDescent="0.3">
      <c r="A26954" s="336">
        <v>87560</v>
      </c>
      <c r="B26954" s="2" t="s">
        <v>293</v>
      </c>
      <c r="C26954" s="429">
        <v>8.8502840000000003</v>
      </c>
      <c r="D26954" s="429">
        <v>1.132819</v>
      </c>
      <c r="E26954" s="429">
        <v>7.7174650000000007</v>
      </c>
      <c r="F26954" s="429">
        <v>48.810561000000007</v>
      </c>
    </row>
    <row r="26955" spans="1:6" x14ac:dyDescent="0.3">
      <c r="A26955" s="336">
        <v>87564</v>
      </c>
      <c r="B26955" s="2" t="s">
        <v>293</v>
      </c>
      <c r="C26955" s="429">
        <v>7.5269339999999998</v>
      </c>
      <c r="D26955" s="429">
        <v>1.0656669999999999</v>
      </c>
      <c r="E26955" s="429">
        <v>6.4612669999999994</v>
      </c>
      <c r="F26955" s="429">
        <v>36.645904000000016</v>
      </c>
    </row>
    <row r="26956" spans="1:6" x14ac:dyDescent="0.3">
      <c r="A26956" s="336">
        <v>87565</v>
      </c>
      <c r="B26956" s="2" t="s">
        <v>293</v>
      </c>
      <c r="C26956" s="429">
        <v>8.5407290000000007</v>
      </c>
      <c r="D26956" s="429">
        <v>1.2696369999999999</v>
      </c>
      <c r="E26956" s="429">
        <v>7.2710920000000012</v>
      </c>
      <c r="F26956" s="429">
        <v>45.996919999999989</v>
      </c>
    </row>
    <row r="26957" spans="1:6" x14ac:dyDescent="0.3">
      <c r="A26957" s="336">
        <v>87566</v>
      </c>
      <c r="B26957" s="2" t="s">
        <v>293</v>
      </c>
      <c r="C26957" s="429">
        <v>9.5305700000000009</v>
      </c>
      <c r="D26957" s="429">
        <v>0.74533899999999997</v>
      </c>
      <c r="E26957" s="429">
        <v>8.7852310000000013</v>
      </c>
      <c r="F26957" s="429">
        <v>52.740215999999997</v>
      </c>
    </row>
    <row r="26958" spans="1:6" x14ac:dyDescent="0.3">
      <c r="A26958" s="336">
        <v>87567</v>
      </c>
      <c r="B26958" s="2" t="s">
        <v>293</v>
      </c>
      <c r="C26958" s="429">
        <v>9.5177169999999993</v>
      </c>
      <c r="D26958" s="429">
        <v>0.76670799999999995</v>
      </c>
      <c r="E26958" s="429">
        <v>8.7510089999999998</v>
      </c>
      <c r="F26958" s="429">
        <v>52.968290999999994</v>
      </c>
    </row>
    <row r="26959" spans="1:6" x14ac:dyDescent="0.3">
      <c r="A26959" s="336">
        <v>87571</v>
      </c>
      <c r="B26959" s="2" t="s">
        <v>293</v>
      </c>
      <c r="C26959" s="429">
        <v>7.408658</v>
      </c>
      <c r="D26959" s="429">
        <v>1.2484500000000001</v>
      </c>
      <c r="E26959" s="429">
        <v>6.1602079999999999</v>
      </c>
      <c r="F26959" s="429">
        <v>34.356375</v>
      </c>
    </row>
    <row r="26960" spans="1:6" x14ac:dyDescent="0.3">
      <c r="A26960" s="336">
        <v>87573</v>
      </c>
      <c r="B26960" s="2" t="s">
        <v>293</v>
      </c>
      <c r="C26960" s="429">
        <v>7.0561769999999999</v>
      </c>
      <c r="D26960" s="429">
        <v>1.4093359999999999</v>
      </c>
      <c r="E26960" s="429">
        <v>5.6468410000000002</v>
      </c>
      <c r="F26960" s="429">
        <v>29.492426999999989</v>
      </c>
    </row>
    <row r="26961" spans="1:6" x14ac:dyDescent="0.3">
      <c r="A26961" s="336">
        <v>87575</v>
      </c>
      <c r="B26961" s="2" t="s">
        <v>293</v>
      </c>
      <c r="C26961" s="429">
        <v>7.6712629999999997</v>
      </c>
      <c r="D26961" s="429">
        <v>0.81346600000000002</v>
      </c>
      <c r="E26961" s="429">
        <v>6.8577969999999997</v>
      </c>
      <c r="F26961" s="429">
        <v>32.998877</v>
      </c>
    </row>
    <row r="26962" spans="1:6" x14ac:dyDescent="0.3">
      <c r="A26962" s="336">
        <v>87579</v>
      </c>
      <c r="B26962" s="2" t="s">
        <v>293</v>
      </c>
      <c r="C26962" s="429">
        <v>7.1841989999999996</v>
      </c>
      <c r="D26962" s="429">
        <v>1.322727</v>
      </c>
      <c r="E26962" s="429">
        <v>5.8614719999999991</v>
      </c>
      <c r="F26962" s="429">
        <v>31.183523999999998</v>
      </c>
    </row>
    <row r="26963" spans="1:6" x14ac:dyDescent="0.3">
      <c r="A26963" s="336">
        <v>87580</v>
      </c>
      <c r="B26963" s="2" t="s">
        <v>293</v>
      </c>
      <c r="C26963" s="429">
        <v>6.855505</v>
      </c>
      <c r="D26963" s="429">
        <v>1.3223480000000001</v>
      </c>
      <c r="E26963" s="429">
        <v>5.5331570000000001</v>
      </c>
      <c r="F26963" s="429">
        <v>28.451704000000007</v>
      </c>
    </row>
    <row r="26964" spans="1:6" x14ac:dyDescent="0.3">
      <c r="A26964" s="336">
        <v>87581</v>
      </c>
      <c r="B26964" s="2" t="s">
        <v>293</v>
      </c>
      <c r="C26964" s="429">
        <v>7.3564910000000001</v>
      </c>
      <c r="D26964" s="429">
        <v>0.90300499999999995</v>
      </c>
      <c r="E26964" s="429">
        <v>6.4534859999999998</v>
      </c>
      <c r="F26964" s="429">
        <v>33.485738000000005</v>
      </c>
    </row>
    <row r="26965" spans="1:6" x14ac:dyDescent="0.3">
      <c r="A26965" s="336">
        <v>87701</v>
      </c>
      <c r="B26965" s="2" t="s">
        <v>293</v>
      </c>
      <c r="C26965" s="429">
        <v>8.7415939999999992</v>
      </c>
      <c r="D26965" s="429">
        <v>1.3803129999999999</v>
      </c>
      <c r="E26965" s="429">
        <v>7.3612809999999991</v>
      </c>
      <c r="F26965" s="429">
        <v>48.312325000000001</v>
      </c>
    </row>
    <row r="26966" spans="1:6" x14ac:dyDescent="0.3">
      <c r="A26966" s="336">
        <v>87711</v>
      </c>
      <c r="B26966" s="2" t="s">
        <v>293</v>
      </c>
      <c r="C26966" s="429">
        <v>9.3558509999999995</v>
      </c>
      <c r="D26966" s="429">
        <v>1.2355579999999999</v>
      </c>
      <c r="E26966" s="429">
        <v>8.1202930000000002</v>
      </c>
      <c r="F26966" s="429">
        <v>54.472639000000015</v>
      </c>
    </row>
    <row r="26967" spans="1:6" x14ac:dyDescent="0.3">
      <c r="A26967" s="336">
        <v>87713</v>
      </c>
      <c r="B26967" s="2" t="s">
        <v>293</v>
      </c>
      <c r="C26967" s="429">
        <v>6.935244</v>
      </c>
      <c r="D26967" s="429">
        <v>1.5011159999999999</v>
      </c>
      <c r="E26967" s="429">
        <v>5.4341280000000003</v>
      </c>
      <c r="F26967" s="429">
        <v>28.991720999999998</v>
      </c>
    </row>
    <row r="26968" spans="1:6" x14ac:dyDescent="0.3">
      <c r="A26968" s="336">
        <v>87714</v>
      </c>
      <c r="B26968" s="2" t="s">
        <v>293</v>
      </c>
      <c r="C26968" s="429">
        <v>7.3838819999999998</v>
      </c>
      <c r="D26968" s="429">
        <v>1.5077339999999999</v>
      </c>
      <c r="E26968" s="429">
        <v>5.8761479999999997</v>
      </c>
      <c r="F26968" s="429">
        <v>35.263398000000009</v>
      </c>
    </row>
    <row r="26969" spans="1:6" x14ac:dyDescent="0.3">
      <c r="A26969" s="336">
        <v>87715</v>
      </c>
      <c r="B26969" s="2" t="s">
        <v>293</v>
      </c>
      <c r="C26969" s="429">
        <v>6.8180350000000001</v>
      </c>
      <c r="D26969" s="429">
        <v>1.4727859999999999</v>
      </c>
      <c r="E26969" s="429">
        <v>5.3452489999999999</v>
      </c>
      <c r="F26969" s="429">
        <v>27.134446000000004</v>
      </c>
    </row>
    <row r="26970" spans="1:6" x14ac:dyDescent="0.3">
      <c r="A26970" s="336">
        <v>87718</v>
      </c>
      <c r="B26970" s="2" t="s">
        <v>293</v>
      </c>
      <c r="C26970" s="429">
        <v>6.7028840000000001</v>
      </c>
      <c r="D26970" s="429">
        <v>1.494704</v>
      </c>
      <c r="E26970" s="429">
        <v>5.2081800000000005</v>
      </c>
      <c r="F26970" s="429">
        <v>26.826377999999998</v>
      </c>
    </row>
    <row r="26971" spans="1:6" x14ac:dyDescent="0.3">
      <c r="A26971" s="336">
        <v>87722</v>
      </c>
      <c r="B26971" s="2" t="s">
        <v>293</v>
      </c>
      <c r="C26971" s="429">
        <v>7.6706539999999999</v>
      </c>
      <c r="D26971" s="429">
        <v>1.5438750000000001</v>
      </c>
      <c r="E26971" s="429">
        <v>6.126779</v>
      </c>
      <c r="F26971" s="429">
        <v>37.673543000000002</v>
      </c>
    </row>
    <row r="26972" spans="1:6" x14ac:dyDescent="0.3">
      <c r="A26972" s="336">
        <v>87724</v>
      </c>
      <c r="B26972" s="2" t="s">
        <v>293</v>
      </c>
      <c r="C26972" s="429">
        <v>9.4233060000000002</v>
      </c>
      <c r="D26972" s="429">
        <v>1.248078</v>
      </c>
      <c r="E26972" s="429">
        <v>8.1752280000000006</v>
      </c>
      <c r="F26972" s="429">
        <v>54.869436</v>
      </c>
    </row>
    <row r="26973" spans="1:6" x14ac:dyDescent="0.3">
      <c r="A26973" s="336">
        <v>87728</v>
      </c>
      <c r="B26973" s="2" t="s">
        <v>293</v>
      </c>
      <c r="C26973" s="429">
        <v>8.540362</v>
      </c>
      <c r="D26973" s="429">
        <v>1.404336</v>
      </c>
      <c r="E26973" s="429">
        <v>7.1360260000000002</v>
      </c>
      <c r="F26973" s="429">
        <v>48.535401</v>
      </c>
    </row>
    <row r="26974" spans="1:6" x14ac:dyDescent="0.3">
      <c r="A26974" s="336">
        <v>87729</v>
      </c>
      <c r="B26974" s="2" t="s">
        <v>293</v>
      </c>
      <c r="C26974" s="429">
        <v>8.4122830000000004</v>
      </c>
      <c r="D26974" s="429">
        <v>1.541488</v>
      </c>
      <c r="E26974" s="429">
        <v>6.8707950000000002</v>
      </c>
      <c r="F26974" s="429">
        <v>46.599015000000001</v>
      </c>
    </row>
    <row r="26975" spans="1:6" x14ac:dyDescent="0.3">
      <c r="A26975" s="336">
        <v>87730</v>
      </c>
      <c r="B26975" s="2" t="s">
        <v>293</v>
      </c>
      <c r="C26975" s="429">
        <v>8.5591749999999998</v>
      </c>
      <c r="D26975" s="429">
        <v>1.5382039999999999</v>
      </c>
      <c r="E26975" s="429">
        <v>7.0209709999999994</v>
      </c>
      <c r="F26975" s="429">
        <v>49.356114000000005</v>
      </c>
    </row>
    <row r="26976" spans="1:6" x14ac:dyDescent="0.3">
      <c r="A26976" s="336">
        <v>87731</v>
      </c>
      <c r="B26976" s="2" t="s">
        <v>293</v>
      </c>
      <c r="C26976" s="429">
        <v>7.91648</v>
      </c>
      <c r="D26976" s="429">
        <v>1.360255</v>
      </c>
      <c r="E26976" s="429">
        <v>6.5562249999999995</v>
      </c>
      <c r="F26976" s="429">
        <v>39.701525999999994</v>
      </c>
    </row>
    <row r="26977" spans="1:6" x14ac:dyDescent="0.3">
      <c r="A26977" s="336">
        <v>87732</v>
      </c>
      <c r="B26977" s="2" t="s">
        <v>293</v>
      </c>
      <c r="C26977" s="429">
        <v>7.4918019999999999</v>
      </c>
      <c r="D26977" s="429">
        <v>1.4692700000000001</v>
      </c>
      <c r="E26977" s="429">
        <v>6.022532</v>
      </c>
      <c r="F26977" s="429">
        <v>35.437573000000008</v>
      </c>
    </row>
    <row r="26978" spans="1:6" x14ac:dyDescent="0.3">
      <c r="A26978" s="336">
        <v>87733</v>
      </c>
      <c r="B26978" s="2" t="s">
        <v>293</v>
      </c>
      <c r="C26978" s="429">
        <v>9.1864439999999998</v>
      </c>
      <c r="D26978" s="429">
        <v>1.6885570000000001</v>
      </c>
      <c r="E26978" s="429">
        <v>7.4978869999999995</v>
      </c>
      <c r="F26978" s="429">
        <v>55.172824000000013</v>
      </c>
    </row>
    <row r="26979" spans="1:6" x14ac:dyDescent="0.3">
      <c r="A26979" s="336">
        <v>87734</v>
      </c>
      <c r="B26979" s="2" t="s">
        <v>293</v>
      </c>
      <c r="C26979" s="429">
        <v>8.055434</v>
      </c>
      <c r="D26979" s="429">
        <v>1.541226</v>
      </c>
      <c r="E26979" s="429">
        <v>6.514208</v>
      </c>
      <c r="F26979" s="429">
        <v>42.217777000000012</v>
      </c>
    </row>
    <row r="26980" spans="1:6" x14ac:dyDescent="0.3">
      <c r="A26980" s="336">
        <v>87740</v>
      </c>
      <c r="B26980" s="2" t="s">
        <v>293</v>
      </c>
      <c r="C26980" s="429">
        <v>7.9055710000000001</v>
      </c>
      <c r="D26980" s="429">
        <v>1.431327</v>
      </c>
      <c r="E26980" s="429">
        <v>6.4742440000000006</v>
      </c>
      <c r="F26980" s="429">
        <v>43.055095999999999</v>
      </c>
    </row>
    <row r="26981" spans="1:6" x14ac:dyDescent="0.3">
      <c r="A26981" s="336">
        <v>87742</v>
      </c>
      <c r="B26981" s="2" t="s">
        <v>293</v>
      </c>
      <c r="C26981" s="429">
        <v>7.9269309999999997</v>
      </c>
      <c r="D26981" s="429">
        <v>1.3909640000000001</v>
      </c>
      <c r="E26981" s="429">
        <v>6.5359669999999994</v>
      </c>
      <c r="F26981" s="429">
        <v>40.119501</v>
      </c>
    </row>
    <row r="26982" spans="1:6" x14ac:dyDescent="0.3">
      <c r="A26982" s="336">
        <v>87743</v>
      </c>
      <c r="B26982" s="2" t="s">
        <v>293</v>
      </c>
      <c r="C26982" s="429">
        <v>8.7068779999999997</v>
      </c>
      <c r="D26982" s="429">
        <v>1.649948</v>
      </c>
      <c r="E26982" s="429">
        <v>7.0569299999999995</v>
      </c>
      <c r="F26982" s="429">
        <v>51.110500999999999</v>
      </c>
    </row>
    <row r="26983" spans="1:6" x14ac:dyDescent="0.3">
      <c r="A26983" s="336">
        <v>87745</v>
      </c>
      <c r="B26983" s="2" t="s">
        <v>293</v>
      </c>
      <c r="C26983" s="429">
        <v>8.3799899999999994</v>
      </c>
      <c r="D26983" s="429">
        <v>1.4076230000000001</v>
      </c>
      <c r="E26983" s="429">
        <v>6.9723669999999993</v>
      </c>
      <c r="F26983" s="429">
        <v>45.119159999999994</v>
      </c>
    </row>
    <row r="26984" spans="1:6" x14ac:dyDescent="0.3">
      <c r="A26984" s="336">
        <v>87746</v>
      </c>
      <c r="B26984" s="2" t="s">
        <v>293</v>
      </c>
      <c r="C26984" s="429">
        <v>8.8832550000000001</v>
      </c>
      <c r="D26984" s="429">
        <v>1.683128</v>
      </c>
      <c r="E26984" s="429">
        <v>7.2001270000000002</v>
      </c>
      <c r="F26984" s="429">
        <v>51.909308000000003</v>
      </c>
    </row>
    <row r="26985" spans="1:6" x14ac:dyDescent="0.3">
      <c r="A26985" s="336">
        <v>87747</v>
      </c>
      <c r="B26985" s="2" t="s">
        <v>293</v>
      </c>
      <c r="C26985" s="429">
        <v>8.4201040000000003</v>
      </c>
      <c r="D26985" s="429">
        <v>1.433678</v>
      </c>
      <c r="E26985" s="429">
        <v>6.9864259999999998</v>
      </c>
      <c r="F26985" s="429">
        <v>48.018007999999995</v>
      </c>
    </row>
    <row r="26986" spans="1:6" x14ac:dyDescent="0.3">
      <c r="A26986" s="336">
        <v>87750</v>
      </c>
      <c r="B26986" s="2" t="s">
        <v>293</v>
      </c>
      <c r="C26986" s="429">
        <v>8.4374400000000005</v>
      </c>
      <c r="D26986" s="429">
        <v>1.5283640000000001</v>
      </c>
      <c r="E26986" s="429">
        <v>6.9090760000000007</v>
      </c>
      <c r="F26986" s="429">
        <v>46.099378000000009</v>
      </c>
    </row>
    <row r="26987" spans="1:6" x14ac:dyDescent="0.3">
      <c r="A26987" s="336">
        <v>87752</v>
      </c>
      <c r="B26987" s="2" t="s">
        <v>293</v>
      </c>
      <c r="C26987" s="429">
        <v>8.5863169999999993</v>
      </c>
      <c r="D26987" s="429">
        <v>1.588211</v>
      </c>
      <c r="E26987" s="429">
        <v>6.998105999999999</v>
      </c>
      <c r="F26987" s="429">
        <v>48.194877999999996</v>
      </c>
    </row>
    <row r="26988" spans="1:6" x14ac:dyDescent="0.3">
      <c r="A26988" s="336">
        <v>87801</v>
      </c>
      <c r="B26988" s="2" t="s">
        <v>293</v>
      </c>
      <c r="C26988" s="429">
        <v>10.178144</v>
      </c>
      <c r="D26988" s="429">
        <v>0.49481599999999998</v>
      </c>
      <c r="E26988" s="429">
        <v>9.6833279999999995</v>
      </c>
      <c r="F26988" s="429">
        <v>60.559071000000003</v>
      </c>
    </row>
    <row r="26989" spans="1:6" x14ac:dyDescent="0.3">
      <c r="A26989" s="336">
        <v>87820</v>
      </c>
      <c r="B26989" s="2" t="s">
        <v>293</v>
      </c>
      <c r="C26989" s="429">
        <v>8.660304</v>
      </c>
      <c r="D26989" s="429">
        <v>0.49968299999999999</v>
      </c>
      <c r="E26989" s="429">
        <v>8.1606210000000008</v>
      </c>
      <c r="F26989" s="429">
        <v>43.553221000000008</v>
      </c>
    </row>
    <row r="26990" spans="1:6" x14ac:dyDescent="0.3">
      <c r="A26990" s="336">
        <v>87821</v>
      </c>
      <c r="B26990" s="2" t="s">
        <v>293</v>
      </c>
      <c r="C26990" s="429">
        <v>8.9266089999999991</v>
      </c>
      <c r="D26990" s="429">
        <v>0.54288700000000001</v>
      </c>
      <c r="E26990" s="429">
        <v>8.3837219999999988</v>
      </c>
      <c r="F26990" s="429">
        <v>46.106939999999994</v>
      </c>
    </row>
    <row r="26991" spans="1:6" x14ac:dyDescent="0.3">
      <c r="A26991" s="336">
        <v>87823</v>
      </c>
      <c r="B26991" s="2" t="s">
        <v>293</v>
      </c>
      <c r="C26991" s="429">
        <v>10.536355</v>
      </c>
      <c r="D26991" s="429">
        <v>0.38648700000000002</v>
      </c>
      <c r="E26991" s="429">
        <v>10.149868</v>
      </c>
      <c r="F26991" s="429">
        <v>64.305669000000009</v>
      </c>
    </row>
    <row r="26992" spans="1:6" x14ac:dyDescent="0.3">
      <c r="A26992" s="336">
        <v>87825</v>
      </c>
      <c r="B26992" s="2" t="s">
        <v>293</v>
      </c>
      <c r="C26992" s="429">
        <v>9.7295999999999996</v>
      </c>
      <c r="D26992" s="429">
        <v>0.45147300000000001</v>
      </c>
      <c r="E26992" s="429">
        <v>9.2781269999999996</v>
      </c>
      <c r="F26992" s="429">
        <v>55.346576000000013</v>
      </c>
    </row>
    <row r="26993" spans="1:6" x14ac:dyDescent="0.3">
      <c r="A26993" s="336">
        <v>87827</v>
      </c>
      <c r="B26993" s="2" t="s">
        <v>293</v>
      </c>
      <c r="C26993" s="429">
        <v>8.8929950000000009</v>
      </c>
      <c r="D26993" s="429">
        <v>0.47747800000000001</v>
      </c>
      <c r="E26993" s="429">
        <v>8.4155170000000012</v>
      </c>
      <c r="F26993" s="429">
        <v>46.495067000000006</v>
      </c>
    </row>
    <row r="26994" spans="1:6" x14ac:dyDescent="0.3">
      <c r="A26994" s="336">
        <v>87828</v>
      </c>
      <c r="B26994" s="2" t="s">
        <v>293</v>
      </c>
      <c r="C26994" s="429">
        <v>10.448684999999999</v>
      </c>
      <c r="D26994" s="429">
        <v>0.40954000000000002</v>
      </c>
      <c r="E26994" s="429">
        <v>10.039145</v>
      </c>
      <c r="F26994" s="429">
        <v>63.105662000000009</v>
      </c>
    </row>
    <row r="26995" spans="1:6" x14ac:dyDescent="0.3">
      <c r="A26995" s="336">
        <v>87829</v>
      </c>
      <c r="B26995" s="2" t="s">
        <v>293</v>
      </c>
      <c r="C26995" s="429">
        <v>9.0477450000000008</v>
      </c>
      <c r="D26995" s="429">
        <v>0.40059299999999998</v>
      </c>
      <c r="E26995" s="429">
        <v>8.6471520000000002</v>
      </c>
      <c r="F26995" s="429">
        <v>47.865813000000003</v>
      </c>
    </row>
    <row r="26996" spans="1:6" x14ac:dyDescent="0.3">
      <c r="A26996" s="336">
        <v>87830</v>
      </c>
      <c r="B26996" s="2" t="s">
        <v>293</v>
      </c>
      <c r="C26996" s="429">
        <v>8.9175989999999992</v>
      </c>
      <c r="D26996" s="429">
        <v>0.49579299999999998</v>
      </c>
      <c r="E26996" s="429">
        <v>8.4218059999999983</v>
      </c>
      <c r="F26996" s="429">
        <v>45.054220999999998</v>
      </c>
    </row>
    <row r="26997" spans="1:6" x14ac:dyDescent="0.3">
      <c r="A26997" s="336">
        <v>87831</v>
      </c>
      <c r="B26997" s="2" t="s">
        <v>293</v>
      </c>
      <c r="C26997" s="429">
        <v>10.499888</v>
      </c>
      <c r="D26997" s="429">
        <v>0.38945299999999999</v>
      </c>
      <c r="E26997" s="429">
        <v>10.110435000000001</v>
      </c>
      <c r="F26997" s="429">
        <v>63.892528999999996</v>
      </c>
    </row>
    <row r="26998" spans="1:6" x14ac:dyDescent="0.3">
      <c r="A26998" s="336">
        <v>87901</v>
      </c>
      <c r="B26998" s="2" t="s">
        <v>293</v>
      </c>
      <c r="C26998" s="429">
        <v>10.641181</v>
      </c>
      <c r="D26998" s="429">
        <v>0.42994500000000002</v>
      </c>
      <c r="E26998" s="429">
        <v>10.211236</v>
      </c>
      <c r="F26998" s="429">
        <v>65.067820000000012</v>
      </c>
    </row>
    <row r="26999" spans="1:6" x14ac:dyDescent="0.3">
      <c r="A26999" s="336">
        <v>87930</v>
      </c>
      <c r="B26999" s="2" t="s">
        <v>293</v>
      </c>
      <c r="C26999" s="429">
        <v>10.757982</v>
      </c>
      <c r="D26999" s="429">
        <v>0.34671099999999999</v>
      </c>
      <c r="E26999" s="429">
        <v>10.411270999999999</v>
      </c>
      <c r="F26999" s="429">
        <v>66.203872999999987</v>
      </c>
    </row>
    <row r="27000" spans="1:6" x14ac:dyDescent="0.3">
      <c r="A27000" s="336">
        <v>87931</v>
      </c>
      <c r="B27000" s="2" t="s">
        <v>293</v>
      </c>
      <c r="C27000" s="429">
        <v>10.554183</v>
      </c>
      <c r="D27000" s="429">
        <v>0.41219</v>
      </c>
      <c r="E27000" s="429">
        <v>10.141992999999999</v>
      </c>
      <c r="F27000" s="429">
        <v>63.542369999999998</v>
      </c>
    </row>
    <row r="27001" spans="1:6" x14ac:dyDescent="0.3">
      <c r="A27001" s="336">
        <v>87933</v>
      </c>
      <c r="B27001" s="2" t="s">
        <v>293</v>
      </c>
      <c r="C27001" s="429">
        <v>10.836778000000001</v>
      </c>
      <c r="D27001" s="429">
        <v>0.387071</v>
      </c>
      <c r="E27001" s="429">
        <v>10.449707</v>
      </c>
      <c r="F27001" s="429">
        <v>67.048728999999994</v>
      </c>
    </row>
    <row r="27002" spans="1:6" x14ac:dyDescent="0.3">
      <c r="A27002" s="336">
        <v>87936</v>
      </c>
      <c r="B27002" s="2" t="s">
        <v>293</v>
      </c>
      <c r="C27002" s="429">
        <v>11.027809</v>
      </c>
      <c r="D27002" s="429">
        <v>0.32029099999999999</v>
      </c>
      <c r="E27002" s="429">
        <v>10.707518</v>
      </c>
      <c r="F27002" s="429">
        <v>69.035786999999985</v>
      </c>
    </row>
    <row r="27003" spans="1:6" x14ac:dyDescent="0.3">
      <c r="A27003" s="336">
        <v>87937</v>
      </c>
      <c r="B27003" s="2" t="s">
        <v>293</v>
      </c>
      <c r="C27003" s="429">
        <v>10.850284</v>
      </c>
      <c r="D27003" s="429">
        <v>0.34827000000000002</v>
      </c>
      <c r="E27003" s="429">
        <v>10.502014000000001</v>
      </c>
      <c r="F27003" s="429">
        <v>67.637743999999998</v>
      </c>
    </row>
    <row r="27004" spans="1:6" x14ac:dyDescent="0.3">
      <c r="A27004" s="336">
        <v>87940</v>
      </c>
      <c r="B27004" s="2" t="s">
        <v>293</v>
      </c>
      <c r="C27004" s="429">
        <v>10.916665999999999</v>
      </c>
      <c r="D27004" s="429">
        <v>0.363873</v>
      </c>
      <c r="E27004" s="429">
        <v>10.552792999999999</v>
      </c>
      <c r="F27004" s="429">
        <v>68.17064400000001</v>
      </c>
    </row>
    <row r="27005" spans="1:6" x14ac:dyDescent="0.3">
      <c r="A27005" s="336">
        <v>87941</v>
      </c>
      <c r="B27005" s="2" t="s">
        <v>293</v>
      </c>
      <c r="C27005" s="429">
        <v>10.992881000000001</v>
      </c>
      <c r="D27005" s="429">
        <v>0.327237</v>
      </c>
      <c r="E27005" s="429">
        <v>10.665644</v>
      </c>
      <c r="F27005" s="429">
        <v>68.736243000000002</v>
      </c>
    </row>
    <row r="27006" spans="1:6" x14ac:dyDescent="0.3">
      <c r="A27006" s="336">
        <v>87942</v>
      </c>
      <c r="B27006" s="2" t="s">
        <v>293</v>
      </c>
      <c r="C27006" s="429">
        <v>10.912309</v>
      </c>
      <c r="D27006" s="429">
        <v>0.37685600000000002</v>
      </c>
      <c r="E27006" s="429">
        <v>10.535453</v>
      </c>
      <c r="F27006" s="429">
        <v>67.802868999999987</v>
      </c>
    </row>
    <row r="27007" spans="1:6" x14ac:dyDescent="0.3">
      <c r="A27007" s="336">
        <v>87943</v>
      </c>
      <c r="B27007" s="2" t="s">
        <v>293</v>
      </c>
      <c r="C27007" s="429">
        <v>9.2774190000000001</v>
      </c>
      <c r="D27007" s="429">
        <v>0.58354300000000003</v>
      </c>
      <c r="E27007" s="429">
        <v>8.6938759999999995</v>
      </c>
      <c r="F27007" s="429">
        <v>49.223659000000012</v>
      </c>
    </row>
    <row r="27008" spans="1:6" x14ac:dyDescent="0.3">
      <c r="A27008" s="336">
        <v>88001</v>
      </c>
      <c r="B27008" s="2" t="s">
        <v>293</v>
      </c>
      <c r="C27008" s="429">
        <v>10.948962</v>
      </c>
      <c r="D27008" s="429">
        <v>0.38183099999999998</v>
      </c>
      <c r="E27008" s="429">
        <v>10.567131</v>
      </c>
      <c r="F27008" s="429">
        <v>70.480439000000004</v>
      </c>
    </row>
    <row r="27009" spans="1:6" x14ac:dyDescent="0.3">
      <c r="A27009" s="336">
        <v>88002</v>
      </c>
      <c r="B27009" s="2" t="s">
        <v>293</v>
      </c>
      <c r="C27009" s="429">
        <v>10.904491999999999</v>
      </c>
      <c r="D27009" s="429">
        <v>0.472167</v>
      </c>
      <c r="E27009" s="429">
        <v>10.432324999999999</v>
      </c>
      <c r="F27009" s="429">
        <v>69.296850000000006</v>
      </c>
    </row>
    <row r="27010" spans="1:6" x14ac:dyDescent="0.3">
      <c r="A27010" s="336">
        <v>88003</v>
      </c>
      <c r="B27010" s="2" t="s">
        <v>293</v>
      </c>
      <c r="C27010" s="429">
        <v>10.975948000000001</v>
      </c>
      <c r="D27010" s="429">
        <v>0.37982300000000002</v>
      </c>
      <c r="E27010" s="429">
        <v>10.596125000000001</v>
      </c>
      <c r="F27010" s="429">
        <v>70.873525000000001</v>
      </c>
    </row>
    <row r="27011" spans="1:6" x14ac:dyDescent="0.3">
      <c r="A27011" s="336">
        <v>88005</v>
      </c>
      <c r="B27011" s="2" t="s">
        <v>293</v>
      </c>
      <c r="C27011" s="429">
        <v>10.867015</v>
      </c>
      <c r="D27011" s="429">
        <v>0.33534000000000003</v>
      </c>
      <c r="E27011" s="429">
        <v>10.531675</v>
      </c>
      <c r="F27011" s="429">
        <v>68.624260000000021</v>
      </c>
    </row>
    <row r="27012" spans="1:6" x14ac:dyDescent="0.3">
      <c r="A27012" s="336">
        <v>88007</v>
      </c>
      <c r="B27012" s="2" t="s">
        <v>293</v>
      </c>
      <c r="C27012" s="429">
        <v>10.85192</v>
      </c>
      <c r="D27012" s="429">
        <v>0.363875</v>
      </c>
      <c r="E27012" s="429">
        <v>10.488045</v>
      </c>
      <c r="F27012" s="429">
        <v>68.649761000000012</v>
      </c>
    </row>
    <row r="27013" spans="1:6" x14ac:dyDescent="0.3">
      <c r="A27013" s="336">
        <v>88008</v>
      </c>
      <c r="B27013" s="2" t="s">
        <v>293</v>
      </c>
      <c r="C27013" s="429">
        <v>11.189436000000001</v>
      </c>
      <c r="D27013" s="429">
        <v>0.366068</v>
      </c>
      <c r="E27013" s="429">
        <v>10.823368</v>
      </c>
      <c r="F27013" s="429">
        <v>73.199330000000003</v>
      </c>
    </row>
    <row r="27014" spans="1:6" x14ac:dyDescent="0.3">
      <c r="A27014" s="336">
        <v>88011</v>
      </c>
      <c r="B27014" s="2" t="s">
        <v>293</v>
      </c>
      <c r="C27014" s="429">
        <v>10.621333</v>
      </c>
      <c r="D27014" s="429">
        <v>0.46847</v>
      </c>
      <c r="E27014" s="429">
        <v>10.152863</v>
      </c>
      <c r="F27014" s="429">
        <v>66.611598000000001</v>
      </c>
    </row>
    <row r="27015" spans="1:6" x14ac:dyDescent="0.3">
      <c r="A27015" s="336">
        <v>88012</v>
      </c>
      <c r="B27015" s="2" t="s">
        <v>293</v>
      </c>
      <c r="C27015" s="429">
        <v>10.802004999999999</v>
      </c>
      <c r="D27015" s="429">
        <v>0.408891</v>
      </c>
      <c r="E27015" s="429">
        <v>10.393113999999999</v>
      </c>
      <c r="F27015" s="429">
        <v>67.522701999999995</v>
      </c>
    </row>
    <row r="27016" spans="1:6" x14ac:dyDescent="0.3">
      <c r="A27016" s="336">
        <v>88020</v>
      </c>
      <c r="B27016" s="2" t="s">
        <v>293</v>
      </c>
      <c r="C27016" s="429">
        <v>10.463158999999999</v>
      </c>
      <c r="D27016" s="429">
        <v>0.28972300000000001</v>
      </c>
      <c r="E27016" s="429">
        <v>10.173435999999999</v>
      </c>
      <c r="F27016" s="429">
        <v>62.955693999999994</v>
      </c>
    </row>
    <row r="27017" spans="1:6" x14ac:dyDescent="0.3">
      <c r="A27017" s="336">
        <v>88021</v>
      </c>
      <c r="B27017" s="2" t="s">
        <v>293</v>
      </c>
      <c r="C27017" s="429">
        <v>11.151287999999999</v>
      </c>
      <c r="D27017" s="429">
        <v>0.371332</v>
      </c>
      <c r="E27017" s="429">
        <v>10.779955999999999</v>
      </c>
      <c r="F27017" s="429">
        <v>72.585498999999999</v>
      </c>
    </row>
    <row r="27018" spans="1:6" x14ac:dyDescent="0.3">
      <c r="A27018" s="336">
        <v>88022</v>
      </c>
      <c r="B27018" s="2" t="s">
        <v>293</v>
      </c>
      <c r="C27018" s="429">
        <v>9.7022189999999995</v>
      </c>
      <c r="D27018" s="429">
        <v>0.51335399999999998</v>
      </c>
      <c r="E27018" s="429">
        <v>9.1888649999999998</v>
      </c>
      <c r="F27018" s="429">
        <v>52.441222000000003</v>
      </c>
    </row>
    <row r="27019" spans="1:6" x14ac:dyDescent="0.3">
      <c r="A27019" s="336">
        <v>88023</v>
      </c>
      <c r="B27019" s="2" t="s">
        <v>293</v>
      </c>
      <c r="C27019" s="429">
        <v>9.9330929999999995</v>
      </c>
      <c r="D27019" s="429">
        <v>0.46726400000000001</v>
      </c>
      <c r="E27019" s="429">
        <v>9.4658289999999994</v>
      </c>
      <c r="F27019" s="429">
        <v>56.196747000000009</v>
      </c>
    </row>
    <row r="27020" spans="1:6" x14ac:dyDescent="0.3">
      <c r="A27020" s="336">
        <v>88025</v>
      </c>
      <c r="B27020" s="2" t="s">
        <v>293</v>
      </c>
      <c r="C27020" s="429">
        <v>10.219139999999999</v>
      </c>
      <c r="D27020" s="429">
        <v>0.38246200000000002</v>
      </c>
      <c r="E27020" s="429">
        <v>9.8366779999999991</v>
      </c>
      <c r="F27020" s="429">
        <v>56.755349000000002</v>
      </c>
    </row>
    <row r="27021" spans="1:6" x14ac:dyDescent="0.3">
      <c r="A27021" s="336">
        <v>88026</v>
      </c>
      <c r="B27021" s="2" t="s">
        <v>293</v>
      </c>
      <c r="C27021" s="429">
        <v>9.6648490000000002</v>
      </c>
      <c r="D27021" s="429">
        <v>0.52240500000000001</v>
      </c>
      <c r="E27021" s="429">
        <v>9.1424440000000011</v>
      </c>
      <c r="F27021" s="429">
        <v>52.128292999999992</v>
      </c>
    </row>
    <row r="27022" spans="1:6" x14ac:dyDescent="0.3">
      <c r="A27022" s="336">
        <v>88030</v>
      </c>
      <c r="B27022" s="2" t="s">
        <v>293</v>
      </c>
      <c r="C27022" s="429">
        <v>10.854462</v>
      </c>
      <c r="D27022" s="429">
        <v>0.252722</v>
      </c>
      <c r="E27022" s="429">
        <v>10.601739999999999</v>
      </c>
      <c r="F27022" s="429">
        <v>67.737740000000002</v>
      </c>
    </row>
    <row r="27023" spans="1:6" x14ac:dyDescent="0.3">
      <c r="A27023" s="336">
        <v>88039</v>
      </c>
      <c r="B27023" s="2" t="s">
        <v>293</v>
      </c>
      <c r="C27023" s="429">
        <v>9.0789899999999992</v>
      </c>
      <c r="D27023" s="429">
        <v>0.54945500000000003</v>
      </c>
      <c r="E27023" s="429">
        <v>8.5295349999999992</v>
      </c>
      <c r="F27023" s="429">
        <v>45.665506999999998</v>
      </c>
    </row>
    <row r="27024" spans="1:6" x14ac:dyDescent="0.3">
      <c r="A27024" s="336">
        <v>88041</v>
      </c>
      <c r="B27024" s="2" t="s">
        <v>293</v>
      </c>
      <c r="C27024" s="429">
        <v>9.3717799999999993</v>
      </c>
      <c r="D27024" s="429">
        <v>0.59226900000000005</v>
      </c>
      <c r="E27024" s="429">
        <v>8.7795109999999994</v>
      </c>
      <c r="F27024" s="429">
        <v>48.751038999999992</v>
      </c>
    </row>
    <row r="27025" spans="1:6" x14ac:dyDescent="0.3">
      <c r="A27025" s="336">
        <v>88042</v>
      </c>
      <c r="B27025" s="2" t="s">
        <v>293</v>
      </c>
      <c r="C27025" s="429">
        <v>9.8732869999999995</v>
      </c>
      <c r="D27025" s="429">
        <v>0.50169900000000001</v>
      </c>
      <c r="E27025" s="429">
        <v>9.3715879999999991</v>
      </c>
      <c r="F27025" s="429">
        <v>55.97834000000001</v>
      </c>
    </row>
    <row r="27026" spans="1:6" x14ac:dyDescent="0.3">
      <c r="A27026" s="336">
        <v>88043</v>
      </c>
      <c r="B27026" s="2" t="s">
        <v>293</v>
      </c>
      <c r="C27026" s="429">
        <v>10.517407</v>
      </c>
      <c r="D27026" s="429">
        <v>0.31764100000000001</v>
      </c>
      <c r="E27026" s="429">
        <v>10.199766</v>
      </c>
      <c r="F27026" s="429">
        <v>62.428815999999983</v>
      </c>
    </row>
    <row r="27027" spans="1:6" x14ac:dyDescent="0.3">
      <c r="A27027" s="336">
        <v>88044</v>
      </c>
      <c r="B27027" s="2" t="s">
        <v>293</v>
      </c>
      <c r="C27027" s="429">
        <v>11.039584</v>
      </c>
      <c r="D27027" s="429">
        <v>0.31179600000000002</v>
      </c>
      <c r="E27027" s="429">
        <v>10.727788</v>
      </c>
      <c r="F27027" s="429">
        <v>71.367974999999987</v>
      </c>
    </row>
    <row r="27028" spans="1:6" x14ac:dyDescent="0.3">
      <c r="A27028" s="336">
        <v>88045</v>
      </c>
      <c r="B27028" s="2" t="s">
        <v>293</v>
      </c>
      <c r="C27028" s="429">
        <v>10.822441</v>
      </c>
      <c r="D27028" s="429">
        <v>0.28639799999999999</v>
      </c>
      <c r="E27028" s="429">
        <v>10.536042999999999</v>
      </c>
      <c r="F27028" s="429">
        <v>64.21624700000001</v>
      </c>
    </row>
    <row r="27029" spans="1:6" x14ac:dyDescent="0.3">
      <c r="A27029" s="336">
        <v>88047</v>
      </c>
      <c r="B27029" s="2" t="s">
        <v>293</v>
      </c>
      <c r="C27029" s="429">
        <v>10.952946000000001</v>
      </c>
      <c r="D27029" s="429">
        <v>0.39334400000000003</v>
      </c>
      <c r="E27029" s="429">
        <v>10.559602</v>
      </c>
      <c r="F27029" s="429">
        <v>70.555513000000005</v>
      </c>
    </row>
    <row r="27030" spans="1:6" x14ac:dyDescent="0.3">
      <c r="A27030" s="336">
        <v>88048</v>
      </c>
      <c r="B27030" s="2" t="s">
        <v>293</v>
      </c>
      <c r="C27030" s="429">
        <v>10.940094999999999</v>
      </c>
      <c r="D27030" s="429">
        <v>0.42196</v>
      </c>
      <c r="E27030" s="429">
        <v>10.518134999999999</v>
      </c>
      <c r="F27030" s="429">
        <v>70.097477999999995</v>
      </c>
    </row>
    <row r="27031" spans="1:6" x14ac:dyDescent="0.3">
      <c r="A27031" s="336">
        <v>88049</v>
      </c>
      <c r="B27031" s="2" t="s">
        <v>293</v>
      </c>
      <c r="C27031" s="429">
        <v>9.1641490000000001</v>
      </c>
      <c r="D27031" s="429">
        <v>0.63547600000000004</v>
      </c>
      <c r="E27031" s="429">
        <v>8.5286729999999995</v>
      </c>
      <c r="F27031" s="429">
        <v>47.144427</v>
      </c>
    </row>
    <row r="27032" spans="1:6" x14ac:dyDescent="0.3">
      <c r="A27032" s="336">
        <v>88061</v>
      </c>
      <c r="B27032" s="2" t="s">
        <v>293</v>
      </c>
      <c r="C27032" s="429">
        <v>9.6396820000000005</v>
      </c>
      <c r="D27032" s="429">
        <v>0.51047299999999995</v>
      </c>
      <c r="E27032" s="429">
        <v>9.1292090000000012</v>
      </c>
      <c r="F27032" s="429">
        <v>51.555810000000001</v>
      </c>
    </row>
    <row r="27033" spans="1:6" x14ac:dyDescent="0.3">
      <c r="A27033" s="336">
        <v>88063</v>
      </c>
      <c r="B27033" s="2" t="s">
        <v>293</v>
      </c>
      <c r="C27033" s="429">
        <v>11.226808</v>
      </c>
      <c r="D27033" s="429">
        <v>0.38152999999999998</v>
      </c>
      <c r="E27033" s="429">
        <v>10.845278</v>
      </c>
      <c r="F27033" s="429">
        <v>73.642634999999999</v>
      </c>
    </row>
    <row r="27034" spans="1:6" x14ac:dyDescent="0.3">
      <c r="A27034" s="336">
        <v>88072</v>
      </c>
      <c r="B27034" s="2" t="s">
        <v>293</v>
      </c>
      <c r="C27034" s="429">
        <v>11.003166999999999</v>
      </c>
      <c r="D27034" s="429">
        <v>0.40960099999999999</v>
      </c>
      <c r="E27034" s="429">
        <v>10.593565999999999</v>
      </c>
      <c r="F27034" s="429">
        <v>70.767252999999968</v>
      </c>
    </row>
    <row r="27035" spans="1:6" x14ac:dyDescent="0.3">
      <c r="A27035" s="336">
        <v>88081</v>
      </c>
      <c r="B27035" s="2" t="s">
        <v>293</v>
      </c>
      <c r="C27035" s="429">
        <v>11.158165</v>
      </c>
      <c r="D27035" s="429">
        <v>0.43113200000000002</v>
      </c>
      <c r="E27035" s="429">
        <v>10.727033</v>
      </c>
      <c r="F27035" s="429">
        <v>72.45133899999999</v>
      </c>
    </row>
    <row r="27036" spans="1:6" x14ac:dyDescent="0.3">
      <c r="A27036" s="336">
        <v>88101</v>
      </c>
      <c r="B27036" s="2" t="s">
        <v>293</v>
      </c>
      <c r="C27036" s="429">
        <v>9.3830720000000003</v>
      </c>
      <c r="D27036" s="429">
        <v>2.18066</v>
      </c>
      <c r="E27036" s="429">
        <v>7.2024120000000007</v>
      </c>
      <c r="F27036" s="429">
        <v>56.225936000000004</v>
      </c>
    </row>
    <row r="27037" spans="1:6" x14ac:dyDescent="0.3">
      <c r="A27037" s="336">
        <v>88103</v>
      </c>
      <c r="B27037" s="2" t="s">
        <v>293</v>
      </c>
      <c r="C27037" s="429">
        <v>9.3950569999999995</v>
      </c>
      <c r="D27037" s="429">
        <v>2.1777440000000001</v>
      </c>
      <c r="E27037" s="429">
        <v>7.217312999999999</v>
      </c>
      <c r="F27037" s="429">
        <v>56.691293999999992</v>
      </c>
    </row>
    <row r="27038" spans="1:6" x14ac:dyDescent="0.3">
      <c r="A27038" s="336">
        <v>88112</v>
      </c>
      <c r="B27038" s="2" t="s">
        <v>293</v>
      </c>
      <c r="C27038" s="429">
        <v>9.4161610000000007</v>
      </c>
      <c r="D27038" s="429">
        <v>2.185791</v>
      </c>
      <c r="E27038" s="429">
        <v>7.2303700000000006</v>
      </c>
      <c r="F27038" s="429">
        <v>55.677591000000007</v>
      </c>
    </row>
    <row r="27039" spans="1:6" x14ac:dyDescent="0.3">
      <c r="A27039" s="336">
        <v>88113</v>
      </c>
      <c r="B27039" s="2" t="s">
        <v>293</v>
      </c>
      <c r="C27039" s="429">
        <v>9.4858290000000007</v>
      </c>
      <c r="D27039" s="429">
        <v>2.131192</v>
      </c>
      <c r="E27039" s="429">
        <v>7.3546370000000003</v>
      </c>
      <c r="F27039" s="429">
        <v>57.826871000000004</v>
      </c>
    </row>
    <row r="27040" spans="1:6" x14ac:dyDescent="0.3">
      <c r="A27040" s="336">
        <v>88114</v>
      </c>
      <c r="B27040" s="2" t="s">
        <v>293</v>
      </c>
      <c r="C27040" s="429">
        <v>9.5119349999999994</v>
      </c>
      <c r="D27040" s="429">
        <v>1.965255</v>
      </c>
      <c r="E27040" s="429">
        <v>7.5466799999999994</v>
      </c>
      <c r="F27040" s="429">
        <v>58.578938999999991</v>
      </c>
    </row>
    <row r="27041" spans="1:6" x14ac:dyDescent="0.3">
      <c r="A27041" s="336">
        <v>88116</v>
      </c>
      <c r="B27041" s="2" t="s">
        <v>293</v>
      </c>
      <c r="C27041" s="429">
        <v>9.5035880000000006</v>
      </c>
      <c r="D27041" s="429">
        <v>1.8458159999999999</v>
      </c>
      <c r="E27041" s="429">
        <v>7.6577720000000005</v>
      </c>
      <c r="F27041" s="429">
        <v>57.659274000000011</v>
      </c>
    </row>
    <row r="27042" spans="1:6" x14ac:dyDescent="0.3">
      <c r="A27042" s="336">
        <v>88118</v>
      </c>
      <c r="B27042" s="2" t="s">
        <v>293</v>
      </c>
      <c r="C27042" s="429">
        <v>9.5497069999999997</v>
      </c>
      <c r="D27042" s="429">
        <v>1.7754589999999999</v>
      </c>
      <c r="E27042" s="429">
        <v>7.774248</v>
      </c>
      <c r="F27042" s="429">
        <v>57.66039700000001</v>
      </c>
    </row>
    <row r="27043" spans="1:6" x14ac:dyDescent="0.3">
      <c r="A27043" s="336">
        <v>88119</v>
      </c>
      <c r="B27043" s="2" t="s">
        <v>293</v>
      </c>
      <c r="C27043" s="429">
        <v>9.8489620000000002</v>
      </c>
      <c r="D27043" s="429">
        <v>1.3690150000000001</v>
      </c>
      <c r="E27043" s="429">
        <v>8.4799469999999992</v>
      </c>
      <c r="F27043" s="429">
        <v>60.599663</v>
      </c>
    </row>
    <row r="27044" spans="1:6" x14ac:dyDescent="0.3">
      <c r="A27044" s="336">
        <v>88120</v>
      </c>
      <c r="B27044" s="2" t="s">
        <v>293</v>
      </c>
      <c r="C27044" s="429">
        <v>9.4093049999999998</v>
      </c>
      <c r="D27044" s="429">
        <v>2.0662319999999998</v>
      </c>
      <c r="E27044" s="429">
        <v>7.3430730000000004</v>
      </c>
      <c r="F27044" s="429">
        <v>55.905147000000007</v>
      </c>
    </row>
    <row r="27045" spans="1:6" x14ac:dyDescent="0.3">
      <c r="A27045" s="336">
        <v>88121</v>
      </c>
      <c r="B27045" s="2" t="s">
        <v>293</v>
      </c>
      <c r="C27045" s="429">
        <v>9.3997130000000002</v>
      </c>
      <c r="D27045" s="429">
        <v>1.63636</v>
      </c>
      <c r="E27045" s="429">
        <v>7.7633530000000004</v>
      </c>
      <c r="F27045" s="429">
        <v>55.847114000000012</v>
      </c>
    </row>
    <row r="27046" spans="1:6" x14ac:dyDescent="0.3">
      <c r="A27046" s="336">
        <v>88123</v>
      </c>
      <c r="B27046" s="2" t="s">
        <v>293</v>
      </c>
      <c r="C27046" s="429">
        <v>9.5077859999999994</v>
      </c>
      <c r="D27046" s="429">
        <v>2.0739930000000002</v>
      </c>
      <c r="E27046" s="429">
        <v>7.4337929999999997</v>
      </c>
      <c r="F27046" s="429">
        <v>58.16935299999998</v>
      </c>
    </row>
    <row r="27047" spans="1:6" x14ac:dyDescent="0.3">
      <c r="A27047" s="336">
        <v>88124</v>
      </c>
      <c r="B27047" s="2" t="s">
        <v>293</v>
      </c>
      <c r="C27047" s="429">
        <v>9.4554449999999992</v>
      </c>
      <c r="D27047" s="429">
        <v>1.871656</v>
      </c>
      <c r="E27047" s="429">
        <v>7.5837889999999994</v>
      </c>
      <c r="F27047" s="429">
        <v>56.682141000000009</v>
      </c>
    </row>
    <row r="27048" spans="1:6" x14ac:dyDescent="0.3">
      <c r="A27048" s="336">
        <v>88125</v>
      </c>
      <c r="B27048" s="2" t="s">
        <v>293</v>
      </c>
      <c r="C27048" s="429">
        <v>9.5081349999999993</v>
      </c>
      <c r="D27048" s="429">
        <v>2.0318239999999999</v>
      </c>
      <c r="E27048" s="429">
        <v>7.476310999999999</v>
      </c>
      <c r="F27048" s="429">
        <v>58.401804999999996</v>
      </c>
    </row>
    <row r="27049" spans="1:6" x14ac:dyDescent="0.3">
      <c r="A27049" s="336">
        <v>88126</v>
      </c>
      <c r="B27049" s="2" t="s">
        <v>293</v>
      </c>
      <c r="C27049" s="429">
        <v>9.4570889999999999</v>
      </c>
      <c r="D27049" s="429">
        <v>2.0108429999999999</v>
      </c>
      <c r="E27049" s="429">
        <v>7.4462460000000004</v>
      </c>
      <c r="F27049" s="429">
        <v>57.708333999999994</v>
      </c>
    </row>
    <row r="27050" spans="1:6" x14ac:dyDescent="0.3">
      <c r="A27050" s="336">
        <v>88130</v>
      </c>
      <c r="B27050" s="2" t="s">
        <v>293</v>
      </c>
      <c r="C27050" s="429">
        <v>9.4450219999999998</v>
      </c>
      <c r="D27050" s="429">
        <v>2.1392449999999998</v>
      </c>
      <c r="E27050" s="429">
        <v>7.305777</v>
      </c>
      <c r="F27050" s="429">
        <v>57.368581999999989</v>
      </c>
    </row>
    <row r="27051" spans="1:6" x14ac:dyDescent="0.3">
      <c r="A27051" s="336">
        <v>88132</v>
      </c>
      <c r="B27051" s="2" t="s">
        <v>293</v>
      </c>
      <c r="C27051" s="429">
        <v>9.4397280000000006</v>
      </c>
      <c r="D27051" s="429">
        <v>2.1618740000000001</v>
      </c>
      <c r="E27051" s="429">
        <v>7.2778540000000005</v>
      </c>
      <c r="F27051" s="429">
        <v>57.369904000000005</v>
      </c>
    </row>
    <row r="27052" spans="1:6" x14ac:dyDescent="0.3">
      <c r="A27052" s="336">
        <v>88133</v>
      </c>
      <c r="B27052" s="2" t="s">
        <v>293</v>
      </c>
      <c r="C27052" s="429">
        <v>9.4587280000000007</v>
      </c>
      <c r="D27052" s="429">
        <v>2.0116209999999999</v>
      </c>
      <c r="E27052" s="429">
        <v>7.4471070000000008</v>
      </c>
      <c r="F27052" s="429">
        <v>57.10804499999999</v>
      </c>
    </row>
    <row r="27053" spans="1:6" x14ac:dyDescent="0.3">
      <c r="A27053" s="336">
        <v>88134</v>
      </c>
      <c r="B27053" s="2" t="s">
        <v>293</v>
      </c>
      <c r="C27053" s="429">
        <v>9.6392609999999994</v>
      </c>
      <c r="D27053" s="429">
        <v>1.5480149999999999</v>
      </c>
      <c r="E27053" s="429">
        <v>8.0912459999999999</v>
      </c>
      <c r="F27053" s="429">
        <v>58.686858999999998</v>
      </c>
    </row>
    <row r="27054" spans="1:6" x14ac:dyDescent="0.3">
      <c r="A27054" s="336">
        <v>88135</v>
      </c>
      <c r="B27054" s="2" t="s">
        <v>295</v>
      </c>
      <c r="C27054" s="429">
        <v>9.3353590000000004</v>
      </c>
      <c r="D27054" s="429">
        <v>2.2333850000000002</v>
      </c>
      <c r="E27054" s="429">
        <v>7.1019740000000002</v>
      </c>
      <c r="F27054" s="429">
        <v>55.57657300000001</v>
      </c>
    </row>
    <row r="27055" spans="1:6" x14ac:dyDescent="0.3">
      <c r="A27055" s="336">
        <v>88136</v>
      </c>
      <c r="B27055" s="2" t="s">
        <v>293</v>
      </c>
      <c r="C27055" s="429">
        <v>9.7130460000000003</v>
      </c>
      <c r="D27055" s="429">
        <v>1.2677719999999999</v>
      </c>
      <c r="E27055" s="429">
        <v>8.4452740000000013</v>
      </c>
      <c r="F27055" s="429">
        <v>59.502578</v>
      </c>
    </row>
    <row r="27056" spans="1:6" x14ac:dyDescent="0.3">
      <c r="A27056" s="336">
        <v>88201</v>
      </c>
      <c r="B27056" s="2" t="s">
        <v>293</v>
      </c>
      <c r="C27056" s="429">
        <v>9.9903790000000008</v>
      </c>
      <c r="D27056" s="429">
        <v>1.2524470000000001</v>
      </c>
      <c r="E27056" s="429">
        <v>8.7379320000000007</v>
      </c>
      <c r="F27056" s="429">
        <v>62.384151000000003</v>
      </c>
    </row>
    <row r="27057" spans="1:6" x14ac:dyDescent="0.3">
      <c r="A27057" s="336">
        <v>88203</v>
      </c>
      <c r="B27057" s="2" t="s">
        <v>293</v>
      </c>
      <c r="C27057" s="429">
        <v>10.399430000000001</v>
      </c>
      <c r="D27057" s="429">
        <v>0.96487500000000004</v>
      </c>
      <c r="E27057" s="429">
        <v>9.4345550000000014</v>
      </c>
      <c r="F27057" s="429">
        <v>66.329683000000003</v>
      </c>
    </row>
    <row r="27058" spans="1:6" x14ac:dyDescent="0.3">
      <c r="A27058" s="336">
        <v>88210</v>
      </c>
      <c r="B27058" s="2" t="s">
        <v>293</v>
      </c>
      <c r="C27058" s="429">
        <v>10.296747999999999</v>
      </c>
      <c r="D27058" s="429">
        <v>1.072524</v>
      </c>
      <c r="E27058" s="429">
        <v>9.2242239999999995</v>
      </c>
      <c r="F27058" s="429">
        <v>66.394247000000007</v>
      </c>
    </row>
    <row r="27059" spans="1:6" x14ac:dyDescent="0.3">
      <c r="A27059" s="336">
        <v>88213</v>
      </c>
      <c r="B27059" s="2" t="s">
        <v>293</v>
      </c>
      <c r="C27059" s="429">
        <v>9.5390239999999995</v>
      </c>
      <c r="D27059" s="429">
        <v>1.7726249999999999</v>
      </c>
      <c r="E27059" s="429">
        <v>7.7663989999999998</v>
      </c>
      <c r="F27059" s="429">
        <v>58.951761999999995</v>
      </c>
    </row>
    <row r="27060" spans="1:6" x14ac:dyDescent="0.3">
      <c r="A27060" s="336">
        <v>88220</v>
      </c>
      <c r="B27060" s="2" t="s">
        <v>293</v>
      </c>
      <c r="C27060" s="429">
        <v>10.15662</v>
      </c>
      <c r="D27060" s="429">
        <v>1.087844</v>
      </c>
      <c r="E27060" s="429">
        <v>9.0687759999999997</v>
      </c>
      <c r="F27060" s="429">
        <v>64.909113999999988</v>
      </c>
    </row>
    <row r="27061" spans="1:6" x14ac:dyDescent="0.3">
      <c r="A27061" s="336">
        <v>88230</v>
      </c>
      <c r="B27061" s="2" t="s">
        <v>293</v>
      </c>
      <c r="C27061" s="429">
        <v>10.394144000000001</v>
      </c>
      <c r="D27061" s="429">
        <v>1.0003</v>
      </c>
      <c r="E27061" s="429">
        <v>9.3938440000000014</v>
      </c>
      <c r="F27061" s="429">
        <v>66.781721000000005</v>
      </c>
    </row>
    <row r="27062" spans="1:6" x14ac:dyDescent="0.3">
      <c r="A27062" s="336">
        <v>88231</v>
      </c>
      <c r="B27062" s="2" t="s">
        <v>293</v>
      </c>
      <c r="C27062" s="429">
        <v>9.9643979999999992</v>
      </c>
      <c r="D27062" s="429">
        <v>1.59246</v>
      </c>
      <c r="E27062" s="429">
        <v>8.3719380000000001</v>
      </c>
      <c r="F27062" s="429">
        <v>64.937446000000023</v>
      </c>
    </row>
    <row r="27063" spans="1:6" x14ac:dyDescent="0.3">
      <c r="A27063" s="336">
        <v>88232</v>
      </c>
      <c r="B27063" s="2" t="s">
        <v>293</v>
      </c>
      <c r="C27063" s="429">
        <v>10.084357000000001</v>
      </c>
      <c r="D27063" s="429">
        <v>1.284192</v>
      </c>
      <c r="E27063" s="429">
        <v>8.8001649999999998</v>
      </c>
      <c r="F27063" s="429">
        <v>64.293438000000009</v>
      </c>
    </row>
    <row r="27064" spans="1:6" x14ac:dyDescent="0.3">
      <c r="A27064" s="336">
        <v>88240</v>
      </c>
      <c r="B27064" s="2" t="s">
        <v>293</v>
      </c>
      <c r="C27064" s="429">
        <v>9.8600860000000008</v>
      </c>
      <c r="D27064" s="429">
        <v>1.693036</v>
      </c>
      <c r="E27064" s="429">
        <v>8.1670500000000015</v>
      </c>
      <c r="F27064" s="429">
        <v>63.761440999999991</v>
      </c>
    </row>
    <row r="27065" spans="1:6" x14ac:dyDescent="0.3">
      <c r="A27065" s="336">
        <v>88242</v>
      </c>
      <c r="B27065" s="2" t="s">
        <v>293</v>
      </c>
      <c r="C27065" s="429">
        <v>9.7311639999999997</v>
      </c>
      <c r="D27065" s="429">
        <v>1.7629079999999999</v>
      </c>
      <c r="E27065" s="429">
        <v>7.9682560000000002</v>
      </c>
      <c r="F27065" s="429">
        <v>62.229835999999992</v>
      </c>
    </row>
    <row r="27066" spans="1:6" x14ac:dyDescent="0.3">
      <c r="A27066" s="336">
        <v>88250</v>
      </c>
      <c r="B27066" s="2" t="s">
        <v>293</v>
      </c>
      <c r="C27066" s="429">
        <v>9.784853</v>
      </c>
      <c r="D27066" s="429">
        <v>1.152482</v>
      </c>
      <c r="E27066" s="429">
        <v>8.6323709999999991</v>
      </c>
      <c r="F27066" s="429">
        <v>59.372341999999989</v>
      </c>
    </row>
    <row r="27067" spans="1:6" x14ac:dyDescent="0.3">
      <c r="A27067" s="336">
        <v>88252</v>
      </c>
      <c r="B27067" s="2" t="s">
        <v>293</v>
      </c>
      <c r="C27067" s="429">
        <v>10.144574</v>
      </c>
      <c r="D27067" s="429">
        <v>1.4225540000000001</v>
      </c>
      <c r="E27067" s="429">
        <v>8.7220200000000006</v>
      </c>
      <c r="F27067" s="429">
        <v>66.854209000000026</v>
      </c>
    </row>
    <row r="27068" spans="1:6" x14ac:dyDescent="0.3">
      <c r="A27068" s="336">
        <v>88253</v>
      </c>
      <c r="B27068" s="2" t="s">
        <v>293</v>
      </c>
      <c r="C27068" s="429">
        <v>10.340082000000001</v>
      </c>
      <c r="D27068" s="429">
        <v>1.0046980000000001</v>
      </c>
      <c r="E27068" s="429">
        <v>9.3353840000000012</v>
      </c>
      <c r="F27068" s="429">
        <v>66.573982999999998</v>
      </c>
    </row>
    <row r="27069" spans="1:6" x14ac:dyDescent="0.3">
      <c r="A27069" s="336">
        <v>88256</v>
      </c>
      <c r="B27069" s="2" t="s">
        <v>293</v>
      </c>
      <c r="C27069" s="429">
        <v>10.458757</v>
      </c>
      <c r="D27069" s="429">
        <v>1.1380490000000001</v>
      </c>
      <c r="E27069" s="429">
        <v>9.3207079999999998</v>
      </c>
      <c r="F27069" s="429">
        <v>69.136480000000006</v>
      </c>
    </row>
    <row r="27070" spans="1:6" x14ac:dyDescent="0.3">
      <c r="A27070" s="336">
        <v>88260</v>
      </c>
      <c r="B27070" s="2" t="s">
        <v>293</v>
      </c>
      <c r="C27070" s="429">
        <v>9.6940200000000001</v>
      </c>
      <c r="D27070" s="429">
        <v>1.782832</v>
      </c>
      <c r="E27070" s="429">
        <v>7.9111880000000001</v>
      </c>
      <c r="F27070" s="429">
        <v>61.485709999999997</v>
      </c>
    </row>
    <row r="27071" spans="1:6" x14ac:dyDescent="0.3">
      <c r="A27071" s="336">
        <v>88264</v>
      </c>
      <c r="B27071" s="2" t="s">
        <v>293</v>
      </c>
      <c r="C27071" s="429">
        <v>9.7700300000000002</v>
      </c>
      <c r="D27071" s="429">
        <v>1.6323639999999999</v>
      </c>
      <c r="E27071" s="429">
        <v>8.1376659999999994</v>
      </c>
      <c r="F27071" s="429">
        <v>62.197471000000014</v>
      </c>
    </row>
    <row r="27072" spans="1:6" x14ac:dyDescent="0.3">
      <c r="A27072" s="336">
        <v>88265</v>
      </c>
      <c r="B27072" s="2" t="s">
        <v>293</v>
      </c>
      <c r="C27072" s="429">
        <v>9.8519559999999995</v>
      </c>
      <c r="D27072" s="429">
        <v>1.705983</v>
      </c>
      <c r="E27072" s="429">
        <v>8.1459729999999997</v>
      </c>
      <c r="F27072" s="429">
        <v>63.768300000000011</v>
      </c>
    </row>
    <row r="27073" spans="1:6" x14ac:dyDescent="0.3">
      <c r="A27073" s="336">
        <v>88267</v>
      </c>
      <c r="B27073" s="2" t="s">
        <v>293</v>
      </c>
      <c r="C27073" s="429">
        <v>9.5592170000000003</v>
      </c>
      <c r="D27073" s="429">
        <v>1.899475</v>
      </c>
      <c r="E27073" s="429">
        <v>7.6597420000000005</v>
      </c>
      <c r="F27073" s="429">
        <v>59.276995999999997</v>
      </c>
    </row>
    <row r="27074" spans="1:6" x14ac:dyDescent="0.3">
      <c r="A27074" s="336">
        <v>88301</v>
      </c>
      <c r="B27074" s="2" t="s">
        <v>293</v>
      </c>
      <c r="C27074" s="429">
        <v>9.8548720000000003</v>
      </c>
      <c r="D27074" s="429">
        <v>0.69034600000000002</v>
      </c>
      <c r="E27074" s="429">
        <v>9.1645260000000004</v>
      </c>
      <c r="F27074" s="429">
        <v>58.039037999999998</v>
      </c>
    </row>
    <row r="27075" spans="1:6" x14ac:dyDescent="0.3">
      <c r="A27075" s="336">
        <v>88310</v>
      </c>
      <c r="B27075" s="2" t="s">
        <v>293</v>
      </c>
      <c r="C27075" s="429">
        <v>10.723214</v>
      </c>
      <c r="D27075" s="429">
        <v>0.55473799999999995</v>
      </c>
      <c r="E27075" s="429">
        <v>10.168476</v>
      </c>
      <c r="F27075" s="429">
        <v>67.18331400000001</v>
      </c>
    </row>
    <row r="27076" spans="1:6" x14ac:dyDescent="0.3">
      <c r="A27076" s="336">
        <v>88312</v>
      </c>
      <c r="B27076" s="2" t="s">
        <v>293</v>
      </c>
      <c r="C27076" s="429">
        <v>8.1824480000000008</v>
      </c>
      <c r="D27076" s="429">
        <v>1.226318</v>
      </c>
      <c r="E27076" s="429">
        <v>6.9561300000000008</v>
      </c>
      <c r="F27076" s="429">
        <v>41.317540999999999</v>
      </c>
    </row>
    <row r="27077" spans="1:6" x14ac:dyDescent="0.3">
      <c r="A27077" s="336">
        <v>88314</v>
      </c>
      <c r="B27077" s="2" t="s">
        <v>293</v>
      </c>
      <c r="C27077" s="429">
        <v>9.4120709999999992</v>
      </c>
      <c r="D27077" s="429">
        <v>0.90085700000000002</v>
      </c>
      <c r="E27077" s="429">
        <v>8.5112139999999989</v>
      </c>
      <c r="F27077" s="429">
        <v>53.176443000000006</v>
      </c>
    </row>
    <row r="27078" spans="1:6" x14ac:dyDescent="0.3">
      <c r="A27078" s="336">
        <v>88316</v>
      </c>
      <c r="B27078" s="2" t="s">
        <v>293</v>
      </c>
      <c r="C27078" s="429">
        <v>9.3107790000000001</v>
      </c>
      <c r="D27078" s="429">
        <v>1.06813</v>
      </c>
      <c r="E27078" s="429">
        <v>8.2426490000000001</v>
      </c>
      <c r="F27078" s="429">
        <v>55.176209000000014</v>
      </c>
    </row>
    <row r="27079" spans="1:6" x14ac:dyDescent="0.3">
      <c r="A27079" s="336">
        <v>88317</v>
      </c>
      <c r="B27079" s="2" t="s">
        <v>293</v>
      </c>
      <c r="C27079" s="429">
        <v>10.302215</v>
      </c>
      <c r="D27079" s="429">
        <v>0.85028499999999996</v>
      </c>
      <c r="E27079" s="429">
        <v>9.4519300000000008</v>
      </c>
      <c r="F27079" s="429">
        <v>63.465929999999993</v>
      </c>
    </row>
    <row r="27080" spans="1:6" x14ac:dyDescent="0.3">
      <c r="A27080" s="336">
        <v>88318</v>
      </c>
      <c r="B27080" s="2" t="s">
        <v>293</v>
      </c>
      <c r="C27080" s="429">
        <v>9.2393000000000001</v>
      </c>
      <c r="D27080" s="429">
        <v>1.0230969999999999</v>
      </c>
      <c r="E27080" s="429">
        <v>8.2162030000000001</v>
      </c>
      <c r="F27080" s="429">
        <v>53.968833999999994</v>
      </c>
    </row>
    <row r="27081" spans="1:6" x14ac:dyDescent="0.3">
      <c r="A27081" s="336">
        <v>88321</v>
      </c>
      <c r="B27081" s="2" t="s">
        <v>293</v>
      </c>
      <c r="C27081" s="429">
        <v>9.0889849999999992</v>
      </c>
      <c r="D27081" s="429">
        <v>1.078835</v>
      </c>
      <c r="E27081" s="429">
        <v>8.0101499999999994</v>
      </c>
      <c r="F27081" s="429">
        <v>52.050243999999999</v>
      </c>
    </row>
    <row r="27082" spans="1:6" x14ac:dyDescent="0.3">
      <c r="A27082" s="336">
        <v>88324</v>
      </c>
      <c r="B27082" s="2" t="s">
        <v>293</v>
      </c>
      <c r="C27082" s="429">
        <v>8.7299319999999998</v>
      </c>
      <c r="D27082" s="429">
        <v>1.1298600000000001</v>
      </c>
      <c r="E27082" s="429">
        <v>7.6000719999999999</v>
      </c>
      <c r="F27082" s="429">
        <v>49.085039000000002</v>
      </c>
    </row>
    <row r="27083" spans="1:6" x14ac:dyDescent="0.3">
      <c r="A27083" s="336">
        <v>88330</v>
      </c>
      <c r="B27083" s="2" t="s">
        <v>293</v>
      </c>
      <c r="C27083" s="429">
        <v>11.090127000000001</v>
      </c>
      <c r="D27083" s="429">
        <v>0.429896</v>
      </c>
      <c r="E27083" s="429">
        <v>10.660231000000001</v>
      </c>
      <c r="F27083" s="429">
        <v>71.296210000000002</v>
      </c>
    </row>
    <row r="27084" spans="1:6" x14ac:dyDescent="0.3">
      <c r="A27084" s="336">
        <v>88336</v>
      </c>
      <c r="B27084" s="2" t="s">
        <v>293</v>
      </c>
      <c r="C27084" s="429">
        <v>9.0868219999999997</v>
      </c>
      <c r="D27084" s="429">
        <v>1.1136200000000001</v>
      </c>
      <c r="E27084" s="429">
        <v>7.9732019999999997</v>
      </c>
      <c r="F27084" s="429">
        <v>53.157364000000008</v>
      </c>
    </row>
    <row r="27085" spans="1:6" x14ac:dyDescent="0.3">
      <c r="A27085" s="336">
        <v>88337</v>
      </c>
      <c r="B27085" s="2" t="s">
        <v>293</v>
      </c>
      <c r="C27085" s="429">
        <v>9.2909500000000005</v>
      </c>
      <c r="D27085" s="429">
        <v>0.95189999999999997</v>
      </c>
      <c r="E27085" s="429">
        <v>8.3390500000000003</v>
      </c>
      <c r="F27085" s="429">
        <v>51.699041000000008</v>
      </c>
    </row>
    <row r="27086" spans="1:6" x14ac:dyDescent="0.3">
      <c r="A27086" s="336">
        <v>88338</v>
      </c>
      <c r="B27086" s="2" t="s">
        <v>293</v>
      </c>
      <c r="C27086" s="429">
        <v>8.7919280000000004</v>
      </c>
      <c r="D27086" s="429">
        <v>1.146361</v>
      </c>
      <c r="E27086" s="429">
        <v>7.6455670000000007</v>
      </c>
      <c r="F27086" s="429">
        <v>50.072085999999999</v>
      </c>
    </row>
    <row r="27087" spans="1:6" x14ac:dyDescent="0.3">
      <c r="A27087" s="336">
        <v>88339</v>
      </c>
      <c r="B27087" s="2" t="s">
        <v>293</v>
      </c>
      <c r="C27087" s="429">
        <v>8.4652989999999999</v>
      </c>
      <c r="D27087" s="429">
        <v>1.2969329999999999</v>
      </c>
      <c r="E27087" s="429">
        <v>7.1683659999999998</v>
      </c>
      <c r="F27087" s="429">
        <v>44.525981000000016</v>
      </c>
    </row>
    <row r="27088" spans="1:6" x14ac:dyDescent="0.3">
      <c r="A27088" s="336">
        <v>88340</v>
      </c>
      <c r="B27088" s="2" t="s">
        <v>293</v>
      </c>
      <c r="C27088" s="429">
        <v>8.4622949999999992</v>
      </c>
      <c r="D27088" s="429">
        <v>1.222429</v>
      </c>
      <c r="E27088" s="429">
        <v>7.2398659999999992</v>
      </c>
      <c r="F27088" s="429">
        <v>44.188970999999995</v>
      </c>
    </row>
    <row r="27089" spans="1:6" x14ac:dyDescent="0.3">
      <c r="A27089" s="336">
        <v>88341</v>
      </c>
      <c r="B27089" s="2" t="s">
        <v>293</v>
      </c>
      <c r="C27089" s="429">
        <v>8.4888110000000001</v>
      </c>
      <c r="D27089" s="429">
        <v>1.110819</v>
      </c>
      <c r="E27089" s="429">
        <v>7.3779919999999999</v>
      </c>
      <c r="F27089" s="429">
        <v>44.666561000000016</v>
      </c>
    </row>
    <row r="27090" spans="1:6" x14ac:dyDescent="0.3">
      <c r="A27090" s="336">
        <v>88343</v>
      </c>
      <c r="B27090" s="2" t="s">
        <v>293</v>
      </c>
      <c r="C27090" s="429">
        <v>9.7794740000000004</v>
      </c>
      <c r="D27090" s="429">
        <v>1.056227</v>
      </c>
      <c r="E27090" s="429">
        <v>8.7232470000000006</v>
      </c>
      <c r="F27090" s="429">
        <v>60.018540999999992</v>
      </c>
    </row>
    <row r="27091" spans="1:6" x14ac:dyDescent="0.3">
      <c r="A27091" s="336">
        <v>88344</v>
      </c>
      <c r="B27091" s="2" t="s">
        <v>293</v>
      </c>
      <c r="C27091" s="429">
        <v>9.6054099999999991</v>
      </c>
      <c r="D27091" s="429">
        <v>1.225238</v>
      </c>
      <c r="E27091" s="429">
        <v>8.3801719999999982</v>
      </c>
      <c r="F27091" s="429">
        <v>57.037245999999996</v>
      </c>
    </row>
    <row r="27092" spans="1:6" x14ac:dyDescent="0.3">
      <c r="A27092" s="336">
        <v>88345</v>
      </c>
      <c r="B27092" s="2" t="s">
        <v>293</v>
      </c>
      <c r="C27092" s="429">
        <v>8.2616680000000002</v>
      </c>
      <c r="D27092" s="429">
        <v>1.2304600000000001</v>
      </c>
      <c r="E27092" s="429">
        <v>7.0312080000000003</v>
      </c>
      <c r="F27092" s="429">
        <v>42.452534999999997</v>
      </c>
    </row>
    <row r="27093" spans="1:6" x14ac:dyDescent="0.3">
      <c r="A27093" s="336">
        <v>88346</v>
      </c>
      <c r="B27093" s="2" t="s">
        <v>293</v>
      </c>
      <c r="C27093" s="429">
        <v>8.6714649999999995</v>
      </c>
      <c r="D27093" s="429">
        <v>1.175433</v>
      </c>
      <c r="E27093" s="429">
        <v>7.4960319999999996</v>
      </c>
      <c r="F27093" s="429">
        <v>48.047449999999984</v>
      </c>
    </row>
    <row r="27094" spans="1:6" x14ac:dyDescent="0.3">
      <c r="A27094" s="336">
        <v>88347</v>
      </c>
      <c r="B27094" s="2" t="s">
        <v>294</v>
      </c>
      <c r="C27094" s="429">
        <v>7.3668899999999997</v>
      </c>
      <c r="D27094" s="429">
        <v>0.56116500000000002</v>
      </c>
      <c r="E27094" s="429">
        <v>6.8057249999999998</v>
      </c>
      <c r="F27094" s="429">
        <v>39.693669</v>
      </c>
    </row>
    <row r="27095" spans="1:6" x14ac:dyDescent="0.3">
      <c r="A27095" s="336">
        <v>88348</v>
      </c>
      <c r="B27095" s="2" t="s">
        <v>293</v>
      </c>
      <c r="C27095" s="429">
        <v>9.0260529999999992</v>
      </c>
      <c r="D27095" s="429">
        <v>1.129834</v>
      </c>
      <c r="E27095" s="429">
        <v>7.8962189999999994</v>
      </c>
      <c r="F27095" s="429">
        <v>52.313349000000002</v>
      </c>
    </row>
    <row r="27096" spans="1:6" x14ac:dyDescent="0.3">
      <c r="A27096" s="336">
        <v>88351</v>
      </c>
      <c r="B27096" s="2" t="s">
        <v>293</v>
      </c>
      <c r="C27096" s="429">
        <v>9.4684399999999993</v>
      </c>
      <c r="D27096" s="429">
        <v>1.14066</v>
      </c>
      <c r="E27096" s="429">
        <v>8.3277799999999989</v>
      </c>
      <c r="F27096" s="429">
        <v>56.656880000000001</v>
      </c>
    </row>
    <row r="27097" spans="1:6" x14ac:dyDescent="0.3">
      <c r="A27097" s="336">
        <v>88352</v>
      </c>
      <c r="B27097" s="2" t="s">
        <v>293</v>
      </c>
      <c r="C27097" s="429">
        <v>10.769499</v>
      </c>
      <c r="D27097" s="429">
        <v>0.48454900000000001</v>
      </c>
      <c r="E27097" s="429">
        <v>10.28495</v>
      </c>
      <c r="F27097" s="429">
        <v>67.272532000000027</v>
      </c>
    </row>
    <row r="27098" spans="1:6" x14ac:dyDescent="0.3">
      <c r="A27098" s="336">
        <v>88353</v>
      </c>
      <c r="B27098" s="2" t="s">
        <v>293</v>
      </c>
      <c r="C27098" s="429">
        <v>9.3091720000000002</v>
      </c>
      <c r="D27098" s="429">
        <v>1.257055</v>
      </c>
      <c r="E27098" s="429">
        <v>8.0521170000000009</v>
      </c>
      <c r="F27098" s="429">
        <v>55.206465999999999</v>
      </c>
    </row>
    <row r="27099" spans="1:6" x14ac:dyDescent="0.3">
      <c r="A27099" s="336">
        <v>88354</v>
      </c>
      <c r="B27099" s="2" t="s">
        <v>293</v>
      </c>
      <c r="C27099" s="429">
        <v>8.9166249999999998</v>
      </c>
      <c r="D27099" s="429">
        <v>1.267379</v>
      </c>
      <c r="E27099" s="429">
        <v>7.6492459999999998</v>
      </c>
      <c r="F27099" s="429">
        <v>49.286946</v>
      </c>
    </row>
    <row r="27100" spans="1:6" x14ac:dyDescent="0.3">
      <c r="A27100" s="336">
        <v>88401</v>
      </c>
      <c r="B27100" s="2" t="s">
        <v>293</v>
      </c>
      <c r="C27100" s="429">
        <v>9.6627369999999999</v>
      </c>
      <c r="D27100" s="429">
        <v>1.6073980000000001</v>
      </c>
      <c r="E27100" s="429">
        <v>8.055339</v>
      </c>
      <c r="F27100" s="429">
        <v>57.979996000000014</v>
      </c>
    </row>
    <row r="27101" spans="1:6" x14ac:dyDescent="0.3">
      <c r="A27101" s="336">
        <v>88410</v>
      </c>
      <c r="B27101" s="2" t="s">
        <v>293</v>
      </c>
      <c r="C27101" s="429">
        <v>8.8696330000000003</v>
      </c>
      <c r="D27101" s="429">
        <v>1.8615170000000001</v>
      </c>
      <c r="E27101" s="429">
        <v>7.0081160000000002</v>
      </c>
      <c r="F27101" s="429">
        <v>52.694061999999981</v>
      </c>
    </row>
    <row r="27102" spans="1:6" x14ac:dyDescent="0.3">
      <c r="A27102" s="336">
        <v>88411</v>
      </c>
      <c r="B27102" s="2" t="s">
        <v>293</v>
      </c>
      <c r="C27102" s="429">
        <v>9.5527960000000007</v>
      </c>
      <c r="D27102" s="429">
        <v>1.9397340000000001</v>
      </c>
      <c r="E27102" s="429">
        <v>7.6130620000000011</v>
      </c>
      <c r="F27102" s="429">
        <v>57.395627999999995</v>
      </c>
    </row>
    <row r="27103" spans="1:6" x14ac:dyDescent="0.3">
      <c r="A27103" s="336">
        <v>88414</v>
      </c>
      <c r="B27103" s="2" t="s">
        <v>293</v>
      </c>
      <c r="C27103" s="429">
        <v>7.855283</v>
      </c>
      <c r="D27103" s="429">
        <v>1.497968</v>
      </c>
      <c r="E27103" s="429">
        <v>6.3573149999999998</v>
      </c>
      <c r="F27103" s="429">
        <v>43.925992999999998</v>
      </c>
    </row>
    <row r="27104" spans="1:6" x14ac:dyDescent="0.3">
      <c r="A27104" s="336">
        <v>88415</v>
      </c>
      <c r="B27104" s="2" t="s">
        <v>293</v>
      </c>
      <c r="C27104" s="429">
        <v>8.5329110000000004</v>
      </c>
      <c r="D27104" s="429">
        <v>1.755128</v>
      </c>
      <c r="E27104" s="429">
        <v>6.7777830000000003</v>
      </c>
      <c r="F27104" s="429">
        <v>50.815617000000003</v>
      </c>
    </row>
    <row r="27105" spans="1:6" x14ac:dyDescent="0.3">
      <c r="A27105" s="336">
        <v>88416</v>
      </c>
      <c r="B27105" s="2" t="s">
        <v>293</v>
      </c>
      <c r="C27105" s="429">
        <v>9.4814109999999996</v>
      </c>
      <c r="D27105" s="429">
        <v>1.548427</v>
      </c>
      <c r="E27105" s="429">
        <v>7.9329839999999994</v>
      </c>
      <c r="F27105" s="429">
        <v>56.965098000000005</v>
      </c>
    </row>
    <row r="27106" spans="1:6" x14ac:dyDescent="0.3">
      <c r="A27106" s="336">
        <v>88417</v>
      </c>
      <c r="B27106" s="2" t="s">
        <v>293</v>
      </c>
      <c r="C27106" s="429">
        <v>9.5876219999999996</v>
      </c>
      <c r="D27106" s="429">
        <v>1.42553</v>
      </c>
      <c r="E27106" s="429">
        <v>8.1620919999999995</v>
      </c>
      <c r="F27106" s="429">
        <v>57.272949000000004</v>
      </c>
    </row>
    <row r="27107" spans="1:6" x14ac:dyDescent="0.3">
      <c r="A27107" s="336">
        <v>88418</v>
      </c>
      <c r="B27107" s="2" t="s">
        <v>293</v>
      </c>
      <c r="C27107" s="429">
        <v>8.0050469999999994</v>
      </c>
      <c r="D27107" s="429">
        <v>1.499495</v>
      </c>
      <c r="E27107" s="429">
        <v>6.5055519999999998</v>
      </c>
      <c r="F27107" s="429">
        <v>45.377574000000003</v>
      </c>
    </row>
    <row r="27108" spans="1:6" x14ac:dyDescent="0.3">
      <c r="A27108" s="336">
        <v>88419</v>
      </c>
      <c r="B27108" s="2" t="s">
        <v>293</v>
      </c>
      <c r="C27108" s="429">
        <v>8.1628419999999995</v>
      </c>
      <c r="D27108" s="429">
        <v>1.4501580000000001</v>
      </c>
      <c r="E27108" s="429">
        <v>6.7126839999999994</v>
      </c>
      <c r="F27108" s="429">
        <v>47.414857999999995</v>
      </c>
    </row>
    <row r="27109" spans="1:6" x14ac:dyDescent="0.3">
      <c r="A27109" s="336">
        <v>88421</v>
      </c>
      <c r="B27109" s="2" t="s">
        <v>293</v>
      </c>
      <c r="C27109" s="429">
        <v>9.5400460000000002</v>
      </c>
      <c r="D27109" s="429">
        <v>1.3907639999999999</v>
      </c>
      <c r="E27109" s="429">
        <v>8.1492819999999995</v>
      </c>
      <c r="F27109" s="429">
        <v>57.11191500000001</v>
      </c>
    </row>
    <row r="27110" spans="1:6" x14ac:dyDescent="0.3">
      <c r="A27110" s="336">
        <v>88422</v>
      </c>
      <c r="B27110" s="2" t="s">
        <v>293</v>
      </c>
      <c r="C27110" s="429">
        <v>8.3688149999999997</v>
      </c>
      <c r="D27110" s="429">
        <v>1.537757</v>
      </c>
      <c r="E27110" s="429">
        <v>6.8310579999999996</v>
      </c>
      <c r="F27110" s="429">
        <v>48.674532999999997</v>
      </c>
    </row>
    <row r="27111" spans="1:6" x14ac:dyDescent="0.3">
      <c r="A27111" s="336">
        <v>88424</v>
      </c>
      <c r="B27111" s="2" t="s">
        <v>293</v>
      </c>
      <c r="C27111" s="429">
        <v>8.3171079999999993</v>
      </c>
      <c r="D27111" s="429">
        <v>1.635005</v>
      </c>
      <c r="E27111" s="429">
        <v>6.6821029999999997</v>
      </c>
      <c r="F27111" s="429">
        <v>48.988331000000002</v>
      </c>
    </row>
    <row r="27112" spans="1:6" x14ac:dyDescent="0.3">
      <c r="A27112" s="336">
        <v>88426</v>
      </c>
      <c r="B27112" s="2" t="s">
        <v>293</v>
      </c>
      <c r="C27112" s="429">
        <v>9.5068590000000004</v>
      </c>
      <c r="D27112" s="429">
        <v>1.7938529999999999</v>
      </c>
      <c r="E27112" s="429">
        <v>7.713006</v>
      </c>
      <c r="F27112" s="429">
        <v>57.240464000000017</v>
      </c>
    </row>
    <row r="27113" spans="1:6" x14ac:dyDescent="0.3">
      <c r="A27113" s="336">
        <v>88427</v>
      </c>
      <c r="B27113" s="2" t="s">
        <v>293</v>
      </c>
      <c r="C27113" s="429">
        <v>9.44679</v>
      </c>
      <c r="D27113" s="429">
        <v>1.7706820000000001</v>
      </c>
      <c r="E27113" s="429">
        <v>7.6761080000000002</v>
      </c>
      <c r="F27113" s="429">
        <v>56.25636500000001</v>
      </c>
    </row>
    <row r="27114" spans="1:6" x14ac:dyDescent="0.3">
      <c r="A27114" s="336">
        <v>88430</v>
      </c>
      <c r="B27114" s="2" t="s">
        <v>293</v>
      </c>
      <c r="C27114" s="429">
        <v>9.1444930000000006</v>
      </c>
      <c r="D27114" s="429">
        <v>1.8659920000000001</v>
      </c>
      <c r="E27114" s="429">
        <v>7.2785010000000003</v>
      </c>
      <c r="F27114" s="429">
        <v>54.454246000000005</v>
      </c>
    </row>
    <row r="27115" spans="1:6" x14ac:dyDescent="0.3">
      <c r="A27115" s="336">
        <v>88431</v>
      </c>
      <c r="B27115" s="2" t="s">
        <v>293</v>
      </c>
      <c r="C27115" s="429">
        <v>9.6115480000000009</v>
      </c>
      <c r="D27115" s="429">
        <v>1.463106</v>
      </c>
      <c r="E27115" s="429">
        <v>8.1484420000000011</v>
      </c>
      <c r="F27115" s="429">
        <v>57.513266999999999</v>
      </c>
    </row>
    <row r="27116" spans="1:6" x14ac:dyDescent="0.3">
      <c r="A27116" s="336">
        <v>88434</v>
      </c>
      <c r="B27116" s="2" t="s">
        <v>293</v>
      </c>
      <c r="C27116" s="429">
        <v>9.5763099999999994</v>
      </c>
      <c r="D27116" s="429">
        <v>1.880719</v>
      </c>
      <c r="E27116" s="429">
        <v>7.6955909999999994</v>
      </c>
      <c r="F27116" s="429">
        <v>57.438808000000002</v>
      </c>
    </row>
    <row r="27117" spans="1:6" x14ac:dyDescent="0.3">
      <c r="A27117" s="336">
        <v>88435</v>
      </c>
      <c r="B27117" s="2" t="s">
        <v>293</v>
      </c>
      <c r="C27117" s="429">
        <v>9.6479739999999996</v>
      </c>
      <c r="D27117" s="429">
        <v>1.278702</v>
      </c>
      <c r="E27117" s="429">
        <v>8.3692719999999987</v>
      </c>
      <c r="F27117" s="429">
        <v>57.891831999999994</v>
      </c>
    </row>
    <row r="27118" spans="1:6" x14ac:dyDescent="0.3">
      <c r="A27118" s="336">
        <v>88436</v>
      </c>
      <c r="B27118" s="2" t="s">
        <v>293</v>
      </c>
      <c r="C27118" s="429">
        <v>8.5589960000000005</v>
      </c>
      <c r="D27118" s="429">
        <v>1.8572679999999999</v>
      </c>
      <c r="E27118" s="429">
        <v>6.701728000000001</v>
      </c>
      <c r="F27118" s="429">
        <v>51.243524999999998</v>
      </c>
    </row>
    <row r="27119" spans="1:6" x14ac:dyDescent="0.3">
      <c r="A27119" s="336">
        <v>88439</v>
      </c>
      <c r="B27119" s="2" t="s">
        <v>293</v>
      </c>
      <c r="C27119" s="429">
        <v>8.99559</v>
      </c>
      <c r="D27119" s="429">
        <v>1.525331</v>
      </c>
      <c r="E27119" s="429">
        <v>7.4702590000000004</v>
      </c>
      <c r="F27119" s="429">
        <v>51.930918000000005</v>
      </c>
    </row>
    <row r="27120" spans="1:6" x14ac:dyDescent="0.3">
      <c r="A27120" s="336">
        <v>89001</v>
      </c>
      <c r="B27120" s="2" t="s">
        <v>295</v>
      </c>
      <c r="C27120" s="429">
        <v>11.262798</v>
      </c>
      <c r="D27120" s="429">
        <v>0.612348</v>
      </c>
      <c r="E27120" s="429">
        <v>10.650449999999999</v>
      </c>
      <c r="F27120" s="429">
        <v>66.556636000000012</v>
      </c>
    </row>
    <row r="27121" spans="1:6" x14ac:dyDescent="0.3">
      <c r="A27121" s="336">
        <v>89002</v>
      </c>
      <c r="B27121" s="2" t="s">
        <v>293</v>
      </c>
      <c r="C27121" s="429">
        <v>13.757554000000001</v>
      </c>
      <c r="D27121" s="429">
        <v>1.9247E-2</v>
      </c>
      <c r="E27121" s="429">
        <v>13.738307000000001</v>
      </c>
      <c r="F27121" s="429">
        <v>94.45278900000001</v>
      </c>
    </row>
    <row r="27122" spans="1:6" x14ac:dyDescent="0.3">
      <c r="A27122" s="336">
        <v>89003</v>
      </c>
      <c r="B27122" s="2" t="s">
        <v>295</v>
      </c>
      <c r="C27122" s="429">
        <v>12.007294</v>
      </c>
      <c r="D27122" s="429">
        <v>0.19736300000000001</v>
      </c>
      <c r="E27122" s="429">
        <v>11.809931000000001</v>
      </c>
      <c r="F27122" s="429">
        <v>75.227790999999982</v>
      </c>
    </row>
    <row r="27123" spans="1:6" x14ac:dyDescent="0.3">
      <c r="A27123" s="336">
        <v>89005</v>
      </c>
      <c r="B27123" s="2" t="s">
        <v>293</v>
      </c>
      <c r="C27123" s="429">
        <v>13.730304</v>
      </c>
      <c r="D27123" s="429">
        <v>1.6757999999999999E-2</v>
      </c>
      <c r="E27123" s="429">
        <v>13.713546000000001</v>
      </c>
      <c r="F27123" s="429">
        <v>94.095813000000007</v>
      </c>
    </row>
    <row r="27124" spans="1:6" x14ac:dyDescent="0.3">
      <c r="A27124" s="336">
        <v>89008</v>
      </c>
      <c r="B27124" s="2" t="s">
        <v>293</v>
      </c>
      <c r="C27124" s="429">
        <v>10.867483999999999</v>
      </c>
      <c r="D27124" s="429">
        <v>0.163941</v>
      </c>
      <c r="E27124" s="429">
        <v>10.703543</v>
      </c>
      <c r="F27124" s="429">
        <v>67.447219999999987</v>
      </c>
    </row>
    <row r="27125" spans="1:6" x14ac:dyDescent="0.3">
      <c r="A27125" s="336">
        <v>89011</v>
      </c>
      <c r="B27125" s="2" t="s">
        <v>295</v>
      </c>
      <c r="C27125" s="429">
        <v>14.174671</v>
      </c>
      <c r="D27125" s="429">
        <v>0.23153799999999999</v>
      </c>
      <c r="E27125" s="429">
        <v>13.943133</v>
      </c>
      <c r="F27125" s="429">
        <v>95.893907000000013</v>
      </c>
    </row>
    <row r="27126" spans="1:6" x14ac:dyDescent="0.3">
      <c r="A27126" s="336">
        <v>89012</v>
      </c>
      <c r="B27126" s="2" t="s">
        <v>293</v>
      </c>
      <c r="C27126" s="429">
        <v>13.643884</v>
      </c>
      <c r="D27126" s="429">
        <v>2.0799000000000002E-2</v>
      </c>
      <c r="E27126" s="429">
        <v>13.623085</v>
      </c>
      <c r="F27126" s="429">
        <v>93.697747000000021</v>
      </c>
    </row>
    <row r="27127" spans="1:6" x14ac:dyDescent="0.3">
      <c r="A27127" s="336">
        <v>89013</v>
      </c>
      <c r="B27127" s="2" t="s">
        <v>295</v>
      </c>
      <c r="C27127" s="429">
        <v>10.410187000000001</v>
      </c>
      <c r="D27127" s="429">
        <v>0.284831</v>
      </c>
      <c r="E27127" s="429">
        <v>10.125356</v>
      </c>
      <c r="F27127" s="429">
        <v>61.679545000000005</v>
      </c>
    </row>
    <row r="27128" spans="1:6" x14ac:dyDescent="0.3">
      <c r="A27128" s="336">
        <v>89014</v>
      </c>
      <c r="B27128" s="2" t="s">
        <v>295</v>
      </c>
      <c r="C27128" s="429">
        <v>14.244168</v>
      </c>
      <c r="D27128" s="429">
        <v>0.22996</v>
      </c>
      <c r="E27128" s="429">
        <v>14.014208</v>
      </c>
      <c r="F27128" s="429">
        <v>96.375330000000005</v>
      </c>
    </row>
    <row r="27129" spans="1:6" x14ac:dyDescent="0.3">
      <c r="A27129" s="336">
        <v>89015</v>
      </c>
      <c r="B27129" s="2" t="s">
        <v>293</v>
      </c>
      <c r="C27129" s="429">
        <v>13.899701</v>
      </c>
      <c r="D27129" s="429">
        <v>1.8026E-2</v>
      </c>
      <c r="E27129" s="429">
        <v>13.881675</v>
      </c>
      <c r="F27129" s="429">
        <v>95.684874999999991</v>
      </c>
    </row>
    <row r="27130" spans="1:6" x14ac:dyDescent="0.3">
      <c r="A27130" s="336">
        <v>89017</v>
      </c>
      <c r="B27130" s="2" t="s">
        <v>295</v>
      </c>
      <c r="C27130" s="429">
        <v>10.823703</v>
      </c>
      <c r="D27130" s="429">
        <v>0.72168900000000002</v>
      </c>
      <c r="E27130" s="429">
        <v>10.102014</v>
      </c>
      <c r="F27130" s="429">
        <v>61.294138999999994</v>
      </c>
    </row>
    <row r="27131" spans="1:6" x14ac:dyDescent="0.3">
      <c r="A27131" s="336">
        <v>89018</v>
      </c>
      <c r="B27131" s="2" t="s">
        <v>293</v>
      </c>
      <c r="C27131" s="429">
        <v>11.353515</v>
      </c>
      <c r="D27131" s="429">
        <v>7.2094000000000005E-2</v>
      </c>
      <c r="E27131" s="429">
        <v>11.281421</v>
      </c>
      <c r="F27131" s="429">
        <v>73.887115000000009</v>
      </c>
    </row>
    <row r="27132" spans="1:6" x14ac:dyDescent="0.3">
      <c r="A27132" s="336">
        <v>89019</v>
      </c>
      <c r="B27132" s="2" t="s">
        <v>293</v>
      </c>
      <c r="C27132" s="429">
        <v>12.111166000000001</v>
      </c>
      <c r="D27132" s="429">
        <v>2.3917999999999998E-2</v>
      </c>
      <c r="E27132" s="429">
        <v>12.087248000000001</v>
      </c>
      <c r="F27132" s="429">
        <v>81.151613000000012</v>
      </c>
    </row>
    <row r="27133" spans="1:6" x14ac:dyDescent="0.3">
      <c r="A27133" s="336">
        <v>89020</v>
      </c>
      <c r="B27133" s="2" t="s">
        <v>295</v>
      </c>
      <c r="C27133" s="429">
        <v>11.309596000000001</v>
      </c>
      <c r="D27133" s="429">
        <v>0.37045899999999998</v>
      </c>
      <c r="E27133" s="429">
        <v>10.939137000000001</v>
      </c>
      <c r="F27133" s="429">
        <v>68.778559999999999</v>
      </c>
    </row>
    <row r="27134" spans="1:6" x14ac:dyDescent="0.3">
      <c r="A27134" s="336">
        <v>89021</v>
      </c>
      <c r="B27134" s="2" t="s">
        <v>295</v>
      </c>
      <c r="C27134" s="429">
        <v>14.026211999999999</v>
      </c>
      <c r="D27134" s="429">
        <v>0.27489400000000003</v>
      </c>
      <c r="E27134" s="429">
        <v>13.751317999999999</v>
      </c>
      <c r="F27134" s="429">
        <v>92.732257999999987</v>
      </c>
    </row>
    <row r="27135" spans="1:6" x14ac:dyDescent="0.3">
      <c r="A27135" s="336">
        <v>89027</v>
      </c>
      <c r="B27135" s="2" t="s">
        <v>295</v>
      </c>
      <c r="C27135" s="429">
        <v>13.382841000000001</v>
      </c>
      <c r="D27135" s="429">
        <v>0.39563900000000002</v>
      </c>
      <c r="E27135" s="429">
        <v>12.987202000000002</v>
      </c>
      <c r="F27135" s="429">
        <v>85.661508999999995</v>
      </c>
    </row>
    <row r="27136" spans="1:6" x14ac:dyDescent="0.3">
      <c r="A27136" s="336">
        <v>89029</v>
      </c>
      <c r="B27136" s="2" t="s">
        <v>293</v>
      </c>
      <c r="C27136" s="429">
        <v>13.165839</v>
      </c>
      <c r="D27136" s="429">
        <v>7.8150000000000008E-3</v>
      </c>
      <c r="E27136" s="429">
        <v>13.158023999999999</v>
      </c>
      <c r="F27136" s="429">
        <v>90.514378999999991</v>
      </c>
    </row>
    <row r="27137" spans="1:6" x14ac:dyDescent="0.3">
      <c r="A27137" s="336">
        <v>89030</v>
      </c>
      <c r="B27137" s="2" t="s">
        <v>295</v>
      </c>
      <c r="C27137" s="429">
        <v>14.190455999999999</v>
      </c>
      <c r="D27137" s="429">
        <v>0.23490800000000001</v>
      </c>
      <c r="E27137" s="429">
        <v>13.955547999999999</v>
      </c>
      <c r="F27137" s="429">
        <v>95.299659000000005</v>
      </c>
    </row>
    <row r="27138" spans="1:6" x14ac:dyDescent="0.3">
      <c r="A27138" s="336">
        <v>89031</v>
      </c>
      <c r="B27138" s="2" t="s">
        <v>295</v>
      </c>
      <c r="C27138" s="429">
        <v>13.95068</v>
      </c>
      <c r="D27138" s="429">
        <v>0.26299499999999998</v>
      </c>
      <c r="E27138" s="429">
        <v>13.687685</v>
      </c>
      <c r="F27138" s="429">
        <v>93.171112000000008</v>
      </c>
    </row>
    <row r="27139" spans="1:6" x14ac:dyDescent="0.3">
      <c r="A27139" s="336">
        <v>89032</v>
      </c>
      <c r="B27139" s="2" t="s">
        <v>295</v>
      </c>
      <c r="C27139" s="429">
        <v>14.069286</v>
      </c>
      <c r="D27139" s="429">
        <v>0.246639</v>
      </c>
      <c r="E27139" s="429">
        <v>13.822647</v>
      </c>
      <c r="F27139" s="429">
        <v>94.259807000000023</v>
      </c>
    </row>
    <row r="27140" spans="1:6" x14ac:dyDescent="0.3">
      <c r="A27140" s="336">
        <v>89033</v>
      </c>
      <c r="B27140" s="2" t="s">
        <v>295</v>
      </c>
      <c r="C27140" s="429">
        <v>13.229614</v>
      </c>
      <c r="D27140" s="429">
        <v>0.36901800000000001</v>
      </c>
      <c r="E27140" s="429">
        <v>12.860595999999999</v>
      </c>
      <c r="F27140" s="429">
        <v>86.870345</v>
      </c>
    </row>
    <row r="27141" spans="1:6" x14ac:dyDescent="0.3">
      <c r="A27141" s="336">
        <v>89034</v>
      </c>
      <c r="B27141" s="2" t="s">
        <v>295</v>
      </c>
      <c r="C27141" s="429">
        <v>13.473208</v>
      </c>
      <c r="D27141" s="429">
        <v>0.37614900000000001</v>
      </c>
      <c r="E27141" s="429">
        <v>13.097059</v>
      </c>
      <c r="F27141" s="429">
        <v>86.492310000000018</v>
      </c>
    </row>
    <row r="27142" spans="1:6" x14ac:dyDescent="0.3">
      <c r="A27142" s="336">
        <v>89040</v>
      </c>
      <c r="B27142" s="2" t="s">
        <v>293</v>
      </c>
      <c r="C27142" s="429">
        <v>13.189995</v>
      </c>
      <c r="D27142" s="429">
        <v>4.4359000000000003E-2</v>
      </c>
      <c r="E27142" s="429">
        <v>13.145636</v>
      </c>
      <c r="F27142" s="429">
        <v>88.384750999999994</v>
      </c>
    </row>
    <row r="27143" spans="1:6" x14ac:dyDescent="0.3">
      <c r="A27143" s="336">
        <v>89043</v>
      </c>
      <c r="B27143" s="2" t="s">
        <v>295</v>
      </c>
      <c r="C27143" s="429">
        <v>9.7307609999999993</v>
      </c>
      <c r="D27143" s="429">
        <v>0.84352499999999997</v>
      </c>
      <c r="E27143" s="429">
        <v>8.8872359999999997</v>
      </c>
      <c r="F27143" s="429">
        <v>50.8249</v>
      </c>
    </row>
    <row r="27144" spans="1:6" x14ac:dyDescent="0.3">
      <c r="A27144" s="336">
        <v>89044</v>
      </c>
      <c r="B27144" s="2" t="s">
        <v>293</v>
      </c>
      <c r="C27144" s="429">
        <v>13.031641</v>
      </c>
      <c r="D27144" s="429">
        <v>2.2415999999999998E-2</v>
      </c>
      <c r="E27144" s="429">
        <v>13.009225000000001</v>
      </c>
      <c r="F27144" s="429">
        <v>88.431940999999995</v>
      </c>
    </row>
    <row r="27145" spans="1:6" x14ac:dyDescent="0.3">
      <c r="A27145" s="336">
        <v>89045</v>
      </c>
      <c r="B27145" s="2" t="s">
        <v>295</v>
      </c>
      <c r="C27145" s="429">
        <v>9.2967180000000003</v>
      </c>
      <c r="D27145" s="429">
        <v>0.47018599999999999</v>
      </c>
      <c r="E27145" s="429">
        <v>8.8265320000000003</v>
      </c>
      <c r="F27145" s="429">
        <v>46.322774000000003</v>
      </c>
    </row>
    <row r="27146" spans="1:6" x14ac:dyDescent="0.3">
      <c r="A27146" s="336">
        <v>89046</v>
      </c>
      <c r="B27146" s="2" t="s">
        <v>293</v>
      </c>
      <c r="C27146" s="429">
        <v>12.557729</v>
      </c>
      <c r="D27146" s="429">
        <v>1.6629000000000001E-2</v>
      </c>
      <c r="E27146" s="429">
        <v>12.5411</v>
      </c>
      <c r="F27146" s="429">
        <v>84.700975</v>
      </c>
    </row>
    <row r="27147" spans="1:6" x14ac:dyDescent="0.3">
      <c r="A27147" s="336">
        <v>89047</v>
      </c>
      <c r="B27147" s="2" t="s">
        <v>295</v>
      </c>
      <c r="C27147" s="429">
        <v>9.6863569999999992</v>
      </c>
      <c r="D27147" s="429">
        <v>0.30126900000000001</v>
      </c>
      <c r="E27147" s="429">
        <v>9.3850879999999997</v>
      </c>
      <c r="F27147" s="429">
        <v>54.312159000000001</v>
      </c>
    </row>
    <row r="27148" spans="1:6" x14ac:dyDescent="0.3">
      <c r="A27148" s="336">
        <v>89048</v>
      </c>
      <c r="B27148" s="2" t="s">
        <v>295</v>
      </c>
      <c r="C27148" s="429">
        <v>13.101508000000001</v>
      </c>
      <c r="D27148" s="429">
        <v>0.26761400000000002</v>
      </c>
      <c r="E27148" s="429">
        <v>12.833894000000001</v>
      </c>
      <c r="F27148" s="429">
        <v>86.069558000000015</v>
      </c>
    </row>
    <row r="27149" spans="1:6" x14ac:dyDescent="0.3">
      <c r="A27149" s="336">
        <v>89049</v>
      </c>
      <c r="B27149" s="2" t="s">
        <v>295</v>
      </c>
      <c r="C27149" s="429">
        <v>9.821396</v>
      </c>
      <c r="D27149" s="429">
        <v>0.56097200000000003</v>
      </c>
      <c r="E27149" s="429">
        <v>9.2604240000000004</v>
      </c>
      <c r="F27149" s="429">
        <v>52.063129999999994</v>
      </c>
    </row>
    <row r="27150" spans="1:6" x14ac:dyDescent="0.3">
      <c r="A27150" s="336">
        <v>89052</v>
      </c>
      <c r="B27150" s="2" t="s">
        <v>293</v>
      </c>
      <c r="C27150" s="429">
        <v>13.314105</v>
      </c>
      <c r="D27150" s="429">
        <v>2.3399E-2</v>
      </c>
      <c r="E27150" s="429">
        <v>13.290706</v>
      </c>
      <c r="F27150" s="429">
        <v>90.964340000000007</v>
      </c>
    </row>
    <row r="27151" spans="1:6" x14ac:dyDescent="0.3">
      <c r="A27151" s="336">
        <v>89054</v>
      </c>
      <c r="B27151" s="2" t="s">
        <v>293</v>
      </c>
      <c r="C27151" s="429">
        <v>12.832853</v>
      </c>
      <c r="D27151" s="429">
        <v>2.4839E-2</v>
      </c>
      <c r="E27151" s="429">
        <v>12.808014</v>
      </c>
      <c r="F27151" s="429">
        <v>86.425803000000002</v>
      </c>
    </row>
    <row r="27152" spans="1:6" x14ac:dyDescent="0.3">
      <c r="A27152" s="336">
        <v>89060</v>
      </c>
      <c r="B27152" s="2" t="s">
        <v>295</v>
      </c>
      <c r="C27152" s="429">
        <v>12.745876000000001</v>
      </c>
      <c r="D27152" s="429">
        <v>0.302759</v>
      </c>
      <c r="E27152" s="429">
        <v>12.443117000000001</v>
      </c>
      <c r="F27152" s="429">
        <v>82.690969999999993</v>
      </c>
    </row>
    <row r="27153" spans="1:6" x14ac:dyDescent="0.3">
      <c r="A27153" s="336">
        <v>89061</v>
      </c>
      <c r="B27153" s="2" t="s">
        <v>295</v>
      </c>
      <c r="C27153" s="429">
        <v>13.134663</v>
      </c>
      <c r="D27153" s="429">
        <v>0.27314699999999997</v>
      </c>
      <c r="E27153" s="429">
        <v>12.861516</v>
      </c>
      <c r="F27153" s="429">
        <v>86.355314000000007</v>
      </c>
    </row>
    <row r="27154" spans="1:6" x14ac:dyDescent="0.3">
      <c r="A27154" s="336">
        <v>89074</v>
      </c>
      <c r="B27154" s="2" t="s">
        <v>295</v>
      </c>
      <c r="C27154" s="429">
        <v>14.035432</v>
      </c>
      <c r="D27154" s="429">
        <v>0.256276</v>
      </c>
      <c r="E27154" s="429">
        <v>13.779156</v>
      </c>
      <c r="F27154" s="429">
        <v>94.700358999999992</v>
      </c>
    </row>
    <row r="27155" spans="1:6" x14ac:dyDescent="0.3">
      <c r="A27155" s="336">
        <v>89081</v>
      </c>
      <c r="B27155" s="2" t="s">
        <v>295</v>
      </c>
      <c r="C27155" s="429">
        <v>14.055467</v>
      </c>
      <c r="D27155" s="429">
        <v>0.25425300000000001</v>
      </c>
      <c r="E27155" s="429">
        <v>13.801214</v>
      </c>
      <c r="F27155" s="429">
        <v>94.034721000000005</v>
      </c>
    </row>
    <row r="27156" spans="1:6" x14ac:dyDescent="0.3">
      <c r="A27156" s="336">
        <v>89084</v>
      </c>
      <c r="B27156" s="2" t="s">
        <v>295</v>
      </c>
      <c r="C27156" s="429">
        <v>13.58527</v>
      </c>
      <c r="D27156" s="429">
        <v>0.31394300000000003</v>
      </c>
      <c r="E27156" s="429">
        <v>13.271326999999999</v>
      </c>
      <c r="F27156" s="429">
        <v>89.997449000000003</v>
      </c>
    </row>
    <row r="27157" spans="1:6" x14ac:dyDescent="0.3">
      <c r="A27157" s="336">
        <v>89085</v>
      </c>
      <c r="B27157" s="2" t="s">
        <v>295</v>
      </c>
      <c r="C27157" s="429">
        <v>13.307183999999999</v>
      </c>
      <c r="D27157" s="429">
        <v>0.35089900000000002</v>
      </c>
      <c r="E27157" s="429">
        <v>12.956284999999999</v>
      </c>
      <c r="F27157" s="429">
        <v>87.597981000000019</v>
      </c>
    </row>
    <row r="27158" spans="1:6" x14ac:dyDescent="0.3">
      <c r="A27158" s="336">
        <v>89086</v>
      </c>
      <c r="B27158" s="2" t="s">
        <v>295</v>
      </c>
      <c r="C27158" s="429">
        <v>13.636775</v>
      </c>
      <c r="D27158" s="429">
        <v>0.31409900000000002</v>
      </c>
      <c r="E27158" s="429">
        <v>13.322676</v>
      </c>
      <c r="F27158" s="429">
        <v>90.39109599999999</v>
      </c>
    </row>
    <row r="27159" spans="1:6" x14ac:dyDescent="0.3">
      <c r="A27159" s="336">
        <v>89101</v>
      </c>
      <c r="B27159" s="2" t="s">
        <v>295</v>
      </c>
      <c r="C27159" s="429">
        <v>14.227703</v>
      </c>
      <c r="D27159" s="429">
        <v>0.231354</v>
      </c>
      <c r="E27159" s="429">
        <v>13.996349</v>
      </c>
      <c r="F27159" s="429">
        <v>95.716076000000001</v>
      </c>
    </row>
    <row r="27160" spans="1:6" x14ac:dyDescent="0.3">
      <c r="A27160" s="336">
        <v>89102</v>
      </c>
      <c r="B27160" s="2" t="s">
        <v>295</v>
      </c>
      <c r="C27160" s="429">
        <v>14.082628</v>
      </c>
      <c r="D27160" s="429">
        <v>0.24643399999999999</v>
      </c>
      <c r="E27160" s="429">
        <v>13.836193999999999</v>
      </c>
      <c r="F27160" s="429">
        <v>94.528003000000012</v>
      </c>
    </row>
    <row r="27161" spans="1:6" x14ac:dyDescent="0.3">
      <c r="A27161" s="336">
        <v>89103</v>
      </c>
      <c r="B27161" s="2" t="s">
        <v>295</v>
      </c>
      <c r="C27161" s="429">
        <v>14.022562000000001</v>
      </c>
      <c r="D27161" s="429">
        <v>0.25315500000000002</v>
      </c>
      <c r="E27161" s="429">
        <v>13.769407000000001</v>
      </c>
      <c r="F27161" s="429">
        <v>94.071558999999993</v>
      </c>
    </row>
    <row r="27162" spans="1:6" x14ac:dyDescent="0.3">
      <c r="A27162" s="336">
        <v>89104</v>
      </c>
      <c r="B27162" s="2" t="s">
        <v>295</v>
      </c>
      <c r="C27162" s="429">
        <v>14.272136</v>
      </c>
      <c r="D27162" s="429">
        <v>0.22689799999999999</v>
      </c>
      <c r="E27162" s="429">
        <v>14.045237999999999</v>
      </c>
      <c r="F27162" s="429">
        <v>96.152669000000031</v>
      </c>
    </row>
    <row r="27163" spans="1:6" x14ac:dyDescent="0.3">
      <c r="A27163" s="336">
        <v>89106</v>
      </c>
      <c r="B27163" s="2" t="s">
        <v>295</v>
      </c>
      <c r="C27163" s="429">
        <v>14.125864</v>
      </c>
      <c r="D27163" s="429">
        <v>0.24154200000000001</v>
      </c>
      <c r="E27163" s="429">
        <v>13.884321999999999</v>
      </c>
      <c r="F27163" s="429">
        <v>94.82387599999997</v>
      </c>
    </row>
    <row r="27164" spans="1:6" x14ac:dyDescent="0.3">
      <c r="A27164" s="336">
        <v>89107</v>
      </c>
      <c r="B27164" s="2" t="s">
        <v>295</v>
      </c>
      <c r="C27164" s="429">
        <v>14.014136000000001</v>
      </c>
      <c r="D27164" s="429">
        <v>0.25280000000000002</v>
      </c>
      <c r="E27164" s="429">
        <v>13.761336</v>
      </c>
      <c r="F27164" s="429">
        <v>93.893734000000009</v>
      </c>
    </row>
    <row r="27165" spans="1:6" x14ac:dyDescent="0.3">
      <c r="A27165" s="336">
        <v>89108</v>
      </c>
      <c r="B27165" s="2" t="s">
        <v>295</v>
      </c>
      <c r="C27165" s="429">
        <v>13.969818999999999</v>
      </c>
      <c r="D27165" s="429">
        <v>0.25658199999999998</v>
      </c>
      <c r="E27165" s="429">
        <v>13.713236999999999</v>
      </c>
      <c r="F27165" s="429">
        <v>93.452891999999977</v>
      </c>
    </row>
    <row r="27166" spans="1:6" x14ac:dyDescent="0.3">
      <c r="A27166" s="336">
        <v>89109</v>
      </c>
      <c r="B27166" s="2" t="s">
        <v>295</v>
      </c>
      <c r="C27166" s="429">
        <v>14.151636</v>
      </c>
      <c r="D27166" s="429">
        <v>0.239621</v>
      </c>
      <c r="E27166" s="429">
        <v>13.912015</v>
      </c>
      <c r="F27166" s="429">
        <v>95.163380999999987</v>
      </c>
    </row>
    <row r="27167" spans="1:6" x14ac:dyDescent="0.3">
      <c r="A27167" s="336">
        <v>89110</v>
      </c>
      <c r="B27167" s="2" t="s">
        <v>295</v>
      </c>
      <c r="C27167" s="429">
        <v>14.273666</v>
      </c>
      <c r="D27167" s="429">
        <v>0.22602900000000001</v>
      </c>
      <c r="E27167" s="429">
        <v>14.047637</v>
      </c>
      <c r="F27167" s="429">
        <v>96.21596000000001</v>
      </c>
    </row>
    <row r="27168" spans="1:6" x14ac:dyDescent="0.3">
      <c r="A27168" s="336">
        <v>89113</v>
      </c>
      <c r="B27168" s="2" t="s">
        <v>293</v>
      </c>
      <c r="C27168" s="429">
        <v>13.379163</v>
      </c>
      <c r="D27168" s="429">
        <v>2.5093000000000001E-2</v>
      </c>
      <c r="E27168" s="429">
        <v>13.35407</v>
      </c>
      <c r="F27168" s="429">
        <v>91.073791</v>
      </c>
    </row>
    <row r="27169" spans="1:6" x14ac:dyDescent="0.3">
      <c r="A27169" s="336">
        <v>89115</v>
      </c>
      <c r="B27169" s="2" t="s">
        <v>295</v>
      </c>
      <c r="C27169" s="429">
        <v>14.055835999999999</v>
      </c>
      <c r="D27169" s="429">
        <v>0.25487500000000002</v>
      </c>
      <c r="E27169" s="429">
        <v>13.800960999999999</v>
      </c>
      <c r="F27169" s="429">
        <v>94.147054999999995</v>
      </c>
    </row>
    <row r="27170" spans="1:6" x14ac:dyDescent="0.3">
      <c r="A27170" s="336">
        <v>89117</v>
      </c>
      <c r="B27170" s="2" t="s">
        <v>295</v>
      </c>
      <c r="C27170" s="429">
        <v>13.553559</v>
      </c>
      <c r="D27170" s="429">
        <v>0.30709399999999998</v>
      </c>
      <c r="E27170" s="429">
        <v>13.246465000000001</v>
      </c>
      <c r="F27170" s="429">
        <v>90.130054999999999</v>
      </c>
    </row>
    <row r="27171" spans="1:6" x14ac:dyDescent="0.3">
      <c r="A27171" s="336">
        <v>89118</v>
      </c>
      <c r="B27171" s="2" t="s">
        <v>295</v>
      </c>
      <c r="C27171" s="429">
        <v>13.983579000000001</v>
      </c>
      <c r="D27171" s="429">
        <v>0.25825199999999998</v>
      </c>
      <c r="E27171" s="429">
        <v>13.725327</v>
      </c>
      <c r="F27171" s="429">
        <v>93.855467999999988</v>
      </c>
    </row>
    <row r="27172" spans="1:6" x14ac:dyDescent="0.3">
      <c r="A27172" s="336">
        <v>89119</v>
      </c>
      <c r="B27172" s="2" t="s">
        <v>295</v>
      </c>
      <c r="C27172" s="429">
        <v>14.182084</v>
      </c>
      <c r="D27172" s="429">
        <v>0.23742099999999999</v>
      </c>
      <c r="E27172" s="429">
        <v>13.944663</v>
      </c>
      <c r="F27172" s="429">
        <v>95.558180000000007</v>
      </c>
    </row>
    <row r="27173" spans="1:6" x14ac:dyDescent="0.3">
      <c r="A27173" s="336">
        <v>89120</v>
      </c>
      <c r="B27173" s="2" t="s">
        <v>295</v>
      </c>
      <c r="C27173" s="429">
        <v>14.336924</v>
      </c>
      <c r="D27173" s="429">
        <v>0.22100800000000001</v>
      </c>
      <c r="E27173" s="429">
        <v>14.115916</v>
      </c>
      <c r="F27173" s="429">
        <v>96.917095000000003</v>
      </c>
    </row>
    <row r="27174" spans="1:6" x14ac:dyDescent="0.3">
      <c r="A27174" s="336">
        <v>89121</v>
      </c>
      <c r="B27174" s="2" t="s">
        <v>295</v>
      </c>
      <c r="C27174" s="429">
        <v>14.348765</v>
      </c>
      <c r="D27174" s="429">
        <v>0.219109</v>
      </c>
      <c r="E27174" s="429">
        <v>14.129656000000001</v>
      </c>
      <c r="F27174" s="429">
        <v>96.891789999999986</v>
      </c>
    </row>
    <row r="27175" spans="1:6" x14ac:dyDescent="0.3">
      <c r="A27175" s="336">
        <v>89122</v>
      </c>
      <c r="B27175" s="2" t="s">
        <v>295</v>
      </c>
      <c r="C27175" s="429">
        <v>14.336753</v>
      </c>
      <c r="D27175" s="429">
        <v>0.21762799999999999</v>
      </c>
      <c r="E27175" s="429">
        <v>14.119125</v>
      </c>
      <c r="F27175" s="429">
        <v>97.037029000000004</v>
      </c>
    </row>
    <row r="27176" spans="1:6" x14ac:dyDescent="0.3">
      <c r="A27176" s="336">
        <v>89123</v>
      </c>
      <c r="B27176" s="2" t="s">
        <v>295</v>
      </c>
      <c r="C27176" s="429">
        <v>13.884941</v>
      </c>
      <c r="D27176" s="429">
        <v>0.272428</v>
      </c>
      <c r="E27176" s="429">
        <v>13.612513</v>
      </c>
      <c r="F27176" s="429">
        <v>93.374402999999987</v>
      </c>
    </row>
    <row r="27177" spans="1:6" x14ac:dyDescent="0.3">
      <c r="A27177" s="336">
        <v>89124</v>
      </c>
      <c r="B27177" s="2" t="s">
        <v>293</v>
      </c>
      <c r="C27177" s="429">
        <v>11.151880999999999</v>
      </c>
      <c r="D27177" s="429">
        <v>4.8148000000000003E-2</v>
      </c>
      <c r="E27177" s="429">
        <v>11.103733</v>
      </c>
      <c r="F27177" s="429">
        <v>72.857573000000002</v>
      </c>
    </row>
    <row r="27178" spans="1:6" x14ac:dyDescent="0.3">
      <c r="A27178" s="336">
        <v>89128</v>
      </c>
      <c r="B27178" s="2" t="s">
        <v>295</v>
      </c>
      <c r="C27178" s="429">
        <v>13.704184</v>
      </c>
      <c r="D27178" s="429">
        <v>0.28838000000000003</v>
      </c>
      <c r="E27178" s="429">
        <v>13.415804</v>
      </c>
      <c r="F27178" s="429">
        <v>91.254975999999999</v>
      </c>
    </row>
    <row r="27179" spans="1:6" x14ac:dyDescent="0.3">
      <c r="A27179" s="336">
        <v>89129</v>
      </c>
      <c r="B27179" s="2" t="s">
        <v>295</v>
      </c>
      <c r="C27179" s="429">
        <v>13.350721999999999</v>
      </c>
      <c r="D27179" s="429">
        <v>0.33246100000000001</v>
      </c>
      <c r="E27179" s="429">
        <v>13.018260999999999</v>
      </c>
      <c r="F27179" s="429">
        <v>88.235854000000003</v>
      </c>
    </row>
    <row r="27180" spans="1:6" x14ac:dyDescent="0.3">
      <c r="A27180" s="336">
        <v>89130</v>
      </c>
      <c r="B27180" s="2" t="s">
        <v>295</v>
      </c>
      <c r="C27180" s="429">
        <v>13.853107</v>
      </c>
      <c r="D27180" s="429">
        <v>0.27202500000000002</v>
      </c>
      <c r="E27180" s="429">
        <v>13.581082</v>
      </c>
      <c r="F27180" s="429">
        <v>92.366884000000013</v>
      </c>
    </row>
    <row r="27181" spans="1:6" x14ac:dyDescent="0.3">
      <c r="A27181" s="336">
        <v>89131</v>
      </c>
      <c r="B27181" s="2" t="s">
        <v>295</v>
      </c>
      <c r="C27181" s="429">
        <v>13.349062999999999</v>
      </c>
      <c r="D27181" s="429">
        <v>0.33877699999999999</v>
      </c>
      <c r="E27181" s="429">
        <v>13.010285999999999</v>
      </c>
      <c r="F27181" s="429">
        <v>88.015018999999995</v>
      </c>
    </row>
    <row r="27182" spans="1:6" x14ac:dyDescent="0.3">
      <c r="A27182" s="336">
        <v>89134</v>
      </c>
      <c r="B27182" s="2" t="s">
        <v>293</v>
      </c>
      <c r="C27182" s="429">
        <v>12.841144</v>
      </c>
      <c r="D27182" s="429">
        <v>3.3374000000000001E-2</v>
      </c>
      <c r="E27182" s="429">
        <v>12.80777</v>
      </c>
      <c r="F27182" s="429">
        <v>86.719481000000002</v>
      </c>
    </row>
    <row r="27183" spans="1:6" x14ac:dyDescent="0.3">
      <c r="A27183" s="336">
        <v>89135</v>
      </c>
      <c r="B27183" s="2" t="s">
        <v>293</v>
      </c>
      <c r="C27183" s="429">
        <v>12.565028</v>
      </c>
      <c r="D27183" s="429">
        <v>3.3889000000000002E-2</v>
      </c>
      <c r="E27183" s="429">
        <v>12.531139</v>
      </c>
      <c r="F27183" s="429">
        <v>84.369431000000006</v>
      </c>
    </row>
    <row r="27184" spans="1:6" x14ac:dyDescent="0.3">
      <c r="A27184" s="336">
        <v>89138</v>
      </c>
      <c r="B27184" s="2" t="s">
        <v>293</v>
      </c>
      <c r="C27184" s="429">
        <v>12.315944</v>
      </c>
      <c r="D27184" s="429">
        <v>3.7657999999999997E-2</v>
      </c>
      <c r="E27184" s="429">
        <v>12.278286</v>
      </c>
      <c r="F27184" s="429">
        <v>82.236519999999999</v>
      </c>
    </row>
    <row r="27185" spans="1:6" x14ac:dyDescent="0.3">
      <c r="A27185" s="336">
        <v>89139</v>
      </c>
      <c r="B27185" s="2" t="s">
        <v>293</v>
      </c>
      <c r="C27185" s="429">
        <v>13.489324999999999</v>
      </c>
      <c r="D27185" s="429">
        <v>2.3283999999999999E-2</v>
      </c>
      <c r="E27185" s="429">
        <v>13.466040999999999</v>
      </c>
      <c r="F27185" s="429">
        <v>92.04211100000002</v>
      </c>
    </row>
    <row r="27186" spans="1:6" x14ac:dyDescent="0.3">
      <c r="A27186" s="336">
        <v>89141</v>
      </c>
      <c r="B27186" s="2" t="s">
        <v>293</v>
      </c>
      <c r="C27186" s="429">
        <v>13.244175</v>
      </c>
      <c r="D27186" s="429">
        <v>2.3938000000000001E-2</v>
      </c>
      <c r="E27186" s="429">
        <v>13.220237000000001</v>
      </c>
      <c r="F27186" s="429">
        <v>89.995812999999984</v>
      </c>
    </row>
    <row r="27187" spans="1:6" x14ac:dyDescent="0.3">
      <c r="A27187" s="336">
        <v>89142</v>
      </c>
      <c r="B27187" s="2" t="s">
        <v>295</v>
      </c>
      <c r="C27187" s="429">
        <v>14.277927</v>
      </c>
      <c r="D27187" s="429">
        <v>0.22454099999999999</v>
      </c>
      <c r="E27187" s="429">
        <v>14.053386</v>
      </c>
      <c r="F27187" s="429">
        <v>96.401781</v>
      </c>
    </row>
    <row r="27188" spans="1:6" x14ac:dyDescent="0.3">
      <c r="A27188" s="336">
        <v>89143</v>
      </c>
      <c r="B27188" s="2" t="s">
        <v>295</v>
      </c>
      <c r="C27188" s="429">
        <v>12.982961</v>
      </c>
      <c r="D27188" s="429">
        <v>0.38238699999999998</v>
      </c>
      <c r="E27188" s="429">
        <v>12.600574</v>
      </c>
      <c r="F27188" s="429">
        <v>84.905152000000001</v>
      </c>
    </row>
    <row r="27189" spans="1:6" x14ac:dyDescent="0.3">
      <c r="A27189" s="336">
        <v>89144</v>
      </c>
      <c r="B27189" s="2" t="s">
        <v>293</v>
      </c>
      <c r="C27189" s="429">
        <v>12.767362</v>
      </c>
      <c r="D27189" s="429">
        <v>3.3501999999999997E-2</v>
      </c>
      <c r="E27189" s="429">
        <v>12.73386</v>
      </c>
      <c r="F27189" s="429">
        <v>86.070014999999998</v>
      </c>
    </row>
    <row r="27190" spans="1:6" x14ac:dyDescent="0.3">
      <c r="A27190" s="336">
        <v>89145</v>
      </c>
      <c r="B27190" s="2" t="s">
        <v>295</v>
      </c>
      <c r="C27190" s="429">
        <v>13.576817999999999</v>
      </c>
      <c r="D27190" s="429">
        <v>0.30447400000000002</v>
      </c>
      <c r="E27190" s="429">
        <v>13.272343999999999</v>
      </c>
      <c r="F27190" s="429">
        <v>90.265573000000018</v>
      </c>
    </row>
    <row r="27191" spans="1:6" x14ac:dyDescent="0.3">
      <c r="A27191" s="336">
        <v>89146</v>
      </c>
      <c r="B27191" s="2" t="s">
        <v>295</v>
      </c>
      <c r="C27191" s="429">
        <v>13.975825</v>
      </c>
      <c r="D27191" s="429">
        <v>0.25735999999999998</v>
      </c>
      <c r="E27191" s="429">
        <v>13.718465</v>
      </c>
      <c r="F27191" s="429">
        <v>93.612698999999978</v>
      </c>
    </row>
    <row r="27192" spans="1:6" x14ac:dyDescent="0.3">
      <c r="A27192" s="336">
        <v>89147</v>
      </c>
      <c r="B27192" s="2" t="s">
        <v>295</v>
      </c>
      <c r="C27192" s="429">
        <v>13.578468000000001</v>
      </c>
      <c r="D27192" s="429">
        <v>0.30424299999999999</v>
      </c>
      <c r="E27192" s="429">
        <v>13.274225000000001</v>
      </c>
      <c r="F27192" s="429">
        <v>90.403315000000006</v>
      </c>
    </row>
    <row r="27193" spans="1:6" x14ac:dyDescent="0.3">
      <c r="A27193" s="336">
        <v>89148</v>
      </c>
      <c r="B27193" s="2" t="s">
        <v>293</v>
      </c>
      <c r="C27193" s="429">
        <v>13.076430999999999</v>
      </c>
      <c r="D27193" s="429">
        <v>2.7434E-2</v>
      </c>
      <c r="E27193" s="429">
        <v>13.048997</v>
      </c>
      <c r="F27193" s="429">
        <v>88.601842000000005</v>
      </c>
    </row>
    <row r="27194" spans="1:6" x14ac:dyDescent="0.3">
      <c r="A27194" s="336">
        <v>89149</v>
      </c>
      <c r="B27194" s="2" t="s">
        <v>295</v>
      </c>
      <c r="C27194" s="429">
        <v>13.157507000000001</v>
      </c>
      <c r="D27194" s="429">
        <v>0.35789700000000002</v>
      </c>
      <c r="E27194" s="429">
        <v>12.799610000000001</v>
      </c>
      <c r="F27194" s="429">
        <v>86.507882000000009</v>
      </c>
    </row>
    <row r="27195" spans="1:6" x14ac:dyDescent="0.3">
      <c r="A27195" s="336">
        <v>89154</v>
      </c>
      <c r="B27195" s="2" t="s">
        <v>295</v>
      </c>
      <c r="C27195" s="429">
        <v>14.226305</v>
      </c>
      <c r="D27195" s="429">
        <v>0.23192699999999999</v>
      </c>
      <c r="E27195" s="429">
        <v>13.994377999999999</v>
      </c>
      <c r="F27195" s="429">
        <v>95.850085000000007</v>
      </c>
    </row>
    <row r="27196" spans="1:6" x14ac:dyDescent="0.3">
      <c r="A27196" s="336">
        <v>89156</v>
      </c>
      <c r="B27196" s="2" t="s">
        <v>295</v>
      </c>
      <c r="C27196" s="429">
        <v>14.091606000000001</v>
      </c>
      <c r="D27196" s="429">
        <v>0.24498500000000001</v>
      </c>
      <c r="E27196" s="429">
        <v>13.846621000000001</v>
      </c>
      <c r="F27196" s="429">
        <v>94.789721</v>
      </c>
    </row>
    <row r="27197" spans="1:6" x14ac:dyDescent="0.3">
      <c r="A27197" s="336">
        <v>89165</v>
      </c>
      <c r="B27197" s="2" t="s">
        <v>295</v>
      </c>
      <c r="C27197" s="429">
        <v>13.462731</v>
      </c>
      <c r="D27197" s="429">
        <v>0.34004200000000001</v>
      </c>
      <c r="E27197" s="429">
        <v>13.122688999999999</v>
      </c>
      <c r="F27197" s="429">
        <v>88.956305000000015</v>
      </c>
    </row>
    <row r="27198" spans="1:6" x14ac:dyDescent="0.3">
      <c r="A27198" s="336">
        <v>89166</v>
      </c>
      <c r="B27198" s="2" t="s">
        <v>293</v>
      </c>
      <c r="C27198" s="429">
        <v>12.350965</v>
      </c>
      <c r="D27198" s="429">
        <v>4.2840000000000003E-2</v>
      </c>
      <c r="E27198" s="429">
        <v>12.308125</v>
      </c>
      <c r="F27198" s="429">
        <v>82.451426999999995</v>
      </c>
    </row>
    <row r="27199" spans="1:6" x14ac:dyDescent="0.3">
      <c r="A27199" s="336">
        <v>89169</v>
      </c>
      <c r="B27199" s="2" t="s">
        <v>295</v>
      </c>
      <c r="C27199" s="429">
        <v>14.216218</v>
      </c>
      <c r="D27199" s="429">
        <v>0.23291600000000001</v>
      </c>
      <c r="E27199" s="429">
        <v>13.983302</v>
      </c>
      <c r="F27199" s="429">
        <v>95.725060999999997</v>
      </c>
    </row>
    <row r="27200" spans="1:6" x14ac:dyDescent="0.3">
      <c r="A27200" s="336">
        <v>89178</v>
      </c>
      <c r="B27200" s="2" t="s">
        <v>293</v>
      </c>
      <c r="C27200" s="429">
        <v>12.783548</v>
      </c>
      <c r="D27200" s="429">
        <v>2.7824999999999999E-2</v>
      </c>
      <c r="E27200" s="429">
        <v>12.755723</v>
      </c>
      <c r="F27200" s="429">
        <v>86.11734899999999</v>
      </c>
    </row>
    <row r="27201" spans="1:6" x14ac:dyDescent="0.3">
      <c r="A27201" s="336">
        <v>89179</v>
      </c>
      <c r="B27201" s="2" t="s">
        <v>293</v>
      </c>
      <c r="C27201" s="429">
        <v>13.144723000000001</v>
      </c>
      <c r="D27201" s="429">
        <v>2.4731E-2</v>
      </c>
      <c r="E27201" s="429">
        <v>13.119992000000002</v>
      </c>
      <c r="F27201" s="429">
        <v>89.025392000000011</v>
      </c>
    </row>
    <row r="27202" spans="1:6" x14ac:dyDescent="0.3">
      <c r="A27202" s="336">
        <v>89183</v>
      </c>
      <c r="B27202" s="2" t="s">
        <v>293</v>
      </c>
      <c r="C27202" s="429">
        <v>13.360001</v>
      </c>
      <c r="D27202" s="429">
        <v>2.3185999999999998E-2</v>
      </c>
      <c r="E27202" s="429">
        <v>13.336815</v>
      </c>
      <c r="F27202" s="429">
        <v>91.142603000000008</v>
      </c>
    </row>
    <row r="27203" spans="1:6" x14ac:dyDescent="0.3">
      <c r="A27203" s="336">
        <v>89191</v>
      </c>
      <c r="B27203" s="2" t="s">
        <v>295</v>
      </c>
      <c r="C27203" s="429">
        <v>13.944438</v>
      </c>
      <c r="D27203" s="429">
        <v>0.26491900000000002</v>
      </c>
      <c r="E27203" s="429">
        <v>13.679518999999999</v>
      </c>
      <c r="F27203" s="429">
        <v>93.412589999999994</v>
      </c>
    </row>
    <row r="27204" spans="1:6" x14ac:dyDescent="0.3">
      <c r="A27204" s="336">
        <v>89301</v>
      </c>
      <c r="B27204" s="2" t="s">
        <v>295</v>
      </c>
      <c r="C27204" s="429">
        <v>9.1061230000000002</v>
      </c>
      <c r="D27204" s="429">
        <v>0.61455300000000002</v>
      </c>
      <c r="E27204" s="429">
        <v>8.4915699999999994</v>
      </c>
      <c r="F27204" s="429">
        <v>42.566222000000003</v>
      </c>
    </row>
    <row r="27205" spans="1:6" x14ac:dyDescent="0.3">
      <c r="A27205" s="336">
        <v>89310</v>
      </c>
      <c r="B27205" s="2" t="s">
        <v>295</v>
      </c>
      <c r="C27205" s="429">
        <v>9.5815070000000002</v>
      </c>
      <c r="D27205" s="429">
        <v>0.36799500000000002</v>
      </c>
      <c r="E27205" s="429">
        <v>9.2135119999999997</v>
      </c>
      <c r="F27205" s="429">
        <v>45.685404999999996</v>
      </c>
    </row>
    <row r="27206" spans="1:6" x14ac:dyDescent="0.3">
      <c r="A27206" s="336">
        <v>89311</v>
      </c>
      <c r="B27206" s="2" t="s">
        <v>295</v>
      </c>
      <c r="C27206" s="429">
        <v>9.1527080000000005</v>
      </c>
      <c r="D27206" s="429">
        <v>0.73497900000000005</v>
      </c>
      <c r="E27206" s="429">
        <v>8.4177290000000013</v>
      </c>
      <c r="F27206" s="429">
        <v>44.273875999999987</v>
      </c>
    </row>
    <row r="27207" spans="1:6" x14ac:dyDescent="0.3">
      <c r="A27207" s="336">
        <v>89316</v>
      </c>
      <c r="B27207" s="2" t="s">
        <v>295</v>
      </c>
      <c r="C27207" s="429">
        <v>9.392201</v>
      </c>
      <c r="D27207" s="429">
        <v>0.48053400000000002</v>
      </c>
      <c r="E27207" s="429">
        <v>8.9116669999999996</v>
      </c>
      <c r="F27207" s="429">
        <v>43.418177000000014</v>
      </c>
    </row>
    <row r="27208" spans="1:6" x14ac:dyDescent="0.3">
      <c r="A27208" s="336">
        <v>89317</v>
      </c>
      <c r="B27208" s="2" t="s">
        <v>295</v>
      </c>
      <c r="C27208" s="429">
        <v>9.4795440000000006</v>
      </c>
      <c r="D27208" s="429">
        <v>0.67503100000000005</v>
      </c>
      <c r="E27208" s="429">
        <v>8.804513</v>
      </c>
      <c r="F27208" s="429">
        <v>47.443781999999999</v>
      </c>
    </row>
    <row r="27209" spans="1:6" x14ac:dyDescent="0.3">
      <c r="A27209" s="336">
        <v>89403</v>
      </c>
      <c r="B27209" s="2" t="s">
        <v>295</v>
      </c>
      <c r="C27209" s="429">
        <v>9.2028090000000002</v>
      </c>
      <c r="D27209" s="429">
        <v>0.16450300000000001</v>
      </c>
      <c r="E27209" s="429">
        <v>9.0383060000000004</v>
      </c>
      <c r="F27209" s="429">
        <v>46.722971000000008</v>
      </c>
    </row>
    <row r="27210" spans="1:6" x14ac:dyDescent="0.3">
      <c r="A27210" s="336">
        <v>89404</v>
      </c>
      <c r="B27210" s="2" t="s">
        <v>295</v>
      </c>
      <c r="C27210" s="429">
        <v>9.0594619999999999</v>
      </c>
      <c r="D27210" s="429">
        <v>0.217359</v>
      </c>
      <c r="E27210" s="429">
        <v>8.8421029999999998</v>
      </c>
      <c r="F27210" s="429">
        <v>42.863549999999996</v>
      </c>
    </row>
    <row r="27211" spans="1:6" x14ac:dyDescent="0.3">
      <c r="A27211" s="336">
        <v>89405</v>
      </c>
      <c r="B27211" s="2" t="s">
        <v>295</v>
      </c>
      <c r="C27211" s="429">
        <v>9.5213990000000006</v>
      </c>
      <c r="D27211" s="429">
        <v>0.14613100000000001</v>
      </c>
      <c r="E27211" s="429">
        <v>9.3752680000000002</v>
      </c>
      <c r="F27211" s="429">
        <v>50.066044999999995</v>
      </c>
    </row>
    <row r="27212" spans="1:6" x14ac:dyDescent="0.3">
      <c r="A27212" s="336">
        <v>89406</v>
      </c>
      <c r="B27212" s="2" t="s">
        <v>295</v>
      </c>
      <c r="C27212" s="429">
        <v>10.183519</v>
      </c>
      <c r="D27212" s="429">
        <v>0.19037599999999999</v>
      </c>
      <c r="E27212" s="429">
        <v>9.9931429999999999</v>
      </c>
      <c r="F27212" s="429">
        <v>54.635806999999993</v>
      </c>
    </row>
    <row r="27213" spans="1:6" x14ac:dyDescent="0.3">
      <c r="A27213" s="336">
        <v>89408</v>
      </c>
      <c r="B27213" s="2" t="s">
        <v>295</v>
      </c>
      <c r="C27213" s="429">
        <v>10.231054</v>
      </c>
      <c r="D27213" s="429">
        <v>0.183726</v>
      </c>
      <c r="E27213" s="429">
        <v>10.047328</v>
      </c>
      <c r="F27213" s="429">
        <v>56.22560399999999</v>
      </c>
    </row>
    <row r="27214" spans="1:6" x14ac:dyDescent="0.3">
      <c r="A27214" s="336">
        <v>89409</v>
      </c>
      <c r="B27214" s="2" t="s">
        <v>295</v>
      </c>
      <c r="C27214" s="429">
        <v>9.4871739999999996</v>
      </c>
      <c r="D27214" s="429">
        <v>0.39879399999999998</v>
      </c>
      <c r="E27214" s="429">
        <v>9.088379999999999</v>
      </c>
      <c r="F27214" s="429">
        <v>49.072663999999996</v>
      </c>
    </row>
    <row r="27215" spans="1:6" x14ac:dyDescent="0.3">
      <c r="A27215" s="336">
        <v>89410</v>
      </c>
      <c r="B27215" s="2" t="s">
        <v>295</v>
      </c>
      <c r="C27215" s="429">
        <v>8.439978</v>
      </c>
      <c r="D27215" s="429">
        <v>0.12449399999999999</v>
      </c>
      <c r="E27215" s="429">
        <v>8.3154839999999997</v>
      </c>
      <c r="F27215" s="429">
        <v>34.255293999999992</v>
      </c>
    </row>
    <row r="27216" spans="1:6" x14ac:dyDescent="0.3">
      <c r="A27216" s="336">
        <v>89412</v>
      </c>
      <c r="B27216" s="2" t="s">
        <v>295</v>
      </c>
      <c r="C27216" s="429">
        <v>8.5622869999999995</v>
      </c>
      <c r="D27216" s="429">
        <v>0.21854199999999999</v>
      </c>
      <c r="E27216" s="429">
        <v>8.3437450000000002</v>
      </c>
      <c r="F27216" s="429">
        <v>38.430683999999999</v>
      </c>
    </row>
    <row r="27217" spans="1:6" x14ac:dyDescent="0.3">
      <c r="A27217" s="336">
        <v>89413</v>
      </c>
      <c r="B27217" s="2" t="s">
        <v>295</v>
      </c>
      <c r="C27217" s="429">
        <v>7.5842460000000003</v>
      </c>
      <c r="D27217" s="429">
        <v>0.102589</v>
      </c>
      <c r="E27217" s="429">
        <v>7.4816570000000002</v>
      </c>
      <c r="F27217" s="429">
        <v>23.864997000000006</v>
      </c>
    </row>
    <row r="27218" spans="1:6" x14ac:dyDescent="0.3">
      <c r="A27218" s="336">
        <v>89414</v>
      </c>
      <c r="B27218" s="2" t="s">
        <v>295</v>
      </c>
      <c r="C27218" s="429">
        <v>10.021818</v>
      </c>
      <c r="D27218" s="429">
        <v>0.20727899999999999</v>
      </c>
      <c r="E27218" s="429">
        <v>9.8145389999999999</v>
      </c>
      <c r="F27218" s="429">
        <v>48.805934999999998</v>
      </c>
    </row>
    <row r="27219" spans="1:6" x14ac:dyDescent="0.3">
      <c r="A27219" s="336">
        <v>89415</v>
      </c>
      <c r="B27219" s="2" t="s">
        <v>295</v>
      </c>
      <c r="C27219" s="429">
        <v>9.3141259999999999</v>
      </c>
      <c r="D27219" s="429">
        <v>0.256247</v>
      </c>
      <c r="E27219" s="429">
        <v>9.0578789999999998</v>
      </c>
      <c r="F27219" s="429">
        <v>46.916048000000004</v>
      </c>
    </row>
    <row r="27220" spans="1:6" x14ac:dyDescent="0.3">
      <c r="A27220" s="336">
        <v>89418</v>
      </c>
      <c r="B27220" s="2" t="s">
        <v>295</v>
      </c>
      <c r="C27220" s="429">
        <v>9.8569449999999996</v>
      </c>
      <c r="D27220" s="429">
        <v>0.205514</v>
      </c>
      <c r="E27220" s="429">
        <v>9.6514309999999988</v>
      </c>
      <c r="F27220" s="429">
        <v>48.782224999999997</v>
      </c>
    </row>
    <row r="27221" spans="1:6" x14ac:dyDescent="0.3">
      <c r="A27221" s="336">
        <v>89419</v>
      </c>
      <c r="B27221" s="2" t="s">
        <v>295</v>
      </c>
      <c r="C27221" s="429">
        <v>9.8892659999999992</v>
      </c>
      <c r="D27221" s="429">
        <v>0.17154</v>
      </c>
      <c r="E27221" s="429">
        <v>9.717725999999999</v>
      </c>
      <c r="F27221" s="429">
        <v>51.572820999999998</v>
      </c>
    </row>
    <row r="27222" spans="1:6" x14ac:dyDescent="0.3">
      <c r="A27222" s="336">
        <v>89420</v>
      </c>
      <c r="B27222" s="2" t="s">
        <v>295</v>
      </c>
      <c r="C27222" s="429">
        <v>9.6770429999999994</v>
      </c>
      <c r="D27222" s="429">
        <v>0.30771900000000002</v>
      </c>
      <c r="E27222" s="429">
        <v>9.3693239999999989</v>
      </c>
      <c r="F27222" s="429">
        <v>51.612209999999997</v>
      </c>
    </row>
    <row r="27223" spans="1:6" x14ac:dyDescent="0.3">
      <c r="A27223" s="336">
        <v>89423</v>
      </c>
      <c r="B27223" s="2" t="s">
        <v>295</v>
      </c>
      <c r="C27223" s="429">
        <v>8.6009080000000004</v>
      </c>
      <c r="D27223" s="429">
        <v>0.141267</v>
      </c>
      <c r="E27223" s="429">
        <v>8.4596410000000013</v>
      </c>
      <c r="F27223" s="429">
        <v>37.911490000000001</v>
      </c>
    </row>
    <row r="27224" spans="1:6" x14ac:dyDescent="0.3">
      <c r="A27224" s="336">
        <v>89424</v>
      </c>
      <c r="B27224" s="2" t="s">
        <v>295</v>
      </c>
      <c r="C27224" s="429">
        <v>9.7727710000000005</v>
      </c>
      <c r="D27224" s="429">
        <v>0.16732</v>
      </c>
      <c r="E27224" s="429">
        <v>9.6054510000000004</v>
      </c>
      <c r="F27224" s="429">
        <v>53.183105999999995</v>
      </c>
    </row>
    <row r="27225" spans="1:6" x14ac:dyDescent="0.3">
      <c r="A27225" s="336">
        <v>89425</v>
      </c>
      <c r="B27225" s="2" t="s">
        <v>295</v>
      </c>
      <c r="C27225" s="429">
        <v>9.4319220000000001</v>
      </c>
      <c r="D27225" s="429">
        <v>0.217358</v>
      </c>
      <c r="E27225" s="429">
        <v>9.2145639999999993</v>
      </c>
      <c r="F27225" s="429">
        <v>44.766915000000012</v>
      </c>
    </row>
    <row r="27226" spans="1:6" x14ac:dyDescent="0.3">
      <c r="A27226" s="336">
        <v>89426</v>
      </c>
      <c r="B27226" s="2" t="s">
        <v>295</v>
      </c>
      <c r="C27226" s="429">
        <v>9.2038329999999995</v>
      </c>
      <c r="D27226" s="429">
        <v>0.272146</v>
      </c>
      <c r="E27226" s="429">
        <v>8.9316870000000002</v>
      </c>
      <c r="F27226" s="429">
        <v>41.206717999999995</v>
      </c>
    </row>
    <row r="27227" spans="1:6" x14ac:dyDescent="0.3">
      <c r="A27227" s="336">
        <v>89427</v>
      </c>
      <c r="B27227" s="2" t="s">
        <v>295</v>
      </c>
      <c r="C27227" s="429">
        <v>10.081166</v>
      </c>
      <c r="D27227" s="429">
        <v>0.201655</v>
      </c>
      <c r="E27227" s="429">
        <v>9.879510999999999</v>
      </c>
      <c r="F27227" s="429">
        <v>55.122223999999996</v>
      </c>
    </row>
    <row r="27228" spans="1:6" x14ac:dyDescent="0.3">
      <c r="A27228" s="336">
        <v>89429</v>
      </c>
      <c r="B27228" s="2" t="s">
        <v>295</v>
      </c>
      <c r="C27228" s="429">
        <v>9.8333619999999993</v>
      </c>
      <c r="D27228" s="429">
        <v>0.18426600000000001</v>
      </c>
      <c r="E27228" s="429">
        <v>9.6490960000000001</v>
      </c>
      <c r="F27228" s="429">
        <v>53.083567000000009</v>
      </c>
    </row>
    <row r="27229" spans="1:6" x14ac:dyDescent="0.3">
      <c r="A27229" s="336">
        <v>89430</v>
      </c>
      <c r="B27229" s="2" t="s">
        <v>295</v>
      </c>
      <c r="C27229" s="429">
        <v>9.0088650000000001</v>
      </c>
      <c r="D27229" s="429">
        <v>0.161138</v>
      </c>
      <c r="E27229" s="429">
        <v>8.8477270000000008</v>
      </c>
      <c r="F27229" s="429">
        <v>42.163482000000002</v>
      </c>
    </row>
    <row r="27230" spans="1:6" x14ac:dyDescent="0.3">
      <c r="A27230" s="336">
        <v>89431</v>
      </c>
      <c r="B27230" s="2" t="s">
        <v>295</v>
      </c>
      <c r="C27230" s="429">
        <v>9.3165639999999996</v>
      </c>
      <c r="D27230" s="429">
        <v>0.13080800000000001</v>
      </c>
      <c r="E27230" s="429">
        <v>9.1857559999999996</v>
      </c>
      <c r="F27230" s="429">
        <v>47.975287000000002</v>
      </c>
    </row>
    <row r="27231" spans="1:6" x14ac:dyDescent="0.3">
      <c r="A27231" s="336">
        <v>89433</v>
      </c>
      <c r="B27231" s="2" t="s">
        <v>295</v>
      </c>
      <c r="C27231" s="429">
        <v>9.2796889999999994</v>
      </c>
      <c r="D27231" s="429">
        <v>0.132192</v>
      </c>
      <c r="E27231" s="429">
        <v>9.1474969999999995</v>
      </c>
      <c r="F27231" s="429">
        <v>47.720464000000007</v>
      </c>
    </row>
    <row r="27232" spans="1:6" x14ac:dyDescent="0.3">
      <c r="A27232" s="336">
        <v>89434</v>
      </c>
      <c r="B27232" s="2" t="s">
        <v>295</v>
      </c>
      <c r="C27232" s="429">
        <v>9.2200279999999992</v>
      </c>
      <c r="D27232" s="429">
        <v>0.15568899999999999</v>
      </c>
      <c r="E27232" s="429">
        <v>9.0643389999999986</v>
      </c>
      <c r="F27232" s="429">
        <v>47.656517000000001</v>
      </c>
    </row>
    <row r="27233" spans="1:6" x14ac:dyDescent="0.3">
      <c r="A27233" s="336">
        <v>89436</v>
      </c>
      <c r="B27233" s="2" t="s">
        <v>295</v>
      </c>
      <c r="C27233" s="429">
        <v>9.3743610000000004</v>
      </c>
      <c r="D27233" s="429">
        <v>0.140545</v>
      </c>
      <c r="E27233" s="429">
        <v>9.2338160000000009</v>
      </c>
      <c r="F27233" s="429">
        <v>49.043910000000011</v>
      </c>
    </row>
    <row r="27234" spans="1:6" x14ac:dyDescent="0.3">
      <c r="A27234" s="336">
        <v>89440</v>
      </c>
      <c r="B27234" s="2" t="s">
        <v>295</v>
      </c>
      <c r="C27234" s="429">
        <v>9.1255690000000005</v>
      </c>
      <c r="D27234" s="429">
        <v>0.170678</v>
      </c>
      <c r="E27234" s="429">
        <v>8.9548909999999999</v>
      </c>
      <c r="F27234" s="429">
        <v>46.554451</v>
      </c>
    </row>
    <row r="27235" spans="1:6" x14ac:dyDescent="0.3">
      <c r="A27235" s="336">
        <v>89441</v>
      </c>
      <c r="B27235" s="2" t="s">
        <v>295</v>
      </c>
      <c r="C27235" s="429">
        <v>9.2707560000000004</v>
      </c>
      <c r="D27235" s="429">
        <v>0.15300800000000001</v>
      </c>
      <c r="E27235" s="429">
        <v>9.1177480000000006</v>
      </c>
      <c r="F27235" s="429">
        <v>48.298400999999991</v>
      </c>
    </row>
    <row r="27236" spans="1:6" x14ac:dyDescent="0.3">
      <c r="A27236" s="336">
        <v>89442</v>
      </c>
      <c r="B27236" s="2" t="s">
        <v>295</v>
      </c>
      <c r="C27236" s="429">
        <v>9.7884510000000002</v>
      </c>
      <c r="D27236" s="429">
        <v>0.18597900000000001</v>
      </c>
      <c r="E27236" s="429">
        <v>9.6024720000000006</v>
      </c>
      <c r="F27236" s="429">
        <v>53.112645000000001</v>
      </c>
    </row>
    <row r="27237" spans="1:6" x14ac:dyDescent="0.3">
      <c r="A27237" s="336">
        <v>89444</v>
      </c>
      <c r="B27237" s="2" t="s">
        <v>295</v>
      </c>
      <c r="C27237" s="429">
        <v>8.6349090000000004</v>
      </c>
      <c r="D27237" s="429">
        <v>0.15712200000000001</v>
      </c>
      <c r="E27237" s="429">
        <v>8.4777870000000011</v>
      </c>
      <c r="F27237" s="429">
        <v>37.702814000000004</v>
      </c>
    </row>
    <row r="27238" spans="1:6" x14ac:dyDescent="0.3">
      <c r="A27238" s="336">
        <v>89445</v>
      </c>
      <c r="B27238" s="2" t="s">
        <v>295</v>
      </c>
      <c r="C27238" s="429">
        <v>9.9752379999999992</v>
      </c>
      <c r="D27238" s="429">
        <v>0.17111599999999999</v>
      </c>
      <c r="E27238" s="429">
        <v>9.8041219999999996</v>
      </c>
      <c r="F27238" s="429">
        <v>49.914679</v>
      </c>
    </row>
    <row r="27239" spans="1:6" x14ac:dyDescent="0.3">
      <c r="A27239" s="336">
        <v>89447</v>
      </c>
      <c r="B27239" s="2" t="s">
        <v>295</v>
      </c>
      <c r="C27239" s="429">
        <v>9.3785299999999996</v>
      </c>
      <c r="D27239" s="429">
        <v>0.193297</v>
      </c>
      <c r="E27239" s="429">
        <v>9.1852330000000002</v>
      </c>
      <c r="F27239" s="429">
        <v>47.391399</v>
      </c>
    </row>
    <row r="27240" spans="1:6" x14ac:dyDescent="0.3">
      <c r="A27240" s="336">
        <v>89451</v>
      </c>
      <c r="B27240" s="2" t="s">
        <v>295</v>
      </c>
      <c r="C27240" s="429">
        <v>7.4363010000000003</v>
      </c>
      <c r="D27240" s="429">
        <v>0.14110800000000001</v>
      </c>
      <c r="E27240" s="429">
        <v>7.2951930000000003</v>
      </c>
      <c r="F27240" s="429">
        <v>23.898434000000005</v>
      </c>
    </row>
    <row r="27241" spans="1:6" x14ac:dyDescent="0.3">
      <c r="A27241" s="336">
        <v>89460</v>
      </c>
      <c r="B27241" s="2" t="s">
        <v>295</v>
      </c>
      <c r="C27241" s="429">
        <v>8.2448099999999993</v>
      </c>
      <c r="D27241" s="429">
        <v>9.0759999999999993E-2</v>
      </c>
      <c r="E27241" s="429">
        <v>8.1540499999999998</v>
      </c>
      <c r="F27241" s="429">
        <v>30.050924000000002</v>
      </c>
    </row>
    <row r="27242" spans="1:6" x14ac:dyDescent="0.3">
      <c r="A27242" s="336">
        <v>89501</v>
      </c>
      <c r="B27242" s="2" t="s">
        <v>295</v>
      </c>
      <c r="C27242" s="429">
        <v>8.9133940000000003</v>
      </c>
      <c r="D27242" s="429">
        <v>0.13411799999999999</v>
      </c>
      <c r="E27242" s="429">
        <v>8.7792759999999994</v>
      </c>
      <c r="F27242" s="429">
        <v>43.052188999999998</v>
      </c>
    </row>
    <row r="27243" spans="1:6" x14ac:dyDescent="0.3">
      <c r="A27243" s="336">
        <v>89502</v>
      </c>
      <c r="B27243" s="2" t="s">
        <v>295</v>
      </c>
      <c r="C27243" s="429">
        <v>9.1638059999999992</v>
      </c>
      <c r="D27243" s="429">
        <v>0.133099</v>
      </c>
      <c r="E27243" s="429">
        <v>9.0307069999999996</v>
      </c>
      <c r="F27243" s="429">
        <v>46.177410999999992</v>
      </c>
    </row>
    <row r="27244" spans="1:6" x14ac:dyDescent="0.3">
      <c r="A27244" s="336">
        <v>89503</v>
      </c>
      <c r="B27244" s="2" t="s">
        <v>295</v>
      </c>
      <c r="C27244" s="429">
        <v>8.7519960000000001</v>
      </c>
      <c r="D27244" s="429">
        <v>0.13531099999999999</v>
      </c>
      <c r="E27244" s="429">
        <v>8.6166850000000004</v>
      </c>
      <c r="F27244" s="429">
        <v>41.250297000000003</v>
      </c>
    </row>
    <row r="27245" spans="1:6" x14ac:dyDescent="0.3">
      <c r="A27245" s="336">
        <v>89506</v>
      </c>
      <c r="B27245" s="2" t="s">
        <v>295</v>
      </c>
      <c r="C27245" s="429">
        <v>8.8390529999999998</v>
      </c>
      <c r="D27245" s="429">
        <v>0.14105599999999999</v>
      </c>
      <c r="E27245" s="429">
        <v>8.6979969999999991</v>
      </c>
      <c r="F27245" s="429">
        <v>43.121575000000007</v>
      </c>
    </row>
    <row r="27246" spans="1:6" x14ac:dyDescent="0.3">
      <c r="A27246" s="336">
        <v>89508</v>
      </c>
      <c r="B27246" s="2" t="s">
        <v>295</v>
      </c>
      <c r="C27246" s="429">
        <v>8.5685769999999994</v>
      </c>
      <c r="D27246" s="429">
        <v>0.14485600000000001</v>
      </c>
      <c r="E27246" s="429">
        <v>8.4237209999999987</v>
      </c>
      <c r="F27246" s="429">
        <v>40.404807999999996</v>
      </c>
    </row>
    <row r="27247" spans="1:6" x14ac:dyDescent="0.3">
      <c r="A27247" s="336">
        <v>89509</v>
      </c>
      <c r="B27247" s="2" t="s">
        <v>295</v>
      </c>
      <c r="C27247" s="429">
        <v>8.6569249999999993</v>
      </c>
      <c r="D27247" s="429">
        <v>0.13828799999999999</v>
      </c>
      <c r="E27247" s="429">
        <v>8.518637</v>
      </c>
      <c r="F27247" s="429">
        <v>39.925077999999999</v>
      </c>
    </row>
    <row r="27248" spans="1:6" x14ac:dyDescent="0.3">
      <c r="A27248" s="336">
        <v>89510</v>
      </c>
      <c r="B27248" s="2" t="s">
        <v>295</v>
      </c>
      <c r="C27248" s="429">
        <v>9.1907370000000004</v>
      </c>
      <c r="D27248" s="429">
        <v>0.16822200000000001</v>
      </c>
      <c r="E27248" s="429">
        <v>9.0225150000000003</v>
      </c>
      <c r="F27248" s="429">
        <v>47.549687999999996</v>
      </c>
    </row>
    <row r="27249" spans="1:6" x14ac:dyDescent="0.3">
      <c r="A27249" s="336">
        <v>89511</v>
      </c>
      <c r="B27249" s="2" t="s">
        <v>295</v>
      </c>
      <c r="C27249" s="429">
        <v>8.0241059999999997</v>
      </c>
      <c r="D27249" s="429">
        <v>0.14430699999999999</v>
      </c>
      <c r="E27249" s="429">
        <v>7.8797989999999993</v>
      </c>
      <c r="F27249" s="429">
        <v>31.748837000000002</v>
      </c>
    </row>
    <row r="27250" spans="1:6" x14ac:dyDescent="0.3">
      <c r="A27250" s="336">
        <v>89512</v>
      </c>
      <c r="B27250" s="2" t="s">
        <v>295</v>
      </c>
      <c r="C27250" s="429">
        <v>9.0713399999999993</v>
      </c>
      <c r="D27250" s="429">
        <v>0.13173399999999999</v>
      </c>
      <c r="E27250" s="429">
        <v>8.9396059999999995</v>
      </c>
      <c r="F27250" s="429">
        <v>45.066348000000005</v>
      </c>
    </row>
    <row r="27251" spans="1:6" x14ac:dyDescent="0.3">
      <c r="A27251" s="336">
        <v>89519</v>
      </c>
      <c r="B27251" s="2" t="s">
        <v>295</v>
      </c>
      <c r="C27251" s="429">
        <v>8.3310739999999992</v>
      </c>
      <c r="D27251" s="429">
        <v>0.14416799999999999</v>
      </c>
      <c r="E27251" s="429">
        <v>8.1869059999999987</v>
      </c>
      <c r="F27251" s="429">
        <v>35.917301999999999</v>
      </c>
    </row>
    <row r="27252" spans="1:6" x14ac:dyDescent="0.3">
      <c r="A27252" s="336">
        <v>89521</v>
      </c>
      <c r="B27252" s="2" t="s">
        <v>295</v>
      </c>
      <c r="C27252" s="429">
        <v>8.9461770000000005</v>
      </c>
      <c r="D27252" s="429">
        <v>0.14122000000000001</v>
      </c>
      <c r="E27252" s="429">
        <v>8.8049569999999999</v>
      </c>
      <c r="F27252" s="429">
        <v>43.879726000000005</v>
      </c>
    </row>
    <row r="27253" spans="1:6" x14ac:dyDescent="0.3">
      <c r="A27253" s="336">
        <v>89523</v>
      </c>
      <c r="B27253" s="2" t="s">
        <v>295</v>
      </c>
      <c r="C27253" s="429">
        <v>8.2071579999999997</v>
      </c>
      <c r="D27253" s="429">
        <v>0.136459</v>
      </c>
      <c r="E27253" s="429">
        <v>8.0706989999999994</v>
      </c>
      <c r="F27253" s="429">
        <v>34.431907999999993</v>
      </c>
    </row>
    <row r="27254" spans="1:6" x14ac:dyDescent="0.3">
      <c r="A27254" s="336">
        <v>89701</v>
      </c>
      <c r="B27254" s="2" t="s">
        <v>295</v>
      </c>
      <c r="C27254" s="429">
        <v>8.7443629999999999</v>
      </c>
      <c r="D27254" s="429">
        <v>0.12831200000000001</v>
      </c>
      <c r="E27254" s="429">
        <v>8.6160510000000006</v>
      </c>
      <c r="F27254" s="429">
        <v>39.878192999999996</v>
      </c>
    </row>
    <row r="27255" spans="1:6" x14ac:dyDescent="0.3">
      <c r="A27255" s="336">
        <v>89703</v>
      </c>
      <c r="B27255" s="2" t="s">
        <v>295</v>
      </c>
      <c r="C27255" s="429">
        <v>8.0093390000000007</v>
      </c>
      <c r="D27255" s="429">
        <v>0.11654399999999999</v>
      </c>
      <c r="E27255" s="429">
        <v>7.8927950000000004</v>
      </c>
      <c r="F27255" s="429">
        <v>30.153133000000004</v>
      </c>
    </row>
    <row r="27256" spans="1:6" x14ac:dyDescent="0.3">
      <c r="A27256" s="336">
        <v>89704</v>
      </c>
      <c r="B27256" s="2" t="s">
        <v>295</v>
      </c>
      <c r="C27256" s="429">
        <v>8.3488009999999999</v>
      </c>
      <c r="D27256" s="429">
        <v>0.12955800000000001</v>
      </c>
      <c r="E27256" s="429">
        <v>8.2192430000000005</v>
      </c>
      <c r="F27256" s="429">
        <v>35.423751999999993</v>
      </c>
    </row>
    <row r="27257" spans="1:6" x14ac:dyDescent="0.3">
      <c r="A27257" s="336">
        <v>89705</v>
      </c>
      <c r="B27257" s="2" t="s">
        <v>295</v>
      </c>
      <c r="C27257" s="429">
        <v>8.1554839999999995</v>
      </c>
      <c r="D27257" s="429">
        <v>0.10498</v>
      </c>
      <c r="E27257" s="429">
        <v>8.0505040000000001</v>
      </c>
      <c r="F27257" s="429">
        <v>31.192371000000005</v>
      </c>
    </row>
    <row r="27258" spans="1:6" x14ac:dyDescent="0.3">
      <c r="A27258" s="336">
        <v>89706</v>
      </c>
      <c r="B27258" s="2" t="s">
        <v>295</v>
      </c>
      <c r="C27258" s="429">
        <v>8.7844610000000003</v>
      </c>
      <c r="D27258" s="429">
        <v>0.15369099999999999</v>
      </c>
      <c r="E27258" s="429">
        <v>8.6307700000000001</v>
      </c>
      <c r="F27258" s="429">
        <v>41.521367999999995</v>
      </c>
    </row>
    <row r="27259" spans="1:6" x14ac:dyDescent="0.3">
      <c r="A27259" s="336">
        <v>89801</v>
      </c>
      <c r="B27259" s="2" t="s">
        <v>295</v>
      </c>
      <c r="C27259" s="429">
        <v>8.9699369999999998</v>
      </c>
      <c r="D27259" s="429">
        <v>0.39060600000000001</v>
      </c>
      <c r="E27259" s="429">
        <v>8.5793309999999998</v>
      </c>
      <c r="F27259" s="429">
        <v>37.43379199999999</v>
      </c>
    </row>
    <row r="27260" spans="1:6" x14ac:dyDescent="0.3">
      <c r="A27260" s="336">
        <v>89815</v>
      </c>
      <c r="B27260" s="2" t="s">
        <v>295</v>
      </c>
      <c r="C27260" s="429">
        <v>9.1661669999999997</v>
      </c>
      <c r="D27260" s="429">
        <v>0.442326</v>
      </c>
      <c r="E27260" s="429">
        <v>8.7238410000000002</v>
      </c>
      <c r="F27260" s="429">
        <v>39.052230000000009</v>
      </c>
    </row>
    <row r="27261" spans="1:6" x14ac:dyDescent="0.3">
      <c r="A27261" s="336">
        <v>89820</v>
      </c>
      <c r="B27261" s="2" t="s">
        <v>295</v>
      </c>
      <c r="C27261" s="429">
        <v>9.9589130000000008</v>
      </c>
      <c r="D27261" s="429">
        <v>0.258272</v>
      </c>
      <c r="E27261" s="429">
        <v>9.700641000000001</v>
      </c>
      <c r="F27261" s="429">
        <v>47.888776000000007</v>
      </c>
    </row>
    <row r="27262" spans="1:6" x14ac:dyDescent="0.3">
      <c r="A27262" s="336">
        <v>89821</v>
      </c>
      <c r="B27262" s="2" t="s">
        <v>295</v>
      </c>
      <c r="C27262" s="429">
        <v>9.8114139999999992</v>
      </c>
      <c r="D27262" s="429">
        <v>0.31123899999999999</v>
      </c>
      <c r="E27262" s="429">
        <v>9.5001749999999987</v>
      </c>
      <c r="F27262" s="429">
        <v>45.74581400000001</v>
      </c>
    </row>
    <row r="27263" spans="1:6" x14ac:dyDescent="0.3">
      <c r="A27263" s="336">
        <v>89822</v>
      </c>
      <c r="B27263" s="2" t="s">
        <v>295</v>
      </c>
      <c r="C27263" s="429">
        <v>9.4112960000000001</v>
      </c>
      <c r="D27263" s="429">
        <v>0.35916599999999999</v>
      </c>
      <c r="E27263" s="429">
        <v>9.05213</v>
      </c>
      <c r="F27263" s="429">
        <v>41.425536999999998</v>
      </c>
    </row>
    <row r="27264" spans="1:6" x14ac:dyDescent="0.3">
      <c r="A27264" s="336">
        <v>89823</v>
      </c>
      <c r="B27264" s="2" t="s">
        <v>295</v>
      </c>
      <c r="C27264" s="429">
        <v>8.6469199999999997</v>
      </c>
      <c r="D27264" s="429">
        <v>0.44701299999999999</v>
      </c>
      <c r="E27264" s="429">
        <v>8.1999069999999996</v>
      </c>
      <c r="F27264" s="429">
        <v>35.444127000000009</v>
      </c>
    </row>
    <row r="27265" spans="1:6" x14ac:dyDescent="0.3">
      <c r="A27265" s="336">
        <v>89825</v>
      </c>
      <c r="B27265" s="2" t="s">
        <v>295</v>
      </c>
      <c r="C27265" s="429">
        <v>8.3230260000000005</v>
      </c>
      <c r="D27265" s="429">
        <v>0.532439</v>
      </c>
      <c r="E27265" s="429">
        <v>7.7905870000000004</v>
      </c>
      <c r="F27265" s="429">
        <v>33.212250999999995</v>
      </c>
    </row>
    <row r="27266" spans="1:6" x14ac:dyDescent="0.3">
      <c r="A27266" s="336">
        <v>89831</v>
      </c>
      <c r="B27266" s="2" t="s">
        <v>295</v>
      </c>
      <c r="C27266" s="429">
        <v>9.0985270000000007</v>
      </c>
      <c r="D27266" s="429">
        <v>0.32236599999999999</v>
      </c>
      <c r="E27266" s="429">
        <v>8.7761610000000001</v>
      </c>
      <c r="F27266" s="429">
        <v>39.309013999999991</v>
      </c>
    </row>
    <row r="27267" spans="1:6" x14ac:dyDescent="0.3">
      <c r="A27267" s="336">
        <v>89833</v>
      </c>
      <c r="B27267" s="2" t="s">
        <v>295</v>
      </c>
      <c r="C27267" s="429">
        <v>9.0461229999999997</v>
      </c>
      <c r="D27267" s="429">
        <v>0.51355399999999995</v>
      </c>
      <c r="E27267" s="429">
        <v>8.5325690000000005</v>
      </c>
      <c r="F27267" s="429">
        <v>38.914672999999993</v>
      </c>
    </row>
    <row r="27268" spans="1:6" x14ac:dyDescent="0.3">
      <c r="A27268" s="336">
        <v>89834</v>
      </c>
      <c r="B27268" s="2" t="s">
        <v>295</v>
      </c>
      <c r="C27268" s="429">
        <v>9.4656029999999998</v>
      </c>
      <c r="D27268" s="429">
        <v>0.29771999999999998</v>
      </c>
      <c r="E27268" s="429">
        <v>9.1678829999999998</v>
      </c>
      <c r="F27268" s="429">
        <v>42.817674999999994</v>
      </c>
    </row>
    <row r="27269" spans="1:6" x14ac:dyDescent="0.3">
      <c r="A27269" s="336">
        <v>89835</v>
      </c>
      <c r="B27269" s="2" t="s">
        <v>295</v>
      </c>
      <c r="C27269" s="429">
        <v>9.0188579999999998</v>
      </c>
      <c r="D27269" s="429">
        <v>0.511625</v>
      </c>
      <c r="E27269" s="429">
        <v>8.5072329999999994</v>
      </c>
      <c r="F27269" s="429">
        <v>40.47014699999999</v>
      </c>
    </row>
    <row r="27270" spans="1:6" x14ac:dyDescent="0.3">
      <c r="A27270" s="336">
        <v>90001</v>
      </c>
      <c r="B27270" s="2" t="s">
        <v>295</v>
      </c>
      <c r="C27270" s="429">
        <v>6.578125</v>
      </c>
      <c r="D27270" s="429">
        <v>2.8499999999999999E-4</v>
      </c>
      <c r="E27270" s="429">
        <v>6.5778400000000001</v>
      </c>
      <c r="F27270" s="429">
        <v>45.19531400000001</v>
      </c>
    </row>
    <row r="27271" spans="1:6" x14ac:dyDescent="0.3">
      <c r="A27271" s="336">
        <v>90002</v>
      </c>
      <c r="B27271" s="2" t="s">
        <v>295</v>
      </c>
      <c r="C27271" s="429">
        <v>6.5095859999999997</v>
      </c>
      <c r="D27271" s="429">
        <v>2.8899999999999998E-4</v>
      </c>
      <c r="E27271" s="429">
        <v>6.5092969999999992</v>
      </c>
      <c r="F27271" s="429">
        <v>45.108698000000004</v>
      </c>
    </row>
    <row r="27272" spans="1:6" x14ac:dyDescent="0.3">
      <c r="A27272" s="336">
        <v>90003</v>
      </c>
      <c r="B27272" s="2" t="s">
        <v>295</v>
      </c>
      <c r="C27272" s="429">
        <v>6.4779289999999996</v>
      </c>
      <c r="D27272" s="429">
        <v>2.7599999999999999E-4</v>
      </c>
      <c r="E27272" s="429">
        <v>6.4776529999999992</v>
      </c>
      <c r="F27272" s="429">
        <v>44.821505999999999</v>
      </c>
    </row>
    <row r="27273" spans="1:6" x14ac:dyDescent="0.3">
      <c r="A27273" s="336">
        <v>90004</v>
      </c>
      <c r="B27273" s="2" t="s">
        <v>295</v>
      </c>
      <c r="C27273" s="429">
        <v>6.732977</v>
      </c>
      <c r="D27273" s="429">
        <v>2.6499999999999999E-4</v>
      </c>
      <c r="E27273" s="429">
        <v>6.7327120000000003</v>
      </c>
      <c r="F27273" s="429">
        <v>45.020579999999995</v>
      </c>
    </row>
    <row r="27274" spans="1:6" x14ac:dyDescent="0.3">
      <c r="A27274" s="336">
        <v>90005</v>
      </c>
      <c r="B27274" s="2" t="s">
        <v>295</v>
      </c>
      <c r="C27274" s="429">
        <v>6.6882630000000001</v>
      </c>
      <c r="D27274" s="429">
        <v>2.6499999999999999E-4</v>
      </c>
      <c r="E27274" s="429">
        <v>6.6879980000000003</v>
      </c>
      <c r="F27274" s="429">
        <v>44.948848999999996</v>
      </c>
    </row>
    <row r="27275" spans="1:6" x14ac:dyDescent="0.3">
      <c r="A27275" s="336">
        <v>90006</v>
      </c>
      <c r="B27275" s="2" t="s">
        <v>295</v>
      </c>
      <c r="C27275" s="429">
        <v>6.6810999999999998</v>
      </c>
      <c r="D27275" s="429">
        <v>2.6800000000000001E-4</v>
      </c>
      <c r="E27275" s="429">
        <v>6.6808319999999997</v>
      </c>
      <c r="F27275" s="429">
        <v>45.032809000000007</v>
      </c>
    </row>
    <row r="27276" spans="1:6" x14ac:dyDescent="0.3">
      <c r="A27276" s="336">
        <v>90007</v>
      </c>
      <c r="B27276" s="2" t="s">
        <v>295</v>
      </c>
      <c r="C27276" s="429">
        <v>6.6465839999999998</v>
      </c>
      <c r="D27276" s="429">
        <v>2.7099999999999997E-4</v>
      </c>
      <c r="E27276" s="429">
        <v>6.6463130000000001</v>
      </c>
      <c r="F27276" s="429">
        <v>45.032188999999995</v>
      </c>
    </row>
    <row r="27277" spans="1:6" x14ac:dyDescent="0.3">
      <c r="A27277" s="336">
        <v>90008</v>
      </c>
      <c r="B27277" s="2" t="s">
        <v>295</v>
      </c>
      <c r="C27277" s="429">
        <v>6.4121839999999999</v>
      </c>
      <c r="D27277" s="429">
        <v>2.52E-4</v>
      </c>
      <c r="E27277" s="429">
        <v>6.4119320000000002</v>
      </c>
      <c r="F27277" s="429">
        <v>44.108055000000007</v>
      </c>
    </row>
    <row r="27278" spans="1:6" x14ac:dyDescent="0.3">
      <c r="A27278" s="336">
        <v>90010</v>
      </c>
      <c r="B27278" s="2" t="s">
        <v>295</v>
      </c>
      <c r="C27278" s="429">
        <v>6.6862130000000004</v>
      </c>
      <c r="D27278" s="429">
        <v>2.6499999999999999E-4</v>
      </c>
      <c r="E27278" s="429">
        <v>6.6859480000000007</v>
      </c>
      <c r="F27278" s="429">
        <v>44.939654999999995</v>
      </c>
    </row>
    <row r="27279" spans="1:6" x14ac:dyDescent="0.3">
      <c r="A27279" s="336">
        <v>90011</v>
      </c>
      <c r="B27279" s="2" t="s">
        <v>295</v>
      </c>
      <c r="C27279" s="429">
        <v>6.652596</v>
      </c>
      <c r="D27279" s="429">
        <v>2.7999999999999998E-4</v>
      </c>
      <c r="E27279" s="429">
        <v>6.6523159999999999</v>
      </c>
      <c r="F27279" s="429">
        <v>45.245833000000005</v>
      </c>
    </row>
    <row r="27280" spans="1:6" x14ac:dyDescent="0.3">
      <c r="A27280" s="336">
        <v>90012</v>
      </c>
      <c r="B27280" s="2" t="s">
        <v>295</v>
      </c>
      <c r="C27280" s="429">
        <v>6.8681479999999997</v>
      </c>
      <c r="D27280" s="429">
        <v>2.8899999999999998E-4</v>
      </c>
      <c r="E27280" s="429">
        <v>6.8678589999999993</v>
      </c>
      <c r="F27280" s="429">
        <v>45.697987999999995</v>
      </c>
    </row>
    <row r="27281" spans="1:6" x14ac:dyDescent="0.3">
      <c r="A27281" s="336">
        <v>90013</v>
      </c>
      <c r="B27281" s="2" t="s">
        <v>295</v>
      </c>
      <c r="C27281" s="429">
        <v>6.8013349999999999</v>
      </c>
      <c r="D27281" s="429">
        <v>2.8499999999999999E-4</v>
      </c>
      <c r="E27281" s="429">
        <v>6.80105</v>
      </c>
      <c r="F27281" s="429">
        <v>45.586580999999995</v>
      </c>
    </row>
    <row r="27282" spans="1:6" x14ac:dyDescent="0.3">
      <c r="A27282" s="336">
        <v>90014</v>
      </c>
      <c r="B27282" s="2" t="s">
        <v>295</v>
      </c>
      <c r="C27282" s="429">
        <v>6.7685930000000001</v>
      </c>
      <c r="D27282" s="429">
        <v>2.7900000000000001E-4</v>
      </c>
      <c r="E27282" s="429">
        <v>6.7683140000000002</v>
      </c>
      <c r="F27282" s="429">
        <v>45.482051999999996</v>
      </c>
    </row>
    <row r="27283" spans="1:6" x14ac:dyDescent="0.3">
      <c r="A27283" s="336">
        <v>90015</v>
      </c>
      <c r="B27283" s="2" t="s">
        <v>295</v>
      </c>
      <c r="C27283" s="429">
        <v>6.7277969999999998</v>
      </c>
      <c r="D27283" s="429">
        <v>2.7599999999999999E-4</v>
      </c>
      <c r="E27283" s="429">
        <v>6.7275209999999994</v>
      </c>
      <c r="F27283" s="429">
        <v>45.314774999999983</v>
      </c>
    </row>
    <row r="27284" spans="1:6" x14ac:dyDescent="0.3">
      <c r="A27284" s="336">
        <v>90016</v>
      </c>
      <c r="B27284" s="2" t="s">
        <v>295</v>
      </c>
      <c r="C27284" s="429">
        <v>6.4672590000000003</v>
      </c>
      <c r="D27284" s="429">
        <v>2.52E-4</v>
      </c>
      <c r="E27284" s="429">
        <v>6.4670070000000006</v>
      </c>
      <c r="F27284" s="429">
        <v>44.199196999999998</v>
      </c>
    </row>
    <row r="27285" spans="1:6" x14ac:dyDescent="0.3">
      <c r="A27285" s="336">
        <v>90017</v>
      </c>
      <c r="B27285" s="2" t="s">
        <v>295</v>
      </c>
      <c r="C27285" s="429">
        <v>6.7736210000000003</v>
      </c>
      <c r="D27285" s="429">
        <v>2.7599999999999999E-4</v>
      </c>
      <c r="E27285" s="429">
        <v>6.7733449999999999</v>
      </c>
      <c r="F27285" s="429">
        <v>45.394085000000004</v>
      </c>
    </row>
    <row r="27286" spans="1:6" x14ac:dyDescent="0.3">
      <c r="A27286" s="336">
        <v>90018</v>
      </c>
      <c r="B27286" s="2" t="s">
        <v>295</v>
      </c>
      <c r="C27286" s="429">
        <v>6.5623769999999997</v>
      </c>
      <c r="D27286" s="429">
        <v>2.6200000000000003E-4</v>
      </c>
      <c r="E27286" s="429">
        <v>6.5621149999999995</v>
      </c>
      <c r="F27286" s="429">
        <v>44.640381000000005</v>
      </c>
    </row>
    <row r="27287" spans="1:6" x14ac:dyDescent="0.3">
      <c r="A27287" s="336">
        <v>90019</v>
      </c>
      <c r="B27287" s="2" t="s">
        <v>295</v>
      </c>
      <c r="C27287" s="429">
        <v>6.5753919999999999</v>
      </c>
      <c r="D27287" s="429">
        <v>2.5799999999999998E-4</v>
      </c>
      <c r="E27287" s="429">
        <v>6.5751340000000003</v>
      </c>
      <c r="F27287" s="429">
        <v>44.537493999999995</v>
      </c>
    </row>
    <row r="27288" spans="1:6" x14ac:dyDescent="0.3">
      <c r="A27288" s="336">
        <v>90020</v>
      </c>
      <c r="B27288" s="2" t="s">
        <v>295</v>
      </c>
      <c r="C27288" s="429">
        <v>6.7112860000000003</v>
      </c>
      <c r="D27288" s="429">
        <v>2.6499999999999999E-4</v>
      </c>
      <c r="E27288" s="429">
        <v>6.7110210000000006</v>
      </c>
      <c r="F27288" s="429">
        <v>45.013165000000001</v>
      </c>
    </row>
    <row r="27289" spans="1:6" x14ac:dyDescent="0.3">
      <c r="A27289" s="336">
        <v>90021</v>
      </c>
      <c r="B27289" s="2" t="s">
        <v>295</v>
      </c>
      <c r="C27289" s="429">
        <v>6.7657369999999997</v>
      </c>
      <c r="D27289" s="429">
        <v>2.9E-4</v>
      </c>
      <c r="E27289" s="429">
        <v>6.765447</v>
      </c>
      <c r="F27289" s="429">
        <v>45.555078000000002</v>
      </c>
    </row>
    <row r="27290" spans="1:6" x14ac:dyDescent="0.3">
      <c r="A27290" s="336">
        <v>90022</v>
      </c>
      <c r="B27290" s="2" t="s">
        <v>295</v>
      </c>
      <c r="C27290" s="429">
        <v>6.9009840000000002</v>
      </c>
      <c r="D27290" s="429">
        <v>3.59E-4</v>
      </c>
      <c r="E27290" s="429">
        <v>6.9006249999999998</v>
      </c>
      <c r="F27290" s="429">
        <v>46.094298999999992</v>
      </c>
    </row>
    <row r="27291" spans="1:6" x14ac:dyDescent="0.3">
      <c r="A27291" s="336">
        <v>90023</v>
      </c>
      <c r="B27291" s="2" t="s">
        <v>295</v>
      </c>
      <c r="C27291" s="429">
        <v>6.8099340000000002</v>
      </c>
      <c r="D27291" s="429">
        <v>3.2200000000000002E-4</v>
      </c>
      <c r="E27291" s="429">
        <v>6.8096120000000004</v>
      </c>
      <c r="F27291" s="429">
        <v>45.779649000000006</v>
      </c>
    </row>
    <row r="27292" spans="1:6" x14ac:dyDescent="0.3">
      <c r="A27292" s="336">
        <v>90024</v>
      </c>
      <c r="B27292" s="2" t="s">
        <v>295</v>
      </c>
      <c r="C27292" s="429">
        <v>6.5121560000000001</v>
      </c>
      <c r="D27292" s="429">
        <v>2.4399999999999999E-4</v>
      </c>
      <c r="E27292" s="429">
        <v>6.5119119999999997</v>
      </c>
      <c r="F27292" s="429">
        <v>44.009871999999994</v>
      </c>
    </row>
    <row r="27293" spans="1:6" x14ac:dyDescent="0.3">
      <c r="A27293" s="336">
        <v>90025</v>
      </c>
      <c r="B27293" s="2" t="s">
        <v>295</v>
      </c>
      <c r="C27293" s="429">
        <v>6.5082899999999997</v>
      </c>
      <c r="D27293" s="429">
        <v>2.4399999999999999E-4</v>
      </c>
      <c r="E27293" s="429">
        <v>6.5080459999999993</v>
      </c>
      <c r="F27293" s="429">
        <v>43.993265000000001</v>
      </c>
    </row>
    <row r="27294" spans="1:6" x14ac:dyDescent="0.3">
      <c r="A27294" s="336">
        <v>90026</v>
      </c>
      <c r="B27294" s="2" t="s">
        <v>295</v>
      </c>
      <c r="C27294" s="429">
        <v>6.8546639999999996</v>
      </c>
      <c r="D27294" s="429">
        <v>2.8699999999999998E-4</v>
      </c>
      <c r="E27294" s="429">
        <v>6.8543769999999995</v>
      </c>
      <c r="F27294" s="429">
        <v>45.521283000000011</v>
      </c>
    </row>
    <row r="27295" spans="1:6" x14ac:dyDescent="0.3">
      <c r="A27295" s="336">
        <v>90027</v>
      </c>
      <c r="B27295" s="2" t="s">
        <v>295</v>
      </c>
      <c r="C27295" s="429">
        <v>6.9459609999999996</v>
      </c>
      <c r="D27295" s="429">
        <v>4.3899999999999999E-4</v>
      </c>
      <c r="E27295" s="429">
        <v>6.9455219999999995</v>
      </c>
      <c r="F27295" s="429">
        <v>45.226441999999992</v>
      </c>
    </row>
    <row r="27296" spans="1:6" x14ac:dyDescent="0.3">
      <c r="A27296" s="336">
        <v>90028</v>
      </c>
      <c r="B27296" s="2" t="s">
        <v>295</v>
      </c>
      <c r="C27296" s="429">
        <v>6.7730889999999997</v>
      </c>
      <c r="D27296" s="429">
        <v>3.1300000000000002E-4</v>
      </c>
      <c r="E27296" s="429">
        <v>6.7727759999999995</v>
      </c>
      <c r="F27296" s="429">
        <v>44.91587899999999</v>
      </c>
    </row>
    <row r="27297" spans="1:6" x14ac:dyDescent="0.3">
      <c r="A27297" s="336">
        <v>90029</v>
      </c>
      <c r="B27297" s="2" t="s">
        <v>295</v>
      </c>
      <c r="C27297" s="429">
        <v>6.817863</v>
      </c>
      <c r="D27297" s="429">
        <v>2.9700000000000001E-4</v>
      </c>
      <c r="E27297" s="429">
        <v>6.8175660000000002</v>
      </c>
      <c r="F27297" s="429">
        <v>45.23706</v>
      </c>
    </row>
    <row r="27298" spans="1:6" x14ac:dyDescent="0.3">
      <c r="A27298" s="336">
        <v>90031</v>
      </c>
      <c r="B27298" s="2" t="s">
        <v>295</v>
      </c>
      <c r="C27298" s="429">
        <v>6.9532290000000003</v>
      </c>
      <c r="D27298" s="429">
        <v>3.4099999999999999E-4</v>
      </c>
      <c r="E27298" s="429">
        <v>6.9528880000000006</v>
      </c>
      <c r="F27298" s="429">
        <v>45.876506999999997</v>
      </c>
    </row>
    <row r="27299" spans="1:6" x14ac:dyDescent="0.3">
      <c r="A27299" s="336">
        <v>90032</v>
      </c>
      <c r="B27299" s="2" t="s">
        <v>295</v>
      </c>
      <c r="C27299" s="429">
        <v>7.0159469999999997</v>
      </c>
      <c r="D27299" s="429">
        <v>3.7800000000000003E-4</v>
      </c>
      <c r="E27299" s="429">
        <v>7.0155689999999993</v>
      </c>
      <c r="F27299" s="429">
        <v>46.081153999999991</v>
      </c>
    </row>
    <row r="27300" spans="1:6" x14ac:dyDescent="0.3">
      <c r="A27300" s="336">
        <v>90033</v>
      </c>
      <c r="B27300" s="2" t="s">
        <v>295</v>
      </c>
      <c r="C27300" s="429">
        <v>6.8699459999999997</v>
      </c>
      <c r="D27300" s="429">
        <v>3.1100000000000002E-4</v>
      </c>
      <c r="E27300" s="429">
        <v>6.8696349999999997</v>
      </c>
      <c r="F27300" s="429">
        <v>45.810924999999997</v>
      </c>
    </row>
    <row r="27301" spans="1:6" x14ac:dyDescent="0.3">
      <c r="A27301" s="336">
        <v>90034</v>
      </c>
      <c r="B27301" s="2" t="s">
        <v>295</v>
      </c>
      <c r="C27301" s="429">
        <v>6.3893000000000004</v>
      </c>
      <c r="D27301" s="429">
        <v>2.41E-4</v>
      </c>
      <c r="E27301" s="429">
        <v>6.3890590000000005</v>
      </c>
      <c r="F27301" s="429">
        <v>43.760902000000002</v>
      </c>
    </row>
    <row r="27302" spans="1:6" x14ac:dyDescent="0.3">
      <c r="A27302" s="336">
        <v>90035</v>
      </c>
      <c r="B27302" s="2" t="s">
        <v>295</v>
      </c>
      <c r="C27302" s="429">
        <v>6.4726980000000003</v>
      </c>
      <c r="D27302" s="429">
        <v>2.4699999999999999E-4</v>
      </c>
      <c r="E27302" s="429">
        <v>6.4724510000000004</v>
      </c>
      <c r="F27302" s="429">
        <v>44.049259000000006</v>
      </c>
    </row>
    <row r="27303" spans="1:6" x14ac:dyDescent="0.3">
      <c r="A27303" s="336">
        <v>90036</v>
      </c>
      <c r="B27303" s="2" t="s">
        <v>295</v>
      </c>
      <c r="C27303" s="429">
        <v>6.6184750000000001</v>
      </c>
      <c r="D27303" s="429">
        <v>2.5599999999999999E-4</v>
      </c>
      <c r="E27303" s="429">
        <v>6.6182189999999999</v>
      </c>
      <c r="F27303" s="429">
        <v>44.562868000000002</v>
      </c>
    </row>
    <row r="27304" spans="1:6" x14ac:dyDescent="0.3">
      <c r="A27304" s="336">
        <v>90037</v>
      </c>
      <c r="B27304" s="2" t="s">
        <v>295</v>
      </c>
      <c r="C27304" s="429">
        <v>6.556813</v>
      </c>
      <c r="D27304" s="429">
        <v>2.7099999999999997E-4</v>
      </c>
      <c r="E27304" s="429">
        <v>6.5565420000000003</v>
      </c>
      <c r="F27304" s="429">
        <v>44.843111999999998</v>
      </c>
    </row>
    <row r="27305" spans="1:6" x14ac:dyDescent="0.3">
      <c r="A27305" s="336">
        <v>90038</v>
      </c>
      <c r="B27305" s="2" t="s">
        <v>295</v>
      </c>
      <c r="C27305" s="429">
        <v>6.7428999999999997</v>
      </c>
      <c r="D27305" s="429">
        <v>2.8200000000000002E-4</v>
      </c>
      <c r="E27305" s="429">
        <v>6.7426179999999993</v>
      </c>
      <c r="F27305" s="429">
        <v>44.931262000000004</v>
      </c>
    </row>
    <row r="27306" spans="1:6" x14ac:dyDescent="0.3">
      <c r="A27306" s="336">
        <v>90039</v>
      </c>
      <c r="B27306" s="2" t="s">
        <v>295</v>
      </c>
      <c r="C27306" s="429">
        <v>6.9758959999999997</v>
      </c>
      <c r="D27306" s="429">
        <v>4.28E-4</v>
      </c>
      <c r="E27306" s="429">
        <v>6.9754679999999993</v>
      </c>
      <c r="F27306" s="429">
        <v>45.472511999999988</v>
      </c>
    </row>
    <row r="27307" spans="1:6" x14ac:dyDescent="0.3">
      <c r="A27307" s="336">
        <v>90040</v>
      </c>
      <c r="B27307" s="2" t="s">
        <v>295</v>
      </c>
      <c r="C27307" s="429">
        <v>6.821447</v>
      </c>
      <c r="D27307" s="429">
        <v>3.6499999999999998E-4</v>
      </c>
      <c r="E27307" s="429">
        <v>6.8210819999999996</v>
      </c>
      <c r="F27307" s="429">
        <v>46.039559000000011</v>
      </c>
    </row>
    <row r="27308" spans="1:6" x14ac:dyDescent="0.3">
      <c r="A27308" s="336">
        <v>90041</v>
      </c>
      <c r="B27308" s="2" t="s">
        <v>295</v>
      </c>
      <c r="C27308" s="429">
        <v>7.1423110000000003</v>
      </c>
      <c r="D27308" s="429">
        <v>8.5800000000000004E-4</v>
      </c>
      <c r="E27308" s="429">
        <v>7.1414530000000003</v>
      </c>
      <c r="F27308" s="429">
        <v>45.544086000000007</v>
      </c>
    </row>
    <row r="27309" spans="1:6" x14ac:dyDescent="0.3">
      <c r="A27309" s="336">
        <v>90042</v>
      </c>
      <c r="B27309" s="2" t="s">
        <v>295</v>
      </c>
      <c r="C27309" s="429">
        <v>7.0930689999999998</v>
      </c>
      <c r="D27309" s="429">
        <v>6.9800000000000005E-4</v>
      </c>
      <c r="E27309" s="429">
        <v>7.092371</v>
      </c>
      <c r="F27309" s="429">
        <v>45.764957000000003</v>
      </c>
    </row>
    <row r="27310" spans="1:6" x14ac:dyDescent="0.3">
      <c r="A27310" s="336">
        <v>90043</v>
      </c>
      <c r="B27310" s="2" t="s">
        <v>295</v>
      </c>
      <c r="C27310" s="429">
        <v>6.3804670000000003</v>
      </c>
      <c r="D27310" s="429">
        <v>2.5500000000000002E-4</v>
      </c>
      <c r="E27310" s="429">
        <v>6.3802120000000002</v>
      </c>
      <c r="F27310" s="429">
        <v>44.124392</v>
      </c>
    </row>
    <row r="27311" spans="1:6" x14ac:dyDescent="0.3">
      <c r="A27311" s="336">
        <v>90044</v>
      </c>
      <c r="B27311" s="2" t="s">
        <v>295</v>
      </c>
      <c r="C27311" s="429">
        <v>6.3920919999999999</v>
      </c>
      <c r="D27311" s="429">
        <v>2.7E-4</v>
      </c>
      <c r="E27311" s="429">
        <v>6.3918219999999994</v>
      </c>
      <c r="F27311" s="429">
        <v>44.504102999999994</v>
      </c>
    </row>
    <row r="27312" spans="1:6" x14ac:dyDescent="0.3">
      <c r="A27312" s="336">
        <v>90045</v>
      </c>
      <c r="B27312" s="2" t="s">
        <v>295</v>
      </c>
      <c r="C27312" s="429">
        <v>6.0369140000000003</v>
      </c>
      <c r="D27312" s="429">
        <v>2.2699999999999999E-4</v>
      </c>
      <c r="E27312" s="429">
        <v>6.0366870000000006</v>
      </c>
      <c r="F27312" s="429">
        <v>42.844120000000004</v>
      </c>
    </row>
    <row r="27313" spans="1:6" x14ac:dyDescent="0.3">
      <c r="A27313" s="336">
        <v>90046</v>
      </c>
      <c r="B27313" s="2" t="s">
        <v>295</v>
      </c>
      <c r="C27313" s="429">
        <v>6.7169449999999999</v>
      </c>
      <c r="D27313" s="429">
        <v>2.9700000000000001E-4</v>
      </c>
      <c r="E27313" s="429">
        <v>6.7166480000000002</v>
      </c>
      <c r="F27313" s="429">
        <v>44.625763000000006</v>
      </c>
    </row>
    <row r="27314" spans="1:6" x14ac:dyDescent="0.3">
      <c r="A27314" s="336">
        <v>90047</v>
      </c>
      <c r="B27314" s="2" t="s">
        <v>295</v>
      </c>
      <c r="C27314" s="429">
        <v>6.3464700000000001</v>
      </c>
      <c r="D27314" s="429">
        <v>2.63E-4</v>
      </c>
      <c r="E27314" s="429">
        <v>6.3462069999999997</v>
      </c>
      <c r="F27314" s="429">
        <v>44.265910000000005</v>
      </c>
    </row>
    <row r="27315" spans="1:6" x14ac:dyDescent="0.3">
      <c r="A27315" s="336">
        <v>90048</v>
      </c>
      <c r="B27315" s="2" t="s">
        <v>295</v>
      </c>
      <c r="C27315" s="429">
        <v>6.5758830000000001</v>
      </c>
      <c r="D27315" s="429">
        <v>2.52E-4</v>
      </c>
      <c r="E27315" s="429">
        <v>6.5756310000000004</v>
      </c>
      <c r="F27315" s="429">
        <v>44.358554999999996</v>
      </c>
    </row>
    <row r="27316" spans="1:6" x14ac:dyDescent="0.3">
      <c r="A27316" s="336">
        <v>90049</v>
      </c>
      <c r="B27316" s="2" t="s">
        <v>295</v>
      </c>
      <c r="C27316" s="429">
        <v>6.5056500000000002</v>
      </c>
      <c r="D27316" s="429">
        <v>3.1E-4</v>
      </c>
      <c r="E27316" s="429">
        <v>6.5053400000000003</v>
      </c>
      <c r="F27316" s="429">
        <v>43.195841000000001</v>
      </c>
    </row>
    <row r="27317" spans="1:6" x14ac:dyDescent="0.3">
      <c r="A27317" s="336">
        <v>90056</v>
      </c>
      <c r="B27317" s="2" t="s">
        <v>295</v>
      </c>
      <c r="C27317" s="429">
        <v>6.2857830000000003</v>
      </c>
      <c r="D27317" s="429">
        <v>2.43E-4</v>
      </c>
      <c r="E27317" s="429">
        <v>6.2855400000000001</v>
      </c>
      <c r="F27317" s="429">
        <v>43.640662999999996</v>
      </c>
    </row>
    <row r="27318" spans="1:6" x14ac:dyDescent="0.3">
      <c r="A27318" s="336">
        <v>90057</v>
      </c>
      <c r="B27318" s="2" t="s">
        <v>295</v>
      </c>
      <c r="C27318" s="429">
        <v>6.7692690000000004</v>
      </c>
      <c r="D27318" s="429">
        <v>2.72E-4</v>
      </c>
      <c r="E27318" s="429">
        <v>6.7689970000000006</v>
      </c>
      <c r="F27318" s="429">
        <v>45.303942999999997</v>
      </c>
    </row>
    <row r="27319" spans="1:6" x14ac:dyDescent="0.3">
      <c r="A27319" s="336">
        <v>90058</v>
      </c>
      <c r="B27319" s="2" t="s">
        <v>295</v>
      </c>
      <c r="C27319" s="429">
        <v>6.7239449999999996</v>
      </c>
      <c r="D27319" s="429">
        <v>3.0800000000000001E-4</v>
      </c>
      <c r="E27319" s="429">
        <v>6.7236369999999992</v>
      </c>
      <c r="F27319" s="429">
        <v>45.580426000000003</v>
      </c>
    </row>
    <row r="27320" spans="1:6" x14ac:dyDescent="0.3">
      <c r="A27320" s="336">
        <v>90059</v>
      </c>
      <c r="B27320" s="2" t="s">
        <v>295</v>
      </c>
      <c r="C27320" s="429">
        <v>6.4370039999999999</v>
      </c>
      <c r="D27320" s="429">
        <v>2.9E-4</v>
      </c>
      <c r="E27320" s="429">
        <v>6.4367140000000003</v>
      </c>
      <c r="F27320" s="429">
        <v>44.974299999999999</v>
      </c>
    </row>
    <row r="27321" spans="1:6" x14ac:dyDescent="0.3">
      <c r="A27321" s="336">
        <v>90061</v>
      </c>
      <c r="B27321" s="2" t="s">
        <v>295</v>
      </c>
      <c r="C27321" s="429">
        <v>6.3503790000000002</v>
      </c>
      <c r="D27321" s="429">
        <v>2.7799999999999998E-4</v>
      </c>
      <c r="E27321" s="429">
        <v>6.3501010000000004</v>
      </c>
      <c r="F27321" s="429">
        <v>44.592880999999998</v>
      </c>
    </row>
    <row r="27322" spans="1:6" x14ac:dyDescent="0.3">
      <c r="A27322" s="336">
        <v>90062</v>
      </c>
      <c r="B27322" s="2" t="s">
        <v>295</v>
      </c>
      <c r="C27322" s="429">
        <v>6.5046720000000002</v>
      </c>
      <c r="D27322" s="429">
        <v>2.6400000000000002E-4</v>
      </c>
      <c r="E27322" s="429">
        <v>6.5044080000000006</v>
      </c>
      <c r="F27322" s="429">
        <v>44.589486000000001</v>
      </c>
    </row>
    <row r="27323" spans="1:6" x14ac:dyDescent="0.3">
      <c r="A27323" s="336">
        <v>90063</v>
      </c>
      <c r="B27323" s="2" t="s">
        <v>295</v>
      </c>
      <c r="C27323" s="429">
        <v>6.9005780000000003</v>
      </c>
      <c r="D27323" s="429">
        <v>3.3300000000000002E-4</v>
      </c>
      <c r="E27323" s="429">
        <v>6.900245</v>
      </c>
      <c r="F27323" s="429">
        <v>45.955202999999997</v>
      </c>
    </row>
    <row r="27324" spans="1:6" x14ac:dyDescent="0.3">
      <c r="A27324" s="336">
        <v>90064</v>
      </c>
      <c r="B27324" s="2" t="s">
        <v>295</v>
      </c>
      <c r="C27324" s="429">
        <v>6.4663399999999998</v>
      </c>
      <c r="D27324" s="429">
        <v>2.43E-4</v>
      </c>
      <c r="E27324" s="429">
        <v>6.4660969999999995</v>
      </c>
      <c r="F27324" s="429">
        <v>43.898135999999994</v>
      </c>
    </row>
    <row r="27325" spans="1:6" x14ac:dyDescent="0.3">
      <c r="A27325" s="336">
        <v>90065</v>
      </c>
      <c r="B27325" s="2" t="s">
        <v>295</v>
      </c>
      <c r="C27325" s="429">
        <v>7.0256990000000004</v>
      </c>
      <c r="D27325" s="429">
        <v>4.95E-4</v>
      </c>
      <c r="E27325" s="429">
        <v>7.0252040000000004</v>
      </c>
      <c r="F27325" s="429">
        <v>45.676173999999996</v>
      </c>
    </row>
    <row r="27326" spans="1:6" x14ac:dyDescent="0.3">
      <c r="A27326" s="336">
        <v>90066</v>
      </c>
      <c r="B27326" s="2" t="s">
        <v>295</v>
      </c>
      <c r="C27326" s="429">
        <v>6.303229</v>
      </c>
      <c r="D27326" s="429">
        <v>2.3599999999999999E-4</v>
      </c>
      <c r="E27326" s="429">
        <v>6.3029929999999998</v>
      </c>
      <c r="F27326" s="429">
        <v>43.432702999999997</v>
      </c>
    </row>
    <row r="27327" spans="1:6" x14ac:dyDescent="0.3">
      <c r="A27327" s="336">
        <v>90067</v>
      </c>
      <c r="B27327" s="2" t="s">
        <v>295</v>
      </c>
      <c r="C27327" s="429">
        <v>6.4441220000000001</v>
      </c>
      <c r="D27327" s="429">
        <v>2.42E-4</v>
      </c>
      <c r="E27327" s="429">
        <v>6.4438800000000001</v>
      </c>
      <c r="F27327" s="429">
        <v>43.833662000000004</v>
      </c>
    </row>
    <row r="27328" spans="1:6" x14ac:dyDescent="0.3">
      <c r="A27328" s="336">
        <v>90068</v>
      </c>
      <c r="B27328" s="2" t="s">
        <v>295</v>
      </c>
      <c r="C27328" s="429">
        <v>6.8749099999999999</v>
      </c>
      <c r="D27328" s="429">
        <v>3.9599999999999998E-4</v>
      </c>
      <c r="E27328" s="429">
        <v>6.8745139999999996</v>
      </c>
      <c r="F27328" s="429">
        <v>44.966148000000004</v>
      </c>
    </row>
    <row r="27329" spans="1:6" x14ac:dyDescent="0.3">
      <c r="A27329" s="336">
        <v>90069</v>
      </c>
      <c r="B27329" s="2" t="s">
        <v>295</v>
      </c>
      <c r="C27329" s="429">
        <v>6.6312309999999997</v>
      </c>
      <c r="D27329" s="429">
        <v>2.6699999999999998E-4</v>
      </c>
      <c r="E27329" s="429">
        <v>6.6309639999999996</v>
      </c>
      <c r="F27329" s="429">
        <v>44.413291000000008</v>
      </c>
    </row>
    <row r="27330" spans="1:6" x14ac:dyDescent="0.3">
      <c r="A27330" s="336">
        <v>90071</v>
      </c>
      <c r="B27330" s="2" t="s">
        <v>295</v>
      </c>
      <c r="C27330" s="429">
        <v>6.7855639999999999</v>
      </c>
      <c r="D27330" s="429">
        <v>2.7799999999999998E-4</v>
      </c>
      <c r="E27330" s="429">
        <v>6.7852860000000002</v>
      </c>
      <c r="F27330" s="429">
        <v>45.471238</v>
      </c>
    </row>
    <row r="27331" spans="1:6" x14ac:dyDescent="0.3">
      <c r="A27331" s="336">
        <v>90073</v>
      </c>
      <c r="B27331" s="2" t="s">
        <v>295</v>
      </c>
      <c r="C27331" s="429">
        <v>6.5121560000000001</v>
      </c>
      <c r="D27331" s="429">
        <v>2.4399999999999999E-4</v>
      </c>
      <c r="E27331" s="429">
        <v>6.5119119999999997</v>
      </c>
      <c r="F27331" s="429">
        <v>44.009871999999994</v>
      </c>
    </row>
    <row r="27332" spans="1:6" x14ac:dyDescent="0.3">
      <c r="A27332" s="336">
        <v>90077</v>
      </c>
      <c r="B27332" s="2" t="s">
        <v>295</v>
      </c>
      <c r="C27332" s="429">
        <v>6.5592600000000001</v>
      </c>
      <c r="D27332" s="429">
        <v>2.9399999999999999E-4</v>
      </c>
      <c r="E27332" s="429">
        <v>6.5589659999999999</v>
      </c>
      <c r="F27332" s="429">
        <v>43.549583000000005</v>
      </c>
    </row>
    <row r="27333" spans="1:6" x14ac:dyDescent="0.3">
      <c r="A27333" s="336">
        <v>90089</v>
      </c>
      <c r="B27333" s="2" t="s">
        <v>295</v>
      </c>
      <c r="C27333" s="429">
        <v>6.6027810000000002</v>
      </c>
      <c r="D27333" s="429">
        <v>2.6899999999999998E-4</v>
      </c>
      <c r="E27333" s="429">
        <v>6.6025119999999999</v>
      </c>
      <c r="F27333" s="429">
        <v>44.893822</v>
      </c>
    </row>
    <row r="27334" spans="1:6" x14ac:dyDescent="0.3">
      <c r="A27334" s="336">
        <v>90094</v>
      </c>
      <c r="B27334" s="2" t="s">
        <v>295</v>
      </c>
      <c r="C27334" s="429">
        <v>6.0285469999999997</v>
      </c>
      <c r="D27334" s="429">
        <v>2.24E-4</v>
      </c>
      <c r="E27334" s="429">
        <v>6.0283229999999994</v>
      </c>
      <c r="F27334" s="429">
        <v>42.737846000000005</v>
      </c>
    </row>
    <row r="27335" spans="1:6" x14ac:dyDescent="0.3">
      <c r="A27335" s="336">
        <v>90095</v>
      </c>
      <c r="B27335" s="2" t="s">
        <v>295</v>
      </c>
      <c r="C27335" s="429">
        <v>6.5121560000000001</v>
      </c>
      <c r="D27335" s="429">
        <v>2.4399999999999999E-4</v>
      </c>
      <c r="E27335" s="429">
        <v>6.5119119999999997</v>
      </c>
      <c r="F27335" s="429">
        <v>44.009871999999994</v>
      </c>
    </row>
    <row r="27336" spans="1:6" x14ac:dyDescent="0.3">
      <c r="A27336" s="336">
        <v>90201</v>
      </c>
      <c r="B27336" s="2" t="s">
        <v>295</v>
      </c>
      <c r="C27336" s="429">
        <v>6.7219550000000003</v>
      </c>
      <c r="D27336" s="429">
        <v>3.5E-4</v>
      </c>
      <c r="E27336" s="429">
        <v>6.7216050000000003</v>
      </c>
      <c r="F27336" s="429">
        <v>45.822993999999994</v>
      </c>
    </row>
    <row r="27337" spans="1:6" x14ac:dyDescent="0.3">
      <c r="A27337" s="336">
        <v>90210</v>
      </c>
      <c r="B27337" s="2" t="s">
        <v>295</v>
      </c>
      <c r="C27337" s="429">
        <v>6.5880099999999997</v>
      </c>
      <c r="D27337" s="429">
        <v>2.61E-4</v>
      </c>
      <c r="E27337" s="429">
        <v>6.5877489999999996</v>
      </c>
      <c r="F27337" s="429">
        <v>44.106799999999993</v>
      </c>
    </row>
    <row r="27338" spans="1:6" x14ac:dyDescent="0.3">
      <c r="A27338" s="336">
        <v>90211</v>
      </c>
      <c r="B27338" s="2" t="s">
        <v>295</v>
      </c>
      <c r="C27338" s="429">
        <v>6.5244989999999996</v>
      </c>
      <c r="D27338" s="429">
        <v>2.4899999999999998E-4</v>
      </c>
      <c r="E27338" s="429">
        <v>6.5242499999999994</v>
      </c>
      <c r="F27338" s="429">
        <v>44.186872000000001</v>
      </c>
    </row>
    <row r="27339" spans="1:6" x14ac:dyDescent="0.3">
      <c r="A27339" s="336">
        <v>90212</v>
      </c>
      <c r="B27339" s="2" t="s">
        <v>295</v>
      </c>
      <c r="C27339" s="429">
        <v>6.4614050000000001</v>
      </c>
      <c r="D27339" s="429">
        <v>2.4399999999999999E-4</v>
      </c>
      <c r="E27339" s="429">
        <v>6.4611609999999997</v>
      </c>
      <c r="F27339" s="429">
        <v>43.923696000000007</v>
      </c>
    </row>
    <row r="27340" spans="1:6" x14ac:dyDescent="0.3">
      <c r="A27340" s="336">
        <v>90220</v>
      </c>
      <c r="B27340" s="2" t="s">
        <v>295</v>
      </c>
      <c r="C27340" s="429">
        <v>6.4128369999999997</v>
      </c>
      <c r="D27340" s="429">
        <v>3.0299999999999999E-4</v>
      </c>
      <c r="E27340" s="429">
        <v>6.412534</v>
      </c>
      <c r="F27340" s="429">
        <v>45.040155999999996</v>
      </c>
    </row>
    <row r="27341" spans="1:6" x14ac:dyDescent="0.3">
      <c r="A27341" s="336">
        <v>90221</v>
      </c>
      <c r="B27341" s="2" t="s">
        <v>295</v>
      </c>
      <c r="C27341" s="429">
        <v>6.4712240000000003</v>
      </c>
      <c r="D27341" s="429">
        <v>3.2699999999999998E-4</v>
      </c>
      <c r="E27341" s="429">
        <v>6.4708969999999999</v>
      </c>
      <c r="F27341" s="429">
        <v>45.302355000000006</v>
      </c>
    </row>
    <row r="27342" spans="1:6" x14ac:dyDescent="0.3">
      <c r="A27342" s="336">
        <v>90222</v>
      </c>
      <c r="B27342" s="2" t="s">
        <v>295</v>
      </c>
      <c r="C27342" s="429">
        <v>6.4391350000000003</v>
      </c>
      <c r="D27342" s="429">
        <v>2.99E-4</v>
      </c>
      <c r="E27342" s="429">
        <v>6.4388360000000002</v>
      </c>
      <c r="F27342" s="429">
        <v>45.082526999999999</v>
      </c>
    </row>
    <row r="27343" spans="1:6" x14ac:dyDescent="0.3">
      <c r="A27343" s="336">
        <v>90230</v>
      </c>
      <c r="B27343" s="2" t="s">
        <v>295</v>
      </c>
      <c r="C27343" s="429">
        <v>6.2231880000000004</v>
      </c>
      <c r="D27343" s="429">
        <v>2.3499999999999999E-4</v>
      </c>
      <c r="E27343" s="429">
        <v>6.2229530000000004</v>
      </c>
      <c r="F27343" s="429">
        <v>43.323825999999997</v>
      </c>
    </row>
    <row r="27344" spans="1:6" x14ac:dyDescent="0.3">
      <c r="A27344" s="336">
        <v>90232</v>
      </c>
      <c r="B27344" s="2" t="s">
        <v>295</v>
      </c>
      <c r="C27344" s="429">
        <v>6.3345149999999997</v>
      </c>
      <c r="D27344" s="429">
        <v>2.41E-4</v>
      </c>
      <c r="E27344" s="429">
        <v>6.3342739999999997</v>
      </c>
      <c r="F27344" s="429">
        <v>43.666173999999998</v>
      </c>
    </row>
    <row r="27345" spans="1:6" x14ac:dyDescent="0.3">
      <c r="A27345" s="336">
        <v>90240</v>
      </c>
      <c r="B27345" s="2" t="s">
        <v>295</v>
      </c>
      <c r="C27345" s="429">
        <v>6.7896650000000003</v>
      </c>
      <c r="D27345" s="429">
        <v>3.97E-4</v>
      </c>
      <c r="E27345" s="429">
        <v>6.7892679999999999</v>
      </c>
      <c r="F27345" s="429">
        <v>46.216238999999995</v>
      </c>
    </row>
    <row r="27346" spans="1:6" x14ac:dyDescent="0.3">
      <c r="A27346" s="336">
        <v>90241</v>
      </c>
      <c r="B27346" s="2" t="s">
        <v>295</v>
      </c>
      <c r="C27346" s="429">
        <v>6.7260749999999998</v>
      </c>
      <c r="D27346" s="429">
        <v>3.88E-4</v>
      </c>
      <c r="E27346" s="429">
        <v>6.7256869999999997</v>
      </c>
      <c r="F27346" s="429">
        <v>46.090828000000002</v>
      </c>
    </row>
    <row r="27347" spans="1:6" x14ac:dyDescent="0.3">
      <c r="A27347" s="336">
        <v>90242</v>
      </c>
      <c r="B27347" s="2" t="s">
        <v>295</v>
      </c>
      <c r="C27347" s="429">
        <v>6.6491309999999997</v>
      </c>
      <c r="D27347" s="429">
        <v>3.7800000000000003E-4</v>
      </c>
      <c r="E27347" s="429">
        <v>6.6487529999999992</v>
      </c>
      <c r="F27347" s="429">
        <v>45.929427999999994</v>
      </c>
    </row>
    <row r="27348" spans="1:6" x14ac:dyDescent="0.3">
      <c r="A27348" s="336">
        <v>90245</v>
      </c>
      <c r="B27348" s="2" t="s">
        <v>295</v>
      </c>
      <c r="C27348" s="429">
        <v>5.9346779999999999</v>
      </c>
      <c r="D27348" s="429">
        <v>2.2599999999999999E-4</v>
      </c>
      <c r="E27348" s="429">
        <v>5.9344520000000003</v>
      </c>
      <c r="F27348" s="429">
        <v>42.548608999999992</v>
      </c>
    </row>
    <row r="27349" spans="1:6" x14ac:dyDescent="0.3">
      <c r="A27349" s="336">
        <v>90247</v>
      </c>
      <c r="B27349" s="2" t="s">
        <v>295</v>
      </c>
      <c r="C27349" s="429">
        <v>6.2415719999999997</v>
      </c>
      <c r="D27349" s="429">
        <v>2.7999999999999998E-4</v>
      </c>
      <c r="E27349" s="429">
        <v>6.2412919999999996</v>
      </c>
      <c r="F27349" s="429">
        <v>44.111937000000005</v>
      </c>
    </row>
    <row r="27350" spans="1:6" x14ac:dyDescent="0.3">
      <c r="A27350" s="336">
        <v>90248</v>
      </c>
      <c r="B27350" s="2" t="s">
        <v>295</v>
      </c>
      <c r="C27350" s="429">
        <v>6.2837829999999997</v>
      </c>
      <c r="D27350" s="429">
        <v>2.8800000000000001E-4</v>
      </c>
      <c r="E27350" s="429">
        <v>6.2834949999999994</v>
      </c>
      <c r="F27350" s="429">
        <v>44.339247</v>
      </c>
    </row>
    <row r="27351" spans="1:6" x14ac:dyDescent="0.3">
      <c r="A27351" s="336">
        <v>90249</v>
      </c>
      <c r="B27351" s="2" t="s">
        <v>295</v>
      </c>
      <c r="C27351" s="429">
        <v>6.1901400000000004</v>
      </c>
      <c r="D27351" s="429">
        <v>2.6800000000000001E-4</v>
      </c>
      <c r="E27351" s="429">
        <v>6.1898720000000003</v>
      </c>
      <c r="F27351" s="429">
        <v>43.844554999999993</v>
      </c>
    </row>
    <row r="27352" spans="1:6" x14ac:dyDescent="0.3">
      <c r="A27352" s="336">
        <v>90250</v>
      </c>
      <c r="B27352" s="2" t="s">
        <v>295</v>
      </c>
      <c r="C27352" s="429">
        <v>6.1007090000000002</v>
      </c>
      <c r="D27352" s="429">
        <v>2.5000000000000001E-4</v>
      </c>
      <c r="E27352" s="429">
        <v>6.1004589999999999</v>
      </c>
      <c r="F27352" s="429">
        <v>43.372902999999994</v>
      </c>
    </row>
    <row r="27353" spans="1:6" x14ac:dyDescent="0.3">
      <c r="A27353" s="336">
        <v>90254</v>
      </c>
      <c r="B27353" s="2" t="s">
        <v>295</v>
      </c>
      <c r="C27353" s="429">
        <v>5.9182689999999996</v>
      </c>
      <c r="D27353" s="429">
        <v>2.8400000000000002E-4</v>
      </c>
      <c r="E27353" s="429">
        <v>5.9179849999999998</v>
      </c>
      <c r="F27353" s="429">
        <v>42.262886000000002</v>
      </c>
    </row>
    <row r="27354" spans="1:6" x14ac:dyDescent="0.3">
      <c r="A27354" s="336">
        <v>90255</v>
      </c>
      <c r="B27354" s="2" t="s">
        <v>295</v>
      </c>
      <c r="C27354" s="429">
        <v>6.6529309999999997</v>
      </c>
      <c r="D27354" s="429">
        <v>3.1100000000000002E-4</v>
      </c>
      <c r="E27354" s="429">
        <v>6.6526199999999998</v>
      </c>
      <c r="F27354" s="429">
        <v>45.49289499999999</v>
      </c>
    </row>
    <row r="27355" spans="1:6" x14ac:dyDescent="0.3">
      <c r="A27355" s="336">
        <v>90260</v>
      </c>
      <c r="B27355" s="2" t="s">
        <v>295</v>
      </c>
      <c r="C27355" s="429">
        <v>6.0750659999999996</v>
      </c>
      <c r="D27355" s="429">
        <v>2.6800000000000001E-4</v>
      </c>
      <c r="E27355" s="429">
        <v>6.0747979999999995</v>
      </c>
      <c r="F27355" s="429">
        <v>43.216816999999992</v>
      </c>
    </row>
    <row r="27356" spans="1:6" x14ac:dyDescent="0.3">
      <c r="A27356" s="336">
        <v>90262</v>
      </c>
      <c r="B27356" s="2" t="s">
        <v>295</v>
      </c>
      <c r="C27356" s="429">
        <v>6.5354660000000004</v>
      </c>
      <c r="D27356" s="429">
        <v>3.2899999999999997E-4</v>
      </c>
      <c r="E27356" s="429">
        <v>6.5351370000000006</v>
      </c>
      <c r="F27356" s="429">
        <v>45.437891999999998</v>
      </c>
    </row>
    <row r="27357" spans="1:6" x14ac:dyDescent="0.3">
      <c r="A27357" s="336">
        <v>90263</v>
      </c>
      <c r="B27357" s="2" t="s">
        <v>295</v>
      </c>
      <c r="C27357" s="429">
        <v>6.1033429999999997</v>
      </c>
      <c r="D27357" s="429">
        <v>3.5100000000000002E-4</v>
      </c>
      <c r="E27357" s="429">
        <v>6.1029919999999995</v>
      </c>
      <c r="F27357" s="429">
        <v>39.577987000000007</v>
      </c>
    </row>
    <row r="27358" spans="1:6" x14ac:dyDescent="0.3">
      <c r="A27358" s="336">
        <v>90265</v>
      </c>
      <c r="B27358" s="2" t="s">
        <v>295</v>
      </c>
      <c r="C27358" s="429">
        <v>6.0224489999999999</v>
      </c>
      <c r="D27358" s="429">
        <v>3.6299999999999999E-4</v>
      </c>
      <c r="E27358" s="429">
        <v>6.0220859999999998</v>
      </c>
      <c r="F27358" s="429">
        <v>38.857549999999996</v>
      </c>
    </row>
    <row r="27359" spans="1:6" x14ac:dyDescent="0.3">
      <c r="A27359" s="336">
        <v>90266</v>
      </c>
      <c r="B27359" s="2" t="s">
        <v>295</v>
      </c>
      <c r="C27359" s="429">
        <v>5.9270759999999996</v>
      </c>
      <c r="D27359" s="429">
        <v>2.5399999999999999E-4</v>
      </c>
      <c r="E27359" s="429">
        <v>5.9268219999999996</v>
      </c>
      <c r="F27359" s="429">
        <v>42.433880000000002</v>
      </c>
    </row>
    <row r="27360" spans="1:6" x14ac:dyDescent="0.3">
      <c r="A27360" s="336">
        <v>90270</v>
      </c>
      <c r="B27360" s="2" t="s">
        <v>295</v>
      </c>
      <c r="C27360" s="429">
        <v>6.7430500000000002</v>
      </c>
      <c r="D27360" s="429">
        <v>3.3500000000000001E-4</v>
      </c>
      <c r="E27360" s="429">
        <v>6.7427150000000005</v>
      </c>
      <c r="F27360" s="429">
        <v>45.765771000000001</v>
      </c>
    </row>
    <row r="27361" spans="1:6" x14ac:dyDescent="0.3">
      <c r="A27361" s="336">
        <v>90272</v>
      </c>
      <c r="B27361" s="2" t="s">
        <v>295</v>
      </c>
      <c r="C27361" s="429">
        <v>6.3979600000000003</v>
      </c>
      <c r="D27361" s="429">
        <v>4.35E-4</v>
      </c>
      <c r="E27361" s="429">
        <v>6.3975249999999999</v>
      </c>
      <c r="F27361" s="429">
        <v>41.320568999999992</v>
      </c>
    </row>
    <row r="27362" spans="1:6" x14ac:dyDescent="0.3">
      <c r="A27362" s="336">
        <v>90274</v>
      </c>
      <c r="B27362" s="2" t="s">
        <v>295</v>
      </c>
      <c r="C27362" s="429">
        <v>5.9734319999999999</v>
      </c>
      <c r="D27362" s="429">
        <v>3.7800000000000003E-4</v>
      </c>
      <c r="E27362" s="429">
        <v>5.9730539999999994</v>
      </c>
      <c r="F27362" s="429">
        <v>42.256461000000002</v>
      </c>
    </row>
    <row r="27363" spans="1:6" x14ac:dyDescent="0.3">
      <c r="A27363" s="336">
        <v>90275</v>
      </c>
      <c r="B27363" s="2" t="s">
        <v>295</v>
      </c>
      <c r="C27363" s="429">
        <v>5.9610849999999997</v>
      </c>
      <c r="D27363" s="429">
        <v>3.97E-4</v>
      </c>
      <c r="E27363" s="429">
        <v>5.9606879999999993</v>
      </c>
      <c r="F27363" s="429">
        <v>42.108354000000006</v>
      </c>
    </row>
    <row r="27364" spans="1:6" x14ac:dyDescent="0.3">
      <c r="A27364" s="336">
        <v>90277</v>
      </c>
      <c r="B27364" s="2" t="s">
        <v>295</v>
      </c>
      <c r="C27364" s="429">
        <v>5.9492469999999997</v>
      </c>
      <c r="D27364" s="429">
        <v>3.2299999999999999E-4</v>
      </c>
      <c r="E27364" s="429">
        <v>5.9489239999999999</v>
      </c>
      <c r="F27364" s="429">
        <v>42.295880000000011</v>
      </c>
    </row>
    <row r="27365" spans="1:6" x14ac:dyDescent="0.3">
      <c r="A27365" s="336">
        <v>90278</v>
      </c>
      <c r="B27365" s="2" t="s">
        <v>295</v>
      </c>
      <c r="C27365" s="429">
        <v>6.0045510000000002</v>
      </c>
      <c r="D27365" s="429">
        <v>2.7799999999999998E-4</v>
      </c>
      <c r="E27365" s="429">
        <v>6.0042730000000004</v>
      </c>
      <c r="F27365" s="429">
        <v>42.783507999999991</v>
      </c>
    </row>
    <row r="27366" spans="1:6" x14ac:dyDescent="0.3">
      <c r="A27366" s="336">
        <v>90280</v>
      </c>
      <c r="B27366" s="2" t="s">
        <v>295</v>
      </c>
      <c r="C27366" s="429">
        <v>6.6065449999999997</v>
      </c>
      <c r="D27366" s="429">
        <v>3.3300000000000002E-4</v>
      </c>
      <c r="E27366" s="429">
        <v>6.6062119999999993</v>
      </c>
      <c r="F27366" s="429">
        <v>45.562743999999995</v>
      </c>
    </row>
    <row r="27367" spans="1:6" x14ac:dyDescent="0.3">
      <c r="A27367" s="336">
        <v>90290</v>
      </c>
      <c r="B27367" s="2" t="s">
        <v>295</v>
      </c>
      <c r="C27367" s="429">
        <v>6.3884670000000003</v>
      </c>
      <c r="D27367" s="429">
        <v>4.2900000000000002E-4</v>
      </c>
      <c r="E27367" s="429">
        <v>6.3880380000000008</v>
      </c>
      <c r="F27367" s="429">
        <v>41.053067999999996</v>
      </c>
    </row>
    <row r="27368" spans="1:6" x14ac:dyDescent="0.3">
      <c r="A27368" s="336">
        <v>90291</v>
      </c>
      <c r="B27368" s="2" t="s">
        <v>295</v>
      </c>
      <c r="C27368" s="429">
        <v>6.1371989999999998</v>
      </c>
      <c r="D27368" s="429">
        <v>2.2800000000000001E-4</v>
      </c>
      <c r="E27368" s="429">
        <v>6.136971</v>
      </c>
      <c r="F27368" s="429">
        <v>43.009762000000009</v>
      </c>
    </row>
    <row r="27369" spans="1:6" x14ac:dyDescent="0.3">
      <c r="A27369" s="336">
        <v>90292</v>
      </c>
      <c r="B27369" s="2" t="s">
        <v>295</v>
      </c>
      <c r="C27369" s="429">
        <v>5.879416</v>
      </c>
      <c r="D27369" s="429">
        <v>2.1599999999999999E-4</v>
      </c>
      <c r="E27369" s="429">
        <v>5.8792</v>
      </c>
      <c r="F27369" s="429">
        <v>42.322184</v>
      </c>
    </row>
    <row r="27370" spans="1:6" x14ac:dyDescent="0.3">
      <c r="A27370" s="336">
        <v>90293</v>
      </c>
      <c r="B27370" s="2" t="s">
        <v>295</v>
      </c>
      <c r="C27370" s="429">
        <v>5.879416</v>
      </c>
      <c r="D27370" s="429">
        <v>2.1599999999999999E-4</v>
      </c>
      <c r="E27370" s="429">
        <v>5.8792</v>
      </c>
      <c r="F27370" s="429">
        <v>42.322184</v>
      </c>
    </row>
    <row r="27371" spans="1:6" x14ac:dyDescent="0.3">
      <c r="A27371" s="336">
        <v>90301</v>
      </c>
      <c r="B27371" s="2" t="s">
        <v>295</v>
      </c>
      <c r="C27371" s="429">
        <v>6.2020759999999999</v>
      </c>
      <c r="D27371" s="429">
        <v>2.4399999999999999E-4</v>
      </c>
      <c r="E27371" s="429">
        <v>6.2018319999999996</v>
      </c>
      <c r="F27371" s="429">
        <v>43.549442999999997</v>
      </c>
    </row>
    <row r="27372" spans="1:6" x14ac:dyDescent="0.3">
      <c r="A27372" s="336">
        <v>90302</v>
      </c>
      <c r="B27372" s="2" t="s">
        <v>295</v>
      </c>
      <c r="C27372" s="429">
        <v>6.2772399999999999</v>
      </c>
      <c r="D27372" s="429">
        <v>2.4699999999999999E-4</v>
      </c>
      <c r="E27372" s="429">
        <v>6.276993</v>
      </c>
      <c r="F27372" s="429">
        <v>43.750847999999998</v>
      </c>
    </row>
    <row r="27373" spans="1:6" x14ac:dyDescent="0.3">
      <c r="A27373" s="336">
        <v>90303</v>
      </c>
      <c r="B27373" s="2" t="s">
        <v>295</v>
      </c>
      <c r="C27373" s="429">
        <v>6.2129750000000001</v>
      </c>
      <c r="D27373" s="429">
        <v>2.5300000000000002E-4</v>
      </c>
      <c r="E27373" s="429">
        <v>6.2127220000000003</v>
      </c>
      <c r="F27373" s="429">
        <v>43.787345999999999</v>
      </c>
    </row>
    <row r="27374" spans="1:6" x14ac:dyDescent="0.3">
      <c r="A27374" s="336">
        <v>90304</v>
      </c>
      <c r="B27374" s="2" t="s">
        <v>295</v>
      </c>
      <c r="C27374" s="429">
        <v>6.1235879999999998</v>
      </c>
      <c r="D27374" s="429">
        <v>2.42E-4</v>
      </c>
      <c r="E27374" s="429">
        <v>6.1233459999999997</v>
      </c>
      <c r="F27374" s="429">
        <v>43.356398999999996</v>
      </c>
    </row>
    <row r="27375" spans="1:6" x14ac:dyDescent="0.3">
      <c r="A27375" s="336">
        <v>90305</v>
      </c>
      <c r="B27375" s="2" t="s">
        <v>295</v>
      </c>
      <c r="C27375" s="429">
        <v>6.2920389999999999</v>
      </c>
      <c r="D27375" s="429">
        <v>2.5500000000000002E-4</v>
      </c>
      <c r="E27375" s="429">
        <v>6.2917839999999998</v>
      </c>
      <c r="F27375" s="429">
        <v>43.963326999999992</v>
      </c>
    </row>
    <row r="27376" spans="1:6" x14ac:dyDescent="0.3">
      <c r="A27376" s="336">
        <v>90401</v>
      </c>
      <c r="B27376" s="2" t="s">
        <v>295</v>
      </c>
      <c r="C27376" s="429">
        <v>6.477665</v>
      </c>
      <c r="D27376" s="429">
        <v>2.9100000000000003E-4</v>
      </c>
      <c r="E27376" s="429">
        <v>6.4773740000000002</v>
      </c>
      <c r="F27376" s="429">
        <v>43.334932999999999</v>
      </c>
    </row>
    <row r="27377" spans="1:6" x14ac:dyDescent="0.3">
      <c r="A27377" s="336">
        <v>90402</v>
      </c>
      <c r="B27377" s="2" t="s">
        <v>295</v>
      </c>
      <c r="C27377" s="429">
        <v>6.393904</v>
      </c>
      <c r="D27377" s="429">
        <v>4.0499999999999998E-4</v>
      </c>
      <c r="E27377" s="429">
        <v>6.3934990000000003</v>
      </c>
      <c r="F27377" s="429">
        <v>41.695796999999992</v>
      </c>
    </row>
    <row r="27378" spans="1:6" x14ac:dyDescent="0.3">
      <c r="A27378" s="336">
        <v>90403</v>
      </c>
      <c r="B27378" s="2" t="s">
        <v>295</v>
      </c>
      <c r="C27378" s="429">
        <v>6.4707670000000004</v>
      </c>
      <c r="D27378" s="429">
        <v>3.01E-4</v>
      </c>
      <c r="E27378" s="429">
        <v>6.4704660000000001</v>
      </c>
      <c r="F27378" s="429">
        <v>43.199943000000005</v>
      </c>
    </row>
    <row r="27379" spans="1:6" x14ac:dyDescent="0.3">
      <c r="A27379" s="336">
        <v>90404</v>
      </c>
      <c r="B27379" s="2" t="s">
        <v>295</v>
      </c>
      <c r="C27379" s="429">
        <v>6.5121560000000001</v>
      </c>
      <c r="D27379" s="429">
        <v>2.4399999999999999E-4</v>
      </c>
      <c r="E27379" s="429">
        <v>6.5119119999999997</v>
      </c>
      <c r="F27379" s="429">
        <v>44.009871999999994</v>
      </c>
    </row>
    <row r="27380" spans="1:6" x14ac:dyDescent="0.3">
      <c r="A27380" s="336">
        <v>90405</v>
      </c>
      <c r="B27380" s="2" t="s">
        <v>295</v>
      </c>
      <c r="C27380" s="429">
        <v>6.5121560000000001</v>
      </c>
      <c r="D27380" s="429">
        <v>2.4399999999999999E-4</v>
      </c>
      <c r="E27380" s="429">
        <v>6.5119119999999997</v>
      </c>
      <c r="F27380" s="429">
        <v>44.009871999999994</v>
      </c>
    </row>
    <row r="27381" spans="1:6" x14ac:dyDescent="0.3">
      <c r="A27381" s="336">
        <v>90501</v>
      </c>
      <c r="B27381" s="2" t="s">
        <v>295</v>
      </c>
      <c r="C27381" s="429">
        <v>6.1679500000000003</v>
      </c>
      <c r="D27381" s="429">
        <v>3.1E-4</v>
      </c>
      <c r="E27381" s="429">
        <v>6.1676400000000005</v>
      </c>
      <c r="F27381" s="429">
        <v>43.662051000000005</v>
      </c>
    </row>
    <row r="27382" spans="1:6" x14ac:dyDescent="0.3">
      <c r="A27382" s="336">
        <v>90502</v>
      </c>
      <c r="B27382" s="2" t="s">
        <v>295</v>
      </c>
      <c r="C27382" s="429">
        <v>6.236281</v>
      </c>
      <c r="D27382" s="429">
        <v>3.0600000000000001E-4</v>
      </c>
      <c r="E27382" s="429">
        <v>6.2359749999999998</v>
      </c>
      <c r="F27382" s="429">
        <v>44.086888999999999</v>
      </c>
    </row>
    <row r="27383" spans="1:6" x14ac:dyDescent="0.3">
      <c r="A27383" s="336">
        <v>90503</v>
      </c>
      <c r="B27383" s="2" t="s">
        <v>295</v>
      </c>
      <c r="C27383" s="429">
        <v>6.0547979999999999</v>
      </c>
      <c r="D27383" s="429">
        <v>3.0800000000000001E-4</v>
      </c>
      <c r="E27383" s="429">
        <v>6.0544899999999995</v>
      </c>
      <c r="F27383" s="429">
        <v>42.981783999999998</v>
      </c>
    </row>
    <row r="27384" spans="1:6" x14ac:dyDescent="0.3">
      <c r="A27384" s="336">
        <v>90504</v>
      </c>
      <c r="B27384" s="2" t="s">
        <v>295</v>
      </c>
      <c r="C27384" s="429">
        <v>6.1336259999999996</v>
      </c>
      <c r="D27384" s="429">
        <v>2.8699999999999998E-4</v>
      </c>
      <c r="E27384" s="429">
        <v>6.1333389999999994</v>
      </c>
      <c r="F27384" s="429">
        <v>43.498737999999996</v>
      </c>
    </row>
    <row r="27385" spans="1:6" x14ac:dyDescent="0.3">
      <c r="A27385" s="336">
        <v>90505</v>
      </c>
      <c r="B27385" s="2" t="s">
        <v>295</v>
      </c>
      <c r="C27385" s="429">
        <v>6.0515420000000004</v>
      </c>
      <c r="D27385" s="429">
        <v>3.3599999999999998E-4</v>
      </c>
      <c r="E27385" s="429">
        <v>6.0512060000000005</v>
      </c>
      <c r="F27385" s="429">
        <v>42.883601999999996</v>
      </c>
    </row>
    <row r="27386" spans="1:6" x14ac:dyDescent="0.3">
      <c r="A27386" s="336">
        <v>90506</v>
      </c>
      <c r="B27386" s="2" t="s">
        <v>295</v>
      </c>
      <c r="C27386" s="429">
        <v>6.1289340000000001</v>
      </c>
      <c r="D27386" s="429">
        <v>2.7799999999999998E-4</v>
      </c>
      <c r="E27386" s="429">
        <v>6.1286560000000003</v>
      </c>
      <c r="F27386" s="429">
        <v>43.493029999999997</v>
      </c>
    </row>
    <row r="27387" spans="1:6" x14ac:dyDescent="0.3">
      <c r="A27387" s="336">
        <v>90601</v>
      </c>
      <c r="B27387" s="2" t="s">
        <v>295</v>
      </c>
      <c r="C27387" s="429">
        <v>7.0581180000000003</v>
      </c>
      <c r="D27387" s="429">
        <v>5.3499999999999999E-4</v>
      </c>
      <c r="E27387" s="429">
        <v>7.0575830000000002</v>
      </c>
      <c r="F27387" s="429">
        <v>46.672250000000005</v>
      </c>
    </row>
    <row r="27388" spans="1:6" x14ac:dyDescent="0.3">
      <c r="A27388" s="336">
        <v>90602</v>
      </c>
      <c r="B27388" s="2" t="s">
        <v>295</v>
      </c>
      <c r="C27388" s="429">
        <v>6.9757110000000004</v>
      </c>
      <c r="D27388" s="429">
        <v>5.3899999999999998E-4</v>
      </c>
      <c r="E27388" s="429">
        <v>6.9751720000000006</v>
      </c>
      <c r="F27388" s="429">
        <v>46.569547999999998</v>
      </c>
    </row>
    <row r="27389" spans="1:6" x14ac:dyDescent="0.3">
      <c r="A27389" s="336">
        <v>90603</v>
      </c>
      <c r="B27389" s="2" t="s">
        <v>295</v>
      </c>
      <c r="C27389" s="429">
        <v>6.9624879999999996</v>
      </c>
      <c r="D27389" s="429">
        <v>6.2399999999999999E-4</v>
      </c>
      <c r="E27389" s="429">
        <v>6.9618639999999994</v>
      </c>
      <c r="F27389" s="429">
        <v>46.475782999999986</v>
      </c>
    </row>
    <row r="27390" spans="1:6" x14ac:dyDescent="0.3">
      <c r="A27390" s="336">
        <v>90604</v>
      </c>
      <c r="B27390" s="2" t="s">
        <v>295</v>
      </c>
      <c r="C27390" s="429">
        <v>6.8867149999999997</v>
      </c>
      <c r="D27390" s="429">
        <v>5.7799999999999995E-4</v>
      </c>
      <c r="E27390" s="429">
        <v>6.8861369999999997</v>
      </c>
      <c r="F27390" s="429">
        <v>46.413937999999995</v>
      </c>
    </row>
    <row r="27391" spans="1:6" x14ac:dyDescent="0.3">
      <c r="A27391" s="336">
        <v>90605</v>
      </c>
      <c r="B27391" s="2" t="s">
        <v>295</v>
      </c>
      <c r="C27391" s="429">
        <v>6.9282120000000003</v>
      </c>
      <c r="D27391" s="429">
        <v>5.5400000000000002E-4</v>
      </c>
      <c r="E27391" s="429">
        <v>6.9276580000000001</v>
      </c>
      <c r="F27391" s="429">
        <v>46.50616100000002</v>
      </c>
    </row>
    <row r="27392" spans="1:6" x14ac:dyDescent="0.3">
      <c r="A27392" s="336">
        <v>90606</v>
      </c>
      <c r="B27392" s="2" t="s">
        <v>295</v>
      </c>
      <c r="C27392" s="429">
        <v>6.9357259999999998</v>
      </c>
      <c r="D27392" s="429">
        <v>4.6000000000000001E-4</v>
      </c>
      <c r="E27392" s="429">
        <v>6.9352659999999995</v>
      </c>
      <c r="F27392" s="429">
        <v>46.55498</v>
      </c>
    </row>
    <row r="27393" spans="1:6" x14ac:dyDescent="0.3">
      <c r="A27393" s="336">
        <v>90620</v>
      </c>
      <c r="B27393" s="2" t="s">
        <v>295</v>
      </c>
      <c r="C27393" s="429">
        <v>6.6420240000000002</v>
      </c>
      <c r="D27393" s="429">
        <v>5.7799999999999995E-4</v>
      </c>
      <c r="E27393" s="429">
        <v>6.6414460000000002</v>
      </c>
      <c r="F27393" s="429">
        <v>45.903868000000003</v>
      </c>
    </row>
    <row r="27394" spans="1:6" x14ac:dyDescent="0.3">
      <c r="A27394" s="336">
        <v>90621</v>
      </c>
      <c r="B27394" s="2" t="s">
        <v>295</v>
      </c>
      <c r="C27394" s="429">
        <v>6.7535090000000002</v>
      </c>
      <c r="D27394" s="429">
        <v>6.2100000000000002E-4</v>
      </c>
      <c r="E27394" s="429">
        <v>6.7528880000000004</v>
      </c>
      <c r="F27394" s="429">
        <v>46.073865999999995</v>
      </c>
    </row>
    <row r="27395" spans="1:6" x14ac:dyDescent="0.3">
      <c r="A27395" s="336">
        <v>90623</v>
      </c>
      <c r="B27395" s="2" t="s">
        <v>295</v>
      </c>
      <c r="C27395" s="429">
        <v>6.624981</v>
      </c>
      <c r="D27395" s="429">
        <v>5.1599999999999997E-4</v>
      </c>
      <c r="E27395" s="429">
        <v>6.6244649999999998</v>
      </c>
      <c r="F27395" s="429">
        <v>45.979039</v>
      </c>
    </row>
    <row r="27396" spans="1:6" x14ac:dyDescent="0.3">
      <c r="A27396" s="336">
        <v>90630</v>
      </c>
      <c r="B27396" s="2" t="s">
        <v>295</v>
      </c>
      <c r="C27396" s="429">
        <v>6.5344119999999997</v>
      </c>
      <c r="D27396" s="429">
        <v>5.2099999999999998E-4</v>
      </c>
      <c r="E27396" s="429">
        <v>6.5338909999999997</v>
      </c>
      <c r="F27396" s="429">
        <v>45.764814000000001</v>
      </c>
    </row>
    <row r="27397" spans="1:6" x14ac:dyDescent="0.3">
      <c r="A27397" s="336">
        <v>90631</v>
      </c>
      <c r="B27397" s="2" t="s">
        <v>295</v>
      </c>
      <c r="C27397" s="429">
        <v>7.0082399999999998</v>
      </c>
      <c r="D27397" s="429">
        <v>7.1400000000000001E-4</v>
      </c>
      <c r="E27397" s="429">
        <v>7.0075259999999995</v>
      </c>
      <c r="F27397" s="429">
        <v>46.434438999999998</v>
      </c>
    </row>
    <row r="27398" spans="1:6" x14ac:dyDescent="0.3">
      <c r="A27398" s="336">
        <v>90638</v>
      </c>
      <c r="B27398" s="2" t="s">
        <v>295</v>
      </c>
      <c r="C27398" s="429">
        <v>6.8115370000000004</v>
      </c>
      <c r="D27398" s="429">
        <v>5.8799999999999998E-4</v>
      </c>
      <c r="E27398" s="429">
        <v>6.8109490000000008</v>
      </c>
      <c r="F27398" s="429">
        <v>46.259804000000003</v>
      </c>
    </row>
    <row r="27399" spans="1:6" x14ac:dyDescent="0.3">
      <c r="A27399" s="336">
        <v>90639</v>
      </c>
      <c r="B27399" s="2" t="s">
        <v>295</v>
      </c>
      <c r="C27399" s="429">
        <v>6.8329890000000004</v>
      </c>
      <c r="D27399" s="429">
        <v>5.8200000000000005E-4</v>
      </c>
      <c r="E27399" s="429">
        <v>6.8324070000000008</v>
      </c>
      <c r="F27399" s="429">
        <v>46.321496000000003</v>
      </c>
    </row>
    <row r="27400" spans="1:6" x14ac:dyDescent="0.3">
      <c r="A27400" s="336">
        <v>90640</v>
      </c>
      <c r="B27400" s="2" t="s">
        <v>295</v>
      </c>
      <c r="C27400" s="429">
        <v>6.9513879999999997</v>
      </c>
      <c r="D27400" s="429">
        <v>3.9800000000000002E-4</v>
      </c>
      <c r="E27400" s="429">
        <v>6.95099</v>
      </c>
      <c r="F27400" s="429">
        <v>46.373221999999998</v>
      </c>
    </row>
    <row r="27401" spans="1:6" x14ac:dyDescent="0.3">
      <c r="A27401" s="336">
        <v>90650</v>
      </c>
      <c r="B27401" s="2" t="s">
        <v>295</v>
      </c>
      <c r="C27401" s="429">
        <v>6.7224630000000003</v>
      </c>
      <c r="D27401" s="429">
        <v>4.3600000000000003E-4</v>
      </c>
      <c r="E27401" s="429">
        <v>6.7220270000000006</v>
      </c>
      <c r="F27401" s="429">
        <v>46.309012999999993</v>
      </c>
    </row>
    <row r="27402" spans="1:6" x14ac:dyDescent="0.3">
      <c r="A27402" s="336">
        <v>90660</v>
      </c>
      <c r="B27402" s="2" t="s">
        <v>295</v>
      </c>
      <c r="C27402" s="429">
        <v>6.9274329999999997</v>
      </c>
      <c r="D27402" s="429">
        <v>4.2099999999999999E-4</v>
      </c>
      <c r="E27402" s="429">
        <v>6.9270119999999995</v>
      </c>
      <c r="F27402" s="429">
        <v>46.471757999999994</v>
      </c>
    </row>
    <row r="27403" spans="1:6" x14ac:dyDescent="0.3">
      <c r="A27403" s="336">
        <v>90670</v>
      </c>
      <c r="B27403" s="2" t="s">
        <v>295</v>
      </c>
      <c r="C27403" s="429">
        <v>6.8210540000000002</v>
      </c>
      <c r="D27403" s="429">
        <v>4.6900000000000002E-4</v>
      </c>
      <c r="E27403" s="429">
        <v>6.8205850000000003</v>
      </c>
      <c r="F27403" s="429">
        <v>46.427850000000007</v>
      </c>
    </row>
    <row r="27404" spans="1:6" x14ac:dyDescent="0.3">
      <c r="A27404" s="336">
        <v>90680</v>
      </c>
      <c r="B27404" s="2" t="s">
        <v>295</v>
      </c>
      <c r="C27404" s="429">
        <v>6.525995</v>
      </c>
      <c r="D27404" s="429">
        <v>6.0899999999999995E-4</v>
      </c>
      <c r="E27404" s="429">
        <v>6.5253860000000001</v>
      </c>
      <c r="F27404" s="429">
        <v>45.603964000000005</v>
      </c>
    </row>
    <row r="27405" spans="1:6" x14ac:dyDescent="0.3">
      <c r="A27405" s="336">
        <v>90701</v>
      </c>
      <c r="B27405" s="2" t="s">
        <v>295</v>
      </c>
      <c r="C27405" s="429">
        <v>6.6249349999999998</v>
      </c>
      <c r="D27405" s="429">
        <v>4.3399999999999998E-4</v>
      </c>
      <c r="E27405" s="429">
        <v>6.6245009999999995</v>
      </c>
      <c r="F27405" s="429">
        <v>46.119551000000001</v>
      </c>
    </row>
    <row r="27406" spans="1:6" x14ac:dyDescent="0.3">
      <c r="A27406" s="336">
        <v>90703</v>
      </c>
      <c r="B27406" s="2" t="s">
        <v>295</v>
      </c>
      <c r="C27406" s="429">
        <v>6.6414350000000004</v>
      </c>
      <c r="D27406" s="429">
        <v>4.66E-4</v>
      </c>
      <c r="E27406" s="429">
        <v>6.6409690000000001</v>
      </c>
      <c r="F27406" s="429">
        <v>46.081907000000001</v>
      </c>
    </row>
    <row r="27407" spans="1:6" x14ac:dyDescent="0.3">
      <c r="A27407" s="336">
        <v>90704</v>
      </c>
      <c r="B27407" s="2" t="s">
        <v>295</v>
      </c>
      <c r="C27407" s="429">
        <v>5.0035800000000004</v>
      </c>
      <c r="D27407" s="429">
        <v>1.799E-3</v>
      </c>
      <c r="E27407" s="429">
        <v>5.0017810000000003</v>
      </c>
      <c r="F27407" s="429">
        <v>35.74404899999999</v>
      </c>
    </row>
    <row r="27408" spans="1:6" x14ac:dyDescent="0.3">
      <c r="A27408" s="336">
        <v>90706</v>
      </c>
      <c r="B27408" s="2" t="s">
        <v>295</v>
      </c>
      <c r="C27408" s="429">
        <v>6.6018140000000001</v>
      </c>
      <c r="D27408" s="429">
        <v>3.9199999999999999E-4</v>
      </c>
      <c r="E27408" s="429">
        <v>6.6014220000000003</v>
      </c>
      <c r="F27408" s="429">
        <v>45.908646999999988</v>
      </c>
    </row>
    <row r="27409" spans="1:6" x14ac:dyDescent="0.3">
      <c r="A27409" s="336">
        <v>90710</v>
      </c>
      <c r="B27409" s="2" t="s">
        <v>295</v>
      </c>
      <c r="C27409" s="429">
        <v>6.1992700000000003</v>
      </c>
      <c r="D27409" s="429">
        <v>3.2499999999999999E-4</v>
      </c>
      <c r="E27409" s="429">
        <v>6.1989450000000001</v>
      </c>
      <c r="F27409" s="429">
        <v>43.858856000000003</v>
      </c>
    </row>
    <row r="27410" spans="1:6" x14ac:dyDescent="0.3">
      <c r="A27410" s="336">
        <v>90712</v>
      </c>
      <c r="B27410" s="2" t="s">
        <v>295</v>
      </c>
      <c r="C27410" s="429">
        <v>6.5005139999999999</v>
      </c>
      <c r="D27410" s="429">
        <v>3.7800000000000003E-4</v>
      </c>
      <c r="E27410" s="429">
        <v>6.5001359999999995</v>
      </c>
      <c r="F27410" s="429">
        <v>45.60037599999999</v>
      </c>
    </row>
    <row r="27411" spans="1:6" x14ac:dyDescent="0.3">
      <c r="A27411" s="336">
        <v>90713</v>
      </c>
      <c r="B27411" s="2" t="s">
        <v>295</v>
      </c>
      <c r="C27411" s="429">
        <v>6.5362640000000001</v>
      </c>
      <c r="D27411" s="429">
        <v>4.0700000000000003E-4</v>
      </c>
      <c r="E27411" s="429">
        <v>6.535857</v>
      </c>
      <c r="F27411" s="429">
        <v>45.808280000000011</v>
      </c>
    </row>
    <row r="27412" spans="1:6" x14ac:dyDescent="0.3">
      <c r="A27412" s="336">
        <v>90715</v>
      </c>
      <c r="B27412" s="2" t="s">
        <v>295</v>
      </c>
      <c r="C27412" s="429">
        <v>6.5540599999999998</v>
      </c>
      <c r="D27412" s="429">
        <v>4.4299999999999998E-4</v>
      </c>
      <c r="E27412" s="429">
        <v>6.553617</v>
      </c>
      <c r="F27412" s="429">
        <v>45.923221999999996</v>
      </c>
    </row>
    <row r="27413" spans="1:6" x14ac:dyDescent="0.3">
      <c r="A27413" s="336">
        <v>90716</v>
      </c>
      <c r="B27413" s="2" t="s">
        <v>295</v>
      </c>
      <c r="C27413" s="429">
        <v>6.5344509999999998</v>
      </c>
      <c r="D27413" s="429">
        <v>4.5100000000000001E-4</v>
      </c>
      <c r="E27413" s="429">
        <v>6.5339999999999998</v>
      </c>
      <c r="F27413" s="429">
        <v>45.880361999999998</v>
      </c>
    </row>
    <row r="27414" spans="1:6" x14ac:dyDescent="0.3">
      <c r="A27414" s="336">
        <v>90717</v>
      </c>
      <c r="B27414" s="2" t="s">
        <v>295</v>
      </c>
      <c r="C27414" s="429">
        <v>6.1404560000000004</v>
      </c>
      <c r="D27414" s="429">
        <v>3.3599999999999998E-4</v>
      </c>
      <c r="E27414" s="429">
        <v>6.1401200000000005</v>
      </c>
      <c r="F27414" s="429">
        <v>43.45638000000001</v>
      </c>
    </row>
    <row r="27415" spans="1:6" x14ac:dyDescent="0.3">
      <c r="A27415" s="336">
        <v>90720</v>
      </c>
      <c r="B27415" s="2" t="s">
        <v>295</v>
      </c>
      <c r="C27415" s="429">
        <v>6.451848</v>
      </c>
      <c r="D27415" s="429">
        <v>4.6999999999999999E-4</v>
      </c>
      <c r="E27415" s="429">
        <v>6.4513780000000001</v>
      </c>
      <c r="F27415" s="429">
        <v>45.648128000000007</v>
      </c>
    </row>
    <row r="27416" spans="1:6" x14ac:dyDescent="0.3">
      <c r="A27416" s="336">
        <v>90723</v>
      </c>
      <c r="B27416" s="2" t="s">
        <v>295</v>
      </c>
      <c r="C27416" s="429">
        <v>6.5547149999999998</v>
      </c>
      <c r="D27416" s="429">
        <v>3.6000000000000002E-4</v>
      </c>
      <c r="E27416" s="429">
        <v>6.5543550000000002</v>
      </c>
      <c r="F27416" s="429">
        <v>45.649732999999998</v>
      </c>
    </row>
    <row r="27417" spans="1:6" x14ac:dyDescent="0.3">
      <c r="A27417" s="336">
        <v>90731</v>
      </c>
      <c r="B27417" s="2" t="s">
        <v>295</v>
      </c>
      <c r="C27417" s="429">
        <v>6.2973210000000002</v>
      </c>
      <c r="D27417" s="429">
        <v>3.1700000000000001E-4</v>
      </c>
      <c r="E27417" s="429">
        <v>6.2970040000000003</v>
      </c>
      <c r="F27417" s="429">
        <v>44.629749000000004</v>
      </c>
    </row>
    <row r="27418" spans="1:6" x14ac:dyDescent="0.3">
      <c r="A27418" s="336">
        <v>90732</v>
      </c>
      <c r="B27418" s="2" t="s">
        <v>295</v>
      </c>
      <c r="C27418" s="429">
        <v>6.2477330000000002</v>
      </c>
      <c r="D27418" s="429">
        <v>3.2899999999999997E-4</v>
      </c>
      <c r="E27418" s="429">
        <v>6.2474040000000004</v>
      </c>
      <c r="F27418" s="429">
        <v>44.257775999999993</v>
      </c>
    </row>
    <row r="27419" spans="1:6" x14ac:dyDescent="0.3">
      <c r="A27419" s="336">
        <v>90740</v>
      </c>
      <c r="B27419" s="2" t="s">
        <v>295</v>
      </c>
      <c r="C27419" s="429">
        <v>6.3445850000000004</v>
      </c>
      <c r="D27419" s="429">
        <v>4.5199999999999998E-4</v>
      </c>
      <c r="E27419" s="429">
        <v>6.3441330000000002</v>
      </c>
      <c r="F27419" s="429">
        <v>45.412658999999998</v>
      </c>
    </row>
    <row r="27420" spans="1:6" x14ac:dyDescent="0.3">
      <c r="A27420" s="336">
        <v>90742</v>
      </c>
      <c r="B27420" s="2" t="s">
        <v>295</v>
      </c>
      <c r="C27420" s="429">
        <v>6.313142</v>
      </c>
      <c r="D27420" s="429">
        <v>4.37E-4</v>
      </c>
      <c r="E27420" s="429">
        <v>6.3127050000000002</v>
      </c>
      <c r="F27420" s="429">
        <v>45.367853000000011</v>
      </c>
    </row>
    <row r="27421" spans="1:6" x14ac:dyDescent="0.3">
      <c r="A27421" s="336">
        <v>90743</v>
      </c>
      <c r="B27421" s="2" t="s">
        <v>295</v>
      </c>
      <c r="C27421" s="429">
        <v>6.313142</v>
      </c>
      <c r="D27421" s="429">
        <v>4.37E-4</v>
      </c>
      <c r="E27421" s="429">
        <v>6.3127050000000002</v>
      </c>
      <c r="F27421" s="429">
        <v>45.367853000000011</v>
      </c>
    </row>
    <row r="27422" spans="1:6" x14ac:dyDescent="0.3">
      <c r="A27422" s="336">
        <v>90744</v>
      </c>
      <c r="B27422" s="2" t="s">
        <v>295</v>
      </c>
      <c r="C27422" s="429">
        <v>6.3018409999999996</v>
      </c>
      <c r="D27422" s="429">
        <v>3.1500000000000001E-4</v>
      </c>
      <c r="E27422" s="429">
        <v>6.301526</v>
      </c>
      <c r="F27422" s="429">
        <v>44.590240999999999</v>
      </c>
    </row>
    <row r="27423" spans="1:6" x14ac:dyDescent="0.3">
      <c r="A27423" s="336">
        <v>90745</v>
      </c>
      <c r="B27423" s="2" t="s">
        <v>295</v>
      </c>
      <c r="C27423" s="429">
        <v>6.3230969999999997</v>
      </c>
      <c r="D27423" s="429">
        <v>3.0499999999999999E-4</v>
      </c>
      <c r="E27423" s="429">
        <v>6.3227919999999997</v>
      </c>
      <c r="F27423" s="429">
        <v>44.648616999999994</v>
      </c>
    </row>
    <row r="27424" spans="1:6" x14ac:dyDescent="0.3">
      <c r="A27424" s="336">
        <v>90746</v>
      </c>
      <c r="B27424" s="2" t="s">
        <v>295</v>
      </c>
      <c r="C27424" s="429">
        <v>6.3535940000000002</v>
      </c>
      <c r="D27424" s="429">
        <v>2.9599999999999998E-4</v>
      </c>
      <c r="E27424" s="429">
        <v>6.3532980000000006</v>
      </c>
      <c r="F27424" s="429">
        <v>44.760992999999999</v>
      </c>
    </row>
    <row r="27425" spans="1:6" x14ac:dyDescent="0.3">
      <c r="A27425" s="336">
        <v>90747</v>
      </c>
      <c r="B27425" s="2" t="s">
        <v>295</v>
      </c>
      <c r="C27425" s="429">
        <v>6.360703</v>
      </c>
      <c r="D27425" s="429">
        <v>2.9500000000000001E-4</v>
      </c>
      <c r="E27425" s="429">
        <v>6.3604079999999996</v>
      </c>
      <c r="F27425" s="429">
        <v>44.800339000000008</v>
      </c>
    </row>
    <row r="27426" spans="1:6" x14ac:dyDescent="0.3">
      <c r="A27426" s="336">
        <v>90755</v>
      </c>
      <c r="B27426" s="2" t="s">
        <v>295</v>
      </c>
      <c r="C27426" s="429">
        <v>6.4053839999999997</v>
      </c>
      <c r="D27426" s="429">
        <v>3.6600000000000001E-4</v>
      </c>
      <c r="E27426" s="429">
        <v>6.4050180000000001</v>
      </c>
      <c r="F27426" s="429">
        <v>45.317084000000008</v>
      </c>
    </row>
    <row r="27427" spans="1:6" x14ac:dyDescent="0.3">
      <c r="A27427" s="336">
        <v>90802</v>
      </c>
      <c r="B27427" s="2" t="s">
        <v>295</v>
      </c>
      <c r="C27427" s="429">
        <v>6.3431610000000003</v>
      </c>
      <c r="D27427" s="429">
        <v>3.3100000000000002E-4</v>
      </c>
      <c r="E27427" s="429">
        <v>6.3428300000000002</v>
      </c>
      <c r="F27427" s="429">
        <v>45.040441000000001</v>
      </c>
    </row>
    <row r="27428" spans="1:6" x14ac:dyDescent="0.3">
      <c r="A27428" s="336">
        <v>90803</v>
      </c>
      <c r="B27428" s="2" t="s">
        <v>295</v>
      </c>
      <c r="C27428" s="429">
        <v>6.3460489999999998</v>
      </c>
      <c r="D27428" s="429">
        <v>4.0299999999999998E-4</v>
      </c>
      <c r="E27428" s="429">
        <v>6.3456459999999995</v>
      </c>
      <c r="F27428" s="429">
        <v>45.318164000000003</v>
      </c>
    </row>
    <row r="27429" spans="1:6" x14ac:dyDescent="0.3">
      <c r="A27429" s="336">
        <v>90804</v>
      </c>
      <c r="B27429" s="2" t="s">
        <v>295</v>
      </c>
      <c r="C27429" s="429">
        <v>6.382638</v>
      </c>
      <c r="D27429" s="429">
        <v>3.8200000000000002E-4</v>
      </c>
      <c r="E27429" s="429">
        <v>6.3822559999999999</v>
      </c>
      <c r="F27429" s="429">
        <v>45.326557000000001</v>
      </c>
    </row>
    <row r="27430" spans="1:6" x14ac:dyDescent="0.3">
      <c r="A27430" s="336">
        <v>90805</v>
      </c>
      <c r="B27430" s="2" t="s">
        <v>295</v>
      </c>
      <c r="C27430" s="429">
        <v>6.4826629999999996</v>
      </c>
      <c r="D27430" s="429">
        <v>3.4900000000000003E-4</v>
      </c>
      <c r="E27430" s="429">
        <v>6.4823139999999997</v>
      </c>
      <c r="F27430" s="429">
        <v>45.430086000000003</v>
      </c>
    </row>
    <row r="27431" spans="1:6" x14ac:dyDescent="0.3">
      <c r="A27431" s="336">
        <v>90806</v>
      </c>
      <c r="B27431" s="2" t="s">
        <v>295</v>
      </c>
      <c r="C27431" s="429">
        <v>6.3966560000000001</v>
      </c>
      <c r="D27431" s="429">
        <v>3.48E-4</v>
      </c>
      <c r="E27431" s="429">
        <v>6.3963080000000003</v>
      </c>
      <c r="F27431" s="429">
        <v>45.224260000000001</v>
      </c>
    </row>
    <row r="27432" spans="1:6" x14ac:dyDescent="0.3">
      <c r="A27432" s="336">
        <v>90807</v>
      </c>
      <c r="B27432" s="2" t="s">
        <v>295</v>
      </c>
      <c r="C27432" s="429">
        <v>6.4344809999999999</v>
      </c>
      <c r="D27432" s="429">
        <v>3.5500000000000001E-4</v>
      </c>
      <c r="E27432" s="429">
        <v>6.434126</v>
      </c>
      <c r="F27432" s="429">
        <v>45.342462999999995</v>
      </c>
    </row>
    <row r="27433" spans="1:6" x14ac:dyDescent="0.3">
      <c r="A27433" s="336">
        <v>90808</v>
      </c>
      <c r="B27433" s="2" t="s">
        <v>295</v>
      </c>
      <c r="C27433" s="429">
        <v>6.4803119999999996</v>
      </c>
      <c r="D27433" s="429">
        <v>4.0700000000000003E-4</v>
      </c>
      <c r="E27433" s="429">
        <v>6.4799049999999996</v>
      </c>
      <c r="F27433" s="429">
        <v>45.660332000000004</v>
      </c>
    </row>
    <row r="27434" spans="1:6" x14ac:dyDescent="0.3">
      <c r="A27434" s="336">
        <v>90810</v>
      </c>
      <c r="B27434" s="2" t="s">
        <v>295</v>
      </c>
      <c r="C27434" s="429">
        <v>6.389958</v>
      </c>
      <c r="D27434" s="429">
        <v>3.2000000000000003E-4</v>
      </c>
      <c r="E27434" s="429">
        <v>6.3896379999999997</v>
      </c>
      <c r="F27434" s="429">
        <v>45.091383999999998</v>
      </c>
    </row>
    <row r="27435" spans="1:6" x14ac:dyDescent="0.3">
      <c r="A27435" s="336">
        <v>90813</v>
      </c>
      <c r="B27435" s="2" t="s">
        <v>295</v>
      </c>
      <c r="C27435" s="429">
        <v>6.3640780000000001</v>
      </c>
      <c r="D27435" s="429">
        <v>3.39E-4</v>
      </c>
      <c r="E27435" s="429">
        <v>6.3637389999999998</v>
      </c>
      <c r="F27435" s="429">
        <v>45.112013999999995</v>
      </c>
    </row>
    <row r="27436" spans="1:6" x14ac:dyDescent="0.3">
      <c r="A27436" s="336">
        <v>90814</v>
      </c>
      <c r="B27436" s="2" t="s">
        <v>295</v>
      </c>
      <c r="C27436" s="429">
        <v>6.3614540000000002</v>
      </c>
      <c r="D27436" s="429">
        <v>3.8499999999999998E-4</v>
      </c>
      <c r="E27436" s="429">
        <v>6.3610690000000005</v>
      </c>
      <c r="F27436" s="429">
        <v>45.289785000000002</v>
      </c>
    </row>
    <row r="27437" spans="1:6" x14ac:dyDescent="0.3">
      <c r="A27437" s="336">
        <v>90815</v>
      </c>
      <c r="B27437" s="2" t="s">
        <v>295</v>
      </c>
      <c r="C27437" s="429">
        <v>6.4210240000000001</v>
      </c>
      <c r="D27437" s="429">
        <v>4.0700000000000003E-4</v>
      </c>
      <c r="E27437" s="429">
        <v>6.420617</v>
      </c>
      <c r="F27437" s="429">
        <v>45.51944000000001</v>
      </c>
    </row>
    <row r="27438" spans="1:6" x14ac:dyDescent="0.3">
      <c r="A27438" s="336">
        <v>90822</v>
      </c>
      <c r="B27438" s="2" t="s">
        <v>295</v>
      </c>
      <c r="C27438" s="429">
        <v>6.3368799999999998</v>
      </c>
      <c r="D27438" s="429">
        <v>3.0699999999999998E-4</v>
      </c>
      <c r="E27438" s="429">
        <v>6.3365729999999996</v>
      </c>
      <c r="F27438" s="429">
        <v>44.936592000000005</v>
      </c>
    </row>
    <row r="27439" spans="1:6" x14ac:dyDescent="0.3">
      <c r="A27439" s="336">
        <v>90840</v>
      </c>
      <c r="B27439" s="2" t="s">
        <v>295</v>
      </c>
      <c r="C27439" s="429">
        <v>6.3952460000000002</v>
      </c>
      <c r="D27439" s="429">
        <v>4.0900000000000002E-4</v>
      </c>
      <c r="E27439" s="429">
        <v>6.3948369999999999</v>
      </c>
      <c r="F27439" s="429">
        <v>45.466046000000006</v>
      </c>
    </row>
    <row r="27440" spans="1:6" x14ac:dyDescent="0.3">
      <c r="A27440" s="336">
        <v>91001</v>
      </c>
      <c r="B27440" s="2" t="s">
        <v>295</v>
      </c>
      <c r="C27440" s="429">
        <v>7.3791190000000002</v>
      </c>
      <c r="D27440" s="429">
        <v>2.3159999999999999E-3</v>
      </c>
      <c r="E27440" s="429">
        <v>7.3768029999999998</v>
      </c>
      <c r="F27440" s="429">
        <v>44.919837000000001</v>
      </c>
    </row>
    <row r="27441" spans="1:6" x14ac:dyDescent="0.3">
      <c r="A27441" s="336">
        <v>91006</v>
      </c>
      <c r="B27441" s="2" t="s">
        <v>295</v>
      </c>
      <c r="C27441" s="429">
        <v>7.389437</v>
      </c>
      <c r="D27441" s="429">
        <v>2.0730000000000002E-3</v>
      </c>
      <c r="E27441" s="429">
        <v>7.3873639999999998</v>
      </c>
      <c r="F27441" s="429">
        <v>46.156700999999998</v>
      </c>
    </row>
    <row r="27442" spans="1:6" x14ac:dyDescent="0.3">
      <c r="A27442" s="336">
        <v>91007</v>
      </c>
      <c r="B27442" s="2" t="s">
        <v>295</v>
      </c>
      <c r="C27442" s="429">
        <v>7.3441450000000001</v>
      </c>
      <c r="D27442" s="429">
        <v>1.781E-3</v>
      </c>
      <c r="E27442" s="429">
        <v>7.3423639999999999</v>
      </c>
      <c r="F27442" s="429">
        <v>46.101841999999991</v>
      </c>
    </row>
    <row r="27443" spans="1:6" x14ac:dyDescent="0.3">
      <c r="A27443" s="336">
        <v>91008</v>
      </c>
      <c r="B27443" s="2" t="s">
        <v>295</v>
      </c>
      <c r="C27443" s="429">
        <v>7.5272199999999998</v>
      </c>
      <c r="D27443" s="429">
        <v>3.284E-3</v>
      </c>
      <c r="E27443" s="429">
        <v>7.523936</v>
      </c>
      <c r="F27443" s="429">
        <v>46.299919999999993</v>
      </c>
    </row>
    <row r="27444" spans="1:6" x14ac:dyDescent="0.3">
      <c r="A27444" s="336">
        <v>91010</v>
      </c>
      <c r="B27444" s="2" t="s">
        <v>295</v>
      </c>
      <c r="C27444" s="429">
        <v>7.5313439999999998</v>
      </c>
      <c r="D27444" s="429">
        <v>3.1029999999999999E-3</v>
      </c>
      <c r="E27444" s="429">
        <v>7.5282409999999995</v>
      </c>
      <c r="F27444" s="429">
        <v>46.521541999999997</v>
      </c>
    </row>
    <row r="27445" spans="1:6" x14ac:dyDescent="0.3">
      <c r="A27445" s="336">
        <v>91011</v>
      </c>
      <c r="B27445" s="2" t="s">
        <v>295</v>
      </c>
      <c r="C27445" s="429">
        <v>7.4857009999999997</v>
      </c>
      <c r="D27445" s="429">
        <v>3.2539999999999999E-3</v>
      </c>
      <c r="E27445" s="429">
        <v>7.4824469999999996</v>
      </c>
      <c r="F27445" s="429">
        <v>44.691236000000011</v>
      </c>
    </row>
    <row r="27446" spans="1:6" x14ac:dyDescent="0.3">
      <c r="A27446" s="336">
        <v>91016</v>
      </c>
      <c r="B27446" s="2" t="s">
        <v>295</v>
      </c>
      <c r="C27446" s="429">
        <v>7.5236359999999998</v>
      </c>
      <c r="D27446" s="429">
        <v>3.6020000000000002E-3</v>
      </c>
      <c r="E27446" s="429">
        <v>7.5200339999999999</v>
      </c>
      <c r="F27446" s="429">
        <v>46.006858999999992</v>
      </c>
    </row>
    <row r="27447" spans="1:6" x14ac:dyDescent="0.3">
      <c r="A27447" s="336">
        <v>91020</v>
      </c>
      <c r="B27447" s="2" t="s">
        <v>295</v>
      </c>
      <c r="C27447" s="429">
        <v>7.3501640000000004</v>
      </c>
      <c r="D27447" s="429">
        <v>1.191E-3</v>
      </c>
      <c r="E27447" s="429">
        <v>7.348973</v>
      </c>
      <c r="F27447" s="429">
        <v>45.087918999999985</v>
      </c>
    </row>
    <row r="27448" spans="1:6" x14ac:dyDescent="0.3">
      <c r="A27448" s="336">
        <v>91024</v>
      </c>
      <c r="B27448" s="2" t="s">
        <v>295</v>
      </c>
      <c r="C27448" s="429">
        <v>7.4199159999999997</v>
      </c>
      <c r="D27448" s="429">
        <v>2.8310000000000002E-3</v>
      </c>
      <c r="E27448" s="429">
        <v>7.4170850000000002</v>
      </c>
      <c r="F27448" s="429">
        <v>45.441554999999994</v>
      </c>
    </row>
    <row r="27449" spans="1:6" x14ac:dyDescent="0.3">
      <c r="A27449" s="336">
        <v>91030</v>
      </c>
      <c r="B27449" s="2" t="s">
        <v>295</v>
      </c>
      <c r="C27449" s="429">
        <v>7.1323080000000001</v>
      </c>
      <c r="D27449" s="429">
        <v>7.9100000000000004E-4</v>
      </c>
      <c r="E27449" s="429">
        <v>7.1315169999999997</v>
      </c>
      <c r="F27449" s="429">
        <v>45.923624999999994</v>
      </c>
    </row>
    <row r="27450" spans="1:6" x14ac:dyDescent="0.3">
      <c r="A27450" s="336">
        <v>91040</v>
      </c>
      <c r="B27450" s="2" t="s">
        <v>295</v>
      </c>
      <c r="C27450" s="429">
        <v>7.3806099999999999</v>
      </c>
      <c r="D27450" s="429">
        <v>9.5699999999999995E-4</v>
      </c>
      <c r="E27450" s="429">
        <v>7.3796530000000002</v>
      </c>
      <c r="F27450" s="429">
        <v>45.265940999999991</v>
      </c>
    </row>
    <row r="27451" spans="1:6" x14ac:dyDescent="0.3">
      <c r="A27451" s="336">
        <v>91042</v>
      </c>
      <c r="B27451" s="2" t="s">
        <v>295</v>
      </c>
      <c r="C27451" s="429">
        <v>7.5077129999999999</v>
      </c>
      <c r="D27451" s="429">
        <v>1.856E-3</v>
      </c>
      <c r="E27451" s="429">
        <v>7.5058569999999998</v>
      </c>
      <c r="F27451" s="429">
        <v>44.987984999999995</v>
      </c>
    </row>
    <row r="27452" spans="1:6" x14ac:dyDescent="0.3">
      <c r="A27452" s="336">
        <v>91101</v>
      </c>
      <c r="B27452" s="2" t="s">
        <v>295</v>
      </c>
      <c r="C27452" s="429">
        <v>7.2578880000000003</v>
      </c>
      <c r="D27452" s="429">
        <v>1.5120000000000001E-3</v>
      </c>
      <c r="E27452" s="429">
        <v>7.2563760000000004</v>
      </c>
      <c r="F27452" s="429">
        <v>45.511509000000004</v>
      </c>
    </row>
    <row r="27453" spans="1:6" x14ac:dyDescent="0.3">
      <c r="A27453" s="336">
        <v>91103</v>
      </c>
      <c r="B27453" s="2" t="s">
        <v>295</v>
      </c>
      <c r="C27453" s="429">
        <v>7.2794040000000004</v>
      </c>
      <c r="D27453" s="429">
        <v>1.572E-3</v>
      </c>
      <c r="E27453" s="429">
        <v>7.2778320000000001</v>
      </c>
      <c r="F27453" s="429">
        <v>45.290681000000006</v>
      </c>
    </row>
    <row r="27454" spans="1:6" x14ac:dyDescent="0.3">
      <c r="A27454" s="336">
        <v>91104</v>
      </c>
      <c r="B27454" s="2" t="s">
        <v>295</v>
      </c>
      <c r="C27454" s="429">
        <v>7.324738</v>
      </c>
      <c r="D27454" s="429">
        <v>2.0089999999999999E-3</v>
      </c>
      <c r="E27454" s="429">
        <v>7.3227289999999998</v>
      </c>
      <c r="F27454" s="429">
        <v>45.252409999999998</v>
      </c>
    </row>
    <row r="27455" spans="1:6" x14ac:dyDescent="0.3">
      <c r="A27455" s="336">
        <v>91105</v>
      </c>
      <c r="B27455" s="2" t="s">
        <v>295</v>
      </c>
      <c r="C27455" s="429">
        <v>7.199738</v>
      </c>
      <c r="D27455" s="429">
        <v>1.15E-3</v>
      </c>
      <c r="E27455" s="429">
        <v>7.198588</v>
      </c>
      <c r="F27455" s="429">
        <v>45.582011000000001</v>
      </c>
    </row>
    <row r="27456" spans="1:6" x14ac:dyDescent="0.3">
      <c r="A27456" s="336">
        <v>91106</v>
      </c>
      <c r="B27456" s="2" t="s">
        <v>295</v>
      </c>
      <c r="C27456" s="429">
        <v>7.2494449999999997</v>
      </c>
      <c r="D27456" s="429">
        <v>1.449E-3</v>
      </c>
      <c r="E27456" s="429">
        <v>7.2479959999999997</v>
      </c>
      <c r="F27456" s="429">
        <v>45.646530000000006</v>
      </c>
    </row>
    <row r="27457" spans="1:6" x14ac:dyDescent="0.3">
      <c r="A27457" s="336">
        <v>91107</v>
      </c>
      <c r="B27457" s="2" t="s">
        <v>295</v>
      </c>
      <c r="C27457" s="429">
        <v>7.3433169999999999</v>
      </c>
      <c r="D27457" s="429">
        <v>2.1719999999999999E-3</v>
      </c>
      <c r="E27457" s="429">
        <v>7.341145</v>
      </c>
      <c r="F27457" s="429">
        <v>45.390106000000003</v>
      </c>
    </row>
    <row r="27458" spans="1:6" x14ac:dyDescent="0.3">
      <c r="A27458" s="336">
        <v>91108</v>
      </c>
      <c r="B27458" s="2" t="s">
        <v>295</v>
      </c>
      <c r="C27458" s="429">
        <v>7.2237270000000002</v>
      </c>
      <c r="D27458" s="429">
        <v>1.191E-3</v>
      </c>
      <c r="E27458" s="429">
        <v>7.2225359999999998</v>
      </c>
      <c r="F27458" s="429">
        <v>45.917290999999999</v>
      </c>
    </row>
    <row r="27459" spans="1:6" x14ac:dyDescent="0.3">
      <c r="A27459" s="336">
        <v>91123</v>
      </c>
      <c r="B27459" s="2" t="s">
        <v>295</v>
      </c>
      <c r="C27459" s="429">
        <v>7.2082110000000004</v>
      </c>
      <c r="D27459" s="429">
        <v>1.207E-3</v>
      </c>
      <c r="E27459" s="429">
        <v>7.2070040000000004</v>
      </c>
      <c r="F27459" s="429">
        <v>45.577584999999992</v>
      </c>
    </row>
    <row r="27460" spans="1:6" x14ac:dyDescent="0.3">
      <c r="A27460" s="336">
        <v>91201</v>
      </c>
      <c r="B27460" s="2" t="s">
        <v>295</v>
      </c>
      <c r="C27460" s="429">
        <v>7.1079949999999998</v>
      </c>
      <c r="D27460" s="429">
        <v>6.2799999999999998E-4</v>
      </c>
      <c r="E27460" s="429">
        <v>7.107367</v>
      </c>
      <c r="F27460" s="429">
        <v>45.176953999999995</v>
      </c>
    </row>
    <row r="27461" spans="1:6" x14ac:dyDescent="0.3">
      <c r="A27461" s="336">
        <v>91202</v>
      </c>
      <c r="B27461" s="2" t="s">
        <v>295</v>
      </c>
      <c r="C27461" s="429">
        <v>7.1510559999999996</v>
      </c>
      <c r="D27461" s="429">
        <v>6.8499999999999995E-4</v>
      </c>
      <c r="E27461" s="429">
        <v>7.1503709999999998</v>
      </c>
      <c r="F27461" s="429">
        <v>45.256314000000003</v>
      </c>
    </row>
    <row r="27462" spans="1:6" x14ac:dyDescent="0.3">
      <c r="A27462" s="336">
        <v>91203</v>
      </c>
      <c r="B27462" s="2" t="s">
        <v>295</v>
      </c>
      <c r="C27462" s="429">
        <v>7.1065699999999996</v>
      </c>
      <c r="D27462" s="429">
        <v>6.2E-4</v>
      </c>
      <c r="E27462" s="429">
        <v>7.10595</v>
      </c>
      <c r="F27462" s="429">
        <v>45.327905999999999</v>
      </c>
    </row>
    <row r="27463" spans="1:6" x14ac:dyDescent="0.3">
      <c r="A27463" s="336">
        <v>91204</v>
      </c>
      <c r="B27463" s="2" t="s">
        <v>295</v>
      </c>
      <c r="C27463" s="429">
        <v>7.0529440000000001</v>
      </c>
      <c r="D27463" s="429">
        <v>5.4299999999999997E-4</v>
      </c>
      <c r="E27463" s="429">
        <v>7.0524009999999997</v>
      </c>
      <c r="F27463" s="429">
        <v>45.402726999999999</v>
      </c>
    </row>
    <row r="27464" spans="1:6" x14ac:dyDescent="0.3">
      <c r="A27464" s="336">
        <v>91205</v>
      </c>
      <c r="B27464" s="2" t="s">
        <v>295</v>
      </c>
      <c r="C27464" s="429">
        <v>7.0906820000000002</v>
      </c>
      <c r="D27464" s="429">
        <v>6.0300000000000002E-4</v>
      </c>
      <c r="E27464" s="429">
        <v>7.0900790000000002</v>
      </c>
      <c r="F27464" s="429">
        <v>45.473939999999999</v>
      </c>
    </row>
    <row r="27465" spans="1:6" x14ac:dyDescent="0.3">
      <c r="A27465" s="336">
        <v>91206</v>
      </c>
      <c r="B27465" s="2" t="s">
        <v>295</v>
      </c>
      <c r="C27465" s="429">
        <v>7.2043739999999996</v>
      </c>
      <c r="D27465" s="429">
        <v>1.0200000000000001E-3</v>
      </c>
      <c r="E27465" s="429">
        <v>7.203354</v>
      </c>
      <c r="F27465" s="429">
        <v>45.362740000000002</v>
      </c>
    </row>
    <row r="27466" spans="1:6" x14ac:dyDescent="0.3">
      <c r="A27466" s="336">
        <v>91207</v>
      </c>
      <c r="B27466" s="2" t="s">
        <v>295</v>
      </c>
      <c r="C27466" s="429">
        <v>7.2239060000000004</v>
      </c>
      <c r="D27466" s="429">
        <v>7.9799999999999999E-4</v>
      </c>
      <c r="E27466" s="429">
        <v>7.2231080000000008</v>
      </c>
      <c r="F27466" s="429">
        <v>45.243036999999994</v>
      </c>
    </row>
    <row r="27467" spans="1:6" x14ac:dyDescent="0.3">
      <c r="A27467" s="336">
        <v>91208</v>
      </c>
      <c r="B27467" s="2" t="s">
        <v>295</v>
      </c>
      <c r="C27467" s="429">
        <v>7.2894030000000001</v>
      </c>
      <c r="D27467" s="429">
        <v>1.0189999999999999E-3</v>
      </c>
      <c r="E27467" s="429">
        <v>7.2883839999999998</v>
      </c>
      <c r="F27467" s="429">
        <v>45.188927999999997</v>
      </c>
    </row>
    <row r="27468" spans="1:6" x14ac:dyDescent="0.3">
      <c r="A27468" s="336">
        <v>91214</v>
      </c>
      <c r="B27468" s="2" t="s">
        <v>295</v>
      </c>
      <c r="C27468" s="429">
        <v>7.41967</v>
      </c>
      <c r="D27468" s="429">
        <v>1.193E-3</v>
      </c>
      <c r="E27468" s="429">
        <v>7.4184770000000002</v>
      </c>
      <c r="F27468" s="429">
        <v>45.006663000000003</v>
      </c>
    </row>
    <row r="27469" spans="1:6" x14ac:dyDescent="0.3">
      <c r="A27469" s="336">
        <v>91301</v>
      </c>
      <c r="B27469" s="2" t="s">
        <v>295</v>
      </c>
      <c r="C27469" s="429">
        <v>6.2545950000000001</v>
      </c>
      <c r="D27469" s="429">
        <v>3.3399999999999999E-4</v>
      </c>
      <c r="E27469" s="429">
        <v>6.2542610000000005</v>
      </c>
      <c r="F27469" s="429">
        <v>39.993085000000008</v>
      </c>
    </row>
    <row r="27470" spans="1:6" x14ac:dyDescent="0.3">
      <c r="A27470" s="336">
        <v>91302</v>
      </c>
      <c r="B27470" s="2" t="s">
        <v>295</v>
      </c>
      <c r="C27470" s="429">
        <v>6.3394510000000004</v>
      </c>
      <c r="D27470" s="429">
        <v>3.7500000000000001E-4</v>
      </c>
      <c r="E27470" s="429">
        <v>6.3390760000000004</v>
      </c>
      <c r="F27470" s="429">
        <v>40.636495000000004</v>
      </c>
    </row>
    <row r="27471" spans="1:6" x14ac:dyDescent="0.3">
      <c r="A27471" s="336">
        <v>91303</v>
      </c>
      <c r="B27471" s="2" t="s">
        <v>295</v>
      </c>
      <c r="C27471" s="429">
        <v>6.6687620000000001</v>
      </c>
      <c r="D27471" s="429">
        <v>3.8000000000000002E-4</v>
      </c>
      <c r="E27471" s="429">
        <v>6.6683820000000003</v>
      </c>
      <c r="F27471" s="429">
        <v>42.196951999999996</v>
      </c>
    </row>
    <row r="27472" spans="1:6" x14ac:dyDescent="0.3">
      <c r="A27472" s="336">
        <v>91304</v>
      </c>
      <c r="B27472" s="2" t="s">
        <v>295</v>
      </c>
      <c r="C27472" s="429">
        <v>6.7008700000000001</v>
      </c>
      <c r="D27472" s="429">
        <v>3.5E-4</v>
      </c>
      <c r="E27472" s="429">
        <v>6.70052</v>
      </c>
      <c r="F27472" s="429">
        <v>42.166880999999997</v>
      </c>
    </row>
    <row r="27473" spans="1:6" x14ac:dyDescent="0.3">
      <c r="A27473" s="336">
        <v>91306</v>
      </c>
      <c r="B27473" s="2" t="s">
        <v>295</v>
      </c>
      <c r="C27473" s="429">
        <v>6.7420109999999998</v>
      </c>
      <c r="D27473" s="429">
        <v>3.79E-4</v>
      </c>
      <c r="E27473" s="429">
        <v>6.7416320000000001</v>
      </c>
      <c r="F27473" s="429">
        <v>42.642366999999986</v>
      </c>
    </row>
    <row r="27474" spans="1:6" x14ac:dyDescent="0.3">
      <c r="A27474" s="336">
        <v>91307</v>
      </c>
      <c r="B27474" s="2" t="s">
        <v>295</v>
      </c>
      <c r="C27474" s="429">
        <v>6.5806889999999996</v>
      </c>
      <c r="D27474" s="429">
        <v>3.3799999999999998E-4</v>
      </c>
      <c r="E27474" s="429">
        <v>6.5803509999999994</v>
      </c>
      <c r="F27474" s="429">
        <v>41.480820999999999</v>
      </c>
    </row>
    <row r="27475" spans="1:6" x14ac:dyDescent="0.3">
      <c r="A27475" s="336">
        <v>91311</v>
      </c>
      <c r="B27475" s="2" t="s">
        <v>295</v>
      </c>
      <c r="C27475" s="429">
        <v>6.9482840000000001</v>
      </c>
      <c r="D27475" s="429">
        <v>3.4000000000000002E-4</v>
      </c>
      <c r="E27475" s="429">
        <v>6.9479440000000006</v>
      </c>
      <c r="F27475" s="429">
        <v>43.354473000000006</v>
      </c>
    </row>
    <row r="27476" spans="1:6" x14ac:dyDescent="0.3">
      <c r="A27476" s="336">
        <v>91316</v>
      </c>
      <c r="B27476" s="2" t="s">
        <v>295</v>
      </c>
      <c r="C27476" s="429">
        <v>6.685416</v>
      </c>
      <c r="D27476" s="429">
        <v>3.5500000000000001E-4</v>
      </c>
      <c r="E27476" s="429">
        <v>6.6850610000000001</v>
      </c>
      <c r="F27476" s="429">
        <v>43.046148000000002</v>
      </c>
    </row>
    <row r="27477" spans="1:6" x14ac:dyDescent="0.3">
      <c r="A27477" s="336">
        <v>91320</v>
      </c>
      <c r="B27477" s="2" t="s">
        <v>295</v>
      </c>
      <c r="C27477" s="429">
        <v>5.8646560000000001</v>
      </c>
      <c r="D27477" s="429">
        <v>1.95E-4</v>
      </c>
      <c r="E27477" s="429">
        <v>5.8644610000000004</v>
      </c>
      <c r="F27477" s="429">
        <v>38.821861999999996</v>
      </c>
    </row>
    <row r="27478" spans="1:6" x14ac:dyDescent="0.3">
      <c r="A27478" s="336">
        <v>91321</v>
      </c>
      <c r="B27478" s="2" t="s">
        <v>295</v>
      </c>
      <c r="C27478" s="429">
        <v>7.4154340000000003</v>
      </c>
      <c r="D27478" s="429">
        <v>5.0600000000000005E-4</v>
      </c>
      <c r="E27478" s="429">
        <v>7.4149280000000006</v>
      </c>
      <c r="F27478" s="429">
        <v>45.623620999999993</v>
      </c>
    </row>
    <row r="27479" spans="1:6" x14ac:dyDescent="0.3">
      <c r="A27479" s="336">
        <v>91324</v>
      </c>
      <c r="B27479" s="2" t="s">
        <v>295</v>
      </c>
      <c r="C27479" s="429">
        <v>6.8636609999999996</v>
      </c>
      <c r="D27479" s="429">
        <v>3.5500000000000001E-4</v>
      </c>
      <c r="E27479" s="429">
        <v>6.8633059999999997</v>
      </c>
      <c r="F27479" s="429">
        <v>43.327383999999995</v>
      </c>
    </row>
    <row r="27480" spans="1:6" x14ac:dyDescent="0.3">
      <c r="A27480" s="336">
        <v>91325</v>
      </c>
      <c r="B27480" s="2" t="s">
        <v>295</v>
      </c>
      <c r="C27480" s="429">
        <v>6.9169619999999998</v>
      </c>
      <c r="D27480" s="429">
        <v>3.4099999999999999E-4</v>
      </c>
      <c r="E27480" s="429">
        <v>6.9166210000000001</v>
      </c>
      <c r="F27480" s="429">
        <v>43.80106700000001</v>
      </c>
    </row>
    <row r="27481" spans="1:6" x14ac:dyDescent="0.3">
      <c r="A27481" s="336">
        <v>91326</v>
      </c>
      <c r="B27481" s="2" t="s">
        <v>295</v>
      </c>
      <c r="C27481" s="429">
        <v>7.0034349999999996</v>
      </c>
      <c r="D27481" s="429">
        <v>3.5300000000000002E-4</v>
      </c>
      <c r="E27481" s="429">
        <v>7.003082</v>
      </c>
      <c r="F27481" s="429">
        <v>43.861911999999997</v>
      </c>
    </row>
    <row r="27482" spans="1:6" x14ac:dyDescent="0.3">
      <c r="A27482" s="336">
        <v>91330</v>
      </c>
      <c r="B27482" s="2" t="s">
        <v>295</v>
      </c>
      <c r="C27482" s="429">
        <v>6.9109920000000002</v>
      </c>
      <c r="D27482" s="429">
        <v>3.4299999999999999E-4</v>
      </c>
      <c r="E27482" s="429">
        <v>6.9106490000000003</v>
      </c>
      <c r="F27482" s="429">
        <v>43.694052999999997</v>
      </c>
    </row>
    <row r="27483" spans="1:6" x14ac:dyDescent="0.3">
      <c r="A27483" s="336">
        <v>91331</v>
      </c>
      <c r="B27483" s="2" t="s">
        <v>295</v>
      </c>
      <c r="C27483" s="429">
        <v>7.1399949999999999</v>
      </c>
      <c r="D27483" s="429">
        <v>3.4200000000000002E-4</v>
      </c>
      <c r="E27483" s="429">
        <v>7.139653</v>
      </c>
      <c r="F27483" s="429">
        <v>45.282046000000008</v>
      </c>
    </row>
    <row r="27484" spans="1:6" x14ac:dyDescent="0.3">
      <c r="A27484" s="336">
        <v>91335</v>
      </c>
      <c r="B27484" s="2" t="s">
        <v>295</v>
      </c>
      <c r="C27484" s="429">
        <v>6.764672</v>
      </c>
      <c r="D27484" s="429">
        <v>3.6299999999999999E-4</v>
      </c>
      <c r="E27484" s="429">
        <v>6.7643089999999999</v>
      </c>
      <c r="F27484" s="429">
        <v>43.051704999999998</v>
      </c>
    </row>
    <row r="27485" spans="1:6" x14ac:dyDescent="0.3">
      <c r="A27485" s="336">
        <v>91340</v>
      </c>
      <c r="B27485" s="2" t="s">
        <v>295</v>
      </c>
      <c r="C27485" s="429">
        <v>7.2267599999999996</v>
      </c>
      <c r="D27485" s="429">
        <v>3.88E-4</v>
      </c>
      <c r="E27485" s="429">
        <v>7.2263719999999996</v>
      </c>
      <c r="F27485" s="429">
        <v>45.391054000000004</v>
      </c>
    </row>
    <row r="27486" spans="1:6" x14ac:dyDescent="0.3">
      <c r="A27486" s="336">
        <v>91342</v>
      </c>
      <c r="B27486" s="2" t="s">
        <v>295</v>
      </c>
      <c r="C27486" s="429">
        <v>7.5672639999999998</v>
      </c>
      <c r="D27486" s="429">
        <v>1.9750000000000002E-3</v>
      </c>
      <c r="E27486" s="429">
        <v>7.5652889999999999</v>
      </c>
      <c r="F27486" s="429">
        <v>45.469350999999996</v>
      </c>
    </row>
    <row r="27487" spans="1:6" x14ac:dyDescent="0.3">
      <c r="A27487" s="336">
        <v>91343</v>
      </c>
      <c r="B27487" s="2" t="s">
        <v>295</v>
      </c>
      <c r="C27487" s="429">
        <v>6.9783169999999997</v>
      </c>
      <c r="D27487" s="429">
        <v>3.2400000000000001E-4</v>
      </c>
      <c r="E27487" s="429">
        <v>6.9779929999999997</v>
      </c>
      <c r="F27487" s="429">
        <v>44.334789999999991</v>
      </c>
    </row>
    <row r="27488" spans="1:6" x14ac:dyDescent="0.3">
      <c r="A27488" s="336">
        <v>91344</v>
      </c>
      <c r="B27488" s="2" t="s">
        <v>295</v>
      </c>
      <c r="C27488" s="429">
        <v>7.127688</v>
      </c>
      <c r="D27488" s="429">
        <v>3.7100000000000002E-4</v>
      </c>
      <c r="E27488" s="429">
        <v>7.1273169999999997</v>
      </c>
      <c r="F27488" s="429">
        <v>44.616569999999996</v>
      </c>
    </row>
    <row r="27489" spans="1:6" x14ac:dyDescent="0.3">
      <c r="A27489" s="336">
        <v>91345</v>
      </c>
      <c r="B27489" s="2" t="s">
        <v>295</v>
      </c>
      <c r="C27489" s="429">
        <v>7.106344</v>
      </c>
      <c r="D27489" s="429">
        <v>3.4299999999999999E-4</v>
      </c>
      <c r="E27489" s="429">
        <v>7.106001</v>
      </c>
      <c r="F27489" s="429">
        <v>44.873446999999999</v>
      </c>
    </row>
    <row r="27490" spans="1:6" x14ac:dyDescent="0.3">
      <c r="A27490" s="336">
        <v>91350</v>
      </c>
      <c r="B27490" s="2" t="s">
        <v>295</v>
      </c>
      <c r="C27490" s="429">
        <v>7.5757190000000003</v>
      </c>
      <c r="D27490" s="429">
        <v>4.8299999999999998E-4</v>
      </c>
      <c r="E27490" s="429">
        <v>7.5752360000000003</v>
      </c>
      <c r="F27490" s="429">
        <v>46.027932</v>
      </c>
    </row>
    <row r="27491" spans="1:6" x14ac:dyDescent="0.3">
      <c r="A27491" s="336">
        <v>91351</v>
      </c>
      <c r="B27491" s="2" t="s">
        <v>295</v>
      </c>
      <c r="C27491" s="429">
        <v>7.6727189999999998</v>
      </c>
      <c r="D27491" s="429">
        <v>6.1799999999999995E-4</v>
      </c>
      <c r="E27491" s="429">
        <v>7.6721009999999996</v>
      </c>
      <c r="F27491" s="429">
        <v>46.314260999999995</v>
      </c>
    </row>
    <row r="27492" spans="1:6" x14ac:dyDescent="0.3">
      <c r="A27492" s="336">
        <v>91352</v>
      </c>
      <c r="B27492" s="2" t="s">
        <v>295</v>
      </c>
      <c r="C27492" s="429">
        <v>7.1826359999999996</v>
      </c>
      <c r="D27492" s="429">
        <v>5.7200000000000003E-4</v>
      </c>
      <c r="E27492" s="429">
        <v>7.1820639999999996</v>
      </c>
      <c r="F27492" s="429">
        <v>45.165095000000001</v>
      </c>
    </row>
    <row r="27493" spans="1:6" x14ac:dyDescent="0.3">
      <c r="A27493" s="336">
        <v>91354</v>
      </c>
      <c r="B27493" s="2" t="s">
        <v>295</v>
      </c>
      <c r="C27493" s="429">
        <v>7.5935090000000001</v>
      </c>
      <c r="D27493" s="429">
        <v>4.1199999999999999E-4</v>
      </c>
      <c r="E27493" s="429">
        <v>7.5930970000000002</v>
      </c>
      <c r="F27493" s="429">
        <v>45.972161</v>
      </c>
    </row>
    <row r="27494" spans="1:6" x14ac:dyDescent="0.3">
      <c r="A27494" s="336">
        <v>91355</v>
      </c>
      <c r="B27494" s="2" t="s">
        <v>295</v>
      </c>
      <c r="C27494" s="429">
        <v>7.4291410000000004</v>
      </c>
      <c r="D27494" s="429">
        <v>3.28E-4</v>
      </c>
      <c r="E27494" s="429">
        <v>7.4288130000000008</v>
      </c>
      <c r="F27494" s="429">
        <v>45.352612000000001</v>
      </c>
    </row>
    <row r="27495" spans="1:6" x14ac:dyDescent="0.3">
      <c r="A27495" s="336">
        <v>91356</v>
      </c>
      <c r="B27495" s="2" t="s">
        <v>295</v>
      </c>
      <c r="C27495" s="429">
        <v>6.6077640000000004</v>
      </c>
      <c r="D27495" s="429">
        <v>3.86E-4</v>
      </c>
      <c r="E27495" s="429">
        <v>6.6073780000000006</v>
      </c>
      <c r="F27495" s="429">
        <v>42.405180000000001</v>
      </c>
    </row>
    <row r="27496" spans="1:6" x14ac:dyDescent="0.3">
      <c r="A27496" s="336">
        <v>91360</v>
      </c>
      <c r="B27496" s="2" t="s">
        <v>295</v>
      </c>
      <c r="C27496" s="429">
        <v>6.2733600000000003</v>
      </c>
      <c r="D27496" s="429">
        <v>1.9799999999999999E-4</v>
      </c>
      <c r="E27496" s="429">
        <v>6.2731620000000001</v>
      </c>
      <c r="F27496" s="429">
        <v>40.150180000000006</v>
      </c>
    </row>
    <row r="27497" spans="1:6" x14ac:dyDescent="0.3">
      <c r="A27497" s="336">
        <v>91361</v>
      </c>
      <c r="B27497" s="2" t="s">
        <v>295</v>
      </c>
      <c r="C27497" s="429">
        <v>6.0922210000000003</v>
      </c>
      <c r="D27497" s="429">
        <v>2.8499999999999999E-4</v>
      </c>
      <c r="E27497" s="429">
        <v>6.0919360000000005</v>
      </c>
      <c r="F27497" s="429">
        <v>39.072763999999992</v>
      </c>
    </row>
    <row r="27498" spans="1:6" x14ac:dyDescent="0.3">
      <c r="A27498" s="336">
        <v>91362</v>
      </c>
      <c r="B27498" s="2" t="s">
        <v>295</v>
      </c>
      <c r="C27498" s="429">
        <v>6.3200099999999999</v>
      </c>
      <c r="D27498" s="429">
        <v>2.63E-4</v>
      </c>
      <c r="E27498" s="429">
        <v>6.3197469999999996</v>
      </c>
      <c r="F27498" s="429">
        <v>40.190623000000002</v>
      </c>
    </row>
    <row r="27499" spans="1:6" x14ac:dyDescent="0.3">
      <c r="A27499" s="336">
        <v>91364</v>
      </c>
      <c r="B27499" s="2" t="s">
        <v>295</v>
      </c>
      <c r="C27499" s="429">
        <v>6.5499910000000003</v>
      </c>
      <c r="D27499" s="429">
        <v>4.0299999999999998E-4</v>
      </c>
      <c r="E27499" s="429">
        <v>6.549588</v>
      </c>
      <c r="F27499" s="429">
        <v>41.753388999999991</v>
      </c>
    </row>
    <row r="27500" spans="1:6" x14ac:dyDescent="0.3">
      <c r="A27500" s="336">
        <v>91367</v>
      </c>
      <c r="B27500" s="2" t="s">
        <v>295</v>
      </c>
      <c r="C27500" s="429">
        <v>6.5825009999999997</v>
      </c>
      <c r="D27500" s="429">
        <v>3.8200000000000002E-4</v>
      </c>
      <c r="E27500" s="429">
        <v>6.5821189999999996</v>
      </c>
      <c r="F27500" s="429">
        <v>41.799155999999996</v>
      </c>
    </row>
    <row r="27501" spans="1:6" x14ac:dyDescent="0.3">
      <c r="A27501" s="336">
        <v>91371</v>
      </c>
      <c r="B27501" s="2" t="s">
        <v>295</v>
      </c>
      <c r="C27501" s="429">
        <v>6.6569440000000002</v>
      </c>
      <c r="D27501" s="429">
        <v>3.9500000000000001E-4</v>
      </c>
      <c r="E27501" s="429">
        <v>6.656549</v>
      </c>
      <c r="F27501" s="429">
        <v>42.250889000000001</v>
      </c>
    </row>
    <row r="27502" spans="1:6" x14ac:dyDescent="0.3">
      <c r="A27502" s="336">
        <v>91377</v>
      </c>
      <c r="B27502" s="2" t="s">
        <v>295</v>
      </c>
      <c r="C27502" s="429">
        <v>6.3942860000000001</v>
      </c>
      <c r="D27502" s="429">
        <v>2.9999999999999997E-4</v>
      </c>
      <c r="E27502" s="429">
        <v>6.3939859999999999</v>
      </c>
      <c r="F27502" s="429">
        <v>40.469066999999995</v>
      </c>
    </row>
    <row r="27503" spans="1:6" x14ac:dyDescent="0.3">
      <c r="A27503" s="336">
        <v>91381</v>
      </c>
      <c r="B27503" s="2" t="s">
        <v>295</v>
      </c>
      <c r="C27503" s="429">
        <v>7.2326759999999997</v>
      </c>
      <c r="D27503" s="429">
        <v>3.1500000000000001E-4</v>
      </c>
      <c r="E27503" s="429">
        <v>7.232361</v>
      </c>
      <c r="F27503" s="429">
        <v>44.509886000000002</v>
      </c>
    </row>
    <row r="27504" spans="1:6" x14ac:dyDescent="0.3">
      <c r="A27504" s="336">
        <v>91384</v>
      </c>
      <c r="B27504" s="2" t="s">
        <v>295</v>
      </c>
      <c r="C27504" s="429">
        <v>7.6812880000000003</v>
      </c>
      <c r="D27504" s="429">
        <v>4.4000000000000002E-4</v>
      </c>
      <c r="E27504" s="429">
        <v>7.6808480000000001</v>
      </c>
      <c r="F27504" s="429">
        <v>44.994814999999996</v>
      </c>
    </row>
    <row r="27505" spans="1:6" x14ac:dyDescent="0.3">
      <c r="A27505" s="336">
        <v>91387</v>
      </c>
      <c r="B27505" s="2" t="s">
        <v>295</v>
      </c>
      <c r="C27505" s="429">
        <v>7.7166240000000004</v>
      </c>
      <c r="D27505" s="429">
        <v>8.25E-4</v>
      </c>
      <c r="E27505" s="429">
        <v>7.7157990000000005</v>
      </c>
      <c r="F27505" s="429">
        <v>46.436619</v>
      </c>
    </row>
    <row r="27506" spans="1:6" x14ac:dyDescent="0.3">
      <c r="A27506" s="336">
        <v>91390</v>
      </c>
      <c r="B27506" s="2" t="s">
        <v>295</v>
      </c>
      <c r="C27506" s="429">
        <v>7.938104</v>
      </c>
      <c r="D27506" s="429">
        <v>1.214E-3</v>
      </c>
      <c r="E27506" s="429">
        <v>7.93689</v>
      </c>
      <c r="F27506" s="429">
        <v>46.863000999999997</v>
      </c>
    </row>
    <row r="27507" spans="1:6" x14ac:dyDescent="0.3">
      <c r="A27507" s="336">
        <v>91401</v>
      </c>
      <c r="B27507" s="2" t="s">
        <v>295</v>
      </c>
      <c r="C27507" s="429">
        <v>6.8426790000000004</v>
      </c>
      <c r="D27507" s="429">
        <v>2.8800000000000001E-4</v>
      </c>
      <c r="E27507" s="429">
        <v>6.8423910000000001</v>
      </c>
      <c r="F27507" s="429">
        <v>44.519098000000007</v>
      </c>
    </row>
    <row r="27508" spans="1:6" x14ac:dyDescent="0.3">
      <c r="A27508" s="336">
        <v>91402</v>
      </c>
      <c r="B27508" s="2" t="s">
        <v>295</v>
      </c>
      <c r="C27508" s="429">
        <v>6.9863390000000001</v>
      </c>
      <c r="D27508" s="429">
        <v>3.0499999999999999E-4</v>
      </c>
      <c r="E27508" s="429">
        <v>6.9860340000000001</v>
      </c>
      <c r="F27508" s="429">
        <v>44.725917999999993</v>
      </c>
    </row>
    <row r="27509" spans="1:6" x14ac:dyDescent="0.3">
      <c r="A27509" s="336">
        <v>91403</v>
      </c>
      <c r="B27509" s="2" t="s">
        <v>295</v>
      </c>
      <c r="C27509" s="429">
        <v>6.6871260000000001</v>
      </c>
      <c r="D27509" s="429">
        <v>3.1100000000000002E-4</v>
      </c>
      <c r="E27509" s="429">
        <v>6.6868150000000002</v>
      </c>
      <c r="F27509" s="429">
        <v>43.708089999999999</v>
      </c>
    </row>
    <row r="27510" spans="1:6" x14ac:dyDescent="0.3">
      <c r="A27510" s="336">
        <v>91405</v>
      </c>
      <c r="B27510" s="2" t="s">
        <v>295</v>
      </c>
      <c r="C27510" s="429">
        <v>6.8977430000000002</v>
      </c>
      <c r="D27510" s="429">
        <v>3.0400000000000002E-4</v>
      </c>
      <c r="E27510" s="429">
        <v>6.8974390000000003</v>
      </c>
      <c r="F27510" s="429">
        <v>44.447408999999993</v>
      </c>
    </row>
    <row r="27511" spans="1:6" x14ac:dyDescent="0.3">
      <c r="A27511" s="336">
        <v>91406</v>
      </c>
      <c r="B27511" s="2" t="s">
        <v>295</v>
      </c>
      <c r="C27511" s="429">
        <v>6.8307960000000003</v>
      </c>
      <c r="D27511" s="429">
        <v>3.3100000000000002E-4</v>
      </c>
      <c r="E27511" s="429">
        <v>6.8304650000000002</v>
      </c>
      <c r="F27511" s="429">
        <v>43.801192000000007</v>
      </c>
    </row>
    <row r="27512" spans="1:6" x14ac:dyDescent="0.3">
      <c r="A27512" s="336">
        <v>91411</v>
      </c>
      <c r="B27512" s="2" t="s">
        <v>295</v>
      </c>
      <c r="C27512" s="429">
        <v>6.8016930000000002</v>
      </c>
      <c r="D27512" s="429">
        <v>3.0899999999999998E-4</v>
      </c>
      <c r="E27512" s="429">
        <v>6.8013840000000005</v>
      </c>
      <c r="F27512" s="429">
        <v>44.070431000000013</v>
      </c>
    </row>
    <row r="27513" spans="1:6" x14ac:dyDescent="0.3">
      <c r="A27513" s="336">
        <v>91423</v>
      </c>
      <c r="B27513" s="2" t="s">
        <v>295</v>
      </c>
      <c r="C27513" s="429">
        <v>6.7296849999999999</v>
      </c>
      <c r="D27513" s="429">
        <v>2.8200000000000002E-4</v>
      </c>
      <c r="E27513" s="429">
        <v>6.7294029999999996</v>
      </c>
      <c r="F27513" s="429">
        <v>44.238262999999996</v>
      </c>
    </row>
    <row r="27514" spans="1:6" x14ac:dyDescent="0.3">
      <c r="A27514" s="336">
        <v>91436</v>
      </c>
      <c r="B27514" s="2" t="s">
        <v>295</v>
      </c>
      <c r="C27514" s="429">
        <v>6.661861</v>
      </c>
      <c r="D27514" s="429">
        <v>3.39E-4</v>
      </c>
      <c r="E27514" s="429">
        <v>6.6615219999999997</v>
      </c>
      <c r="F27514" s="429">
        <v>43.229186999999996</v>
      </c>
    </row>
    <row r="27515" spans="1:6" x14ac:dyDescent="0.3">
      <c r="A27515" s="336">
        <v>91501</v>
      </c>
      <c r="B27515" s="2" t="s">
        <v>295</v>
      </c>
      <c r="C27515" s="429">
        <v>7.2035650000000002</v>
      </c>
      <c r="D27515" s="429">
        <v>7.2800000000000002E-4</v>
      </c>
      <c r="E27515" s="429">
        <v>7.2028370000000006</v>
      </c>
      <c r="F27515" s="429">
        <v>45.127753000000006</v>
      </c>
    </row>
    <row r="27516" spans="1:6" x14ac:dyDescent="0.3">
      <c r="A27516" s="336">
        <v>91502</v>
      </c>
      <c r="B27516" s="2" t="s">
        <v>295</v>
      </c>
      <c r="C27516" s="429">
        <v>7.088927</v>
      </c>
      <c r="D27516" s="429">
        <v>5.9599999999999996E-4</v>
      </c>
      <c r="E27516" s="429">
        <v>7.0883310000000002</v>
      </c>
      <c r="F27516" s="429">
        <v>45.107391000000014</v>
      </c>
    </row>
    <row r="27517" spans="1:6" x14ac:dyDescent="0.3">
      <c r="A27517" s="336">
        <v>91504</v>
      </c>
      <c r="B27517" s="2" t="s">
        <v>295</v>
      </c>
      <c r="C27517" s="429">
        <v>7.13781</v>
      </c>
      <c r="D27517" s="429">
        <v>6.1200000000000002E-4</v>
      </c>
      <c r="E27517" s="429">
        <v>7.1371979999999997</v>
      </c>
      <c r="F27517" s="429">
        <v>45.091395999999996</v>
      </c>
    </row>
    <row r="27518" spans="1:6" x14ac:dyDescent="0.3">
      <c r="A27518" s="336">
        <v>91505</v>
      </c>
      <c r="B27518" s="2" t="s">
        <v>295</v>
      </c>
      <c r="C27518" s="429">
        <v>7.0054309999999997</v>
      </c>
      <c r="D27518" s="429">
        <v>4.73E-4</v>
      </c>
      <c r="E27518" s="429">
        <v>7.0049579999999994</v>
      </c>
      <c r="F27518" s="429">
        <v>44.995119000000003</v>
      </c>
    </row>
    <row r="27519" spans="1:6" x14ac:dyDescent="0.3">
      <c r="A27519" s="336">
        <v>91506</v>
      </c>
      <c r="B27519" s="2" t="s">
        <v>295</v>
      </c>
      <c r="C27519" s="429">
        <v>7.0359559999999997</v>
      </c>
      <c r="D27519" s="429">
        <v>5.3200000000000003E-4</v>
      </c>
      <c r="E27519" s="429">
        <v>7.0354239999999999</v>
      </c>
      <c r="F27519" s="429">
        <v>45.056024000000008</v>
      </c>
    </row>
    <row r="27520" spans="1:6" x14ac:dyDescent="0.3">
      <c r="A27520" s="336">
        <v>91521</v>
      </c>
      <c r="B27520" s="2" t="s">
        <v>295</v>
      </c>
      <c r="C27520" s="429">
        <v>6.9812810000000001</v>
      </c>
      <c r="D27520" s="429">
        <v>4.8000000000000001E-4</v>
      </c>
      <c r="E27520" s="429">
        <v>6.9808010000000005</v>
      </c>
      <c r="F27520" s="429">
        <v>45.003121000000014</v>
      </c>
    </row>
    <row r="27521" spans="1:6" x14ac:dyDescent="0.3">
      <c r="A27521" s="336">
        <v>91522</v>
      </c>
      <c r="B27521" s="2" t="s">
        <v>295</v>
      </c>
      <c r="C27521" s="429">
        <v>6.9458729999999997</v>
      </c>
      <c r="D27521" s="429">
        <v>4.5199999999999998E-4</v>
      </c>
      <c r="E27521" s="429">
        <v>6.9454209999999996</v>
      </c>
      <c r="F27521" s="429">
        <v>44.983557000000005</v>
      </c>
    </row>
    <row r="27522" spans="1:6" x14ac:dyDescent="0.3">
      <c r="A27522" s="336">
        <v>91523</v>
      </c>
      <c r="B27522" s="2" t="s">
        <v>295</v>
      </c>
      <c r="C27522" s="429">
        <v>6.9458729999999997</v>
      </c>
      <c r="D27522" s="429">
        <v>4.5199999999999998E-4</v>
      </c>
      <c r="E27522" s="429">
        <v>6.9454209999999996</v>
      </c>
      <c r="F27522" s="429">
        <v>44.983557000000005</v>
      </c>
    </row>
    <row r="27523" spans="1:6" x14ac:dyDescent="0.3">
      <c r="A27523" s="336">
        <v>91601</v>
      </c>
      <c r="B27523" s="2" t="s">
        <v>295</v>
      </c>
      <c r="C27523" s="429">
        <v>6.9200379999999999</v>
      </c>
      <c r="D27523" s="429">
        <v>3.8699999999999997E-4</v>
      </c>
      <c r="E27523" s="429">
        <v>6.919651</v>
      </c>
      <c r="F27523" s="429">
        <v>44.867818999999997</v>
      </c>
    </row>
    <row r="27524" spans="1:6" x14ac:dyDescent="0.3">
      <c r="A27524" s="336">
        <v>91602</v>
      </c>
      <c r="B27524" s="2" t="s">
        <v>295</v>
      </c>
      <c r="C27524" s="429">
        <v>6.8709020000000001</v>
      </c>
      <c r="D27524" s="429">
        <v>3.7599999999999998E-4</v>
      </c>
      <c r="E27524" s="429">
        <v>6.8705259999999999</v>
      </c>
      <c r="F27524" s="429">
        <v>44.813091999999997</v>
      </c>
    </row>
    <row r="27525" spans="1:6" x14ac:dyDescent="0.3">
      <c r="A27525" s="336">
        <v>91604</v>
      </c>
      <c r="B27525" s="2" t="s">
        <v>295</v>
      </c>
      <c r="C27525" s="429">
        <v>6.7710530000000002</v>
      </c>
      <c r="D27525" s="429">
        <v>3.0299999999999999E-4</v>
      </c>
      <c r="E27525" s="429">
        <v>6.7707500000000005</v>
      </c>
      <c r="F27525" s="429">
        <v>44.60487599999999</v>
      </c>
    </row>
    <row r="27526" spans="1:6" x14ac:dyDescent="0.3">
      <c r="A27526" s="336">
        <v>91605</v>
      </c>
      <c r="B27526" s="2" t="s">
        <v>295</v>
      </c>
      <c r="C27526" s="429">
        <v>6.9974949999999998</v>
      </c>
      <c r="D27526" s="429">
        <v>3.3799999999999998E-4</v>
      </c>
      <c r="E27526" s="429">
        <v>6.9971569999999996</v>
      </c>
      <c r="F27526" s="429">
        <v>45.014782999999994</v>
      </c>
    </row>
    <row r="27527" spans="1:6" x14ac:dyDescent="0.3">
      <c r="A27527" s="336">
        <v>91606</v>
      </c>
      <c r="B27527" s="2" t="s">
        <v>295</v>
      </c>
      <c r="C27527" s="429">
        <v>6.9539799999999996</v>
      </c>
      <c r="D27527" s="429">
        <v>3.6600000000000001E-4</v>
      </c>
      <c r="E27527" s="429">
        <v>6.953614</v>
      </c>
      <c r="F27527" s="429">
        <v>44.924904999999995</v>
      </c>
    </row>
    <row r="27528" spans="1:6" x14ac:dyDescent="0.3">
      <c r="A27528" s="336">
        <v>91607</v>
      </c>
      <c r="B27528" s="2" t="s">
        <v>295</v>
      </c>
      <c r="C27528" s="429">
        <v>6.8521830000000001</v>
      </c>
      <c r="D27528" s="429">
        <v>3.0800000000000001E-4</v>
      </c>
      <c r="E27528" s="429">
        <v>6.8518749999999997</v>
      </c>
      <c r="F27528" s="429">
        <v>44.751082999999994</v>
      </c>
    </row>
    <row r="27529" spans="1:6" x14ac:dyDescent="0.3">
      <c r="A27529" s="336">
        <v>91608</v>
      </c>
      <c r="B27529" s="2" t="s">
        <v>295</v>
      </c>
      <c r="C27529" s="429">
        <v>6.8617270000000001</v>
      </c>
      <c r="D27529" s="429">
        <v>3.8400000000000001E-4</v>
      </c>
      <c r="E27529" s="429">
        <v>6.8613429999999997</v>
      </c>
      <c r="F27529" s="429">
        <v>44.853622000000001</v>
      </c>
    </row>
    <row r="27530" spans="1:6" x14ac:dyDescent="0.3">
      <c r="A27530" s="336">
        <v>91701</v>
      </c>
      <c r="B27530" s="2" t="s">
        <v>295</v>
      </c>
      <c r="C27530" s="429">
        <v>7.8706909999999999</v>
      </c>
      <c r="D27530" s="429">
        <v>2.9264999999999999E-2</v>
      </c>
      <c r="E27530" s="429">
        <v>7.8414260000000002</v>
      </c>
      <c r="F27530" s="429">
        <v>46.676811000000001</v>
      </c>
    </row>
    <row r="27531" spans="1:6" x14ac:dyDescent="0.3">
      <c r="A27531" s="336">
        <v>91702</v>
      </c>
      <c r="B27531" s="2" t="s">
        <v>295</v>
      </c>
      <c r="C27531" s="429">
        <v>7.584905</v>
      </c>
      <c r="D27531" s="429">
        <v>3.2959999999999999E-3</v>
      </c>
      <c r="E27531" s="429">
        <v>7.5816090000000003</v>
      </c>
      <c r="F27531" s="429">
        <v>46.877935000000015</v>
      </c>
    </row>
    <row r="27532" spans="1:6" x14ac:dyDescent="0.3">
      <c r="A27532" s="336">
        <v>91706</v>
      </c>
      <c r="B27532" s="2" t="s">
        <v>295</v>
      </c>
      <c r="C27532" s="429">
        <v>7.4210200000000004</v>
      </c>
      <c r="D27532" s="429">
        <v>1.3389999999999999E-3</v>
      </c>
      <c r="E27532" s="429">
        <v>7.4196810000000006</v>
      </c>
      <c r="F27532" s="429">
        <v>47.023127000000002</v>
      </c>
    </row>
    <row r="27533" spans="1:6" x14ac:dyDescent="0.3">
      <c r="A27533" s="336">
        <v>91708</v>
      </c>
      <c r="B27533" s="2" t="s">
        <v>295</v>
      </c>
      <c r="C27533" s="429">
        <v>7.5385809999999998</v>
      </c>
      <c r="D27533" s="429">
        <v>2.271E-3</v>
      </c>
      <c r="E27533" s="429">
        <v>7.5363099999999994</v>
      </c>
      <c r="F27533" s="429">
        <v>48.148209999999992</v>
      </c>
    </row>
    <row r="27534" spans="1:6" x14ac:dyDescent="0.3">
      <c r="A27534" s="336">
        <v>91709</v>
      </c>
      <c r="B27534" s="2" t="s">
        <v>295</v>
      </c>
      <c r="C27534" s="429">
        <v>7.396172</v>
      </c>
      <c r="D27534" s="429">
        <v>2.147E-3</v>
      </c>
      <c r="E27534" s="429">
        <v>7.3940250000000001</v>
      </c>
      <c r="F27534" s="429">
        <v>46.905551000000003</v>
      </c>
    </row>
    <row r="27535" spans="1:6" x14ac:dyDescent="0.3">
      <c r="A27535" s="336">
        <v>91710</v>
      </c>
      <c r="B27535" s="2" t="s">
        <v>295</v>
      </c>
      <c r="C27535" s="429">
        <v>7.6432339999999996</v>
      </c>
      <c r="D27535" s="429">
        <v>2.4359999999999998E-3</v>
      </c>
      <c r="E27535" s="429">
        <v>7.6407979999999993</v>
      </c>
      <c r="F27535" s="429">
        <v>47.945357999999999</v>
      </c>
    </row>
    <row r="27536" spans="1:6" x14ac:dyDescent="0.3">
      <c r="A27536" s="336">
        <v>91711</v>
      </c>
      <c r="B27536" s="2" t="s">
        <v>295</v>
      </c>
      <c r="C27536" s="429">
        <v>7.7857240000000001</v>
      </c>
      <c r="D27536" s="429">
        <v>1.2229E-2</v>
      </c>
      <c r="E27536" s="429">
        <v>7.7734950000000005</v>
      </c>
      <c r="F27536" s="429">
        <v>46.669269000000007</v>
      </c>
    </row>
    <row r="27537" spans="1:6" x14ac:dyDescent="0.3">
      <c r="A27537" s="336">
        <v>91722</v>
      </c>
      <c r="B27537" s="2" t="s">
        <v>295</v>
      </c>
      <c r="C27537" s="429">
        <v>7.5310990000000002</v>
      </c>
      <c r="D27537" s="429">
        <v>1.6670000000000001E-3</v>
      </c>
      <c r="E27537" s="429">
        <v>7.5294319999999999</v>
      </c>
      <c r="F27537" s="429">
        <v>47.330732999999995</v>
      </c>
    </row>
    <row r="27538" spans="1:6" x14ac:dyDescent="0.3">
      <c r="A27538" s="336">
        <v>91723</v>
      </c>
      <c r="B27538" s="2" t="s">
        <v>295</v>
      </c>
      <c r="C27538" s="429">
        <v>7.5405620000000004</v>
      </c>
      <c r="D27538" s="429">
        <v>1.2700000000000001E-3</v>
      </c>
      <c r="E27538" s="429">
        <v>7.5392920000000005</v>
      </c>
      <c r="F27538" s="429">
        <v>47.486472000000006</v>
      </c>
    </row>
    <row r="27539" spans="1:6" x14ac:dyDescent="0.3">
      <c r="A27539" s="336">
        <v>91724</v>
      </c>
      <c r="B27539" s="2" t="s">
        <v>295</v>
      </c>
      <c r="C27539" s="429">
        <v>7.568473</v>
      </c>
      <c r="D27539" s="429">
        <v>1.776E-3</v>
      </c>
      <c r="E27539" s="429">
        <v>7.5666969999999996</v>
      </c>
      <c r="F27539" s="429">
        <v>47.361802999999995</v>
      </c>
    </row>
    <row r="27540" spans="1:6" x14ac:dyDescent="0.3">
      <c r="A27540" s="336">
        <v>91730</v>
      </c>
      <c r="B27540" s="2" t="s">
        <v>295</v>
      </c>
      <c r="C27540" s="429">
        <v>8.0315119999999993</v>
      </c>
      <c r="D27540" s="429">
        <v>1.2007E-2</v>
      </c>
      <c r="E27540" s="429">
        <v>8.0195049999999988</v>
      </c>
      <c r="F27540" s="429">
        <v>49.116125999999994</v>
      </c>
    </row>
    <row r="27541" spans="1:6" x14ac:dyDescent="0.3">
      <c r="A27541" s="336">
        <v>91731</v>
      </c>
      <c r="B27541" s="2" t="s">
        <v>295</v>
      </c>
      <c r="C27541" s="429">
        <v>7.2467689999999996</v>
      </c>
      <c r="D27541" s="429">
        <v>5.7300000000000005E-4</v>
      </c>
      <c r="E27541" s="429">
        <v>7.2461959999999994</v>
      </c>
      <c r="F27541" s="429">
        <v>46.834786999999999</v>
      </c>
    </row>
    <row r="27542" spans="1:6" x14ac:dyDescent="0.3">
      <c r="A27542" s="336">
        <v>91732</v>
      </c>
      <c r="B27542" s="2" t="s">
        <v>295</v>
      </c>
      <c r="C27542" s="429">
        <v>7.276122</v>
      </c>
      <c r="D27542" s="429">
        <v>6.3299999999999999E-4</v>
      </c>
      <c r="E27542" s="429">
        <v>7.2754890000000003</v>
      </c>
      <c r="F27542" s="429">
        <v>46.945350000000005</v>
      </c>
    </row>
    <row r="27543" spans="1:6" x14ac:dyDescent="0.3">
      <c r="A27543" s="336">
        <v>91733</v>
      </c>
      <c r="B27543" s="2" t="s">
        <v>295</v>
      </c>
      <c r="C27543" s="429">
        <v>7.1387020000000003</v>
      </c>
      <c r="D27543" s="429">
        <v>4.8099999999999998E-4</v>
      </c>
      <c r="E27543" s="429">
        <v>7.1382210000000006</v>
      </c>
      <c r="F27543" s="429">
        <v>46.743655000000004</v>
      </c>
    </row>
    <row r="27544" spans="1:6" x14ac:dyDescent="0.3">
      <c r="A27544" s="336">
        <v>91737</v>
      </c>
      <c r="B27544" s="2" t="s">
        <v>295</v>
      </c>
      <c r="C27544" s="429">
        <v>7.8275670000000002</v>
      </c>
      <c r="D27544" s="429">
        <v>3.9539999999999999E-2</v>
      </c>
      <c r="E27544" s="429">
        <v>7.7880270000000005</v>
      </c>
      <c r="F27544" s="429">
        <v>45.77169</v>
      </c>
    </row>
    <row r="27545" spans="1:6" x14ac:dyDescent="0.3">
      <c r="A27545" s="336">
        <v>91739</v>
      </c>
      <c r="B27545" s="2" t="s">
        <v>295</v>
      </c>
      <c r="C27545" s="429">
        <v>8.0784020000000005</v>
      </c>
      <c r="D27545" s="429">
        <v>2.5513999999999998E-2</v>
      </c>
      <c r="E27545" s="429">
        <v>8.0528880000000012</v>
      </c>
      <c r="F27545" s="429">
        <v>48.578475000000012</v>
      </c>
    </row>
    <row r="27546" spans="1:6" x14ac:dyDescent="0.3">
      <c r="A27546" s="336">
        <v>91740</v>
      </c>
      <c r="B27546" s="2" t="s">
        <v>295</v>
      </c>
      <c r="C27546" s="429">
        <v>7.6267459999999998</v>
      </c>
      <c r="D27546" s="429">
        <v>3.9820000000000003E-3</v>
      </c>
      <c r="E27546" s="429">
        <v>7.6227640000000001</v>
      </c>
      <c r="F27546" s="429">
        <v>46.986838000000006</v>
      </c>
    </row>
    <row r="27547" spans="1:6" x14ac:dyDescent="0.3">
      <c r="A27547" s="336">
        <v>91741</v>
      </c>
      <c r="B27547" s="2" t="s">
        <v>295</v>
      </c>
      <c r="C27547" s="429">
        <v>7.6767180000000002</v>
      </c>
      <c r="D27547" s="429">
        <v>7.2979999999999998E-3</v>
      </c>
      <c r="E27547" s="429">
        <v>7.6694200000000006</v>
      </c>
      <c r="F27547" s="429">
        <v>46.42292599999999</v>
      </c>
    </row>
    <row r="27548" spans="1:6" x14ac:dyDescent="0.3">
      <c r="A27548" s="336">
        <v>91744</v>
      </c>
      <c r="B27548" s="2" t="s">
        <v>295</v>
      </c>
      <c r="C27548" s="429">
        <v>7.2905689999999996</v>
      </c>
      <c r="D27548" s="429">
        <v>7.3700000000000002E-4</v>
      </c>
      <c r="E27548" s="429">
        <v>7.2898319999999996</v>
      </c>
      <c r="F27548" s="429">
        <v>47.046365000000009</v>
      </c>
    </row>
    <row r="27549" spans="1:6" x14ac:dyDescent="0.3">
      <c r="A27549" s="336">
        <v>91745</v>
      </c>
      <c r="B27549" s="2" t="s">
        <v>295</v>
      </c>
      <c r="C27549" s="429">
        <v>7.1421279999999996</v>
      </c>
      <c r="D27549" s="429">
        <v>6.4899999999999995E-4</v>
      </c>
      <c r="E27549" s="429">
        <v>7.1414789999999995</v>
      </c>
      <c r="F27549" s="429">
        <v>46.769474000000002</v>
      </c>
    </row>
    <row r="27550" spans="1:6" x14ac:dyDescent="0.3">
      <c r="A27550" s="336">
        <v>91746</v>
      </c>
      <c r="B27550" s="2" t="s">
        <v>295</v>
      </c>
      <c r="C27550" s="429">
        <v>7.2468979999999998</v>
      </c>
      <c r="D27550" s="429">
        <v>6.1799999999999995E-4</v>
      </c>
      <c r="E27550" s="429">
        <v>7.2462799999999996</v>
      </c>
      <c r="F27550" s="429">
        <v>46.978520999999994</v>
      </c>
    </row>
    <row r="27551" spans="1:6" x14ac:dyDescent="0.3">
      <c r="A27551" s="336">
        <v>91748</v>
      </c>
      <c r="B27551" s="2" t="s">
        <v>295</v>
      </c>
      <c r="C27551" s="429">
        <v>7.1944470000000003</v>
      </c>
      <c r="D27551" s="429">
        <v>9.2800000000000001E-4</v>
      </c>
      <c r="E27551" s="429">
        <v>7.1935190000000002</v>
      </c>
      <c r="F27551" s="429">
        <v>46.695274000000005</v>
      </c>
    </row>
    <row r="27552" spans="1:6" x14ac:dyDescent="0.3">
      <c r="A27552" s="336">
        <v>91750</v>
      </c>
      <c r="B27552" s="2" t="s">
        <v>295</v>
      </c>
      <c r="C27552" s="429">
        <v>7.7408159999999997</v>
      </c>
      <c r="D27552" s="429">
        <v>9.9590000000000008E-3</v>
      </c>
      <c r="E27552" s="429">
        <v>7.7308569999999994</v>
      </c>
      <c r="F27552" s="429">
        <v>46.32148500000001</v>
      </c>
    </row>
    <row r="27553" spans="1:6" x14ac:dyDescent="0.3">
      <c r="A27553" s="336">
        <v>91752</v>
      </c>
      <c r="B27553" s="2" t="s">
        <v>295</v>
      </c>
      <c r="C27553" s="429">
        <v>7.905958</v>
      </c>
      <c r="D27553" s="429">
        <v>3.003E-3</v>
      </c>
      <c r="E27553" s="429">
        <v>7.9029550000000004</v>
      </c>
      <c r="F27553" s="429">
        <v>50.344879000000006</v>
      </c>
    </row>
    <row r="27554" spans="1:6" x14ac:dyDescent="0.3">
      <c r="A27554" s="336">
        <v>91754</v>
      </c>
      <c r="B27554" s="2" t="s">
        <v>295</v>
      </c>
      <c r="C27554" s="429">
        <v>6.9915890000000003</v>
      </c>
      <c r="D27554" s="429">
        <v>3.6600000000000001E-4</v>
      </c>
      <c r="E27554" s="429">
        <v>6.9912230000000006</v>
      </c>
      <c r="F27554" s="429">
        <v>46.226907999999995</v>
      </c>
    </row>
    <row r="27555" spans="1:6" x14ac:dyDescent="0.3">
      <c r="A27555" s="336">
        <v>91755</v>
      </c>
      <c r="B27555" s="2" t="s">
        <v>295</v>
      </c>
      <c r="C27555" s="429">
        <v>7.0363959999999999</v>
      </c>
      <c r="D27555" s="429">
        <v>3.9300000000000001E-4</v>
      </c>
      <c r="E27555" s="429">
        <v>7.036003</v>
      </c>
      <c r="F27555" s="429">
        <v>46.421112000000001</v>
      </c>
    </row>
    <row r="27556" spans="1:6" x14ac:dyDescent="0.3">
      <c r="A27556" s="336">
        <v>91759</v>
      </c>
      <c r="B27556" s="2" t="s">
        <v>295</v>
      </c>
      <c r="C27556" s="429">
        <v>7.7760049999999996</v>
      </c>
      <c r="D27556" s="429">
        <v>5.8165000000000001E-2</v>
      </c>
      <c r="E27556" s="429">
        <v>7.7178399999999998</v>
      </c>
      <c r="F27556" s="429">
        <v>43.906942000000001</v>
      </c>
    </row>
    <row r="27557" spans="1:6" x14ac:dyDescent="0.3">
      <c r="A27557" s="336">
        <v>91761</v>
      </c>
      <c r="B27557" s="2" t="s">
        <v>295</v>
      </c>
      <c r="C27557" s="429">
        <v>7.9061690000000002</v>
      </c>
      <c r="D27557" s="429">
        <v>2.872E-3</v>
      </c>
      <c r="E27557" s="429">
        <v>7.9032970000000002</v>
      </c>
      <c r="F27557" s="429">
        <v>49.608697999999997</v>
      </c>
    </row>
    <row r="27558" spans="1:6" x14ac:dyDescent="0.3">
      <c r="A27558" s="336">
        <v>91762</v>
      </c>
      <c r="B27558" s="2" t="s">
        <v>295</v>
      </c>
      <c r="C27558" s="429">
        <v>7.79758</v>
      </c>
      <c r="D27558" s="429">
        <v>2.6979999999999999E-3</v>
      </c>
      <c r="E27558" s="429">
        <v>7.7948820000000003</v>
      </c>
      <c r="F27558" s="429">
        <v>48.717262000000005</v>
      </c>
    </row>
    <row r="27559" spans="1:6" x14ac:dyDescent="0.3">
      <c r="A27559" s="336">
        <v>91763</v>
      </c>
      <c r="B27559" s="2" t="s">
        <v>295</v>
      </c>
      <c r="C27559" s="429">
        <v>7.8181659999999997</v>
      </c>
      <c r="D27559" s="429">
        <v>3.032E-3</v>
      </c>
      <c r="E27559" s="429">
        <v>7.8151339999999996</v>
      </c>
      <c r="F27559" s="429">
        <v>48.062651000000002</v>
      </c>
    </row>
    <row r="27560" spans="1:6" x14ac:dyDescent="0.3">
      <c r="A27560" s="336">
        <v>91764</v>
      </c>
      <c r="B27560" s="2" t="s">
        <v>295</v>
      </c>
      <c r="C27560" s="429">
        <v>8.0139019999999999</v>
      </c>
      <c r="D27560" s="429">
        <v>3.4910000000000002E-3</v>
      </c>
      <c r="E27560" s="429">
        <v>8.0104109999999995</v>
      </c>
      <c r="F27560" s="429">
        <v>49.637430000000009</v>
      </c>
    </row>
    <row r="27561" spans="1:6" x14ac:dyDescent="0.3">
      <c r="A27561" s="336">
        <v>91765</v>
      </c>
      <c r="B27561" s="2" t="s">
        <v>295</v>
      </c>
      <c r="C27561" s="429">
        <v>7.3615839999999997</v>
      </c>
      <c r="D27561" s="429">
        <v>1.6429999999999999E-3</v>
      </c>
      <c r="E27561" s="429">
        <v>7.3599410000000001</v>
      </c>
      <c r="F27561" s="429">
        <v>46.749742999999995</v>
      </c>
    </row>
    <row r="27562" spans="1:6" x14ac:dyDescent="0.3">
      <c r="A27562" s="336">
        <v>91766</v>
      </c>
      <c r="B27562" s="2" t="s">
        <v>295</v>
      </c>
      <c r="C27562" s="429">
        <v>7.623882</v>
      </c>
      <c r="D27562" s="429">
        <v>2.2650000000000001E-3</v>
      </c>
      <c r="E27562" s="429">
        <v>7.6216169999999996</v>
      </c>
      <c r="F27562" s="429">
        <v>47.200978999999997</v>
      </c>
    </row>
    <row r="27563" spans="1:6" x14ac:dyDescent="0.3">
      <c r="A27563" s="336">
        <v>91767</v>
      </c>
      <c r="B27563" s="2" t="s">
        <v>295</v>
      </c>
      <c r="C27563" s="429">
        <v>7.7577610000000004</v>
      </c>
      <c r="D27563" s="429">
        <v>3.3440000000000002E-3</v>
      </c>
      <c r="E27563" s="429">
        <v>7.7544170000000001</v>
      </c>
      <c r="F27563" s="429">
        <v>47.381436000000001</v>
      </c>
    </row>
    <row r="27564" spans="1:6" x14ac:dyDescent="0.3">
      <c r="A27564" s="336">
        <v>91768</v>
      </c>
      <c r="B27564" s="2" t="s">
        <v>295</v>
      </c>
      <c r="C27564" s="429">
        <v>7.6333089999999997</v>
      </c>
      <c r="D27564" s="429">
        <v>2.0999999999999999E-3</v>
      </c>
      <c r="E27564" s="429">
        <v>7.6312089999999992</v>
      </c>
      <c r="F27564" s="429">
        <v>47.272286999999999</v>
      </c>
    </row>
    <row r="27565" spans="1:6" x14ac:dyDescent="0.3">
      <c r="A27565" s="336">
        <v>91770</v>
      </c>
      <c r="B27565" s="2" t="s">
        <v>295</v>
      </c>
      <c r="C27565" s="429">
        <v>7.1335220000000001</v>
      </c>
      <c r="D27565" s="429">
        <v>4.3899999999999999E-4</v>
      </c>
      <c r="E27565" s="429">
        <v>7.1330830000000001</v>
      </c>
      <c r="F27565" s="429">
        <v>46.630498000000003</v>
      </c>
    </row>
    <row r="27566" spans="1:6" x14ac:dyDescent="0.3">
      <c r="A27566" s="336">
        <v>91773</v>
      </c>
      <c r="B27566" s="2" t="s">
        <v>295</v>
      </c>
      <c r="C27566" s="429">
        <v>7.670801</v>
      </c>
      <c r="D27566" s="429">
        <v>4.5710000000000004E-3</v>
      </c>
      <c r="E27566" s="429">
        <v>7.6662299999999997</v>
      </c>
      <c r="F27566" s="429">
        <v>47.002437</v>
      </c>
    </row>
    <row r="27567" spans="1:6" x14ac:dyDescent="0.3">
      <c r="A27567" s="336">
        <v>91775</v>
      </c>
      <c r="B27567" s="2" t="s">
        <v>295</v>
      </c>
      <c r="C27567" s="429">
        <v>7.243188</v>
      </c>
      <c r="D27567" s="429">
        <v>1.1640000000000001E-3</v>
      </c>
      <c r="E27567" s="429">
        <v>7.2420239999999998</v>
      </c>
      <c r="F27567" s="429">
        <v>46.112870999999998</v>
      </c>
    </row>
    <row r="27568" spans="1:6" x14ac:dyDescent="0.3">
      <c r="A27568" s="336">
        <v>91776</v>
      </c>
      <c r="B27568" s="2" t="s">
        <v>295</v>
      </c>
      <c r="C27568" s="429">
        <v>7.1793969999999998</v>
      </c>
      <c r="D27568" s="429">
        <v>6.1499999999999999E-4</v>
      </c>
      <c r="E27568" s="429">
        <v>7.178782</v>
      </c>
      <c r="F27568" s="429">
        <v>46.461544000000004</v>
      </c>
    </row>
    <row r="27569" spans="1:6" x14ac:dyDescent="0.3">
      <c r="A27569" s="336">
        <v>91780</v>
      </c>
      <c r="B27569" s="2" t="s">
        <v>295</v>
      </c>
      <c r="C27569" s="429">
        <v>7.2721539999999996</v>
      </c>
      <c r="D27569" s="429">
        <v>9.7300000000000002E-4</v>
      </c>
      <c r="E27569" s="429">
        <v>7.2711809999999995</v>
      </c>
      <c r="F27569" s="429">
        <v>46.512501</v>
      </c>
    </row>
    <row r="27570" spans="1:6" x14ac:dyDescent="0.3">
      <c r="A27570" s="336">
        <v>91784</v>
      </c>
      <c r="B27570" s="2" t="s">
        <v>295</v>
      </c>
      <c r="C27570" s="429">
        <v>7.8096579999999998</v>
      </c>
      <c r="D27570" s="429">
        <v>2.3344E-2</v>
      </c>
      <c r="E27570" s="429">
        <v>7.786314</v>
      </c>
      <c r="F27570" s="429">
        <v>46.316602000000003</v>
      </c>
    </row>
    <row r="27571" spans="1:6" x14ac:dyDescent="0.3">
      <c r="A27571" s="336">
        <v>91786</v>
      </c>
      <c r="B27571" s="2" t="s">
        <v>295</v>
      </c>
      <c r="C27571" s="429">
        <v>7.8793550000000003</v>
      </c>
      <c r="D27571" s="429">
        <v>1.0829E-2</v>
      </c>
      <c r="E27571" s="429">
        <v>7.8685260000000001</v>
      </c>
      <c r="F27571" s="429">
        <v>47.796547999999994</v>
      </c>
    </row>
    <row r="27572" spans="1:6" x14ac:dyDescent="0.3">
      <c r="A27572" s="336">
        <v>91789</v>
      </c>
      <c r="B27572" s="2" t="s">
        <v>295</v>
      </c>
      <c r="C27572" s="429">
        <v>7.4023849999999998</v>
      </c>
      <c r="D27572" s="429">
        <v>1.335E-3</v>
      </c>
      <c r="E27572" s="429">
        <v>7.4010499999999997</v>
      </c>
      <c r="F27572" s="429">
        <v>47.026528999999996</v>
      </c>
    </row>
    <row r="27573" spans="1:6" x14ac:dyDescent="0.3">
      <c r="A27573" s="336">
        <v>91790</v>
      </c>
      <c r="B27573" s="2" t="s">
        <v>295</v>
      </c>
      <c r="C27573" s="429">
        <v>7.4049319999999996</v>
      </c>
      <c r="D27573" s="429">
        <v>7.3700000000000002E-4</v>
      </c>
      <c r="E27573" s="429">
        <v>7.4041949999999996</v>
      </c>
      <c r="F27573" s="429">
        <v>47.325781000000006</v>
      </c>
    </row>
    <row r="27574" spans="1:6" x14ac:dyDescent="0.3">
      <c r="A27574" s="336">
        <v>91791</v>
      </c>
      <c r="B27574" s="2" t="s">
        <v>295</v>
      </c>
      <c r="C27574" s="429">
        <v>7.4578850000000001</v>
      </c>
      <c r="D27574" s="429">
        <v>9.5699999999999995E-4</v>
      </c>
      <c r="E27574" s="429">
        <v>7.4569280000000004</v>
      </c>
      <c r="F27574" s="429">
        <v>47.36974</v>
      </c>
    </row>
    <row r="27575" spans="1:6" x14ac:dyDescent="0.3">
      <c r="A27575" s="336">
        <v>91792</v>
      </c>
      <c r="B27575" s="2" t="s">
        <v>295</v>
      </c>
      <c r="C27575" s="429">
        <v>7.3436570000000003</v>
      </c>
      <c r="D27575" s="429">
        <v>9.19E-4</v>
      </c>
      <c r="E27575" s="429">
        <v>7.3427380000000007</v>
      </c>
      <c r="F27575" s="429">
        <v>47.090257000000001</v>
      </c>
    </row>
    <row r="27576" spans="1:6" x14ac:dyDescent="0.3">
      <c r="A27576" s="336">
        <v>91801</v>
      </c>
      <c r="B27576" s="2" t="s">
        <v>295</v>
      </c>
      <c r="C27576" s="429">
        <v>7.1253229999999999</v>
      </c>
      <c r="D27576" s="429">
        <v>5.53E-4</v>
      </c>
      <c r="E27576" s="429">
        <v>7.1247699999999998</v>
      </c>
      <c r="F27576" s="429">
        <v>46.283353000000005</v>
      </c>
    </row>
    <row r="27577" spans="1:6" x14ac:dyDescent="0.3">
      <c r="A27577" s="336">
        <v>91803</v>
      </c>
      <c r="B27577" s="2" t="s">
        <v>295</v>
      </c>
      <c r="C27577" s="429">
        <v>7.0524050000000003</v>
      </c>
      <c r="D27577" s="429">
        <v>3.7800000000000003E-4</v>
      </c>
      <c r="E27577" s="429">
        <v>7.0520269999999998</v>
      </c>
      <c r="F27577" s="429">
        <v>46.281123000000008</v>
      </c>
    </row>
    <row r="27578" spans="1:6" x14ac:dyDescent="0.3">
      <c r="A27578" s="336">
        <v>91901</v>
      </c>
      <c r="B27578" s="2" t="s">
        <v>295</v>
      </c>
      <c r="C27578" s="429">
        <v>6.7736619999999998</v>
      </c>
      <c r="D27578" s="429">
        <v>2.7295E-2</v>
      </c>
      <c r="E27578" s="429">
        <v>6.7463670000000002</v>
      </c>
      <c r="F27578" s="429">
        <v>41.541271999999992</v>
      </c>
    </row>
    <row r="27579" spans="1:6" x14ac:dyDescent="0.3">
      <c r="A27579" s="336">
        <v>91902</v>
      </c>
      <c r="B27579" s="2" t="s">
        <v>295</v>
      </c>
      <c r="C27579" s="429">
        <v>5.9786020000000004</v>
      </c>
      <c r="D27579" s="429">
        <v>3.6719999999999999E-3</v>
      </c>
      <c r="E27579" s="429">
        <v>5.9749300000000005</v>
      </c>
      <c r="F27579" s="429">
        <v>44.449199999999998</v>
      </c>
    </row>
    <row r="27580" spans="1:6" x14ac:dyDescent="0.3">
      <c r="A27580" s="336">
        <v>91905</v>
      </c>
      <c r="B27580" s="2" t="s">
        <v>295</v>
      </c>
      <c r="C27580" s="429">
        <v>7.5312950000000001</v>
      </c>
      <c r="D27580" s="429">
        <v>5.4158999999999999E-2</v>
      </c>
      <c r="E27580" s="429">
        <v>7.4771359999999998</v>
      </c>
      <c r="F27580" s="429">
        <v>48.962104999999994</v>
      </c>
    </row>
    <row r="27581" spans="1:6" x14ac:dyDescent="0.3">
      <c r="A27581" s="336">
        <v>91906</v>
      </c>
      <c r="B27581" s="2" t="s">
        <v>295</v>
      </c>
      <c r="C27581" s="429">
        <v>6.9164909999999997</v>
      </c>
      <c r="D27581" s="429">
        <v>5.3380999999999998E-2</v>
      </c>
      <c r="E27581" s="429">
        <v>6.8631099999999998</v>
      </c>
      <c r="F27581" s="429">
        <v>41.23579800000001</v>
      </c>
    </row>
    <row r="27582" spans="1:6" x14ac:dyDescent="0.3">
      <c r="A27582" s="336">
        <v>91910</v>
      </c>
      <c r="B27582" s="2" t="s">
        <v>295</v>
      </c>
      <c r="C27582" s="429">
        <v>5.7703329999999999</v>
      </c>
      <c r="D27582" s="429">
        <v>2.5699999999999998E-3</v>
      </c>
      <c r="E27582" s="429">
        <v>5.7677629999999995</v>
      </c>
      <c r="F27582" s="429">
        <v>44.228318999999992</v>
      </c>
    </row>
    <row r="27583" spans="1:6" x14ac:dyDescent="0.3">
      <c r="A27583" s="336">
        <v>91911</v>
      </c>
      <c r="B27583" s="2" t="s">
        <v>295</v>
      </c>
      <c r="C27583" s="429">
        <v>5.7449589999999997</v>
      </c>
      <c r="D27583" s="429">
        <v>2.5790000000000001E-3</v>
      </c>
      <c r="E27583" s="429">
        <v>5.7423799999999998</v>
      </c>
      <c r="F27583" s="429">
        <v>44.159386000000012</v>
      </c>
    </row>
    <row r="27584" spans="1:6" x14ac:dyDescent="0.3">
      <c r="A27584" s="336">
        <v>91913</v>
      </c>
      <c r="B27584" s="2" t="s">
        <v>295</v>
      </c>
      <c r="C27584" s="429">
        <v>5.9501010000000001</v>
      </c>
      <c r="D27584" s="429">
        <v>3.9789999999999999E-3</v>
      </c>
      <c r="E27584" s="429">
        <v>5.9461219999999999</v>
      </c>
      <c r="F27584" s="429">
        <v>44.268708000000004</v>
      </c>
    </row>
    <row r="27585" spans="1:6" x14ac:dyDescent="0.3">
      <c r="A27585" s="336">
        <v>91914</v>
      </c>
      <c r="B27585" s="2" t="s">
        <v>295</v>
      </c>
      <c r="C27585" s="429">
        <v>6.0581779999999998</v>
      </c>
      <c r="D27585" s="429">
        <v>4.5779999999999996E-3</v>
      </c>
      <c r="E27585" s="429">
        <v>6.0535999999999994</v>
      </c>
      <c r="F27585" s="429">
        <v>44.394850000000005</v>
      </c>
    </row>
    <row r="27586" spans="1:6" x14ac:dyDescent="0.3">
      <c r="A27586" s="336">
        <v>91915</v>
      </c>
      <c r="B27586" s="2" t="s">
        <v>295</v>
      </c>
      <c r="C27586" s="429">
        <v>5.9755200000000004</v>
      </c>
      <c r="D27586" s="429">
        <v>4.4270000000000004E-3</v>
      </c>
      <c r="E27586" s="429">
        <v>5.9710930000000007</v>
      </c>
      <c r="F27586" s="429">
        <v>44.189928999999999</v>
      </c>
    </row>
    <row r="27587" spans="1:6" x14ac:dyDescent="0.3">
      <c r="A27587" s="336">
        <v>91916</v>
      </c>
      <c r="B27587" s="2" t="s">
        <v>295</v>
      </c>
      <c r="C27587" s="429">
        <v>6.9318379999999999</v>
      </c>
      <c r="D27587" s="429">
        <v>4.5642000000000002E-2</v>
      </c>
      <c r="E27587" s="429">
        <v>6.886196</v>
      </c>
      <c r="F27587" s="429">
        <v>37.923573999999988</v>
      </c>
    </row>
    <row r="27588" spans="1:6" x14ac:dyDescent="0.3">
      <c r="A27588" s="336">
        <v>91917</v>
      </c>
      <c r="B27588" s="2" t="s">
        <v>295</v>
      </c>
      <c r="C27588" s="429">
        <v>6.3895520000000001</v>
      </c>
      <c r="D27588" s="429">
        <v>1.2163E-2</v>
      </c>
      <c r="E27588" s="429">
        <v>6.377389</v>
      </c>
      <c r="F27588" s="429">
        <v>42.891078</v>
      </c>
    </row>
    <row r="27589" spans="1:6" x14ac:dyDescent="0.3">
      <c r="A27589" s="336">
        <v>91932</v>
      </c>
      <c r="B27589" s="2" t="s">
        <v>295</v>
      </c>
      <c r="C27589" s="429">
        <v>5.6310320000000003</v>
      </c>
      <c r="D27589" s="429">
        <v>1.874E-3</v>
      </c>
      <c r="E27589" s="429">
        <v>5.6291580000000003</v>
      </c>
      <c r="F27589" s="429">
        <v>44.096894999999996</v>
      </c>
    </row>
    <row r="27590" spans="1:6" x14ac:dyDescent="0.3">
      <c r="A27590" s="336">
        <v>91934</v>
      </c>
      <c r="B27590" s="2" t="s">
        <v>295</v>
      </c>
      <c r="C27590" s="429">
        <v>7.6682350000000001</v>
      </c>
      <c r="D27590" s="429">
        <v>4.9725999999999999E-2</v>
      </c>
      <c r="E27590" s="429">
        <v>7.6185090000000004</v>
      </c>
      <c r="F27590" s="429">
        <v>52.865342999999996</v>
      </c>
    </row>
    <row r="27591" spans="1:6" x14ac:dyDescent="0.3">
      <c r="A27591" s="336">
        <v>91935</v>
      </c>
      <c r="B27591" s="2" t="s">
        <v>295</v>
      </c>
      <c r="C27591" s="429">
        <v>6.4313820000000002</v>
      </c>
      <c r="D27591" s="429">
        <v>1.3448E-2</v>
      </c>
      <c r="E27591" s="429">
        <v>6.4179339999999998</v>
      </c>
      <c r="F27591" s="429">
        <v>43.059314000000001</v>
      </c>
    </row>
    <row r="27592" spans="1:6" x14ac:dyDescent="0.3">
      <c r="A27592" s="336">
        <v>91941</v>
      </c>
      <c r="B27592" s="2" t="s">
        <v>295</v>
      </c>
      <c r="C27592" s="429">
        <v>6.135643</v>
      </c>
      <c r="D27592" s="429">
        <v>3.9389999999999998E-3</v>
      </c>
      <c r="E27592" s="429">
        <v>6.131704</v>
      </c>
      <c r="F27592" s="429">
        <v>44.759736999999994</v>
      </c>
    </row>
    <row r="27593" spans="1:6" x14ac:dyDescent="0.3">
      <c r="A27593" s="336">
        <v>91942</v>
      </c>
      <c r="B27593" s="2" t="s">
        <v>295</v>
      </c>
      <c r="C27593" s="429">
        <v>6.14419</v>
      </c>
      <c r="D27593" s="429">
        <v>3.7789999999999998E-3</v>
      </c>
      <c r="E27593" s="429">
        <v>6.1404110000000003</v>
      </c>
      <c r="F27593" s="429">
        <v>44.722121999999992</v>
      </c>
    </row>
    <row r="27594" spans="1:6" x14ac:dyDescent="0.3">
      <c r="A27594" s="336">
        <v>91945</v>
      </c>
      <c r="B27594" s="2" t="s">
        <v>295</v>
      </c>
      <c r="C27594" s="429">
        <v>6.0130699999999999</v>
      </c>
      <c r="D27594" s="429">
        <v>3.173E-3</v>
      </c>
      <c r="E27594" s="429">
        <v>6.0098969999999996</v>
      </c>
      <c r="F27594" s="429">
        <v>44.661324</v>
      </c>
    </row>
    <row r="27595" spans="1:6" x14ac:dyDescent="0.3">
      <c r="A27595" s="336">
        <v>91950</v>
      </c>
      <c r="B27595" s="2" t="s">
        <v>295</v>
      </c>
      <c r="C27595" s="429">
        <v>5.8011590000000002</v>
      </c>
      <c r="D27595" s="429">
        <v>2.1389999999999998E-3</v>
      </c>
      <c r="E27595" s="429">
        <v>5.7990200000000005</v>
      </c>
      <c r="F27595" s="429">
        <v>44.397754000000006</v>
      </c>
    </row>
    <row r="27596" spans="1:6" x14ac:dyDescent="0.3">
      <c r="A27596" s="336">
        <v>91962</v>
      </c>
      <c r="B27596" s="2" t="s">
        <v>295</v>
      </c>
      <c r="C27596" s="429">
        <v>7.0857400000000004</v>
      </c>
      <c r="D27596" s="429">
        <v>6.3561999999999994E-2</v>
      </c>
      <c r="E27596" s="429">
        <v>7.0221780000000003</v>
      </c>
      <c r="F27596" s="429">
        <v>39.631487999999997</v>
      </c>
    </row>
    <row r="27597" spans="1:6" x14ac:dyDescent="0.3">
      <c r="A27597" s="336">
        <v>91963</v>
      </c>
      <c r="B27597" s="2" t="s">
        <v>295</v>
      </c>
      <c r="C27597" s="429">
        <v>6.7414069999999997</v>
      </c>
      <c r="D27597" s="429">
        <v>3.7448000000000002E-2</v>
      </c>
      <c r="E27597" s="429">
        <v>6.7039589999999993</v>
      </c>
      <c r="F27597" s="429">
        <v>42.040833000000006</v>
      </c>
    </row>
    <row r="27598" spans="1:6" x14ac:dyDescent="0.3">
      <c r="A27598" s="336">
        <v>91977</v>
      </c>
      <c r="B27598" s="2" t="s">
        <v>295</v>
      </c>
      <c r="C27598" s="429">
        <v>6.0842409999999996</v>
      </c>
      <c r="D27598" s="429">
        <v>3.9249999999999997E-3</v>
      </c>
      <c r="E27598" s="429">
        <v>6.0803159999999998</v>
      </c>
      <c r="F27598" s="429">
        <v>44.670501999999999</v>
      </c>
    </row>
    <row r="27599" spans="1:6" x14ac:dyDescent="0.3">
      <c r="A27599" s="336">
        <v>91978</v>
      </c>
      <c r="B27599" s="2" t="s">
        <v>295</v>
      </c>
      <c r="C27599" s="429">
        <v>6.1764530000000004</v>
      </c>
      <c r="D27599" s="429">
        <v>5.0280000000000004E-3</v>
      </c>
      <c r="E27599" s="429">
        <v>6.1714250000000002</v>
      </c>
      <c r="F27599" s="429">
        <v>44.627552999999992</v>
      </c>
    </row>
    <row r="27600" spans="1:6" x14ac:dyDescent="0.3">
      <c r="A27600" s="336">
        <v>91980</v>
      </c>
      <c r="B27600" s="2" t="s">
        <v>295</v>
      </c>
      <c r="C27600" s="429">
        <v>6.6319220000000003</v>
      </c>
      <c r="D27600" s="429">
        <v>2.7531E-2</v>
      </c>
      <c r="E27600" s="429">
        <v>6.6043910000000006</v>
      </c>
      <c r="F27600" s="429">
        <v>42.690450000000006</v>
      </c>
    </row>
    <row r="27601" spans="1:6" x14ac:dyDescent="0.3">
      <c r="A27601" s="336">
        <v>92003</v>
      </c>
      <c r="B27601" s="2" t="s">
        <v>295</v>
      </c>
      <c r="C27601" s="429">
        <v>6.7145820000000001</v>
      </c>
      <c r="D27601" s="429">
        <v>3.3089999999999999E-3</v>
      </c>
      <c r="E27601" s="429">
        <v>6.7112730000000003</v>
      </c>
      <c r="F27601" s="429">
        <v>46.140774999999998</v>
      </c>
    </row>
    <row r="27602" spans="1:6" x14ac:dyDescent="0.3">
      <c r="A27602" s="336">
        <v>92004</v>
      </c>
      <c r="B27602" s="2" t="s">
        <v>295</v>
      </c>
      <c r="C27602" s="429">
        <v>8.8820239999999995</v>
      </c>
      <c r="D27602" s="429">
        <v>4.3368999999999998E-2</v>
      </c>
      <c r="E27602" s="429">
        <v>8.8386549999999993</v>
      </c>
      <c r="F27602" s="429">
        <v>61.325732000000002</v>
      </c>
    </row>
    <row r="27603" spans="1:6" x14ac:dyDescent="0.3">
      <c r="A27603" s="336">
        <v>92007</v>
      </c>
      <c r="B27603" s="2" t="s">
        <v>295</v>
      </c>
      <c r="C27603" s="429">
        <v>6.2001429999999997</v>
      </c>
      <c r="D27603" s="429">
        <v>1.0529999999999999E-3</v>
      </c>
      <c r="E27603" s="429">
        <v>6.19909</v>
      </c>
      <c r="F27603" s="429">
        <v>44.538005999999996</v>
      </c>
    </row>
    <row r="27604" spans="1:6" x14ac:dyDescent="0.3">
      <c r="A27604" s="336">
        <v>92008</v>
      </c>
      <c r="B27604" s="2" t="s">
        <v>295</v>
      </c>
      <c r="C27604" s="429">
        <v>6.2110779999999997</v>
      </c>
      <c r="D27604" s="429">
        <v>1.062E-3</v>
      </c>
      <c r="E27604" s="429">
        <v>6.2100159999999995</v>
      </c>
      <c r="F27604" s="429">
        <v>44.614551000000006</v>
      </c>
    </row>
    <row r="27605" spans="1:6" x14ac:dyDescent="0.3">
      <c r="A27605" s="336">
        <v>92009</v>
      </c>
      <c r="B27605" s="2" t="s">
        <v>295</v>
      </c>
      <c r="C27605" s="429">
        <v>6.233066</v>
      </c>
      <c r="D27605" s="429">
        <v>1.119E-3</v>
      </c>
      <c r="E27605" s="429">
        <v>6.2319469999999999</v>
      </c>
      <c r="F27605" s="429">
        <v>44.626038999999992</v>
      </c>
    </row>
    <row r="27606" spans="1:6" x14ac:dyDescent="0.3">
      <c r="A27606" s="336">
        <v>92010</v>
      </c>
      <c r="B27606" s="2" t="s">
        <v>295</v>
      </c>
      <c r="C27606" s="429">
        <v>6.3155859999999997</v>
      </c>
      <c r="D27606" s="429">
        <v>1.1150000000000001E-3</v>
      </c>
      <c r="E27606" s="429">
        <v>6.3144709999999993</v>
      </c>
      <c r="F27606" s="429">
        <v>45.051758999999983</v>
      </c>
    </row>
    <row r="27607" spans="1:6" x14ac:dyDescent="0.3">
      <c r="A27607" s="336">
        <v>92011</v>
      </c>
      <c r="B27607" s="2" t="s">
        <v>295</v>
      </c>
      <c r="C27607" s="429">
        <v>6.2037129999999996</v>
      </c>
      <c r="D27607" s="429">
        <v>1.052E-3</v>
      </c>
      <c r="E27607" s="429">
        <v>6.202661</v>
      </c>
      <c r="F27607" s="429">
        <v>44.545115000000003</v>
      </c>
    </row>
    <row r="27608" spans="1:6" x14ac:dyDescent="0.3">
      <c r="A27608" s="336">
        <v>92014</v>
      </c>
      <c r="B27608" s="2" t="s">
        <v>295</v>
      </c>
      <c r="C27608" s="429">
        <v>6.0166029999999999</v>
      </c>
      <c r="D27608" s="429">
        <v>1.2650000000000001E-3</v>
      </c>
      <c r="E27608" s="429">
        <v>6.0153379999999999</v>
      </c>
      <c r="F27608" s="429">
        <v>44.152440999999996</v>
      </c>
    </row>
    <row r="27609" spans="1:6" x14ac:dyDescent="0.3">
      <c r="A27609" s="336">
        <v>92019</v>
      </c>
      <c r="B27609" s="2" t="s">
        <v>295</v>
      </c>
      <c r="C27609" s="429">
        <v>6.4368350000000003</v>
      </c>
      <c r="D27609" s="429">
        <v>9.1079999999999998E-3</v>
      </c>
      <c r="E27609" s="429">
        <v>6.427727</v>
      </c>
      <c r="F27609" s="429">
        <v>44.287981000000002</v>
      </c>
    </row>
    <row r="27610" spans="1:6" x14ac:dyDescent="0.3">
      <c r="A27610" s="336">
        <v>92020</v>
      </c>
      <c r="B27610" s="2" t="s">
        <v>295</v>
      </c>
      <c r="C27610" s="429">
        <v>6.2680819999999997</v>
      </c>
      <c r="D27610" s="429">
        <v>4.8679999999999999E-3</v>
      </c>
      <c r="E27610" s="429">
        <v>6.2632139999999996</v>
      </c>
      <c r="F27610" s="429">
        <v>44.784058999999999</v>
      </c>
    </row>
    <row r="27611" spans="1:6" x14ac:dyDescent="0.3">
      <c r="A27611" s="336">
        <v>92021</v>
      </c>
      <c r="B27611" s="2" t="s">
        <v>295</v>
      </c>
      <c r="C27611" s="429">
        <v>6.5589409999999999</v>
      </c>
      <c r="D27611" s="429">
        <v>1.0454E-2</v>
      </c>
      <c r="E27611" s="429">
        <v>6.5484869999999997</v>
      </c>
      <c r="F27611" s="429">
        <v>44.350155000000001</v>
      </c>
    </row>
    <row r="27612" spans="1:6" x14ac:dyDescent="0.3">
      <c r="A27612" s="336">
        <v>92024</v>
      </c>
      <c r="B27612" s="2" t="s">
        <v>295</v>
      </c>
      <c r="C27612" s="429">
        <v>6.2096809999999998</v>
      </c>
      <c r="D27612" s="429">
        <v>1.1249999999999999E-3</v>
      </c>
      <c r="E27612" s="429">
        <v>6.2085559999999997</v>
      </c>
      <c r="F27612" s="429">
        <v>44.531751999999997</v>
      </c>
    </row>
    <row r="27613" spans="1:6" x14ac:dyDescent="0.3">
      <c r="A27613" s="336">
        <v>92025</v>
      </c>
      <c r="B27613" s="2" t="s">
        <v>295</v>
      </c>
      <c r="C27613" s="429">
        <v>6.6845559999999997</v>
      </c>
      <c r="D27613" s="429">
        <v>5.0429999999999997E-3</v>
      </c>
      <c r="E27613" s="429">
        <v>6.679513</v>
      </c>
      <c r="F27613" s="429">
        <v>44.930763999999996</v>
      </c>
    </row>
    <row r="27614" spans="1:6" x14ac:dyDescent="0.3">
      <c r="A27614" s="336">
        <v>92026</v>
      </c>
      <c r="B27614" s="2" t="s">
        <v>295</v>
      </c>
      <c r="C27614" s="429">
        <v>6.7459449999999999</v>
      </c>
      <c r="D27614" s="429">
        <v>4.4070000000000003E-3</v>
      </c>
      <c r="E27614" s="429">
        <v>6.7415380000000003</v>
      </c>
      <c r="F27614" s="429">
        <v>45.524689000000002</v>
      </c>
    </row>
    <row r="27615" spans="1:6" x14ac:dyDescent="0.3">
      <c r="A27615" s="336">
        <v>92027</v>
      </c>
      <c r="B27615" s="2" t="s">
        <v>295</v>
      </c>
      <c r="C27615" s="429">
        <v>6.8421719999999997</v>
      </c>
      <c r="D27615" s="429">
        <v>9.8910000000000005E-3</v>
      </c>
      <c r="E27615" s="429">
        <v>6.832281</v>
      </c>
      <c r="F27615" s="429">
        <v>44.73455899999999</v>
      </c>
    </row>
    <row r="27616" spans="1:6" x14ac:dyDescent="0.3">
      <c r="A27616" s="336">
        <v>92028</v>
      </c>
      <c r="B27616" s="2" t="s">
        <v>295</v>
      </c>
      <c r="C27616" s="429">
        <v>6.8453869999999997</v>
      </c>
      <c r="D27616" s="429">
        <v>5.9620000000000003E-3</v>
      </c>
      <c r="E27616" s="429">
        <v>6.8394249999999994</v>
      </c>
      <c r="F27616" s="429">
        <v>45.569293999999999</v>
      </c>
    </row>
    <row r="27617" spans="1:6" x14ac:dyDescent="0.3">
      <c r="A27617" s="336">
        <v>92029</v>
      </c>
      <c r="B27617" s="2" t="s">
        <v>295</v>
      </c>
      <c r="C27617" s="429">
        <v>6.4549589999999997</v>
      </c>
      <c r="D27617" s="429">
        <v>1.977E-3</v>
      </c>
      <c r="E27617" s="429">
        <v>6.4529819999999996</v>
      </c>
      <c r="F27617" s="429">
        <v>44.766807</v>
      </c>
    </row>
    <row r="27618" spans="1:6" x14ac:dyDescent="0.3">
      <c r="A27618" s="336">
        <v>92036</v>
      </c>
      <c r="B27618" s="2" t="s">
        <v>295</v>
      </c>
      <c r="C27618" s="429">
        <v>7.7967029999999999</v>
      </c>
      <c r="D27618" s="429">
        <v>4.7697999999999997E-2</v>
      </c>
      <c r="E27618" s="429">
        <v>7.7490050000000004</v>
      </c>
      <c r="F27618" s="429">
        <v>49.512532999999998</v>
      </c>
    </row>
    <row r="27619" spans="1:6" x14ac:dyDescent="0.3">
      <c r="A27619" s="336">
        <v>92037</v>
      </c>
      <c r="B27619" s="2" t="s">
        <v>295</v>
      </c>
      <c r="C27619" s="429">
        <v>5.7690039999999998</v>
      </c>
      <c r="D27619" s="429">
        <v>1.2359999999999999E-3</v>
      </c>
      <c r="E27619" s="429">
        <v>5.7677680000000002</v>
      </c>
      <c r="F27619" s="429">
        <v>43.604030999999999</v>
      </c>
    </row>
    <row r="27620" spans="1:6" x14ac:dyDescent="0.3">
      <c r="A27620" s="336">
        <v>92040</v>
      </c>
      <c r="B27620" s="2" t="s">
        <v>295</v>
      </c>
      <c r="C27620" s="429">
        <v>6.6567449999999999</v>
      </c>
      <c r="D27620" s="429">
        <v>1.0788000000000001E-2</v>
      </c>
      <c r="E27620" s="429">
        <v>6.6459570000000001</v>
      </c>
      <c r="F27620" s="429">
        <v>44.574391999999996</v>
      </c>
    </row>
    <row r="27621" spans="1:6" x14ac:dyDescent="0.3">
      <c r="A27621" s="336">
        <v>92054</v>
      </c>
      <c r="B27621" s="2" t="s">
        <v>295</v>
      </c>
      <c r="C27621" s="429">
        <v>6.2024429999999997</v>
      </c>
      <c r="D27621" s="429">
        <v>1.083E-3</v>
      </c>
      <c r="E27621" s="429">
        <v>6.2013599999999993</v>
      </c>
      <c r="F27621" s="429">
        <v>44.712816999999994</v>
      </c>
    </row>
    <row r="27622" spans="1:6" x14ac:dyDescent="0.3">
      <c r="A27622" s="336">
        <v>92055</v>
      </c>
      <c r="B27622" s="2" t="s">
        <v>295</v>
      </c>
      <c r="C27622" s="429">
        <v>6.480315</v>
      </c>
      <c r="D27622" s="429">
        <v>4.0249999999999999E-3</v>
      </c>
      <c r="E27622" s="429">
        <v>6.4762899999999997</v>
      </c>
      <c r="F27622" s="429">
        <v>43.792688000000005</v>
      </c>
    </row>
    <row r="27623" spans="1:6" x14ac:dyDescent="0.3">
      <c r="A27623" s="336">
        <v>92056</v>
      </c>
      <c r="B27623" s="2" t="s">
        <v>295</v>
      </c>
      <c r="C27623" s="429">
        <v>6.5213020000000004</v>
      </c>
      <c r="D27623" s="429">
        <v>1.2229999999999999E-3</v>
      </c>
      <c r="E27623" s="429">
        <v>6.520079</v>
      </c>
      <c r="F27623" s="429">
        <v>45.996586999999998</v>
      </c>
    </row>
    <row r="27624" spans="1:6" x14ac:dyDescent="0.3">
      <c r="A27624" s="336">
        <v>92057</v>
      </c>
      <c r="B27624" s="2" t="s">
        <v>295</v>
      </c>
      <c r="C27624" s="429">
        <v>6.5103799999999996</v>
      </c>
      <c r="D27624" s="429">
        <v>1.407E-3</v>
      </c>
      <c r="E27624" s="429">
        <v>6.5089729999999992</v>
      </c>
      <c r="F27624" s="429">
        <v>45.870558000000003</v>
      </c>
    </row>
    <row r="27625" spans="1:6" x14ac:dyDescent="0.3">
      <c r="A27625" s="336">
        <v>92058</v>
      </c>
      <c r="B27625" s="2" t="s">
        <v>295</v>
      </c>
      <c r="C27625" s="429">
        <v>6.347124</v>
      </c>
      <c r="D27625" s="429">
        <v>1.7099999999999999E-3</v>
      </c>
      <c r="E27625" s="429">
        <v>6.3454139999999999</v>
      </c>
      <c r="F27625" s="429">
        <v>44.952403000000004</v>
      </c>
    </row>
    <row r="27626" spans="1:6" x14ac:dyDescent="0.3">
      <c r="A27626" s="336">
        <v>92059</v>
      </c>
      <c r="B27626" s="2" t="s">
        <v>295</v>
      </c>
      <c r="C27626" s="429">
        <v>7.1879049999999998</v>
      </c>
      <c r="D27626" s="429">
        <v>2.6346999999999999E-2</v>
      </c>
      <c r="E27626" s="429">
        <v>7.1615579999999994</v>
      </c>
      <c r="F27626" s="429">
        <v>44.265651999999996</v>
      </c>
    </row>
    <row r="27627" spans="1:6" x14ac:dyDescent="0.3">
      <c r="A27627" s="336">
        <v>92061</v>
      </c>
      <c r="B27627" s="2" t="s">
        <v>295</v>
      </c>
      <c r="C27627" s="429">
        <v>7.1105799999999997</v>
      </c>
      <c r="D27627" s="429">
        <v>2.7694E-2</v>
      </c>
      <c r="E27627" s="429">
        <v>7.0828859999999993</v>
      </c>
      <c r="F27627" s="429">
        <v>43.190809000000016</v>
      </c>
    </row>
    <row r="27628" spans="1:6" x14ac:dyDescent="0.3">
      <c r="A27628" s="336">
        <v>92064</v>
      </c>
      <c r="B27628" s="2" t="s">
        <v>295</v>
      </c>
      <c r="C27628" s="429">
        <v>6.5064960000000003</v>
      </c>
      <c r="D27628" s="429">
        <v>4.7159999999999997E-3</v>
      </c>
      <c r="E27628" s="429">
        <v>6.5017800000000001</v>
      </c>
      <c r="F27628" s="429">
        <v>44.742189999999994</v>
      </c>
    </row>
    <row r="27629" spans="1:6" x14ac:dyDescent="0.3">
      <c r="A27629" s="336">
        <v>92065</v>
      </c>
      <c r="B27629" s="2" t="s">
        <v>295</v>
      </c>
      <c r="C27629" s="429">
        <v>6.9166040000000004</v>
      </c>
      <c r="D27629" s="429">
        <v>1.8356000000000001E-2</v>
      </c>
      <c r="E27629" s="429">
        <v>6.8982480000000006</v>
      </c>
      <c r="F27629" s="429">
        <v>44.277569</v>
      </c>
    </row>
    <row r="27630" spans="1:6" x14ac:dyDescent="0.3">
      <c r="A27630" s="336">
        <v>92066</v>
      </c>
      <c r="B27630" s="2" t="s">
        <v>295</v>
      </c>
      <c r="C27630" s="429">
        <v>7.5667879999999998</v>
      </c>
      <c r="D27630" s="429">
        <v>7.6751E-2</v>
      </c>
      <c r="E27630" s="429">
        <v>7.4900370000000001</v>
      </c>
      <c r="F27630" s="429">
        <v>42.203591000000003</v>
      </c>
    </row>
    <row r="27631" spans="1:6" x14ac:dyDescent="0.3">
      <c r="A27631" s="336">
        <v>92067</v>
      </c>
      <c r="B27631" s="2" t="s">
        <v>295</v>
      </c>
      <c r="C27631" s="429">
        <v>6.1982020000000002</v>
      </c>
      <c r="D27631" s="429">
        <v>1.457E-3</v>
      </c>
      <c r="E27631" s="429">
        <v>6.1967449999999999</v>
      </c>
      <c r="F27631" s="429">
        <v>44.437458000000007</v>
      </c>
    </row>
    <row r="27632" spans="1:6" x14ac:dyDescent="0.3">
      <c r="A27632" s="336">
        <v>92069</v>
      </c>
      <c r="B27632" s="2" t="s">
        <v>295</v>
      </c>
      <c r="C27632" s="429">
        <v>6.5792469999999996</v>
      </c>
      <c r="D27632" s="429">
        <v>2.833E-3</v>
      </c>
      <c r="E27632" s="429">
        <v>6.5764139999999998</v>
      </c>
      <c r="F27632" s="429">
        <v>45.31304200000001</v>
      </c>
    </row>
    <row r="27633" spans="1:6" x14ac:dyDescent="0.3">
      <c r="A27633" s="336">
        <v>92070</v>
      </c>
      <c r="B27633" s="2" t="s">
        <v>295</v>
      </c>
      <c r="C27633" s="429">
        <v>7.1441439999999998</v>
      </c>
      <c r="D27633" s="429">
        <v>4.2582000000000002E-2</v>
      </c>
      <c r="E27633" s="429">
        <v>7.1015619999999995</v>
      </c>
      <c r="F27633" s="429">
        <v>41.897068999999988</v>
      </c>
    </row>
    <row r="27634" spans="1:6" x14ac:dyDescent="0.3">
      <c r="A27634" s="336">
        <v>92071</v>
      </c>
      <c r="B27634" s="2" t="s">
        <v>295</v>
      </c>
      <c r="C27634" s="429">
        <v>6.2950749999999998</v>
      </c>
      <c r="D27634" s="429">
        <v>4.2909999999999997E-3</v>
      </c>
      <c r="E27634" s="429">
        <v>6.2907839999999995</v>
      </c>
      <c r="F27634" s="429">
        <v>44.661475999999993</v>
      </c>
    </row>
    <row r="27635" spans="1:6" x14ac:dyDescent="0.3">
      <c r="A27635" s="336">
        <v>92075</v>
      </c>
      <c r="B27635" s="2" t="s">
        <v>295</v>
      </c>
      <c r="C27635" s="429">
        <v>6.0301819999999999</v>
      </c>
      <c r="D27635" s="429">
        <v>1.0820000000000001E-3</v>
      </c>
      <c r="E27635" s="429">
        <v>6.0290999999999997</v>
      </c>
      <c r="F27635" s="429">
        <v>44.209419000000004</v>
      </c>
    </row>
    <row r="27636" spans="1:6" x14ac:dyDescent="0.3">
      <c r="A27636" s="336">
        <v>92078</v>
      </c>
      <c r="B27636" s="2" t="s">
        <v>295</v>
      </c>
      <c r="C27636" s="429">
        <v>6.4089790000000004</v>
      </c>
      <c r="D27636" s="429">
        <v>1.784E-3</v>
      </c>
      <c r="E27636" s="429">
        <v>6.4071950000000006</v>
      </c>
      <c r="F27636" s="429">
        <v>44.929581999999996</v>
      </c>
    </row>
    <row r="27637" spans="1:6" x14ac:dyDescent="0.3">
      <c r="A27637" s="336">
        <v>92081</v>
      </c>
      <c r="B27637" s="2" t="s">
        <v>295</v>
      </c>
      <c r="C27637" s="429">
        <v>6.414682</v>
      </c>
      <c r="D27637" s="429">
        <v>1.32E-3</v>
      </c>
      <c r="E27637" s="429">
        <v>6.4133620000000002</v>
      </c>
      <c r="F27637" s="429">
        <v>45.403311000000002</v>
      </c>
    </row>
    <row r="27638" spans="1:6" x14ac:dyDescent="0.3">
      <c r="A27638" s="336">
        <v>92082</v>
      </c>
      <c r="B27638" s="2" t="s">
        <v>295</v>
      </c>
      <c r="C27638" s="429">
        <v>6.9790539999999996</v>
      </c>
      <c r="D27638" s="429">
        <v>1.5247E-2</v>
      </c>
      <c r="E27638" s="429">
        <v>6.9638070000000001</v>
      </c>
      <c r="F27638" s="429">
        <v>44.560465000000001</v>
      </c>
    </row>
    <row r="27639" spans="1:6" x14ac:dyDescent="0.3">
      <c r="A27639" s="336">
        <v>92083</v>
      </c>
      <c r="B27639" s="2" t="s">
        <v>295</v>
      </c>
      <c r="C27639" s="429">
        <v>6.5072720000000004</v>
      </c>
      <c r="D27639" s="429">
        <v>1.3669999999999999E-3</v>
      </c>
      <c r="E27639" s="429">
        <v>6.5059050000000003</v>
      </c>
      <c r="F27639" s="429">
        <v>45.835797999999997</v>
      </c>
    </row>
    <row r="27640" spans="1:6" x14ac:dyDescent="0.3">
      <c r="A27640" s="336">
        <v>92084</v>
      </c>
      <c r="B27640" s="2" t="s">
        <v>295</v>
      </c>
      <c r="C27640" s="429">
        <v>6.5753839999999997</v>
      </c>
      <c r="D27640" s="429">
        <v>2.2889999999999998E-3</v>
      </c>
      <c r="E27640" s="429">
        <v>6.5730949999999995</v>
      </c>
      <c r="F27640" s="429">
        <v>45.737864999999999</v>
      </c>
    </row>
    <row r="27641" spans="1:6" x14ac:dyDescent="0.3">
      <c r="A27641" s="336">
        <v>92086</v>
      </c>
      <c r="B27641" s="2" t="s">
        <v>295</v>
      </c>
      <c r="C27641" s="429">
        <v>7.3718000000000004</v>
      </c>
      <c r="D27641" s="429">
        <v>6.6018999999999994E-2</v>
      </c>
      <c r="E27641" s="429">
        <v>7.3057810000000005</v>
      </c>
      <c r="F27641" s="429">
        <v>41.121231000000002</v>
      </c>
    </row>
    <row r="27642" spans="1:6" x14ac:dyDescent="0.3">
      <c r="A27642" s="336">
        <v>92091</v>
      </c>
      <c r="B27642" s="2" t="s">
        <v>295</v>
      </c>
      <c r="C27642" s="429">
        <v>6.1892950000000004</v>
      </c>
      <c r="D27642" s="429">
        <v>1.3389999999999999E-3</v>
      </c>
      <c r="E27642" s="429">
        <v>6.1879560000000007</v>
      </c>
      <c r="F27642" s="429">
        <v>44.440171999999997</v>
      </c>
    </row>
    <row r="27643" spans="1:6" x14ac:dyDescent="0.3">
      <c r="A27643" s="336">
        <v>92096</v>
      </c>
      <c r="B27643" s="2" t="s">
        <v>295</v>
      </c>
      <c r="C27643" s="429">
        <v>6.4950720000000004</v>
      </c>
      <c r="D27643" s="429">
        <v>2.2769999999999999E-3</v>
      </c>
      <c r="E27643" s="429">
        <v>6.4927950000000001</v>
      </c>
      <c r="F27643" s="429">
        <v>45.020074999999999</v>
      </c>
    </row>
    <row r="27644" spans="1:6" x14ac:dyDescent="0.3">
      <c r="A27644" s="336">
        <v>92101</v>
      </c>
      <c r="B27644" s="2" t="s">
        <v>295</v>
      </c>
      <c r="C27644" s="429">
        <v>5.755763</v>
      </c>
      <c r="D27644" s="429">
        <v>1.8289999999999999E-3</v>
      </c>
      <c r="E27644" s="429">
        <v>5.7539340000000001</v>
      </c>
      <c r="F27644" s="429">
        <v>43.873635</v>
      </c>
    </row>
    <row r="27645" spans="1:6" x14ac:dyDescent="0.3">
      <c r="A27645" s="336">
        <v>92102</v>
      </c>
      <c r="B27645" s="2" t="s">
        <v>295</v>
      </c>
      <c r="C27645" s="429">
        <v>5.9368270000000001</v>
      </c>
      <c r="D27645" s="429">
        <v>2.2720000000000001E-3</v>
      </c>
      <c r="E27645" s="429">
        <v>5.9345550000000005</v>
      </c>
      <c r="F27645" s="429">
        <v>44.655563000000001</v>
      </c>
    </row>
    <row r="27646" spans="1:6" x14ac:dyDescent="0.3">
      <c r="A27646" s="336">
        <v>92103</v>
      </c>
      <c r="B27646" s="2" t="s">
        <v>295</v>
      </c>
      <c r="C27646" s="429">
        <v>5.7683850000000003</v>
      </c>
      <c r="D27646" s="429">
        <v>1.877E-3</v>
      </c>
      <c r="E27646" s="429">
        <v>5.766508</v>
      </c>
      <c r="F27646" s="429">
        <v>43.914609999999989</v>
      </c>
    </row>
    <row r="27647" spans="1:6" x14ac:dyDescent="0.3">
      <c r="A27647" s="336">
        <v>92104</v>
      </c>
      <c r="B27647" s="2" t="s">
        <v>295</v>
      </c>
      <c r="C27647" s="429">
        <v>5.8902020000000004</v>
      </c>
      <c r="D27647" s="429">
        <v>2.1580000000000002E-3</v>
      </c>
      <c r="E27647" s="429">
        <v>5.8880440000000007</v>
      </c>
      <c r="F27647" s="429">
        <v>44.443772000000003</v>
      </c>
    </row>
    <row r="27648" spans="1:6" x14ac:dyDescent="0.3">
      <c r="A27648" s="336">
        <v>92105</v>
      </c>
      <c r="B27648" s="2" t="s">
        <v>295</v>
      </c>
      <c r="C27648" s="429">
        <v>5.9299090000000003</v>
      </c>
      <c r="D27648" s="429">
        <v>2.287E-3</v>
      </c>
      <c r="E27648" s="429">
        <v>5.9276220000000004</v>
      </c>
      <c r="F27648" s="429">
        <v>44.616810999999998</v>
      </c>
    </row>
    <row r="27649" spans="1:6" x14ac:dyDescent="0.3">
      <c r="A27649" s="336">
        <v>92106</v>
      </c>
      <c r="B27649" s="2" t="s">
        <v>295</v>
      </c>
      <c r="C27649" s="429">
        <v>5.560041</v>
      </c>
      <c r="D27649" s="429">
        <v>1.389E-3</v>
      </c>
      <c r="E27649" s="429">
        <v>5.5586520000000004</v>
      </c>
      <c r="F27649" s="429">
        <v>43.027175</v>
      </c>
    </row>
    <row r="27650" spans="1:6" x14ac:dyDescent="0.3">
      <c r="A27650" s="336">
        <v>92107</v>
      </c>
      <c r="B27650" s="2" t="s">
        <v>295</v>
      </c>
      <c r="C27650" s="429">
        <v>5.5685099999999998</v>
      </c>
      <c r="D27650" s="429">
        <v>1.3990000000000001E-3</v>
      </c>
      <c r="E27650" s="429">
        <v>5.5671109999999997</v>
      </c>
      <c r="F27650" s="429">
        <v>43.059163999999996</v>
      </c>
    </row>
    <row r="27651" spans="1:6" x14ac:dyDescent="0.3">
      <c r="A27651" s="336">
        <v>92108</v>
      </c>
      <c r="B27651" s="2" t="s">
        <v>295</v>
      </c>
      <c r="C27651" s="429">
        <v>5.8419449999999999</v>
      </c>
      <c r="D27651" s="429">
        <v>1.9629999999999999E-3</v>
      </c>
      <c r="E27651" s="429">
        <v>5.839982</v>
      </c>
      <c r="F27651" s="429">
        <v>44.070335</v>
      </c>
    </row>
    <row r="27652" spans="1:6" x14ac:dyDescent="0.3">
      <c r="A27652" s="336">
        <v>92109</v>
      </c>
      <c r="B27652" s="2" t="s">
        <v>295</v>
      </c>
      <c r="C27652" s="429">
        <v>5.6520049999999999</v>
      </c>
      <c r="D27652" s="429">
        <v>1.4189999999999999E-3</v>
      </c>
      <c r="E27652" s="429">
        <v>5.6505859999999997</v>
      </c>
      <c r="F27652" s="429">
        <v>43.312604000000007</v>
      </c>
    </row>
    <row r="27653" spans="1:6" x14ac:dyDescent="0.3">
      <c r="A27653" s="336">
        <v>92110</v>
      </c>
      <c r="B27653" s="2" t="s">
        <v>295</v>
      </c>
      <c r="C27653" s="429">
        <v>5.6809909999999997</v>
      </c>
      <c r="D27653" s="429">
        <v>1.5939999999999999E-3</v>
      </c>
      <c r="E27653" s="429">
        <v>5.6793969999999998</v>
      </c>
      <c r="F27653" s="429">
        <v>43.476614000000005</v>
      </c>
    </row>
    <row r="27654" spans="1:6" x14ac:dyDescent="0.3">
      <c r="A27654" s="336">
        <v>92111</v>
      </c>
      <c r="B27654" s="2" t="s">
        <v>295</v>
      </c>
      <c r="C27654" s="429">
        <v>5.8464689999999999</v>
      </c>
      <c r="D27654" s="429">
        <v>1.8129999999999999E-3</v>
      </c>
      <c r="E27654" s="429">
        <v>5.8446559999999996</v>
      </c>
      <c r="F27654" s="429">
        <v>43.925883999999996</v>
      </c>
    </row>
    <row r="27655" spans="1:6" x14ac:dyDescent="0.3">
      <c r="A27655" s="336">
        <v>92113</v>
      </c>
      <c r="B27655" s="2" t="s">
        <v>295</v>
      </c>
      <c r="C27655" s="429">
        <v>5.9368270000000001</v>
      </c>
      <c r="D27655" s="429">
        <v>2.2720000000000001E-3</v>
      </c>
      <c r="E27655" s="429">
        <v>5.9345550000000005</v>
      </c>
      <c r="F27655" s="429">
        <v>44.655563000000001</v>
      </c>
    </row>
    <row r="27656" spans="1:6" x14ac:dyDescent="0.3">
      <c r="A27656" s="336">
        <v>92114</v>
      </c>
      <c r="B27656" s="2" t="s">
        <v>295</v>
      </c>
      <c r="C27656" s="429">
        <v>5.9268010000000002</v>
      </c>
      <c r="D27656" s="429">
        <v>2.6909999999999998E-3</v>
      </c>
      <c r="E27656" s="429">
        <v>5.9241099999999998</v>
      </c>
      <c r="F27656" s="429">
        <v>44.552527000000005</v>
      </c>
    </row>
    <row r="27657" spans="1:6" x14ac:dyDescent="0.3">
      <c r="A27657" s="336">
        <v>92115</v>
      </c>
      <c r="B27657" s="2" t="s">
        <v>295</v>
      </c>
      <c r="C27657" s="429">
        <v>5.9811459999999999</v>
      </c>
      <c r="D27657" s="429">
        <v>2.5300000000000001E-3</v>
      </c>
      <c r="E27657" s="429">
        <v>5.9786159999999997</v>
      </c>
      <c r="F27657" s="429">
        <v>44.63420099999999</v>
      </c>
    </row>
    <row r="27658" spans="1:6" x14ac:dyDescent="0.3">
      <c r="A27658" s="336">
        <v>92116</v>
      </c>
      <c r="B27658" s="2" t="s">
        <v>295</v>
      </c>
      <c r="C27658" s="429">
        <v>5.8702509999999997</v>
      </c>
      <c r="D27658" s="429">
        <v>2.0669999999999998E-3</v>
      </c>
      <c r="E27658" s="429">
        <v>5.8681839999999994</v>
      </c>
      <c r="F27658" s="429">
        <v>44.252059000000003</v>
      </c>
    </row>
    <row r="27659" spans="1:6" x14ac:dyDescent="0.3">
      <c r="A27659" s="336">
        <v>92117</v>
      </c>
      <c r="B27659" s="2" t="s">
        <v>295</v>
      </c>
      <c r="C27659" s="429">
        <v>5.8104389999999997</v>
      </c>
      <c r="D27659" s="429">
        <v>1.588E-3</v>
      </c>
      <c r="E27659" s="429">
        <v>5.8088509999999998</v>
      </c>
      <c r="F27659" s="429">
        <v>43.757686</v>
      </c>
    </row>
    <row r="27660" spans="1:6" x14ac:dyDescent="0.3">
      <c r="A27660" s="336">
        <v>92118</v>
      </c>
      <c r="B27660" s="2" t="s">
        <v>295</v>
      </c>
      <c r="C27660" s="429">
        <v>5.6125670000000003</v>
      </c>
      <c r="D27660" s="429">
        <v>1.635E-3</v>
      </c>
      <c r="E27660" s="429">
        <v>5.610932</v>
      </c>
      <c r="F27660" s="429">
        <v>43.549008000000008</v>
      </c>
    </row>
    <row r="27661" spans="1:6" x14ac:dyDescent="0.3">
      <c r="A27661" s="336">
        <v>92119</v>
      </c>
      <c r="B27661" s="2" t="s">
        <v>295</v>
      </c>
      <c r="C27661" s="429">
        <v>6.1526800000000001</v>
      </c>
      <c r="D27661" s="429">
        <v>3.5620000000000001E-3</v>
      </c>
      <c r="E27661" s="429">
        <v>6.1491180000000005</v>
      </c>
      <c r="F27661" s="429">
        <v>44.679693999999998</v>
      </c>
    </row>
    <row r="27662" spans="1:6" x14ac:dyDescent="0.3">
      <c r="A27662" s="336">
        <v>92120</v>
      </c>
      <c r="B27662" s="2" t="s">
        <v>295</v>
      </c>
      <c r="C27662" s="429">
        <v>6.0374689999999998</v>
      </c>
      <c r="D27662" s="429">
        <v>2.6099999999999999E-3</v>
      </c>
      <c r="E27662" s="429">
        <v>6.034859</v>
      </c>
      <c r="F27662" s="429">
        <v>44.600857000000012</v>
      </c>
    </row>
    <row r="27663" spans="1:6" x14ac:dyDescent="0.3">
      <c r="A27663" s="336">
        <v>92121</v>
      </c>
      <c r="B27663" s="2" t="s">
        <v>295</v>
      </c>
      <c r="C27663" s="429">
        <v>5.9454320000000003</v>
      </c>
      <c r="D27663" s="429">
        <v>1.529E-3</v>
      </c>
      <c r="E27663" s="429">
        <v>5.9439030000000006</v>
      </c>
      <c r="F27663" s="429">
        <v>44.015796000000009</v>
      </c>
    </row>
    <row r="27664" spans="1:6" x14ac:dyDescent="0.3">
      <c r="A27664" s="336">
        <v>92122</v>
      </c>
      <c r="B27664" s="2" t="s">
        <v>295</v>
      </c>
      <c r="C27664" s="429">
        <v>5.8497570000000003</v>
      </c>
      <c r="D27664" s="429">
        <v>1.49E-3</v>
      </c>
      <c r="E27664" s="429">
        <v>5.8482669999999999</v>
      </c>
      <c r="F27664" s="429">
        <v>43.816625000000002</v>
      </c>
    </row>
    <row r="27665" spans="1:6" x14ac:dyDescent="0.3">
      <c r="A27665" s="336">
        <v>92123</v>
      </c>
      <c r="B27665" s="2" t="s">
        <v>295</v>
      </c>
      <c r="C27665" s="429">
        <v>5.9197290000000002</v>
      </c>
      <c r="D27665" s="429">
        <v>2.0309999999999998E-3</v>
      </c>
      <c r="E27665" s="429">
        <v>5.9176980000000006</v>
      </c>
      <c r="F27665" s="429">
        <v>44.176903999999993</v>
      </c>
    </row>
    <row r="27666" spans="1:6" x14ac:dyDescent="0.3">
      <c r="A27666" s="336">
        <v>92124</v>
      </c>
      <c r="B27666" s="2" t="s">
        <v>295</v>
      </c>
      <c r="C27666" s="429">
        <v>6.0437779999999997</v>
      </c>
      <c r="D27666" s="429">
        <v>2.3600000000000001E-3</v>
      </c>
      <c r="E27666" s="429">
        <v>6.0414179999999993</v>
      </c>
      <c r="F27666" s="429">
        <v>44.476116000000005</v>
      </c>
    </row>
    <row r="27667" spans="1:6" x14ac:dyDescent="0.3">
      <c r="A27667" s="336">
        <v>92126</v>
      </c>
      <c r="B27667" s="2" t="s">
        <v>295</v>
      </c>
      <c r="C27667" s="429">
        <v>6.1014689999999998</v>
      </c>
      <c r="D27667" s="429">
        <v>2.0439999999999998E-3</v>
      </c>
      <c r="E27667" s="429">
        <v>6.0994250000000001</v>
      </c>
      <c r="F27667" s="429">
        <v>44.278297999999999</v>
      </c>
    </row>
    <row r="27668" spans="1:6" x14ac:dyDescent="0.3">
      <c r="A27668" s="336">
        <v>92127</v>
      </c>
      <c r="B27668" s="2" t="s">
        <v>295</v>
      </c>
      <c r="C27668" s="429">
        <v>6.3555570000000001</v>
      </c>
      <c r="D27668" s="429">
        <v>2.006E-3</v>
      </c>
      <c r="E27668" s="429">
        <v>6.3535510000000004</v>
      </c>
      <c r="F27668" s="429">
        <v>44.604053999999998</v>
      </c>
    </row>
    <row r="27669" spans="1:6" x14ac:dyDescent="0.3">
      <c r="A27669" s="336">
        <v>92128</v>
      </c>
      <c r="B27669" s="2" t="s">
        <v>295</v>
      </c>
      <c r="C27669" s="429">
        <v>6.4201139999999999</v>
      </c>
      <c r="D27669" s="429">
        <v>2.8219999999999999E-3</v>
      </c>
      <c r="E27669" s="429">
        <v>6.4172919999999998</v>
      </c>
      <c r="F27669" s="429">
        <v>44.667211000000002</v>
      </c>
    </row>
    <row r="27670" spans="1:6" x14ac:dyDescent="0.3">
      <c r="A27670" s="336">
        <v>92129</v>
      </c>
      <c r="B27670" s="2" t="s">
        <v>295</v>
      </c>
      <c r="C27670" s="429">
        <v>6.242909</v>
      </c>
      <c r="D27670" s="429">
        <v>2.0999999999999999E-3</v>
      </c>
      <c r="E27670" s="429">
        <v>6.2408089999999996</v>
      </c>
      <c r="F27670" s="429">
        <v>44.459686000000005</v>
      </c>
    </row>
    <row r="27671" spans="1:6" x14ac:dyDescent="0.3">
      <c r="A27671" s="336">
        <v>92130</v>
      </c>
      <c r="B27671" s="2" t="s">
        <v>295</v>
      </c>
      <c r="C27671" s="429">
        <v>6.0371569999999997</v>
      </c>
      <c r="D27671" s="429">
        <v>1.449E-3</v>
      </c>
      <c r="E27671" s="429">
        <v>6.0357079999999996</v>
      </c>
      <c r="F27671" s="429">
        <v>44.175957000000004</v>
      </c>
    </row>
    <row r="27672" spans="1:6" x14ac:dyDescent="0.3">
      <c r="A27672" s="336">
        <v>92131</v>
      </c>
      <c r="B27672" s="2" t="s">
        <v>295</v>
      </c>
      <c r="C27672" s="429">
        <v>6.278429</v>
      </c>
      <c r="D27672" s="429">
        <v>3.1939999999999998E-3</v>
      </c>
      <c r="E27672" s="429">
        <v>6.2752350000000003</v>
      </c>
      <c r="F27672" s="429">
        <v>44.523889999999994</v>
      </c>
    </row>
    <row r="27673" spans="1:6" x14ac:dyDescent="0.3">
      <c r="A27673" s="336">
        <v>92134</v>
      </c>
      <c r="B27673" s="2" t="s">
        <v>295</v>
      </c>
      <c r="C27673" s="429">
        <v>5.9368270000000001</v>
      </c>
      <c r="D27673" s="429">
        <v>2.2720000000000001E-3</v>
      </c>
      <c r="E27673" s="429">
        <v>5.9345550000000005</v>
      </c>
      <c r="F27673" s="429">
        <v>44.655563000000001</v>
      </c>
    </row>
    <row r="27674" spans="1:6" x14ac:dyDescent="0.3">
      <c r="A27674" s="336">
        <v>92135</v>
      </c>
      <c r="B27674" s="2" t="s">
        <v>295</v>
      </c>
      <c r="C27674" s="429">
        <v>5.5589550000000001</v>
      </c>
      <c r="D27674" s="429">
        <v>1.387E-3</v>
      </c>
      <c r="E27674" s="429">
        <v>5.5575679999999998</v>
      </c>
      <c r="F27674" s="429">
        <v>43.022599999999997</v>
      </c>
    </row>
    <row r="27675" spans="1:6" x14ac:dyDescent="0.3">
      <c r="A27675" s="336">
        <v>92136</v>
      </c>
      <c r="B27675" s="2" t="s">
        <v>295</v>
      </c>
      <c r="C27675" s="429">
        <v>5.9368270000000001</v>
      </c>
      <c r="D27675" s="429">
        <v>2.2720000000000001E-3</v>
      </c>
      <c r="E27675" s="429">
        <v>5.9345550000000005</v>
      </c>
      <c r="F27675" s="429">
        <v>44.655563000000001</v>
      </c>
    </row>
    <row r="27676" spans="1:6" x14ac:dyDescent="0.3">
      <c r="A27676" s="336">
        <v>92139</v>
      </c>
      <c r="B27676" s="2" t="s">
        <v>295</v>
      </c>
      <c r="C27676" s="429">
        <v>5.8857600000000003</v>
      </c>
      <c r="D27676" s="429">
        <v>2.7669999999999999E-3</v>
      </c>
      <c r="E27676" s="429">
        <v>5.8829929999999999</v>
      </c>
      <c r="F27676" s="429">
        <v>44.446158000000004</v>
      </c>
    </row>
    <row r="27677" spans="1:6" x14ac:dyDescent="0.3">
      <c r="A27677" s="336">
        <v>92140</v>
      </c>
      <c r="B27677" s="2" t="s">
        <v>295</v>
      </c>
      <c r="C27677" s="429">
        <v>5.5589550000000001</v>
      </c>
      <c r="D27677" s="429">
        <v>1.387E-3</v>
      </c>
      <c r="E27677" s="429">
        <v>5.5575679999999998</v>
      </c>
      <c r="F27677" s="429">
        <v>43.022599999999997</v>
      </c>
    </row>
    <row r="27678" spans="1:6" x14ac:dyDescent="0.3">
      <c r="A27678" s="336">
        <v>92145</v>
      </c>
      <c r="B27678" s="2" t="s">
        <v>295</v>
      </c>
      <c r="C27678" s="429">
        <v>6.0763910000000001</v>
      </c>
      <c r="D27678" s="429">
        <v>2.3010000000000001E-3</v>
      </c>
      <c r="E27678" s="429">
        <v>6.07409</v>
      </c>
      <c r="F27678" s="429">
        <v>44.339510000000004</v>
      </c>
    </row>
    <row r="27679" spans="1:6" x14ac:dyDescent="0.3">
      <c r="A27679" s="336">
        <v>92152</v>
      </c>
      <c r="B27679" s="2" t="s">
        <v>295</v>
      </c>
      <c r="C27679" s="429">
        <v>5.5589550000000001</v>
      </c>
      <c r="D27679" s="429">
        <v>1.387E-3</v>
      </c>
      <c r="E27679" s="429">
        <v>5.5575679999999998</v>
      </c>
      <c r="F27679" s="429">
        <v>43.022599999999997</v>
      </c>
    </row>
    <row r="27680" spans="1:6" x14ac:dyDescent="0.3">
      <c r="A27680" s="336">
        <v>92154</v>
      </c>
      <c r="B27680" s="2" t="s">
        <v>295</v>
      </c>
      <c r="C27680" s="429">
        <v>5.8215969999999997</v>
      </c>
      <c r="D27680" s="429">
        <v>3.6960000000000001E-3</v>
      </c>
      <c r="E27680" s="429">
        <v>5.817901</v>
      </c>
      <c r="F27680" s="429">
        <v>43.889678999999994</v>
      </c>
    </row>
    <row r="27681" spans="1:6" x14ac:dyDescent="0.3">
      <c r="A27681" s="336">
        <v>92155</v>
      </c>
      <c r="B27681" s="2" t="s">
        <v>295</v>
      </c>
      <c r="C27681" s="429">
        <v>5.9368270000000001</v>
      </c>
      <c r="D27681" s="429">
        <v>2.2720000000000001E-3</v>
      </c>
      <c r="E27681" s="429">
        <v>5.9345550000000005</v>
      </c>
      <c r="F27681" s="429">
        <v>44.655563000000001</v>
      </c>
    </row>
    <row r="27682" spans="1:6" x14ac:dyDescent="0.3">
      <c r="A27682" s="336">
        <v>92173</v>
      </c>
      <c r="B27682" s="2" t="s">
        <v>295</v>
      </c>
      <c r="C27682" s="429">
        <v>5.6722590000000004</v>
      </c>
      <c r="D27682" s="429">
        <v>2.6199999999999999E-3</v>
      </c>
      <c r="E27682" s="429">
        <v>5.6696390000000001</v>
      </c>
      <c r="F27682" s="429">
        <v>43.660054999999993</v>
      </c>
    </row>
    <row r="27683" spans="1:6" x14ac:dyDescent="0.3">
      <c r="A27683" s="336">
        <v>92182</v>
      </c>
      <c r="B27683" s="2" t="s">
        <v>295</v>
      </c>
      <c r="C27683" s="429">
        <v>5.9999789999999997</v>
      </c>
      <c r="D27683" s="429">
        <v>2.4510000000000001E-3</v>
      </c>
      <c r="E27683" s="429">
        <v>5.997528</v>
      </c>
      <c r="F27683" s="429">
        <v>44.630605000000003</v>
      </c>
    </row>
    <row r="27684" spans="1:6" x14ac:dyDescent="0.3">
      <c r="A27684" s="336">
        <v>92201</v>
      </c>
      <c r="B27684" s="2" t="s">
        <v>295</v>
      </c>
      <c r="C27684" s="429">
        <v>10.866775000000001</v>
      </c>
      <c r="D27684" s="429">
        <v>2.9537000000000001E-2</v>
      </c>
      <c r="E27684" s="429">
        <v>10.837238000000001</v>
      </c>
      <c r="F27684" s="429">
        <v>79.364316000000002</v>
      </c>
    </row>
    <row r="27685" spans="1:6" x14ac:dyDescent="0.3">
      <c r="A27685" s="336">
        <v>92203</v>
      </c>
      <c r="B27685" s="2" t="s">
        <v>295</v>
      </c>
      <c r="C27685" s="429">
        <v>10.922095000000001</v>
      </c>
      <c r="D27685" s="429">
        <v>3.3368000000000002E-2</v>
      </c>
      <c r="E27685" s="429">
        <v>10.888727000000001</v>
      </c>
      <c r="F27685" s="429">
        <v>79.472147000000007</v>
      </c>
    </row>
    <row r="27686" spans="1:6" x14ac:dyDescent="0.3">
      <c r="A27686" s="336">
        <v>92210</v>
      </c>
      <c r="B27686" s="2" t="s">
        <v>295</v>
      </c>
      <c r="C27686" s="429">
        <v>10.210618999999999</v>
      </c>
      <c r="D27686" s="429">
        <v>4.5498999999999998E-2</v>
      </c>
      <c r="E27686" s="429">
        <v>10.16512</v>
      </c>
      <c r="F27686" s="429">
        <v>72.202936000000008</v>
      </c>
    </row>
    <row r="27687" spans="1:6" x14ac:dyDescent="0.3">
      <c r="A27687" s="336">
        <v>92211</v>
      </c>
      <c r="B27687" s="2" t="s">
        <v>295</v>
      </c>
      <c r="C27687" s="429">
        <v>10.618803</v>
      </c>
      <c r="D27687" s="429">
        <v>3.4431000000000003E-2</v>
      </c>
      <c r="E27687" s="429">
        <v>10.584372</v>
      </c>
      <c r="F27687" s="429">
        <v>76.684244000000021</v>
      </c>
    </row>
    <row r="27688" spans="1:6" x14ac:dyDescent="0.3">
      <c r="A27688" s="336">
        <v>92220</v>
      </c>
      <c r="B27688" s="2" t="s">
        <v>295</v>
      </c>
      <c r="C27688" s="429">
        <v>8.2715580000000006</v>
      </c>
      <c r="D27688" s="429">
        <v>0.137291</v>
      </c>
      <c r="E27688" s="429">
        <v>8.1342670000000012</v>
      </c>
      <c r="F27688" s="429">
        <v>47.522537000000007</v>
      </c>
    </row>
    <row r="27689" spans="1:6" x14ac:dyDescent="0.3">
      <c r="A27689" s="336">
        <v>92223</v>
      </c>
      <c r="B27689" s="2" t="s">
        <v>295</v>
      </c>
      <c r="C27689" s="429">
        <v>8.3756839999999997</v>
      </c>
      <c r="D27689" s="429">
        <v>5.4875E-2</v>
      </c>
      <c r="E27689" s="429">
        <v>8.3208090000000006</v>
      </c>
      <c r="F27689" s="429">
        <v>50.776145</v>
      </c>
    </row>
    <row r="27690" spans="1:6" x14ac:dyDescent="0.3">
      <c r="A27690" s="336">
        <v>92225</v>
      </c>
      <c r="B27690" s="2" t="s">
        <v>293</v>
      </c>
      <c r="C27690" s="429">
        <v>13.148521000000001</v>
      </c>
      <c r="D27690" s="429">
        <v>5.0000000000000004E-6</v>
      </c>
      <c r="E27690" s="429">
        <v>13.148516000000001</v>
      </c>
      <c r="F27690" s="429">
        <v>95.734031999999999</v>
      </c>
    </row>
    <row r="27691" spans="1:6" x14ac:dyDescent="0.3">
      <c r="A27691" s="336">
        <v>92227</v>
      </c>
      <c r="B27691" s="2" t="s">
        <v>295</v>
      </c>
      <c r="C27691" s="429">
        <v>11.674384</v>
      </c>
      <c r="D27691" s="429">
        <v>1.4676E-2</v>
      </c>
      <c r="E27691" s="429">
        <v>11.659708</v>
      </c>
      <c r="F27691" s="429">
        <v>88.173226</v>
      </c>
    </row>
    <row r="27692" spans="1:6" x14ac:dyDescent="0.3">
      <c r="A27692" s="336">
        <v>92230</v>
      </c>
      <c r="B27692" s="2" t="s">
        <v>295</v>
      </c>
      <c r="C27692" s="429">
        <v>8.5682340000000003</v>
      </c>
      <c r="D27692" s="429">
        <v>8.1608E-2</v>
      </c>
      <c r="E27692" s="429">
        <v>8.4866260000000011</v>
      </c>
      <c r="F27692" s="429">
        <v>50.866523000000001</v>
      </c>
    </row>
    <row r="27693" spans="1:6" x14ac:dyDescent="0.3">
      <c r="A27693" s="336">
        <v>92231</v>
      </c>
      <c r="B27693" s="2" t="s">
        <v>295</v>
      </c>
      <c r="C27693" s="429">
        <v>11.081906</v>
      </c>
      <c r="D27693" s="429">
        <v>1.3776999999999999E-2</v>
      </c>
      <c r="E27693" s="429">
        <v>11.068129000000001</v>
      </c>
      <c r="F27693" s="429">
        <v>83.969024000000019</v>
      </c>
    </row>
    <row r="27694" spans="1:6" x14ac:dyDescent="0.3">
      <c r="A27694" s="336">
        <v>92233</v>
      </c>
      <c r="B27694" s="2" t="s">
        <v>295</v>
      </c>
      <c r="C27694" s="429">
        <v>11.699512</v>
      </c>
      <c r="D27694" s="429">
        <v>1.4295E-2</v>
      </c>
      <c r="E27694" s="429">
        <v>11.685217</v>
      </c>
      <c r="F27694" s="429">
        <v>87.887607000000017</v>
      </c>
    </row>
    <row r="27695" spans="1:6" x14ac:dyDescent="0.3">
      <c r="A27695" s="336">
        <v>92234</v>
      </c>
      <c r="B27695" s="2" t="s">
        <v>295</v>
      </c>
      <c r="C27695" s="429">
        <v>9.8603439999999996</v>
      </c>
      <c r="D27695" s="429">
        <v>5.4480000000000001E-2</v>
      </c>
      <c r="E27695" s="429">
        <v>9.8058639999999997</v>
      </c>
      <c r="F27695" s="429">
        <v>67.809534000000014</v>
      </c>
    </row>
    <row r="27696" spans="1:6" x14ac:dyDescent="0.3">
      <c r="A27696" s="336">
        <v>92236</v>
      </c>
      <c r="B27696" s="2" t="s">
        <v>295</v>
      </c>
      <c r="C27696" s="429">
        <v>10.796106999999999</v>
      </c>
      <c r="D27696" s="429">
        <v>3.7248999999999997E-2</v>
      </c>
      <c r="E27696" s="429">
        <v>10.758858</v>
      </c>
      <c r="F27696" s="429">
        <v>78.499280999999996</v>
      </c>
    </row>
    <row r="27697" spans="1:6" x14ac:dyDescent="0.3">
      <c r="A27697" s="336">
        <v>92239</v>
      </c>
      <c r="B27697" s="2" t="s">
        <v>295</v>
      </c>
      <c r="C27697" s="429">
        <v>11.800477000000001</v>
      </c>
      <c r="D27697" s="429">
        <v>0.116401</v>
      </c>
      <c r="E27697" s="429">
        <v>11.684076000000001</v>
      </c>
      <c r="F27697" s="429">
        <v>83.989990999999989</v>
      </c>
    </row>
    <row r="27698" spans="1:6" x14ac:dyDescent="0.3">
      <c r="A27698" s="336">
        <v>92240</v>
      </c>
      <c r="B27698" s="2" t="s">
        <v>295</v>
      </c>
      <c r="C27698" s="429">
        <v>9.7044890000000006</v>
      </c>
      <c r="D27698" s="429">
        <v>8.0327999999999997E-2</v>
      </c>
      <c r="E27698" s="429">
        <v>9.6241610000000009</v>
      </c>
      <c r="F27698" s="429">
        <v>64.528207999999992</v>
      </c>
    </row>
    <row r="27699" spans="1:6" x14ac:dyDescent="0.3">
      <c r="A27699" s="336">
        <v>92241</v>
      </c>
      <c r="B27699" s="2" t="s">
        <v>295</v>
      </c>
      <c r="C27699" s="429">
        <v>10.287922</v>
      </c>
      <c r="D27699" s="429">
        <v>6.6099000000000005E-2</v>
      </c>
      <c r="E27699" s="429">
        <v>10.221823000000001</v>
      </c>
      <c r="F27699" s="429">
        <v>71.456185999999988</v>
      </c>
    </row>
    <row r="27700" spans="1:6" x14ac:dyDescent="0.3">
      <c r="A27700" s="336">
        <v>92242</v>
      </c>
      <c r="B27700" s="2" t="s">
        <v>293</v>
      </c>
      <c r="C27700" s="429">
        <v>13.276657999999999</v>
      </c>
      <c r="D27700" s="429">
        <v>8.61E-4</v>
      </c>
      <c r="E27700" s="429">
        <v>13.275796999999999</v>
      </c>
      <c r="F27700" s="429">
        <v>94.512682999999981</v>
      </c>
    </row>
    <row r="27701" spans="1:6" x14ac:dyDescent="0.3">
      <c r="A27701" s="336">
        <v>92243</v>
      </c>
      <c r="B27701" s="2" t="s">
        <v>295</v>
      </c>
      <c r="C27701" s="429">
        <v>11.035195999999999</v>
      </c>
      <c r="D27701" s="429">
        <v>1.2574E-2</v>
      </c>
      <c r="E27701" s="429">
        <v>11.022621999999998</v>
      </c>
      <c r="F27701" s="429">
        <v>83.469059999999999</v>
      </c>
    </row>
    <row r="27702" spans="1:6" x14ac:dyDescent="0.3">
      <c r="A27702" s="336">
        <v>92249</v>
      </c>
      <c r="B27702" s="2" t="s">
        <v>295</v>
      </c>
      <c r="C27702" s="429">
        <v>11.446818</v>
      </c>
      <c r="D27702" s="429">
        <v>1.4331999999999999E-2</v>
      </c>
      <c r="E27702" s="429">
        <v>11.432486000000001</v>
      </c>
      <c r="F27702" s="429">
        <v>86.718311</v>
      </c>
    </row>
    <row r="27703" spans="1:6" x14ac:dyDescent="0.3">
      <c r="A27703" s="336">
        <v>92250</v>
      </c>
      <c r="B27703" s="2" t="s">
        <v>295</v>
      </c>
      <c r="C27703" s="429">
        <v>11.767329999999999</v>
      </c>
      <c r="D27703" s="429">
        <v>1.3285999999999999E-2</v>
      </c>
      <c r="E27703" s="429">
        <v>11.754043999999999</v>
      </c>
      <c r="F27703" s="429">
        <v>89.28170200000001</v>
      </c>
    </row>
    <row r="27704" spans="1:6" x14ac:dyDescent="0.3">
      <c r="A27704" s="336">
        <v>92251</v>
      </c>
      <c r="B27704" s="2" t="s">
        <v>295</v>
      </c>
      <c r="C27704" s="429">
        <v>11.073309999999999</v>
      </c>
      <c r="D27704" s="429">
        <v>1.1121000000000001E-2</v>
      </c>
      <c r="E27704" s="429">
        <v>11.062189</v>
      </c>
      <c r="F27704" s="429">
        <v>83.673069000000012</v>
      </c>
    </row>
    <row r="27705" spans="1:6" x14ac:dyDescent="0.3">
      <c r="A27705" s="336">
        <v>92252</v>
      </c>
      <c r="B27705" s="2" t="s">
        <v>295</v>
      </c>
      <c r="C27705" s="429">
        <v>10.023732000000001</v>
      </c>
      <c r="D27705" s="429">
        <v>0.158831</v>
      </c>
      <c r="E27705" s="429">
        <v>9.8649010000000015</v>
      </c>
      <c r="F27705" s="429">
        <v>65.343840999999998</v>
      </c>
    </row>
    <row r="27706" spans="1:6" x14ac:dyDescent="0.3">
      <c r="A27706" s="336">
        <v>92253</v>
      </c>
      <c r="B27706" s="2" t="s">
        <v>295</v>
      </c>
      <c r="C27706" s="429">
        <v>10.314778</v>
      </c>
      <c r="D27706" s="429">
        <v>4.1815999999999999E-2</v>
      </c>
      <c r="E27706" s="429">
        <v>10.272962</v>
      </c>
      <c r="F27706" s="429">
        <v>73.671910999999994</v>
      </c>
    </row>
    <row r="27707" spans="1:6" x14ac:dyDescent="0.3">
      <c r="A27707" s="336">
        <v>92254</v>
      </c>
      <c r="B27707" s="2" t="s">
        <v>295</v>
      </c>
      <c r="C27707" s="429">
        <v>11.286591</v>
      </c>
      <c r="D27707" s="429">
        <v>2.5825000000000001E-2</v>
      </c>
      <c r="E27707" s="429">
        <v>11.260766</v>
      </c>
      <c r="F27707" s="429">
        <v>83.314307999999997</v>
      </c>
    </row>
    <row r="27708" spans="1:6" x14ac:dyDescent="0.3">
      <c r="A27708" s="336">
        <v>92256</v>
      </c>
      <c r="B27708" s="2" t="s">
        <v>295</v>
      </c>
      <c r="C27708" s="429">
        <v>8.7499850000000006</v>
      </c>
      <c r="D27708" s="429">
        <v>0.21879899999999999</v>
      </c>
      <c r="E27708" s="429">
        <v>8.5311859999999999</v>
      </c>
      <c r="F27708" s="429">
        <v>51.461427999999998</v>
      </c>
    </row>
    <row r="27709" spans="1:6" x14ac:dyDescent="0.3">
      <c r="A27709" s="336">
        <v>92257</v>
      </c>
      <c r="B27709" s="2" t="s">
        <v>295</v>
      </c>
      <c r="C27709" s="429">
        <v>11.574688</v>
      </c>
      <c r="D27709" s="429">
        <v>1.9532000000000001E-2</v>
      </c>
      <c r="E27709" s="429">
        <v>11.555156</v>
      </c>
      <c r="F27709" s="429">
        <v>86.029330000000002</v>
      </c>
    </row>
    <row r="27710" spans="1:6" x14ac:dyDescent="0.3">
      <c r="A27710" s="336">
        <v>92259</v>
      </c>
      <c r="B27710" s="2" t="s">
        <v>295</v>
      </c>
      <c r="C27710" s="429">
        <v>9.1361500000000007</v>
      </c>
      <c r="D27710" s="429">
        <v>2.5529E-2</v>
      </c>
      <c r="E27710" s="429">
        <v>9.1106210000000001</v>
      </c>
      <c r="F27710" s="429">
        <v>67.557623000000007</v>
      </c>
    </row>
    <row r="27711" spans="1:6" x14ac:dyDescent="0.3">
      <c r="A27711" s="336">
        <v>92260</v>
      </c>
      <c r="B27711" s="2" t="s">
        <v>295</v>
      </c>
      <c r="C27711" s="429">
        <v>9.6362719999999999</v>
      </c>
      <c r="D27711" s="429">
        <v>6.4870999999999998E-2</v>
      </c>
      <c r="E27711" s="429">
        <v>9.5714009999999998</v>
      </c>
      <c r="F27711" s="429">
        <v>65.481034000000008</v>
      </c>
    </row>
    <row r="27712" spans="1:6" x14ac:dyDescent="0.3">
      <c r="A27712" s="336">
        <v>92262</v>
      </c>
      <c r="B27712" s="2" t="s">
        <v>295</v>
      </c>
      <c r="C27712" s="429">
        <v>9.4278650000000006</v>
      </c>
      <c r="D27712" s="429">
        <v>6.5835000000000005E-2</v>
      </c>
      <c r="E27712" s="429">
        <v>9.3620300000000007</v>
      </c>
      <c r="F27712" s="429">
        <v>62.142273999999993</v>
      </c>
    </row>
    <row r="27713" spans="1:6" x14ac:dyDescent="0.3">
      <c r="A27713" s="336">
        <v>92264</v>
      </c>
      <c r="B27713" s="2" t="s">
        <v>295</v>
      </c>
      <c r="C27713" s="429">
        <v>8.7975689999999993</v>
      </c>
      <c r="D27713" s="429">
        <v>9.4213000000000005E-2</v>
      </c>
      <c r="E27713" s="429">
        <v>8.7033559999999994</v>
      </c>
      <c r="F27713" s="429">
        <v>54.772440999999993</v>
      </c>
    </row>
    <row r="27714" spans="1:6" x14ac:dyDescent="0.3">
      <c r="A27714" s="336">
        <v>92267</v>
      </c>
      <c r="B27714" s="2" t="s">
        <v>293</v>
      </c>
      <c r="C27714" s="429">
        <v>13.400556999999999</v>
      </c>
      <c r="D27714" s="429">
        <v>1.7060000000000001E-3</v>
      </c>
      <c r="E27714" s="429">
        <v>13.398850999999999</v>
      </c>
      <c r="F27714" s="429">
        <v>94.792298000000002</v>
      </c>
    </row>
    <row r="27715" spans="1:6" x14ac:dyDescent="0.3">
      <c r="A27715" s="336">
        <v>92270</v>
      </c>
      <c r="B27715" s="2" t="s">
        <v>295</v>
      </c>
      <c r="C27715" s="429">
        <v>10.102601999999999</v>
      </c>
      <c r="D27715" s="429">
        <v>4.3077999999999998E-2</v>
      </c>
      <c r="E27715" s="429">
        <v>10.059524</v>
      </c>
      <c r="F27715" s="429">
        <v>71.339089999999999</v>
      </c>
    </row>
    <row r="27716" spans="1:6" x14ac:dyDescent="0.3">
      <c r="A27716" s="336">
        <v>92274</v>
      </c>
      <c r="B27716" s="2" t="s">
        <v>295</v>
      </c>
      <c r="C27716" s="429">
        <v>10.346874</v>
      </c>
      <c r="D27716" s="429">
        <v>1.5242E-2</v>
      </c>
      <c r="E27716" s="429">
        <v>10.331631999999999</v>
      </c>
      <c r="F27716" s="429">
        <v>77.281888000000009</v>
      </c>
    </row>
    <row r="27717" spans="1:6" x14ac:dyDescent="0.3">
      <c r="A27717" s="336">
        <v>92276</v>
      </c>
      <c r="B27717" s="2" t="s">
        <v>295</v>
      </c>
      <c r="C27717" s="429">
        <v>10.348087</v>
      </c>
      <c r="D27717" s="429">
        <v>4.6258000000000001E-2</v>
      </c>
      <c r="E27717" s="429">
        <v>10.301829</v>
      </c>
      <c r="F27717" s="429">
        <v>73.242608000000004</v>
      </c>
    </row>
    <row r="27718" spans="1:6" x14ac:dyDescent="0.3">
      <c r="A27718" s="336">
        <v>92277</v>
      </c>
      <c r="B27718" s="2" t="s">
        <v>295</v>
      </c>
      <c r="C27718" s="429">
        <v>11.729823</v>
      </c>
      <c r="D27718" s="429">
        <v>0.13722599999999999</v>
      </c>
      <c r="E27718" s="429">
        <v>11.592597</v>
      </c>
      <c r="F27718" s="429">
        <v>81.625809000000004</v>
      </c>
    </row>
    <row r="27719" spans="1:6" x14ac:dyDescent="0.3">
      <c r="A27719" s="336">
        <v>92278</v>
      </c>
      <c r="B27719" s="2" t="s">
        <v>295</v>
      </c>
      <c r="C27719" s="429">
        <v>11.427146</v>
      </c>
      <c r="D27719" s="429">
        <v>0.15568399999999999</v>
      </c>
      <c r="E27719" s="429">
        <v>11.271462</v>
      </c>
      <c r="F27719" s="429">
        <v>77.768487000000007</v>
      </c>
    </row>
    <row r="27720" spans="1:6" x14ac:dyDescent="0.3">
      <c r="A27720" s="336">
        <v>92280</v>
      </c>
      <c r="B27720" s="2" t="s">
        <v>293</v>
      </c>
      <c r="C27720" s="429">
        <v>12.888951</v>
      </c>
      <c r="D27720" s="429">
        <v>3.9599999999999998E-4</v>
      </c>
      <c r="E27720" s="429">
        <v>12.888555</v>
      </c>
      <c r="F27720" s="429">
        <v>91.653394999999989</v>
      </c>
    </row>
    <row r="27721" spans="1:6" x14ac:dyDescent="0.3">
      <c r="A27721" s="336">
        <v>92281</v>
      </c>
      <c r="B27721" s="2" t="s">
        <v>295</v>
      </c>
      <c r="C27721" s="429">
        <v>11.297541000000001</v>
      </c>
      <c r="D27721" s="429">
        <v>6.8300000000000001E-3</v>
      </c>
      <c r="E27721" s="429">
        <v>11.290711</v>
      </c>
      <c r="F27721" s="429">
        <v>85.194145000000006</v>
      </c>
    </row>
    <row r="27722" spans="1:6" x14ac:dyDescent="0.3">
      <c r="A27722" s="336">
        <v>92282</v>
      </c>
      <c r="B27722" s="2" t="s">
        <v>295</v>
      </c>
      <c r="C27722" s="429">
        <v>8.9409949999999991</v>
      </c>
      <c r="D27722" s="429">
        <v>0.12560299999999999</v>
      </c>
      <c r="E27722" s="429">
        <v>8.8153919999999992</v>
      </c>
      <c r="F27722" s="429">
        <v>55.275493000000012</v>
      </c>
    </row>
    <row r="27723" spans="1:6" x14ac:dyDescent="0.3">
      <c r="A27723" s="336">
        <v>92283</v>
      </c>
      <c r="B27723" s="2" t="s">
        <v>293</v>
      </c>
      <c r="C27723" s="429">
        <v>12.251922</v>
      </c>
      <c r="D27723" s="429">
        <v>6.0000000000000002E-6</v>
      </c>
      <c r="E27723" s="429">
        <v>12.251916</v>
      </c>
      <c r="F27723" s="429">
        <v>91.271084000000002</v>
      </c>
    </row>
    <row r="27724" spans="1:6" x14ac:dyDescent="0.3">
      <c r="A27724" s="336">
        <v>92284</v>
      </c>
      <c r="B27724" s="2" t="s">
        <v>295</v>
      </c>
      <c r="C27724" s="429">
        <v>9.3447460000000007</v>
      </c>
      <c r="D27724" s="429">
        <v>0.19620799999999999</v>
      </c>
      <c r="E27724" s="429">
        <v>9.1485380000000003</v>
      </c>
      <c r="F27724" s="429">
        <v>57.722554999999993</v>
      </c>
    </row>
    <row r="27725" spans="1:6" x14ac:dyDescent="0.3">
      <c r="A27725" s="336">
        <v>92285</v>
      </c>
      <c r="B27725" s="2" t="s">
        <v>295</v>
      </c>
      <c r="C27725" s="429">
        <v>10.078049999999999</v>
      </c>
      <c r="D27725" s="429">
        <v>0.18232899999999999</v>
      </c>
      <c r="E27725" s="429">
        <v>9.895721</v>
      </c>
      <c r="F27725" s="429">
        <v>64.408168000000003</v>
      </c>
    </row>
    <row r="27726" spans="1:6" x14ac:dyDescent="0.3">
      <c r="A27726" s="336">
        <v>92301</v>
      </c>
      <c r="B27726" s="2" t="s">
        <v>295</v>
      </c>
      <c r="C27726" s="429">
        <v>9.5620049999999992</v>
      </c>
      <c r="D27726" s="429">
        <v>1.9619999999999999E-2</v>
      </c>
      <c r="E27726" s="429">
        <v>9.5423849999999995</v>
      </c>
      <c r="F27726" s="429">
        <v>61.973141999999996</v>
      </c>
    </row>
    <row r="27727" spans="1:6" x14ac:dyDescent="0.3">
      <c r="A27727" s="336">
        <v>92304</v>
      </c>
      <c r="B27727" s="2" t="s">
        <v>295</v>
      </c>
      <c r="C27727" s="429">
        <v>12.249345999999999</v>
      </c>
      <c r="D27727" s="429">
        <v>0.20643600000000001</v>
      </c>
      <c r="E27727" s="429">
        <v>12.042909999999999</v>
      </c>
      <c r="F27727" s="429">
        <v>84.212799000000004</v>
      </c>
    </row>
    <row r="27728" spans="1:6" x14ac:dyDescent="0.3">
      <c r="A27728" s="336">
        <v>92305</v>
      </c>
      <c r="B27728" s="2" t="s">
        <v>295</v>
      </c>
      <c r="C27728" s="429">
        <v>7.6898530000000003</v>
      </c>
      <c r="D27728" s="429">
        <v>0.36737799999999998</v>
      </c>
      <c r="E27728" s="429">
        <v>7.3224750000000007</v>
      </c>
      <c r="F27728" s="429">
        <v>39.218602000000004</v>
      </c>
    </row>
    <row r="27729" spans="1:6" x14ac:dyDescent="0.3">
      <c r="A27729" s="336">
        <v>92307</v>
      </c>
      <c r="B27729" s="2" t="s">
        <v>295</v>
      </c>
      <c r="C27729" s="429">
        <v>9.7277989999999992</v>
      </c>
      <c r="D27729" s="429">
        <v>7.8714999999999993E-2</v>
      </c>
      <c r="E27729" s="429">
        <v>9.6490839999999984</v>
      </c>
      <c r="F27729" s="429">
        <v>61.874400999999999</v>
      </c>
    </row>
    <row r="27730" spans="1:6" x14ac:dyDescent="0.3">
      <c r="A27730" s="336">
        <v>92308</v>
      </c>
      <c r="B27730" s="2" t="s">
        <v>295</v>
      </c>
      <c r="C27730" s="429">
        <v>9.1109369999999998</v>
      </c>
      <c r="D27730" s="429">
        <v>8.3416000000000004E-2</v>
      </c>
      <c r="E27730" s="429">
        <v>9.0275210000000001</v>
      </c>
      <c r="F27730" s="429">
        <v>55.495479999999986</v>
      </c>
    </row>
    <row r="27731" spans="1:6" x14ac:dyDescent="0.3">
      <c r="A27731" s="336">
        <v>92309</v>
      </c>
      <c r="B27731" s="2" t="s">
        <v>295</v>
      </c>
      <c r="C27731" s="429">
        <v>12.873443</v>
      </c>
      <c r="D27731" s="429">
        <v>0.21455199999999999</v>
      </c>
      <c r="E27731" s="429">
        <v>12.658891000000001</v>
      </c>
      <c r="F27731" s="429">
        <v>87.202607</v>
      </c>
    </row>
    <row r="27732" spans="1:6" x14ac:dyDescent="0.3">
      <c r="A27732" s="336">
        <v>92310</v>
      </c>
      <c r="B27732" s="2" t="s">
        <v>295</v>
      </c>
      <c r="C27732" s="429">
        <v>12.057566</v>
      </c>
      <c r="D27732" s="429">
        <v>0.17783399999999999</v>
      </c>
      <c r="E27732" s="429">
        <v>11.879731999999999</v>
      </c>
      <c r="F27732" s="429">
        <v>80.109182000000004</v>
      </c>
    </row>
    <row r="27733" spans="1:6" x14ac:dyDescent="0.3">
      <c r="A27733" s="336">
        <v>92311</v>
      </c>
      <c r="B27733" s="2" t="s">
        <v>295</v>
      </c>
      <c r="C27733" s="429">
        <v>10.799365999999999</v>
      </c>
      <c r="D27733" s="429">
        <v>0.100365</v>
      </c>
      <c r="E27733" s="429">
        <v>10.699000999999999</v>
      </c>
      <c r="F27733" s="429">
        <v>71.291882000000001</v>
      </c>
    </row>
    <row r="27734" spans="1:6" x14ac:dyDescent="0.3">
      <c r="A27734" s="336">
        <v>92313</v>
      </c>
      <c r="B27734" s="2" t="s">
        <v>295</v>
      </c>
      <c r="C27734" s="429">
        <v>8.4420090000000005</v>
      </c>
      <c r="D27734" s="429">
        <v>8.6800000000000002E-3</v>
      </c>
      <c r="E27734" s="429">
        <v>8.4333290000000005</v>
      </c>
      <c r="F27734" s="429">
        <v>54.074567000000002</v>
      </c>
    </row>
    <row r="27735" spans="1:6" x14ac:dyDescent="0.3">
      <c r="A27735" s="336">
        <v>92314</v>
      </c>
      <c r="B27735" s="2" t="s">
        <v>295</v>
      </c>
      <c r="C27735" s="429">
        <v>8.1274599999999992</v>
      </c>
      <c r="D27735" s="429">
        <v>0.30867899999999998</v>
      </c>
      <c r="E27735" s="429">
        <v>7.8187809999999995</v>
      </c>
      <c r="F27735" s="429">
        <v>43.935734000000004</v>
      </c>
    </row>
    <row r="27736" spans="1:6" x14ac:dyDescent="0.3">
      <c r="A27736" s="336">
        <v>92315</v>
      </c>
      <c r="B27736" s="2" t="s">
        <v>295</v>
      </c>
      <c r="C27736" s="429">
        <v>7.598865</v>
      </c>
      <c r="D27736" s="429">
        <v>0.418514</v>
      </c>
      <c r="E27736" s="429">
        <v>7.1803509999999999</v>
      </c>
      <c r="F27736" s="429">
        <v>38.033825999999998</v>
      </c>
    </row>
    <row r="27737" spans="1:6" x14ac:dyDescent="0.3">
      <c r="A27737" s="336">
        <v>92316</v>
      </c>
      <c r="B27737" s="2" t="s">
        <v>295</v>
      </c>
      <c r="C27737" s="429">
        <v>8.4364740000000005</v>
      </c>
      <c r="D27737" s="429">
        <v>5.2610000000000001E-3</v>
      </c>
      <c r="E27737" s="429">
        <v>8.4312129999999996</v>
      </c>
      <c r="F27737" s="429">
        <v>53.388027000000001</v>
      </c>
    </row>
    <row r="27738" spans="1:6" x14ac:dyDescent="0.3">
      <c r="A27738" s="336">
        <v>92317</v>
      </c>
      <c r="B27738" s="2" t="s">
        <v>295</v>
      </c>
      <c r="C27738" s="429">
        <v>8.3503729999999994</v>
      </c>
      <c r="D27738" s="429">
        <v>0.102311</v>
      </c>
      <c r="E27738" s="429">
        <v>8.2480619999999991</v>
      </c>
      <c r="F27738" s="429">
        <v>47.614305999999992</v>
      </c>
    </row>
    <row r="27739" spans="1:6" x14ac:dyDescent="0.3">
      <c r="A27739" s="336">
        <v>92320</v>
      </c>
      <c r="B27739" s="2" t="s">
        <v>295</v>
      </c>
      <c r="C27739" s="429">
        <v>8.4151600000000002</v>
      </c>
      <c r="D27739" s="429">
        <v>5.4810999999999999E-2</v>
      </c>
      <c r="E27739" s="429">
        <v>8.3603489999999994</v>
      </c>
      <c r="F27739" s="429">
        <v>50.419184000000001</v>
      </c>
    </row>
    <row r="27740" spans="1:6" x14ac:dyDescent="0.3">
      <c r="A27740" s="336">
        <v>92321</v>
      </c>
      <c r="B27740" s="2" t="s">
        <v>295</v>
      </c>
      <c r="C27740" s="429">
        <v>8.1935260000000003</v>
      </c>
      <c r="D27740" s="429">
        <v>0.14665600000000001</v>
      </c>
      <c r="E27740" s="429">
        <v>8.0468700000000002</v>
      </c>
      <c r="F27740" s="429">
        <v>45.772567000000002</v>
      </c>
    </row>
    <row r="27741" spans="1:6" x14ac:dyDescent="0.3">
      <c r="A27741" s="336">
        <v>92322</v>
      </c>
      <c r="B27741" s="2" t="s">
        <v>295</v>
      </c>
      <c r="C27741" s="429">
        <v>8.4722659999999994</v>
      </c>
      <c r="D27741" s="429">
        <v>4.5303000000000003E-2</v>
      </c>
      <c r="E27741" s="429">
        <v>8.4269629999999989</v>
      </c>
      <c r="F27741" s="429">
        <v>50.14303799999999</v>
      </c>
    </row>
    <row r="27742" spans="1:6" x14ac:dyDescent="0.3">
      <c r="A27742" s="336">
        <v>92324</v>
      </c>
      <c r="B27742" s="2" t="s">
        <v>295</v>
      </c>
      <c r="C27742" s="429">
        <v>8.4727750000000004</v>
      </c>
      <c r="D27742" s="429">
        <v>1.0493000000000001E-2</v>
      </c>
      <c r="E27742" s="429">
        <v>8.4622820000000001</v>
      </c>
      <c r="F27742" s="429">
        <v>54.091479999999997</v>
      </c>
    </row>
    <row r="27743" spans="1:6" x14ac:dyDescent="0.3">
      <c r="A27743" s="336">
        <v>92325</v>
      </c>
      <c r="B27743" s="2" t="s">
        <v>295</v>
      </c>
      <c r="C27743" s="429">
        <v>8.4706639999999993</v>
      </c>
      <c r="D27743" s="429">
        <v>5.6153000000000002E-2</v>
      </c>
      <c r="E27743" s="429">
        <v>8.4145109999999992</v>
      </c>
      <c r="F27743" s="429">
        <v>49.616848999999995</v>
      </c>
    </row>
    <row r="27744" spans="1:6" x14ac:dyDescent="0.3">
      <c r="A27744" s="336">
        <v>92327</v>
      </c>
      <c r="B27744" s="2" t="s">
        <v>295</v>
      </c>
      <c r="C27744" s="429">
        <v>11.067857999999999</v>
      </c>
      <c r="D27744" s="429">
        <v>0.13627700000000001</v>
      </c>
      <c r="E27744" s="429">
        <v>10.931581</v>
      </c>
      <c r="F27744" s="429">
        <v>73.646776000000003</v>
      </c>
    </row>
    <row r="27745" spans="1:6" x14ac:dyDescent="0.3">
      <c r="A27745" s="336">
        <v>92328</v>
      </c>
      <c r="B27745" s="2" t="s">
        <v>295</v>
      </c>
      <c r="C27745" s="429">
        <v>12.358946</v>
      </c>
      <c r="D27745" s="429">
        <v>0.12740899999999999</v>
      </c>
      <c r="E27745" s="429">
        <v>12.231536999999999</v>
      </c>
      <c r="F27745" s="429">
        <v>79.212439000000018</v>
      </c>
    </row>
    <row r="27746" spans="1:6" x14ac:dyDescent="0.3">
      <c r="A27746" s="336">
        <v>92332</v>
      </c>
      <c r="B27746" s="2" t="s">
        <v>293</v>
      </c>
      <c r="C27746" s="429">
        <v>12.47039</v>
      </c>
      <c r="D27746" s="429">
        <v>1.7589999999999999E-3</v>
      </c>
      <c r="E27746" s="429">
        <v>12.468631</v>
      </c>
      <c r="F27746" s="429">
        <v>87.744067999999984</v>
      </c>
    </row>
    <row r="27747" spans="1:6" x14ac:dyDescent="0.3">
      <c r="A27747" s="336">
        <v>92335</v>
      </c>
      <c r="B27747" s="2" t="s">
        <v>295</v>
      </c>
      <c r="C27747" s="429">
        <v>8.3441790000000005</v>
      </c>
      <c r="D27747" s="429">
        <v>5.8650000000000004E-3</v>
      </c>
      <c r="E27747" s="429">
        <v>8.3383140000000004</v>
      </c>
      <c r="F27747" s="429">
        <v>52.064852000000002</v>
      </c>
    </row>
    <row r="27748" spans="1:6" x14ac:dyDescent="0.3">
      <c r="A27748" s="336">
        <v>92336</v>
      </c>
      <c r="B27748" s="2" t="s">
        <v>295</v>
      </c>
      <c r="C27748" s="429">
        <v>8.3120379999999994</v>
      </c>
      <c r="D27748" s="429">
        <v>1.7673999999999999E-2</v>
      </c>
      <c r="E27748" s="429">
        <v>8.2943639999999998</v>
      </c>
      <c r="F27748" s="429">
        <v>50.798524999999998</v>
      </c>
    </row>
    <row r="27749" spans="1:6" x14ac:dyDescent="0.3">
      <c r="A27749" s="336">
        <v>92337</v>
      </c>
      <c r="B27749" s="2" t="s">
        <v>295</v>
      </c>
      <c r="C27749" s="429">
        <v>8.2377350000000007</v>
      </c>
      <c r="D27749" s="429">
        <v>3.777E-3</v>
      </c>
      <c r="E27749" s="429">
        <v>8.2339580000000012</v>
      </c>
      <c r="F27749" s="429">
        <v>51.915969000000018</v>
      </c>
    </row>
    <row r="27750" spans="1:6" x14ac:dyDescent="0.3">
      <c r="A27750" s="336">
        <v>92338</v>
      </c>
      <c r="B27750" s="2" t="s">
        <v>295</v>
      </c>
      <c r="C27750" s="429">
        <v>12.188159000000001</v>
      </c>
      <c r="D27750" s="429">
        <v>0.156109</v>
      </c>
      <c r="E27750" s="429">
        <v>12.03205</v>
      </c>
      <c r="F27750" s="429">
        <v>82.997487999999976</v>
      </c>
    </row>
    <row r="27751" spans="1:6" x14ac:dyDescent="0.3">
      <c r="A27751" s="336">
        <v>92339</v>
      </c>
      <c r="B27751" s="2" t="s">
        <v>295</v>
      </c>
      <c r="C27751" s="429">
        <v>7.6433400000000002</v>
      </c>
      <c r="D27751" s="429">
        <v>0.34674199999999999</v>
      </c>
      <c r="E27751" s="429">
        <v>7.2965980000000004</v>
      </c>
      <c r="F27751" s="429">
        <v>38.974671000000001</v>
      </c>
    </row>
    <row r="27752" spans="1:6" x14ac:dyDescent="0.3">
      <c r="A27752" s="336">
        <v>92342</v>
      </c>
      <c r="B27752" s="2" t="s">
        <v>295</v>
      </c>
      <c r="C27752" s="429">
        <v>10.175022</v>
      </c>
      <c r="D27752" s="429">
        <v>3.1234999999999999E-2</v>
      </c>
      <c r="E27752" s="429">
        <v>10.143787</v>
      </c>
      <c r="F27752" s="429">
        <v>67.137755999999996</v>
      </c>
    </row>
    <row r="27753" spans="1:6" x14ac:dyDescent="0.3">
      <c r="A27753" s="336">
        <v>92344</v>
      </c>
      <c r="B27753" s="2" t="s">
        <v>295</v>
      </c>
      <c r="C27753" s="429">
        <v>8.7611799999999995</v>
      </c>
      <c r="D27753" s="429">
        <v>3.8275000000000003E-2</v>
      </c>
      <c r="E27753" s="429">
        <v>8.722904999999999</v>
      </c>
      <c r="F27753" s="429">
        <v>53.459456999999993</v>
      </c>
    </row>
    <row r="27754" spans="1:6" x14ac:dyDescent="0.3">
      <c r="A27754" s="336">
        <v>92345</v>
      </c>
      <c r="B27754" s="2" t="s">
        <v>295</v>
      </c>
      <c r="C27754" s="429">
        <v>8.9403199999999998</v>
      </c>
      <c r="D27754" s="429">
        <v>4.292E-2</v>
      </c>
      <c r="E27754" s="429">
        <v>8.8973999999999993</v>
      </c>
      <c r="F27754" s="429">
        <v>54.818826000000008</v>
      </c>
    </row>
    <row r="27755" spans="1:6" x14ac:dyDescent="0.3">
      <c r="A27755" s="336">
        <v>92346</v>
      </c>
      <c r="B27755" s="2" t="s">
        <v>295</v>
      </c>
      <c r="C27755" s="429">
        <v>8.5796170000000007</v>
      </c>
      <c r="D27755" s="429">
        <v>4.4266E-2</v>
      </c>
      <c r="E27755" s="429">
        <v>8.5353510000000004</v>
      </c>
      <c r="F27755" s="429">
        <v>51.845516000000003</v>
      </c>
    </row>
    <row r="27756" spans="1:6" x14ac:dyDescent="0.3">
      <c r="A27756" s="336">
        <v>92347</v>
      </c>
      <c r="B27756" s="2" t="s">
        <v>295</v>
      </c>
      <c r="C27756" s="429">
        <v>10.902217</v>
      </c>
      <c r="D27756" s="429">
        <v>4.8399999999999999E-2</v>
      </c>
      <c r="E27756" s="429">
        <v>10.853816999999999</v>
      </c>
      <c r="F27756" s="429">
        <v>71.898378999999991</v>
      </c>
    </row>
    <row r="27757" spans="1:6" x14ac:dyDescent="0.3">
      <c r="A27757" s="336">
        <v>92350</v>
      </c>
      <c r="B27757" s="2" t="s">
        <v>295</v>
      </c>
      <c r="C27757" s="429">
        <v>8.5702750000000005</v>
      </c>
      <c r="D27757" s="429">
        <v>1.1070999999999999E-2</v>
      </c>
      <c r="E27757" s="429">
        <v>8.5592040000000011</v>
      </c>
      <c r="F27757" s="429">
        <v>55.145951999999994</v>
      </c>
    </row>
    <row r="27758" spans="1:6" x14ac:dyDescent="0.3">
      <c r="A27758" s="336">
        <v>92352</v>
      </c>
      <c r="B27758" s="2" t="s">
        <v>295</v>
      </c>
      <c r="C27758" s="429">
        <v>8.3588070000000005</v>
      </c>
      <c r="D27758" s="429">
        <v>0.117657</v>
      </c>
      <c r="E27758" s="429">
        <v>8.2411500000000011</v>
      </c>
      <c r="F27758" s="429">
        <v>47.611290999999994</v>
      </c>
    </row>
    <row r="27759" spans="1:6" x14ac:dyDescent="0.3">
      <c r="A27759" s="336">
        <v>92354</v>
      </c>
      <c r="B27759" s="2" t="s">
        <v>295</v>
      </c>
      <c r="C27759" s="429">
        <v>8.5775889999999997</v>
      </c>
      <c r="D27759" s="429">
        <v>1.1853000000000001E-2</v>
      </c>
      <c r="E27759" s="429">
        <v>8.5657359999999994</v>
      </c>
      <c r="F27759" s="429">
        <v>55.116857999999993</v>
      </c>
    </row>
    <row r="27760" spans="1:6" x14ac:dyDescent="0.3">
      <c r="A27760" s="336">
        <v>92356</v>
      </c>
      <c r="B27760" s="2" t="s">
        <v>295</v>
      </c>
      <c r="C27760" s="429">
        <v>9.7328299999999999</v>
      </c>
      <c r="D27760" s="429">
        <v>0.14560000000000001</v>
      </c>
      <c r="E27760" s="429">
        <v>9.5872299999999999</v>
      </c>
      <c r="F27760" s="429">
        <v>60.650787999999991</v>
      </c>
    </row>
    <row r="27761" spans="1:6" x14ac:dyDescent="0.3">
      <c r="A27761" s="336">
        <v>92358</v>
      </c>
      <c r="B27761" s="2" t="s">
        <v>295</v>
      </c>
      <c r="C27761" s="429">
        <v>7.819331</v>
      </c>
      <c r="D27761" s="429">
        <v>7.1157999999999999E-2</v>
      </c>
      <c r="E27761" s="429">
        <v>7.7481730000000004</v>
      </c>
      <c r="F27761" s="429">
        <v>43.477416000000005</v>
      </c>
    </row>
    <row r="27762" spans="1:6" x14ac:dyDescent="0.3">
      <c r="A27762" s="336">
        <v>92359</v>
      </c>
      <c r="B27762" s="2" t="s">
        <v>295</v>
      </c>
      <c r="C27762" s="429">
        <v>8.3908780000000007</v>
      </c>
      <c r="D27762" s="429">
        <v>9.7784999999999997E-2</v>
      </c>
      <c r="E27762" s="429">
        <v>8.2930930000000007</v>
      </c>
      <c r="F27762" s="429">
        <v>47.719965999999999</v>
      </c>
    </row>
    <row r="27763" spans="1:6" x14ac:dyDescent="0.3">
      <c r="A27763" s="336">
        <v>92363</v>
      </c>
      <c r="B27763" s="2" t="s">
        <v>293</v>
      </c>
      <c r="C27763" s="429">
        <v>13.244021999999999</v>
      </c>
      <c r="D27763" s="429">
        <v>1.9859999999999999E-3</v>
      </c>
      <c r="E27763" s="429">
        <v>13.242035999999999</v>
      </c>
      <c r="F27763" s="429">
        <v>93.070501999999991</v>
      </c>
    </row>
    <row r="27764" spans="1:6" x14ac:dyDescent="0.3">
      <c r="A27764" s="336">
        <v>92364</v>
      </c>
      <c r="B27764" s="2" t="s">
        <v>293</v>
      </c>
      <c r="C27764" s="429">
        <v>11.600809</v>
      </c>
      <c r="D27764" s="429">
        <v>1.2579999999999999E-2</v>
      </c>
      <c r="E27764" s="429">
        <v>11.588229</v>
      </c>
      <c r="F27764" s="429">
        <v>77.904218999999983</v>
      </c>
    </row>
    <row r="27765" spans="1:6" x14ac:dyDescent="0.3">
      <c r="A27765" s="336">
        <v>92365</v>
      </c>
      <c r="B27765" s="2" t="s">
        <v>295</v>
      </c>
      <c r="C27765" s="429">
        <v>11.372508</v>
      </c>
      <c r="D27765" s="429">
        <v>0.15415699999999999</v>
      </c>
      <c r="E27765" s="429">
        <v>11.218351</v>
      </c>
      <c r="F27765" s="429">
        <v>75.969631000000007</v>
      </c>
    </row>
    <row r="27766" spans="1:6" x14ac:dyDescent="0.3">
      <c r="A27766" s="336">
        <v>92368</v>
      </c>
      <c r="B27766" s="2" t="s">
        <v>295</v>
      </c>
      <c r="C27766" s="429">
        <v>9.9223420000000004</v>
      </c>
      <c r="D27766" s="429">
        <v>3.7309000000000002E-2</v>
      </c>
      <c r="E27766" s="429">
        <v>9.885033</v>
      </c>
      <c r="F27766" s="429">
        <v>65.072506000000018</v>
      </c>
    </row>
    <row r="27767" spans="1:6" x14ac:dyDescent="0.3">
      <c r="A27767" s="336">
        <v>92371</v>
      </c>
      <c r="B27767" s="2" t="s">
        <v>295</v>
      </c>
      <c r="C27767" s="429">
        <v>8.6749770000000002</v>
      </c>
      <c r="D27767" s="429">
        <v>3.6968000000000001E-2</v>
      </c>
      <c r="E27767" s="429">
        <v>8.6380090000000003</v>
      </c>
      <c r="F27767" s="429">
        <v>52.723454999999994</v>
      </c>
    </row>
    <row r="27768" spans="1:6" x14ac:dyDescent="0.3">
      <c r="A27768" s="336">
        <v>92372</v>
      </c>
      <c r="B27768" s="2" t="s">
        <v>295</v>
      </c>
      <c r="C27768" s="429">
        <v>8.317183</v>
      </c>
      <c r="D27768" s="429">
        <v>4.1654999999999998E-2</v>
      </c>
      <c r="E27768" s="429">
        <v>8.2755279999999996</v>
      </c>
      <c r="F27768" s="429">
        <v>48.987275000000011</v>
      </c>
    </row>
    <row r="27769" spans="1:6" x14ac:dyDescent="0.3">
      <c r="A27769" s="336">
        <v>92373</v>
      </c>
      <c r="B27769" s="2" t="s">
        <v>295</v>
      </c>
      <c r="C27769" s="429">
        <v>8.4987329999999996</v>
      </c>
      <c r="D27769" s="429">
        <v>2.052E-2</v>
      </c>
      <c r="E27769" s="429">
        <v>8.4782130000000002</v>
      </c>
      <c r="F27769" s="429">
        <v>52.925456999999994</v>
      </c>
    </row>
    <row r="27770" spans="1:6" x14ac:dyDescent="0.3">
      <c r="A27770" s="336">
        <v>92374</v>
      </c>
      <c r="B27770" s="2" t="s">
        <v>295</v>
      </c>
      <c r="C27770" s="429">
        <v>8.6317109999999992</v>
      </c>
      <c r="D27770" s="429">
        <v>2.1388000000000001E-2</v>
      </c>
      <c r="E27770" s="429">
        <v>8.6103229999999993</v>
      </c>
      <c r="F27770" s="429">
        <v>53.168547000000004</v>
      </c>
    </row>
    <row r="27771" spans="1:6" x14ac:dyDescent="0.3">
      <c r="A27771" s="336">
        <v>92376</v>
      </c>
      <c r="B27771" s="2" t="s">
        <v>295</v>
      </c>
      <c r="C27771" s="429">
        <v>8.5215910000000008</v>
      </c>
      <c r="D27771" s="429">
        <v>1.1043000000000001E-2</v>
      </c>
      <c r="E27771" s="429">
        <v>8.510548</v>
      </c>
      <c r="F27771" s="429">
        <v>53.276202999999995</v>
      </c>
    </row>
    <row r="27772" spans="1:6" x14ac:dyDescent="0.3">
      <c r="A27772" s="336">
        <v>92377</v>
      </c>
      <c r="B27772" s="2" t="s">
        <v>295</v>
      </c>
      <c r="C27772" s="429">
        <v>8.4745790000000003</v>
      </c>
      <c r="D27772" s="429">
        <v>1.6877E-2</v>
      </c>
      <c r="E27772" s="429">
        <v>8.4577020000000012</v>
      </c>
      <c r="F27772" s="429">
        <v>52.01972700000001</v>
      </c>
    </row>
    <row r="27773" spans="1:6" x14ac:dyDescent="0.3">
      <c r="A27773" s="336">
        <v>92382</v>
      </c>
      <c r="B27773" s="2" t="s">
        <v>295</v>
      </c>
      <c r="C27773" s="429">
        <v>8.2624890000000004</v>
      </c>
      <c r="D27773" s="429">
        <v>0.13131300000000001</v>
      </c>
      <c r="E27773" s="429">
        <v>8.131176</v>
      </c>
      <c r="F27773" s="429">
        <v>46.645871999999997</v>
      </c>
    </row>
    <row r="27774" spans="1:6" x14ac:dyDescent="0.3">
      <c r="A27774" s="336">
        <v>92384</v>
      </c>
      <c r="B27774" s="2" t="s">
        <v>295</v>
      </c>
      <c r="C27774" s="429">
        <v>13.280744</v>
      </c>
      <c r="D27774" s="429">
        <v>0.17266300000000001</v>
      </c>
      <c r="E27774" s="429">
        <v>13.108081</v>
      </c>
      <c r="F27774" s="429">
        <v>87.491951</v>
      </c>
    </row>
    <row r="27775" spans="1:6" x14ac:dyDescent="0.3">
      <c r="A27775" s="336">
        <v>92385</v>
      </c>
      <c r="B27775" s="2" t="s">
        <v>295</v>
      </c>
      <c r="C27775" s="429">
        <v>8.1860780000000002</v>
      </c>
      <c r="D27775" s="429">
        <v>0.15262500000000001</v>
      </c>
      <c r="E27775" s="429">
        <v>8.0334529999999997</v>
      </c>
      <c r="F27775" s="429">
        <v>45.632366000000005</v>
      </c>
    </row>
    <row r="27776" spans="1:6" x14ac:dyDescent="0.3">
      <c r="A27776" s="336">
        <v>92389</v>
      </c>
      <c r="B27776" s="2" t="s">
        <v>295</v>
      </c>
      <c r="C27776" s="429">
        <v>12.890639</v>
      </c>
      <c r="D27776" s="429">
        <v>0.29801299999999997</v>
      </c>
      <c r="E27776" s="429">
        <v>12.592626000000001</v>
      </c>
      <c r="F27776" s="429">
        <v>85.392150000000001</v>
      </c>
    </row>
    <row r="27777" spans="1:6" x14ac:dyDescent="0.3">
      <c r="A27777" s="336">
        <v>92392</v>
      </c>
      <c r="B27777" s="2" t="s">
        <v>295</v>
      </c>
      <c r="C27777" s="429">
        <v>9.0808009999999992</v>
      </c>
      <c r="D27777" s="429">
        <v>3.3626000000000003E-2</v>
      </c>
      <c r="E27777" s="429">
        <v>9.0471749999999993</v>
      </c>
      <c r="F27777" s="429">
        <v>57.050866999999997</v>
      </c>
    </row>
    <row r="27778" spans="1:6" x14ac:dyDescent="0.3">
      <c r="A27778" s="336">
        <v>92394</v>
      </c>
      <c r="B27778" s="2" t="s">
        <v>295</v>
      </c>
      <c r="C27778" s="429">
        <v>9.5344160000000002</v>
      </c>
      <c r="D27778" s="429">
        <v>3.3272000000000003E-2</v>
      </c>
      <c r="E27778" s="429">
        <v>9.501144</v>
      </c>
      <c r="F27778" s="429">
        <v>61.632172999999995</v>
      </c>
    </row>
    <row r="27779" spans="1:6" x14ac:dyDescent="0.3">
      <c r="A27779" s="336">
        <v>92395</v>
      </c>
      <c r="B27779" s="2" t="s">
        <v>295</v>
      </c>
      <c r="C27779" s="429">
        <v>9.3805560000000003</v>
      </c>
      <c r="D27779" s="429">
        <v>3.8982000000000003E-2</v>
      </c>
      <c r="E27779" s="429">
        <v>9.3415739999999996</v>
      </c>
      <c r="F27779" s="429">
        <v>59.564669000000016</v>
      </c>
    </row>
    <row r="27780" spans="1:6" x14ac:dyDescent="0.3">
      <c r="A27780" s="336">
        <v>92397</v>
      </c>
      <c r="B27780" s="2" t="s">
        <v>295</v>
      </c>
      <c r="C27780" s="429">
        <v>7.982221</v>
      </c>
      <c r="D27780" s="429">
        <v>6.0344000000000002E-2</v>
      </c>
      <c r="E27780" s="429">
        <v>7.9218770000000003</v>
      </c>
      <c r="F27780" s="429">
        <v>45.238480999999993</v>
      </c>
    </row>
    <row r="27781" spans="1:6" x14ac:dyDescent="0.3">
      <c r="A27781" s="336">
        <v>92399</v>
      </c>
      <c r="B27781" s="2" t="s">
        <v>295</v>
      </c>
      <c r="C27781" s="429">
        <v>8.21434</v>
      </c>
      <c r="D27781" s="429">
        <v>0.12945499999999999</v>
      </c>
      <c r="E27781" s="429">
        <v>8.0848849999999999</v>
      </c>
      <c r="F27781" s="429">
        <v>46.318440999999993</v>
      </c>
    </row>
    <row r="27782" spans="1:6" x14ac:dyDescent="0.3">
      <c r="A27782" s="336">
        <v>92401</v>
      </c>
      <c r="B27782" s="2" t="s">
        <v>295</v>
      </c>
      <c r="C27782" s="429">
        <v>8.6132980000000003</v>
      </c>
      <c r="D27782" s="429">
        <v>1.6493000000000001E-2</v>
      </c>
      <c r="E27782" s="429">
        <v>8.5968049999999998</v>
      </c>
      <c r="F27782" s="429">
        <v>54.502656000000002</v>
      </c>
    </row>
    <row r="27783" spans="1:6" x14ac:dyDescent="0.3">
      <c r="A27783" s="336">
        <v>92404</v>
      </c>
      <c r="B27783" s="2" t="s">
        <v>295</v>
      </c>
      <c r="C27783" s="429">
        <v>8.5397639999999999</v>
      </c>
      <c r="D27783" s="429">
        <v>4.0386999999999999E-2</v>
      </c>
      <c r="E27783" s="429">
        <v>8.4993769999999991</v>
      </c>
      <c r="F27783" s="429">
        <v>51.885213999999991</v>
      </c>
    </row>
    <row r="27784" spans="1:6" x14ac:dyDescent="0.3">
      <c r="A27784" s="336">
        <v>92405</v>
      </c>
      <c r="B27784" s="2" t="s">
        <v>295</v>
      </c>
      <c r="C27784" s="429">
        <v>8.5601090000000006</v>
      </c>
      <c r="D27784" s="429">
        <v>2.7049E-2</v>
      </c>
      <c r="E27784" s="429">
        <v>8.5330600000000008</v>
      </c>
      <c r="F27784" s="429">
        <v>52.943004000000002</v>
      </c>
    </row>
    <row r="27785" spans="1:6" x14ac:dyDescent="0.3">
      <c r="A27785" s="336">
        <v>92407</v>
      </c>
      <c r="B27785" s="2" t="s">
        <v>295</v>
      </c>
      <c r="C27785" s="429">
        <v>8.4848090000000003</v>
      </c>
      <c r="D27785" s="429">
        <v>6.1497000000000003E-2</v>
      </c>
      <c r="E27785" s="429">
        <v>8.423312000000001</v>
      </c>
      <c r="F27785" s="429">
        <v>50.161107000000001</v>
      </c>
    </row>
    <row r="27786" spans="1:6" x14ac:dyDescent="0.3">
      <c r="A27786" s="336">
        <v>92408</v>
      </c>
      <c r="B27786" s="2" t="s">
        <v>295</v>
      </c>
      <c r="C27786" s="429">
        <v>8.6410429999999998</v>
      </c>
      <c r="D27786" s="429">
        <v>1.3856E-2</v>
      </c>
      <c r="E27786" s="429">
        <v>8.6271869999999993</v>
      </c>
      <c r="F27786" s="429">
        <v>55.221778000000008</v>
      </c>
    </row>
    <row r="27787" spans="1:6" x14ac:dyDescent="0.3">
      <c r="A27787" s="336">
        <v>92410</v>
      </c>
      <c r="B27787" s="2" t="s">
        <v>295</v>
      </c>
      <c r="C27787" s="429">
        <v>8.6058520000000005</v>
      </c>
      <c r="D27787" s="429">
        <v>1.6983000000000002E-2</v>
      </c>
      <c r="E27787" s="429">
        <v>8.5888690000000008</v>
      </c>
      <c r="F27787" s="429">
        <v>54.352885999999991</v>
      </c>
    </row>
    <row r="27788" spans="1:6" x14ac:dyDescent="0.3">
      <c r="A27788" s="336">
        <v>92411</v>
      </c>
      <c r="B27788" s="2" t="s">
        <v>295</v>
      </c>
      <c r="C27788" s="429">
        <v>8.5665779999999998</v>
      </c>
      <c r="D27788" s="429">
        <v>1.8589000000000001E-2</v>
      </c>
      <c r="E27788" s="429">
        <v>8.5479889999999994</v>
      </c>
      <c r="F27788" s="429">
        <v>53.559596000000006</v>
      </c>
    </row>
    <row r="27789" spans="1:6" x14ac:dyDescent="0.3">
      <c r="A27789" s="336">
        <v>92501</v>
      </c>
      <c r="B27789" s="2" t="s">
        <v>295</v>
      </c>
      <c r="C27789" s="429">
        <v>8.2427329999999994</v>
      </c>
      <c r="D27789" s="429">
        <v>5.8259999999999996E-3</v>
      </c>
      <c r="E27789" s="429">
        <v>8.2369069999999986</v>
      </c>
      <c r="F27789" s="429">
        <v>52.826864000000008</v>
      </c>
    </row>
    <row r="27790" spans="1:6" x14ac:dyDescent="0.3">
      <c r="A27790" s="336">
        <v>92503</v>
      </c>
      <c r="B27790" s="2" t="s">
        <v>295</v>
      </c>
      <c r="C27790" s="429">
        <v>7.748672</v>
      </c>
      <c r="D27790" s="429">
        <v>4.6290000000000003E-3</v>
      </c>
      <c r="E27790" s="429">
        <v>7.7440429999999996</v>
      </c>
      <c r="F27790" s="429">
        <v>49.930477999999994</v>
      </c>
    </row>
    <row r="27791" spans="1:6" x14ac:dyDescent="0.3">
      <c r="A27791" s="336">
        <v>92504</v>
      </c>
      <c r="B27791" s="2" t="s">
        <v>295</v>
      </c>
      <c r="C27791" s="429">
        <v>7.9024470000000004</v>
      </c>
      <c r="D27791" s="429">
        <v>5.2110000000000004E-3</v>
      </c>
      <c r="E27791" s="429">
        <v>7.8972360000000004</v>
      </c>
      <c r="F27791" s="429">
        <v>50.993188000000011</v>
      </c>
    </row>
    <row r="27792" spans="1:6" x14ac:dyDescent="0.3">
      <c r="A27792" s="336">
        <v>92505</v>
      </c>
      <c r="B27792" s="2" t="s">
        <v>295</v>
      </c>
      <c r="C27792" s="429">
        <v>7.7877640000000001</v>
      </c>
      <c r="D27792" s="429">
        <v>3.0950000000000001E-3</v>
      </c>
      <c r="E27792" s="429">
        <v>7.7846690000000001</v>
      </c>
      <c r="F27792" s="429">
        <v>50.404092999999996</v>
      </c>
    </row>
    <row r="27793" spans="1:6" x14ac:dyDescent="0.3">
      <c r="A27793" s="336">
        <v>92506</v>
      </c>
      <c r="B27793" s="2" t="s">
        <v>295</v>
      </c>
      <c r="C27793" s="429">
        <v>8.0568360000000006</v>
      </c>
      <c r="D27793" s="429">
        <v>6.1240000000000001E-3</v>
      </c>
      <c r="E27793" s="429">
        <v>8.0507120000000008</v>
      </c>
      <c r="F27793" s="429">
        <v>52.033097000000005</v>
      </c>
    </row>
    <row r="27794" spans="1:6" x14ac:dyDescent="0.3">
      <c r="A27794" s="336">
        <v>92507</v>
      </c>
      <c r="B27794" s="2" t="s">
        <v>295</v>
      </c>
      <c r="C27794" s="429">
        <v>8.2376149999999999</v>
      </c>
      <c r="D27794" s="429">
        <v>8.0219999999999996E-3</v>
      </c>
      <c r="E27794" s="429">
        <v>8.2295929999999995</v>
      </c>
      <c r="F27794" s="429">
        <v>52.951135000000001</v>
      </c>
    </row>
    <row r="27795" spans="1:6" x14ac:dyDescent="0.3">
      <c r="A27795" s="336">
        <v>92508</v>
      </c>
      <c r="B27795" s="2" t="s">
        <v>295</v>
      </c>
      <c r="C27795" s="429">
        <v>7.960636</v>
      </c>
      <c r="D27795" s="429">
        <v>8.1110000000000002E-3</v>
      </c>
      <c r="E27795" s="429">
        <v>7.9525249999999996</v>
      </c>
      <c r="F27795" s="429">
        <v>51.326876000000006</v>
      </c>
    </row>
    <row r="27796" spans="1:6" x14ac:dyDescent="0.3">
      <c r="A27796" s="336">
        <v>92509</v>
      </c>
      <c r="B27796" s="2" t="s">
        <v>295</v>
      </c>
      <c r="C27796" s="429">
        <v>8.1395959999999992</v>
      </c>
      <c r="D27796" s="429">
        <v>3.8999999999999998E-3</v>
      </c>
      <c r="E27796" s="429">
        <v>8.1356959999999994</v>
      </c>
      <c r="F27796" s="429">
        <v>51.9221</v>
      </c>
    </row>
    <row r="27797" spans="1:6" x14ac:dyDescent="0.3">
      <c r="A27797" s="336">
        <v>92518</v>
      </c>
      <c r="B27797" s="2" t="s">
        <v>295</v>
      </c>
      <c r="C27797" s="429">
        <v>8.0140750000000001</v>
      </c>
      <c r="D27797" s="429">
        <v>1.0212000000000001E-2</v>
      </c>
      <c r="E27797" s="429">
        <v>8.0038630000000008</v>
      </c>
      <c r="F27797" s="429">
        <v>51.589834000000003</v>
      </c>
    </row>
    <row r="27798" spans="1:6" x14ac:dyDescent="0.3">
      <c r="A27798" s="336">
        <v>92521</v>
      </c>
      <c r="B27798" s="2" t="s">
        <v>295</v>
      </c>
      <c r="C27798" s="429">
        <v>8.2035970000000002</v>
      </c>
      <c r="D27798" s="429">
        <v>7.515E-3</v>
      </c>
      <c r="E27798" s="429">
        <v>8.1960820000000005</v>
      </c>
      <c r="F27798" s="429">
        <v>52.775518000000005</v>
      </c>
    </row>
    <row r="27799" spans="1:6" x14ac:dyDescent="0.3">
      <c r="A27799" s="336">
        <v>92530</v>
      </c>
      <c r="B27799" s="2" t="s">
        <v>295</v>
      </c>
      <c r="C27799" s="429">
        <v>6.9592700000000001</v>
      </c>
      <c r="D27799" s="429">
        <v>1.1068E-2</v>
      </c>
      <c r="E27799" s="429">
        <v>6.9482020000000002</v>
      </c>
      <c r="F27799" s="429">
        <v>43.268068</v>
      </c>
    </row>
    <row r="27800" spans="1:6" x14ac:dyDescent="0.3">
      <c r="A27800" s="336">
        <v>92532</v>
      </c>
      <c r="B27800" s="2" t="s">
        <v>295</v>
      </c>
      <c r="C27800" s="429">
        <v>7.3782579999999998</v>
      </c>
      <c r="D27800" s="429">
        <v>1.0854000000000001E-2</v>
      </c>
      <c r="E27800" s="429">
        <v>7.3674039999999996</v>
      </c>
      <c r="F27800" s="429">
        <v>46.796254000000005</v>
      </c>
    </row>
    <row r="27801" spans="1:6" x14ac:dyDescent="0.3">
      <c r="A27801" s="336">
        <v>92536</v>
      </c>
      <c r="B27801" s="2" t="s">
        <v>295</v>
      </c>
      <c r="C27801" s="429">
        <v>7.4878419999999997</v>
      </c>
      <c r="D27801" s="429">
        <v>6.1541999999999999E-2</v>
      </c>
      <c r="E27801" s="429">
        <v>7.4262999999999995</v>
      </c>
      <c r="F27801" s="429">
        <v>42.514413999999995</v>
      </c>
    </row>
    <row r="27802" spans="1:6" x14ac:dyDescent="0.3">
      <c r="A27802" s="336">
        <v>92539</v>
      </c>
      <c r="B27802" s="2" t="s">
        <v>295</v>
      </c>
      <c r="C27802" s="429">
        <v>7.6681509999999999</v>
      </c>
      <c r="D27802" s="429">
        <v>9.8724999999999993E-2</v>
      </c>
      <c r="E27802" s="429">
        <v>7.569426</v>
      </c>
      <c r="F27802" s="429">
        <v>42.116604000000009</v>
      </c>
    </row>
    <row r="27803" spans="1:6" x14ac:dyDescent="0.3">
      <c r="A27803" s="336">
        <v>92543</v>
      </c>
      <c r="B27803" s="2" t="s">
        <v>295</v>
      </c>
      <c r="C27803" s="429">
        <v>8.0616830000000004</v>
      </c>
      <c r="D27803" s="429">
        <v>2.6345E-2</v>
      </c>
      <c r="E27803" s="429">
        <v>8.0353380000000012</v>
      </c>
      <c r="F27803" s="429">
        <v>51.412783000000005</v>
      </c>
    </row>
    <row r="27804" spans="1:6" x14ac:dyDescent="0.3">
      <c r="A27804" s="336">
        <v>92544</v>
      </c>
      <c r="B27804" s="2" t="s">
        <v>295</v>
      </c>
      <c r="C27804" s="429">
        <v>7.9052689999999997</v>
      </c>
      <c r="D27804" s="429">
        <v>4.5096999999999998E-2</v>
      </c>
      <c r="E27804" s="429">
        <v>7.8601719999999995</v>
      </c>
      <c r="F27804" s="429">
        <v>48.344605999999999</v>
      </c>
    </row>
    <row r="27805" spans="1:6" x14ac:dyDescent="0.3">
      <c r="A27805" s="336">
        <v>92545</v>
      </c>
      <c r="B27805" s="2" t="s">
        <v>295</v>
      </c>
      <c r="C27805" s="429">
        <v>8.046424</v>
      </c>
      <c r="D27805" s="429">
        <v>2.0435999999999999E-2</v>
      </c>
      <c r="E27805" s="429">
        <v>8.0259879999999999</v>
      </c>
      <c r="F27805" s="429">
        <v>52.058924999999995</v>
      </c>
    </row>
    <row r="27806" spans="1:6" x14ac:dyDescent="0.3">
      <c r="A27806" s="336">
        <v>92548</v>
      </c>
      <c r="B27806" s="2" t="s">
        <v>295</v>
      </c>
      <c r="C27806" s="429">
        <v>7.982335</v>
      </c>
      <c r="D27806" s="429">
        <v>1.6139000000000001E-2</v>
      </c>
      <c r="E27806" s="429">
        <v>7.9661960000000001</v>
      </c>
      <c r="F27806" s="429">
        <v>51.960848000000006</v>
      </c>
    </row>
    <row r="27807" spans="1:6" x14ac:dyDescent="0.3">
      <c r="A27807" s="336">
        <v>92549</v>
      </c>
      <c r="B27807" s="2" t="s">
        <v>295</v>
      </c>
      <c r="C27807" s="429">
        <v>8.0337060000000005</v>
      </c>
      <c r="D27807" s="429">
        <v>0.11813899999999999</v>
      </c>
      <c r="E27807" s="429">
        <v>7.9155670000000002</v>
      </c>
      <c r="F27807" s="429">
        <v>44.982389000000005</v>
      </c>
    </row>
    <row r="27808" spans="1:6" x14ac:dyDescent="0.3">
      <c r="A27808" s="336">
        <v>92551</v>
      </c>
      <c r="B27808" s="2" t="s">
        <v>295</v>
      </c>
      <c r="C27808" s="429">
        <v>8.0739330000000002</v>
      </c>
      <c r="D27808" s="429">
        <v>1.2507000000000001E-2</v>
      </c>
      <c r="E27808" s="429">
        <v>8.0614260000000009</v>
      </c>
      <c r="F27808" s="429">
        <v>51.919274999999999</v>
      </c>
    </row>
    <row r="27809" spans="1:6" x14ac:dyDescent="0.3">
      <c r="A27809" s="336">
        <v>92553</v>
      </c>
      <c r="B27809" s="2" t="s">
        <v>295</v>
      </c>
      <c r="C27809" s="429">
        <v>8.1686209999999999</v>
      </c>
      <c r="D27809" s="429">
        <v>1.1707E-2</v>
      </c>
      <c r="E27809" s="429">
        <v>8.1569140000000004</v>
      </c>
      <c r="F27809" s="429">
        <v>52.465803999999999</v>
      </c>
    </row>
    <row r="27810" spans="1:6" x14ac:dyDescent="0.3">
      <c r="A27810" s="336">
        <v>92555</v>
      </c>
      <c r="B27810" s="2" t="s">
        <v>295</v>
      </c>
      <c r="C27810" s="429">
        <v>8.3005589999999998</v>
      </c>
      <c r="D27810" s="429">
        <v>2.0444E-2</v>
      </c>
      <c r="E27810" s="429">
        <v>8.2801150000000003</v>
      </c>
      <c r="F27810" s="429">
        <v>52.745703999999989</v>
      </c>
    </row>
    <row r="27811" spans="1:6" x14ac:dyDescent="0.3">
      <c r="A27811" s="336">
        <v>92557</v>
      </c>
      <c r="B27811" s="2" t="s">
        <v>295</v>
      </c>
      <c r="C27811" s="429">
        <v>8.3104460000000007</v>
      </c>
      <c r="D27811" s="429">
        <v>1.1275E-2</v>
      </c>
      <c r="E27811" s="429">
        <v>8.2991710000000012</v>
      </c>
      <c r="F27811" s="429">
        <v>53.343586999999999</v>
      </c>
    </row>
    <row r="27812" spans="1:6" x14ac:dyDescent="0.3">
      <c r="A27812" s="336">
        <v>92561</v>
      </c>
      <c r="B27812" s="2" t="s">
        <v>295</v>
      </c>
      <c r="C27812" s="429">
        <v>8.4379109999999997</v>
      </c>
      <c r="D27812" s="429">
        <v>0.102189</v>
      </c>
      <c r="E27812" s="429">
        <v>8.3357220000000005</v>
      </c>
      <c r="F27812" s="429">
        <v>51.258291999999997</v>
      </c>
    </row>
    <row r="27813" spans="1:6" x14ac:dyDescent="0.3">
      <c r="A27813" s="336">
        <v>92562</v>
      </c>
      <c r="B27813" s="2" t="s">
        <v>295</v>
      </c>
      <c r="C27813" s="429">
        <v>7.1134029999999999</v>
      </c>
      <c r="D27813" s="429">
        <v>1.0252000000000001E-2</v>
      </c>
      <c r="E27813" s="429">
        <v>7.1031509999999995</v>
      </c>
      <c r="F27813" s="429">
        <v>45.688848</v>
      </c>
    </row>
    <row r="27814" spans="1:6" x14ac:dyDescent="0.3">
      <c r="A27814" s="336">
        <v>92563</v>
      </c>
      <c r="B27814" s="2" t="s">
        <v>295</v>
      </c>
      <c r="C27814" s="429">
        <v>7.4737400000000003</v>
      </c>
      <c r="D27814" s="429">
        <v>1.1868E-2</v>
      </c>
      <c r="E27814" s="429">
        <v>7.4618720000000005</v>
      </c>
      <c r="F27814" s="429">
        <v>48.746561999999997</v>
      </c>
    </row>
    <row r="27815" spans="1:6" x14ac:dyDescent="0.3">
      <c r="A27815" s="336">
        <v>92567</v>
      </c>
      <c r="B27815" s="2" t="s">
        <v>295</v>
      </c>
      <c r="C27815" s="429">
        <v>8.1180819999999994</v>
      </c>
      <c r="D27815" s="429">
        <v>1.8686999999999999E-2</v>
      </c>
      <c r="E27815" s="429">
        <v>8.0993949999999995</v>
      </c>
      <c r="F27815" s="429">
        <v>52.373556000000008</v>
      </c>
    </row>
    <row r="27816" spans="1:6" x14ac:dyDescent="0.3">
      <c r="A27816" s="336">
        <v>92570</v>
      </c>
      <c r="B27816" s="2" t="s">
        <v>295</v>
      </c>
      <c r="C27816" s="429">
        <v>7.6228959999999999</v>
      </c>
      <c r="D27816" s="429">
        <v>9.8989999999999998E-3</v>
      </c>
      <c r="E27816" s="429">
        <v>7.612997</v>
      </c>
      <c r="F27816" s="429">
        <v>48.677136999999988</v>
      </c>
    </row>
    <row r="27817" spans="1:6" x14ac:dyDescent="0.3">
      <c r="A27817" s="336">
        <v>92571</v>
      </c>
      <c r="B27817" s="2" t="s">
        <v>295</v>
      </c>
      <c r="C27817" s="429">
        <v>8.0063510000000004</v>
      </c>
      <c r="D27817" s="429">
        <v>1.4174000000000001E-2</v>
      </c>
      <c r="E27817" s="429">
        <v>7.9921770000000008</v>
      </c>
      <c r="F27817" s="429">
        <v>51.620505000000009</v>
      </c>
    </row>
    <row r="27818" spans="1:6" x14ac:dyDescent="0.3">
      <c r="A27818" s="336">
        <v>92582</v>
      </c>
      <c r="B27818" s="2" t="s">
        <v>295</v>
      </c>
      <c r="C27818" s="429">
        <v>8.2587550000000007</v>
      </c>
      <c r="D27818" s="429">
        <v>2.7205E-2</v>
      </c>
      <c r="E27818" s="429">
        <v>8.2315500000000004</v>
      </c>
      <c r="F27818" s="429">
        <v>52.388789000000003</v>
      </c>
    </row>
    <row r="27819" spans="1:6" x14ac:dyDescent="0.3">
      <c r="A27819" s="336">
        <v>92583</v>
      </c>
      <c r="B27819" s="2" t="s">
        <v>295</v>
      </c>
      <c r="C27819" s="429">
        <v>8.3033950000000001</v>
      </c>
      <c r="D27819" s="429">
        <v>4.5490999999999997E-2</v>
      </c>
      <c r="E27819" s="429">
        <v>8.2579039999999999</v>
      </c>
      <c r="F27819" s="429">
        <v>51.207616999999999</v>
      </c>
    </row>
    <row r="27820" spans="1:6" x14ac:dyDescent="0.3">
      <c r="A27820" s="336">
        <v>92584</v>
      </c>
      <c r="B27820" s="2" t="s">
        <v>295</v>
      </c>
      <c r="C27820" s="429">
        <v>7.5918890000000001</v>
      </c>
      <c r="D27820" s="429">
        <v>1.2463E-2</v>
      </c>
      <c r="E27820" s="429">
        <v>7.5794259999999998</v>
      </c>
      <c r="F27820" s="429">
        <v>49.302112000000001</v>
      </c>
    </row>
    <row r="27821" spans="1:6" x14ac:dyDescent="0.3">
      <c r="A27821" s="336">
        <v>92585</v>
      </c>
      <c r="B27821" s="2" t="s">
        <v>295</v>
      </c>
      <c r="C27821" s="429">
        <v>7.8067960000000003</v>
      </c>
      <c r="D27821" s="429">
        <v>1.3424E-2</v>
      </c>
      <c r="E27821" s="429">
        <v>7.7933720000000006</v>
      </c>
      <c r="F27821" s="429">
        <v>50.760739999999998</v>
      </c>
    </row>
    <row r="27822" spans="1:6" x14ac:dyDescent="0.3">
      <c r="A27822" s="336">
        <v>92586</v>
      </c>
      <c r="B27822" s="2" t="s">
        <v>295</v>
      </c>
      <c r="C27822" s="429">
        <v>7.6525340000000002</v>
      </c>
      <c r="D27822" s="429">
        <v>1.2106E-2</v>
      </c>
      <c r="E27822" s="429">
        <v>7.640428</v>
      </c>
      <c r="F27822" s="429">
        <v>49.677022000000001</v>
      </c>
    </row>
    <row r="27823" spans="1:6" x14ac:dyDescent="0.3">
      <c r="A27823" s="336">
        <v>92587</v>
      </c>
      <c r="B27823" s="2" t="s">
        <v>295</v>
      </c>
      <c r="C27823" s="429">
        <v>7.5092840000000001</v>
      </c>
      <c r="D27823" s="429">
        <v>1.0881999999999999E-2</v>
      </c>
      <c r="E27823" s="429">
        <v>7.4984020000000005</v>
      </c>
      <c r="F27823" s="429">
        <v>48.460557000000001</v>
      </c>
    </row>
    <row r="27824" spans="1:6" x14ac:dyDescent="0.3">
      <c r="A27824" s="336">
        <v>92590</v>
      </c>
      <c r="B27824" s="2" t="s">
        <v>295</v>
      </c>
      <c r="C27824" s="429">
        <v>7.0820879999999997</v>
      </c>
      <c r="D27824" s="429">
        <v>7.8630000000000002E-3</v>
      </c>
      <c r="E27824" s="429">
        <v>7.0742249999999993</v>
      </c>
      <c r="F27824" s="429">
        <v>46.687164999999993</v>
      </c>
    </row>
    <row r="27825" spans="1:6" x14ac:dyDescent="0.3">
      <c r="A27825" s="336">
        <v>92591</v>
      </c>
      <c r="B27825" s="2" t="s">
        <v>295</v>
      </c>
      <c r="C27825" s="429">
        <v>7.4290979999999998</v>
      </c>
      <c r="D27825" s="429">
        <v>1.1655E-2</v>
      </c>
      <c r="E27825" s="429">
        <v>7.4174429999999996</v>
      </c>
      <c r="F27825" s="429">
        <v>48.758676000000001</v>
      </c>
    </row>
    <row r="27826" spans="1:6" x14ac:dyDescent="0.3">
      <c r="A27826" s="336">
        <v>92592</v>
      </c>
      <c r="B27826" s="2" t="s">
        <v>295</v>
      </c>
      <c r="C27826" s="429">
        <v>7.4603770000000003</v>
      </c>
      <c r="D27826" s="429">
        <v>2.1936000000000001E-2</v>
      </c>
      <c r="E27826" s="429">
        <v>7.4384410000000001</v>
      </c>
      <c r="F27826" s="429">
        <v>47.367555000000003</v>
      </c>
    </row>
    <row r="27827" spans="1:6" x14ac:dyDescent="0.3">
      <c r="A27827" s="336">
        <v>92595</v>
      </c>
      <c r="B27827" s="2" t="s">
        <v>295</v>
      </c>
      <c r="C27827" s="429">
        <v>7.2888719999999996</v>
      </c>
      <c r="D27827" s="429">
        <v>1.1169999999999999E-2</v>
      </c>
      <c r="E27827" s="429">
        <v>7.2777019999999997</v>
      </c>
      <c r="F27827" s="429">
        <v>46.631723999999998</v>
      </c>
    </row>
    <row r="27828" spans="1:6" x14ac:dyDescent="0.3">
      <c r="A27828" s="336">
        <v>92596</v>
      </c>
      <c r="B27828" s="2" t="s">
        <v>295</v>
      </c>
      <c r="C27828" s="429">
        <v>7.7531040000000004</v>
      </c>
      <c r="D27828" s="429">
        <v>1.5827000000000001E-2</v>
      </c>
      <c r="E27828" s="429">
        <v>7.7372770000000006</v>
      </c>
      <c r="F27828" s="429">
        <v>50.540562999999992</v>
      </c>
    </row>
    <row r="27829" spans="1:6" x14ac:dyDescent="0.3">
      <c r="A27829" s="336">
        <v>92602</v>
      </c>
      <c r="B27829" s="2" t="s">
        <v>295</v>
      </c>
      <c r="C27829" s="429">
        <v>6.6897440000000001</v>
      </c>
      <c r="D27829" s="429">
        <v>2.3389999999999999E-3</v>
      </c>
      <c r="E27829" s="429">
        <v>6.687405</v>
      </c>
      <c r="F27829" s="429">
        <v>44.594861000000002</v>
      </c>
    </row>
    <row r="27830" spans="1:6" x14ac:dyDescent="0.3">
      <c r="A27830" s="336">
        <v>92603</v>
      </c>
      <c r="B27830" s="2" t="s">
        <v>295</v>
      </c>
      <c r="C27830" s="429">
        <v>6.2305440000000001</v>
      </c>
      <c r="D27830" s="429">
        <v>1.3519999999999999E-3</v>
      </c>
      <c r="E27830" s="429">
        <v>6.2291920000000003</v>
      </c>
      <c r="F27830" s="429">
        <v>43.563678000000003</v>
      </c>
    </row>
    <row r="27831" spans="1:6" x14ac:dyDescent="0.3">
      <c r="A27831" s="336">
        <v>92604</v>
      </c>
      <c r="B27831" s="2" t="s">
        <v>295</v>
      </c>
      <c r="C27831" s="429">
        <v>6.430097</v>
      </c>
      <c r="D27831" s="429">
        <v>1.5E-3</v>
      </c>
      <c r="E27831" s="429">
        <v>6.4285969999999999</v>
      </c>
      <c r="F27831" s="429">
        <v>44.226458000000001</v>
      </c>
    </row>
    <row r="27832" spans="1:6" x14ac:dyDescent="0.3">
      <c r="A27832" s="336">
        <v>92606</v>
      </c>
      <c r="B27832" s="2" t="s">
        <v>295</v>
      </c>
      <c r="C27832" s="429">
        <v>6.4138299999999999</v>
      </c>
      <c r="D27832" s="429">
        <v>1.358E-3</v>
      </c>
      <c r="E27832" s="429">
        <v>6.4124720000000002</v>
      </c>
      <c r="F27832" s="429">
        <v>44.318355000000011</v>
      </c>
    </row>
    <row r="27833" spans="1:6" x14ac:dyDescent="0.3">
      <c r="A27833" s="336">
        <v>92610</v>
      </c>
      <c r="B27833" s="2" t="s">
        <v>295</v>
      </c>
      <c r="C27833" s="429">
        <v>6.7220459999999997</v>
      </c>
      <c r="D27833" s="429">
        <v>5.1250000000000002E-3</v>
      </c>
      <c r="E27833" s="429">
        <v>6.7169210000000001</v>
      </c>
      <c r="F27833" s="429">
        <v>43.356915999999998</v>
      </c>
    </row>
    <row r="27834" spans="1:6" x14ac:dyDescent="0.3">
      <c r="A27834" s="336">
        <v>92612</v>
      </c>
      <c r="B27834" s="2" t="s">
        <v>295</v>
      </c>
      <c r="C27834" s="429">
        <v>6.2684509999999998</v>
      </c>
      <c r="D27834" s="429">
        <v>1.219E-3</v>
      </c>
      <c r="E27834" s="429">
        <v>6.2672319999999999</v>
      </c>
      <c r="F27834" s="429">
        <v>43.843850000000003</v>
      </c>
    </row>
    <row r="27835" spans="1:6" x14ac:dyDescent="0.3">
      <c r="A27835" s="336">
        <v>92614</v>
      </c>
      <c r="B27835" s="2" t="s">
        <v>295</v>
      </c>
      <c r="C27835" s="429">
        <v>6.3300099999999997</v>
      </c>
      <c r="D27835" s="429">
        <v>1.227E-3</v>
      </c>
      <c r="E27835" s="429">
        <v>6.3287829999999996</v>
      </c>
      <c r="F27835" s="429">
        <v>44.107962999999998</v>
      </c>
    </row>
    <row r="27836" spans="1:6" x14ac:dyDescent="0.3">
      <c r="A27836" s="336">
        <v>92617</v>
      </c>
      <c r="B27836" s="2" t="s">
        <v>295</v>
      </c>
      <c r="C27836" s="429">
        <v>6.1763479999999999</v>
      </c>
      <c r="D27836" s="429">
        <v>1.1069999999999999E-3</v>
      </c>
      <c r="E27836" s="429">
        <v>6.1752409999999998</v>
      </c>
      <c r="F27836" s="429">
        <v>43.550536000000001</v>
      </c>
    </row>
    <row r="27837" spans="1:6" x14ac:dyDescent="0.3">
      <c r="A27837" s="336">
        <v>92618</v>
      </c>
      <c r="B27837" s="2" t="s">
        <v>295</v>
      </c>
      <c r="C27837" s="429">
        <v>6.5336509999999999</v>
      </c>
      <c r="D27837" s="429">
        <v>2.715E-3</v>
      </c>
      <c r="E27837" s="429">
        <v>6.5309359999999996</v>
      </c>
      <c r="F27837" s="429">
        <v>43.900741999999994</v>
      </c>
    </row>
    <row r="27838" spans="1:6" x14ac:dyDescent="0.3">
      <c r="A27838" s="336">
        <v>92620</v>
      </c>
      <c r="B27838" s="2" t="s">
        <v>295</v>
      </c>
      <c r="C27838" s="429">
        <v>6.5524789999999999</v>
      </c>
      <c r="D27838" s="429">
        <v>1.7830000000000001E-3</v>
      </c>
      <c r="E27838" s="429">
        <v>6.5506960000000003</v>
      </c>
      <c r="F27838" s="429">
        <v>44.430951999999991</v>
      </c>
    </row>
    <row r="27839" spans="1:6" x14ac:dyDescent="0.3">
      <c r="A27839" s="336">
        <v>92624</v>
      </c>
      <c r="B27839" s="2" t="s">
        <v>295</v>
      </c>
      <c r="C27839" s="429">
        <v>6.2244190000000001</v>
      </c>
      <c r="D27839" s="429">
        <v>1.212E-3</v>
      </c>
      <c r="E27839" s="429">
        <v>6.2232070000000004</v>
      </c>
      <c r="F27839" s="429">
        <v>43.607431000000005</v>
      </c>
    </row>
    <row r="27840" spans="1:6" x14ac:dyDescent="0.3">
      <c r="A27840" s="336">
        <v>92625</v>
      </c>
      <c r="B27840" s="2" t="s">
        <v>295</v>
      </c>
      <c r="C27840" s="429">
        <v>5.9948509999999997</v>
      </c>
      <c r="D27840" s="429">
        <v>9.3800000000000003E-4</v>
      </c>
      <c r="E27840" s="429">
        <v>5.993913</v>
      </c>
      <c r="F27840" s="429">
        <v>42.888905999999999</v>
      </c>
    </row>
    <row r="27841" spans="1:6" x14ac:dyDescent="0.3">
      <c r="A27841" s="336">
        <v>92626</v>
      </c>
      <c r="B27841" s="2" t="s">
        <v>295</v>
      </c>
      <c r="C27841" s="429">
        <v>6.2492979999999996</v>
      </c>
      <c r="D27841" s="429">
        <v>8.0699999999999999E-4</v>
      </c>
      <c r="E27841" s="429">
        <v>6.2484909999999996</v>
      </c>
      <c r="F27841" s="429">
        <v>44.258321999999993</v>
      </c>
    </row>
    <row r="27842" spans="1:6" x14ac:dyDescent="0.3">
      <c r="A27842" s="336">
        <v>92627</v>
      </c>
      <c r="B27842" s="2" t="s">
        <v>295</v>
      </c>
      <c r="C27842" s="429">
        <v>5.9557890000000002</v>
      </c>
      <c r="D27842" s="429">
        <v>7.3999999999999999E-4</v>
      </c>
      <c r="E27842" s="429">
        <v>5.9550489999999998</v>
      </c>
      <c r="F27842" s="429">
        <v>42.894821</v>
      </c>
    </row>
    <row r="27843" spans="1:6" x14ac:dyDescent="0.3">
      <c r="A27843" s="336">
        <v>92630</v>
      </c>
      <c r="B27843" s="2" t="s">
        <v>295</v>
      </c>
      <c r="C27843" s="429">
        <v>6.5085559999999996</v>
      </c>
      <c r="D27843" s="429">
        <v>3.3029999999999999E-3</v>
      </c>
      <c r="E27843" s="429">
        <v>6.5052529999999997</v>
      </c>
      <c r="F27843" s="429">
        <v>43.569901000000002</v>
      </c>
    </row>
    <row r="27844" spans="1:6" x14ac:dyDescent="0.3">
      <c r="A27844" s="336">
        <v>92637</v>
      </c>
      <c r="B27844" s="2" t="s">
        <v>295</v>
      </c>
      <c r="C27844" s="429">
        <v>6.3065150000000001</v>
      </c>
      <c r="D27844" s="429">
        <v>1.869E-3</v>
      </c>
      <c r="E27844" s="429">
        <v>6.304646</v>
      </c>
      <c r="F27844" s="429">
        <v>43.583488000000003</v>
      </c>
    </row>
    <row r="27845" spans="1:6" x14ac:dyDescent="0.3">
      <c r="A27845" s="336">
        <v>92646</v>
      </c>
      <c r="B27845" s="2" t="s">
        <v>295</v>
      </c>
      <c r="C27845" s="429">
        <v>6.1194499999999996</v>
      </c>
      <c r="D27845" s="429">
        <v>7.2999999999999996E-4</v>
      </c>
      <c r="E27845" s="429">
        <v>6.1187199999999997</v>
      </c>
      <c r="F27845" s="429">
        <v>43.715960999999993</v>
      </c>
    </row>
    <row r="27846" spans="1:6" x14ac:dyDescent="0.3">
      <c r="A27846" s="336">
        <v>92647</v>
      </c>
      <c r="B27846" s="2" t="s">
        <v>295</v>
      </c>
      <c r="C27846" s="429">
        <v>6.3519839999999999</v>
      </c>
      <c r="D27846" s="429">
        <v>5.4299999999999997E-4</v>
      </c>
      <c r="E27846" s="429">
        <v>6.3514409999999994</v>
      </c>
      <c r="F27846" s="429">
        <v>45.321038000000016</v>
      </c>
    </row>
    <row r="27847" spans="1:6" x14ac:dyDescent="0.3">
      <c r="A27847" s="336">
        <v>92648</v>
      </c>
      <c r="B27847" s="2" t="s">
        <v>295</v>
      </c>
      <c r="C27847" s="429">
        <v>6.293501</v>
      </c>
      <c r="D27847" s="429">
        <v>5.1199999999999998E-4</v>
      </c>
      <c r="E27847" s="429">
        <v>6.2929890000000004</v>
      </c>
      <c r="F27847" s="429">
        <v>45.096367000000001</v>
      </c>
    </row>
    <row r="27848" spans="1:6" x14ac:dyDescent="0.3">
      <c r="A27848" s="336">
        <v>92649</v>
      </c>
      <c r="B27848" s="2" t="s">
        <v>295</v>
      </c>
      <c r="C27848" s="429">
        <v>6.313142</v>
      </c>
      <c r="D27848" s="429">
        <v>4.37E-4</v>
      </c>
      <c r="E27848" s="429">
        <v>6.3127050000000002</v>
      </c>
      <c r="F27848" s="429">
        <v>45.367853000000011</v>
      </c>
    </row>
    <row r="27849" spans="1:6" x14ac:dyDescent="0.3">
      <c r="A27849" s="336">
        <v>92651</v>
      </c>
      <c r="B27849" s="2" t="s">
        <v>295</v>
      </c>
      <c r="C27849" s="429">
        <v>6.1802700000000002</v>
      </c>
      <c r="D27849" s="429">
        <v>1.4339999999999999E-3</v>
      </c>
      <c r="E27849" s="429">
        <v>6.1788360000000004</v>
      </c>
      <c r="F27849" s="429">
        <v>43.357407999999992</v>
      </c>
    </row>
    <row r="27850" spans="1:6" x14ac:dyDescent="0.3">
      <c r="A27850" s="336">
        <v>92653</v>
      </c>
      <c r="B27850" s="2" t="s">
        <v>295</v>
      </c>
      <c r="C27850" s="429">
        <v>6.2790990000000004</v>
      </c>
      <c r="D27850" s="429">
        <v>1.8519999999999999E-3</v>
      </c>
      <c r="E27850" s="429">
        <v>6.277247</v>
      </c>
      <c r="F27850" s="429">
        <v>43.509301999999991</v>
      </c>
    </row>
    <row r="27851" spans="1:6" x14ac:dyDescent="0.3">
      <c r="A27851" s="336">
        <v>92655</v>
      </c>
      <c r="B27851" s="2" t="s">
        <v>295</v>
      </c>
      <c r="C27851" s="429">
        <v>6.407883</v>
      </c>
      <c r="D27851" s="429">
        <v>6.9999999999999999E-4</v>
      </c>
      <c r="E27851" s="429">
        <v>6.4071829999999999</v>
      </c>
      <c r="F27851" s="429">
        <v>45.237350999999997</v>
      </c>
    </row>
    <row r="27852" spans="1:6" x14ac:dyDescent="0.3">
      <c r="A27852" s="336">
        <v>92656</v>
      </c>
      <c r="B27852" s="2" t="s">
        <v>295</v>
      </c>
      <c r="C27852" s="429">
        <v>6.2080260000000003</v>
      </c>
      <c r="D27852" s="429">
        <v>1.5319999999999999E-3</v>
      </c>
      <c r="E27852" s="429">
        <v>6.2064940000000002</v>
      </c>
      <c r="F27852" s="429">
        <v>43.412610000000001</v>
      </c>
    </row>
    <row r="27853" spans="1:6" x14ac:dyDescent="0.3">
      <c r="A27853" s="336">
        <v>92657</v>
      </c>
      <c r="B27853" s="2" t="s">
        <v>295</v>
      </c>
      <c r="C27853" s="429">
        <v>6.0568099999999996</v>
      </c>
      <c r="D27853" s="429">
        <v>1.1299999999999999E-3</v>
      </c>
      <c r="E27853" s="429">
        <v>6.0556799999999997</v>
      </c>
      <c r="F27853" s="429">
        <v>43.017657</v>
      </c>
    </row>
    <row r="27854" spans="1:6" x14ac:dyDescent="0.3">
      <c r="A27854" s="336">
        <v>92660</v>
      </c>
      <c r="B27854" s="2" t="s">
        <v>295</v>
      </c>
      <c r="C27854" s="429">
        <v>6.078468</v>
      </c>
      <c r="D27854" s="429">
        <v>9.1799999999999998E-4</v>
      </c>
      <c r="E27854" s="429">
        <v>6.0775499999999996</v>
      </c>
      <c r="F27854" s="429">
        <v>43.297444999999996</v>
      </c>
    </row>
    <row r="27855" spans="1:6" x14ac:dyDescent="0.3">
      <c r="A27855" s="336">
        <v>92661</v>
      </c>
      <c r="B27855" s="2" t="s">
        <v>295</v>
      </c>
      <c r="C27855" s="429">
        <v>5.9020460000000003</v>
      </c>
      <c r="D27855" s="429">
        <v>7.45E-4</v>
      </c>
      <c r="E27855" s="429">
        <v>5.9013010000000001</v>
      </c>
      <c r="F27855" s="429">
        <v>42.630246</v>
      </c>
    </row>
    <row r="27856" spans="1:6" x14ac:dyDescent="0.3">
      <c r="A27856" s="336">
        <v>92662</v>
      </c>
      <c r="B27856" s="2" t="s">
        <v>295</v>
      </c>
      <c r="C27856" s="429">
        <v>5.9417450000000001</v>
      </c>
      <c r="D27856" s="429">
        <v>8.3100000000000003E-4</v>
      </c>
      <c r="E27856" s="429">
        <v>5.9409140000000003</v>
      </c>
      <c r="F27856" s="429">
        <v>42.73880900000001</v>
      </c>
    </row>
    <row r="27857" spans="1:6" x14ac:dyDescent="0.3">
      <c r="A27857" s="336">
        <v>92663</v>
      </c>
      <c r="B27857" s="2" t="s">
        <v>295</v>
      </c>
      <c r="C27857" s="429">
        <v>5.849253</v>
      </c>
      <c r="D27857" s="429">
        <v>7.0600000000000003E-4</v>
      </c>
      <c r="E27857" s="429">
        <v>5.8485469999999999</v>
      </c>
      <c r="F27857" s="429">
        <v>42.409471999999994</v>
      </c>
    </row>
    <row r="27858" spans="1:6" x14ac:dyDescent="0.3">
      <c r="A27858" s="336">
        <v>92672</v>
      </c>
      <c r="B27858" s="2" t="s">
        <v>295</v>
      </c>
      <c r="C27858" s="429">
        <v>6.2615179999999997</v>
      </c>
      <c r="D27858" s="429">
        <v>1.786E-3</v>
      </c>
      <c r="E27858" s="429">
        <v>6.2597319999999996</v>
      </c>
      <c r="F27858" s="429">
        <v>43.464552000000005</v>
      </c>
    </row>
    <row r="27859" spans="1:6" x14ac:dyDescent="0.3">
      <c r="A27859" s="336">
        <v>92673</v>
      </c>
      <c r="B27859" s="2" t="s">
        <v>295</v>
      </c>
      <c r="C27859" s="429">
        <v>6.2290390000000002</v>
      </c>
      <c r="D27859" s="429">
        <v>1.25E-3</v>
      </c>
      <c r="E27859" s="429">
        <v>6.2277890000000005</v>
      </c>
      <c r="F27859" s="429">
        <v>43.607764000000003</v>
      </c>
    </row>
    <row r="27860" spans="1:6" x14ac:dyDescent="0.3">
      <c r="A27860" s="336">
        <v>92675</v>
      </c>
      <c r="B27860" s="2" t="s">
        <v>295</v>
      </c>
      <c r="C27860" s="429">
        <v>6.6406559999999999</v>
      </c>
      <c r="D27860" s="429">
        <v>5.9109999999999996E-3</v>
      </c>
      <c r="E27860" s="429">
        <v>6.6347449999999997</v>
      </c>
      <c r="F27860" s="429">
        <v>43.255248999999999</v>
      </c>
    </row>
    <row r="27861" spans="1:6" x14ac:dyDescent="0.3">
      <c r="A27861" s="336">
        <v>92676</v>
      </c>
      <c r="B27861" s="2" t="s">
        <v>295</v>
      </c>
      <c r="C27861" s="429">
        <v>6.9452290000000003</v>
      </c>
      <c r="D27861" s="429">
        <v>7.8130000000000005E-3</v>
      </c>
      <c r="E27861" s="429">
        <v>6.9374160000000007</v>
      </c>
      <c r="F27861" s="429">
        <v>42.914508999999995</v>
      </c>
    </row>
    <row r="27862" spans="1:6" x14ac:dyDescent="0.3">
      <c r="A27862" s="336">
        <v>92677</v>
      </c>
      <c r="B27862" s="2" t="s">
        <v>295</v>
      </c>
      <c r="C27862" s="429">
        <v>6.186553</v>
      </c>
      <c r="D27862" s="429">
        <v>1.4580000000000001E-3</v>
      </c>
      <c r="E27862" s="429">
        <v>6.1850949999999996</v>
      </c>
      <c r="F27862" s="429">
        <v>43.373601000000008</v>
      </c>
    </row>
    <row r="27863" spans="1:6" x14ac:dyDescent="0.3">
      <c r="A27863" s="336">
        <v>92679</v>
      </c>
      <c r="B27863" s="2" t="s">
        <v>295</v>
      </c>
      <c r="C27863" s="429">
        <v>6.7886329999999999</v>
      </c>
      <c r="D27863" s="429">
        <v>6.8040000000000002E-3</v>
      </c>
      <c r="E27863" s="429">
        <v>6.7818290000000001</v>
      </c>
      <c r="F27863" s="429">
        <v>43.174666999999992</v>
      </c>
    </row>
    <row r="27864" spans="1:6" x14ac:dyDescent="0.3">
      <c r="A27864" s="336">
        <v>92683</v>
      </c>
      <c r="B27864" s="2" t="s">
        <v>295</v>
      </c>
      <c r="C27864" s="429">
        <v>6.4024910000000004</v>
      </c>
      <c r="D27864" s="429">
        <v>6.3000000000000003E-4</v>
      </c>
      <c r="E27864" s="429">
        <v>6.4018610000000002</v>
      </c>
      <c r="F27864" s="429">
        <v>45.311215000000004</v>
      </c>
    </row>
    <row r="27865" spans="1:6" x14ac:dyDescent="0.3">
      <c r="A27865" s="336">
        <v>92688</v>
      </c>
      <c r="B27865" s="2" t="s">
        <v>295</v>
      </c>
      <c r="C27865" s="429">
        <v>6.633623</v>
      </c>
      <c r="D27865" s="429">
        <v>4.7670000000000004E-3</v>
      </c>
      <c r="E27865" s="429">
        <v>6.6288559999999999</v>
      </c>
      <c r="F27865" s="429">
        <v>43.349156000000008</v>
      </c>
    </row>
    <row r="27866" spans="1:6" x14ac:dyDescent="0.3">
      <c r="A27866" s="336">
        <v>92691</v>
      </c>
      <c r="B27866" s="2" t="s">
        <v>295</v>
      </c>
      <c r="C27866" s="429">
        <v>6.4709570000000003</v>
      </c>
      <c r="D27866" s="429">
        <v>3.1519999999999999E-3</v>
      </c>
      <c r="E27866" s="429">
        <v>6.4678050000000002</v>
      </c>
      <c r="F27866" s="429">
        <v>43.564826999999994</v>
      </c>
    </row>
    <row r="27867" spans="1:6" x14ac:dyDescent="0.3">
      <c r="A27867" s="336">
        <v>92692</v>
      </c>
      <c r="B27867" s="2" t="s">
        <v>295</v>
      </c>
      <c r="C27867" s="429">
        <v>6.5553129999999999</v>
      </c>
      <c r="D27867" s="429">
        <v>3.8010000000000001E-3</v>
      </c>
      <c r="E27867" s="429">
        <v>6.5515119999999998</v>
      </c>
      <c r="F27867" s="429">
        <v>43.561715999999997</v>
      </c>
    </row>
    <row r="27868" spans="1:6" x14ac:dyDescent="0.3">
      <c r="A27868" s="336">
        <v>92694</v>
      </c>
      <c r="B27868" s="2" t="s">
        <v>295</v>
      </c>
      <c r="C27868" s="429">
        <v>6.5797749999999997</v>
      </c>
      <c r="D27868" s="429">
        <v>3.3990000000000001E-3</v>
      </c>
      <c r="E27868" s="429">
        <v>6.5763759999999998</v>
      </c>
      <c r="F27868" s="429">
        <v>43.929058000000005</v>
      </c>
    </row>
    <row r="27869" spans="1:6" x14ac:dyDescent="0.3">
      <c r="A27869" s="336">
        <v>92697</v>
      </c>
      <c r="B27869" s="2" t="s">
        <v>295</v>
      </c>
      <c r="C27869" s="429">
        <v>6.1901869999999999</v>
      </c>
      <c r="D27869" s="429">
        <v>1.1130000000000001E-3</v>
      </c>
      <c r="E27869" s="429">
        <v>6.1890739999999997</v>
      </c>
      <c r="F27869" s="429">
        <v>43.606225000000002</v>
      </c>
    </row>
    <row r="27870" spans="1:6" x14ac:dyDescent="0.3">
      <c r="A27870" s="336">
        <v>92701</v>
      </c>
      <c r="B27870" s="2" t="s">
        <v>295</v>
      </c>
      <c r="C27870" s="429">
        <v>6.505471</v>
      </c>
      <c r="D27870" s="429">
        <v>1.1310000000000001E-3</v>
      </c>
      <c r="E27870" s="429">
        <v>6.50434</v>
      </c>
      <c r="F27870" s="429">
        <v>45.017193000000006</v>
      </c>
    </row>
    <row r="27871" spans="1:6" x14ac:dyDescent="0.3">
      <c r="A27871" s="336">
        <v>92703</v>
      </c>
      <c r="B27871" s="2" t="s">
        <v>295</v>
      </c>
      <c r="C27871" s="429">
        <v>6.4426319999999997</v>
      </c>
      <c r="D27871" s="429">
        <v>8.4099999999999995E-4</v>
      </c>
      <c r="E27871" s="429">
        <v>6.4417909999999994</v>
      </c>
      <c r="F27871" s="429">
        <v>45.143354000000002</v>
      </c>
    </row>
    <row r="27872" spans="1:6" x14ac:dyDescent="0.3">
      <c r="A27872" s="336">
        <v>92704</v>
      </c>
      <c r="B27872" s="2" t="s">
        <v>295</v>
      </c>
      <c r="C27872" s="429">
        <v>6.3593039999999998</v>
      </c>
      <c r="D27872" s="429">
        <v>8.1099999999999998E-4</v>
      </c>
      <c r="E27872" s="429">
        <v>6.3584930000000002</v>
      </c>
      <c r="F27872" s="429">
        <v>44.793090000000007</v>
      </c>
    </row>
    <row r="27873" spans="1:6" x14ac:dyDescent="0.3">
      <c r="A27873" s="336">
        <v>92705</v>
      </c>
      <c r="B27873" s="2" t="s">
        <v>295</v>
      </c>
      <c r="C27873" s="429">
        <v>6.6074159999999997</v>
      </c>
      <c r="D27873" s="429">
        <v>1.449E-3</v>
      </c>
      <c r="E27873" s="429">
        <v>6.6059669999999997</v>
      </c>
      <c r="F27873" s="429">
        <v>44.962387999999997</v>
      </c>
    </row>
    <row r="27874" spans="1:6" x14ac:dyDescent="0.3">
      <c r="A27874" s="336">
        <v>92706</v>
      </c>
      <c r="B27874" s="2" t="s">
        <v>295</v>
      </c>
      <c r="C27874" s="429">
        <v>6.533614</v>
      </c>
      <c r="D27874" s="429">
        <v>9.8799999999999995E-4</v>
      </c>
      <c r="E27874" s="429">
        <v>6.5326259999999996</v>
      </c>
      <c r="F27874" s="429">
        <v>45.223105000000004</v>
      </c>
    </row>
    <row r="27875" spans="1:6" x14ac:dyDescent="0.3">
      <c r="A27875" s="336">
        <v>92707</v>
      </c>
      <c r="B27875" s="2" t="s">
        <v>295</v>
      </c>
      <c r="C27875" s="429">
        <v>6.3460159999999997</v>
      </c>
      <c r="D27875" s="429">
        <v>1.0150000000000001E-3</v>
      </c>
      <c r="E27875" s="429">
        <v>6.3450009999999999</v>
      </c>
      <c r="F27875" s="429">
        <v>44.444334000000012</v>
      </c>
    </row>
    <row r="27876" spans="1:6" x14ac:dyDescent="0.3">
      <c r="A27876" s="336">
        <v>92708</v>
      </c>
      <c r="B27876" s="2" t="s">
        <v>295</v>
      </c>
      <c r="C27876" s="429">
        <v>6.4254259999999999</v>
      </c>
      <c r="D27876" s="429">
        <v>7.6099999999999996E-4</v>
      </c>
      <c r="E27876" s="429">
        <v>6.4246650000000001</v>
      </c>
      <c r="F27876" s="429">
        <v>45.191609</v>
      </c>
    </row>
    <row r="27877" spans="1:6" x14ac:dyDescent="0.3">
      <c r="A27877" s="336">
        <v>92780</v>
      </c>
      <c r="B27877" s="2" t="s">
        <v>295</v>
      </c>
      <c r="C27877" s="429">
        <v>6.5283860000000002</v>
      </c>
      <c r="D27877" s="429">
        <v>1.3860000000000001E-3</v>
      </c>
      <c r="E27877" s="429">
        <v>6.5270000000000001</v>
      </c>
      <c r="F27877" s="429">
        <v>44.780146000000002</v>
      </c>
    </row>
    <row r="27878" spans="1:6" x14ac:dyDescent="0.3">
      <c r="A27878" s="336">
        <v>92782</v>
      </c>
      <c r="B27878" s="2" t="s">
        <v>295</v>
      </c>
      <c r="C27878" s="429">
        <v>6.5268199999999998</v>
      </c>
      <c r="D27878" s="429">
        <v>1.505E-3</v>
      </c>
      <c r="E27878" s="429">
        <v>6.525315</v>
      </c>
      <c r="F27878" s="429">
        <v>44.609882999999996</v>
      </c>
    </row>
    <row r="27879" spans="1:6" x14ac:dyDescent="0.3">
      <c r="A27879" s="336">
        <v>92801</v>
      </c>
      <c r="B27879" s="2" t="s">
        <v>295</v>
      </c>
      <c r="C27879" s="429">
        <v>6.7062739999999996</v>
      </c>
      <c r="D27879" s="429">
        <v>7.0600000000000003E-4</v>
      </c>
      <c r="E27879" s="429">
        <v>6.7055679999999995</v>
      </c>
      <c r="F27879" s="429">
        <v>45.825893000000001</v>
      </c>
    </row>
    <row r="27880" spans="1:6" x14ac:dyDescent="0.3">
      <c r="A27880" s="336">
        <v>92802</v>
      </c>
      <c r="B27880" s="2" t="s">
        <v>295</v>
      </c>
      <c r="C27880" s="429">
        <v>6.6161199999999996</v>
      </c>
      <c r="D27880" s="429">
        <v>7.7099999999999998E-4</v>
      </c>
      <c r="E27880" s="429">
        <v>6.6153489999999993</v>
      </c>
      <c r="F27880" s="429">
        <v>45.559677000000001</v>
      </c>
    </row>
    <row r="27881" spans="1:6" x14ac:dyDescent="0.3">
      <c r="A27881" s="336">
        <v>92804</v>
      </c>
      <c r="B27881" s="2" t="s">
        <v>295</v>
      </c>
      <c r="C27881" s="429">
        <v>6.6041429999999997</v>
      </c>
      <c r="D27881" s="429">
        <v>6.5600000000000001E-4</v>
      </c>
      <c r="E27881" s="429">
        <v>6.6034869999999994</v>
      </c>
      <c r="F27881" s="429">
        <v>45.694897999999981</v>
      </c>
    </row>
    <row r="27882" spans="1:6" x14ac:dyDescent="0.3">
      <c r="A27882" s="336">
        <v>92805</v>
      </c>
      <c r="B27882" s="2" t="s">
        <v>295</v>
      </c>
      <c r="C27882" s="429">
        <v>6.7118080000000004</v>
      </c>
      <c r="D27882" s="429">
        <v>8.4400000000000002E-4</v>
      </c>
      <c r="E27882" s="429">
        <v>6.7109640000000006</v>
      </c>
      <c r="F27882" s="429">
        <v>45.681042999999995</v>
      </c>
    </row>
    <row r="27883" spans="1:6" x14ac:dyDescent="0.3">
      <c r="A27883" s="336">
        <v>92806</v>
      </c>
      <c r="B27883" s="2" t="s">
        <v>295</v>
      </c>
      <c r="C27883" s="429">
        <v>6.801831</v>
      </c>
      <c r="D27883" s="429">
        <v>1.0989999999999999E-3</v>
      </c>
      <c r="E27883" s="429">
        <v>6.800732</v>
      </c>
      <c r="F27883" s="429">
        <v>45.703065999999993</v>
      </c>
    </row>
    <row r="27884" spans="1:6" x14ac:dyDescent="0.3">
      <c r="A27884" s="336">
        <v>92807</v>
      </c>
      <c r="B27884" s="2" t="s">
        <v>295</v>
      </c>
      <c r="C27884" s="429">
        <v>6.9631429999999996</v>
      </c>
      <c r="D27884" s="429">
        <v>1.6800000000000001E-3</v>
      </c>
      <c r="E27884" s="429">
        <v>6.9614629999999993</v>
      </c>
      <c r="F27884" s="429">
        <v>45.692294000000004</v>
      </c>
    </row>
    <row r="27885" spans="1:6" x14ac:dyDescent="0.3">
      <c r="A27885" s="336">
        <v>92808</v>
      </c>
      <c r="B27885" s="2" t="s">
        <v>295</v>
      </c>
      <c r="C27885" s="429">
        <v>7.0648280000000003</v>
      </c>
      <c r="D27885" s="429">
        <v>2.2309999999999999E-3</v>
      </c>
      <c r="E27885" s="429">
        <v>7.0625970000000002</v>
      </c>
      <c r="F27885" s="429">
        <v>45.739545</v>
      </c>
    </row>
    <row r="27886" spans="1:6" x14ac:dyDescent="0.3">
      <c r="A27886" s="336">
        <v>92821</v>
      </c>
      <c r="B27886" s="2" t="s">
        <v>295</v>
      </c>
      <c r="C27886" s="429">
        <v>7.0662560000000001</v>
      </c>
      <c r="D27886" s="429">
        <v>1.0169999999999999E-3</v>
      </c>
      <c r="E27886" s="429">
        <v>7.065239</v>
      </c>
      <c r="F27886" s="429">
        <v>46.306584000000008</v>
      </c>
    </row>
    <row r="27887" spans="1:6" x14ac:dyDescent="0.3">
      <c r="A27887" s="336">
        <v>92823</v>
      </c>
      <c r="B27887" s="2" t="s">
        <v>295</v>
      </c>
      <c r="C27887" s="429">
        <v>7.1999909999999998</v>
      </c>
      <c r="D27887" s="429">
        <v>1.6080000000000001E-3</v>
      </c>
      <c r="E27887" s="429">
        <v>7.1983829999999998</v>
      </c>
      <c r="F27887" s="429">
        <v>46.323731000000002</v>
      </c>
    </row>
    <row r="27888" spans="1:6" x14ac:dyDescent="0.3">
      <c r="A27888" s="336">
        <v>92831</v>
      </c>
      <c r="B27888" s="2" t="s">
        <v>295</v>
      </c>
      <c r="C27888" s="429">
        <v>6.8901500000000002</v>
      </c>
      <c r="D27888" s="429">
        <v>9.1799999999999998E-4</v>
      </c>
      <c r="E27888" s="429">
        <v>6.8892319999999998</v>
      </c>
      <c r="F27888" s="429">
        <v>45.980528000000007</v>
      </c>
    </row>
    <row r="27889" spans="1:6" x14ac:dyDescent="0.3">
      <c r="A27889" s="336">
        <v>92832</v>
      </c>
      <c r="B27889" s="2" t="s">
        <v>295</v>
      </c>
      <c r="C27889" s="429">
        <v>6.8068410000000004</v>
      </c>
      <c r="D27889" s="429">
        <v>7.5600000000000005E-4</v>
      </c>
      <c r="E27889" s="429">
        <v>6.8060850000000004</v>
      </c>
      <c r="F27889" s="429">
        <v>45.945498999999998</v>
      </c>
    </row>
    <row r="27890" spans="1:6" x14ac:dyDescent="0.3">
      <c r="A27890" s="336">
        <v>92833</v>
      </c>
      <c r="B27890" s="2" t="s">
        <v>295</v>
      </c>
      <c r="C27890" s="429">
        <v>6.8075760000000001</v>
      </c>
      <c r="D27890" s="429">
        <v>6.9300000000000004E-4</v>
      </c>
      <c r="E27890" s="429">
        <v>6.806883</v>
      </c>
      <c r="F27890" s="429">
        <v>46.055042999999998</v>
      </c>
    </row>
    <row r="27891" spans="1:6" x14ac:dyDescent="0.3">
      <c r="A27891" s="336">
        <v>92835</v>
      </c>
      <c r="B27891" s="2" t="s">
        <v>295</v>
      </c>
      <c r="C27891" s="429">
        <v>6.9440460000000002</v>
      </c>
      <c r="D27891" s="429">
        <v>8.4800000000000001E-4</v>
      </c>
      <c r="E27891" s="429">
        <v>6.9431979999999998</v>
      </c>
      <c r="F27891" s="429">
        <v>46.143166999999991</v>
      </c>
    </row>
    <row r="27892" spans="1:6" x14ac:dyDescent="0.3">
      <c r="A27892" s="336">
        <v>92840</v>
      </c>
      <c r="B27892" s="2" t="s">
        <v>295</v>
      </c>
      <c r="C27892" s="429">
        <v>6.5354359999999998</v>
      </c>
      <c r="D27892" s="429">
        <v>7.4200000000000004E-4</v>
      </c>
      <c r="E27892" s="429">
        <v>6.534694</v>
      </c>
      <c r="F27892" s="429">
        <v>45.438327000000001</v>
      </c>
    </row>
    <row r="27893" spans="1:6" x14ac:dyDescent="0.3">
      <c r="A27893" s="336">
        <v>92841</v>
      </c>
      <c r="B27893" s="2" t="s">
        <v>295</v>
      </c>
      <c r="C27893" s="429">
        <v>6.4974369999999997</v>
      </c>
      <c r="D27893" s="429">
        <v>6.3299999999999999E-4</v>
      </c>
      <c r="E27893" s="429">
        <v>6.496804</v>
      </c>
      <c r="F27893" s="429">
        <v>45.505291000000007</v>
      </c>
    </row>
    <row r="27894" spans="1:6" x14ac:dyDescent="0.3">
      <c r="A27894" s="336">
        <v>92843</v>
      </c>
      <c r="B27894" s="2" t="s">
        <v>295</v>
      </c>
      <c r="C27894" s="429">
        <v>6.464842</v>
      </c>
      <c r="D27894" s="429">
        <v>7.3999999999999999E-4</v>
      </c>
      <c r="E27894" s="429">
        <v>6.4641019999999996</v>
      </c>
      <c r="F27894" s="429">
        <v>45.298263999999996</v>
      </c>
    </row>
    <row r="27895" spans="1:6" x14ac:dyDescent="0.3">
      <c r="A27895" s="336">
        <v>92844</v>
      </c>
      <c r="B27895" s="2" t="s">
        <v>295</v>
      </c>
      <c r="C27895" s="429">
        <v>6.4397469999999997</v>
      </c>
      <c r="D27895" s="429">
        <v>6.5499999999999998E-4</v>
      </c>
      <c r="E27895" s="429">
        <v>6.4390919999999996</v>
      </c>
      <c r="F27895" s="429">
        <v>45.358313000000003</v>
      </c>
    </row>
    <row r="27896" spans="1:6" x14ac:dyDescent="0.3">
      <c r="A27896" s="336">
        <v>92845</v>
      </c>
      <c r="B27896" s="2" t="s">
        <v>295</v>
      </c>
      <c r="C27896" s="429">
        <v>6.4498350000000002</v>
      </c>
      <c r="D27896" s="429">
        <v>5.4500000000000002E-4</v>
      </c>
      <c r="E27896" s="429">
        <v>6.4492900000000004</v>
      </c>
      <c r="F27896" s="429">
        <v>45.533169000000001</v>
      </c>
    </row>
    <row r="27897" spans="1:6" x14ac:dyDescent="0.3">
      <c r="A27897" s="336">
        <v>92860</v>
      </c>
      <c r="B27897" s="2" t="s">
        <v>295</v>
      </c>
      <c r="C27897" s="429">
        <v>7.6187610000000001</v>
      </c>
      <c r="D27897" s="429">
        <v>2.5730000000000002E-3</v>
      </c>
      <c r="E27897" s="429">
        <v>7.6161880000000002</v>
      </c>
      <c r="F27897" s="429">
        <v>49.40702000000001</v>
      </c>
    </row>
    <row r="27898" spans="1:6" x14ac:dyDescent="0.3">
      <c r="A27898" s="336">
        <v>92861</v>
      </c>
      <c r="B27898" s="2" t="s">
        <v>295</v>
      </c>
      <c r="C27898" s="429">
        <v>6.8180389999999997</v>
      </c>
      <c r="D27898" s="429">
        <v>1.508E-3</v>
      </c>
      <c r="E27898" s="429">
        <v>6.8165309999999995</v>
      </c>
      <c r="F27898" s="429">
        <v>45.454706999999999</v>
      </c>
    </row>
    <row r="27899" spans="1:6" x14ac:dyDescent="0.3">
      <c r="A27899" s="336">
        <v>92862</v>
      </c>
      <c r="B27899" s="2" t="s">
        <v>295</v>
      </c>
      <c r="C27899" s="429">
        <v>6.9882410000000004</v>
      </c>
      <c r="D27899" s="429">
        <v>3.4780000000000002E-3</v>
      </c>
      <c r="E27899" s="429">
        <v>6.9847630000000001</v>
      </c>
      <c r="F27899" s="429">
        <v>45.098882000000003</v>
      </c>
    </row>
    <row r="27900" spans="1:6" x14ac:dyDescent="0.3">
      <c r="A27900" s="336">
        <v>92865</v>
      </c>
      <c r="B27900" s="2" t="s">
        <v>295</v>
      </c>
      <c r="C27900" s="429">
        <v>6.7966430000000004</v>
      </c>
      <c r="D27900" s="429">
        <v>1.243E-3</v>
      </c>
      <c r="E27900" s="429">
        <v>6.7954000000000008</v>
      </c>
      <c r="F27900" s="429">
        <v>45.597118999999999</v>
      </c>
    </row>
    <row r="27901" spans="1:6" x14ac:dyDescent="0.3">
      <c r="A27901" s="336">
        <v>92866</v>
      </c>
      <c r="B27901" s="2" t="s">
        <v>295</v>
      </c>
      <c r="C27901" s="429">
        <v>6.6504399999999997</v>
      </c>
      <c r="D27901" s="429">
        <v>1.25E-3</v>
      </c>
      <c r="E27901" s="429">
        <v>6.6491899999999999</v>
      </c>
      <c r="F27901" s="429">
        <v>45.265671999999995</v>
      </c>
    </row>
    <row r="27902" spans="1:6" x14ac:dyDescent="0.3">
      <c r="A27902" s="336">
        <v>92867</v>
      </c>
      <c r="B27902" s="2" t="s">
        <v>295</v>
      </c>
      <c r="C27902" s="429">
        <v>6.791798</v>
      </c>
      <c r="D27902" s="429">
        <v>1.413E-3</v>
      </c>
      <c r="E27902" s="429">
        <v>6.7903849999999997</v>
      </c>
      <c r="F27902" s="429">
        <v>45.469386</v>
      </c>
    </row>
    <row r="27903" spans="1:6" x14ac:dyDescent="0.3">
      <c r="A27903" s="336">
        <v>92868</v>
      </c>
      <c r="B27903" s="2" t="s">
        <v>295</v>
      </c>
      <c r="C27903" s="429">
        <v>6.6178559999999997</v>
      </c>
      <c r="D27903" s="429">
        <v>1.0330000000000001E-3</v>
      </c>
      <c r="E27903" s="429">
        <v>6.6168230000000001</v>
      </c>
      <c r="F27903" s="429">
        <v>45.364839000000003</v>
      </c>
    </row>
    <row r="27904" spans="1:6" x14ac:dyDescent="0.3">
      <c r="A27904" s="336">
        <v>92869</v>
      </c>
      <c r="B27904" s="2" t="s">
        <v>295</v>
      </c>
      <c r="C27904" s="429">
        <v>6.7976520000000002</v>
      </c>
      <c r="D27904" s="429">
        <v>1.673E-3</v>
      </c>
      <c r="E27904" s="429">
        <v>6.795979</v>
      </c>
      <c r="F27904" s="429">
        <v>45.285026999999999</v>
      </c>
    </row>
    <row r="27905" spans="1:6" x14ac:dyDescent="0.3">
      <c r="A27905" s="336">
        <v>92870</v>
      </c>
      <c r="B27905" s="2" t="s">
        <v>295</v>
      </c>
      <c r="C27905" s="429">
        <v>6.9628310000000004</v>
      </c>
      <c r="D27905" s="429">
        <v>1.214E-3</v>
      </c>
      <c r="E27905" s="429">
        <v>6.9616170000000004</v>
      </c>
      <c r="F27905" s="429">
        <v>45.974418</v>
      </c>
    </row>
    <row r="27906" spans="1:6" x14ac:dyDescent="0.3">
      <c r="A27906" s="336">
        <v>92879</v>
      </c>
      <c r="B27906" s="2" t="s">
        <v>295</v>
      </c>
      <c r="C27906" s="429">
        <v>7.5055019999999999</v>
      </c>
      <c r="D27906" s="429">
        <v>4.1970000000000002E-3</v>
      </c>
      <c r="E27906" s="429">
        <v>7.5013050000000003</v>
      </c>
      <c r="F27906" s="429">
        <v>48.131439999999998</v>
      </c>
    </row>
    <row r="27907" spans="1:6" x14ac:dyDescent="0.3">
      <c r="A27907" s="336">
        <v>92880</v>
      </c>
      <c r="B27907" s="2" t="s">
        <v>295</v>
      </c>
      <c r="C27907" s="429">
        <v>7.4930060000000003</v>
      </c>
      <c r="D27907" s="429">
        <v>2.6029999999999998E-3</v>
      </c>
      <c r="E27907" s="429">
        <v>7.4904030000000006</v>
      </c>
      <c r="F27907" s="429">
        <v>48.227928000000006</v>
      </c>
    </row>
    <row r="27908" spans="1:6" x14ac:dyDescent="0.3">
      <c r="A27908" s="336">
        <v>92881</v>
      </c>
      <c r="B27908" s="2" t="s">
        <v>295</v>
      </c>
      <c r="C27908" s="429">
        <v>7.4681309999999996</v>
      </c>
      <c r="D27908" s="429">
        <v>6.2599999999999999E-3</v>
      </c>
      <c r="E27908" s="429">
        <v>7.4618709999999995</v>
      </c>
      <c r="F27908" s="429">
        <v>47.222672000000003</v>
      </c>
    </row>
    <row r="27909" spans="1:6" x14ac:dyDescent="0.3">
      <c r="A27909" s="336">
        <v>92882</v>
      </c>
      <c r="B27909" s="2" t="s">
        <v>295</v>
      </c>
      <c r="C27909" s="429">
        <v>7.2501709999999999</v>
      </c>
      <c r="D27909" s="429">
        <v>5.3E-3</v>
      </c>
      <c r="E27909" s="429">
        <v>7.2448709999999998</v>
      </c>
      <c r="F27909" s="429">
        <v>45.704686999999993</v>
      </c>
    </row>
    <row r="27910" spans="1:6" x14ac:dyDescent="0.3">
      <c r="A27910" s="336">
        <v>92883</v>
      </c>
      <c r="B27910" s="2" t="s">
        <v>295</v>
      </c>
      <c r="C27910" s="429">
        <v>7.22525</v>
      </c>
      <c r="D27910" s="429">
        <v>9.3039999999999998E-3</v>
      </c>
      <c r="E27910" s="429">
        <v>7.2159459999999997</v>
      </c>
      <c r="F27910" s="429">
        <v>44.462789000000008</v>
      </c>
    </row>
    <row r="27911" spans="1:6" x14ac:dyDescent="0.3">
      <c r="A27911" s="336">
        <v>92886</v>
      </c>
      <c r="B27911" s="2" t="s">
        <v>295</v>
      </c>
      <c r="C27911" s="429">
        <v>7.1129509999999998</v>
      </c>
      <c r="D27911" s="429">
        <v>1.658E-3</v>
      </c>
      <c r="E27911" s="429">
        <v>7.1112929999999999</v>
      </c>
      <c r="F27911" s="429">
        <v>46.081716</v>
      </c>
    </row>
    <row r="27912" spans="1:6" x14ac:dyDescent="0.3">
      <c r="A27912" s="336">
        <v>92887</v>
      </c>
      <c r="B27912" s="2" t="s">
        <v>295</v>
      </c>
      <c r="C27912" s="429">
        <v>7.1727889999999999</v>
      </c>
      <c r="D27912" s="429">
        <v>2.1770000000000001E-3</v>
      </c>
      <c r="E27912" s="429">
        <v>7.1706120000000002</v>
      </c>
      <c r="F27912" s="429">
        <v>46.146978000000004</v>
      </c>
    </row>
    <row r="27913" spans="1:6" x14ac:dyDescent="0.3">
      <c r="A27913" s="336">
        <v>93001</v>
      </c>
      <c r="B27913" s="2" t="s">
        <v>295</v>
      </c>
      <c r="C27913" s="429">
        <v>6.0615079999999999</v>
      </c>
      <c r="D27913" s="429">
        <v>3.1799999999999998E-4</v>
      </c>
      <c r="E27913" s="429">
        <v>6.0611899999999999</v>
      </c>
      <c r="F27913" s="429">
        <v>35.977214000000004</v>
      </c>
    </row>
    <row r="27914" spans="1:6" x14ac:dyDescent="0.3">
      <c r="A27914" s="336">
        <v>93003</v>
      </c>
      <c r="B27914" s="2" t="s">
        <v>295</v>
      </c>
      <c r="C27914" s="429">
        <v>5.8965920000000001</v>
      </c>
      <c r="D27914" s="429">
        <v>1.17E-4</v>
      </c>
      <c r="E27914" s="429">
        <v>5.8964749999999997</v>
      </c>
      <c r="F27914" s="429">
        <v>37.551670000000001</v>
      </c>
    </row>
    <row r="27915" spans="1:6" x14ac:dyDescent="0.3">
      <c r="A27915" s="336">
        <v>93004</v>
      </c>
      <c r="B27915" s="2" t="s">
        <v>295</v>
      </c>
      <c r="C27915" s="429">
        <v>5.9781680000000001</v>
      </c>
      <c r="D27915" s="429">
        <v>1.27E-4</v>
      </c>
      <c r="E27915" s="429">
        <v>5.9780410000000002</v>
      </c>
      <c r="F27915" s="429">
        <v>38.172627999999989</v>
      </c>
    </row>
    <row r="27916" spans="1:6" x14ac:dyDescent="0.3">
      <c r="A27916" s="336">
        <v>93010</v>
      </c>
      <c r="B27916" s="2" t="s">
        <v>295</v>
      </c>
      <c r="C27916" s="429">
        <v>5.9560320000000004</v>
      </c>
      <c r="D27916" s="429">
        <v>8.7999999999999998E-5</v>
      </c>
      <c r="E27916" s="429">
        <v>5.9559440000000006</v>
      </c>
      <c r="F27916" s="429">
        <v>39.406742000000008</v>
      </c>
    </row>
    <row r="27917" spans="1:6" x14ac:dyDescent="0.3">
      <c r="A27917" s="336">
        <v>93012</v>
      </c>
      <c r="B27917" s="2" t="s">
        <v>295</v>
      </c>
      <c r="C27917" s="429">
        <v>6.0223649999999997</v>
      </c>
      <c r="D27917" s="429">
        <v>1.2799999999999999E-4</v>
      </c>
      <c r="E27917" s="429">
        <v>6.0222369999999996</v>
      </c>
      <c r="F27917" s="429">
        <v>39.618620999999997</v>
      </c>
    </row>
    <row r="27918" spans="1:6" x14ac:dyDescent="0.3">
      <c r="A27918" s="336">
        <v>93013</v>
      </c>
      <c r="B27918" s="2" t="s">
        <v>295</v>
      </c>
      <c r="C27918" s="429">
        <v>5.8294779999999999</v>
      </c>
      <c r="D27918" s="429">
        <v>6.7500000000000004E-4</v>
      </c>
      <c r="E27918" s="429">
        <v>5.8288029999999997</v>
      </c>
      <c r="F27918" s="429">
        <v>33.261402000000004</v>
      </c>
    </row>
    <row r="27919" spans="1:6" x14ac:dyDescent="0.3">
      <c r="A27919" s="336">
        <v>93015</v>
      </c>
      <c r="B27919" s="2" t="s">
        <v>295</v>
      </c>
      <c r="C27919" s="429">
        <v>7.0365760000000002</v>
      </c>
      <c r="D27919" s="429">
        <v>3.28E-4</v>
      </c>
      <c r="E27919" s="429">
        <v>7.0362480000000005</v>
      </c>
      <c r="F27919" s="429">
        <v>41.710029999999996</v>
      </c>
    </row>
    <row r="27920" spans="1:6" x14ac:dyDescent="0.3">
      <c r="A27920" s="336">
        <v>93021</v>
      </c>
      <c r="B27920" s="2" t="s">
        <v>295</v>
      </c>
      <c r="C27920" s="429">
        <v>6.6171810000000004</v>
      </c>
      <c r="D27920" s="429">
        <v>2.0699999999999999E-4</v>
      </c>
      <c r="E27920" s="429">
        <v>6.6169740000000008</v>
      </c>
      <c r="F27920" s="429">
        <v>41.072057000000001</v>
      </c>
    </row>
    <row r="27921" spans="1:6" x14ac:dyDescent="0.3">
      <c r="A27921" s="336">
        <v>93022</v>
      </c>
      <c r="B27921" s="2" t="s">
        <v>295</v>
      </c>
      <c r="C27921" s="429">
        <v>6.3602169999999996</v>
      </c>
      <c r="D27921" s="429">
        <v>2.4600000000000002E-4</v>
      </c>
      <c r="E27921" s="429">
        <v>6.3599709999999998</v>
      </c>
      <c r="F27921" s="429">
        <v>36.731788999999999</v>
      </c>
    </row>
    <row r="27922" spans="1:6" x14ac:dyDescent="0.3">
      <c r="A27922" s="336">
        <v>93023</v>
      </c>
      <c r="B27922" s="2" t="s">
        <v>295</v>
      </c>
      <c r="C27922" s="429">
        <v>6.3343790000000002</v>
      </c>
      <c r="D27922" s="429">
        <v>1.3370000000000001E-3</v>
      </c>
      <c r="E27922" s="429">
        <v>6.3330419999999998</v>
      </c>
      <c r="F27922" s="429">
        <v>34.671281000000008</v>
      </c>
    </row>
    <row r="27923" spans="1:6" x14ac:dyDescent="0.3">
      <c r="A27923" s="336">
        <v>93030</v>
      </c>
      <c r="B27923" s="2" t="s">
        <v>295</v>
      </c>
      <c r="C27923" s="429">
        <v>5.835934</v>
      </c>
      <c r="D27923" s="429">
        <v>8.5000000000000006E-5</v>
      </c>
      <c r="E27923" s="429">
        <v>5.8358489999999996</v>
      </c>
      <c r="F27923" s="429">
        <v>38.180428999999997</v>
      </c>
    </row>
    <row r="27924" spans="1:6" x14ac:dyDescent="0.3">
      <c r="A27924" s="336">
        <v>93033</v>
      </c>
      <c r="B27924" s="2" t="s">
        <v>295</v>
      </c>
      <c r="C27924" s="429">
        <v>5.6446249999999996</v>
      </c>
      <c r="D27924" s="429">
        <v>9.3999999999999994E-5</v>
      </c>
      <c r="E27924" s="429">
        <v>5.6445309999999997</v>
      </c>
      <c r="F27924" s="429">
        <v>38.711111999999993</v>
      </c>
    </row>
    <row r="27925" spans="1:6" x14ac:dyDescent="0.3">
      <c r="A27925" s="336">
        <v>93035</v>
      </c>
      <c r="B27925" s="2" t="s">
        <v>295</v>
      </c>
      <c r="C27925" s="429">
        <v>5.7536310000000004</v>
      </c>
      <c r="D27925" s="429">
        <v>8.7999999999999998E-5</v>
      </c>
      <c r="E27925" s="429">
        <v>5.7535430000000005</v>
      </c>
      <c r="F27925" s="429">
        <v>37.350798000000005</v>
      </c>
    </row>
    <row r="27926" spans="1:6" x14ac:dyDescent="0.3">
      <c r="A27926" s="336">
        <v>93036</v>
      </c>
      <c r="B27926" s="2" t="s">
        <v>295</v>
      </c>
      <c r="C27926" s="429">
        <v>5.8568439999999997</v>
      </c>
      <c r="D27926" s="429">
        <v>8.7999999999999998E-5</v>
      </c>
      <c r="E27926" s="429">
        <v>5.8567559999999999</v>
      </c>
      <c r="F27926" s="429">
        <v>38.279347000000001</v>
      </c>
    </row>
    <row r="27927" spans="1:6" x14ac:dyDescent="0.3">
      <c r="A27927" s="336">
        <v>93041</v>
      </c>
      <c r="B27927" s="2" t="s">
        <v>295</v>
      </c>
      <c r="C27927" s="429">
        <v>5.6055489999999999</v>
      </c>
      <c r="D27927" s="429">
        <v>9.2E-5</v>
      </c>
      <c r="E27927" s="429">
        <v>5.6054569999999995</v>
      </c>
      <c r="F27927" s="429">
        <v>37.903177999999997</v>
      </c>
    </row>
    <row r="27928" spans="1:6" x14ac:dyDescent="0.3">
      <c r="A27928" s="336">
        <v>93042</v>
      </c>
      <c r="B27928" s="2" t="s">
        <v>295</v>
      </c>
      <c r="C27928" s="429">
        <v>5.4491579999999997</v>
      </c>
      <c r="D27928" s="429">
        <v>9.6000000000000002E-5</v>
      </c>
      <c r="E27928" s="429">
        <v>5.4490619999999996</v>
      </c>
      <c r="F27928" s="429">
        <v>38.491457000000004</v>
      </c>
    </row>
    <row r="27929" spans="1:6" x14ac:dyDescent="0.3">
      <c r="A27929" s="336">
        <v>93043</v>
      </c>
      <c r="B27929" s="2" t="s">
        <v>295</v>
      </c>
      <c r="C27929" s="429">
        <v>5.7536310000000004</v>
      </c>
      <c r="D27929" s="429">
        <v>8.7999999999999998E-5</v>
      </c>
      <c r="E27929" s="429">
        <v>5.7535430000000005</v>
      </c>
      <c r="F27929" s="429">
        <v>37.350798000000005</v>
      </c>
    </row>
    <row r="27930" spans="1:6" x14ac:dyDescent="0.3">
      <c r="A27930" s="336">
        <v>93060</v>
      </c>
      <c r="B27930" s="2" t="s">
        <v>295</v>
      </c>
      <c r="C27930" s="429">
        <v>6.42896</v>
      </c>
      <c r="D27930" s="429">
        <v>2.9500000000000001E-4</v>
      </c>
      <c r="E27930" s="429">
        <v>6.4286649999999996</v>
      </c>
      <c r="F27930" s="429">
        <v>38.152728999999994</v>
      </c>
    </row>
    <row r="27931" spans="1:6" x14ac:dyDescent="0.3">
      <c r="A27931" s="336">
        <v>93063</v>
      </c>
      <c r="B27931" s="2" t="s">
        <v>295</v>
      </c>
      <c r="C27931" s="429">
        <v>6.8394940000000002</v>
      </c>
      <c r="D27931" s="429">
        <v>3.0600000000000001E-4</v>
      </c>
      <c r="E27931" s="429">
        <v>6.839188</v>
      </c>
      <c r="F27931" s="429">
        <v>42.398821999999996</v>
      </c>
    </row>
    <row r="27932" spans="1:6" x14ac:dyDescent="0.3">
      <c r="A27932" s="336">
        <v>93065</v>
      </c>
      <c r="B27932" s="2" t="s">
        <v>295</v>
      </c>
      <c r="C27932" s="429">
        <v>6.7015739999999999</v>
      </c>
      <c r="D27932" s="429">
        <v>2.6499999999999999E-4</v>
      </c>
      <c r="E27932" s="429">
        <v>6.7013090000000002</v>
      </c>
      <c r="F27932" s="429">
        <v>41.558426000000004</v>
      </c>
    </row>
    <row r="27933" spans="1:6" x14ac:dyDescent="0.3">
      <c r="A27933" s="336">
        <v>93066</v>
      </c>
      <c r="B27933" s="2" t="s">
        <v>295</v>
      </c>
      <c r="C27933" s="429">
        <v>6.2468830000000004</v>
      </c>
      <c r="D27933" s="429">
        <v>1.63E-4</v>
      </c>
      <c r="E27933" s="429">
        <v>6.2467200000000007</v>
      </c>
      <c r="F27933" s="429">
        <v>39.475436000000009</v>
      </c>
    </row>
    <row r="27934" spans="1:6" x14ac:dyDescent="0.3">
      <c r="A27934" s="336">
        <v>93067</v>
      </c>
      <c r="B27934" s="2" t="s">
        <v>295</v>
      </c>
      <c r="C27934" s="429">
        <v>5.6020310000000002</v>
      </c>
      <c r="D27934" s="429">
        <v>7.0500000000000001E-4</v>
      </c>
      <c r="E27934" s="429">
        <v>5.6013260000000002</v>
      </c>
      <c r="F27934" s="429">
        <v>32.470923000000006</v>
      </c>
    </row>
    <row r="27935" spans="1:6" x14ac:dyDescent="0.3">
      <c r="A27935" s="336">
        <v>93101</v>
      </c>
      <c r="B27935" s="2" t="s">
        <v>295</v>
      </c>
      <c r="C27935" s="429">
        <v>5.3184480000000001</v>
      </c>
      <c r="D27935" s="429">
        <v>6.5399999999999996E-4</v>
      </c>
      <c r="E27935" s="429">
        <v>5.3177940000000001</v>
      </c>
      <c r="F27935" s="429">
        <v>31.975901</v>
      </c>
    </row>
    <row r="27936" spans="1:6" x14ac:dyDescent="0.3">
      <c r="A27936" s="336">
        <v>93103</v>
      </c>
      <c r="B27936" s="2" t="s">
        <v>295</v>
      </c>
      <c r="C27936" s="429">
        <v>5.4508989999999997</v>
      </c>
      <c r="D27936" s="429">
        <v>7.67E-4</v>
      </c>
      <c r="E27936" s="429">
        <v>5.450132</v>
      </c>
      <c r="F27936" s="429">
        <v>32.121884000000001</v>
      </c>
    </row>
    <row r="27937" spans="1:6" x14ac:dyDescent="0.3">
      <c r="A27937" s="336">
        <v>93105</v>
      </c>
      <c r="B27937" s="2" t="s">
        <v>295</v>
      </c>
      <c r="C27937" s="429">
        <v>5.6234219999999997</v>
      </c>
      <c r="D27937" s="429">
        <v>1.7049999999999999E-3</v>
      </c>
      <c r="E27937" s="429">
        <v>5.6217169999999994</v>
      </c>
      <c r="F27937" s="429">
        <v>31.412083999999989</v>
      </c>
    </row>
    <row r="27938" spans="1:6" x14ac:dyDescent="0.3">
      <c r="A27938" s="336">
        <v>93106</v>
      </c>
      <c r="B27938" s="2" t="s">
        <v>295</v>
      </c>
      <c r="C27938" s="429">
        <v>5.0034130000000001</v>
      </c>
      <c r="D27938" s="429">
        <v>5.6599999999999999E-4</v>
      </c>
      <c r="E27938" s="429">
        <v>5.002847</v>
      </c>
      <c r="F27938" s="429">
        <v>31.141140000000007</v>
      </c>
    </row>
    <row r="27939" spans="1:6" x14ac:dyDescent="0.3">
      <c r="A27939" s="336">
        <v>93108</v>
      </c>
      <c r="B27939" s="2" t="s">
        <v>295</v>
      </c>
      <c r="C27939" s="429">
        <v>5.8053020000000002</v>
      </c>
      <c r="D27939" s="429">
        <v>9.2100000000000005E-4</v>
      </c>
      <c r="E27939" s="429">
        <v>5.8043810000000002</v>
      </c>
      <c r="F27939" s="429">
        <v>32.885952999999986</v>
      </c>
    </row>
    <row r="27940" spans="1:6" x14ac:dyDescent="0.3">
      <c r="A27940" s="336">
        <v>93109</v>
      </c>
      <c r="B27940" s="2" t="s">
        <v>295</v>
      </c>
      <c r="C27940" s="429">
        <v>5.2449899999999996</v>
      </c>
      <c r="D27940" s="429">
        <v>6.11E-4</v>
      </c>
      <c r="E27940" s="429">
        <v>5.2443789999999995</v>
      </c>
      <c r="F27940" s="429">
        <v>31.881988000000003</v>
      </c>
    </row>
    <row r="27941" spans="1:6" x14ac:dyDescent="0.3">
      <c r="A27941" s="336">
        <v>93110</v>
      </c>
      <c r="B27941" s="2" t="s">
        <v>295</v>
      </c>
      <c r="C27941" s="429">
        <v>5.2664460000000002</v>
      </c>
      <c r="D27941" s="429">
        <v>7.2999999999999996E-4</v>
      </c>
      <c r="E27941" s="429">
        <v>5.2657160000000003</v>
      </c>
      <c r="F27941" s="429">
        <v>31.748416999999996</v>
      </c>
    </row>
    <row r="27942" spans="1:6" x14ac:dyDescent="0.3">
      <c r="A27942" s="336">
        <v>93111</v>
      </c>
      <c r="B27942" s="2" t="s">
        <v>295</v>
      </c>
      <c r="C27942" s="429">
        <v>5.2541529999999996</v>
      </c>
      <c r="D27942" s="429">
        <v>8.0699999999999999E-4</v>
      </c>
      <c r="E27942" s="429">
        <v>5.2533459999999996</v>
      </c>
      <c r="F27942" s="429">
        <v>31.573608999999998</v>
      </c>
    </row>
    <row r="27943" spans="1:6" x14ac:dyDescent="0.3">
      <c r="A27943" s="336">
        <v>93117</v>
      </c>
      <c r="B27943" s="2" t="s">
        <v>295</v>
      </c>
      <c r="C27943" s="429">
        <v>5.0400729999999996</v>
      </c>
      <c r="D27943" s="429">
        <v>8.3500000000000002E-4</v>
      </c>
      <c r="E27943" s="429">
        <v>5.0392379999999992</v>
      </c>
      <c r="F27943" s="429">
        <v>30.735271999999998</v>
      </c>
    </row>
    <row r="27944" spans="1:6" x14ac:dyDescent="0.3">
      <c r="A27944" s="336">
        <v>93202</v>
      </c>
      <c r="B27944" s="2" t="s">
        <v>295</v>
      </c>
      <c r="C27944" s="429">
        <v>10.219654999999999</v>
      </c>
      <c r="D27944" s="429">
        <v>1.93E-4</v>
      </c>
      <c r="E27944" s="429">
        <v>10.219462</v>
      </c>
      <c r="F27944" s="429">
        <v>58.18633899999999</v>
      </c>
    </row>
    <row r="27945" spans="1:6" x14ac:dyDescent="0.3">
      <c r="A27945" s="336">
        <v>93203</v>
      </c>
      <c r="B27945" s="2" t="s">
        <v>295</v>
      </c>
      <c r="C27945" s="429">
        <v>9.4900559999999992</v>
      </c>
      <c r="D27945" s="429">
        <v>3.59E-4</v>
      </c>
      <c r="E27945" s="429">
        <v>9.4896969999999996</v>
      </c>
      <c r="F27945" s="429">
        <v>56.623901000000004</v>
      </c>
    </row>
    <row r="27946" spans="1:6" x14ac:dyDescent="0.3">
      <c r="A27946" s="336">
        <v>93204</v>
      </c>
      <c r="B27946" s="2" t="s">
        <v>295</v>
      </c>
      <c r="C27946" s="429">
        <v>8.4497780000000002</v>
      </c>
      <c r="D27946" s="429">
        <v>3.39E-4</v>
      </c>
      <c r="E27946" s="429">
        <v>8.4494389999999999</v>
      </c>
      <c r="F27946" s="429">
        <v>47.916447999999995</v>
      </c>
    </row>
    <row r="27947" spans="1:6" x14ac:dyDescent="0.3">
      <c r="A27947" s="336">
        <v>93205</v>
      </c>
      <c r="B27947" s="2" t="s">
        <v>295</v>
      </c>
      <c r="C27947" s="429">
        <v>9.2945039999999999</v>
      </c>
      <c r="D27947" s="429">
        <v>1.1202E-2</v>
      </c>
      <c r="E27947" s="429">
        <v>9.2833019999999991</v>
      </c>
      <c r="F27947" s="429">
        <v>53.207328000000004</v>
      </c>
    </row>
    <row r="27948" spans="1:6" x14ac:dyDescent="0.3">
      <c r="A27948" s="336">
        <v>93206</v>
      </c>
      <c r="B27948" s="2" t="s">
        <v>295</v>
      </c>
      <c r="C27948" s="429">
        <v>8.9972490000000001</v>
      </c>
      <c r="D27948" s="429">
        <v>2.92E-4</v>
      </c>
      <c r="E27948" s="429">
        <v>8.9969570000000001</v>
      </c>
      <c r="F27948" s="429">
        <v>55.898429</v>
      </c>
    </row>
    <row r="27949" spans="1:6" x14ac:dyDescent="0.3">
      <c r="A27949" s="336">
        <v>93207</v>
      </c>
      <c r="B27949" s="2" t="s">
        <v>295</v>
      </c>
      <c r="C27949" s="429">
        <v>10.568314000000001</v>
      </c>
      <c r="D27949" s="429">
        <v>2.7980000000000001E-3</v>
      </c>
      <c r="E27949" s="429">
        <v>10.565516000000001</v>
      </c>
      <c r="F27949" s="429">
        <v>60.776183000000003</v>
      </c>
    </row>
    <row r="27950" spans="1:6" x14ac:dyDescent="0.3">
      <c r="A27950" s="336">
        <v>93210</v>
      </c>
      <c r="B27950" s="2" t="s">
        <v>295</v>
      </c>
      <c r="C27950" s="429">
        <v>8.11327</v>
      </c>
      <c r="D27950" s="429">
        <v>4.6500000000000003E-4</v>
      </c>
      <c r="E27950" s="429">
        <v>8.1128049999999998</v>
      </c>
      <c r="F27950" s="429">
        <v>41.433737000000001</v>
      </c>
    </row>
    <row r="27951" spans="1:6" x14ac:dyDescent="0.3">
      <c r="A27951" s="336">
        <v>93212</v>
      </c>
      <c r="B27951" s="2" t="s">
        <v>295</v>
      </c>
      <c r="C27951" s="429">
        <v>10.061807999999999</v>
      </c>
      <c r="D27951" s="429">
        <v>2.5599999999999999E-4</v>
      </c>
      <c r="E27951" s="429">
        <v>10.061551999999999</v>
      </c>
      <c r="F27951" s="429">
        <v>58.70833300000001</v>
      </c>
    </row>
    <row r="27952" spans="1:6" x14ac:dyDescent="0.3">
      <c r="A27952" s="336">
        <v>93215</v>
      </c>
      <c r="B27952" s="2" t="s">
        <v>295</v>
      </c>
      <c r="C27952" s="429">
        <v>10.52666</v>
      </c>
      <c r="D27952" s="429">
        <v>5.3300000000000005E-4</v>
      </c>
      <c r="E27952" s="429">
        <v>10.526126999999999</v>
      </c>
      <c r="F27952" s="429">
        <v>62.069993999999994</v>
      </c>
    </row>
    <row r="27953" spans="1:6" x14ac:dyDescent="0.3">
      <c r="A27953" s="336">
        <v>93219</v>
      </c>
      <c r="B27953" s="2" t="s">
        <v>295</v>
      </c>
      <c r="C27953" s="429">
        <v>10.232532000000001</v>
      </c>
      <c r="D27953" s="429">
        <v>3.77E-4</v>
      </c>
      <c r="E27953" s="429">
        <v>10.232155000000001</v>
      </c>
      <c r="F27953" s="429">
        <v>60.378139999999988</v>
      </c>
    </row>
    <row r="27954" spans="1:6" x14ac:dyDescent="0.3">
      <c r="A27954" s="336">
        <v>93221</v>
      </c>
      <c r="B27954" s="2" t="s">
        <v>295</v>
      </c>
      <c r="C27954" s="429">
        <v>10.776643999999999</v>
      </c>
      <c r="D27954" s="429">
        <v>1.539E-3</v>
      </c>
      <c r="E27954" s="429">
        <v>10.775105</v>
      </c>
      <c r="F27954" s="429">
        <v>58.509812999999994</v>
      </c>
    </row>
    <row r="27955" spans="1:6" x14ac:dyDescent="0.3">
      <c r="A27955" s="336">
        <v>93223</v>
      </c>
      <c r="B27955" s="2" t="s">
        <v>295</v>
      </c>
      <c r="C27955" s="429">
        <v>10.693844</v>
      </c>
      <c r="D27955" s="429">
        <v>8.2399999999999997E-4</v>
      </c>
      <c r="E27955" s="429">
        <v>10.693020000000001</v>
      </c>
      <c r="F27955" s="429">
        <v>59.150030000000015</v>
      </c>
    </row>
    <row r="27956" spans="1:6" x14ac:dyDescent="0.3">
      <c r="A27956" s="336">
        <v>93224</v>
      </c>
      <c r="B27956" s="2" t="s">
        <v>295</v>
      </c>
      <c r="C27956" s="429">
        <v>7.9053959999999996</v>
      </c>
      <c r="D27956" s="429">
        <v>1.054E-3</v>
      </c>
      <c r="E27956" s="429">
        <v>7.9043419999999998</v>
      </c>
      <c r="F27956" s="429">
        <v>46.541956000000006</v>
      </c>
    </row>
    <row r="27957" spans="1:6" x14ac:dyDescent="0.3">
      <c r="A27957" s="336">
        <v>93225</v>
      </c>
      <c r="B27957" s="2" t="s">
        <v>295</v>
      </c>
      <c r="C27957" s="429">
        <v>7.4615919999999996</v>
      </c>
      <c r="D27957" s="429">
        <v>1.768E-3</v>
      </c>
      <c r="E27957" s="429">
        <v>7.4598239999999993</v>
      </c>
      <c r="F27957" s="429">
        <v>41.32624400000001</v>
      </c>
    </row>
    <row r="27958" spans="1:6" x14ac:dyDescent="0.3">
      <c r="A27958" s="336">
        <v>93226</v>
      </c>
      <c r="B27958" s="2" t="s">
        <v>295</v>
      </c>
      <c r="C27958" s="429">
        <v>9.4102770000000007</v>
      </c>
      <c r="D27958" s="429">
        <v>1.0861000000000001E-2</v>
      </c>
      <c r="E27958" s="429">
        <v>9.3994160000000004</v>
      </c>
      <c r="F27958" s="429">
        <v>52.492620000000002</v>
      </c>
    </row>
    <row r="27959" spans="1:6" x14ac:dyDescent="0.3">
      <c r="A27959" s="336">
        <v>93230</v>
      </c>
      <c r="B27959" s="2" t="s">
        <v>295</v>
      </c>
      <c r="C27959" s="429">
        <v>10.265345999999999</v>
      </c>
      <c r="D27959" s="429">
        <v>2.3599999999999999E-4</v>
      </c>
      <c r="E27959" s="429">
        <v>10.26511</v>
      </c>
      <c r="F27959" s="429">
        <v>58.362595999999996</v>
      </c>
    </row>
    <row r="27960" spans="1:6" x14ac:dyDescent="0.3">
      <c r="A27960" s="336">
        <v>93234</v>
      </c>
      <c r="B27960" s="2" t="s">
        <v>295</v>
      </c>
      <c r="C27960" s="429">
        <v>9.4296430000000004</v>
      </c>
      <c r="D27960" s="429">
        <v>1.6899999999999999E-4</v>
      </c>
      <c r="E27960" s="429">
        <v>9.4294740000000008</v>
      </c>
      <c r="F27960" s="429">
        <v>54.096210999999997</v>
      </c>
    </row>
    <row r="27961" spans="1:6" x14ac:dyDescent="0.3">
      <c r="A27961" s="336">
        <v>93235</v>
      </c>
      <c r="B27961" s="2" t="s">
        <v>295</v>
      </c>
      <c r="C27961" s="429">
        <v>10.805908000000001</v>
      </c>
      <c r="D27961" s="429">
        <v>8.3600000000000005E-4</v>
      </c>
      <c r="E27961" s="429">
        <v>10.805072000000001</v>
      </c>
      <c r="F27961" s="429">
        <v>58.921298000000007</v>
      </c>
    </row>
    <row r="27962" spans="1:6" x14ac:dyDescent="0.3">
      <c r="A27962" s="336">
        <v>93238</v>
      </c>
      <c r="B27962" s="2" t="s">
        <v>295</v>
      </c>
      <c r="C27962" s="429">
        <v>9.4322389999999992</v>
      </c>
      <c r="D27962" s="429">
        <v>2.3207999999999999E-2</v>
      </c>
      <c r="E27962" s="429">
        <v>9.4090309999999988</v>
      </c>
      <c r="F27962" s="429">
        <v>54.253744000000005</v>
      </c>
    </row>
    <row r="27963" spans="1:6" x14ac:dyDescent="0.3">
      <c r="A27963" s="336">
        <v>93239</v>
      </c>
      <c r="B27963" s="2" t="s">
        <v>295</v>
      </c>
      <c r="C27963" s="429">
        <v>9.3944200000000002</v>
      </c>
      <c r="D27963" s="429">
        <v>1.9799999999999999E-4</v>
      </c>
      <c r="E27963" s="429">
        <v>9.394222000000001</v>
      </c>
      <c r="F27963" s="429">
        <v>55.668098999999998</v>
      </c>
    </row>
    <row r="27964" spans="1:6" x14ac:dyDescent="0.3">
      <c r="A27964" s="336">
        <v>93240</v>
      </c>
      <c r="B27964" s="2" t="s">
        <v>295</v>
      </c>
      <c r="C27964" s="429">
        <v>9.4071169999999995</v>
      </c>
      <c r="D27964" s="429">
        <v>1.4317E-2</v>
      </c>
      <c r="E27964" s="429">
        <v>9.3927999999999994</v>
      </c>
      <c r="F27964" s="429">
        <v>54.320584999999994</v>
      </c>
    </row>
    <row r="27965" spans="1:6" x14ac:dyDescent="0.3">
      <c r="A27965" s="336">
        <v>93241</v>
      </c>
      <c r="B27965" s="2" t="s">
        <v>295</v>
      </c>
      <c r="C27965" s="429">
        <v>10.143395999999999</v>
      </c>
      <c r="D27965" s="429">
        <v>2.7E-4</v>
      </c>
      <c r="E27965" s="429">
        <v>10.143125999999999</v>
      </c>
      <c r="F27965" s="429">
        <v>62.826560000000001</v>
      </c>
    </row>
    <row r="27966" spans="1:6" x14ac:dyDescent="0.3">
      <c r="A27966" s="336">
        <v>93242</v>
      </c>
      <c r="B27966" s="2" t="s">
        <v>295</v>
      </c>
      <c r="C27966" s="429">
        <v>10.3963</v>
      </c>
      <c r="D27966" s="429">
        <v>2.4000000000000001E-4</v>
      </c>
      <c r="E27966" s="429">
        <v>10.39606</v>
      </c>
      <c r="F27966" s="429">
        <v>58.200955000000008</v>
      </c>
    </row>
    <row r="27967" spans="1:6" x14ac:dyDescent="0.3">
      <c r="A27967" s="336">
        <v>93243</v>
      </c>
      <c r="B27967" s="2" t="s">
        <v>295</v>
      </c>
      <c r="C27967" s="429">
        <v>7.3451009999999997</v>
      </c>
      <c r="D27967" s="429">
        <v>1.078E-3</v>
      </c>
      <c r="E27967" s="429">
        <v>7.344023</v>
      </c>
      <c r="F27967" s="429">
        <v>40.997345999999986</v>
      </c>
    </row>
    <row r="27968" spans="1:6" x14ac:dyDescent="0.3">
      <c r="A27968" s="336">
        <v>93244</v>
      </c>
      <c r="B27968" s="2" t="s">
        <v>295</v>
      </c>
      <c r="C27968" s="429">
        <v>10.806380000000001</v>
      </c>
      <c r="D27968" s="429">
        <v>2.539E-3</v>
      </c>
      <c r="E27968" s="429">
        <v>10.803841</v>
      </c>
      <c r="F27968" s="429">
        <v>57.50254300000001</v>
      </c>
    </row>
    <row r="27969" spans="1:6" x14ac:dyDescent="0.3">
      <c r="A27969" s="336">
        <v>93245</v>
      </c>
      <c r="B27969" s="2" t="s">
        <v>295</v>
      </c>
      <c r="C27969" s="429">
        <v>9.9806030000000003</v>
      </c>
      <c r="D27969" s="429">
        <v>1.6799999999999999E-4</v>
      </c>
      <c r="E27969" s="429">
        <v>9.9804349999999999</v>
      </c>
      <c r="F27969" s="429">
        <v>57.401148999999997</v>
      </c>
    </row>
    <row r="27970" spans="1:6" x14ac:dyDescent="0.3">
      <c r="A27970" s="336">
        <v>93247</v>
      </c>
      <c r="B27970" s="2" t="s">
        <v>295</v>
      </c>
      <c r="C27970" s="429">
        <v>10.752882</v>
      </c>
      <c r="D27970" s="429">
        <v>1.2769999999999999E-3</v>
      </c>
      <c r="E27970" s="429">
        <v>10.751605</v>
      </c>
      <c r="F27970" s="429">
        <v>59.458197999999996</v>
      </c>
    </row>
    <row r="27971" spans="1:6" x14ac:dyDescent="0.3">
      <c r="A27971" s="336">
        <v>93249</v>
      </c>
      <c r="B27971" s="2" t="s">
        <v>295</v>
      </c>
      <c r="C27971" s="429">
        <v>8.4516419999999997</v>
      </c>
      <c r="D27971" s="429">
        <v>4.4099999999999999E-4</v>
      </c>
      <c r="E27971" s="429">
        <v>8.4512009999999993</v>
      </c>
      <c r="F27971" s="429">
        <v>49.824552000000011</v>
      </c>
    </row>
    <row r="27972" spans="1:6" x14ac:dyDescent="0.3">
      <c r="A27972" s="336">
        <v>93250</v>
      </c>
      <c r="B27972" s="2" t="s">
        <v>295</v>
      </c>
      <c r="C27972" s="429">
        <v>10.406957999999999</v>
      </c>
      <c r="D27972" s="429">
        <v>4.95E-4</v>
      </c>
      <c r="E27972" s="429">
        <v>10.406462999999999</v>
      </c>
      <c r="F27972" s="429">
        <v>62.099108000000001</v>
      </c>
    </row>
    <row r="27973" spans="1:6" x14ac:dyDescent="0.3">
      <c r="A27973" s="336">
        <v>93251</v>
      </c>
      <c r="B27973" s="2" t="s">
        <v>295</v>
      </c>
      <c r="C27973" s="429">
        <v>8.1362360000000002</v>
      </c>
      <c r="D27973" s="429">
        <v>7.8100000000000001E-4</v>
      </c>
      <c r="E27973" s="429">
        <v>8.1354550000000003</v>
      </c>
      <c r="F27973" s="429">
        <v>48.390115999999999</v>
      </c>
    </row>
    <row r="27974" spans="1:6" x14ac:dyDescent="0.3">
      <c r="A27974" s="336">
        <v>93252</v>
      </c>
      <c r="B27974" s="2" t="s">
        <v>295</v>
      </c>
      <c r="C27974" s="429">
        <v>6.894774</v>
      </c>
      <c r="D27974" s="429">
        <v>2.003E-3</v>
      </c>
      <c r="E27974" s="429">
        <v>6.8927709999999998</v>
      </c>
      <c r="F27974" s="429">
        <v>37.553704000000003</v>
      </c>
    </row>
    <row r="27975" spans="1:6" x14ac:dyDescent="0.3">
      <c r="A27975" s="336">
        <v>93254</v>
      </c>
      <c r="B27975" s="2" t="s">
        <v>295</v>
      </c>
      <c r="C27975" s="429">
        <v>6.340452</v>
      </c>
      <c r="D27975" s="429">
        <v>2.3219999999999998E-3</v>
      </c>
      <c r="E27975" s="429">
        <v>6.3381299999999996</v>
      </c>
      <c r="F27975" s="429">
        <v>34.241706999999998</v>
      </c>
    </row>
    <row r="27976" spans="1:6" x14ac:dyDescent="0.3">
      <c r="A27976" s="336">
        <v>93255</v>
      </c>
      <c r="B27976" s="2" t="s">
        <v>295</v>
      </c>
      <c r="C27976" s="429">
        <v>9.4505280000000003</v>
      </c>
      <c r="D27976" s="429">
        <v>4.5086000000000001E-2</v>
      </c>
      <c r="E27976" s="429">
        <v>9.4054420000000007</v>
      </c>
      <c r="F27976" s="429">
        <v>55.275001999999994</v>
      </c>
    </row>
    <row r="27977" spans="1:6" x14ac:dyDescent="0.3">
      <c r="A27977" s="336">
        <v>93256</v>
      </c>
      <c r="B27977" s="2" t="s">
        <v>295</v>
      </c>
      <c r="C27977" s="429">
        <v>10.417818</v>
      </c>
      <c r="D27977" s="429">
        <v>4.3800000000000002E-4</v>
      </c>
      <c r="E27977" s="429">
        <v>10.41738</v>
      </c>
      <c r="F27977" s="429">
        <v>60.613585000000008</v>
      </c>
    </row>
    <row r="27978" spans="1:6" x14ac:dyDescent="0.3">
      <c r="A27978" s="336">
        <v>93257</v>
      </c>
      <c r="B27978" s="2" t="s">
        <v>295</v>
      </c>
      <c r="C27978" s="429">
        <v>10.273591</v>
      </c>
      <c r="D27978" s="429">
        <v>7.1009999999999997E-3</v>
      </c>
      <c r="E27978" s="429">
        <v>10.266489999999999</v>
      </c>
      <c r="F27978" s="429">
        <v>57.546826999999993</v>
      </c>
    </row>
    <row r="27979" spans="1:6" x14ac:dyDescent="0.3">
      <c r="A27979" s="336">
        <v>93260</v>
      </c>
      <c r="B27979" s="2" t="s">
        <v>295</v>
      </c>
      <c r="C27979" s="429">
        <v>9.4471329999999991</v>
      </c>
      <c r="D27979" s="429">
        <v>1.3627999999999999E-2</v>
      </c>
      <c r="E27979" s="429">
        <v>9.4335049999999985</v>
      </c>
      <c r="F27979" s="429">
        <v>52.433364999999995</v>
      </c>
    </row>
    <row r="27980" spans="1:6" x14ac:dyDescent="0.3">
      <c r="A27980" s="336">
        <v>93262</v>
      </c>
      <c r="B27980" s="2" t="s">
        <v>295</v>
      </c>
      <c r="C27980" s="429">
        <v>8.322044</v>
      </c>
      <c r="D27980" s="429">
        <v>8.2982E-2</v>
      </c>
      <c r="E27980" s="429">
        <v>8.2390620000000006</v>
      </c>
      <c r="F27980" s="429">
        <v>38.293394999999997</v>
      </c>
    </row>
    <row r="27981" spans="1:6" x14ac:dyDescent="0.3">
      <c r="A27981" s="336">
        <v>93263</v>
      </c>
      <c r="B27981" s="2" t="s">
        <v>295</v>
      </c>
      <c r="C27981" s="429">
        <v>9.7790560000000006</v>
      </c>
      <c r="D27981" s="429">
        <v>3.3700000000000001E-4</v>
      </c>
      <c r="E27981" s="429">
        <v>9.7787190000000006</v>
      </c>
      <c r="F27981" s="429">
        <v>60.080414999999995</v>
      </c>
    </row>
    <row r="27982" spans="1:6" x14ac:dyDescent="0.3">
      <c r="A27982" s="336">
        <v>93265</v>
      </c>
      <c r="B27982" s="2" t="s">
        <v>295</v>
      </c>
      <c r="C27982" s="429">
        <v>9.1215989999999998</v>
      </c>
      <c r="D27982" s="429">
        <v>4.0891999999999998E-2</v>
      </c>
      <c r="E27982" s="429">
        <v>9.0807070000000003</v>
      </c>
      <c r="F27982" s="429">
        <v>47.432012</v>
      </c>
    </row>
    <row r="27983" spans="1:6" x14ac:dyDescent="0.3">
      <c r="A27983" s="336">
        <v>93266</v>
      </c>
      <c r="B27983" s="2" t="s">
        <v>295</v>
      </c>
      <c r="C27983" s="429">
        <v>9.6794639999999994</v>
      </c>
      <c r="D27983" s="429">
        <v>1.6899999999999999E-4</v>
      </c>
      <c r="E27983" s="429">
        <v>9.6792949999999998</v>
      </c>
      <c r="F27983" s="429">
        <v>56.550691</v>
      </c>
    </row>
    <row r="27984" spans="1:6" x14ac:dyDescent="0.3">
      <c r="A27984" s="336">
        <v>93267</v>
      </c>
      <c r="B27984" s="2" t="s">
        <v>295</v>
      </c>
      <c r="C27984" s="429">
        <v>10.770314000000001</v>
      </c>
      <c r="D27984" s="429">
        <v>1.09E-3</v>
      </c>
      <c r="E27984" s="429">
        <v>10.769224000000001</v>
      </c>
      <c r="F27984" s="429">
        <v>60.327283000000008</v>
      </c>
    </row>
    <row r="27985" spans="1:6" x14ac:dyDescent="0.3">
      <c r="A27985" s="336">
        <v>93268</v>
      </c>
      <c r="B27985" s="2" t="s">
        <v>295</v>
      </c>
      <c r="C27985" s="429">
        <v>8.3511780000000009</v>
      </c>
      <c r="D27985" s="429">
        <v>5.9500000000000004E-4</v>
      </c>
      <c r="E27985" s="429">
        <v>8.3505830000000003</v>
      </c>
      <c r="F27985" s="429">
        <v>51.113575000000012</v>
      </c>
    </row>
    <row r="27986" spans="1:6" x14ac:dyDescent="0.3">
      <c r="A27986" s="336">
        <v>93270</v>
      </c>
      <c r="B27986" s="2" t="s">
        <v>295</v>
      </c>
      <c r="C27986" s="429">
        <v>10.806184999999999</v>
      </c>
      <c r="D27986" s="429">
        <v>7.6300000000000001E-4</v>
      </c>
      <c r="E27986" s="429">
        <v>10.805422</v>
      </c>
      <c r="F27986" s="429">
        <v>62.434179</v>
      </c>
    </row>
    <row r="27987" spans="1:6" x14ac:dyDescent="0.3">
      <c r="A27987" s="336">
        <v>93271</v>
      </c>
      <c r="B27987" s="2" t="s">
        <v>295</v>
      </c>
      <c r="C27987" s="429">
        <v>8.7500450000000001</v>
      </c>
      <c r="D27987" s="429">
        <v>6.4236000000000001E-2</v>
      </c>
      <c r="E27987" s="429">
        <v>8.6858090000000008</v>
      </c>
      <c r="F27987" s="429">
        <v>42.396462</v>
      </c>
    </row>
    <row r="27988" spans="1:6" x14ac:dyDescent="0.3">
      <c r="A27988" s="336">
        <v>93272</v>
      </c>
      <c r="B27988" s="2" t="s">
        <v>295</v>
      </c>
      <c r="C27988" s="429">
        <v>10.410912</v>
      </c>
      <c r="D27988" s="429">
        <v>4.4099999999999999E-4</v>
      </c>
      <c r="E27988" s="429">
        <v>10.410470999999999</v>
      </c>
      <c r="F27988" s="429">
        <v>60.011040999999992</v>
      </c>
    </row>
    <row r="27989" spans="1:6" x14ac:dyDescent="0.3">
      <c r="A27989" s="336">
        <v>93274</v>
      </c>
      <c r="B27989" s="2" t="s">
        <v>295</v>
      </c>
      <c r="C27989" s="429">
        <v>10.420806000000001</v>
      </c>
      <c r="D27989" s="429">
        <v>4.4999999999999999E-4</v>
      </c>
      <c r="E27989" s="429">
        <v>10.420356</v>
      </c>
      <c r="F27989" s="429">
        <v>59.322196000000012</v>
      </c>
    </row>
    <row r="27990" spans="1:6" x14ac:dyDescent="0.3">
      <c r="A27990" s="336">
        <v>93276</v>
      </c>
      <c r="B27990" s="2" t="s">
        <v>295</v>
      </c>
      <c r="C27990" s="429">
        <v>9.0946730000000002</v>
      </c>
      <c r="D27990" s="429">
        <v>2.8200000000000002E-4</v>
      </c>
      <c r="E27990" s="429">
        <v>9.0943909999999999</v>
      </c>
      <c r="F27990" s="429">
        <v>56.849620999999992</v>
      </c>
    </row>
    <row r="27991" spans="1:6" x14ac:dyDescent="0.3">
      <c r="A27991" s="336">
        <v>93277</v>
      </c>
      <c r="B27991" s="2" t="s">
        <v>295</v>
      </c>
      <c r="C27991" s="429">
        <v>10.509997</v>
      </c>
      <c r="D27991" s="429">
        <v>4.66E-4</v>
      </c>
      <c r="E27991" s="429">
        <v>10.509531000000001</v>
      </c>
      <c r="F27991" s="429">
        <v>58.98998799999999</v>
      </c>
    </row>
    <row r="27992" spans="1:6" x14ac:dyDescent="0.3">
      <c r="A27992" s="336">
        <v>93280</v>
      </c>
      <c r="B27992" s="2" t="s">
        <v>295</v>
      </c>
      <c r="C27992" s="429">
        <v>9.6962170000000008</v>
      </c>
      <c r="D27992" s="429">
        <v>3.0499999999999999E-4</v>
      </c>
      <c r="E27992" s="429">
        <v>9.6959119999999999</v>
      </c>
      <c r="F27992" s="429">
        <v>58.78288100000001</v>
      </c>
    </row>
    <row r="27993" spans="1:6" x14ac:dyDescent="0.3">
      <c r="A27993" s="336">
        <v>93283</v>
      </c>
      <c r="B27993" s="2" t="s">
        <v>295</v>
      </c>
      <c r="C27993" s="429">
        <v>9.3480869999999996</v>
      </c>
      <c r="D27993" s="429">
        <v>2.5475999999999999E-2</v>
      </c>
      <c r="E27993" s="429">
        <v>9.3226110000000002</v>
      </c>
      <c r="F27993" s="429">
        <v>54.673702999999989</v>
      </c>
    </row>
    <row r="27994" spans="1:6" x14ac:dyDescent="0.3">
      <c r="A27994" s="336">
        <v>93285</v>
      </c>
      <c r="B27994" s="2" t="s">
        <v>295</v>
      </c>
      <c r="C27994" s="429">
        <v>9.2514950000000002</v>
      </c>
      <c r="D27994" s="429">
        <v>1.2234999999999999E-2</v>
      </c>
      <c r="E27994" s="429">
        <v>9.2392599999999998</v>
      </c>
      <c r="F27994" s="429">
        <v>52.108327000000003</v>
      </c>
    </row>
    <row r="27995" spans="1:6" x14ac:dyDescent="0.3">
      <c r="A27995" s="336">
        <v>93286</v>
      </c>
      <c r="B27995" s="2" t="s">
        <v>295</v>
      </c>
      <c r="C27995" s="429">
        <v>10.454808</v>
      </c>
      <c r="D27995" s="429">
        <v>7.2899999999999996E-3</v>
      </c>
      <c r="E27995" s="429">
        <v>10.447518000000001</v>
      </c>
      <c r="F27995" s="429">
        <v>53.552813</v>
      </c>
    </row>
    <row r="27996" spans="1:6" x14ac:dyDescent="0.3">
      <c r="A27996" s="336">
        <v>93287</v>
      </c>
      <c r="B27996" s="2" t="s">
        <v>295</v>
      </c>
      <c r="C27996" s="429">
        <v>10.3811</v>
      </c>
      <c r="D27996" s="429">
        <v>2.2989999999999998E-3</v>
      </c>
      <c r="E27996" s="429">
        <v>10.378800999999999</v>
      </c>
      <c r="F27996" s="429">
        <v>59.97844400000001</v>
      </c>
    </row>
    <row r="27997" spans="1:6" x14ac:dyDescent="0.3">
      <c r="A27997" s="336">
        <v>93291</v>
      </c>
      <c r="B27997" s="2" t="s">
        <v>295</v>
      </c>
      <c r="C27997" s="429">
        <v>10.66168</v>
      </c>
      <c r="D27997" s="429">
        <v>5.4100000000000003E-4</v>
      </c>
      <c r="E27997" s="429">
        <v>10.661139</v>
      </c>
      <c r="F27997" s="429">
        <v>58.890275000000003</v>
      </c>
    </row>
    <row r="27998" spans="1:6" x14ac:dyDescent="0.3">
      <c r="A27998" s="336">
        <v>93292</v>
      </c>
      <c r="B27998" s="2" t="s">
        <v>295</v>
      </c>
      <c r="C27998" s="429">
        <v>10.768253</v>
      </c>
      <c r="D27998" s="429">
        <v>8.8000000000000003E-4</v>
      </c>
      <c r="E27998" s="429">
        <v>10.767372999999999</v>
      </c>
      <c r="F27998" s="429">
        <v>58.771691999999994</v>
      </c>
    </row>
    <row r="27999" spans="1:6" x14ac:dyDescent="0.3">
      <c r="A27999" s="336">
        <v>93301</v>
      </c>
      <c r="B27999" s="2" t="s">
        <v>295</v>
      </c>
      <c r="C27999" s="429">
        <v>10.379974000000001</v>
      </c>
      <c r="D27999" s="429">
        <v>3.5799999999999997E-4</v>
      </c>
      <c r="E27999" s="429">
        <v>10.379616</v>
      </c>
      <c r="F27999" s="429">
        <v>63.956139000000022</v>
      </c>
    </row>
    <row r="28000" spans="1:6" x14ac:dyDescent="0.3">
      <c r="A28000" s="336">
        <v>93304</v>
      </c>
      <c r="B28000" s="2" t="s">
        <v>295</v>
      </c>
      <c r="C28000" s="429">
        <v>10.233618</v>
      </c>
      <c r="D28000" s="429">
        <v>3.21E-4</v>
      </c>
      <c r="E28000" s="429">
        <v>10.233297</v>
      </c>
      <c r="F28000" s="429">
        <v>63.297985999999987</v>
      </c>
    </row>
    <row r="28001" spans="1:6" x14ac:dyDescent="0.3">
      <c r="A28001" s="336">
        <v>93305</v>
      </c>
      <c r="B28001" s="2" t="s">
        <v>295</v>
      </c>
      <c r="C28001" s="429">
        <v>10.422354</v>
      </c>
      <c r="D28001" s="429">
        <v>3.7399999999999998E-4</v>
      </c>
      <c r="E28001" s="429">
        <v>10.42198</v>
      </c>
      <c r="F28001" s="429">
        <v>64.113370999999987</v>
      </c>
    </row>
    <row r="28002" spans="1:6" x14ac:dyDescent="0.3">
      <c r="A28002" s="336">
        <v>93306</v>
      </c>
      <c r="B28002" s="2" t="s">
        <v>295</v>
      </c>
      <c r="C28002" s="429">
        <v>10.369355000000001</v>
      </c>
      <c r="D28002" s="429">
        <v>6.6500000000000001E-4</v>
      </c>
      <c r="E28002" s="429">
        <v>10.368690000000001</v>
      </c>
      <c r="F28002" s="429">
        <v>62.779035999999998</v>
      </c>
    </row>
    <row r="28003" spans="1:6" x14ac:dyDescent="0.3">
      <c r="A28003" s="336">
        <v>93307</v>
      </c>
      <c r="B28003" s="2" t="s">
        <v>295</v>
      </c>
      <c r="C28003" s="429">
        <v>9.887912</v>
      </c>
      <c r="D28003" s="429">
        <v>3.6499999999999998E-4</v>
      </c>
      <c r="E28003" s="429">
        <v>9.8875469999999996</v>
      </c>
      <c r="F28003" s="429">
        <v>60.45675</v>
      </c>
    </row>
    <row r="28004" spans="1:6" x14ac:dyDescent="0.3">
      <c r="A28004" s="336">
        <v>93308</v>
      </c>
      <c r="B28004" s="2" t="s">
        <v>295</v>
      </c>
      <c r="C28004" s="429">
        <v>10.26193</v>
      </c>
      <c r="D28004" s="429">
        <v>1.6670000000000001E-3</v>
      </c>
      <c r="E28004" s="429">
        <v>10.260263</v>
      </c>
      <c r="F28004" s="429">
        <v>60.765346000000001</v>
      </c>
    </row>
    <row r="28005" spans="1:6" x14ac:dyDescent="0.3">
      <c r="A28005" s="336">
        <v>93309</v>
      </c>
      <c r="B28005" s="2" t="s">
        <v>295</v>
      </c>
      <c r="C28005" s="429">
        <v>10.197136</v>
      </c>
      <c r="D28005" s="429">
        <v>3.1300000000000002E-4</v>
      </c>
      <c r="E28005" s="429">
        <v>10.196823</v>
      </c>
      <c r="F28005" s="429">
        <v>63.149465999999997</v>
      </c>
    </row>
    <row r="28006" spans="1:6" x14ac:dyDescent="0.3">
      <c r="A28006" s="336">
        <v>93311</v>
      </c>
      <c r="B28006" s="2" t="s">
        <v>295</v>
      </c>
      <c r="C28006" s="429">
        <v>9.3074829999999995</v>
      </c>
      <c r="D28006" s="429">
        <v>2.5599999999999999E-4</v>
      </c>
      <c r="E28006" s="429">
        <v>9.3072269999999993</v>
      </c>
      <c r="F28006" s="429">
        <v>57.993220999999998</v>
      </c>
    </row>
    <row r="28007" spans="1:6" x14ac:dyDescent="0.3">
      <c r="A28007" s="336">
        <v>93312</v>
      </c>
      <c r="B28007" s="2" t="s">
        <v>295</v>
      </c>
      <c r="C28007" s="429">
        <v>10.217828000000001</v>
      </c>
      <c r="D28007" s="429">
        <v>3.3399999999999999E-4</v>
      </c>
      <c r="E28007" s="429">
        <v>10.217494</v>
      </c>
      <c r="F28007" s="429">
        <v>63.124836999999999</v>
      </c>
    </row>
    <row r="28008" spans="1:6" x14ac:dyDescent="0.3">
      <c r="A28008" s="336">
        <v>93313</v>
      </c>
      <c r="B28008" s="2" t="s">
        <v>295</v>
      </c>
      <c r="C28008" s="429">
        <v>9.4972100000000008</v>
      </c>
      <c r="D28008" s="429">
        <v>2.4000000000000001E-4</v>
      </c>
      <c r="E28008" s="429">
        <v>9.496970000000001</v>
      </c>
      <c r="F28008" s="429">
        <v>58.660360999999995</v>
      </c>
    </row>
    <row r="28009" spans="1:6" x14ac:dyDescent="0.3">
      <c r="A28009" s="336">
        <v>93314</v>
      </c>
      <c r="B28009" s="2" t="s">
        <v>295</v>
      </c>
      <c r="C28009" s="429">
        <v>9.8189290000000007</v>
      </c>
      <c r="D28009" s="429">
        <v>3.1599999999999998E-4</v>
      </c>
      <c r="E28009" s="429">
        <v>9.8186130000000009</v>
      </c>
      <c r="F28009" s="429">
        <v>60.83903999999999</v>
      </c>
    </row>
    <row r="28010" spans="1:6" x14ac:dyDescent="0.3">
      <c r="A28010" s="336">
        <v>93401</v>
      </c>
      <c r="B28010" s="2" t="s">
        <v>295</v>
      </c>
      <c r="C28010" s="429">
        <v>5.5203990000000003</v>
      </c>
      <c r="D28010" s="429">
        <v>7.9500000000000003E-4</v>
      </c>
      <c r="E28010" s="429">
        <v>5.5196040000000002</v>
      </c>
      <c r="F28010" s="429">
        <v>29.774399000000003</v>
      </c>
    </row>
    <row r="28011" spans="1:6" x14ac:dyDescent="0.3">
      <c r="A28011" s="336">
        <v>93402</v>
      </c>
      <c r="B28011" s="2" t="s">
        <v>295</v>
      </c>
      <c r="C28011" s="429">
        <v>5.3115920000000001</v>
      </c>
      <c r="D28011" s="429">
        <v>4.9399999999999997E-4</v>
      </c>
      <c r="E28011" s="429">
        <v>5.3110980000000003</v>
      </c>
      <c r="F28011" s="429">
        <v>27.631927000000005</v>
      </c>
    </row>
    <row r="28012" spans="1:6" x14ac:dyDescent="0.3">
      <c r="A28012" s="336">
        <v>93405</v>
      </c>
      <c r="B28012" s="2" t="s">
        <v>295</v>
      </c>
      <c r="C28012" s="429">
        <v>5.4542210000000004</v>
      </c>
      <c r="D28012" s="429">
        <v>6.2200000000000005E-4</v>
      </c>
      <c r="E28012" s="429">
        <v>5.4535990000000005</v>
      </c>
      <c r="F28012" s="429">
        <v>28.526981999999997</v>
      </c>
    </row>
    <row r="28013" spans="1:6" x14ac:dyDescent="0.3">
      <c r="A28013" s="336">
        <v>93407</v>
      </c>
      <c r="B28013" s="2" t="s">
        <v>295</v>
      </c>
      <c r="C28013" s="429">
        <v>5.5791180000000002</v>
      </c>
      <c r="D28013" s="429">
        <v>7.5299999999999998E-4</v>
      </c>
      <c r="E28013" s="429">
        <v>5.5783650000000007</v>
      </c>
      <c r="F28013" s="429">
        <v>29.613301000000011</v>
      </c>
    </row>
    <row r="28014" spans="1:6" x14ac:dyDescent="0.3">
      <c r="A28014" s="336">
        <v>93420</v>
      </c>
      <c r="B28014" s="2" t="s">
        <v>295</v>
      </c>
      <c r="C28014" s="429">
        <v>5.5999359999999996</v>
      </c>
      <c r="D28014" s="429">
        <v>1.003E-3</v>
      </c>
      <c r="E28014" s="429">
        <v>5.5989329999999997</v>
      </c>
      <c r="F28014" s="429">
        <v>31.823568000000002</v>
      </c>
    </row>
    <row r="28015" spans="1:6" x14ac:dyDescent="0.3">
      <c r="A28015" s="336">
        <v>93422</v>
      </c>
      <c r="B28015" s="2" t="s">
        <v>295</v>
      </c>
      <c r="C28015" s="429">
        <v>6.040692</v>
      </c>
      <c r="D28015" s="429">
        <v>7.9799999999999999E-4</v>
      </c>
      <c r="E28015" s="429">
        <v>6.0398940000000003</v>
      </c>
      <c r="F28015" s="429">
        <v>31.952742000000001</v>
      </c>
    </row>
    <row r="28016" spans="1:6" x14ac:dyDescent="0.3">
      <c r="A28016" s="336">
        <v>93426</v>
      </c>
      <c r="B28016" s="2" t="s">
        <v>295</v>
      </c>
      <c r="C28016" s="429">
        <v>6.3914669999999996</v>
      </c>
      <c r="D28016" s="429">
        <v>5.4199999999999995E-4</v>
      </c>
      <c r="E28016" s="429">
        <v>6.3909249999999993</v>
      </c>
      <c r="F28016" s="429">
        <v>30.884232000000001</v>
      </c>
    </row>
    <row r="28017" spans="1:6" x14ac:dyDescent="0.3">
      <c r="A28017" s="336">
        <v>93427</v>
      </c>
      <c r="B28017" s="2" t="s">
        <v>295</v>
      </c>
      <c r="C28017" s="429">
        <v>4.8942389999999998</v>
      </c>
      <c r="D28017" s="429">
        <v>8.8699999999999998E-4</v>
      </c>
      <c r="E28017" s="429">
        <v>4.8933520000000001</v>
      </c>
      <c r="F28017" s="429">
        <v>30.072773999999992</v>
      </c>
    </row>
    <row r="28018" spans="1:6" x14ac:dyDescent="0.3">
      <c r="A28018" s="336">
        <v>93428</v>
      </c>
      <c r="B28018" s="2" t="s">
        <v>295</v>
      </c>
      <c r="C28018" s="429">
        <v>5.7384310000000003</v>
      </c>
      <c r="D28018" s="429">
        <v>6.4400000000000004E-4</v>
      </c>
      <c r="E28018" s="429">
        <v>5.737787</v>
      </c>
      <c r="F28018" s="429">
        <v>27.564812999999997</v>
      </c>
    </row>
    <row r="28019" spans="1:6" x14ac:dyDescent="0.3">
      <c r="A28019" s="336">
        <v>93429</v>
      </c>
      <c r="B28019" s="2" t="s">
        <v>295</v>
      </c>
      <c r="C28019" s="429">
        <v>4.6400490000000003</v>
      </c>
      <c r="D28019" s="429">
        <v>3.1799999999999998E-4</v>
      </c>
      <c r="E28019" s="429">
        <v>4.6397310000000003</v>
      </c>
      <c r="F28019" s="429">
        <v>30.068075999999998</v>
      </c>
    </row>
    <row r="28020" spans="1:6" x14ac:dyDescent="0.3">
      <c r="A28020" s="336">
        <v>93430</v>
      </c>
      <c r="B28020" s="2" t="s">
        <v>295</v>
      </c>
      <c r="C28020" s="429">
        <v>5.7220399999999998</v>
      </c>
      <c r="D28020" s="429">
        <v>5.8100000000000003E-4</v>
      </c>
      <c r="E28020" s="429">
        <v>5.7214589999999994</v>
      </c>
      <c r="F28020" s="429">
        <v>28.785045999999994</v>
      </c>
    </row>
    <row r="28021" spans="1:6" x14ac:dyDescent="0.3">
      <c r="A28021" s="336">
        <v>93432</v>
      </c>
      <c r="B28021" s="2" t="s">
        <v>295</v>
      </c>
      <c r="C28021" s="429">
        <v>6.4319040000000003</v>
      </c>
      <c r="D28021" s="429">
        <v>9.6500000000000004E-4</v>
      </c>
      <c r="E28021" s="429">
        <v>6.4309390000000004</v>
      </c>
      <c r="F28021" s="429">
        <v>34.844898000000001</v>
      </c>
    </row>
    <row r="28022" spans="1:6" x14ac:dyDescent="0.3">
      <c r="A28022" s="336">
        <v>93433</v>
      </c>
      <c r="B28022" s="2" t="s">
        <v>295</v>
      </c>
      <c r="C28022" s="429">
        <v>5.1163379999999998</v>
      </c>
      <c r="D28022" s="429">
        <v>2.72E-4</v>
      </c>
      <c r="E28022" s="429">
        <v>5.116066</v>
      </c>
      <c r="F28022" s="429">
        <v>30.547370999999998</v>
      </c>
    </row>
    <row r="28023" spans="1:6" x14ac:dyDescent="0.3">
      <c r="A28023" s="336">
        <v>93434</v>
      </c>
      <c r="B28023" s="2" t="s">
        <v>295</v>
      </c>
      <c r="C28023" s="429">
        <v>4.7546099999999996</v>
      </c>
      <c r="D28023" s="429">
        <v>2.8499999999999999E-4</v>
      </c>
      <c r="E28023" s="429">
        <v>4.7543249999999997</v>
      </c>
      <c r="F28023" s="429">
        <v>30.329267000000009</v>
      </c>
    </row>
    <row r="28024" spans="1:6" x14ac:dyDescent="0.3">
      <c r="A28024" s="336">
        <v>93436</v>
      </c>
      <c r="B28024" s="2" t="s">
        <v>295</v>
      </c>
      <c r="C28024" s="429">
        <v>4.591996</v>
      </c>
      <c r="D28024" s="429">
        <v>6.4800000000000003E-4</v>
      </c>
      <c r="E28024" s="429">
        <v>4.591348</v>
      </c>
      <c r="F28024" s="429">
        <v>29.175004000000001</v>
      </c>
    </row>
    <row r="28025" spans="1:6" x14ac:dyDescent="0.3">
      <c r="A28025" s="336">
        <v>93437</v>
      </c>
      <c r="B28025" s="2" t="s">
        <v>295</v>
      </c>
      <c r="C28025" s="429">
        <v>4.463228</v>
      </c>
      <c r="D28025" s="429">
        <v>4.8500000000000003E-4</v>
      </c>
      <c r="E28025" s="429">
        <v>4.4627429999999997</v>
      </c>
      <c r="F28025" s="429">
        <v>28.729347999999998</v>
      </c>
    </row>
    <row r="28026" spans="1:6" x14ac:dyDescent="0.3">
      <c r="A28026" s="336">
        <v>93441</v>
      </c>
      <c r="B28026" s="2" t="s">
        <v>295</v>
      </c>
      <c r="C28026" s="429">
        <v>5.3323340000000004</v>
      </c>
      <c r="D28026" s="429">
        <v>1.4890000000000001E-3</v>
      </c>
      <c r="E28026" s="429">
        <v>5.3308450000000001</v>
      </c>
      <c r="F28026" s="429">
        <v>31.038298999999995</v>
      </c>
    </row>
    <row r="28027" spans="1:6" x14ac:dyDescent="0.3">
      <c r="A28027" s="336">
        <v>93442</v>
      </c>
      <c r="B28027" s="2" t="s">
        <v>295</v>
      </c>
      <c r="C28027" s="429">
        <v>5.7056870000000002</v>
      </c>
      <c r="D28027" s="429">
        <v>6.2500000000000001E-4</v>
      </c>
      <c r="E28027" s="429">
        <v>5.7050619999999999</v>
      </c>
      <c r="F28027" s="429">
        <v>29.647390000000005</v>
      </c>
    </row>
    <row r="28028" spans="1:6" x14ac:dyDescent="0.3">
      <c r="A28028" s="336">
        <v>93444</v>
      </c>
      <c r="B28028" s="2" t="s">
        <v>295</v>
      </c>
      <c r="C28028" s="429">
        <v>5.1312470000000001</v>
      </c>
      <c r="D28028" s="429">
        <v>4.8500000000000003E-4</v>
      </c>
      <c r="E28028" s="429">
        <v>5.1307619999999998</v>
      </c>
      <c r="F28028" s="429">
        <v>31.214040000000004</v>
      </c>
    </row>
    <row r="28029" spans="1:6" x14ac:dyDescent="0.3">
      <c r="A28029" s="336">
        <v>93445</v>
      </c>
      <c r="B28029" s="2" t="s">
        <v>295</v>
      </c>
      <c r="C28029" s="429">
        <v>5.1163379999999998</v>
      </c>
      <c r="D28029" s="429">
        <v>2.72E-4</v>
      </c>
      <c r="E28029" s="429">
        <v>5.116066</v>
      </c>
      <c r="F28029" s="429">
        <v>30.547370999999998</v>
      </c>
    </row>
    <row r="28030" spans="1:6" x14ac:dyDescent="0.3">
      <c r="A28030" s="336">
        <v>93446</v>
      </c>
      <c r="B28030" s="2" t="s">
        <v>295</v>
      </c>
      <c r="C28030" s="429">
        <v>6.4848359999999996</v>
      </c>
      <c r="D28030" s="429">
        <v>5.6899999999999995E-4</v>
      </c>
      <c r="E28030" s="429">
        <v>6.484267</v>
      </c>
      <c r="F28030" s="429">
        <v>34.305703999999992</v>
      </c>
    </row>
    <row r="28031" spans="1:6" x14ac:dyDescent="0.3">
      <c r="A28031" s="336">
        <v>93449</v>
      </c>
      <c r="B28031" s="2" t="s">
        <v>295</v>
      </c>
      <c r="C28031" s="429">
        <v>5.2166969999999999</v>
      </c>
      <c r="D28031" s="429">
        <v>4.1599999999999997E-4</v>
      </c>
      <c r="E28031" s="429">
        <v>5.2162809999999995</v>
      </c>
      <c r="F28031" s="429">
        <v>29.824556999999999</v>
      </c>
    </row>
    <row r="28032" spans="1:6" x14ac:dyDescent="0.3">
      <c r="A28032" s="336">
        <v>93450</v>
      </c>
      <c r="B28032" s="2" t="s">
        <v>295</v>
      </c>
      <c r="C28032" s="429">
        <v>6.9821369999999998</v>
      </c>
      <c r="D28032" s="429">
        <v>4.9899999999999999E-4</v>
      </c>
      <c r="E28032" s="429">
        <v>6.9816380000000002</v>
      </c>
      <c r="F28032" s="429">
        <v>33.876909999999995</v>
      </c>
    </row>
    <row r="28033" spans="1:6" x14ac:dyDescent="0.3">
      <c r="A28033" s="336">
        <v>93451</v>
      </c>
      <c r="B28033" s="2" t="s">
        <v>295</v>
      </c>
      <c r="C28033" s="429">
        <v>7.2317460000000002</v>
      </c>
      <c r="D28033" s="429">
        <v>6.5700000000000003E-4</v>
      </c>
      <c r="E28033" s="429">
        <v>7.2310889999999999</v>
      </c>
      <c r="F28033" s="429">
        <v>37.20197000000001</v>
      </c>
    </row>
    <row r="28034" spans="1:6" x14ac:dyDescent="0.3">
      <c r="A28034" s="336">
        <v>93452</v>
      </c>
      <c r="B28034" s="2" t="s">
        <v>295</v>
      </c>
      <c r="C28034" s="429">
        <v>5.7217229999999999</v>
      </c>
      <c r="D28034" s="429">
        <v>8.0199999999999998E-4</v>
      </c>
      <c r="E28034" s="429">
        <v>5.7209209999999997</v>
      </c>
      <c r="F28034" s="429">
        <v>24.700527999999991</v>
      </c>
    </row>
    <row r="28035" spans="1:6" x14ac:dyDescent="0.3">
      <c r="A28035" s="336">
        <v>93453</v>
      </c>
      <c r="B28035" s="2" t="s">
        <v>295</v>
      </c>
      <c r="C28035" s="429">
        <v>6.6797219999999999</v>
      </c>
      <c r="D28035" s="429">
        <v>1.6230000000000001E-3</v>
      </c>
      <c r="E28035" s="429">
        <v>6.6780989999999996</v>
      </c>
      <c r="F28035" s="429">
        <v>36.518090000000001</v>
      </c>
    </row>
    <row r="28036" spans="1:6" x14ac:dyDescent="0.3">
      <c r="A28036" s="336">
        <v>93454</v>
      </c>
      <c r="B28036" s="2" t="s">
        <v>295</v>
      </c>
      <c r="C28036" s="429">
        <v>5.4315540000000002</v>
      </c>
      <c r="D28036" s="429">
        <v>1.2199999999999999E-3</v>
      </c>
      <c r="E28036" s="429">
        <v>5.4303340000000002</v>
      </c>
      <c r="F28036" s="429">
        <v>31.984230000000007</v>
      </c>
    </row>
    <row r="28037" spans="1:6" x14ac:dyDescent="0.3">
      <c r="A28037" s="336">
        <v>93455</v>
      </c>
      <c r="B28037" s="2" t="s">
        <v>295</v>
      </c>
      <c r="C28037" s="429">
        <v>4.8780049999999999</v>
      </c>
      <c r="D28037" s="429">
        <v>5.7799999999999995E-4</v>
      </c>
      <c r="E28037" s="429">
        <v>4.877427</v>
      </c>
      <c r="F28037" s="429">
        <v>30.817542999999997</v>
      </c>
    </row>
    <row r="28038" spans="1:6" x14ac:dyDescent="0.3">
      <c r="A28038" s="336">
        <v>93458</v>
      </c>
      <c r="B28038" s="2" t="s">
        <v>295</v>
      </c>
      <c r="C28038" s="429">
        <v>4.9443429999999999</v>
      </c>
      <c r="D28038" s="429">
        <v>3.5300000000000002E-4</v>
      </c>
      <c r="E28038" s="429">
        <v>4.9439900000000003</v>
      </c>
      <c r="F28038" s="429">
        <v>31.284264</v>
      </c>
    </row>
    <row r="28039" spans="1:6" x14ac:dyDescent="0.3">
      <c r="A28039" s="336">
        <v>93460</v>
      </c>
      <c r="B28039" s="2" t="s">
        <v>295</v>
      </c>
      <c r="C28039" s="429">
        <v>5.4545859999999999</v>
      </c>
      <c r="D28039" s="429">
        <v>1.7799999999999999E-3</v>
      </c>
      <c r="E28039" s="429">
        <v>5.4528059999999998</v>
      </c>
      <c r="F28039" s="429">
        <v>30.865687999999995</v>
      </c>
    </row>
    <row r="28040" spans="1:6" x14ac:dyDescent="0.3">
      <c r="A28040" s="336">
        <v>93461</v>
      </c>
      <c r="B28040" s="2" t="s">
        <v>295</v>
      </c>
      <c r="C28040" s="429">
        <v>7.168374</v>
      </c>
      <c r="D28040" s="429">
        <v>8.4099999999999995E-4</v>
      </c>
      <c r="E28040" s="429">
        <v>7.1675329999999997</v>
      </c>
      <c r="F28040" s="429">
        <v>39.109969000000007</v>
      </c>
    </row>
    <row r="28041" spans="1:6" x14ac:dyDescent="0.3">
      <c r="A28041" s="336">
        <v>93463</v>
      </c>
      <c r="B28041" s="2" t="s">
        <v>295</v>
      </c>
      <c r="C28041" s="429">
        <v>5.0374210000000001</v>
      </c>
      <c r="D28041" s="429">
        <v>9.9700000000000006E-4</v>
      </c>
      <c r="E28041" s="429">
        <v>5.0364240000000002</v>
      </c>
      <c r="F28041" s="429">
        <v>30.487510999999998</v>
      </c>
    </row>
    <row r="28042" spans="1:6" x14ac:dyDescent="0.3">
      <c r="A28042" s="336">
        <v>93465</v>
      </c>
      <c r="B28042" s="2" t="s">
        <v>295</v>
      </c>
      <c r="C28042" s="429">
        <v>6.205641</v>
      </c>
      <c r="D28042" s="429">
        <v>6.8800000000000003E-4</v>
      </c>
      <c r="E28042" s="429">
        <v>6.2049529999999997</v>
      </c>
      <c r="F28042" s="429">
        <v>32.862050000000004</v>
      </c>
    </row>
    <row r="28043" spans="1:6" x14ac:dyDescent="0.3">
      <c r="A28043" s="336">
        <v>93501</v>
      </c>
      <c r="B28043" s="2" t="s">
        <v>295</v>
      </c>
      <c r="C28043" s="429">
        <v>9.505376</v>
      </c>
      <c r="D28043" s="429">
        <v>5.6270000000000001E-3</v>
      </c>
      <c r="E28043" s="429">
        <v>9.4997489999999996</v>
      </c>
      <c r="F28043" s="429">
        <v>58.360947000000003</v>
      </c>
    </row>
    <row r="28044" spans="1:6" x14ac:dyDescent="0.3">
      <c r="A28044" s="336">
        <v>93505</v>
      </c>
      <c r="B28044" s="2" t="s">
        <v>295</v>
      </c>
      <c r="C28044" s="429">
        <v>10.371714000000001</v>
      </c>
      <c r="D28044" s="429">
        <v>1.3745E-2</v>
      </c>
      <c r="E28044" s="429">
        <v>10.357969000000001</v>
      </c>
      <c r="F28044" s="429">
        <v>66.104229000000004</v>
      </c>
    </row>
    <row r="28045" spans="1:6" x14ac:dyDescent="0.3">
      <c r="A28045" s="336">
        <v>93510</v>
      </c>
      <c r="B28045" s="2" t="s">
        <v>295</v>
      </c>
      <c r="C28045" s="429">
        <v>7.8945129999999999</v>
      </c>
      <c r="D28045" s="429">
        <v>3.9459999999999999E-3</v>
      </c>
      <c r="E28045" s="429">
        <v>7.8905669999999999</v>
      </c>
      <c r="F28045" s="429">
        <v>46.542466000000005</v>
      </c>
    </row>
    <row r="28046" spans="1:6" x14ac:dyDescent="0.3">
      <c r="A28046" s="336">
        <v>93512</v>
      </c>
      <c r="B28046" s="2" t="s">
        <v>295</v>
      </c>
      <c r="C28046" s="429">
        <v>8.3547480000000007</v>
      </c>
      <c r="D28046" s="429">
        <v>0.26461200000000001</v>
      </c>
      <c r="E28046" s="429">
        <v>8.0901360000000011</v>
      </c>
      <c r="F28046" s="429">
        <v>37.684055000000008</v>
      </c>
    </row>
    <row r="28047" spans="1:6" x14ac:dyDescent="0.3">
      <c r="A28047" s="336">
        <v>93513</v>
      </c>
      <c r="B28047" s="2" t="s">
        <v>295</v>
      </c>
      <c r="C28047" s="429">
        <v>9.9540659999999992</v>
      </c>
      <c r="D28047" s="429">
        <v>0.21532799999999999</v>
      </c>
      <c r="E28047" s="429">
        <v>9.7387379999999997</v>
      </c>
      <c r="F28047" s="429">
        <v>58.077600999999994</v>
      </c>
    </row>
    <row r="28048" spans="1:6" x14ac:dyDescent="0.3">
      <c r="A28048" s="336">
        <v>93514</v>
      </c>
      <c r="B28048" s="2" t="s">
        <v>295</v>
      </c>
      <c r="C28048" s="429">
        <v>8.6028319999999994</v>
      </c>
      <c r="D28048" s="429">
        <v>0.27304299999999998</v>
      </c>
      <c r="E28048" s="429">
        <v>8.3297889999999999</v>
      </c>
      <c r="F28048" s="429">
        <v>42.506315999999998</v>
      </c>
    </row>
    <row r="28049" spans="1:6" x14ac:dyDescent="0.3">
      <c r="A28049" s="336">
        <v>93516</v>
      </c>
      <c r="B28049" s="2" t="s">
        <v>295</v>
      </c>
      <c r="C28049" s="429">
        <v>10.260546</v>
      </c>
      <c r="D28049" s="429">
        <v>1.5007E-2</v>
      </c>
      <c r="E28049" s="429">
        <v>10.245538999999999</v>
      </c>
      <c r="F28049" s="429">
        <v>66.674606999999995</v>
      </c>
    </row>
    <row r="28050" spans="1:6" x14ac:dyDescent="0.3">
      <c r="A28050" s="336">
        <v>93517</v>
      </c>
      <c r="B28050" s="2" t="s">
        <v>295</v>
      </c>
      <c r="C28050" s="429">
        <v>7.8409930000000001</v>
      </c>
      <c r="D28050" s="429">
        <v>0.228155</v>
      </c>
      <c r="E28050" s="429">
        <v>7.612838</v>
      </c>
      <c r="F28050" s="429">
        <v>29.071699999999996</v>
      </c>
    </row>
    <row r="28051" spans="1:6" x14ac:dyDescent="0.3">
      <c r="A28051" s="336">
        <v>93518</v>
      </c>
      <c r="B28051" s="2" t="s">
        <v>295</v>
      </c>
      <c r="C28051" s="429">
        <v>9.2154380000000007</v>
      </c>
      <c r="D28051" s="429">
        <v>1.0899000000000001E-2</v>
      </c>
      <c r="E28051" s="429">
        <v>9.2045390000000005</v>
      </c>
      <c r="F28051" s="429">
        <v>53.324405999999996</v>
      </c>
    </row>
    <row r="28052" spans="1:6" x14ac:dyDescent="0.3">
      <c r="A28052" s="336">
        <v>93519</v>
      </c>
      <c r="B28052" s="2" t="s">
        <v>295</v>
      </c>
      <c r="C28052" s="429">
        <v>10.425449</v>
      </c>
      <c r="D28052" s="429">
        <v>1.8138000000000001E-2</v>
      </c>
      <c r="E28052" s="429">
        <v>10.407311</v>
      </c>
      <c r="F28052" s="429">
        <v>65.411749</v>
      </c>
    </row>
    <row r="28053" spans="1:6" x14ac:dyDescent="0.3">
      <c r="A28053" s="336">
        <v>93523</v>
      </c>
      <c r="B28053" s="2" t="s">
        <v>295</v>
      </c>
      <c r="C28053" s="429">
        <v>10.017637000000001</v>
      </c>
      <c r="D28053" s="429">
        <v>7.3590000000000001E-3</v>
      </c>
      <c r="E28053" s="429">
        <v>10.010278000000001</v>
      </c>
      <c r="F28053" s="429">
        <v>64.135718000000011</v>
      </c>
    </row>
    <row r="28054" spans="1:6" x14ac:dyDescent="0.3">
      <c r="A28054" s="336">
        <v>93524</v>
      </c>
      <c r="B28054" s="2" t="s">
        <v>295</v>
      </c>
      <c r="C28054" s="429">
        <v>10.091203999999999</v>
      </c>
      <c r="D28054" s="429">
        <v>1.5131E-2</v>
      </c>
      <c r="E28054" s="429">
        <v>10.076072999999999</v>
      </c>
      <c r="F28054" s="429">
        <v>65.620492999999996</v>
      </c>
    </row>
    <row r="28055" spans="1:6" x14ac:dyDescent="0.3">
      <c r="A28055" s="336">
        <v>93526</v>
      </c>
      <c r="B28055" s="2" t="s">
        <v>295</v>
      </c>
      <c r="C28055" s="429">
        <v>10.206337</v>
      </c>
      <c r="D28055" s="429">
        <v>0.15695700000000001</v>
      </c>
      <c r="E28055" s="429">
        <v>10.049379999999999</v>
      </c>
      <c r="F28055" s="429">
        <v>60.528491999999993</v>
      </c>
    </row>
    <row r="28056" spans="1:6" x14ac:dyDescent="0.3">
      <c r="A28056" s="336">
        <v>93527</v>
      </c>
      <c r="B28056" s="2" t="s">
        <v>295</v>
      </c>
      <c r="C28056" s="429">
        <v>10.289241000000001</v>
      </c>
      <c r="D28056" s="429">
        <v>4.1195000000000002E-2</v>
      </c>
      <c r="E28056" s="429">
        <v>10.248046</v>
      </c>
      <c r="F28056" s="429">
        <v>62.791927000000008</v>
      </c>
    </row>
    <row r="28057" spans="1:6" x14ac:dyDescent="0.3">
      <c r="A28057" s="336">
        <v>93528</v>
      </c>
      <c r="B28057" s="2" t="s">
        <v>295</v>
      </c>
      <c r="C28057" s="429">
        <v>10.683614</v>
      </c>
      <c r="D28057" s="429">
        <v>3.4264999999999997E-2</v>
      </c>
      <c r="E28057" s="429">
        <v>10.649349000000001</v>
      </c>
      <c r="F28057" s="429">
        <v>68.117694</v>
      </c>
    </row>
    <row r="28058" spans="1:6" x14ac:dyDescent="0.3">
      <c r="A28058" s="336">
        <v>93529</v>
      </c>
      <c r="B28058" s="2" t="s">
        <v>295</v>
      </c>
      <c r="C28058" s="429">
        <v>7.5928279999999999</v>
      </c>
      <c r="D28058" s="429">
        <v>0.218804</v>
      </c>
      <c r="E28058" s="429">
        <v>7.3740240000000004</v>
      </c>
      <c r="F28058" s="429">
        <v>26.936985999999994</v>
      </c>
    </row>
    <row r="28059" spans="1:6" x14ac:dyDescent="0.3">
      <c r="A28059" s="336">
        <v>93531</v>
      </c>
      <c r="B28059" s="2" t="s">
        <v>295</v>
      </c>
      <c r="C28059" s="429">
        <v>9.2656100000000006</v>
      </c>
      <c r="D28059" s="429">
        <v>2.0799999999999998E-3</v>
      </c>
      <c r="E28059" s="429">
        <v>9.2635300000000012</v>
      </c>
      <c r="F28059" s="429">
        <v>53.566193000000005</v>
      </c>
    </row>
    <row r="28060" spans="1:6" x14ac:dyDescent="0.3">
      <c r="A28060" s="336">
        <v>93532</v>
      </c>
      <c r="B28060" s="2" t="s">
        <v>295</v>
      </c>
      <c r="C28060" s="429">
        <v>7.9986579999999998</v>
      </c>
      <c r="D28060" s="429">
        <v>6.6500000000000001E-4</v>
      </c>
      <c r="E28060" s="429">
        <v>7.9979930000000001</v>
      </c>
      <c r="F28060" s="429">
        <v>46.256048</v>
      </c>
    </row>
    <row r="28061" spans="1:6" x14ac:dyDescent="0.3">
      <c r="A28061" s="336">
        <v>93534</v>
      </c>
      <c r="B28061" s="2" t="s">
        <v>295</v>
      </c>
      <c r="C28061" s="429">
        <v>9.0423950000000008</v>
      </c>
      <c r="D28061" s="429">
        <v>2.5869999999999999E-3</v>
      </c>
      <c r="E28061" s="429">
        <v>9.0398080000000007</v>
      </c>
      <c r="F28061" s="429">
        <v>56.612103999999995</v>
      </c>
    </row>
    <row r="28062" spans="1:6" x14ac:dyDescent="0.3">
      <c r="A28062" s="336">
        <v>93535</v>
      </c>
      <c r="B28062" s="2" t="s">
        <v>295</v>
      </c>
      <c r="C28062" s="429">
        <v>9.3580480000000001</v>
      </c>
      <c r="D28062" s="429">
        <v>5.94E-3</v>
      </c>
      <c r="E28062" s="429">
        <v>9.3521079999999994</v>
      </c>
      <c r="F28062" s="429">
        <v>59.969277999999996</v>
      </c>
    </row>
    <row r="28063" spans="1:6" x14ac:dyDescent="0.3">
      <c r="A28063" s="336">
        <v>93536</v>
      </c>
      <c r="B28063" s="2" t="s">
        <v>295</v>
      </c>
      <c r="C28063" s="429">
        <v>8.4728030000000008</v>
      </c>
      <c r="D28063" s="429">
        <v>1.4829999999999999E-3</v>
      </c>
      <c r="E28063" s="429">
        <v>8.4713200000000004</v>
      </c>
      <c r="F28063" s="429">
        <v>50.219671999999996</v>
      </c>
    </row>
    <row r="28064" spans="1:6" x14ac:dyDescent="0.3">
      <c r="A28064" s="336">
        <v>93541</v>
      </c>
      <c r="B28064" s="2" t="s">
        <v>295</v>
      </c>
      <c r="C28064" s="429">
        <v>8.0011759999999992</v>
      </c>
      <c r="D28064" s="429">
        <v>0.22998099999999999</v>
      </c>
      <c r="E28064" s="429">
        <v>7.7711949999999987</v>
      </c>
      <c r="F28064" s="429">
        <v>31.150524000000004</v>
      </c>
    </row>
    <row r="28065" spans="1:6" x14ac:dyDescent="0.3">
      <c r="A28065" s="336">
        <v>93543</v>
      </c>
      <c r="B28065" s="2" t="s">
        <v>295</v>
      </c>
      <c r="C28065" s="429">
        <v>8.3628900000000002</v>
      </c>
      <c r="D28065" s="429">
        <v>1.2108000000000001E-2</v>
      </c>
      <c r="E28065" s="429">
        <v>8.3507820000000006</v>
      </c>
      <c r="F28065" s="429">
        <v>50.802112000000001</v>
      </c>
    </row>
    <row r="28066" spans="1:6" x14ac:dyDescent="0.3">
      <c r="A28066" s="336">
        <v>93544</v>
      </c>
      <c r="B28066" s="2" t="s">
        <v>295</v>
      </c>
      <c r="C28066" s="429">
        <v>8.3260140000000007</v>
      </c>
      <c r="D28066" s="429">
        <v>3.022E-2</v>
      </c>
      <c r="E28066" s="429">
        <v>8.2957940000000008</v>
      </c>
      <c r="F28066" s="429">
        <v>49.805428999999997</v>
      </c>
    </row>
    <row r="28067" spans="1:6" x14ac:dyDescent="0.3">
      <c r="A28067" s="336">
        <v>93545</v>
      </c>
      <c r="B28067" s="2" t="s">
        <v>295</v>
      </c>
      <c r="C28067" s="429">
        <v>9.3267410000000002</v>
      </c>
      <c r="D28067" s="429">
        <v>0.13913300000000001</v>
      </c>
      <c r="E28067" s="429">
        <v>9.1876080000000009</v>
      </c>
      <c r="F28067" s="429">
        <v>53.352762999999996</v>
      </c>
    </row>
    <row r="28068" spans="1:6" x14ac:dyDescent="0.3">
      <c r="A28068" s="336">
        <v>93546</v>
      </c>
      <c r="B28068" s="2" t="s">
        <v>295</v>
      </c>
      <c r="C28068" s="429">
        <v>7.3869850000000001</v>
      </c>
      <c r="D28068" s="429">
        <v>0.241649</v>
      </c>
      <c r="E28068" s="429">
        <v>7.1453360000000004</v>
      </c>
      <c r="F28068" s="429">
        <v>26.668682</v>
      </c>
    </row>
    <row r="28069" spans="1:6" x14ac:dyDescent="0.3">
      <c r="A28069" s="336">
        <v>93550</v>
      </c>
      <c r="B28069" s="2" t="s">
        <v>295</v>
      </c>
      <c r="C28069" s="429">
        <v>8.1597600000000003</v>
      </c>
      <c r="D28069" s="429">
        <v>7.0609999999999996E-3</v>
      </c>
      <c r="E28069" s="429">
        <v>8.1526990000000001</v>
      </c>
      <c r="F28069" s="429">
        <v>48.909013999999999</v>
      </c>
    </row>
    <row r="28070" spans="1:6" x14ac:dyDescent="0.3">
      <c r="A28070" s="336">
        <v>93551</v>
      </c>
      <c r="B28070" s="2" t="s">
        <v>295</v>
      </c>
      <c r="C28070" s="429">
        <v>8.3860469999999996</v>
      </c>
      <c r="D28070" s="429">
        <v>2.4989999999999999E-3</v>
      </c>
      <c r="E28070" s="429">
        <v>8.3835479999999993</v>
      </c>
      <c r="F28070" s="429">
        <v>50.528360999999997</v>
      </c>
    </row>
    <row r="28071" spans="1:6" x14ac:dyDescent="0.3">
      <c r="A28071" s="336">
        <v>93552</v>
      </c>
      <c r="B28071" s="2" t="s">
        <v>295</v>
      </c>
      <c r="C28071" s="429">
        <v>8.7151650000000007</v>
      </c>
      <c r="D28071" s="429">
        <v>4.5630000000000002E-3</v>
      </c>
      <c r="E28071" s="429">
        <v>8.7106020000000015</v>
      </c>
      <c r="F28071" s="429">
        <v>54.502006999999999</v>
      </c>
    </row>
    <row r="28072" spans="1:6" x14ac:dyDescent="0.3">
      <c r="A28072" s="336">
        <v>93553</v>
      </c>
      <c r="B28072" s="2" t="s">
        <v>295</v>
      </c>
      <c r="C28072" s="429">
        <v>8.0001200000000008</v>
      </c>
      <c r="D28072" s="429">
        <v>2.2270999999999999E-2</v>
      </c>
      <c r="E28072" s="429">
        <v>7.9778490000000009</v>
      </c>
      <c r="F28072" s="429">
        <v>46.665511999999993</v>
      </c>
    </row>
    <row r="28073" spans="1:6" x14ac:dyDescent="0.3">
      <c r="A28073" s="336">
        <v>93554</v>
      </c>
      <c r="B28073" s="2" t="s">
        <v>295</v>
      </c>
      <c r="C28073" s="429">
        <v>10.696944999999999</v>
      </c>
      <c r="D28073" s="429">
        <v>2.7358E-2</v>
      </c>
      <c r="E28073" s="429">
        <v>10.669587</v>
      </c>
      <c r="F28073" s="429">
        <v>68.099250999999995</v>
      </c>
    </row>
    <row r="28074" spans="1:6" x14ac:dyDescent="0.3">
      <c r="A28074" s="336">
        <v>93555</v>
      </c>
      <c r="B28074" s="2" t="s">
        <v>295</v>
      </c>
      <c r="C28074" s="429">
        <v>11.115064</v>
      </c>
      <c r="D28074" s="429">
        <v>7.8700999999999993E-2</v>
      </c>
      <c r="E28074" s="429">
        <v>11.036363</v>
      </c>
      <c r="F28074" s="429">
        <v>70.954317000000003</v>
      </c>
    </row>
    <row r="28075" spans="1:6" x14ac:dyDescent="0.3">
      <c r="A28075" s="336">
        <v>93560</v>
      </c>
      <c r="B28075" s="2" t="s">
        <v>295</v>
      </c>
      <c r="C28075" s="429">
        <v>8.5864790000000006</v>
      </c>
      <c r="D28075" s="429">
        <v>1.9070000000000001E-3</v>
      </c>
      <c r="E28075" s="429">
        <v>8.5845720000000014</v>
      </c>
      <c r="F28075" s="429">
        <v>50.092905000000002</v>
      </c>
    </row>
    <row r="28076" spans="1:6" x14ac:dyDescent="0.3">
      <c r="A28076" s="336">
        <v>93561</v>
      </c>
      <c r="B28076" s="2" t="s">
        <v>295</v>
      </c>
      <c r="C28076" s="429">
        <v>8.8494820000000001</v>
      </c>
      <c r="D28076" s="429">
        <v>5.045E-3</v>
      </c>
      <c r="E28076" s="429">
        <v>8.8444369999999992</v>
      </c>
      <c r="F28076" s="429">
        <v>50.976512</v>
      </c>
    </row>
    <row r="28077" spans="1:6" x14ac:dyDescent="0.3">
      <c r="A28077" s="336">
        <v>93562</v>
      </c>
      <c r="B28077" s="2" t="s">
        <v>295</v>
      </c>
      <c r="C28077" s="429">
        <v>11.963345</v>
      </c>
      <c r="D28077" s="429">
        <v>5.0523999999999999E-2</v>
      </c>
      <c r="E28077" s="429">
        <v>11.912821000000001</v>
      </c>
      <c r="F28077" s="429">
        <v>77.790715999999989</v>
      </c>
    </row>
    <row r="28078" spans="1:6" x14ac:dyDescent="0.3">
      <c r="A28078" s="336">
        <v>93563</v>
      </c>
      <c r="B28078" s="2" t="s">
        <v>295</v>
      </c>
      <c r="C28078" s="429">
        <v>7.7206780000000004</v>
      </c>
      <c r="D28078" s="429">
        <v>2.1656999999999999E-2</v>
      </c>
      <c r="E28078" s="429">
        <v>7.6990210000000001</v>
      </c>
      <c r="F28078" s="429">
        <v>44.444563000000002</v>
      </c>
    </row>
    <row r="28079" spans="1:6" x14ac:dyDescent="0.3">
      <c r="A28079" s="336">
        <v>93591</v>
      </c>
      <c r="B28079" s="2" t="s">
        <v>295</v>
      </c>
      <c r="C28079" s="429">
        <v>9.037706</v>
      </c>
      <c r="D28079" s="429">
        <v>7.6490000000000004E-3</v>
      </c>
      <c r="E28079" s="429">
        <v>9.0300569999999993</v>
      </c>
      <c r="F28079" s="429">
        <v>57.720872999999997</v>
      </c>
    </row>
    <row r="28080" spans="1:6" x14ac:dyDescent="0.3">
      <c r="A28080" s="336">
        <v>93601</v>
      </c>
      <c r="B28080" s="2" t="s">
        <v>295</v>
      </c>
      <c r="C28080" s="429">
        <v>9.7702539999999996</v>
      </c>
      <c r="D28080" s="429">
        <v>9.7680000000000006E-3</v>
      </c>
      <c r="E28080" s="429">
        <v>9.7604860000000002</v>
      </c>
      <c r="F28080" s="429">
        <v>33.747111999999994</v>
      </c>
    </row>
    <row r="28081" spans="1:6" x14ac:dyDescent="0.3">
      <c r="A28081" s="336">
        <v>93602</v>
      </c>
      <c r="B28081" s="2" t="s">
        <v>295</v>
      </c>
      <c r="C28081" s="429">
        <v>10.042109999999999</v>
      </c>
      <c r="D28081" s="429">
        <v>1.0699999999999999E-2</v>
      </c>
      <c r="E28081" s="429">
        <v>10.031409999999999</v>
      </c>
      <c r="F28081" s="429">
        <v>40.400182999999998</v>
      </c>
    </row>
    <row r="28082" spans="1:6" x14ac:dyDescent="0.3">
      <c r="A28082" s="336">
        <v>93604</v>
      </c>
      <c r="B28082" s="2" t="s">
        <v>295</v>
      </c>
      <c r="C28082" s="429">
        <v>9.2589009999999998</v>
      </c>
      <c r="D28082" s="429">
        <v>2.3739E-2</v>
      </c>
      <c r="E28082" s="429">
        <v>9.235161999999999</v>
      </c>
      <c r="F28082" s="429">
        <v>31.011706000000004</v>
      </c>
    </row>
    <row r="28083" spans="1:6" x14ac:dyDescent="0.3">
      <c r="A28083" s="336">
        <v>93608</v>
      </c>
      <c r="B28083" s="2" t="s">
        <v>295</v>
      </c>
      <c r="C28083" s="429">
        <v>9.2858230000000006</v>
      </c>
      <c r="D28083" s="429">
        <v>1.63E-4</v>
      </c>
      <c r="E28083" s="429">
        <v>9.28566</v>
      </c>
      <c r="F28083" s="429">
        <v>52.242561000000002</v>
      </c>
    </row>
    <row r="28084" spans="1:6" x14ac:dyDescent="0.3">
      <c r="A28084" s="336">
        <v>93609</v>
      </c>
      <c r="B28084" s="2" t="s">
        <v>295</v>
      </c>
      <c r="C28084" s="429">
        <v>10.283735999999999</v>
      </c>
      <c r="D28084" s="429">
        <v>2.23E-4</v>
      </c>
      <c r="E28084" s="429">
        <v>10.283512999999999</v>
      </c>
      <c r="F28084" s="429">
        <v>57.683954999999997</v>
      </c>
    </row>
    <row r="28085" spans="1:6" x14ac:dyDescent="0.3">
      <c r="A28085" s="336">
        <v>93610</v>
      </c>
      <c r="B28085" s="2" t="s">
        <v>295</v>
      </c>
      <c r="C28085" s="429">
        <v>10.257785999999999</v>
      </c>
      <c r="D28085" s="429">
        <v>2.34E-4</v>
      </c>
      <c r="E28085" s="429">
        <v>10.257551999999999</v>
      </c>
      <c r="F28085" s="429">
        <v>53.701062999999998</v>
      </c>
    </row>
    <row r="28086" spans="1:6" x14ac:dyDescent="0.3">
      <c r="A28086" s="336">
        <v>93611</v>
      </c>
      <c r="B28086" s="2" t="s">
        <v>295</v>
      </c>
      <c r="C28086" s="429">
        <v>10.927089</v>
      </c>
      <c r="D28086" s="429">
        <v>6.2E-4</v>
      </c>
      <c r="E28086" s="429">
        <v>10.926469000000001</v>
      </c>
      <c r="F28086" s="429">
        <v>57.036321000000001</v>
      </c>
    </row>
    <row r="28087" spans="1:6" x14ac:dyDescent="0.3">
      <c r="A28087" s="336">
        <v>93612</v>
      </c>
      <c r="B28087" s="2" t="s">
        <v>295</v>
      </c>
      <c r="C28087" s="429">
        <v>10.902028</v>
      </c>
      <c r="D28087" s="429">
        <v>5.53E-4</v>
      </c>
      <c r="E28087" s="429">
        <v>10.901475</v>
      </c>
      <c r="F28087" s="429">
        <v>57.305715000000006</v>
      </c>
    </row>
    <row r="28088" spans="1:6" x14ac:dyDescent="0.3">
      <c r="A28088" s="336">
        <v>93614</v>
      </c>
      <c r="B28088" s="2" t="s">
        <v>295</v>
      </c>
      <c r="C28088" s="429">
        <v>10.345808999999999</v>
      </c>
      <c r="D28088" s="429">
        <v>3.552E-3</v>
      </c>
      <c r="E28088" s="429">
        <v>10.342257</v>
      </c>
      <c r="F28088" s="429">
        <v>42.792900000000003</v>
      </c>
    </row>
    <row r="28089" spans="1:6" x14ac:dyDescent="0.3">
      <c r="A28089" s="336">
        <v>93615</v>
      </c>
      <c r="B28089" s="2" t="s">
        <v>295</v>
      </c>
      <c r="C28089" s="429">
        <v>10.859106000000001</v>
      </c>
      <c r="D28089" s="429">
        <v>8.7799999999999998E-4</v>
      </c>
      <c r="E28089" s="429">
        <v>10.858228</v>
      </c>
      <c r="F28089" s="429">
        <v>58.187209000000003</v>
      </c>
    </row>
    <row r="28090" spans="1:6" x14ac:dyDescent="0.3">
      <c r="A28090" s="336">
        <v>93616</v>
      </c>
      <c r="B28090" s="2" t="s">
        <v>295</v>
      </c>
      <c r="C28090" s="429">
        <v>10.858972</v>
      </c>
      <c r="D28090" s="429">
        <v>4.8099999999999998E-4</v>
      </c>
      <c r="E28090" s="429">
        <v>10.858490999999999</v>
      </c>
      <c r="F28090" s="429">
        <v>58.328446</v>
      </c>
    </row>
    <row r="28091" spans="1:6" x14ac:dyDescent="0.3">
      <c r="A28091" s="336">
        <v>93618</v>
      </c>
      <c r="B28091" s="2" t="s">
        <v>295</v>
      </c>
      <c r="C28091" s="429">
        <v>10.818656000000001</v>
      </c>
      <c r="D28091" s="429">
        <v>6.5200000000000002E-4</v>
      </c>
      <c r="E28091" s="429">
        <v>10.818004</v>
      </c>
      <c r="F28091" s="429">
        <v>58.606962000000017</v>
      </c>
    </row>
    <row r="28092" spans="1:6" x14ac:dyDescent="0.3">
      <c r="A28092" s="336">
        <v>93619</v>
      </c>
      <c r="B28092" s="2" t="s">
        <v>295</v>
      </c>
      <c r="C28092" s="429">
        <v>10.867718999999999</v>
      </c>
      <c r="D28092" s="429">
        <v>1.199E-3</v>
      </c>
      <c r="E28092" s="429">
        <v>10.86652</v>
      </c>
      <c r="F28092" s="429">
        <v>53.527175999999997</v>
      </c>
    </row>
    <row r="28093" spans="1:6" x14ac:dyDescent="0.3">
      <c r="A28093" s="336">
        <v>93620</v>
      </c>
      <c r="B28093" s="2" t="s">
        <v>295</v>
      </c>
      <c r="C28093" s="429">
        <v>9.4569279999999996</v>
      </c>
      <c r="D28093" s="429">
        <v>1.21E-4</v>
      </c>
      <c r="E28093" s="429">
        <v>9.4568069999999995</v>
      </c>
      <c r="F28093" s="429">
        <v>52.143891999999994</v>
      </c>
    </row>
    <row r="28094" spans="1:6" x14ac:dyDescent="0.3">
      <c r="A28094" s="336">
        <v>93621</v>
      </c>
      <c r="B28094" s="2" t="s">
        <v>295</v>
      </c>
      <c r="C28094" s="429">
        <v>9.7791479999999993</v>
      </c>
      <c r="D28094" s="429">
        <v>1.8260999999999999E-2</v>
      </c>
      <c r="E28094" s="429">
        <v>9.7608869999999985</v>
      </c>
      <c r="F28094" s="429">
        <v>45.866432000000003</v>
      </c>
    </row>
    <row r="28095" spans="1:6" x14ac:dyDescent="0.3">
      <c r="A28095" s="336">
        <v>93622</v>
      </c>
      <c r="B28095" s="2" t="s">
        <v>295</v>
      </c>
      <c r="C28095" s="429">
        <v>9.1653610000000008</v>
      </c>
      <c r="D28095" s="429">
        <v>1.66E-4</v>
      </c>
      <c r="E28095" s="429">
        <v>9.1651950000000006</v>
      </c>
      <c r="F28095" s="429">
        <v>49.888954999999996</v>
      </c>
    </row>
    <row r="28096" spans="1:6" x14ac:dyDescent="0.3">
      <c r="A28096" s="336">
        <v>93623</v>
      </c>
      <c r="B28096" s="2" t="s">
        <v>295</v>
      </c>
      <c r="C28096" s="429">
        <v>8.5939230000000002</v>
      </c>
      <c r="D28096" s="429">
        <v>3.6158000000000003E-2</v>
      </c>
      <c r="E28096" s="429">
        <v>8.5577649999999998</v>
      </c>
      <c r="F28096" s="429">
        <v>25.422463</v>
      </c>
    </row>
    <row r="28097" spans="1:6" x14ac:dyDescent="0.3">
      <c r="A28097" s="336">
        <v>93625</v>
      </c>
      <c r="B28097" s="2" t="s">
        <v>295</v>
      </c>
      <c r="C28097" s="429">
        <v>10.715228</v>
      </c>
      <c r="D28097" s="429">
        <v>3.8499999999999998E-4</v>
      </c>
      <c r="E28097" s="429">
        <v>10.714843</v>
      </c>
      <c r="F28097" s="429">
        <v>58.238641999999999</v>
      </c>
    </row>
    <row r="28098" spans="1:6" x14ac:dyDescent="0.3">
      <c r="A28098" s="336">
        <v>93626</v>
      </c>
      <c r="B28098" s="2" t="s">
        <v>295</v>
      </c>
      <c r="C28098" s="429">
        <v>10.701465000000001</v>
      </c>
      <c r="D28098" s="429">
        <v>1.7570000000000001E-3</v>
      </c>
      <c r="E28098" s="429">
        <v>10.699708000000001</v>
      </c>
      <c r="F28098" s="429">
        <v>49.284160999999997</v>
      </c>
    </row>
    <row r="28099" spans="1:6" x14ac:dyDescent="0.3">
      <c r="A28099" s="336">
        <v>93627</v>
      </c>
      <c r="B28099" s="2" t="s">
        <v>295</v>
      </c>
      <c r="C28099" s="429">
        <v>9.6283740000000009</v>
      </c>
      <c r="D28099" s="429">
        <v>1.5699999999999999E-4</v>
      </c>
      <c r="E28099" s="429">
        <v>9.6282170000000011</v>
      </c>
      <c r="F28099" s="429">
        <v>54.732393000000002</v>
      </c>
    </row>
    <row r="28100" spans="1:6" x14ac:dyDescent="0.3">
      <c r="A28100" s="336">
        <v>93630</v>
      </c>
      <c r="B28100" s="2" t="s">
        <v>295</v>
      </c>
      <c r="C28100" s="429">
        <v>10.081521</v>
      </c>
      <c r="D28100" s="429">
        <v>2.03E-4</v>
      </c>
      <c r="E28100" s="429">
        <v>10.081318</v>
      </c>
      <c r="F28100" s="429">
        <v>55.967450999999997</v>
      </c>
    </row>
    <row r="28101" spans="1:6" x14ac:dyDescent="0.3">
      <c r="A28101" s="336">
        <v>93631</v>
      </c>
      <c r="B28101" s="2" t="s">
        <v>295</v>
      </c>
      <c r="C28101" s="429">
        <v>10.674448</v>
      </c>
      <c r="D28101" s="429">
        <v>4.06E-4</v>
      </c>
      <c r="E28101" s="429">
        <v>10.674042</v>
      </c>
      <c r="F28101" s="429">
        <v>58.646202000000017</v>
      </c>
    </row>
    <row r="28102" spans="1:6" x14ac:dyDescent="0.3">
      <c r="A28102" s="336">
        <v>93633</v>
      </c>
      <c r="B28102" s="2" t="s">
        <v>295</v>
      </c>
      <c r="C28102" s="429">
        <v>7.8348550000000001</v>
      </c>
      <c r="D28102" s="429">
        <v>0.172094</v>
      </c>
      <c r="E28102" s="429">
        <v>7.6627609999999997</v>
      </c>
      <c r="F28102" s="429">
        <v>32.537098</v>
      </c>
    </row>
    <row r="28103" spans="1:6" x14ac:dyDescent="0.3">
      <c r="A28103" s="336">
        <v>93635</v>
      </c>
      <c r="B28103" s="2" t="s">
        <v>295</v>
      </c>
      <c r="C28103" s="429">
        <v>8.1852260000000001</v>
      </c>
      <c r="D28103" s="429">
        <v>2.6499999999999999E-4</v>
      </c>
      <c r="E28103" s="429">
        <v>8.1849609999999995</v>
      </c>
      <c r="F28103" s="429">
        <v>42.190504999999995</v>
      </c>
    </row>
    <row r="28104" spans="1:6" x14ac:dyDescent="0.3">
      <c r="A28104" s="336">
        <v>93636</v>
      </c>
      <c r="B28104" s="2" t="s">
        <v>295</v>
      </c>
      <c r="C28104" s="429">
        <v>10.764606000000001</v>
      </c>
      <c r="D28104" s="429">
        <v>5.44E-4</v>
      </c>
      <c r="E28104" s="429">
        <v>10.764062000000001</v>
      </c>
      <c r="F28104" s="429">
        <v>55.189784000000003</v>
      </c>
    </row>
    <row r="28105" spans="1:6" x14ac:dyDescent="0.3">
      <c r="A28105" s="336">
        <v>93637</v>
      </c>
      <c r="B28105" s="2" t="s">
        <v>295</v>
      </c>
      <c r="C28105" s="429">
        <v>10.237933999999999</v>
      </c>
      <c r="D28105" s="429">
        <v>2.31E-4</v>
      </c>
      <c r="E28105" s="429">
        <v>10.237703</v>
      </c>
      <c r="F28105" s="429">
        <v>55.364568000000006</v>
      </c>
    </row>
    <row r="28106" spans="1:6" x14ac:dyDescent="0.3">
      <c r="A28106" s="336">
        <v>93638</v>
      </c>
      <c r="B28106" s="2" t="s">
        <v>295</v>
      </c>
      <c r="C28106" s="429">
        <v>10.610760000000001</v>
      </c>
      <c r="D28106" s="429">
        <v>3.7599999999999998E-4</v>
      </c>
      <c r="E28106" s="429">
        <v>10.610384000000002</v>
      </c>
      <c r="F28106" s="429">
        <v>55.009170000000005</v>
      </c>
    </row>
    <row r="28107" spans="1:6" x14ac:dyDescent="0.3">
      <c r="A28107" s="336">
        <v>93640</v>
      </c>
      <c r="B28107" s="2" t="s">
        <v>295</v>
      </c>
      <c r="C28107" s="429">
        <v>8.6516870000000008</v>
      </c>
      <c r="D28107" s="429">
        <v>2.72E-4</v>
      </c>
      <c r="E28107" s="429">
        <v>8.6514150000000001</v>
      </c>
      <c r="F28107" s="429">
        <v>45.213014000000001</v>
      </c>
    </row>
    <row r="28108" spans="1:6" x14ac:dyDescent="0.3">
      <c r="A28108" s="336">
        <v>93641</v>
      </c>
      <c r="B28108" s="2" t="s">
        <v>295</v>
      </c>
      <c r="C28108" s="429">
        <v>9.9362480000000009</v>
      </c>
      <c r="D28108" s="429">
        <v>1.5209E-2</v>
      </c>
      <c r="E28108" s="429">
        <v>9.9210390000000004</v>
      </c>
      <c r="F28108" s="429">
        <v>47.590020000000003</v>
      </c>
    </row>
    <row r="28109" spans="1:6" x14ac:dyDescent="0.3">
      <c r="A28109" s="336">
        <v>93643</v>
      </c>
      <c r="B28109" s="2" t="s">
        <v>295</v>
      </c>
      <c r="C28109" s="429">
        <v>9.1346699999999998</v>
      </c>
      <c r="D28109" s="429">
        <v>3.2332E-2</v>
      </c>
      <c r="E28109" s="429">
        <v>9.1023379999999996</v>
      </c>
      <c r="F28109" s="429">
        <v>32.311988999999997</v>
      </c>
    </row>
    <row r="28110" spans="1:6" x14ac:dyDescent="0.3">
      <c r="A28110" s="336">
        <v>93644</v>
      </c>
      <c r="B28110" s="2" t="s">
        <v>295</v>
      </c>
      <c r="C28110" s="429">
        <v>8.4925470000000001</v>
      </c>
      <c r="D28110" s="429">
        <v>4.9715000000000002E-2</v>
      </c>
      <c r="E28110" s="429">
        <v>8.4428319999999992</v>
      </c>
      <c r="F28110" s="429">
        <v>26.931168</v>
      </c>
    </row>
    <row r="28111" spans="1:6" x14ac:dyDescent="0.3">
      <c r="A28111" s="336">
        <v>93645</v>
      </c>
      <c r="B28111" s="2" t="s">
        <v>295</v>
      </c>
      <c r="C28111" s="429">
        <v>10.520350000000001</v>
      </c>
      <c r="D28111" s="429">
        <v>2.4819999999999998E-3</v>
      </c>
      <c r="E28111" s="429">
        <v>10.517868</v>
      </c>
      <c r="F28111" s="429">
        <v>45.353192000000007</v>
      </c>
    </row>
    <row r="28112" spans="1:6" x14ac:dyDescent="0.3">
      <c r="A28112" s="336">
        <v>93646</v>
      </c>
      <c r="B28112" s="2" t="s">
        <v>295</v>
      </c>
      <c r="C28112" s="429">
        <v>10.867387000000001</v>
      </c>
      <c r="D28112" s="429">
        <v>1.5200000000000001E-3</v>
      </c>
      <c r="E28112" s="429">
        <v>10.865867000000001</v>
      </c>
      <c r="F28112" s="429">
        <v>56.074949000000018</v>
      </c>
    </row>
    <row r="28113" spans="1:6" x14ac:dyDescent="0.3">
      <c r="A28113" s="336">
        <v>93647</v>
      </c>
      <c r="B28113" s="2" t="s">
        <v>295</v>
      </c>
      <c r="C28113" s="429">
        <v>10.783267</v>
      </c>
      <c r="D28113" s="429">
        <v>2.1280000000000001E-3</v>
      </c>
      <c r="E28113" s="429">
        <v>10.781139</v>
      </c>
      <c r="F28113" s="429">
        <v>55.816911999999988</v>
      </c>
    </row>
    <row r="28114" spans="1:6" x14ac:dyDescent="0.3">
      <c r="A28114" s="336">
        <v>93648</v>
      </c>
      <c r="B28114" s="2" t="s">
        <v>295</v>
      </c>
      <c r="C28114" s="429">
        <v>10.873078</v>
      </c>
      <c r="D28114" s="429">
        <v>5.44E-4</v>
      </c>
      <c r="E28114" s="429">
        <v>10.872534</v>
      </c>
      <c r="F28114" s="429">
        <v>58.408736999999981</v>
      </c>
    </row>
    <row r="28115" spans="1:6" x14ac:dyDescent="0.3">
      <c r="A28115" s="336">
        <v>93650</v>
      </c>
      <c r="B28115" s="2" t="s">
        <v>295</v>
      </c>
      <c r="C28115" s="429">
        <v>10.831235</v>
      </c>
      <c r="D28115" s="429">
        <v>4.7800000000000002E-4</v>
      </c>
      <c r="E28115" s="429">
        <v>10.830757</v>
      </c>
      <c r="F28115" s="429">
        <v>57.114644000000006</v>
      </c>
    </row>
    <row r="28116" spans="1:6" x14ac:dyDescent="0.3">
      <c r="A28116" s="336">
        <v>93651</v>
      </c>
      <c r="B28116" s="2" t="s">
        <v>295</v>
      </c>
      <c r="C28116" s="429">
        <v>10.648327999999999</v>
      </c>
      <c r="D28116" s="429">
        <v>2.4880000000000002E-3</v>
      </c>
      <c r="E28116" s="429">
        <v>10.64584</v>
      </c>
      <c r="F28116" s="429">
        <v>48.515484000000008</v>
      </c>
    </row>
    <row r="28117" spans="1:6" x14ac:dyDescent="0.3">
      <c r="A28117" s="336">
        <v>93652</v>
      </c>
      <c r="B28117" s="2" t="s">
        <v>295</v>
      </c>
      <c r="C28117" s="429">
        <v>10.317890999999999</v>
      </c>
      <c r="D28117" s="429">
        <v>2.32E-4</v>
      </c>
      <c r="E28117" s="429">
        <v>10.317658999999999</v>
      </c>
      <c r="F28117" s="429">
        <v>57.465488999999998</v>
      </c>
    </row>
    <row r="28118" spans="1:6" x14ac:dyDescent="0.3">
      <c r="A28118" s="336">
        <v>93653</v>
      </c>
      <c r="B28118" s="2" t="s">
        <v>295</v>
      </c>
      <c r="C28118" s="429">
        <v>10.514312</v>
      </c>
      <c r="D28118" s="429">
        <v>1.2700000000000001E-3</v>
      </c>
      <c r="E28118" s="429">
        <v>10.513042</v>
      </c>
      <c r="F28118" s="429">
        <v>47.228971000000008</v>
      </c>
    </row>
    <row r="28119" spans="1:6" x14ac:dyDescent="0.3">
      <c r="A28119" s="336">
        <v>93654</v>
      </c>
      <c r="B28119" s="2" t="s">
        <v>295</v>
      </c>
      <c r="C28119" s="429">
        <v>10.906332000000001</v>
      </c>
      <c r="D28119" s="429">
        <v>9.9400000000000009E-4</v>
      </c>
      <c r="E28119" s="429">
        <v>10.905338</v>
      </c>
      <c r="F28119" s="429">
        <v>56.981833999999992</v>
      </c>
    </row>
    <row r="28120" spans="1:6" x14ac:dyDescent="0.3">
      <c r="A28120" s="336">
        <v>93656</v>
      </c>
      <c r="B28120" s="2" t="s">
        <v>295</v>
      </c>
      <c r="C28120" s="429">
        <v>10.081251</v>
      </c>
      <c r="D28120" s="429">
        <v>1.85E-4</v>
      </c>
      <c r="E28120" s="429">
        <v>10.081066</v>
      </c>
      <c r="F28120" s="429">
        <v>57.333979999999997</v>
      </c>
    </row>
    <row r="28121" spans="1:6" x14ac:dyDescent="0.3">
      <c r="A28121" s="336">
        <v>93657</v>
      </c>
      <c r="B28121" s="2" t="s">
        <v>295</v>
      </c>
      <c r="C28121" s="429">
        <v>10.792937999999999</v>
      </c>
      <c r="D28121" s="429">
        <v>2.6450000000000002E-3</v>
      </c>
      <c r="E28121" s="429">
        <v>10.790293</v>
      </c>
      <c r="F28121" s="429">
        <v>53.229919999999993</v>
      </c>
    </row>
    <row r="28122" spans="1:6" x14ac:dyDescent="0.3">
      <c r="A28122" s="336">
        <v>93660</v>
      </c>
      <c r="B28122" s="2" t="s">
        <v>295</v>
      </c>
      <c r="C28122" s="429">
        <v>9.7623560000000005</v>
      </c>
      <c r="D28122" s="429">
        <v>1.6799999999999999E-4</v>
      </c>
      <c r="E28122" s="429">
        <v>9.7621880000000001</v>
      </c>
      <c r="F28122" s="429">
        <v>55.206362000000006</v>
      </c>
    </row>
    <row r="28123" spans="1:6" x14ac:dyDescent="0.3">
      <c r="A28123" s="336">
        <v>93662</v>
      </c>
      <c r="B28123" s="2" t="s">
        <v>295</v>
      </c>
      <c r="C28123" s="429">
        <v>10.643037</v>
      </c>
      <c r="D28123" s="429">
        <v>3.4600000000000001E-4</v>
      </c>
      <c r="E28123" s="429">
        <v>10.642690999999999</v>
      </c>
      <c r="F28123" s="429">
        <v>58.361119000000002</v>
      </c>
    </row>
    <row r="28124" spans="1:6" x14ac:dyDescent="0.3">
      <c r="A28124" s="336">
        <v>93664</v>
      </c>
      <c r="B28124" s="2" t="s">
        <v>295</v>
      </c>
      <c r="C28124" s="429">
        <v>8.0213520000000003</v>
      </c>
      <c r="D28124" s="429">
        <v>0.100176</v>
      </c>
      <c r="E28124" s="429">
        <v>7.921176</v>
      </c>
      <c r="F28124" s="429">
        <v>30.068739000000001</v>
      </c>
    </row>
    <row r="28125" spans="1:6" x14ac:dyDescent="0.3">
      <c r="A28125" s="336">
        <v>93667</v>
      </c>
      <c r="B28125" s="2" t="s">
        <v>295</v>
      </c>
      <c r="C28125" s="429">
        <v>10.354289</v>
      </c>
      <c r="D28125" s="429">
        <v>6.6439999999999997E-3</v>
      </c>
      <c r="E28125" s="429">
        <v>10.347645</v>
      </c>
      <c r="F28125" s="429">
        <v>44.662694000000002</v>
      </c>
    </row>
    <row r="28126" spans="1:6" x14ac:dyDescent="0.3">
      <c r="A28126" s="336">
        <v>93668</v>
      </c>
      <c r="B28126" s="2" t="s">
        <v>295</v>
      </c>
      <c r="C28126" s="429">
        <v>9.598338</v>
      </c>
      <c r="D28126" s="429">
        <v>1.5699999999999999E-4</v>
      </c>
      <c r="E28126" s="429">
        <v>9.5981810000000003</v>
      </c>
      <c r="F28126" s="429">
        <v>53.784917</v>
      </c>
    </row>
    <row r="28127" spans="1:6" x14ac:dyDescent="0.3">
      <c r="A28127" s="336">
        <v>93669</v>
      </c>
      <c r="B28127" s="2" t="s">
        <v>295</v>
      </c>
      <c r="C28127" s="429">
        <v>9.5403950000000002</v>
      </c>
      <c r="D28127" s="429">
        <v>1.7187000000000001E-2</v>
      </c>
      <c r="E28127" s="429">
        <v>9.5232080000000003</v>
      </c>
      <c r="F28127" s="429">
        <v>32.754301999999996</v>
      </c>
    </row>
    <row r="28128" spans="1:6" x14ac:dyDescent="0.3">
      <c r="A28128" s="336">
        <v>93675</v>
      </c>
      <c r="B28128" s="2" t="s">
        <v>295</v>
      </c>
      <c r="C28128" s="429">
        <v>10.594720000000001</v>
      </c>
      <c r="D28128" s="429">
        <v>4.4710000000000001E-3</v>
      </c>
      <c r="E28128" s="429">
        <v>10.590249</v>
      </c>
      <c r="F28128" s="429">
        <v>51.694498999999986</v>
      </c>
    </row>
    <row r="28129" spans="1:6" x14ac:dyDescent="0.3">
      <c r="A28129" s="336">
        <v>93701</v>
      </c>
      <c r="B28129" s="2" t="s">
        <v>295</v>
      </c>
      <c r="C28129" s="429">
        <v>10.758203999999999</v>
      </c>
      <c r="D28129" s="429">
        <v>3.8000000000000002E-4</v>
      </c>
      <c r="E28129" s="429">
        <v>10.757823999999999</v>
      </c>
      <c r="F28129" s="429">
        <v>57.816722000000006</v>
      </c>
    </row>
    <row r="28130" spans="1:6" x14ac:dyDescent="0.3">
      <c r="A28130" s="336">
        <v>93702</v>
      </c>
      <c r="B28130" s="2" t="s">
        <v>295</v>
      </c>
      <c r="C28130" s="429">
        <v>10.786808000000001</v>
      </c>
      <c r="D28130" s="429">
        <v>3.9599999999999998E-4</v>
      </c>
      <c r="E28130" s="429">
        <v>10.786412</v>
      </c>
      <c r="F28130" s="429">
        <v>57.976455999999985</v>
      </c>
    </row>
    <row r="28131" spans="1:6" x14ac:dyDescent="0.3">
      <c r="A28131" s="336">
        <v>93703</v>
      </c>
      <c r="B28131" s="2" t="s">
        <v>295</v>
      </c>
      <c r="C28131" s="429">
        <v>10.814603</v>
      </c>
      <c r="D28131" s="429">
        <v>4.2499999999999998E-4</v>
      </c>
      <c r="E28131" s="429">
        <v>10.814178</v>
      </c>
      <c r="F28131" s="429">
        <v>57.772635000000001</v>
      </c>
    </row>
    <row r="28132" spans="1:6" x14ac:dyDescent="0.3">
      <c r="A28132" s="336">
        <v>93704</v>
      </c>
      <c r="B28132" s="2" t="s">
        <v>295</v>
      </c>
      <c r="C28132" s="429">
        <v>10.789028999999999</v>
      </c>
      <c r="D28132" s="429">
        <v>4.2700000000000002E-4</v>
      </c>
      <c r="E28132" s="429">
        <v>10.788601999999999</v>
      </c>
      <c r="F28132" s="429">
        <v>57.420557000000002</v>
      </c>
    </row>
    <row r="28133" spans="1:6" x14ac:dyDescent="0.3">
      <c r="A28133" s="336">
        <v>93705</v>
      </c>
      <c r="B28133" s="2" t="s">
        <v>295</v>
      </c>
      <c r="C28133" s="429">
        <v>10.74044</v>
      </c>
      <c r="D28133" s="429">
        <v>3.8999999999999999E-4</v>
      </c>
      <c r="E28133" s="429">
        <v>10.74005</v>
      </c>
      <c r="F28133" s="429">
        <v>57.41368099999999</v>
      </c>
    </row>
    <row r="28134" spans="1:6" x14ac:dyDescent="0.3">
      <c r="A28134" s="336">
        <v>93706</v>
      </c>
      <c r="B28134" s="2" t="s">
        <v>295</v>
      </c>
      <c r="C28134" s="429">
        <v>10.416993</v>
      </c>
      <c r="D28134" s="429">
        <v>2.6400000000000002E-4</v>
      </c>
      <c r="E28134" s="429">
        <v>10.416729</v>
      </c>
      <c r="F28134" s="429">
        <v>57.375017999999997</v>
      </c>
    </row>
    <row r="28135" spans="1:6" x14ac:dyDescent="0.3">
      <c r="A28135" s="336">
        <v>93710</v>
      </c>
      <c r="B28135" s="2" t="s">
        <v>295</v>
      </c>
      <c r="C28135" s="429">
        <v>10.868209999999999</v>
      </c>
      <c r="D28135" s="429">
        <v>5.0000000000000001E-4</v>
      </c>
      <c r="E28135" s="429">
        <v>10.867709999999999</v>
      </c>
      <c r="F28135" s="429">
        <v>57.310254999999998</v>
      </c>
    </row>
    <row r="28136" spans="1:6" x14ac:dyDescent="0.3">
      <c r="A28136" s="336">
        <v>93711</v>
      </c>
      <c r="B28136" s="2" t="s">
        <v>295</v>
      </c>
      <c r="C28136" s="429">
        <v>10.781148</v>
      </c>
      <c r="D28136" s="429">
        <v>4.3600000000000003E-4</v>
      </c>
      <c r="E28136" s="429">
        <v>10.780711999999999</v>
      </c>
      <c r="F28136" s="429">
        <v>57.097942999999994</v>
      </c>
    </row>
    <row r="28137" spans="1:6" x14ac:dyDescent="0.3">
      <c r="A28137" s="336">
        <v>93720</v>
      </c>
      <c r="B28137" s="2" t="s">
        <v>295</v>
      </c>
      <c r="C28137" s="429">
        <v>10.90488</v>
      </c>
      <c r="D28137" s="429">
        <v>5.5000000000000003E-4</v>
      </c>
      <c r="E28137" s="429">
        <v>10.90433</v>
      </c>
      <c r="F28137" s="429">
        <v>56.998932000000003</v>
      </c>
    </row>
    <row r="28138" spans="1:6" x14ac:dyDescent="0.3">
      <c r="A28138" s="336">
        <v>93721</v>
      </c>
      <c r="B28138" s="2" t="s">
        <v>295</v>
      </c>
      <c r="C28138" s="429">
        <v>10.738172</v>
      </c>
      <c r="D28138" s="429">
        <v>3.7199999999999999E-4</v>
      </c>
      <c r="E28138" s="429">
        <v>10.7378</v>
      </c>
      <c r="F28138" s="429">
        <v>57.862129999999993</v>
      </c>
    </row>
    <row r="28139" spans="1:6" x14ac:dyDescent="0.3">
      <c r="A28139" s="336">
        <v>93722</v>
      </c>
      <c r="B28139" s="2" t="s">
        <v>295</v>
      </c>
      <c r="C28139" s="429">
        <v>10.681463000000001</v>
      </c>
      <c r="D28139" s="429">
        <v>3.5500000000000001E-4</v>
      </c>
      <c r="E28139" s="429">
        <v>10.681108</v>
      </c>
      <c r="F28139" s="429">
        <v>57.186920999999998</v>
      </c>
    </row>
    <row r="28140" spans="1:6" x14ac:dyDescent="0.3">
      <c r="A28140" s="336">
        <v>93723</v>
      </c>
      <c r="B28140" s="2" t="s">
        <v>295</v>
      </c>
      <c r="C28140" s="429">
        <v>10.520303</v>
      </c>
      <c r="D28140" s="429">
        <v>2.92E-4</v>
      </c>
      <c r="E28140" s="429">
        <v>10.520011</v>
      </c>
      <c r="F28140" s="429">
        <v>56.950285999999998</v>
      </c>
    </row>
    <row r="28141" spans="1:6" x14ac:dyDescent="0.3">
      <c r="A28141" s="336">
        <v>93725</v>
      </c>
      <c r="B28141" s="2" t="s">
        <v>295</v>
      </c>
      <c r="C28141" s="429">
        <v>10.618724</v>
      </c>
      <c r="D28141" s="429">
        <v>3.3500000000000001E-4</v>
      </c>
      <c r="E28141" s="429">
        <v>10.618389000000001</v>
      </c>
      <c r="F28141" s="429">
        <v>58.064352999999997</v>
      </c>
    </row>
    <row r="28142" spans="1:6" x14ac:dyDescent="0.3">
      <c r="A28142" s="336">
        <v>93726</v>
      </c>
      <c r="B28142" s="2" t="s">
        <v>295</v>
      </c>
      <c r="C28142" s="429">
        <v>10.840049</v>
      </c>
      <c r="D28142" s="429">
        <v>4.6000000000000001E-4</v>
      </c>
      <c r="E28142" s="429">
        <v>10.839589</v>
      </c>
      <c r="F28142" s="429">
        <v>57.557958000000006</v>
      </c>
    </row>
    <row r="28143" spans="1:6" x14ac:dyDescent="0.3">
      <c r="A28143" s="336">
        <v>93727</v>
      </c>
      <c r="B28143" s="2" t="s">
        <v>295</v>
      </c>
      <c r="C28143" s="429">
        <v>10.88189</v>
      </c>
      <c r="D28143" s="429">
        <v>5.0000000000000001E-4</v>
      </c>
      <c r="E28143" s="429">
        <v>10.88139</v>
      </c>
      <c r="F28143" s="429">
        <v>57.919347999999985</v>
      </c>
    </row>
    <row r="28144" spans="1:6" x14ac:dyDescent="0.3">
      <c r="A28144" s="336">
        <v>93728</v>
      </c>
      <c r="B28144" s="2" t="s">
        <v>295</v>
      </c>
      <c r="C28144" s="429">
        <v>10.726801999999999</v>
      </c>
      <c r="D28144" s="429">
        <v>3.6699999999999998E-4</v>
      </c>
      <c r="E28144" s="429">
        <v>10.726434999999999</v>
      </c>
      <c r="F28144" s="429">
        <v>57.654331999999997</v>
      </c>
    </row>
    <row r="28145" spans="1:6" x14ac:dyDescent="0.3">
      <c r="A28145" s="336">
        <v>93730</v>
      </c>
      <c r="B28145" s="2" t="s">
        <v>295</v>
      </c>
      <c r="C28145" s="429">
        <v>10.942094000000001</v>
      </c>
      <c r="D28145" s="429">
        <v>6.1899999999999998E-4</v>
      </c>
      <c r="E28145" s="429">
        <v>10.941475000000001</v>
      </c>
      <c r="F28145" s="429">
        <v>56.491751000000008</v>
      </c>
    </row>
    <row r="28146" spans="1:6" x14ac:dyDescent="0.3">
      <c r="A28146" s="336">
        <v>93741</v>
      </c>
      <c r="B28146" s="2" t="s">
        <v>295</v>
      </c>
      <c r="C28146" s="429">
        <v>10.775036999999999</v>
      </c>
      <c r="D28146" s="429">
        <v>4.0200000000000001E-4</v>
      </c>
      <c r="E28146" s="429">
        <v>10.774635</v>
      </c>
      <c r="F28146" s="429">
        <v>57.655036999999993</v>
      </c>
    </row>
    <row r="28147" spans="1:6" x14ac:dyDescent="0.3">
      <c r="A28147" s="336">
        <v>93901</v>
      </c>
      <c r="B28147" s="2" t="s">
        <v>295</v>
      </c>
      <c r="C28147" s="429">
        <v>6.0013509999999997</v>
      </c>
      <c r="D28147" s="429">
        <v>3.9500000000000001E-4</v>
      </c>
      <c r="E28147" s="429">
        <v>6.0009559999999995</v>
      </c>
      <c r="F28147" s="429">
        <v>28.604905999999989</v>
      </c>
    </row>
    <row r="28148" spans="1:6" x14ac:dyDescent="0.3">
      <c r="A28148" s="336">
        <v>93905</v>
      </c>
      <c r="B28148" s="2" t="s">
        <v>295</v>
      </c>
      <c r="C28148" s="429">
        <v>6.0924690000000004</v>
      </c>
      <c r="D28148" s="429">
        <v>3.9399999999999998E-4</v>
      </c>
      <c r="E28148" s="429">
        <v>6.0920750000000004</v>
      </c>
      <c r="F28148" s="429">
        <v>29.621675999999994</v>
      </c>
    </row>
    <row r="28149" spans="1:6" x14ac:dyDescent="0.3">
      <c r="A28149" s="336">
        <v>93906</v>
      </c>
      <c r="B28149" s="2" t="s">
        <v>295</v>
      </c>
      <c r="C28149" s="429">
        <v>6.1153449999999996</v>
      </c>
      <c r="D28149" s="429">
        <v>3.6900000000000002E-4</v>
      </c>
      <c r="E28149" s="429">
        <v>6.1149759999999995</v>
      </c>
      <c r="F28149" s="429">
        <v>30.961303999999984</v>
      </c>
    </row>
    <row r="28150" spans="1:6" x14ac:dyDescent="0.3">
      <c r="A28150" s="336">
        <v>93907</v>
      </c>
      <c r="B28150" s="2" t="s">
        <v>295</v>
      </c>
      <c r="C28150" s="429">
        <v>6.1552530000000001</v>
      </c>
      <c r="D28150" s="429">
        <v>3.48E-4</v>
      </c>
      <c r="E28150" s="429">
        <v>6.1549050000000003</v>
      </c>
      <c r="F28150" s="429">
        <v>31.78394599999999</v>
      </c>
    </row>
    <row r="28151" spans="1:6" x14ac:dyDescent="0.3">
      <c r="A28151" s="336">
        <v>93908</v>
      </c>
      <c r="B28151" s="2" t="s">
        <v>295</v>
      </c>
      <c r="C28151" s="429">
        <v>6.04739</v>
      </c>
      <c r="D28151" s="429">
        <v>4.64E-4</v>
      </c>
      <c r="E28151" s="429">
        <v>6.046926</v>
      </c>
      <c r="F28151" s="429">
        <v>27.130365000000001</v>
      </c>
    </row>
    <row r="28152" spans="1:6" x14ac:dyDescent="0.3">
      <c r="A28152" s="336">
        <v>93920</v>
      </c>
      <c r="B28152" s="2" t="s">
        <v>295</v>
      </c>
      <c r="C28152" s="429">
        <v>5.3553509999999998</v>
      </c>
      <c r="D28152" s="429">
        <v>1.1310000000000001E-3</v>
      </c>
      <c r="E28152" s="429">
        <v>5.3542199999999998</v>
      </c>
      <c r="F28152" s="429">
        <v>13.779869999999999</v>
      </c>
    </row>
    <row r="28153" spans="1:6" x14ac:dyDescent="0.3">
      <c r="A28153" s="336">
        <v>93923</v>
      </c>
      <c r="B28153" s="2" t="s">
        <v>295</v>
      </c>
      <c r="C28153" s="429">
        <v>5.3138680000000003</v>
      </c>
      <c r="D28153" s="429">
        <v>8.0099999999999995E-4</v>
      </c>
      <c r="E28153" s="429">
        <v>5.3130670000000002</v>
      </c>
      <c r="F28153" s="429">
        <v>13.960464999999999</v>
      </c>
    </row>
    <row r="28154" spans="1:6" x14ac:dyDescent="0.3">
      <c r="A28154" s="336">
        <v>93924</v>
      </c>
      <c r="B28154" s="2" t="s">
        <v>295</v>
      </c>
      <c r="C28154" s="429">
        <v>5.5606720000000003</v>
      </c>
      <c r="D28154" s="429">
        <v>9.4899999999999997E-4</v>
      </c>
      <c r="E28154" s="429">
        <v>5.559723</v>
      </c>
      <c r="F28154" s="429">
        <v>15.751064000000007</v>
      </c>
    </row>
    <row r="28155" spans="1:6" x14ac:dyDescent="0.3">
      <c r="A28155" s="336">
        <v>93925</v>
      </c>
      <c r="B28155" s="2" t="s">
        <v>295</v>
      </c>
      <c r="C28155" s="429">
        <v>6.3496620000000004</v>
      </c>
      <c r="D28155" s="429">
        <v>5.0000000000000001E-4</v>
      </c>
      <c r="E28155" s="429">
        <v>6.3491620000000006</v>
      </c>
      <c r="F28155" s="429">
        <v>27.863719000000007</v>
      </c>
    </row>
    <row r="28156" spans="1:6" x14ac:dyDescent="0.3">
      <c r="A28156" s="336">
        <v>93926</v>
      </c>
      <c r="B28156" s="2" t="s">
        <v>295</v>
      </c>
      <c r="C28156" s="429">
        <v>6.2666579999999996</v>
      </c>
      <c r="D28156" s="429">
        <v>5.2899999999999996E-4</v>
      </c>
      <c r="E28156" s="429">
        <v>6.2661289999999994</v>
      </c>
      <c r="F28156" s="429">
        <v>26.518835000000006</v>
      </c>
    </row>
    <row r="28157" spans="1:6" x14ac:dyDescent="0.3">
      <c r="A28157" s="336">
        <v>93927</v>
      </c>
      <c r="B28157" s="2" t="s">
        <v>295</v>
      </c>
      <c r="C28157" s="429">
        <v>5.8822020000000004</v>
      </c>
      <c r="D28157" s="429">
        <v>7.8600000000000002E-4</v>
      </c>
      <c r="E28157" s="429">
        <v>5.8814160000000006</v>
      </c>
      <c r="F28157" s="429">
        <v>20.426180000000006</v>
      </c>
    </row>
    <row r="28158" spans="1:6" x14ac:dyDescent="0.3">
      <c r="A28158" s="336">
        <v>93930</v>
      </c>
      <c r="B28158" s="2" t="s">
        <v>295</v>
      </c>
      <c r="C28158" s="429">
        <v>6.6225569999999996</v>
      </c>
      <c r="D28158" s="429">
        <v>4.2400000000000001E-4</v>
      </c>
      <c r="E28158" s="429">
        <v>6.6221329999999998</v>
      </c>
      <c r="F28158" s="429">
        <v>30.441612999999993</v>
      </c>
    </row>
    <row r="28159" spans="1:6" x14ac:dyDescent="0.3">
      <c r="A28159" s="336">
        <v>93932</v>
      </c>
      <c r="B28159" s="2" t="s">
        <v>295</v>
      </c>
      <c r="C28159" s="429">
        <v>5.9008409999999998</v>
      </c>
      <c r="D28159" s="429">
        <v>7.9600000000000005E-4</v>
      </c>
      <c r="E28159" s="429">
        <v>5.9000449999999995</v>
      </c>
      <c r="F28159" s="429">
        <v>22.572775000000014</v>
      </c>
    </row>
    <row r="28160" spans="1:6" x14ac:dyDescent="0.3">
      <c r="A28160" s="336">
        <v>93933</v>
      </c>
      <c r="B28160" s="2" t="s">
        <v>295</v>
      </c>
      <c r="C28160" s="429">
        <v>5.9055970000000002</v>
      </c>
      <c r="D28160" s="429">
        <v>3.4600000000000001E-4</v>
      </c>
      <c r="E28160" s="429">
        <v>5.9052509999999998</v>
      </c>
      <c r="F28160" s="429">
        <v>29.656437999999998</v>
      </c>
    </row>
    <row r="28161" spans="1:6" x14ac:dyDescent="0.3">
      <c r="A28161" s="336">
        <v>93940</v>
      </c>
      <c r="B28161" s="2" t="s">
        <v>295</v>
      </c>
      <c r="C28161" s="429">
        <v>5.538284</v>
      </c>
      <c r="D28161" s="429">
        <v>4.6900000000000002E-4</v>
      </c>
      <c r="E28161" s="429">
        <v>5.5378150000000002</v>
      </c>
      <c r="F28161" s="429">
        <v>20.838093999999995</v>
      </c>
    </row>
    <row r="28162" spans="1:6" x14ac:dyDescent="0.3">
      <c r="A28162" s="336">
        <v>93943</v>
      </c>
      <c r="B28162" s="2" t="s">
        <v>295</v>
      </c>
      <c r="C28162" s="429">
        <v>5.4370269999999996</v>
      </c>
      <c r="D28162" s="429">
        <v>4.4499999999999997E-4</v>
      </c>
      <c r="E28162" s="429">
        <v>5.4365819999999996</v>
      </c>
      <c r="F28162" s="429">
        <v>19.865779</v>
      </c>
    </row>
    <row r="28163" spans="1:6" x14ac:dyDescent="0.3">
      <c r="A28163" s="336">
        <v>93950</v>
      </c>
      <c r="B28163" s="2" t="s">
        <v>295</v>
      </c>
      <c r="C28163" s="429">
        <v>5.4370269999999996</v>
      </c>
      <c r="D28163" s="429">
        <v>4.4499999999999997E-4</v>
      </c>
      <c r="E28163" s="429">
        <v>5.4365819999999996</v>
      </c>
      <c r="F28163" s="429">
        <v>19.865779</v>
      </c>
    </row>
    <row r="28164" spans="1:6" x14ac:dyDescent="0.3">
      <c r="A28164" s="336">
        <v>93953</v>
      </c>
      <c r="B28164" s="2" t="s">
        <v>295</v>
      </c>
      <c r="C28164" s="429">
        <v>5.436655</v>
      </c>
      <c r="D28164" s="429">
        <v>4.4499999999999997E-4</v>
      </c>
      <c r="E28164" s="429">
        <v>5.43621</v>
      </c>
      <c r="F28164" s="429">
        <v>19.856483999999995</v>
      </c>
    </row>
    <row r="28165" spans="1:6" x14ac:dyDescent="0.3">
      <c r="A28165" s="336">
        <v>93955</v>
      </c>
      <c r="B28165" s="2" t="s">
        <v>295</v>
      </c>
      <c r="C28165" s="429">
        <v>5.6538659999999998</v>
      </c>
      <c r="D28165" s="429">
        <v>4.5199999999999998E-4</v>
      </c>
      <c r="E28165" s="429">
        <v>5.6534139999999997</v>
      </c>
      <c r="F28165" s="429">
        <v>22.601042</v>
      </c>
    </row>
    <row r="28166" spans="1:6" x14ac:dyDescent="0.3">
      <c r="A28166" s="336">
        <v>93960</v>
      </c>
      <c r="B28166" s="2" t="s">
        <v>295</v>
      </c>
      <c r="C28166" s="429">
        <v>6.231134</v>
      </c>
      <c r="D28166" s="429">
        <v>5.3600000000000002E-4</v>
      </c>
      <c r="E28166" s="429">
        <v>6.2305979999999996</v>
      </c>
      <c r="F28166" s="429">
        <v>25.576506000000002</v>
      </c>
    </row>
    <row r="28167" spans="1:6" x14ac:dyDescent="0.3">
      <c r="A28167" s="336">
        <v>94002</v>
      </c>
      <c r="B28167" s="2" t="s">
        <v>293</v>
      </c>
      <c r="C28167" s="429">
        <v>5.5409379999999997</v>
      </c>
      <c r="D28167" s="429">
        <v>3.5630000000000002E-2</v>
      </c>
      <c r="E28167" s="429">
        <v>5.5053079999999994</v>
      </c>
      <c r="F28167" s="429">
        <v>26.291709999999998</v>
      </c>
    </row>
    <row r="28168" spans="1:6" x14ac:dyDescent="0.3">
      <c r="A28168" s="336">
        <v>94005</v>
      </c>
      <c r="B28168" s="2" t="s">
        <v>293</v>
      </c>
      <c r="C28168" s="429">
        <v>5.225041</v>
      </c>
      <c r="D28168" s="429">
        <v>3.9177999999999998E-2</v>
      </c>
      <c r="E28168" s="429">
        <v>5.1858630000000003</v>
      </c>
      <c r="F28168" s="429">
        <v>23.994257000000001</v>
      </c>
    </row>
    <row r="28169" spans="1:6" x14ac:dyDescent="0.3">
      <c r="A28169" s="336">
        <v>94010</v>
      </c>
      <c r="B28169" s="2" t="s">
        <v>295</v>
      </c>
      <c r="C28169" s="429">
        <v>5.3265729999999998</v>
      </c>
      <c r="D28169" s="429">
        <v>3.48E-4</v>
      </c>
      <c r="E28169" s="429">
        <v>5.326225</v>
      </c>
      <c r="F28169" s="429">
        <v>24.527809999999995</v>
      </c>
    </row>
    <row r="28170" spans="1:6" x14ac:dyDescent="0.3">
      <c r="A28170" s="336">
        <v>94014</v>
      </c>
      <c r="B28170" s="2" t="s">
        <v>293</v>
      </c>
      <c r="C28170" s="429">
        <v>5.191306</v>
      </c>
      <c r="D28170" s="429">
        <v>3.8968999999999997E-2</v>
      </c>
      <c r="E28170" s="429">
        <v>5.1523370000000002</v>
      </c>
      <c r="F28170" s="429">
        <v>24.031400000000012</v>
      </c>
    </row>
    <row r="28171" spans="1:6" x14ac:dyDescent="0.3">
      <c r="A28171" s="336">
        <v>94015</v>
      </c>
      <c r="B28171" s="2" t="s">
        <v>293</v>
      </c>
      <c r="C28171" s="429">
        <v>5.1957820000000003</v>
      </c>
      <c r="D28171" s="429">
        <v>3.9600000000000003E-2</v>
      </c>
      <c r="E28171" s="429">
        <v>5.1561820000000003</v>
      </c>
      <c r="F28171" s="429">
        <v>23.733247000000006</v>
      </c>
    </row>
    <row r="28172" spans="1:6" x14ac:dyDescent="0.3">
      <c r="A28172" s="336">
        <v>94019</v>
      </c>
      <c r="B28172" s="2" t="s">
        <v>293</v>
      </c>
      <c r="C28172" s="429">
        <v>5.253088</v>
      </c>
      <c r="D28172" s="429">
        <v>4.3268000000000001E-2</v>
      </c>
      <c r="E28172" s="429">
        <v>5.2098199999999997</v>
      </c>
      <c r="F28172" s="429">
        <v>21.959336999999994</v>
      </c>
    </row>
    <row r="28173" spans="1:6" x14ac:dyDescent="0.3">
      <c r="A28173" s="336">
        <v>94020</v>
      </c>
      <c r="B28173" s="2" t="s">
        <v>295</v>
      </c>
      <c r="C28173" s="429">
        <v>5.5184689999999996</v>
      </c>
      <c r="D28173" s="429">
        <v>5.9000000000000003E-4</v>
      </c>
      <c r="E28173" s="429">
        <v>5.5178789999999998</v>
      </c>
      <c r="F28173" s="429">
        <v>21.187204999999988</v>
      </c>
    </row>
    <row r="28174" spans="1:6" x14ac:dyDescent="0.3">
      <c r="A28174" s="336">
        <v>94021</v>
      </c>
      <c r="B28174" s="2" t="s">
        <v>295</v>
      </c>
      <c r="C28174" s="429">
        <v>5.4706210000000004</v>
      </c>
      <c r="D28174" s="429">
        <v>6.2200000000000005E-4</v>
      </c>
      <c r="E28174" s="429">
        <v>5.4699990000000005</v>
      </c>
      <c r="F28174" s="429">
        <v>19.82675699999999</v>
      </c>
    </row>
    <row r="28175" spans="1:6" x14ac:dyDescent="0.3">
      <c r="A28175" s="336">
        <v>94022</v>
      </c>
      <c r="B28175" s="2" t="s">
        <v>295</v>
      </c>
      <c r="C28175" s="429">
        <v>5.9034060000000004</v>
      </c>
      <c r="D28175" s="429">
        <v>4.4900000000000002E-4</v>
      </c>
      <c r="E28175" s="429">
        <v>5.9029570000000007</v>
      </c>
      <c r="F28175" s="429">
        <v>27.629722999999998</v>
      </c>
    </row>
    <row r="28176" spans="1:6" x14ac:dyDescent="0.3">
      <c r="A28176" s="336">
        <v>94024</v>
      </c>
      <c r="B28176" s="2" t="s">
        <v>295</v>
      </c>
      <c r="C28176" s="429">
        <v>6.0160609999999997</v>
      </c>
      <c r="D28176" s="429">
        <v>4.64E-4</v>
      </c>
      <c r="E28176" s="429">
        <v>6.0155969999999996</v>
      </c>
      <c r="F28176" s="429">
        <v>28.161215000000002</v>
      </c>
    </row>
    <row r="28177" spans="1:6" x14ac:dyDescent="0.3">
      <c r="A28177" s="336">
        <v>94025</v>
      </c>
      <c r="B28177" s="2" t="s">
        <v>295</v>
      </c>
      <c r="C28177" s="429">
        <v>5.8878300000000001</v>
      </c>
      <c r="D28177" s="429">
        <v>3.48E-4</v>
      </c>
      <c r="E28177" s="429">
        <v>5.8874820000000003</v>
      </c>
      <c r="F28177" s="429">
        <v>29.691439000000003</v>
      </c>
    </row>
    <row r="28178" spans="1:6" x14ac:dyDescent="0.3">
      <c r="A28178" s="336">
        <v>94027</v>
      </c>
      <c r="B28178" s="2" t="s">
        <v>295</v>
      </c>
      <c r="C28178" s="429">
        <v>5.7733249999999998</v>
      </c>
      <c r="D28178" s="429">
        <v>3.8299999999999999E-4</v>
      </c>
      <c r="E28178" s="429">
        <v>5.7729419999999996</v>
      </c>
      <c r="F28178" s="429">
        <v>28.180181999999999</v>
      </c>
    </row>
    <row r="28179" spans="1:6" x14ac:dyDescent="0.3">
      <c r="A28179" s="336">
        <v>94028</v>
      </c>
      <c r="B28179" s="2" t="s">
        <v>295</v>
      </c>
      <c r="C28179" s="429">
        <v>5.659224</v>
      </c>
      <c r="D28179" s="429">
        <v>5.0500000000000002E-4</v>
      </c>
      <c r="E28179" s="429">
        <v>5.6587189999999996</v>
      </c>
      <c r="F28179" s="429">
        <v>24.714561</v>
      </c>
    </row>
    <row r="28180" spans="1:6" x14ac:dyDescent="0.3">
      <c r="A28180" s="336">
        <v>94030</v>
      </c>
      <c r="B28180" s="2" t="s">
        <v>295</v>
      </c>
      <c r="C28180" s="429">
        <v>5.2196670000000003</v>
      </c>
      <c r="D28180" s="429">
        <v>3.6699999999999998E-4</v>
      </c>
      <c r="E28180" s="429">
        <v>5.2193000000000005</v>
      </c>
      <c r="F28180" s="429">
        <v>23.145302000000004</v>
      </c>
    </row>
    <row r="28181" spans="1:6" x14ac:dyDescent="0.3">
      <c r="A28181" s="336">
        <v>94035</v>
      </c>
      <c r="B28181" s="2" t="s">
        <v>295</v>
      </c>
      <c r="C28181" s="429">
        <v>6.3492839999999999</v>
      </c>
      <c r="D28181" s="429">
        <v>2.52E-4</v>
      </c>
      <c r="E28181" s="429">
        <v>6.3490320000000002</v>
      </c>
      <c r="F28181" s="429">
        <v>34.831243999999998</v>
      </c>
    </row>
    <row r="28182" spans="1:6" x14ac:dyDescent="0.3">
      <c r="A28182" s="336">
        <v>94038</v>
      </c>
      <c r="B28182" s="2" t="s">
        <v>295</v>
      </c>
      <c r="C28182" s="429">
        <v>5.1895069999999999</v>
      </c>
      <c r="D28182" s="429">
        <v>3.8900000000000002E-4</v>
      </c>
      <c r="E28182" s="429">
        <v>5.1891179999999997</v>
      </c>
      <c r="F28182" s="429">
        <v>22.401206999999996</v>
      </c>
    </row>
    <row r="28183" spans="1:6" x14ac:dyDescent="0.3">
      <c r="A28183" s="336">
        <v>94040</v>
      </c>
      <c r="B28183" s="2" t="s">
        <v>295</v>
      </c>
      <c r="C28183" s="429">
        <v>6.1503069999999997</v>
      </c>
      <c r="D28183" s="429">
        <v>3.57E-4</v>
      </c>
      <c r="E28183" s="429">
        <v>6.1499499999999996</v>
      </c>
      <c r="F28183" s="429">
        <v>31.356453999999999</v>
      </c>
    </row>
    <row r="28184" spans="1:6" x14ac:dyDescent="0.3">
      <c r="A28184" s="336">
        <v>94041</v>
      </c>
      <c r="B28184" s="2" t="s">
        <v>295</v>
      </c>
      <c r="C28184" s="429">
        <v>6.213406</v>
      </c>
      <c r="D28184" s="429">
        <v>3.2600000000000001E-4</v>
      </c>
      <c r="E28184" s="429">
        <v>6.2130799999999997</v>
      </c>
      <c r="F28184" s="429">
        <v>32.428483</v>
      </c>
    </row>
    <row r="28185" spans="1:6" x14ac:dyDescent="0.3">
      <c r="A28185" s="336">
        <v>94043</v>
      </c>
      <c r="B28185" s="2" t="s">
        <v>295</v>
      </c>
      <c r="C28185" s="429">
        <v>6.2652169999999998</v>
      </c>
      <c r="D28185" s="429">
        <v>2.6600000000000001E-4</v>
      </c>
      <c r="E28185" s="429">
        <v>6.2649509999999999</v>
      </c>
      <c r="F28185" s="429">
        <v>34.037165000000009</v>
      </c>
    </row>
    <row r="28186" spans="1:6" x14ac:dyDescent="0.3">
      <c r="A28186" s="336">
        <v>94044</v>
      </c>
      <c r="B28186" s="2" t="s">
        <v>295</v>
      </c>
      <c r="C28186" s="429">
        <v>5.1895069999999999</v>
      </c>
      <c r="D28186" s="429">
        <v>3.8900000000000002E-4</v>
      </c>
      <c r="E28186" s="429">
        <v>5.1891179999999997</v>
      </c>
      <c r="F28186" s="429">
        <v>22.401206999999996</v>
      </c>
    </row>
    <row r="28187" spans="1:6" x14ac:dyDescent="0.3">
      <c r="A28187" s="336">
        <v>94060</v>
      </c>
      <c r="B28187" s="2" t="s">
        <v>295</v>
      </c>
      <c r="C28187" s="429">
        <v>5.3013310000000002</v>
      </c>
      <c r="D28187" s="429">
        <v>5.0199999999999995E-4</v>
      </c>
      <c r="E28187" s="429">
        <v>5.3008290000000002</v>
      </c>
      <c r="F28187" s="429">
        <v>20.019317000000004</v>
      </c>
    </row>
    <row r="28188" spans="1:6" x14ac:dyDescent="0.3">
      <c r="A28188" s="336">
        <v>94061</v>
      </c>
      <c r="B28188" s="2" t="s">
        <v>295</v>
      </c>
      <c r="C28188" s="429">
        <v>5.6513260000000001</v>
      </c>
      <c r="D28188" s="429">
        <v>4.0200000000000001E-4</v>
      </c>
      <c r="E28188" s="429">
        <v>5.6509239999999998</v>
      </c>
      <c r="F28188" s="429">
        <v>26.870777</v>
      </c>
    </row>
    <row r="28189" spans="1:6" x14ac:dyDescent="0.3">
      <c r="A28189" s="336">
        <v>94062</v>
      </c>
      <c r="B28189" s="2" t="s">
        <v>295</v>
      </c>
      <c r="C28189" s="429">
        <v>5.4286909999999997</v>
      </c>
      <c r="D28189" s="429">
        <v>4.73E-4</v>
      </c>
      <c r="E28189" s="429">
        <v>5.4282179999999993</v>
      </c>
      <c r="F28189" s="429">
        <v>23.219498999999995</v>
      </c>
    </row>
    <row r="28190" spans="1:6" x14ac:dyDescent="0.3">
      <c r="A28190" s="336">
        <v>94063</v>
      </c>
      <c r="B28190" s="2" t="s">
        <v>295</v>
      </c>
      <c r="C28190" s="429">
        <v>5.7900700000000001</v>
      </c>
      <c r="D28190" s="429">
        <v>3.1100000000000002E-4</v>
      </c>
      <c r="E28190" s="429">
        <v>5.7897590000000001</v>
      </c>
      <c r="F28190" s="429">
        <v>29.606753999999995</v>
      </c>
    </row>
    <row r="28191" spans="1:6" x14ac:dyDescent="0.3">
      <c r="A28191" s="336">
        <v>94065</v>
      </c>
      <c r="B28191" s="2" t="s">
        <v>293</v>
      </c>
      <c r="C28191" s="429">
        <v>5.7051629999999998</v>
      </c>
      <c r="D28191" s="429">
        <v>2.9780999999999998E-2</v>
      </c>
      <c r="E28191" s="429">
        <v>5.6753819999999999</v>
      </c>
      <c r="F28191" s="429">
        <v>29.205898000000001</v>
      </c>
    </row>
    <row r="28192" spans="1:6" x14ac:dyDescent="0.3">
      <c r="A28192" s="336">
        <v>94066</v>
      </c>
      <c r="B28192" s="2" t="s">
        <v>295</v>
      </c>
      <c r="C28192" s="429">
        <v>5.1907589999999999</v>
      </c>
      <c r="D28192" s="429">
        <v>3.8099999999999999E-4</v>
      </c>
      <c r="E28192" s="429">
        <v>5.1903779999999999</v>
      </c>
      <c r="F28192" s="429">
        <v>22.585661999999999</v>
      </c>
    </row>
    <row r="28193" spans="1:6" x14ac:dyDescent="0.3">
      <c r="A28193" s="336">
        <v>94070</v>
      </c>
      <c r="B28193" s="2" t="s">
        <v>293</v>
      </c>
      <c r="C28193" s="429">
        <v>5.6019670000000001</v>
      </c>
      <c r="D28193" s="429">
        <v>3.5470000000000002E-2</v>
      </c>
      <c r="E28193" s="429">
        <v>5.566497</v>
      </c>
      <c r="F28193" s="429">
        <v>26.723033999999991</v>
      </c>
    </row>
    <row r="28194" spans="1:6" x14ac:dyDescent="0.3">
      <c r="A28194" s="336">
        <v>94074</v>
      </c>
      <c r="B28194" s="2" t="s">
        <v>295</v>
      </c>
      <c r="C28194" s="429">
        <v>5.2622090000000004</v>
      </c>
      <c r="D28194" s="429">
        <v>4.6299999999999998E-4</v>
      </c>
      <c r="E28194" s="429">
        <v>5.2617460000000005</v>
      </c>
      <c r="F28194" s="429">
        <v>20.724124999999997</v>
      </c>
    </row>
    <row r="28195" spans="1:6" x14ac:dyDescent="0.3">
      <c r="A28195" s="336">
        <v>94080</v>
      </c>
      <c r="B28195" s="2" t="s">
        <v>295</v>
      </c>
      <c r="C28195" s="429">
        <v>5.1889219999999998</v>
      </c>
      <c r="D28195" s="429">
        <v>3.5500000000000001E-4</v>
      </c>
      <c r="E28195" s="429">
        <v>5.1885669999999999</v>
      </c>
      <c r="F28195" s="429">
        <v>23.108680999999994</v>
      </c>
    </row>
    <row r="28196" spans="1:6" x14ac:dyDescent="0.3">
      <c r="A28196" s="336">
        <v>94085</v>
      </c>
      <c r="B28196" s="2" t="s">
        <v>295</v>
      </c>
      <c r="C28196" s="429">
        <v>6.4027820000000002</v>
      </c>
      <c r="D28196" s="429">
        <v>3.01E-4</v>
      </c>
      <c r="E28196" s="429">
        <v>6.4024809999999999</v>
      </c>
      <c r="F28196" s="429">
        <v>33.997340000000001</v>
      </c>
    </row>
    <row r="28197" spans="1:6" x14ac:dyDescent="0.3">
      <c r="A28197" s="336">
        <v>94086</v>
      </c>
      <c r="B28197" s="2" t="s">
        <v>295</v>
      </c>
      <c r="C28197" s="429">
        <v>6.3400920000000003</v>
      </c>
      <c r="D28197" s="429">
        <v>3.4000000000000002E-4</v>
      </c>
      <c r="E28197" s="429">
        <v>6.3397520000000007</v>
      </c>
      <c r="F28197" s="429">
        <v>32.719976000000003</v>
      </c>
    </row>
    <row r="28198" spans="1:6" x14ac:dyDescent="0.3">
      <c r="A28198" s="336">
        <v>94087</v>
      </c>
      <c r="B28198" s="2" t="s">
        <v>295</v>
      </c>
      <c r="C28198" s="429">
        <v>6.2487769999999996</v>
      </c>
      <c r="D28198" s="429">
        <v>3.9599999999999998E-4</v>
      </c>
      <c r="E28198" s="429">
        <v>6.2483809999999993</v>
      </c>
      <c r="F28198" s="429">
        <v>30.951957000000004</v>
      </c>
    </row>
    <row r="28199" spans="1:6" x14ac:dyDescent="0.3">
      <c r="A28199" s="336">
        <v>94089</v>
      </c>
      <c r="B28199" s="2" t="s">
        <v>295</v>
      </c>
      <c r="C28199" s="429">
        <v>6.4592169999999998</v>
      </c>
      <c r="D28199" s="429">
        <v>2.5000000000000001E-4</v>
      </c>
      <c r="E28199" s="429">
        <v>6.4589669999999995</v>
      </c>
      <c r="F28199" s="429">
        <v>35.494558999999995</v>
      </c>
    </row>
    <row r="28200" spans="1:6" x14ac:dyDescent="0.3">
      <c r="A28200" s="336">
        <v>94102</v>
      </c>
      <c r="B28200" s="2" t="s">
        <v>293</v>
      </c>
      <c r="C28200" s="429">
        <v>5.2126869999999998</v>
      </c>
      <c r="D28200" s="429">
        <v>3.9343000000000003E-2</v>
      </c>
      <c r="E28200" s="429">
        <v>5.1733440000000002</v>
      </c>
      <c r="F28200" s="429">
        <v>23.660054000000002</v>
      </c>
    </row>
    <row r="28201" spans="1:6" x14ac:dyDescent="0.3">
      <c r="A28201" s="336">
        <v>94103</v>
      </c>
      <c r="B28201" s="2" t="s">
        <v>293</v>
      </c>
      <c r="C28201" s="429">
        <v>5.2370020000000004</v>
      </c>
      <c r="D28201" s="429">
        <v>3.9399999999999998E-2</v>
      </c>
      <c r="E28201" s="429">
        <v>5.1976020000000007</v>
      </c>
      <c r="F28201" s="429">
        <v>23.569015</v>
      </c>
    </row>
    <row r="28202" spans="1:6" x14ac:dyDescent="0.3">
      <c r="A28202" s="336">
        <v>94105</v>
      </c>
      <c r="B28202" s="2" t="s">
        <v>293</v>
      </c>
      <c r="C28202" s="429">
        <v>5.3050050000000004</v>
      </c>
      <c r="D28202" s="429">
        <v>3.9661000000000002E-2</v>
      </c>
      <c r="E28202" s="429">
        <v>5.2653440000000007</v>
      </c>
      <c r="F28202" s="429">
        <v>23.318391999999996</v>
      </c>
    </row>
    <row r="28203" spans="1:6" x14ac:dyDescent="0.3">
      <c r="A28203" s="336">
        <v>94107</v>
      </c>
      <c r="B28203" s="2" t="s">
        <v>293</v>
      </c>
      <c r="C28203" s="429">
        <v>5.2776880000000004</v>
      </c>
      <c r="D28203" s="429">
        <v>3.8420999999999997E-2</v>
      </c>
      <c r="E28203" s="429">
        <v>5.2392670000000008</v>
      </c>
      <c r="F28203" s="429">
        <v>24.267739999999996</v>
      </c>
    </row>
    <row r="28204" spans="1:6" x14ac:dyDescent="0.3">
      <c r="A28204" s="336">
        <v>94108</v>
      </c>
      <c r="B28204" s="2" t="s">
        <v>293</v>
      </c>
      <c r="C28204" s="429">
        <v>5.2799160000000001</v>
      </c>
      <c r="D28204" s="429">
        <v>4.0154000000000002E-2</v>
      </c>
      <c r="E28204" s="429">
        <v>5.2397619999999998</v>
      </c>
      <c r="F28204" s="429">
        <v>22.951795000000008</v>
      </c>
    </row>
    <row r="28205" spans="1:6" x14ac:dyDescent="0.3">
      <c r="A28205" s="336">
        <v>94109</v>
      </c>
      <c r="B28205" s="2" t="s">
        <v>293</v>
      </c>
      <c r="C28205" s="429">
        <v>5.1992010000000004</v>
      </c>
      <c r="D28205" s="429">
        <v>3.9086000000000003E-2</v>
      </c>
      <c r="E28205" s="429">
        <v>5.1601150000000002</v>
      </c>
      <c r="F28205" s="429">
        <v>23.897955000000003</v>
      </c>
    </row>
    <row r="28206" spans="1:6" x14ac:dyDescent="0.3">
      <c r="A28206" s="336">
        <v>94110</v>
      </c>
      <c r="B28206" s="2" t="s">
        <v>293</v>
      </c>
      <c r="C28206" s="429">
        <v>5.2026680000000001</v>
      </c>
      <c r="D28206" s="429">
        <v>3.8938E-2</v>
      </c>
      <c r="E28206" s="429">
        <v>5.1637300000000002</v>
      </c>
      <c r="F28206" s="429">
        <v>24.023012999999999</v>
      </c>
    </row>
    <row r="28207" spans="1:6" x14ac:dyDescent="0.3">
      <c r="A28207" s="336">
        <v>94111</v>
      </c>
      <c r="B28207" s="2" t="s">
        <v>293</v>
      </c>
      <c r="C28207" s="429">
        <v>5.3050050000000004</v>
      </c>
      <c r="D28207" s="429">
        <v>3.9661000000000002E-2</v>
      </c>
      <c r="E28207" s="429">
        <v>5.2653440000000007</v>
      </c>
      <c r="F28207" s="429">
        <v>23.318391999999996</v>
      </c>
    </row>
    <row r="28208" spans="1:6" x14ac:dyDescent="0.3">
      <c r="A28208" s="336">
        <v>94112</v>
      </c>
      <c r="B28208" s="2" t="s">
        <v>293</v>
      </c>
      <c r="C28208" s="429">
        <v>5.190537</v>
      </c>
      <c r="D28208" s="429">
        <v>3.8913999999999997E-2</v>
      </c>
      <c r="E28208" s="429">
        <v>5.1516229999999998</v>
      </c>
      <c r="F28208" s="429">
        <v>24.056612000000001</v>
      </c>
    </row>
    <row r="28209" spans="1:6" x14ac:dyDescent="0.3">
      <c r="A28209" s="336">
        <v>94114</v>
      </c>
      <c r="B28209" s="2" t="s">
        <v>293</v>
      </c>
      <c r="C28209" s="429">
        <v>5.190537</v>
      </c>
      <c r="D28209" s="429">
        <v>3.8913999999999997E-2</v>
      </c>
      <c r="E28209" s="429">
        <v>5.1516229999999998</v>
      </c>
      <c r="F28209" s="429">
        <v>24.056612000000001</v>
      </c>
    </row>
    <row r="28210" spans="1:6" x14ac:dyDescent="0.3">
      <c r="A28210" s="336">
        <v>94115</v>
      </c>
      <c r="B28210" s="2" t="s">
        <v>293</v>
      </c>
      <c r="C28210" s="429">
        <v>5.190537</v>
      </c>
      <c r="D28210" s="429">
        <v>3.8913999999999997E-2</v>
      </c>
      <c r="E28210" s="429">
        <v>5.1516229999999998</v>
      </c>
      <c r="F28210" s="429">
        <v>24.056612000000001</v>
      </c>
    </row>
    <row r="28211" spans="1:6" x14ac:dyDescent="0.3">
      <c r="A28211" s="336">
        <v>94116</v>
      </c>
      <c r="B28211" s="2" t="s">
        <v>293</v>
      </c>
      <c r="C28211" s="429">
        <v>5.190537</v>
      </c>
      <c r="D28211" s="429">
        <v>3.8913999999999997E-2</v>
      </c>
      <c r="E28211" s="429">
        <v>5.1516229999999998</v>
      </c>
      <c r="F28211" s="429">
        <v>24.056612000000001</v>
      </c>
    </row>
    <row r="28212" spans="1:6" x14ac:dyDescent="0.3">
      <c r="A28212" s="336">
        <v>94117</v>
      </c>
      <c r="B28212" s="2" t="s">
        <v>293</v>
      </c>
      <c r="C28212" s="429">
        <v>5.190537</v>
      </c>
      <c r="D28212" s="429">
        <v>3.8913999999999997E-2</v>
      </c>
      <c r="E28212" s="429">
        <v>5.1516229999999998</v>
      </c>
      <c r="F28212" s="429">
        <v>24.056612000000001</v>
      </c>
    </row>
    <row r="28213" spans="1:6" x14ac:dyDescent="0.3">
      <c r="A28213" s="336">
        <v>94118</v>
      </c>
      <c r="B28213" s="2" t="s">
        <v>293</v>
      </c>
      <c r="C28213" s="429">
        <v>5.190537</v>
      </c>
      <c r="D28213" s="429">
        <v>3.8913999999999997E-2</v>
      </c>
      <c r="E28213" s="429">
        <v>5.1516229999999998</v>
      </c>
      <c r="F28213" s="429">
        <v>24.056612000000001</v>
      </c>
    </row>
    <row r="28214" spans="1:6" x14ac:dyDescent="0.3">
      <c r="A28214" s="336">
        <v>94121</v>
      </c>
      <c r="B28214" s="2" t="s">
        <v>293</v>
      </c>
      <c r="C28214" s="429">
        <v>5.190537</v>
      </c>
      <c r="D28214" s="429">
        <v>3.8913999999999997E-2</v>
      </c>
      <c r="E28214" s="429">
        <v>5.1516229999999998</v>
      </c>
      <c r="F28214" s="429">
        <v>24.056612000000001</v>
      </c>
    </row>
    <row r="28215" spans="1:6" x14ac:dyDescent="0.3">
      <c r="A28215" s="336">
        <v>94122</v>
      </c>
      <c r="B28215" s="2" t="s">
        <v>293</v>
      </c>
      <c r="C28215" s="429">
        <v>5.190537</v>
      </c>
      <c r="D28215" s="429">
        <v>3.8913999999999997E-2</v>
      </c>
      <c r="E28215" s="429">
        <v>5.1516229999999998</v>
      </c>
      <c r="F28215" s="429">
        <v>24.056612000000001</v>
      </c>
    </row>
    <row r="28216" spans="1:6" x14ac:dyDescent="0.3">
      <c r="A28216" s="336">
        <v>94123</v>
      </c>
      <c r="B28216" s="2" t="s">
        <v>293</v>
      </c>
      <c r="C28216" s="429">
        <v>5.190537</v>
      </c>
      <c r="D28216" s="429">
        <v>3.8913999999999997E-2</v>
      </c>
      <c r="E28216" s="429">
        <v>5.1516229999999998</v>
      </c>
      <c r="F28216" s="429">
        <v>24.056612000000001</v>
      </c>
    </row>
    <row r="28217" spans="1:6" x14ac:dyDescent="0.3">
      <c r="A28217" s="336">
        <v>94124</v>
      </c>
      <c r="B28217" s="2" t="s">
        <v>293</v>
      </c>
      <c r="C28217" s="429">
        <v>5.2889369999999998</v>
      </c>
      <c r="D28217" s="429">
        <v>3.7461000000000001E-2</v>
      </c>
      <c r="E28217" s="429">
        <v>5.2514759999999994</v>
      </c>
      <c r="F28217" s="429">
        <v>24.979863000000002</v>
      </c>
    </row>
    <row r="28218" spans="1:6" x14ac:dyDescent="0.3">
      <c r="A28218" s="336">
        <v>94127</v>
      </c>
      <c r="B28218" s="2" t="s">
        <v>293</v>
      </c>
      <c r="C28218" s="429">
        <v>5.190537</v>
      </c>
      <c r="D28218" s="429">
        <v>3.8913999999999997E-2</v>
      </c>
      <c r="E28218" s="429">
        <v>5.1516229999999998</v>
      </c>
      <c r="F28218" s="429">
        <v>24.056612000000001</v>
      </c>
    </row>
    <row r="28219" spans="1:6" x14ac:dyDescent="0.3">
      <c r="A28219" s="336">
        <v>94128</v>
      </c>
      <c r="B28219" s="2" t="s">
        <v>295</v>
      </c>
      <c r="C28219" s="429">
        <v>5.2703620000000004</v>
      </c>
      <c r="D28219" s="429">
        <v>3.3599999999999998E-4</v>
      </c>
      <c r="E28219" s="429">
        <v>5.2700260000000005</v>
      </c>
      <c r="F28219" s="429">
        <v>24.24348199999999</v>
      </c>
    </row>
    <row r="28220" spans="1:6" x14ac:dyDescent="0.3">
      <c r="A28220" s="336">
        <v>94129</v>
      </c>
      <c r="B28220" s="2" t="s">
        <v>293</v>
      </c>
      <c r="C28220" s="429">
        <v>5.190537</v>
      </c>
      <c r="D28220" s="429">
        <v>3.8913999999999997E-2</v>
      </c>
      <c r="E28220" s="429">
        <v>5.1516229999999998</v>
      </c>
      <c r="F28220" s="429">
        <v>24.056612000000001</v>
      </c>
    </row>
    <row r="28221" spans="1:6" x14ac:dyDescent="0.3">
      <c r="A28221" s="336">
        <v>94130</v>
      </c>
      <c r="B28221" s="2" t="s">
        <v>293</v>
      </c>
      <c r="C28221" s="429">
        <v>5.4189949999999998</v>
      </c>
      <c r="D28221" s="429">
        <v>4.0124E-2</v>
      </c>
      <c r="E28221" s="429">
        <v>5.3788710000000002</v>
      </c>
      <c r="F28221" s="429">
        <v>23.237551999999994</v>
      </c>
    </row>
    <row r="28222" spans="1:6" x14ac:dyDescent="0.3">
      <c r="A28222" s="336">
        <v>94131</v>
      </c>
      <c r="B28222" s="2" t="s">
        <v>293</v>
      </c>
      <c r="C28222" s="429">
        <v>5.190537</v>
      </c>
      <c r="D28222" s="429">
        <v>3.8913999999999997E-2</v>
      </c>
      <c r="E28222" s="429">
        <v>5.1516229999999998</v>
      </c>
      <c r="F28222" s="429">
        <v>24.056612000000001</v>
      </c>
    </row>
    <row r="28223" spans="1:6" x14ac:dyDescent="0.3">
      <c r="A28223" s="336">
        <v>94132</v>
      </c>
      <c r="B28223" s="2" t="s">
        <v>293</v>
      </c>
      <c r="C28223" s="429">
        <v>5.190537</v>
      </c>
      <c r="D28223" s="429">
        <v>3.8913999999999997E-2</v>
      </c>
      <c r="E28223" s="429">
        <v>5.1516229999999998</v>
      </c>
      <c r="F28223" s="429">
        <v>24.056612000000001</v>
      </c>
    </row>
    <row r="28224" spans="1:6" x14ac:dyDescent="0.3">
      <c r="A28224" s="336">
        <v>94133</v>
      </c>
      <c r="B28224" s="2" t="s">
        <v>293</v>
      </c>
      <c r="C28224" s="429">
        <v>5.2705450000000003</v>
      </c>
      <c r="D28224" s="429">
        <v>4.0295999999999998E-2</v>
      </c>
      <c r="E28224" s="429">
        <v>5.2302490000000006</v>
      </c>
      <c r="F28224" s="429">
        <v>22.795706999999997</v>
      </c>
    </row>
    <row r="28225" spans="1:6" x14ac:dyDescent="0.3">
      <c r="A28225" s="336">
        <v>94134</v>
      </c>
      <c r="B28225" s="2" t="s">
        <v>293</v>
      </c>
      <c r="C28225" s="429">
        <v>5.2093720000000001</v>
      </c>
      <c r="D28225" s="429">
        <v>3.9050000000000001E-2</v>
      </c>
      <c r="E28225" s="429">
        <v>5.1703220000000005</v>
      </c>
      <c r="F28225" s="429">
        <v>24.033732999999998</v>
      </c>
    </row>
    <row r="28226" spans="1:6" x14ac:dyDescent="0.3">
      <c r="A28226" s="336">
        <v>94158</v>
      </c>
      <c r="B28226" s="2" t="s">
        <v>293</v>
      </c>
      <c r="C28226" s="429">
        <v>5.3005500000000003</v>
      </c>
      <c r="D28226" s="429">
        <v>3.8580999999999997E-2</v>
      </c>
      <c r="E28226" s="429">
        <v>5.2619690000000006</v>
      </c>
      <c r="F28226" s="429">
        <v>24.185285000000007</v>
      </c>
    </row>
    <row r="28227" spans="1:6" x14ac:dyDescent="0.3">
      <c r="A28227" s="336">
        <v>94301</v>
      </c>
      <c r="B28227" s="2" t="s">
        <v>295</v>
      </c>
      <c r="C28227" s="429">
        <v>5.9956940000000003</v>
      </c>
      <c r="D28227" s="429">
        <v>3.2499999999999999E-4</v>
      </c>
      <c r="E28227" s="429">
        <v>5.9953690000000002</v>
      </c>
      <c r="F28227" s="429">
        <v>30.938786000000011</v>
      </c>
    </row>
    <row r="28228" spans="1:6" x14ac:dyDescent="0.3">
      <c r="A28228" s="336">
        <v>94303</v>
      </c>
      <c r="B28228" s="2" t="s">
        <v>295</v>
      </c>
      <c r="C28228" s="429">
        <v>6.1223359999999998</v>
      </c>
      <c r="D28228" s="429">
        <v>2.8299999999999999E-4</v>
      </c>
      <c r="E28228" s="429">
        <v>6.1220530000000002</v>
      </c>
      <c r="F28228" s="429">
        <v>32.695026999999996</v>
      </c>
    </row>
    <row r="28229" spans="1:6" x14ac:dyDescent="0.3">
      <c r="A28229" s="336">
        <v>94304</v>
      </c>
      <c r="B28229" s="2" t="s">
        <v>295</v>
      </c>
      <c r="C28229" s="429">
        <v>5.8535640000000004</v>
      </c>
      <c r="D28229" s="429">
        <v>4.1599999999999997E-4</v>
      </c>
      <c r="E28229" s="429">
        <v>5.853148</v>
      </c>
      <c r="F28229" s="429">
        <v>28.050333999999996</v>
      </c>
    </row>
    <row r="28230" spans="1:6" x14ac:dyDescent="0.3">
      <c r="A28230" s="336">
        <v>94305</v>
      </c>
      <c r="B28230" s="2" t="s">
        <v>295</v>
      </c>
      <c r="C28230" s="429">
        <v>5.912998</v>
      </c>
      <c r="D28230" s="429">
        <v>3.6600000000000001E-4</v>
      </c>
      <c r="E28230" s="429">
        <v>5.9126320000000003</v>
      </c>
      <c r="F28230" s="429">
        <v>29.557057</v>
      </c>
    </row>
    <row r="28231" spans="1:6" x14ac:dyDescent="0.3">
      <c r="A28231" s="336">
        <v>94306</v>
      </c>
      <c r="B28231" s="2" t="s">
        <v>295</v>
      </c>
      <c r="C28231" s="429">
        <v>6.0539449999999997</v>
      </c>
      <c r="D28231" s="429">
        <v>3.28E-4</v>
      </c>
      <c r="E28231" s="429">
        <v>6.053617</v>
      </c>
      <c r="F28231" s="429">
        <v>31.319892999999993</v>
      </c>
    </row>
    <row r="28232" spans="1:6" x14ac:dyDescent="0.3">
      <c r="A28232" s="336">
        <v>94401</v>
      </c>
      <c r="B28232" s="2" t="s">
        <v>295</v>
      </c>
      <c r="C28232" s="429">
        <v>5.4745749999999997</v>
      </c>
      <c r="D28232" s="429">
        <v>2.9100000000000003E-4</v>
      </c>
      <c r="E28232" s="429">
        <v>5.4742839999999999</v>
      </c>
      <c r="F28232" s="429">
        <v>27.026889000000004</v>
      </c>
    </row>
    <row r="28233" spans="1:6" x14ac:dyDescent="0.3">
      <c r="A28233" s="336">
        <v>94402</v>
      </c>
      <c r="B28233" s="2" t="s">
        <v>293</v>
      </c>
      <c r="C28233" s="429">
        <v>5.4523210000000004</v>
      </c>
      <c r="D28233" s="429">
        <v>3.6377E-2</v>
      </c>
      <c r="E28233" s="429">
        <v>5.4159440000000005</v>
      </c>
      <c r="F28233" s="429">
        <v>25.557362999999992</v>
      </c>
    </row>
    <row r="28234" spans="1:6" x14ac:dyDescent="0.3">
      <c r="A28234" s="336">
        <v>94403</v>
      </c>
      <c r="B28234" s="2" t="s">
        <v>293</v>
      </c>
      <c r="C28234" s="429">
        <v>5.5346909999999996</v>
      </c>
      <c r="D28234" s="429">
        <v>3.4214000000000001E-2</v>
      </c>
      <c r="E28234" s="429">
        <v>5.5004769999999992</v>
      </c>
      <c r="F28234" s="429">
        <v>26.738534999999992</v>
      </c>
    </row>
    <row r="28235" spans="1:6" x14ac:dyDescent="0.3">
      <c r="A28235" s="336">
        <v>94404</v>
      </c>
      <c r="B28235" s="2" t="s">
        <v>293</v>
      </c>
      <c r="C28235" s="429">
        <v>5.6484160000000001</v>
      </c>
      <c r="D28235" s="429">
        <v>2.9614000000000001E-2</v>
      </c>
      <c r="E28235" s="429">
        <v>5.6188020000000005</v>
      </c>
      <c r="F28235" s="429">
        <v>28.901761999999998</v>
      </c>
    </row>
    <row r="28236" spans="1:6" x14ac:dyDescent="0.3">
      <c r="A28236" s="336">
        <v>94501</v>
      </c>
      <c r="B28236" s="2" t="s">
        <v>293</v>
      </c>
      <c r="C28236" s="429">
        <v>5.6671990000000001</v>
      </c>
      <c r="D28236" s="429">
        <v>3.3107999999999999E-2</v>
      </c>
      <c r="E28236" s="429">
        <v>5.6340909999999997</v>
      </c>
      <c r="F28236" s="429">
        <v>28.207018999999995</v>
      </c>
    </row>
    <row r="28237" spans="1:6" x14ac:dyDescent="0.3">
      <c r="A28237" s="336">
        <v>94502</v>
      </c>
      <c r="B28237" s="2" t="s">
        <v>293</v>
      </c>
      <c r="C28237" s="429">
        <v>5.7602250000000002</v>
      </c>
      <c r="D28237" s="429">
        <v>2.9173000000000001E-2</v>
      </c>
      <c r="E28237" s="429">
        <v>5.731052</v>
      </c>
      <c r="F28237" s="429">
        <v>30.265186999999994</v>
      </c>
    </row>
    <row r="28238" spans="1:6" x14ac:dyDescent="0.3">
      <c r="A28238" s="336">
        <v>94503</v>
      </c>
      <c r="B28238" s="2" t="s">
        <v>295</v>
      </c>
      <c r="C28238" s="429">
        <v>6.8868119999999999</v>
      </c>
      <c r="D28238" s="429">
        <v>1.3100000000000001E-4</v>
      </c>
      <c r="E28238" s="429">
        <v>6.8866810000000003</v>
      </c>
      <c r="F28238" s="429">
        <v>27.354097999999997</v>
      </c>
    </row>
    <row r="28239" spans="1:6" x14ac:dyDescent="0.3">
      <c r="A28239" s="336">
        <v>94505</v>
      </c>
      <c r="B28239" s="2" t="s">
        <v>295</v>
      </c>
      <c r="C28239" s="429">
        <v>8.6663390000000007</v>
      </c>
      <c r="D28239" s="429">
        <v>2.1800000000000001E-4</v>
      </c>
      <c r="E28239" s="429">
        <v>8.6661210000000004</v>
      </c>
      <c r="F28239" s="429">
        <v>46.039871000000005</v>
      </c>
    </row>
    <row r="28240" spans="1:6" x14ac:dyDescent="0.3">
      <c r="A28240" s="336">
        <v>94506</v>
      </c>
      <c r="B28240" s="2" t="s">
        <v>295</v>
      </c>
      <c r="C28240" s="429">
        <v>7.2904910000000003</v>
      </c>
      <c r="D28240" s="429">
        <v>3.1700000000000001E-4</v>
      </c>
      <c r="E28240" s="429">
        <v>7.2901740000000004</v>
      </c>
      <c r="F28240" s="429">
        <v>35.063677999999989</v>
      </c>
    </row>
    <row r="28241" spans="1:6" x14ac:dyDescent="0.3">
      <c r="A28241" s="336">
        <v>94507</v>
      </c>
      <c r="B28241" s="2" t="s">
        <v>295</v>
      </c>
      <c r="C28241" s="429">
        <v>6.8544980000000004</v>
      </c>
      <c r="D28241" s="429">
        <v>3.1599999999999998E-4</v>
      </c>
      <c r="E28241" s="429">
        <v>6.8541820000000007</v>
      </c>
      <c r="F28241" s="429">
        <v>32.475960000000001</v>
      </c>
    </row>
    <row r="28242" spans="1:6" x14ac:dyDescent="0.3">
      <c r="A28242" s="336">
        <v>94508</v>
      </c>
      <c r="B28242" s="2" t="s">
        <v>295</v>
      </c>
      <c r="C28242" s="429">
        <v>7.0896030000000003</v>
      </c>
      <c r="D28242" s="429">
        <v>1.44E-4</v>
      </c>
      <c r="E28242" s="429">
        <v>7.0894590000000006</v>
      </c>
      <c r="F28242" s="429">
        <v>19.242434999999997</v>
      </c>
    </row>
    <row r="28243" spans="1:6" x14ac:dyDescent="0.3">
      <c r="A28243" s="336">
        <v>94509</v>
      </c>
      <c r="B28243" s="2" t="s">
        <v>295</v>
      </c>
      <c r="C28243" s="429">
        <v>8.0241790000000002</v>
      </c>
      <c r="D28243" s="429">
        <v>2.2599999999999999E-4</v>
      </c>
      <c r="E28243" s="429">
        <v>8.0239530000000006</v>
      </c>
      <c r="F28243" s="429">
        <v>40.463081000000003</v>
      </c>
    </row>
    <row r="28244" spans="1:6" x14ac:dyDescent="0.3">
      <c r="A28244" s="336">
        <v>94510</v>
      </c>
      <c r="B28244" s="2" t="s">
        <v>295</v>
      </c>
      <c r="C28244" s="429">
        <v>6.9546580000000002</v>
      </c>
      <c r="D28244" s="429">
        <v>1.4999999999999999E-4</v>
      </c>
      <c r="E28244" s="429">
        <v>6.9545080000000006</v>
      </c>
      <c r="F28244" s="429">
        <v>31.71007899999999</v>
      </c>
    </row>
    <row r="28245" spans="1:6" x14ac:dyDescent="0.3">
      <c r="A28245" s="336">
        <v>94512</v>
      </c>
      <c r="B28245" s="2" t="s">
        <v>295</v>
      </c>
      <c r="C28245" s="429">
        <v>8.2585630000000005</v>
      </c>
      <c r="D28245" s="429">
        <v>1.3799999999999999E-4</v>
      </c>
      <c r="E28245" s="429">
        <v>8.2584250000000008</v>
      </c>
      <c r="F28245" s="429">
        <v>41.85790999999999</v>
      </c>
    </row>
    <row r="28246" spans="1:6" x14ac:dyDescent="0.3">
      <c r="A28246" s="336">
        <v>94513</v>
      </c>
      <c r="B28246" s="2" t="s">
        <v>295</v>
      </c>
      <c r="C28246" s="429">
        <v>8.231268</v>
      </c>
      <c r="D28246" s="429">
        <v>2.4399999999999999E-4</v>
      </c>
      <c r="E28246" s="429">
        <v>8.2310239999999997</v>
      </c>
      <c r="F28246" s="429">
        <v>42.300567000000001</v>
      </c>
    </row>
    <row r="28247" spans="1:6" x14ac:dyDescent="0.3">
      <c r="A28247" s="336">
        <v>94514</v>
      </c>
      <c r="B28247" s="2" t="s">
        <v>295</v>
      </c>
      <c r="C28247" s="429">
        <v>8.3844150000000006</v>
      </c>
      <c r="D28247" s="429">
        <v>2.5999999999999998E-4</v>
      </c>
      <c r="E28247" s="429">
        <v>8.3841549999999998</v>
      </c>
      <c r="F28247" s="429">
        <v>43.302332999999997</v>
      </c>
    </row>
    <row r="28248" spans="1:6" x14ac:dyDescent="0.3">
      <c r="A28248" s="336">
        <v>94515</v>
      </c>
      <c r="B28248" s="2" t="s">
        <v>295</v>
      </c>
      <c r="C28248" s="429">
        <v>6.8642450000000004</v>
      </c>
      <c r="D28248" s="429">
        <v>1.6799999999999999E-4</v>
      </c>
      <c r="E28248" s="429">
        <v>6.864077</v>
      </c>
      <c r="F28248" s="429">
        <v>16.133265000000002</v>
      </c>
    </row>
    <row r="28249" spans="1:6" x14ac:dyDescent="0.3">
      <c r="A28249" s="336">
        <v>94517</v>
      </c>
      <c r="B28249" s="2" t="s">
        <v>295</v>
      </c>
      <c r="C28249" s="429">
        <v>7.4142190000000001</v>
      </c>
      <c r="D28249" s="429">
        <v>3.1700000000000001E-4</v>
      </c>
      <c r="E28249" s="429">
        <v>7.4139020000000002</v>
      </c>
      <c r="F28249" s="429">
        <v>34.859029000000007</v>
      </c>
    </row>
    <row r="28250" spans="1:6" x14ac:dyDescent="0.3">
      <c r="A28250" s="336">
        <v>94518</v>
      </c>
      <c r="B28250" s="2" t="s">
        <v>295</v>
      </c>
      <c r="C28250" s="429">
        <v>6.9573749999999999</v>
      </c>
      <c r="D28250" s="429">
        <v>2.6699999999999998E-4</v>
      </c>
      <c r="E28250" s="429">
        <v>6.9571079999999998</v>
      </c>
      <c r="F28250" s="429">
        <v>32.794092999999997</v>
      </c>
    </row>
    <row r="28251" spans="1:6" x14ac:dyDescent="0.3">
      <c r="A28251" s="336">
        <v>94519</v>
      </c>
      <c r="B28251" s="2" t="s">
        <v>295</v>
      </c>
      <c r="C28251" s="429">
        <v>7.1481110000000001</v>
      </c>
      <c r="D28251" s="429">
        <v>2.3499999999999999E-4</v>
      </c>
      <c r="E28251" s="429">
        <v>7.1478760000000001</v>
      </c>
      <c r="F28251" s="429">
        <v>34.057170000000006</v>
      </c>
    </row>
    <row r="28252" spans="1:6" x14ac:dyDescent="0.3">
      <c r="A28252" s="336">
        <v>94520</v>
      </c>
      <c r="B28252" s="2" t="s">
        <v>295</v>
      </c>
      <c r="C28252" s="429">
        <v>7.092695</v>
      </c>
      <c r="D28252" s="429">
        <v>1.9799999999999999E-4</v>
      </c>
      <c r="E28252" s="429">
        <v>7.0924969999999998</v>
      </c>
      <c r="F28252" s="429">
        <v>34.009909000000007</v>
      </c>
    </row>
    <row r="28253" spans="1:6" x14ac:dyDescent="0.3">
      <c r="A28253" s="336">
        <v>94521</v>
      </c>
      <c r="B28253" s="2" t="s">
        <v>295</v>
      </c>
      <c r="C28253" s="429">
        <v>7.3006320000000002</v>
      </c>
      <c r="D28253" s="429">
        <v>2.6600000000000001E-4</v>
      </c>
      <c r="E28253" s="429">
        <v>7.3003660000000004</v>
      </c>
      <c r="F28253" s="429">
        <v>34.430368999999999</v>
      </c>
    </row>
    <row r="28254" spans="1:6" x14ac:dyDescent="0.3">
      <c r="A28254" s="336">
        <v>94523</v>
      </c>
      <c r="B28254" s="2" t="s">
        <v>295</v>
      </c>
      <c r="C28254" s="429">
        <v>6.74315</v>
      </c>
      <c r="D28254" s="429">
        <v>2.4600000000000002E-4</v>
      </c>
      <c r="E28254" s="429">
        <v>6.7429040000000002</v>
      </c>
      <c r="F28254" s="429">
        <v>32.066932999999992</v>
      </c>
    </row>
    <row r="28255" spans="1:6" x14ac:dyDescent="0.3">
      <c r="A28255" s="336">
        <v>94525</v>
      </c>
      <c r="B28255" s="2" t="s">
        <v>295</v>
      </c>
      <c r="C28255" s="429">
        <v>6.3977079999999997</v>
      </c>
      <c r="D28255" s="429">
        <v>1.9000000000000001E-4</v>
      </c>
      <c r="E28255" s="429">
        <v>6.3975179999999998</v>
      </c>
      <c r="F28255" s="429">
        <v>26.853157000000003</v>
      </c>
    </row>
    <row r="28256" spans="1:6" x14ac:dyDescent="0.3">
      <c r="A28256" s="336">
        <v>94526</v>
      </c>
      <c r="B28256" s="2" t="s">
        <v>295</v>
      </c>
      <c r="C28256" s="429">
        <v>6.897691</v>
      </c>
      <c r="D28256" s="429">
        <v>3.21E-4</v>
      </c>
      <c r="E28256" s="429">
        <v>6.8973700000000004</v>
      </c>
      <c r="F28256" s="429">
        <v>33.122540000000001</v>
      </c>
    </row>
    <row r="28257" spans="1:6" x14ac:dyDescent="0.3">
      <c r="A28257" s="336">
        <v>94528</v>
      </c>
      <c r="B28257" s="2" t="s">
        <v>295</v>
      </c>
      <c r="C28257" s="429">
        <v>7.0555399999999997</v>
      </c>
      <c r="D28257" s="429">
        <v>3.2400000000000001E-4</v>
      </c>
      <c r="E28257" s="429">
        <v>7.0552159999999997</v>
      </c>
      <c r="F28257" s="429">
        <v>33.327242999999996</v>
      </c>
    </row>
    <row r="28258" spans="1:6" x14ac:dyDescent="0.3">
      <c r="A28258" s="336">
        <v>94530</v>
      </c>
      <c r="B28258" s="2" t="s">
        <v>295</v>
      </c>
      <c r="C28258" s="429">
        <v>5.7432610000000004</v>
      </c>
      <c r="D28258" s="429">
        <v>2.9799999999999998E-4</v>
      </c>
      <c r="E28258" s="429">
        <v>5.7429630000000005</v>
      </c>
      <c r="F28258" s="429">
        <v>22.704585999999992</v>
      </c>
    </row>
    <row r="28259" spans="1:6" x14ac:dyDescent="0.3">
      <c r="A28259" s="336">
        <v>94531</v>
      </c>
      <c r="B28259" s="2" t="s">
        <v>295</v>
      </c>
      <c r="C28259" s="429">
        <v>8.0719440000000002</v>
      </c>
      <c r="D28259" s="429">
        <v>2.41E-4</v>
      </c>
      <c r="E28259" s="429">
        <v>8.0717029999999994</v>
      </c>
      <c r="F28259" s="429">
        <v>41.075051999999999</v>
      </c>
    </row>
    <row r="28260" spans="1:6" x14ac:dyDescent="0.3">
      <c r="A28260" s="336">
        <v>94533</v>
      </c>
      <c r="B28260" s="2" t="s">
        <v>295</v>
      </c>
      <c r="C28260" s="429">
        <v>8.0259689999999999</v>
      </c>
      <c r="D28260" s="429">
        <v>1.02E-4</v>
      </c>
      <c r="E28260" s="429">
        <v>8.0258669999999999</v>
      </c>
      <c r="F28260" s="429">
        <v>35.231715999999992</v>
      </c>
    </row>
    <row r="28261" spans="1:6" x14ac:dyDescent="0.3">
      <c r="A28261" s="336">
        <v>94534</v>
      </c>
      <c r="B28261" s="2" t="s">
        <v>295</v>
      </c>
      <c r="C28261" s="429">
        <v>7.4606209999999997</v>
      </c>
      <c r="D28261" s="429">
        <v>1.2E-4</v>
      </c>
      <c r="E28261" s="429">
        <v>7.4605009999999998</v>
      </c>
      <c r="F28261" s="429">
        <v>31.162415000000006</v>
      </c>
    </row>
    <row r="28262" spans="1:6" x14ac:dyDescent="0.3">
      <c r="A28262" s="336">
        <v>94535</v>
      </c>
      <c r="B28262" s="2" t="s">
        <v>295</v>
      </c>
      <c r="C28262" s="429">
        <v>8.3248470000000001</v>
      </c>
      <c r="D28262" s="429">
        <v>9.2E-5</v>
      </c>
      <c r="E28262" s="429">
        <v>8.3247549999999997</v>
      </c>
      <c r="F28262" s="429">
        <v>38.615840000000006</v>
      </c>
    </row>
    <row r="28263" spans="1:6" x14ac:dyDescent="0.3">
      <c r="A28263" s="336">
        <v>94536</v>
      </c>
      <c r="B28263" s="2" t="s">
        <v>295</v>
      </c>
      <c r="C28263" s="429">
        <v>6.7148580000000004</v>
      </c>
      <c r="D28263" s="429">
        <v>2.6800000000000001E-4</v>
      </c>
      <c r="E28263" s="429">
        <v>6.7145900000000003</v>
      </c>
      <c r="F28263" s="429">
        <v>35.637893999999989</v>
      </c>
    </row>
    <row r="28264" spans="1:6" x14ac:dyDescent="0.3">
      <c r="A28264" s="336">
        <v>94538</v>
      </c>
      <c r="B28264" s="2" t="s">
        <v>295</v>
      </c>
      <c r="C28264" s="429">
        <v>6.6623919999999996</v>
      </c>
      <c r="D28264" s="429">
        <v>2.5799999999999998E-4</v>
      </c>
      <c r="E28264" s="429">
        <v>6.662134</v>
      </c>
      <c r="F28264" s="429">
        <v>35.976694999999999</v>
      </c>
    </row>
    <row r="28265" spans="1:6" x14ac:dyDescent="0.3">
      <c r="A28265" s="336">
        <v>94539</v>
      </c>
      <c r="B28265" s="2" t="s">
        <v>295</v>
      </c>
      <c r="C28265" s="429">
        <v>6.8965949999999996</v>
      </c>
      <c r="D28265" s="429">
        <v>3.0299999999999999E-4</v>
      </c>
      <c r="E28265" s="429">
        <v>6.8962919999999999</v>
      </c>
      <c r="F28265" s="429">
        <v>35.706251999999999</v>
      </c>
    </row>
    <row r="28266" spans="1:6" x14ac:dyDescent="0.3">
      <c r="A28266" s="336">
        <v>94541</v>
      </c>
      <c r="B28266" s="2" t="s">
        <v>295</v>
      </c>
      <c r="C28266" s="429">
        <v>6.3622030000000001</v>
      </c>
      <c r="D28266" s="429">
        <v>2.8299999999999999E-4</v>
      </c>
      <c r="E28266" s="429">
        <v>6.3619200000000005</v>
      </c>
      <c r="F28266" s="429">
        <v>33.187351000000007</v>
      </c>
    </row>
    <row r="28267" spans="1:6" x14ac:dyDescent="0.3">
      <c r="A28267" s="336">
        <v>94542</v>
      </c>
      <c r="B28267" s="2" t="s">
        <v>295</v>
      </c>
      <c r="C28267" s="429">
        <v>6.5843299999999996</v>
      </c>
      <c r="D28267" s="429">
        <v>2.8400000000000002E-4</v>
      </c>
      <c r="E28267" s="429">
        <v>6.5840459999999998</v>
      </c>
      <c r="F28267" s="429">
        <v>34.302404000000003</v>
      </c>
    </row>
    <row r="28268" spans="1:6" x14ac:dyDescent="0.3">
      <c r="A28268" s="336">
        <v>94544</v>
      </c>
      <c r="B28268" s="2" t="s">
        <v>295</v>
      </c>
      <c r="C28268" s="429">
        <v>6.4809869999999998</v>
      </c>
      <c r="D28268" s="429">
        <v>2.63E-4</v>
      </c>
      <c r="E28268" s="429">
        <v>6.4807239999999995</v>
      </c>
      <c r="F28268" s="429">
        <v>34.621307000000009</v>
      </c>
    </row>
    <row r="28269" spans="1:6" x14ac:dyDescent="0.3">
      <c r="A28269" s="336">
        <v>94545</v>
      </c>
      <c r="B28269" s="2" t="s">
        <v>295</v>
      </c>
      <c r="C28269" s="429">
        <v>6.2266260000000004</v>
      </c>
      <c r="D28269" s="429">
        <v>2.42E-4</v>
      </c>
      <c r="E28269" s="429">
        <v>6.2263840000000004</v>
      </c>
      <c r="F28269" s="429">
        <v>33.686671000000004</v>
      </c>
    </row>
    <row r="28270" spans="1:6" x14ac:dyDescent="0.3">
      <c r="A28270" s="336">
        <v>94546</v>
      </c>
      <c r="B28270" s="2" t="s">
        <v>295</v>
      </c>
      <c r="C28270" s="429">
        <v>6.3357789999999996</v>
      </c>
      <c r="D28270" s="429">
        <v>3.2000000000000003E-4</v>
      </c>
      <c r="E28270" s="429">
        <v>6.3354589999999993</v>
      </c>
      <c r="F28270" s="429">
        <v>31.357027000000002</v>
      </c>
    </row>
    <row r="28271" spans="1:6" x14ac:dyDescent="0.3">
      <c r="A28271" s="336">
        <v>94547</v>
      </c>
      <c r="B28271" s="2" t="s">
        <v>295</v>
      </c>
      <c r="C28271" s="429">
        <v>6.1193679999999997</v>
      </c>
      <c r="D28271" s="429">
        <v>2.32E-4</v>
      </c>
      <c r="E28271" s="429">
        <v>6.1191360000000001</v>
      </c>
      <c r="F28271" s="429">
        <v>24.747058999999982</v>
      </c>
    </row>
    <row r="28272" spans="1:6" x14ac:dyDescent="0.3">
      <c r="A28272" s="336">
        <v>94548</v>
      </c>
      <c r="B28272" s="2" t="s">
        <v>295</v>
      </c>
      <c r="C28272" s="429">
        <v>8.6163900000000009</v>
      </c>
      <c r="D28272" s="429">
        <v>2.02E-4</v>
      </c>
      <c r="E28272" s="429">
        <v>8.6161880000000011</v>
      </c>
      <c r="F28272" s="429">
        <v>45.349655000000006</v>
      </c>
    </row>
    <row r="28273" spans="1:6" x14ac:dyDescent="0.3">
      <c r="A28273" s="336">
        <v>94549</v>
      </c>
      <c r="B28273" s="2" t="s">
        <v>295</v>
      </c>
      <c r="C28273" s="429">
        <v>6.429144</v>
      </c>
      <c r="D28273" s="429">
        <v>2.8699999999999998E-4</v>
      </c>
      <c r="E28273" s="429">
        <v>6.4288569999999998</v>
      </c>
      <c r="F28273" s="429">
        <v>30.024992000000001</v>
      </c>
    </row>
    <row r="28274" spans="1:6" x14ac:dyDescent="0.3">
      <c r="A28274" s="336">
        <v>94550</v>
      </c>
      <c r="B28274" s="2" t="s">
        <v>295</v>
      </c>
      <c r="C28274" s="429">
        <v>7.314457</v>
      </c>
      <c r="D28274" s="429">
        <v>6.3699999999999998E-4</v>
      </c>
      <c r="E28274" s="429">
        <v>7.3138199999999998</v>
      </c>
      <c r="F28274" s="429">
        <v>29.357577000000003</v>
      </c>
    </row>
    <row r="28275" spans="1:6" x14ac:dyDescent="0.3">
      <c r="A28275" s="336">
        <v>94551</v>
      </c>
      <c r="B28275" s="2" t="s">
        <v>295</v>
      </c>
      <c r="C28275" s="429">
        <v>7.7309780000000003</v>
      </c>
      <c r="D28275" s="429">
        <v>3.1500000000000001E-4</v>
      </c>
      <c r="E28275" s="429">
        <v>7.7306630000000007</v>
      </c>
      <c r="F28275" s="429">
        <v>37.885108999999993</v>
      </c>
    </row>
    <row r="28276" spans="1:6" x14ac:dyDescent="0.3">
      <c r="A28276" s="336">
        <v>94552</v>
      </c>
      <c r="B28276" s="2" t="s">
        <v>295</v>
      </c>
      <c r="C28276" s="429">
        <v>6.7177069999999999</v>
      </c>
      <c r="D28276" s="429">
        <v>3.1399999999999999E-4</v>
      </c>
      <c r="E28276" s="429">
        <v>6.7173929999999995</v>
      </c>
      <c r="F28276" s="429">
        <v>33.671490000000006</v>
      </c>
    </row>
    <row r="28277" spans="1:6" x14ac:dyDescent="0.3">
      <c r="A28277" s="336">
        <v>94553</v>
      </c>
      <c r="B28277" s="2" t="s">
        <v>295</v>
      </c>
      <c r="C28277" s="429">
        <v>6.4260299999999999</v>
      </c>
      <c r="D28277" s="429">
        <v>2.43E-4</v>
      </c>
      <c r="E28277" s="429">
        <v>6.4257869999999997</v>
      </c>
      <c r="F28277" s="429">
        <v>28.573965000000005</v>
      </c>
    </row>
    <row r="28278" spans="1:6" x14ac:dyDescent="0.3">
      <c r="A28278" s="336">
        <v>94555</v>
      </c>
      <c r="B28278" s="2" t="s">
        <v>295</v>
      </c>
      <c r="C28278" s="429">
        <v>6.3643749999999999</v>
      </c>
      <c r="D28278" s="429">
        <v>2.2699999999999999E-4</v>
      </c>
      <c r="E28278" s="429">
        <v>6.3641480000000001</v>
      </c>
      <c r="F28278" s="429">
        <v>35.318250000000006</v>
      </c>
    </row>
    <row r="28279" spans="1:6" x14ac:dyDescent="0.3">
      <c r="A28279" s="336">
        <v>94556</v>
      </c>
      <c r="B28279" s="2" t="s">
        <v>295</v>
      </c>
      <c r="C28279" s="429">
        <v>6.3565779999999998</v>
      </c>
      <c r="D28279" s="429">
        <v>3.0499999999999999E-4</v>
      </c>
      <c r="E28279" s="429">
        <v>6.3562729999999998</v>
      </c>
      <c r="F28279" s="429">
        <v>30.523061000000002</v>
      </c>
    </row>
    <row r="28280" spans="1:6" x14ac:dyDescent="0.3">
      <c r="A28280" s="336">
        <v>94558</v>
      </c>
      <c r="B28280" s="2" t="s">
        <v>295</v>
      </c>
      <c r="C28280" s="429">
        <v>7.3971410000000004</v>
      </c>
      <c r="D28280" s="429">
        <v>1.3200000000000001E-4</v>
      </c>
      <c r="E28280" s="429">
        <v>7.3970090000000006</v>
      </c>
      <c r="F28280" s="429">
        <v>23.729261000000001</v>
      </c>
    </row>
    <row r="28281" spans="1:6" x14ac:dyDescent="0.3">
      <c r="A28281" s="336">
        <v>94559</v>
      </c>
      <c r="B28281" s="2" t="s">
        <v>295</v>
      </c>
      <c r="C28281" s="429">
        <v>6.7014120000000004</v>
      </c>
      <c r="D28281" s="429">
        <v>1.2E-4</v>
      </c>
      <c r="E28281" s="429">
        <v>6.7012920000000005</v>
      </c>
      <c r="F28281" s="429">
        <v>24.094498999999999</v>
      </c>
    </row>
    <row r="28282" spans="1:6" x14ac:dyDescent="0.3">
      <c r="A28282" s="336">
        <v>94560</v>
      </c>
      <c r="B28282" s="2" t="s">
        <v>295</v>
      </c>
      <c r="C28282" s="429">
        <v>6.4546900000000003</v>
      </c>
      <c r="D28282" s="429">
        <v>2.3900000000000001E-4</v>
      </c>
      <c r="E28282" s="429">
        <v>6.4544510000000006</v>
      </c>
      <c r="F28282" s="429">
        <v>35.513431000000004</v>
      </c>
    </row>
    <row r="28283" spans="1:6" x14ac:dyDescent="0.3">
      <c r="A28283" s="336">
        <v>94561</v>
      </c>
      <c r="B28283" s="2" t="s">
        <v>295</v>
      </c>
      <c r="C28283" s="429">
        <v>8.6559840000000001</v>
      </c>
      <c r="D28283" s="429">
        <v>1.9100000000000001E-4</v>
      </c>
      <c r="E28283" s="429">
        <v>8.655793000000001</v>
      </c>
      <c r="F28283" s="429">
        <v>45.051533999999997</v>
      </c>
    </row>
    <row r="28284" spans="1:6" x14ac:dyDescent="0.3">
      <c r="A28284" s="336">
        <v>94563</v>
      </c>
      <c r="B28284" s="2" t="s">
        <v>295</v>
      </c>
      <c r="C28284" s="429">
        <v>6.0726699999999996</v>
      </c>
      <c r="D28284" s="429">
        <v>2.9999999999999997E-4</v>
      </c>
      <c r="E28284" s="429">
        <v>6.0723699999999994</v>
      </c>
      <c r="F28284" s="429">
        <v>27.726305000000004</v>
      </c>
    </row>
    <row r="28285" spans="1:6" x14ac:dyDescent="0.3">
      <c r="A28285" s="336">
        <v>94564</v>
      </c>
      <c r="B28285" s="2" t="s">
        <v>295</v>
      </c>
      <c r="C28285" s="429">
        <v>6.0151029999999999</v>
      </c>
      <c r="D28285" s="429">
        <v>2.3699999999999999E-4</v>
      </c>
      <c r="E28285" s="429">
        <v>6.0148659999999996</v>
      </c>
      <c r="F28285" s="429">
        <v>23.783003000000004</v>
      </c>
    </row>
    <row r="28286" spans="1:6" x14ac:dyDescent="0.3">
      <c r="A28286" s="336">
        <v>94565</v>
      </c>
      <c r="B28286" s="2" t="s">
        <v>295</v>
      </c>
      <c r="C28286" s="429">
        <v>7.6471</v>
      </c>
      <c r="D28286" s="429">
        <v>2.1499999999999999E-4</v>
      </c>
      <c r="E28286" s="429">
        <v>7.6468850000000002</v>
      </c>
      <c r="F28286" s="429">
        <v>37.503202999999999</v>
      </c>
    </row>
    <row r="28287" spans="1:6" x14ac:dyDescent="0.3">
      <c r="A28287" s="336">
        <v>94566</v>
      </c>
      <c r="B28287" s="2" t="s">
        <v>295</v>
      </c>
      <c r="C28287" s="429">
        <v>7.2464839999999997</v>
      </c>
      <c r="D28287" s="429">
        <v>3.5E-4</v>
      </c>
      <c r="E28287" s="429">
        <v>7.2461339999999996</v>
      </c>
      <c r="F28287" s="429">
        <v>35.303941999999992</v>
      </c>
    </row>
    <row r="28288" spans="1:6" x14ac:dyDescent="0.3">
      <c r="A28288" s="336">
        <v>94567</v>
      </c>
      <c r="B28288" s="2" t="s">
        <v>295</v>
      </c>
      <c r="C28288" s="429">
        <v>7.2586659999999998</v>
      </c>
      <c r="D28288" s="429">
        <v>1.45E-4</v>
      </c>
      <c r="E28288" s="429">
        <v>7.258521</v>
      </c>
      <c r="F28288" s="429">
        <v>19.799741999999998</v>
      </c>
    </row>
    <row r="28289" spans="1:6" x14ac:dyDescent="0.3">
      <c r="A28289" s="336">
        <v>94568</v>
      </c>
      <c r="B28289" s="2" t="s">
        <v>295</v>
      </c>
      <c r="C28289" s="429">
        <v>7.1859739999999999</v>
      </c>
      <c r="D28289" s="429">
        <v>3.1100000000000002E-4</v>
      </c>
      <c r="E28289" s="429">
        <v>7.1856629999999999</v>
      </c>
      <c r="F28289" s="429">
        <v>35.716094999999996</v>
      </c>
    </row>
    <row r="28290" spans="1:6" x14ac:dyDescent="0.3">
      <c r="A28290" s="336">
        <v>94569</v>
      </c>
      <c r="B28290" s="2" t="s">
        <v>295</v>
      </c>
      <c r="C28290" s="429">
        <v>6.5393970000000001</v>
      </c>
      <c r="D28290" s="429">
        <v>1.8599999999999999E-4</v>
      </c>
      <c r="E28290" s="429">
        <v>6.5392109999999999</v>
      </c>
      <c r="F28290" s="429">
        <v>28.457913000000008</v>
      </c>
    </row>
    <row r="28291" spans="1:6" x14ac:dyDescent="0.3">
      <c r="A28291" s="336">
        <v>94571</v>
      </c>
      <c r="B28291" s="2" t="s">
        <v>295</v>
      </c>
      <c r="C28291" s="429">
        <v>8.6015149999999991</v>
      </c>
      <c r="D28291" s="429">
        <v>1.34E-4</v>
      </c>
      <c r="E28291" s="429">
        <v>8.6013809999999999</v>
      </c>
      <c r="F28291" s="429">
        <v>43.042908000000011</v>
      </c>
    </row>
    <row r="28292" spans="1:6" x14ac:dyDescent="0.3">
      <c r="A28292" s="336">
        <v>94572</v>
      </c>
      <c r="B28292" s="2" t="s">
        <v>295</v>
      </c>
      <c r="C28292" s="429">
        <v>6.2458320000000001</v>
      </c>
      <c r="D28292" s="429">
        <v>2.12E-4</v>
      </c>
      <c r="E28292" s="429">
        <v>6.2456199999999997</v>
      </c>
      <c r="F28292" s="429">
        <v>25.666727000000002</v>
      </c>
    </row>
    <row r="28293" spans="1:6" x14ac:dyDescent="0.3">
      <c r="A28293" s="336">
        <v>94574</v>
      </c>
      <c r="B28293" s="2" t="s">
        <v>295</v>
      </c>
      <c r="C28293" s="429">
        <v>7.1361179999999997</v>
      </c>
      <c r="D28293" s="429">
        <v>1.3899999999999999E-4</v>
      </c>
      <c r="E28293" s="429">
        <v>7.1359789999999998</v>
      </c>
      <c r="F28293" s="429">
        <v>20.368143999999994</v>
      </c>
    </row>
    <row r="28294" spans="1:6" x14ac:dyDescent="0.3">
      <c r="A28294" s="336">
        <v>94576</v>
      </c>
      <c r="B28294" s="2" t="s">
        <v>295</v>
      </c>
      <c r="C28294" s="429">
        <v>6.9784199999999998</v>
      </c>
      <c r="D28294" s="429">
        <v>1.4799999999999999E-4</v>
      </c>
      <c r="E28294" s="429">
        <v>6.9782719999999996</v>
      </c>
      <c r="F28294" s="429">
        <v>18.513712999999999</v>
      </c>
    </row>
    <row r="28295" spans="1:6" x14ac:dyDescent="0.3">
      <c r="A28295" s="336">
        <v>94577</v>
      </c>
      <c r="B28295" s="2" t="s">
        <v>295</v>
      </c>
      <c r="C28295" s="429">
        <v>6.0220729999999998</v>
      </c>
      <c r="D28295" s="429">
        <v>2.7E-4</v>
      </c>
      <c r="E28295" s="429">
        <v>6.0218029999999994</v>
      </c>
      <c r="F28295" s="429">
        <v>31.167240999999997</v>
      </c>
    </row>
    <row r="28296" spans="1:6" x14ac:dyDescent="0.3">
      <c r="A28296" s="336">
        <v>94578</v>
      </c>
      <c r="B28296" s="2" t="s">
        <v>295</v>
      </c>
      <c r="C28296" s="429">
        <v>6.187163</v>
      </c>
      <c r="D28296" s="429">
        <v>2.8800000000000001E-4</v>
      </c>
      <c r="E28296" s="429">
        <v>6.1868749999999997</v>
      </c>
      <c r="F28296" s="429">
        <v>31.803280999999998</v>
      </c>
    </row>
    <row r="28297" spans="1:6" x14ac:dyDescent="0.3">
      <c r="A28297" s="336">
        <v>94579</v>
      </c>
      <c r="B28297" s="2" t="s">
        <v>295</v>
      </c>
      <c r="C28297" s="429">
        <v>6.0573410000000001</v>
      </c>
      <c r="D28297" s="429">
        <v>2.5900000000000001E-4</v>
      </c>
      <c r="E28297" s="429">
        <v>6.0570820000000003</v>
      </c>
      <c r="F28297" s="429">
        <v>31.797245000000007</v>
      </c>
    </row>
    <row r="28298" spans="1:6" x14ac:dyDescent="0.3">
      <c r="A28298" s="336">
        <v>94580</v>
      </c>
      <c r="B28298" s="2" t="s">
        <v>295</v>
      </c>
      <c r="C28298" s="429">
        <v>6.148542</v>
      </c>
      <c r="D28298" s="429">
        <v>2.6499999999999999E-4</v>
      </c>
      <c r="E28298" s="429">
        <v>6.1482770000000002</v>
      </c>
      <c r="F28298" s="429">
        <v>32.302852999999999</v>
      </c>
    </row>
    <row r="28299" spans="1:6" x14ac:dyDescent="0.3">
      <c r="A28299" s="336">
        <v>94582</v>
      </c>
      <c r="B28299" s="2" t="s">
        <v>295</v>
      </c>
      <c r="C28299" s="429">
        <v>7.2213710000000004</v>
      </c>
      <c r="D28299" s="429">
        <v>3.1100000000000002E-4</v>
      </c>
      <c r="E28299" s="429">
        <v>7.2210600000000005</v>
      </c>
      <c r="F28299" s="429">
        <v>35.510610000000007</v>
      </c>
    </row>
    <row r="28300" spans="1:6" x14ac:dyDescent="0.3">
      <c r="A28300" s="336">
        <v>94583</v>
      </c>
      <c r="B28300" s="2" t="s">
        <v>295</v>
      </c>
      <c r="C28300" s="429">
        <v>6.8565370000000003</v>
      </c>
      <c r="D28300" s="429">
        <v>3.2000000000000003E-4</v>
      </c>
      <c r="E28300" s="429">
        <v>6.856217</v>
      </c>
      <c r="F28300" s="429">
        <v>33.641087999999996</v>
      </c>
    </row>
    <row r="28301" spans="1:6" x14ac:dyDescent="0.3">
      <c r="A28301" s="336">
        <v>94585</v>
      </c>
      <c r="B28301" s="2" t="s">
        <v>295</v>
      </c>
      <c r="C28301" s="429">
        <v>7.876487</v>
      </c>
      <c r="D28301" s="429">
        <v>1.2400000000000001E-4</v>
      </c>
      <c r="E28301" s="429">
        <v>7.8763630000000004</v>
      </c>
      <c r="F28301" s="429">
        <v>38.159568999999991</v>
      </c>
    </row>
    <row r="28302" spans="1:6" x14ac:dyDescent="0.3">
      <c r="A28302" s="336">
        <v>94586</v>
      </c>
      <c r="B28302" s="2" t="s">
        <v>295</v>
      </c>
      <c r="C28302" s="429">
        <v>7.0408220000000004</v>
      </c>
      <c r="D28302" s="429">
        <v>3.6400000000000001E-4</v>
      </c>
      <c r="E28302" s="429">
        <v>7.0404580000000001</v>
      </c>
      <c r="F28302" s="429">
        <v>34.54018700000001</v>
      </c>
    </row>
    <row r="28303" spans="1:6" x14ac:dyDescent="0.3">
      <c r="A28303" s="336">
        <v>94587</v>
      </c>
      <c r="B28303" s="2" t="s">
        <v>295</v>
      </c>
      <c r="C28303" s="429">
        <v>6.5208909999999998</v>
      </c>
      <c r="D28303" s="429">
        <v>2.4800000000000001E-4</v>
      </c>
      <c r="E28303" s="429">
        <v>6.5206429999999997</v>
      </c>
      <c r="F28303" s="429">
        <v>35.190173999999999</v>
      </c>
    </row>
    <row r="28304" spans="1:6" x14ac:dyDescent="0.3">
      <c r="A28304" s="336">
        <v>94588</v>
      </c>
      <c r="B28304" s="2" t="s">
        <v>295</v>
      </c>
      <c r="C28304" s="429">
        <v>7.1880829999999998</v>
      </c>
      <c r="D28304" s="429">
        <v>3.1500000000000001E-4</v>
      </c>
      <c r="E28304" s="429">
        <v>7.1877680000000002</v>
      </c>
      <c r="F28304" s="429">
        <v>35.737202999999994</v>
      </c>
    </row>
    <row r="28305" spans="1:6" x14ac:dyDescent="0.3">
      <c r="A28305" s="336">
        <v>94589</v>
      </c>
      <c r="B28305" s="2" t="s">
        <v>295</v>
      </c>
      <c r="C28305" s="429">
        <v>6.6088979999999999</v>
      </c>
      <c r="D28305" s="429">
        <v>1.46E-4</v>
      </c>
      <c r="E28305" s="429">
        <v>6.608752</v>
      </c>
      <c r="F28305" s="429">
        <v>26.321840999999996</v>
      </c>
    </row>
    <row r="28306" spans="1:6" x14ac:dyDescent="0.3">
      <c r="A28306" s="336">
        <v>94590</v>
      </c>
      <c r="B28306" s="2" t="s">
        <v>295</v>
      </c>
      <c r="C28306" s="429">
        <v>6.4726660000000003</v>
      </c>
      <c r="D28306" s="429">
        <v>1.5799999999999999E-4</v>
      </c>
      <c r="E28306" s="429">
        <v>6.4725080000000004</v>
      </c>
      <c r="F28306" s="429">
        <v>26.290489999999998</v>
      </c>
    </row>
    <row r="28307" spans="1:6" x14ac:dyDescent="0.3">
      <c r="A28307" s="336">
        <v>94591</v>
      </c>
      <c r="B28307" s="2" t="s">
        <v>295</v>
      </c>
      <c r="C28307" s="429">
        <v>6.716386</v>
      </c>
      <c r="D28307" s="429">
        <v>1.4999999999999999E-4</v>
      </c>
      <c r="E28307" s="429">
        <v>6.7162360000000003</v>
      </c>
      <c r="F28307" s="429">
        <v>28.393385000000002</v>
      </c>
    </row>
    <row r="28308" spans="1:6" x14ac:dyDescent="0.3">
      <c r="A28308" s="336">
        <v>94592</v>
      </c>
      <c r="B28308" s="2" t="s">
        <v>295</v>
      </c>
      <c r="C28308" s="429">
        <v>6.3939089999999998</v>
      </c>
      <c r="D28308" s="429">
        <v>1.4100000000000001E-4</v>
      </c>
      <c r="E28308" s="429">
        <v>6.3937679999999997</v>
      </c>
      <c r="F28308" s="429">
        <v>24.262481000000001</v>
      </c>
    </row>
    <row r="28309" spans="1:6" x14ac:dyDescent="0.3">
      <c r="A28309" s="336">
        <v>94595</v>
      </c>
      <c r="B28309" s="2" t="s">
        <v>295</v>
      </c>
      <c r="C28309" s="429">
        <v>6.5971190000000002</v>
      </c>
      <c r="D28309" s="429">
        <v>2.9700000000000001E-4</v>
      </c>
      <c r="E28309" s="429">
        <v>6.5968220000000004</v>
      </c>
      <c r="F28309" s="429">
        <v>31.595818999999995</v>
      </c>
    </row>
    <row r="28310" spans="1:6" x14ac:dyDescent="0.3">
      <c r="A28310" s="336">
        <v>94596</v>
      </c>
      <c r="B28310" s="2" t="s">
        <v>295</v>
      </c>
      <c r="C28310" s="429">
        <v>6.7605490000000001</v>
      </c>
      <c r="D28310" s="429">
        <v>2.9999999999999997E-4</v>
      </c>
      <c r="E28310" s="429">
        <v>6.760249</v>
      </c>
      <c r="F28310" s="429">
        <v>31.954505000000005</v>
      </c>
    </row>
    <row r="28311" spans="1:6" x14ac:dyDescent="0.3">
      <c r="A28311" s="336">
        <v>94597</v>
      </c>
      <c r="B28311" s="2" t="s">
        <v>295</v>
      </c>
      <c r="C28311" s="429">
        <v>6.658328</v>
      </c>
      <c r="D28311" s="429">
        <v>2.7599999999999999E-4</v>
      </c>
      <c r="E28311" s="429">
        <v>6.6580519999999996</v>
      </c>
      <c r="F28311" s="429">
        <v>31.673550999999993</v>
      </c>
    </row>
    <row r="28312" spans="1:6" x14ac:dyDescent="0.3">
      <c r="A28312" s="336">
        <v>94598</v>
      </c>
      <c r="B28312" s="2" t="s">
        <v>295</v>
      </c>
      <c r="C28312" s="429">
        <v>6.9340270000000004</v>
      </c>
      <c r="D28312" s="429">
        <v>3.0499999999999999E-4</v>
      </c>
      <c r="E28312" s="429">
        <v>6.9337220000000004</v>
      </c>
      <c r="F28312" s="429">
        <v>32.339853000000005</v>
      </c>
    </row>
    <row r="28313" spans="1:6" x14ac:dyDescent="0.3">
      <c r="A28313" s="336">
        <v>94599</v>
      </c>
      <c r="B28313" s="2" t="s">
        <v>295</v>
      </c>
      <c r="C28313" s="429">
        <v>6.9581480000000004</v>
      </c>
      <c r="D28313" s="429">
        <v>1.3999999999999999E-4</v>
      </c>
      <c r="E28313" s="429">
        <v>6.9580080000000004</v>
      </c>
      <c r="F28313" s="429">
        <v>20.913159000000014</v>
      </c>
    </row>
    <row r="28314" spans="1:6" x14ac:dyDescent="0.3">
      <c r="A28314" s="336">
        <v>94601</v>
      </c>
      <c r="B28314" s="2" t="s">
        <v>295</v>
      </c>
      <c r="C28314" s="429">
        <v>5.8249399999999998</v>
      </c>
      <c r="D28314" s="429">
        <v>2.5799999999999998E-4</v>
      </c>
      <c r="E28314" s="429">
        <v>5.8246820000000001</v>
      </c>
      <c r="F28314" s="429">
        <v>29.486878999999995</v>
      </c>
    </row>
    <row r="28315" spans="1:6" x14ac:dyDescent="0.3">
      <c r="A28315" s="336">
        <v>94602</v>
      </c>
      <c r="B28315" s="2" t="s">
        <v>295</v>
      </c>
      <c r="C28315" s="429">
        <v>5.8988950000000004</v>
      </c>
      <c r="D28315" s="429">
        <v>2.7399999999999999E-4</v>
      </c>
      <c r="E28315" s="429">
        <v>5.8986210000000003</v>
      </c>
      <c r="F28315" s="429">
        <v>28.866472000000002</v>
      </c>
    </row>
    <row r="28316" spans="1:6" x14ac:dyDescent="0.3">
      <c r="A28316" s="336">
        <v>94603</v>
      </c>
      <c r="B28316" s="2" t="s">
        <v>295</v>
      </c>
      <c r="C28316" s="429">
        <v>5.9743810000000002</v>
      </c>
      <c r="D28316" s="429">
        <v>2.7300000000000002E-4</v>
      </c>
      <c r="E28316" s="429">
        <v>5.9741080000000002</v>
      </c>
      <c r="F28316" s="429">
        <v>30.721972999999998</v>
      </c>
    </row>
    <row r="28317" spans="1:6" x14ac:dyDescent="0.3">
      <c r="A28317" s="336">
        <v>94605</v>
      </c>
      <c r="B28317" s="2" t="s">
        <v>295</v>
      </c>
      <c r="C28317" s="429">
        <v>6.1027370000000003</v>
      </c>
      <c r="D28317" s="429">
        <v>2.9700000000000001E-4</v>
      </c>
      <c r="E28317" s="429">
        <v>6.1024400000000005</v>
      </c>
      <c r="F28317" s="429">
        <v>30.573391000000008</v>
      </c>
    </row>
    <row r="28318" spans="1:6" x14ac:dyDescent="0.3">
      <c r="A28318" s="336">
        <v>94606</v>
      </c>
      <c r="B28318" s="2" t="s">
        <v>293</v>
      </c>
      <c r="C28318" s="429">
        <v>5.7633429999999999</v>
      </c>
      <c r="D28318" s="429">
        <v>3.3812000000000002E-2</v>
      </c>
      <c r="E28318" s="429">
        <v>5.7295309999999997</v>
      </c>
      <c r="F28318" s="429">
        <v>28.522834999999997</v>
      </c>
    </row>
    <row r="28319" spans="1:6" x14ac:dyDescent="0.3">
      <c r="A28319" s="336">
        <v>94607</v>
      </c>
      <c r="B28319" s="2" t="s">
        <v>293</v>
      </c>
      <c r="C28319" s="429">
        <v>5.6131399999999996</v>
      </c>
      <c r="D28319" s="429">
        <v>3.6912E-2</v>
      </c>
      <c r="E28319" s="429">
        <v>5.5762279999999995</v>
      </c>
      <c r="F28319" s="429">
        <v>26.178788999999991</v>
      </c>
    </row>
    <row r="28320" spans="1:6" x14ac:dyDescent="0.3">
      <c r="A28320" s="336">
        <v>94608</v>
      </c>
      <c r="B28320" s="2" t="s">
        <v>295</v>
      </c>
      <c r="C28320" s="429">
        <v>5.6493700000000002</v>
      </c>
      <c r="D28320" s="429">
        <v>2.7500000000000002E-4</v>
      </c>
      <c r="E28320" s="429">
        <v>5.649095</v>
      </c>
      <c r="F28320" s="429">
        <v>25.702726999999999</v>
      </c>
    </row>
    <row r="28321" spans="1:6" x14ac:dyDescent="0.3">
      <c r="A28321" s="336">
        <v>94609</v>
      </c>
      <c r="B28321" s="2" t="s">
        <v>295</v>
      </c>
      <c r="C28321" s="429">
        <v>5.704612</v>
      </c>
      <c r="D28321" s="429">
        <v>2.7599999999999999E-4</v>
      </c>
      <c r="E28321" s="429">
        <v>5.7043359999999996</v>
      </c>
      <c r="F28321" s="429">
        <v>26.442571000000001</v>
      </c>
    </row>
    <row r="28322" spans="1:6" x14ac:dyDescent="0.3">
      <c r="A28322" s="336">
        <v>94610</v>
      </c>
      <c r="B28322" s="2" t="s">
        <v>295</v>
      </c>
      <c r="C28322" s="429">
        <v>5.7616930000000002</v>
      </c>
      <c r="D28322" s="429">
        <v>2.6699999999999998E-4</v>
      </c>
      <c r="E28322" s="429">
        <v>5.7614260000000002</v>
      </c>
      <c r="F28322" s="429">
        <v>27.881942000000006</v>
      </c>
    </row>
    <row r="28323" spans="1:6" x14ac:dyDescent="0.3">
      <c r="A28323" s="336">
        <v>94611</v>
      </c>
      <c r="B28323" s="2" t="s">
        <v>295</v>
      </c>
      <c r="C28323" s="429">
        <v>5.8992129999999996</v>
      </c>
      <c r="D28323" s="429">
        <v>2.8299999999999999E-4</v>
      </c>
      <c r="E28323" s="429">
        <v>5.89893</v>
      </c>
      <c r="F28323" s="429">
        <v>27.948836</v>
      </c>
    </row>
    <row r="28324" spans="1:6" x14ac:dyDescent="0.3">
      <c r="A28324" s="336">
        <v>94612</v>
      </c>
      <c r="B28324" s="2" t="s">
        <v>293</v>
      </c>
      <c r="C28324" s="429">
        <v>5.7059379999999997</v>
      </c>
      <c r="D28324" s="429">
        <v>3.5880000000000002E-2</v>
      </c>
      <c r="E28324" s="429">
        <v>5.670058</v>
      </c>
      <c r="F28324" s="429">
        <v>27.264756000000002</v>
      </c>
    </row>
    <row r="28325" spans="1:6" x14ac:dyDescent="0.3">
      <c r="A28325" s="336">
        <v>94613</v>
      </c>
      <c r="B28325" s="2" t="s">
        <v>295</v>
      </c>
      <c r="C28325" s="429">
        <v>5.9826430000000004</v>
      </c>
      <c r="D28325" s="429">
        <v>2.7900000000000001E-4</v>
      </c>
      <c r="E28325" s="429">
        <v>5.9823640000000005</v>
      </c>
      <c r="F28325" s="429">
        <v>29.864331999999997</v>
      </c>
    </row>
    <row r="28326" spans="1:6" x14ac:dyDescent="0.3">
      <c r="A28326" s="336">
        <v>94618</v>
      </c>
      <c r="B28326" s="2" t="s">
        <v>295</v>
      </c>
      <c r="C28326" s="429">
        <v>5.8097649999999996</v>
      </c>
      <c r="D28326" s="429">
        <v>2.8499999999999999E-4</v>
      </c>
      <c r="E28326" s="429">
        <v>5.8094799999999998</v>
      </c>
      <c r="F28326" s="429">
        <v>26.830053999999986</v>
      </c>
    </row>
    <row r="28327" spans="1:6" x14ac:dyDescent="0.3">
      <c r="A28327" s="336">
        <v>94619</v>
      </c>
      <c r="B28327" s="2" t="s">
        <v>295</v>
      </c>
      <c r="C28327" s="429">
        <v>6.0312720000000004</v>
      </c>
      <c r="D28327" s="429">
        <v>2.8499999999999999E-4</v>
      </c>
      <c r="E28327" s="429">
        <v>6.0309870000000005</v>
      </c>
      <c r="F28327" s="429">
        <v>29.767766999999996</v>
      </c>
    </row>
    <row r="28328" spans="1:6" x14ac:dyDescent="0.3">
      <c r="A28328" s="336">
        <v>94621</v>
      </c>
      <c r="B28328" s="2" t="s">
        <v>295</v>
      </c>
      <c r="C28328" s="429">
        <v>5.8433780000000004</v>
      </c>
      <c r="D28328" s="429">
        <v>2.5000000000000001E-4</v>
      </c>
      <c r="E28328" s="429">
        <v>5.8431280000000001</v>
      </c>
      <c r="F28328" s="429">
        <v>30.496243999999997</v>
      </c>
    </row>
    <row r="28329" spans="1:6" x14ac:dyDescent="0.3">
      <c r="A28329" s="336">
        <v>94702</v>
      </c>
      <c r="B28329" s="2" t="s">
        <v>295</v>
      </c>
      <c r="C28329" s="429">
        <v>5.6801940000000002</v>
      </c>
      <c r="D28329" s="429">
        <v>2.8899999999999998E-4</v>
      </c>
      <c r="E28329" s="429">
        <v>5.6799049999999998</v>
      </c>
      <c r="F28329" s="429">
        <v>24.519522000000006</v>
      </c>
    </row>
    <row r="28330" spans="1:6" x14ac:dyDescent="0.3">
      <c r="A28330" s="336">
        <v>94703</v>
      </c>
      <c r="B28330" s="2" t="s">
        <v>295</v>
      </c>
      <c r="C28330" s="429">
        <v>5.7041320000000004</v>
      </c>
      <c r="D28330" s="429">
        <v>2.8899999999999998E-4</v>
      </c>
      <c r="E28330" s="429">
        <v>5.703843</v>
      </c>
      <c r="F28330" s="429">
        <v>24.919665999999999</v>
      </c>
    </row>
    <row r="28331" spans="1:6" x14ac:dyDescent="0.3">
      <c r="A28331" s="336">
        <v>94704</v>
      </c>
      <c r="B28331" s="2" t="s">
        <v>295</v>
      </c>
      <c r="C28331" s="429">
        <v>5.8045349999999996</v>
      </c>
      <c r="D28331" s="429">
        <v>2.9799999999999998E-4</v>
      </c>
      <c r="E28331" s="429">
        <v>5.8042369999999996</v>
      </c>
      <c r="F28331" s="429">
        <v>25.684675999999996</v>
      </c>
    </row>
    <row r="28332" spans="1:6" x14ac:dyDescent="0.3">
      <c r="A28332" s="336">
        <v>94705</v>
      </c>
      <c r="B28332" s="2" t="s">
        <v>295</v>
      </c>
      <c r="C28332" s="429">
        <v>5.8183379999999998</v>
      </c>
      <c r="D28332" s="429">
        <v>2.9300000000000002E-4</v>
      </c>
      <c r="E28332" s="429">
        <v>5.8180449999999997</v>
      </c>
      <c r="F28332" s="429">
        <v>26.279351000000002</v>
      </c>
    </row>
    <row r="28333" spans="1:6" x14ac:dyDescent="0.3">
      <c r="A28333" s="336">
        <v>94706</v>
      </c>
      <c r="B28333" s="2" t="s">
        <v>295</v>
      </c>
      <c r="C28333" s="429">
        <v>5.6781100000000002</v>
      </c>
      <c r="D28333" s="429">
        <v>2.9500000000000001E-4</v>
      </c>
      <c r="E28333" s="429">
        <v>5.6778149999999998</v>
      </c>
      <c r="F28333" s="429">
        <v>23.394421000000005</v>
      </c>
    </row>
    <row r="28334" spans="1:6" x14ac:dyDescent="0.3">
      <c r="A28334" s="336">
        <v>94707</v>
      </c>
      <c r="B28334" s="2" t="s">
        <v>295</v>
      </c>
      <c r="C28334" s="429">
        <v>5.7315290000000001</v>
      </c>
      <c r="D28334" s="429">
        <v>3.0400000000000002E-4</v>
      </c>
      <c r="E28334" s="429">
        <v>5.7312250000000002</v>
      </c>
      <c r="F28334" s="429">
        <v>23.524795999999998</v>
      </c>
    </row>
    <row r="28335" spans="1:6" x14ac:dyDescent="0.3">
      <c r="A28335" s="336">
        <v>94708</v>
      </c>
      <c r="B28335" s="2" t="s">
        <v>295</v>
      </c>
      <c r="C28335" s="429">
        <v>5.7844559999999996</v>
      </c>
      <c r="D28335" s="429">
        <v>3.1300000000000002E-4</v>
      </c>
      <c r="E28335" s="429">
        <v>5.7841429999999994</v>
      </c>
      <c r="F28335" s="429">
        <v>24.076847999999998</v>
      </c>
    </row>
    <row r="28336" spans="1:6" x14ac:dyDescent="0.3">
      <c r="A28336" s="336">
        <v>94709</v>
      </c>
      <c r="B28336" s="2" t="s">
        <v>295</v>
      </c>
      <c r="C28336" s="429">
        <v>5.7411180000000002</v>
      </c>
      <c r="D28336" s="429">
        <v>2.99E-4</v>
      </c>
      <c r="E28336" s="429">
        <v>5.7408190000000001</v>
      </c>
      <c r="F28336" s="429">
        <v>24.676441000000001</v>
      </c>
    </row>
    <row r="28337" spans="1:6" x14ac:dyDescent="0.3">
      <c r="A28337" s="336">
        <v>94710</v>
      </c>
      <c r="B28337" s="2" t="s">
        <v>295</v>
      </c>
      <c r="C28337" s="429">
        <v>5.6309009999999997</v>
      </c>
      <c r="D28337" s="429">
        <v>2.8499999999999999E-4</v>
      </c>
      <c r="E28337" s="429">
        <v>5.6306159999999998</v>
      </c>
      <c r="F28337" s="429">
        <v>23.760088999999994</v>
      </c>
    </row>
    <row r="28338" spans="1:6" x14ac:dyDescent="0.3">
      <c r="A28338" s="336">
        <v>94720</v>
      </c>
      <c r="B28338" s="2" t="s">
        <v>295</v>
      </c>
      <c r="C28338" s="429">
        <v>5.77874</v>
      </c>
      <c r="D28338" s="429">
        <v>3.01E-4</v>
      </c>
      <c r="E28338" s="429">
        <v>5.7784389999999997</v>
      </c>
      <c r="F28338" s="429">
        <v>25.274346999999992</v>
      </c>
    </row>
    <row r="28339" spans="1:6" x14ac:dyDescent="0.3">
      <c r="A28339" s="336">
        <v>94801</v>
      </c>
      <c r="B28339" s="2" t="s">
        <v>295</v>
      </c>
      <c r="C28339" s="429">
        <v>5.6095389999999998</v>
      </c>
      <c r="D28339" s="429">
        <v>2.34E-4</v>
      </c>
      <c r="E28339" s="429">
        <v>5.609305</v>
      </c>
      <c r="F28339" s="429">
        <v>20.126872999999996</v>
      </c>
    </row>
    <row r="28340" spans="1:6" x14ac:dyDescent="0.3">
      <c r="A28340" s="336">
        <v>94803</v>
      </c>
      <c r="B28340" s="2" t="s">
        <v>295</v>
      </c>
      <c r="C28340" s="429">
        <v>5.9057659999999998</v>
      </c>
      <c r="D28340" s="429">
        <v>2.6800000000000001E-4</v>
      </c>
      <c r="E28340" s="429">
        <v>5.9054979999999997</v>
      </c>
      <c r="F28340" s="429">
        <v>23.428498000000005</v>
      </c>
    </row>
    <row r="28341" spans="1:6" x14ac:dyDescent="0.3">
      <c r="A28341" s="336">
        <v>94804</v>
      </c>
      <c r="B28341" s="2" t="s">
        <v>295</v>
      </c>
      <c r="C28341" s="429">
        <v>5.605105</v>
      </c>
      <c r="D28341" s="429">
        <v>2.7399999999999999E-4</v>
      </c>
      <c r="E28341" s="429">
        <v>5.6048309999999999</v>
      </c>
      <c r="F28341" s="429">
        <v>21.146036000000009</v>
      </c>
    </row>
    <row r="28342" spans="1:6" x14ac:dyDescent="0.3">
      <c r="A28342" s="336">
        <v>94805</v>
      </c>
      <c r="B28342" s="2" t="s">
        <v>295</v>
      </c>
      <c r="C28342" s="429">
        <v>5.7315880000000003</v>
      </c>
      <c r="D28342" s="429">
        <v>2.6899999999999998E-4</v>
      </c>
      <c r="E28342" s="429">
        <v>5.7313190000000001</v>
      </c>
      <c r="F28342" s="429">
        <v>21.939744000000001</v>
      </c>
    </row>
    <row r="28343" spans="1:6" x14ac:dyDescent="0.3">
      <c r="A28343" s="336">
        <v>94806</v>
      </c>
      <c r="B28343" s="2" t="s">
        <v>295</v>
      </c>
      <c r="C28343" s="429">
        <v>5.8214899999999998</v>
      </c>
      <c r="D28343" s="429">
        <v>2.31E-4</v>
      </c>
      <c r="E28343" s="429">
        <v>5.8212589999999995</v>
      </c>
      <c r="F28343" s="429">
        <v>21.813692000000003</v>
      </c>
    </row>
    <row r="28344" spans="1:6" x14ac:dyDescent="0.3">
      <c r="A28344" s="336">
        <v>94901</v>
      </c>
      <c r="B28344" s="2" t="s">
        <v>295</v>
      </c>
      <c r="C28344" s="429">
        <v>5.5448170000000001</v>
      </c>
      <c r="D28344" s="429">
        <v>2.43E-4</v>
      </c>
      <c r="E28344" s="429">
        <v>5.5445739999999999</v>
      </c>
      <c r="F28344" s="429">
        <v>16.047412000000016</v>
      </c>
    </row>
    <row r="28345" spans="1:6" x14ac:dyDescent="0.3">
      <c r="A28345" s="336">
        <v>94903</v>
      </c>
      <c r="B28345" s="2" t="s">
        <v>295</v>
      </c>
      <c r="C28345" s="429">
        <v>5.6646260000000002</v>
      </c>
      <c r="D28345" s="429">
        <v>2.2000000000000001E-4</v>
      </c>
      <c r="E28345" s="429">
        <v>5.6644060000000005</v>
      </c>
      <c r="F28345" s="429">
        <v>15.396669000000003</v>
      </c>
    </row>
    <row r="28346" spans="1:6" x14ac:dyDescent="0.3">
      <c r="A28346" s="336">
        <v>94904</v>
      </c>
      <c r="B28346" s="2" t="s">
        <v>295</v>
      </c>
      <c r="C28346" s="429">
        <v>5.4187070000000004</v>
      </c>
      <c r="D28346" s="429">
        <v>2.8699999999999998E-4</v>
      </c>
      <c r="E28346" s="429">
        <v>5.4184200000000002</v>
      </c>
      <c r="F28346" s="429">
        <v>14.225697000000004</v>
      </c>
    </row>
    <row r="28347" spans="1:6" x14ac:dyDescent="0.3">
      <c r="A28347" s="336">
        <v>94920</v>
      </c>
      <c r="B28347" s="2" t="s">
        <v>293</v>
      </c>
      <c r="C28347" s="429">
        <v>5.4346189999999996</v>
      </c>
      <c r="D28347" s="429">
        <v>4.5523000000000001E-2</v>
      </c>
      <c r="E28347" s="429">
        <v>5.3890959999999994</v>
      </c>
      <c r="F28347" s="429">
        <v>18.301285</v>
      </c>
    </row>
    <row r="28348" spans="1:6" x14ac:dyDescent="0.3">
      <c r="A28348" s="336">
        <v>94922</v>
      </c>
      <c r="B28348" s="2" t="s">
        <v>295</v>
      </c>
      <c r="C28348" s="429">
        <v>6.1203279999999998</v>
      </c>
      <c r="D28348" s="429">
        <v>1.9000000000000001E-4</v>
      </c>
      <c r="E28348" s="429">
        <v>6.1201379999999999</v>
      </c>
      <c r="F28348" s="429">
        <v>12.939729000000007</v>
      </c>
    </row>
    <row r="28349" spans="1:6" x14ac:dyDescent="0.3">
      <c r="A28349" s="336">
        <v>94923</v>
      </c>
      <c r="B28349" s="2" t="s">
        <v>295</v>
      </c>
      <c r="C28349" s="429">
        <v>6.0714199999999998</v>
      </c>
      <c r="D28349" s="429">
        <v>2.4800000000000001E-4</v>
      </c>
      <c r="E28349" s="429">
        <v>6.0711719999999998</v>
      </c>
      <c r="F28349" s="429">
        <v>9.9699129999999982</v>
      </c>
    </row>
    <row r="28350" spans="1:6" x14ac:dyDescent="0.3">
      <c r="A28350" s="336">
        <v>94924</v>
      </c>
      <c r="B28350" s="2" t="s">
        <v>295</v>
      </c>
      <c r="C28350" s="429">
        <v>5.2630039999999996</v>
      </c>
      <c r="D28350" s="429">
        <v>3.0699999999999998E-4</v>
      </c>
      <c r="E28350" s="429">
        <v>5.2626969999999993</v>
      </c>
      <c r="F28350" s="429">
        <v>11.433252999999993</v>
      </c>
    </row>
    <row r="28351" spans="1:6" x14ac:dyDescent="0.3">
      <c r="A28351" s="336">
        <v>94925</v>
      </c>
      <c r="B28351" s="2" t="s">
        <v>295</v>
      </c>
      <c r="C28351" s="429">
        <v>5.3453739999999996</v>
      </c>
      <c r="D28351" s="429">
        <v>2.9799999999999998E-4</v>
      </c>
      <c r="E28351" s="429">
        <v>5.3450759999999997</v>
      </c>
      <c r="F28351" s="429">
        <v>14.675788999999998</v>
      </c>
    </row>
    <row r="28352" spans="1:6" x14ac:dyDescent="0.3">
      <c r="A28352" s="336">
        <v>94928</v>
      </c>
      <c r="B28352" s="2" t="s">
        <v>295</v>
      </c>
      <c r="C28352" s="429">
        <v>6.2870100000000004</v>
      </c>
      <c r="D28352" s="429">
        <v>1.2899999999999999E-4</v>
      </c>
      <c r="E28352" s="429">
        <v>6.2868810000000002</v>
      </c>
      <c r="F28352" s="429">
        <v>18.536582000000003</v>
      </c>
    </row>
    <row r="28353" spans="1:6" x14ac:dyDescent="0.3">
      <c r="A28353" s="336">
        <v>94929</v>
      </c>
      <c r="B28353" s="2" t="s">
        <v>295</v>
      </c>
      <c r="C28353" s="429">
        <v>5.9592710000000002</v>
      </c>
      <c r="D28353" s="429">
        <v>1.85E-4</v>
      </c>
      <c r="E28353" s="429">
        <v>5.9590860000000001</v>
      </c>
      <c r="F28353" s="429">
        <v>13.621384000000006</v>
      </c>
    </row>
    <row r="28354" spans="1:6" x14ac:dyDescent="0.3">
      <c r="A28354" s="336">
        <v>94930</v>
      </c>
      <c r="B28354" s="2" t="s">
        <v>295</v>
      </c>
      <c r="C28354" s="429">
        <v>5.4038490000000001</v>
      </c>
      <c r="D28354" s="429">
        <v>2.8899999999999998E-4</v>
      </c>
      <c r="E28354" s="429">
        <v>5.4035599999999997</v>
      </c>
      <c r="F28354" s="429">
        <v>12.793965000000007</v>
      </c>
    </row>
    <row r="28355" spans="1:6" x14ac:dyDescent="0.3">
      <c r="A28355" s="336">
        <v>94931</v>
      </c>
      <c r="B28355" s="2" t="s">
        <v>295</v>
      </c>
      <c r="C28355" s="429">
        <v>6.2377330000000004</v>
      </c>
      <c r="D28355" s="429">
        <v>1.2899999999999999E-4</v>
      </c>
      <c r="E28355" s="429">
        <v>6.2376040000000001</v>
      </c>
      <c r="F28355" s="429">
        <v>18.633474000000003</v>
      </c>
    </row>
    <row r="28356" spans="1:6" x14ac:dyDescent="0.3">
      <c r="A28356" s="336">
        <v>94933</v>
      </c>
      <c r="B28356" s="2" t="s">
        <v>295</v>
      </c>
      <c r="C28356" s="429">
        <v>5.479603</v>
      </c>
      <c r="D28356" s="429">
        <v>2.5599999999999999E-4</v>
      </c>
      <c r="E28356" s="429">
        <v>5.4793469999999997</v>
      </c>
      <c r="F28356" s="429">
        <v>12.840754000000011</v>
      </c>
    </row>
    <row r="28357" spans="1:6" x14ac:dyDescent="0.3">
      <c r="A28357" s="336">
        <v>94937</v>
      </c>
      <c r="B28357" s="2" t="s">
        <v>295</v>
      </c>
      <c r="C28357" s="429">
        <v>5.5658519999999996</v>
      </c>
      <c r="D28357" s="429">
        <v>2.05E-4</v>
      </c>
      <c r="E28357" s="429">
        <v>5.5656469999999993</v>
      </c>
      <c r="F28357" s="429">
        <v>12.515882999999995</v>
      </c>
    </row>
    <row r="28358" spans="1:6" x14ac:dyDescent="0.3">
      <c r="A28358" s="336">
        <v>94938</v>
      </c>
      <c r="B28358" s="2" t="s">
        <v>295</v>
      </c>
      <c r="C28358" s="429">
        <v>5.4744869999999999</v>
      </c>
      <c r="D28358" s="429">
        <v>2.5399999999999999E-4</v>
      </c>
      <c r="E28358" s="429">
        <v>5.4742329999999999</v>
      </c>
      <c r="F28358" s="429">
        <v>12.732673000000005</v>
      </c>
    </row>
    <row r="28359" spans="1:6" x14ac:dyDescent="0.3">
      <c r="A28359" s="336">
        <v>94939</v>
      </c>
      <c r="B28359" s="2" t="s">
        <v>295</v>
      </c>
      <c r="C28359" s="429">
        <v>5.3923120000000004</v>
      </c>
      <c r="D28359" s="429">
        <v>2.8899999999999998E-4</v>
      </c>
      <c r="E28359" s="429">
        <v>5.392023</v>
      </c>
      <c r="F28359" s="429">
        <v>14.657299999999999</v>
      </c>
    </row>
    <row r="28360" spans="1:6" x14ac:dyDescent="0.3">
      <c r="A28360" s="336">
        <v>94940</v>
      </c>
      <c r="B28360" s="2" t="s">
        <v>295</v>
      </c>
      <c r="C28360" s="429">
        <v>5.8331910000000002</v>
      </c>
      <c r="D28360" s="429">
        <v>1.8799999999999999E-4</v>
      </c>
      <c r="E28360" s="429">
        <v>5.8330030000000006</v>
      </c>
      <c r="F28360" s="429">
        <v>13.683025999999998</v>
      </c>
    </row>
    <row r="28361" spans="1:6" x14ac:dyDescent="0.3">
      <c r="A28361" s="336">
        <v>94941</v>
      </c>
      <c r="B28361" s="2" t="s">
        <v>295</v>
      </c>
      <c r="C28361" s="429">
        <v>5.2886559999999996</v>
      </c>
      <c r="D28361" s="429">
        <v>3.3300000000000002E-4</v>
      </c>
      <c r="E28361" s="429">
        <v>5.2883229999999992</v>
      </c>
      <c r="F28361" s="429">
        <v>12.607673999999996</v>
      </c>
    </row>
    <row r="28362" spans="1:6" x14ac:dyDescent="0.3">
      <c r="A28362" s="336">
        <v>94945</v>
      </c>
      <c r="B28362" s="2" t="s">
        <v>295</v>
      </c>
      <c r="C28362" s="429">
        <v>5.9775400000000003</v>
      </c>
      <c r="D28362" s="429">
        <v>1.5699999999999999E-4</v>
      </c>
      <c r="E28362" s="429">
        <v>5.9773830000000006</v>
      </c>
      <c r="F28362" s="429">
        <v>17.230231999999994</v>
      </c>
    </row>
    <row r="28363" spans="1:6" x14ac:dyDescent="0.3">
      <c r="A28363" s="336">
        <v>94946</v>
      </c>
      <c r="B28363" s="2" t="s">
        <v>295</v>
      </c>
      <c r="C28363" s="429">
        <v>5.5961800000000004</v>
      </c>
      <c r="D28363" s="429">
        <v>2.2499999999999999E-4</v>
      </c>
      <c r="E28363" s="429">
        <v>5.595955</v>
      </c>
      <c r="F28363" s="429">
        <v>13.496415999999996</v>
      </c>
    </row>
    <row r="28364" spans="1:6" x14ac:dyDescent="0.3">
      <c r="A28364" s="336">
        <v>94947</v>
      </c>
      <c r="B28364" s="2" t="s">
        <v>295</v>
      </c>
      <c r="C28364" s="429">
        <v>5.8349630000000001</v>
      </c>
      <c r="D28364" s="429">
        <v>1.8000000000000001E-4</v>
      </c>
      <c r="E28364" s="429">
        <v>5.8347829999999998</v>
      </c>
      <c r="F28364" s="429">
        <v>15.498915999999994</v>
      </c>
    </row>
    <row r="28365" spans="1:6" x14ac:dyDescent="0.3">
      <c r="A28365" s="336">
        <v>94949</v>
      </c>
      <c r="B28365" s="2" t="s">
        <v>295</v>
      </c>
      <c r="C28365" s="429">
        <v>5.8148629999999999</v>
      </c>
      <c r="D28365" s="429">
        <v>1.8200000000000001E-4</v>
      </c>
      <c r="E28365" s="429">
        <v>5.8146810000000002</v>
      </c>
      <c r="F28365" s="429">
        <v>16.132178000000003</v>
      </c>
    </row>
    <row r="28366" spans="1:6" x14ac:dyDescent="0.3">
      <c r="A28366" s="336">
        <v>94951</v>
      </c>
      <c r="B28366" s="2" t="s">
        <v>295</v>
      </c>
      <c r="C28366" s="429">
        <v>6.2849899999999996</v>
      </c>
      <c r="D28366" s="429">
        <v>1.36E-4</v>
      </c>
      <c r="E28366" s="429">
        <v>6.2848539999999993</v>
      </c>
      <c r="F28366" s="429">
        <v>18.426026999999994</v>
      </c>
    </row>
    <row r="28367" spans="1:6" x14ac:dyDescent="0.3">
      <c r="A28367" s="336">
        <v>94952</v>
      </c>
      <c r="B28367" s="2" t="s">
        <v>295</v>
      </c>
      <c r="C28367" s="429">
        <v>5.9680179999999998</v>
      </c>
      <c r="D28367" s="429">
        <v>1.6799999999999999E-4</v>
      </c>
      <c r="E28367" s="429">
        <v>5.9678499999999994</v>
      </c>
      <c r="F28367" s="429">
        <v>15.946335000000005</v>
      </c>
    </row>
    <row r="28368" spans="1:6" x14ac:dyDescent="0.3">
      <c r="A28368" s="336">
        <v>94954</v>
      </c>
      <c r="B28368" s="2" t="s">
        <v>295</v>
      </c>
      <c r="C28368" s="429">
        <v>6.2191380000000001</v>
      </c>
      <c r="D28368" s="429">
        <v>1.3200000000000001E-4</v>
      </c>
      <c r="E28368" s="429">
        <v>6.2190060000000003</v>
      </c>
      <c r="F28368" s="429">
        <v>19.368818000000005</v>
      </c>
    </row>
    <row r="28369" spans="1:6" x14ac:dyDescent="0.3">
      <c r="A28369" s="336">
        <v>94956</v>
      </c>
      <c r="B28369" s="2" t="s">
        <v>295</v>
      </c>
      <c r="C28369" s="429">
        <v>5.4283900000000003</v>
      </c>
      <c r="D28369" s="429">
        <v>2.5300000000000002E-4</v>
      </c>
      <c r="E28369" s="429">
        <v>5.4281370000000004</v>
      </c>
      <c r="F28369" s="429">
        <v>12.181852999999993</v>
      </c>
    </row>
    <row r="28370" spans="1:6" x14ac:dyDescent="0.3">
      <c r="A28370" s="336">
        <v>94960</v>
      </c>
      <c r="B28370" s="2" t="s">
        <v>295</v>
      </c>
      <c r="C28370" s="429">
        <v>5.5320270000000002</v>
      </c>
      <c r="D28370" s="429">
        <v>2.61E-4</v>
      </c>
      <c r="E28370" s="429">
        <v>5.5317660000000002</v>
      </c>
      <c r="F28370" s="429">
        <v>13.948028999999998</v>
      </c>
    </row>
    <row r="28371" spans="1:6" x14ac:dyDescent="0.3">
      <c r="A28371" s="336">
        <v>94963</v>
      </c>
      <c r="B28371" s="2" t="s">
        <v>295</v>
      </c>
      <c r="C28371" s="429">
        <v>5.4691419999999997</v>
      </c>
      <c r="D28371" s="429">
        <v>2.6200000000000003E-4</v>
      </c>
      <c r="E28371" s="429">
        <v>5.4688799999999995</v>
      </c>
      <c r="F28371" s="429">
        <v>12.852700999999996</v>
      </c>
    </row>
    <row r="28372" spans="1:6" x14ac:dyDescent="0.3">
      <c r="A28372" s="336">
        <v>94964</v>
      </c>
      <c r="B28372" s="2" t="s">
        <v>295</v>
      </c>
      <c r="C28372" s="429">
        <v>5.4260260000000002</v>
      </c>
      <c r="D28372" s="429">
        <v>2.6699999999999998E-4</v>
      </c>
      <c r="E28372" s="429">
        <v>5.4257590000000002</v>
      </c>
      <c r="F28372" s="429">
        <v>16.117774000000004</v>
      </c>
    </row>
    <row r="28373" spans="1:6" x14ac:dyDescent="0.3">
      <c r="A28373" s="336">
        <v>94965</v>
      </c>
      <c r="B28373" s="2" t="s">
        <v>295</v>
      </c>
      <c r="C28373" s="429">
        <v>5.2891000000000004</v>
      </c>
      <c r="D28373" s="429">
        <v>3.1E-4</v>
      </c>
      <c r="E28373" s="429">
        <v>5.2887900000000005</v>
      </c>
      <c r="F28373" s="429">
        <v>15.003087999999995</v>
      </c>
    </row>
    <row r="28374" spans="1:6" x14ac:dyDescent="0.3">
      <c r="A28374" s="336">
        <v>94970</v>
      </c>
      <c r="B28374" s="2" t="s">
        <v>295</v>
      </c>
      <c r="C28374" s="429">
        <v>5.2812229999999998</v>
      </c>
      <c r="D28374" s="429">
        <v>3.21E-4</v>
      </c>
      <c r="E28374" s="429">
        <v>5.2809020000000002</v>
      </c>
      <c r="F28374" s="429">
        <v>12.069666000000009</v>
      </c>
    </row>
    <row r="28375" spans="1:6" x14ac:dyDescent="0.3">
      <c r="A28375" s="336">
        <v>94971</v>
      </c>
      <c r="B28375" s="2" t="s">
        <v>295</v>
      </c>
      <c r="C28375" s="429">
        <v>5.9476269999999998</v>
      </c>
      <c r="D28375" s="429">
        <v>1.84E-4</v>
      </c>
      <c r="E28375" s="429">
        <v>5.9474429999999998</v>
      </c>
      <c r="F28375" s="429">
        <v>13.776054999999999</v>
      </c>
    </row>
    <row r="28376" spans="1:6" x14ac:dyDescent="0.3">
      <c r="A28376" s="336">
        <v>94972</v>
      </c>
      <c r="B28376" s="2" t="s">
        <v>295</v>
      </c>
      <c r="C28376" s="429">
        <v>5.9592710000000002</v>
      </c>
      <c r="D28376" s="429">
        <v>1.85E-4</v>
      </c>
      <c r="E28376" s="429">
        <v>5.9590860000000001</v>
      </c>
      <c r="F28376" s="429">
        <v>13.621384000000006</v>
      </c>
    </row>
    <row r="28377" spans="1:6" x14ac:dyDescent="0.3">
      <c r="A28377" s="336">
        <v>94973</v>
      </c>
      <c r="B28377" s="2" t="s">
        <v>295</v>
      </c>
      <c r="C28377" s="429">
        <v>5.5085829999999998</v>
      </c>
      <c r="D28377" s="429">
        <v>2.5700000000000001E-4</v>
      </c>
      <c r="E28377" s="429">
        <v>5.5083259999999994</v>
      </c>
      <c r="F28377" s="429">
        <v>13.244426999999998</v>
      </c>
    </row>
    <row r="28378" spans="1:6" x14ac:dyDescent="0.3">
      <c r="A28378" s="336">
        <v>95002</v>
      </c>
      <c r="B28378" s="2" t="s">
        <v>295</v>
      </c>
      <c r="C28378" s="429">
        <v>6.5594060000000001</v>
      </c>
      <c r="D28378" s="429">
        <v>2.4600000000000002E-4</v>
      </c>
      <c r="E28378" s="429">
        <v>6.5591600000000003</v>
      </c>
      <c r="F28378" s="429">
        <v>36.056963999999994</v>
      </c>
    </row>
    <row r="28379" spans="1:6" x14ac:dyDescent="0.3">
      <c r="A28379" s="336">
        <v>95003</v>
      </c>
      <c r="B28379" s="2" t="s">
        <v>295</v>
      </c>
      <c r="C28379" s="429">
        <v>6.0070769999999998</v>
      </c>
      <c r="D28379" s="429">
        <v>5.7300000000000005E-4</v>
      </c>
      <c r="E28379" s="429">
        <v>6.0065039999999996</v>
      </c>
      <c r="F28379" s="429">
        <v>24.703817000000001</v>
      </c>
    </row>
    <row r="28380" spans="1:6" x14ac:dyDescent="0.3">
      <c r="A28380" s="336">
        <v>95004</v>
      </c>
      <c r="B28380" s="2" t="s">
        <v>295</v>
      </c>
      <c r="C28380" s="429">
        <v>6.3832339999999999</v>
      </c>
      <c r="D28380" s="429">
        <v>3.5E-4</v>
      </c>
      <c r="E28380" s="429">
        <v>6.3828839999999998</v>
      </c>
      <c r="F28380" s="429">
        <v>32.779134000000006</v>
      </c>
    </row>
    <row r="28381" spans="1:6" x14ac:dyDescent="0.3">
      <c r="A28381" s="336">
        <v>95005</v>
      </c>
      <c r="B28381" s="2" t="s">
        <v>295</v>
      </c>
      <c r="C28381" s="429">
        <v>5.6978330000000001</v>
      </c>
      <c r="D28381" s="429">
        <v>6.3199999999999997E-4</v>
      </c>
      <c r="E28381" s="429">
        <v>5.6972009999999997</v>
      </c>
      <c r="F28381" s="429">
        <v>20.280286999999998</v>
      </c>
    </row>
    <row r="28382" spans="1:6" x14ac:dyDescent="0.3">
      <c r="A28382" s="336">
        <v>95006</v>
      </c>
      <c r="B28382" s="2" t="s">
        <v>295</v>
      </c>
      <c r="C28382" s="429">
        <v>5.6220929999999996</v>
      </c>
      <c r="D28382" s="429">
        <v>6.6299999999999996E-4</v>
      </c>
      <c r="E28382" s="429">
        <v>5.6214299999999993</v>
      </c>
      <c r="F28382" s="429">
        <v>19.895099999999996</v>
      </c>
    </row>
    <row r="28383" spans="1:6" x14ac:dyDescent="0.3">
      <c r="A28383" s="336">
        <v>95008</v>
      </c>
      <c r="B28383" s="2" t="s">
        <v>295</v>
      </c>
      <c r="C28383" s="429">
        <v>6.4173879999999999</v>
      </c>
      <c r="D28383" s="429">
        <v>4.1399999999999998E-4</v>
      </c>
      <c r="E28383" s="429">
        <v>6.4169739999999997</v>
      </c>
      <c r="F28383" s="429">
        <v>30.498370000000008</v>
      </c>
    </row>
    <row r="28384" spans="1:6" x14ac:dyDescent="0.3">
      <c r="A28384" s="336">
        <v>95010</v>
      </c>
      <c r="B28384" s="2" t="s">
        <v>295</v>
      </c>
      <c r="C28384" s="429">
        <v>5.800497</v>
      </c>
      <c r="D28384" s="429">
        <v>5.4600000000000004E-4</v>
      </c>
      <c r="E28384" s="429">
        <v>5.7999510000000001</v>
      </c>
      <c r="F28384" s="429">
        <v>23.165690999999999</v>
      </c>
    </row>
    <row r="28385" spans="1:6" x14ac:dyDescent="0.3">
      <c r="A28385" s="336">
        <v>95012</v>
      </c>
      <c r="B28385" s="2" t="s">
        <v>295</v>
      </c>
      <c r="C28385" s="429">
        <v>6.0172309999999998</v>
      </c>
      <c r="D28385" s="429">
        <v>3.1300000000000002E-4</v>
      </c>
      <c r="E28385" s="429">
        <v>6.0169179999999995</v>
      </c>
      <c r="F28385" s="429">
        <v>31.886814999999991</v>
      </c>
    </row>
    <row r="28386" spans="1:6" x14ac:dyDescent="0.3">
      <c r="A28386" s="336">
        <v>95013</v>
      </c>
      <c r="B28386" s="2" t="s">
        <v>295</v>
      </c>
      <c r="C28386" s="429">
        <v>6.7252539999999996</v>
      </c>
      <c r="D28386" s="429">
        <v>4.4499999999999997E-4</v>
      </c>
      <c r="E28386" s="429">
        <v>6.7248089999999996</v>
      </c>
      <c r="F28386" s="429">
        <v>31.768357999999992</v>
      </c>
    </row>
    <row r="28387" spans="1:6" x14ac:dyDescent="0.3">
      <c r="A28387" s="336">
        <v>95014</v>
      </c>
      <c r="B28387" s="2" t="s">
        <v>295</v>
      </c>
      <c r="C28387" s="429">
        <v>5.9499589999999998</v>
      </c>
      <c r="D28387" s="429">
        <v>5.6499999999999996E-4</v>
      </c>
      <c r="E28387" s="429">
        <v>5.9493939999999998</v>
      </c>
      <c r="F28387" s="429">
        <v>25.444983000000004</v>
      </c>
    </row>
    <row r="28388" spans="1:6" x14ac:dyDescent="0.3">
      <c r="A28388" s="336">
        <v>95017</v>
      </c>
      <c r="B28388" s="2" t="s">
        <v>295</v>
      </c>
      <c r="C28388" s="429">
        <v>5.3300289999999997</v>
      </c>
      <c r="D28388" s="429">
        <v>6.2299999999999996E-4</v>
      </c>
      <c r="E28388" s="429">
        <v>5.3294059999999996</v>
      </c>
      <c r="F28388" s="429">
        <v>17.579724999999989</v>
      </c>
    </row>
    <row r="28389" spans="1:6" x14ac:dyDescent="0.3">
      <c r="A28389" s="336">
        <v>95018</v>
      </c>
      <c r="B28389" s="2" t="s">
        <v>295</v>
      </c>
      <c r="C28389" s="429">
        <v>5.7496489999999998</v>
      </c>
      <c r="D28389" s="429">
        <v>6.2299999999999996E-4</v>
      </c>
      <c r="E28389" s="429">
        <v>5.7490259999999997</v>
      </c>
      <c r="F28389" s="429">
        <v>20.833298000000006</v>
      </c>
    </row>
    <row r="28390" spans="1:6" x14ac:dyDescent="0.3">
      <c r="A28390" s="336">
        <v>95019</v>
      </c>
      <c r="B28390" s="2" t="s">
        <v>295</v>
      </c>
      <c r="C28390" s="429">
        <v>6.2030149999999997</v>
      </c>
      <c r="D28390" s="429">
        <v>4.15E-4</v>
      </c>
      <c r="E28390" s="429">
        <v>6.2025999999999994</v>
      </c>
      <c r="F28390" s="429">
        <v>29.350134000000001</v>
      </c>
    </row>
    <row r="28391" spans="1:6" x14ac:dyDescent="0.3">
      <c r="A28391" s="336">
        <v>95020</v>
      </c>
      <c r="B28391" s="2" t="s">
        <v>295</v>
      </c>
      <c r="C28391" s="429">
        <v>6.7541890000000002</v>
      </c>
      <c r="D28391" s="429">
        <v>3.9800000000000002E-4</v>
      </c>
      <c r="E28391" s="429">
        <v>6.7537910000000005</v>
      </c>
      <c r="F28391" s="429">
        <v>33.32552299999999</v>
      </c>
    </row>
    <row r="28392" spans="1:6" x14ac:dyDescent="0.3">
      <c r="A28392" s="336">
        <v>95023</v>
      </c>
      <c r="B28392" s="2" t="s">
        <v>295</v>
      </c>
      <c r="C28392" s="429">
        <v>7.0563659999999997</v>
      </c>
      <c r="D28392" s="429">
        <v>4.8099999999999998E-4</v>
      </c>
      <c r="E28392" s="429">
        <v>7.055885</v>
      </c>
      <c r="F28392" s="429">
        <v>32.103971000000001</v>
      </c>
    </row>
    <row r="28393" spans="1:6" x14ac:dyDescent="0.3">
      <c r="A28393" s="336">
        <v>95030</v>
      </c>
      <c r="B28393" s="2" t="s">
        <v>295</v>
      </c>
      <c r="C28393" s="429">
        <v>6.1632230000000003</v>
      </c>
      <c r="D28393" s="429">
        <v>5.5500000000000005E-4</v>
      </c>
      <c r="E28393" s="429">
        <v>6.162668</v>
      </c>
      <c r="F28393" s="429">
        <v>26.020632999999997</v>
      </c>
    </row>
    <row r="28394" spans="1:6" x14ac:dyDescent="0.3">
      <c r="A28394" s="336">
        <v>95032</v>
      </c>
      <c r="B28394" s="2" t="s">
        <v>295</v>
      </c>
      <c r="C28394" s="429">
        <v>6.3523149999999999</v>
      </c>
      <c r="D28394" s="429">
        <v>4.7199999999999998E-4</v>
      </c>
      <c r="E28394" s="429">
        <v>6.3518429999999997</v>
      </c>
      <c r="F28394" s="429">
        <v>28.585222000000002</v>
      </c>
    </row>
    <row r="28395" spans="1:6" x14ac:dyDescent="0.3">
      <c r="A28395" s="336">
        <v>95033</v>
      </c>
      <c r="B28395" s="2" t="s">
        <v>295</v>
      </c>
      <c r="C28395" s="429">
        <v>6.0490449999999996</v>
      </c>
      <c r="D28395" s="429">
        <v>6.2100000000000002E-4</v>
      </c>
      <c r="E28395" s="429">
        <v>6.0484239999999998</v>
      </c>
      <c r="F28395" s="429">
        <v>23.978841000000003</v>
      </c>
    </row>
    <row r="28396" spans="1:6" x14ac:dyDescent="0.3">
      <c r="A28396" s="336">
        <v>95035</v>
      </c>
      <c r="B28396" s="2" t="s">
        <v>295</v>
      </c>
      <c r="C28396" s="429">
        <v>6.8400150000000002</v>
      </c>
      <c r="D28396" s="429">
        <v>4.8899999999999996E-4</v>
      </c>
      <c r="E28396" s="429">
        <v>6.8395260000000002</v>
      </c>
      <c r="F28396" s="429">
        <v>31.635417999999998</v>
      </c>
    </row>
    <row r="28397" spans="1:6" x14ac:dyDescent="0.3">
      <c r="A28397" s="336">
        <v>95037</v>
      </c>
      <c r="B28397" s="2" t="s">
        <v>295</v>
      </c>
      <c r="C28397" s="429">
        <v>6.7942770000000001</v>
      </c>
      <c r="D28397" s="429">
        <v>6.0499999999999996E-4</v>
      </c>
      <c r="E28397" s="429">
        <v>6.7936719999999999</v>
      </c>
      <c r="F28397" s="429">
        <v>28.644385000000003</v>
      </c>
    </row>
    <row r="28398" spans="1:6" x14ac:dyDescent="0.3">
      <c r="A28398" s="336">
        <v>95039</v>
      </c>
      <c r="B28398" s="2" t="s">
        <v>295</v>
      </c>
      <c r="C28398" s="429">
        <v>6.0940300000000001</v>
      </c>
      <c r="D28398" s="429">
        <v>3.3100000000000002E-4</v>
      </c>
      <c r="E28398" s="429">
        <v>6.093699</v>
      </c>
      <c r="F28398" s="429">
        <v>31.476720999999998</v>
      </c>
    </row>
    <row r="28399" spans="1:6" x14ac:dyDescent="0.3">
      <c r="A28399" s="336">
        <v>95043</v>
      </c>
      <c r="B28399" s="2" t="s">
        <v>295</v>
      </c>
      <c r="C28399" s="429">
        <v>7.0887450000000003</v>
      </c>
      <c r="D28399" s="429">
        <v>6.2500000000000001E-4</v>
      </c>
      <c r="E28399" s="429">
        <v>7.08812</v>
      </c>
      <c r="F28399" s="429">
        <v>29.972801999999998</v>
      </c>
    </row>
    <row r="28400" spans="1:6" x14ac:dyDescent="0.3">
      <c r="A28400" s="336">
        <v>95045</v>
      </c>
      <c r="B28400" s="2" t="s">
        <v>295</v>
      </c>
      <c r="C28400" s="429">
        <v>6.5422359999999999</v>
      </c>
      <c r="D28400" s="429">
        <v>3.5799999999999997E-4</v>
      </c>
      <c r="E28400" s="429">
        <v>6.5418779999999996</v>
      </c>
      <c r="F28400" s="429">
        <v>33.634630999999999</v>
      </c>
    </row>
    <row r="28401" spans="1:6" x14ac:dyDescent="0.3">
      <c r="A28401" s="336">
        <v>95046</v>
      </c>
      <c r="B28401" s="2" t="s">
        <v>295</v>
      </c>
      <c r="C28401" s="429">
        <v>6.8096370000000004</v>
      </c>
      <c r="D28401" s="429">
        <v>4.1800000000000002E-4</v>
      </c>
      <c r="E28401" s="429">
        <v>6.8092190000000006</v>
      </c>
      <c r="F28401" s="429">
        <v>33.022016999999998</v>
      </c>
    </row>
    <row r="28402" spans="1:6" x14ac:dyDescent="0.3">
      <c r="A28402" s="336">
        <v>95050</v>
      </c>
      <c r="B28402" s="2" t="s">
        <v>295</v>
      </c>
      <c r="C28402" s="429">
        <v>6.543374</v>
      </c>
      <c r="D28402" s="429">
        <v>3.19E-4</v>
      </c>
      <c r="E28402" s="429">
        <v>6.5430549999999998</v>
      </c>
      <c r="F28402" s="429">
        <v>33.986981999999998</v>
      </c>
    </row>
    <row r="28403" spans="1:6" x14ac:dyDescent="0.3">
      <c r="A28403" s="336">
        <v>95051</v>
      </c>
      <c r="B28403" s="2" t="s">
        <v>295</v>
      </c>
      <c r="C28403" s="429">
        <v>6.4213430000000002</v>
      </c>
      <c r="D28403" s="429">
        <v>3.5500000000000001E-4</v>
      </c>
      <c r="E28403" s="429">
        <v>6.4209880000000004</v>
      </c>
      <c r="F28403" s="429">
        <v>32.586472999999998</v>
      </c>
    </row>
    <row r="28404" spans="1:6" x14ac:dyDescent="0.3">
      <c r="A28404" s="336">
        <v>95053</v>
      </c>
      <c r="B28404" s="2" t="s">
        <v>295</v>
      </c>
      <c r="C28404" s="429">
        <v>6.6053220000000001</v>
      </c>
      <c r="D28404" s="429">
        <v>3.0299999999999999E-4</v>
      </c>
      <c r="E28404" s="429">
        <v>6.6050190000000004</v>
      </c>
      <c r="F28404" s="429">
        <v>34.579499999999996</v>
      </c>
    </row>
    <row r="28405" spans="1:6" x14ac:dyDescent="0.3">
      <c r="A28405" s="336">
        <v>95054</v>
      </c>
      <c r="B28405" s="2" t="s">
        <v>295</v>
      </c>
      <c r="C28405" s="429">
        <v>6.5668740000000003</v>
      </c>
      <c r="D28405" s="429">
        <v>2.72E-4</v>
      </c>
      <c r="E28405" s="429">
        <v>6.5666020000000005</v>
      </c>
      <c r="F28405" s="429">
        <v>35.554896999999997</v>
      </c>
    </row>
    <row r="28406" spans="1:6" x14ac:dyDescent="0.3">
      <c r="A28406" s="336">
        <v>95060</v>
      </c>
      <c r="B28406" s="2" t="s">
        <v>295</v>
      </c>
      <c r="C28406" s="429">
        <v>5.5251299999999999</v>
      </c>
      <c r="D28406" s="429">
        <v>5.9999999999999995E-4</v>
      </c>
      <c r="E28406" s="429">
        <v>5.5245299999999995</v>
      </c>
      <c r="F28406" s="429">
        <v>19.421236000000004</v>
      </c>
    </row>
    <row r="28407" spans="1:6" x14ac:dyDescent="0.3">
      <c r="A28407" s="336">
        <v>95062</v>
      </c>
      <c r="B28407" s="2" t="s">
        <v>295</v>
      </c>
      <c r="C28407" s="429">
        <v>5.7294850000000004</v>
      </c>
      <c r="D28407" s="429">
        <v>5.4100000000000003E-4</v>
      </c>
      <c r="E28407" s="429">
        <v>5.7289440000000003</v>
      </c>
      <c r="F28407" s="429">
        <v>22.400835999999991</v>
      </c>
    </row>
    <row r="28408" spans="1:6" x14ac:dyDescent="0.3">
      <c r="A28408" s="336">
        <v>95064</v>
      </c>
      <c r="B28408" s="2" t="s">
        <v>295</v>
      </c>
      <c r="C28408" s="429">
        <v>5.6278129999999997</v>
      </c>
      <c r="D28408" s="429">
        <v>5.6499999999999996E-4</v>
      </c>
      <c r="E28408" s="429">
        <v>5.6272479999999998</v>
      </c>
      <c r="F28408" s="429">
        <v>20.611830000000001</v>
      </c>
    </row>
    <row r="28409" spans="1:6" x14ac:dyDescent="0.3">
      <c r="A28409" s="336">
        <v>95065</v>
      </c>
      <c r="B28409" s="2" t="s">
        <v>295</v>
      </c>
      <c r="C28409" s="429">
        <v>5.808287</v>
      </c>
      <c r="D28409" s="429">
        <v>6.0800000000000003E-4</v>
      </c>
      <c r="E28409" s="429">
        <v>5.8076790000000003</v>
      </c>
      <c r="F28409" s="429">
        <v>21.952423</v>
      </c>
    </row>
    <row r="28410" spans="1:6" x14ac:dyDescent="0.3">
      <c r="A28410" s="336">
        <v>95066</v>
      </c>
      <c r="B28410" s="2" t="s">
        <v>295</v>
      </c>
      <c r="C28410" s="429">
        <v>5.8155910000000004</v>
      </c>
      <c r="D28410" s="429">
        <v>6.3599999999999996E-4</v>
      </c>
      <c r="E28410" s="429">
        <v>5.8149550000000003</v>
      </c>
      <c r="F28410" s="429">
        <v>21.379790000000011</v>
      </c>
    </row>
    <row r="28411" spans="1:6" x14ac:dyDescent="0.3">
      <c r="A28411" s="336">
        <v>95070</v>
      </c>
      <c r="B28411" s="2" t="s">
        <v>295</v>
      </c>
      <c r="C28411" s="429">
        <v>5.9997990000000003</v>
      </c>
      <c r="D28411" s="429">
        <v>6.29E-4</v>
      </c>
      <c r="E28411" s="429">
        <v>5.9991700000000003</v>
      </c>
      <c r="F28411" s="429">
        <v>24.157802</v>
      </c>
    </row>
    <row r="28412" spans="1:6" x14ac:dyDescent="0.3">
      <c r="A28412" s="336">
        <v>95073</v>
      </c>
      <c r="B28412" s="2" t="s">
        <v>295</v>
      </c>
      <c r="C28412" s="429">
        <v>5.8766030000000002</v>
      </c>
      <c r="D28412" s="429">
        <v>6.1700000000000004E-4</v>
      </c>
      <c r="E28412" s="429">
        <v>5.8759860000000002</v>
      </c>
      <c r="F28412" s="429">
        <v>22.621202</v>
      </c>
    </row>
    <row r="28413" spans="1:6" x14ac:dyDescent="0.3">
      <c r="A28413" s="336">
        <v>95076</v>
      </c>
      <c r="B28413" s="2" t="s">
        <v>295</v>
      </c>
      <c r="C28413" s="429">
        <v>6.2677909999999999</v>
      </c>
      <c r="D28413" s="429">
        <v>4.2499999999999998E-4</v>
      </c>
      <c r="E28413" s="429">
        <v>6.267366</v>
      </c>
      <c r="F28413" s="429">
        <v>29.83241499999999</v>
      </c>
    </row>
    <row r="28414" spans="1:6" x14ac:dyDescent="0.3">
      <c r="A28414" s="336">
        <v>95110</v>
      </c>
      <c r="B28414" s="2" t="s">
        <v>295</v>
      </c>
      <c r="C28414" s="429">
        <v>6.656326</v>
      </c>
      <c r="D28414" s="429">
        <v>3.0899999999999998E-4</v>
      </c>
      <c r="E28414" s="429">
        <v>6.6560170000000003</v>
      </c>
      <c r="F28414" s="429">
        <v>34.603684999999999</v>
      </c>
    </row>
    <row r="28415" spans="1:6" x14ac:dyDescent="0.3">
      <c r="A28415" s="336">
        <v>95111</v>
      </c>
      <c r="B28415" s="2" t="s">
        <v>295</v>
      </c>
      <c r="C28415" s="429">
        <v>6.7196860000000003</v>
      </c>
      <c r="D28415" s="429">
        <v>3.9300000000000001E-4</v>
      </c>
      <c r="E28415" s="429">
        <v>6.7192930000000004</v>
      </c>
      <c r="F28415" s="429">
        <v>32.576938000000006</v>
      </c>
    </row>
    <row r="28416" spans="1:6" x14ac:dyDescent="0.3">
      <c r="A28416" s="336">
        <v>95112</v>
      </c>
      <c r="B28416" s="2" t="s">
        <v>295</v>
      </c>
      <c r="C28416" s="429">
        <v>6.6946459999999997</v>
      </c>
      <c r="D28416" s="429">
        <v>3.3399999999999999E-4</v>
      </c>
      <c r="E28416" s="429">
        <v>6.694312</v>
      </c>
      <c r="F28416" s="429">
        <v>34.259681</v>
      </c>
    </row>
    <row r="28417" spans="1:6" x14ac:dyDescent="0.3">
      <c r="A28417" s="336">
        <v>95113</v>
      </c>
      <c r="B28417" s="2" t="s">
        <v>295</v>
      </c>
      <c r="C28417" s="429">
        <v>6.6696629999999999</v>
      </c>
      <c r="D28417" s="429">
        <v>3.3100000000000002E-4</v>
      </c>
      <c r="E28417" s="429">
        <v>6.6693319999999998</v>
      </c>
      <c r="F28417" s="429">
        <v>34.013258999999991</v>
      </c>
    </row>
    <row r="28418" spans="1:6" x14ac:dyDescent="0.3">
      <c r="A28418" s="336">
        <v>95116</v>
      </c>
      <c r="B28418" s="2" t="s">
        <v>295</v>
      </c>
      <c r="C28418" s="429">
        <v>6.7265839999999999</v>
      </c>
      <c r="D28418" s="429">
        <v>3.9599999999999998E-4</v>
      </c>
      <c r="E28418" s="429">
        <v>6.7261879999999996</v>
      </c>
      <c r="F28418" s="429">
        <v>33.018907999999996</v>
      </c>
    </row>
    <row r="28419" spans="1:6" x14ac:dyDescent="0.3">
      <c r="A28419" s="336">
        <v>95117</v>
      </c>
      <c r="B28419" s="2" t="s">
        <v>295</v>
      </c>
      <c r="C28419" s="429">
        <v>6.4403480000000002</v>
      </c>
      <c r="D28419" s="429">
        <v>3.8400000000000001E-4</v>
      </c>
      <c r="E28419" s="429">
        <v>6.4399639999999998</v>
      </c>
      <c r="F28419" s="429">
        <v>31.637973999999996</v>
      </c>
    </row>
    <row r="28420" spans="1:6" x14ac:dyDescent="0.3">
      <c r="A28420" s="336">
        <v>95118</v>
      </c>
      <c r="B28420" s="2" t="s">
        <v>295</v>
      </c>
      <c r="C28420" s="429">
        <v>6.5871930000000001</v>
      </c>
      <c r="D28420" s="429">
        <v>3.6400000000000001E-4</v>
      </c>
      <c r="E28420" s="429">
        <v>6.5868289999999998</v>
      </c>
      <c r="F28420" s="429">
        <v>31.987026</v>
      </c>
    </row>
    <row r="28421" spans="1:6" x14ac:dyDescent="0.3">
      <c r="A28421" s="336">
        <v>95119</v>
      </c>
      <c r="B28421" s="2" t="s">
        <v>295</v>
      </c>
      <c r="C28421" s="429">
        <v>6.7253590000000001</v>
      </c>
      <c r="D28421" s="429">
        <v>4.08E-4</v>
      </c>
      <c r="E28421" s="429">
        <v>6.7249509999999999</v>
      </c>
      <c r="F28421" s="429">
        <v>32.356725999999995</v>
      </c>
    </row>
    <row r="28422" spans="1:6" x14ac:dyDescent="0.3">
      <c r="A28422" s="336">
        <v>95120</v>
      </c>
      <c r="B28422" s="2" t="s">
        <v>295</v>
      </c>
      <c r="C28422" s="429">
        <v>6.5261329999999997</v>
      </c>
      <c r="D28422" s="429">
        <v>4.5899999999999999E-4</v>
      </c>
      <c r="E28422" s="429">
        <v>6.5256739999999995</v>
      </c>
      <c r="F28422" s="429">
        <v>30.058194000000004</v>
      </c>
    </row>
    <row r="28423" spans="1:6" x14ac:dyDescent="0.3">
      <c r="A28423" s="336">
        <v>95121</v>
      </c>
      <c r="B28423" s="2" t="s">
        <v>295</v>
      </c>
      <c r="C28423" s="429">
        <v>6.7533289999999999</v>
      </c>
      <c r="D28423" s="429">
        <v>4.2700000000000002E-4</v>
      </c>
      <c r="E28423" s="429">
        <v>6.7529019999999997</v>
      </c>
      <c r="F28423" s="429">
        <v>32.159089000000002</v>
      </c>
    </row>
    <row r="28424" spans="1:6" x14ac:dyDescent="0.3">
      <c r="A28424" s="336">
        <v>95122</v>
      </c>
      <c r="B28424" s="2" t="s">
        <v>295</v>
      </c>
      <c r="C28424" s="429">
        <v>6.7285199999999996</v>
      </c>
      <c r="D28424" s="429">
        <v>4.1100000000000002E-4</v>
      </c>
      <c r="E28424" s="429">
        <v>6.7281089999999999</v>
      </c>
      <c r="F28424" s="429">
        <v>32.510223000000003</v>
      </c>
    </row>
    <row r="28425" spans="1:6" x14ac:dyDescent="0.3">
      <c r="A28425" s="336">
        <v>95123</v>
      </c>
      <c r="B28425" s="2" t="s">
        <v>295</v>
      </c>
      <c r="C28425" s="429">
        <v>6.6778310000000003</v>
      </c>
      <c r="D28425" s="429">
        <v>3.8499999999999998E-4</v>
      </c>
      <c r="E28425" s="429">
        <v>6.6774460000000007</v>
      </c>
      <c r="F28425" s="429">
        <v>32.308633</v>
      </c>
    </row>
    <row r="28426" spans="1:6" x14ac:dyDescent="0.3">
      <c r="A28426" s="336">
        <v>95124</v>
      </c>
      <c r="B28426" s="2" t="s">
        <v>295</v>
      </c>
      <c r="C28426" s="429">
        <v>6.5044459999999997</v>
      </c>
      <c r="D28426" s="429">
        <v>3.8099999999999999E-4</v>
      </c>
      <c r="E28426" s="429">
        <v>6.5040649999999998</v>
      </c>
      <c r="F28426" s="429">
        <v>31.185515000000002</v>
      </c>
    </row>
    <row r="28427" spans="1:6" x14ac:dyDescent="0.3">
      <c r="A28427" s="336">
        <v>95125</v>
      </c>
      <c r="B28427" s="2" t="s">
        <v>295</v>
      </c>
      <c r="C28427" s="429">
        <v>6.6249739999999999</v>
      </c>
      <c r="D28427" s="429">
        <v>3.4699999999999998E-4</v>
      </c>
      <c r="E28427" s="429">
        <v>6.6246270000000003</v>
      </c>
      <c r="F28427" s="429">
        <v>32.991077999999995</v>
      </c>
    </row>
    <row r="28428" spans="1:6" x14ac:dyDescent="0.3">
      <c r="A28428" s="336">
        <v>95126</v>
      </c>
      <c r="B28428" s="2" t="s">
        <v>295</v>
      </c>
      <c r="C28428" s="429">
        <v>6.6217170000000003</v>
      </c>
      <c r="D28428" s="429">
        <v>3.1300000000000002E-4</v>
      </c>
      <c r="E28428" s="429">
        <v>6.6214040000000001</v>
      </c>
      <c r="F28428" s="429">
        <v>34.106141999999991</v>
      </c>
    </row>
    <row r="28429" spans="1:6" x14ac:dyDescent="0.3">
      <c r="A28429" s="336">
        <v>95127</v>
      </c>
      <c r="B28429" s="2" t="s">
        <v>295</v>
      </c>
      <c r="C28429" s="429">
        <v>6.7850659999999996</v>
      </c>
      <c r="D28429" s="429">
        <v>5.2599999999999999E-4</v>
      </c>
      <c r="E28429" s="429">
        <v>6.7845399999999998</v>
      </c>
      <c r="F28429" s="429">
        <v>30.435761999999997</v>
      </c>
    </row>
    <row r="28430" spans="1:6" x14ac:dyDescent="0.3">
      <c r="A28430" s="336">
        <v>95128</v>
      </c>
      <c r="B28430" s="2" t="s">
        <v>295</v>
      </c>
      <c r="C28430" s="429">
        <v>6.5380710000000004</v>
      </c>
      <c r="D28430" s="429">
        <v>3.4400000000000001E-4</v>
      </c>
      <c r="E28430" s="429">
        <v>6.5377270000000003</v>
      </c>
      <c r="F28430" s="429">
        <v>32.932472000000004</v>
      </c>
    </row>
    <row r="28431" spans="1:6" x14ac:dyDescent="0.3">
      <c r="A28431" s="336">
        <v>95129</v>
      </c>
      <c r="B28431" s="2" t="s">
        <v>295</v>
      </c>
      <c r="C28431" s="429">
        <v>6.2831149999999996</v>
      </c>
      <c r="D28431" s="429">
        <v>4.5300000000000001E-4</v>
      </c>
      <c r="E28431" s="429">
        <v>6.2826619999999993</v>
      </c>
      <c r="F28431" s="429">
        <v>29.502188999999991</v>
      </c>
    </row>
    <row r="28432" spans="1:6" x14ac:dyDescent="0.3">
      <c r="A28432" s="336">
        <v>95130</v>
      </c>
      <c r="B28432" s="2" t="s">
        <v>295</v>
      </c>
      <c r="C28432" s="429">
        <v>6.3144070000000001</v>
      </c>
      <c r="D28432" s="429">
        <v>4.5800000000000002E-4</v>
      </c>
      <c r="E28432" s="429">
        <v>6.313949</v>
      </c>
      <c r="F28432" s="429">
        <v>29.279257999999999</v>
      </c>
    </row>
    <row r="28433" spans="1:6" x14ac:dyDescent="0.3">
      <c r="A28433" s="336">
        <v>95131</v>
      </c>
      <c r="B28433" s="2" t="s">
        <v>295</v>
      </c>
      <c r="C28433" s="429">
        <v>6.720173</v>
      </c>
      <c r="D28433" s="429">
        <v>3.0499999999999999E-4</v>
      </c>
      <c r="E28433" s="429">
        <v>6.719868</v>
      </c>
      <c r="F28433" s="429">
        <v>35.476089999999999</v>
      </c>
    </row>
    <row r="28434" spans="1:6" x14ac:dyDescent="0.3">
      <c r="A28434" s="336">
        <v>95132</v>
      </c>
      <c r="B28434" s="2" t="s">
        <v>295</v>
      </c>
      <c r="C28434" s="429">
        <v>6.7811849999999998</v>
      </c>
      <c r="D28434" s="429">
        <v>4.7100000000000001E-4</v>
      </c>
      <c r="E28434" s="429">
        <v>6.7807139999999997</v>
      </c>
      <c r="F28434" s="429">
        <v>31.950988000000009</v>
      </c>
    </row>
    <row r="28435" spans="1:6" x14ac:dyDescent="0.3">
      <c r="A28435" s="336">
        <v>95133</v>
      </c>
      <c r="B28435" s="2" t="s">
        <v>295</v>
      </c>
      <c r="C28435" s="429">
        <v>6.7357779999999998</v>
      </c>
      <c r="D28435" s="429">
        <v>3.88E-4</v>
      </c>
      <c r="E28435" s="429">
        <v>6.7353899999999998</v>
      </c>
      <c r="F28435" s="429">
        <v>33.429720000000003</v>
      </c>
    </row>
    <row r="28436" spans="1:6" x14ac:dyDescent="0.3">
      <c r="A28436" s="336">
        <v>95134</v>
      </c>
      <c r="B28436" s="2" t="s">
        <v>295</v>
      </c>
      <c r="C28436" s="429">
        <v>6.6773020000000001</v>
      </c>
      <c r="D28436" s="429">
        <v>2.5000000000000001E-4</v>
      </c>
      <c r="E28436" s="429">
        <v>6.6770519999999998</v>
      </c>
      <c r="F28436" s="429">
        <v>36.684325000000001</v>
      </c>
    </row>
    <row r="28437" spans="1:6" x14ac:dyDescent="0.3">
      <c r="A28437" s="336">
        <v>95135</v>
      </c>
      <c r="B28437" s="2" t="s">
        <v>295</v>
      </c>
      <c r="C28437" s="429">
        <v>6.8239999999999998</v>
      </c>
      <c r="D28437" s="429">
        <v>5.53E-4</v>
      </c>
      <c r="E28437" s="429">
        <v>6.8234469999999998</v>
      </c>
      <c r="F28437" s="429">
        <v>29.90978500000001</v>
      </c>
    </row>
    <row r="28438" spans="1:6" x14ac:dyDescent="0.3">
      <c r="A28438" s="336">
        <v>95136</v>
      </c>
      <c r="B28438" s="2" t="s">
        <v>295</v>
      </c>
      <c r="C28438" s="429">
        <v>6.6744000000000003</v>
      </c>
      <c r="D28438" s="429">
        <v>3.7599999999999998E-4</v>
      </c>
      <c r="E28438" s="429">
        <v>6.6740240000000002</v>
      </c>
      <c r="F28438" s="429">
        <v>32.51521799999999</v>
      </c>
    </row>
    <row r="28439" spans="1:6" x14ac:dyDescent="0.3">
      <c r="A28439" s="336">
        <v>95138</v>
      </c>
      <c r="B28439" s="2" t="s">
        <v>295</v>
      </c>
      <c r="C28439" s="429">
        <v>6.8044909999999996</v>
      </c>
      <c r="D28439" s="429">
        <v>4.5899999999999999E-4</v>
      </c>
      <c r="E28439" s="429">
        <v>6.8040319999999994</v>
      </c>
      <c r="F28439" s="429">
        <v>31.850840000000005</v>
      </c>
    </row>
    <row r="28440" spans="1:6" x14ac:dyDescent="0.3">
      <c r="A28440" s="336">
        <v>95139</v>
      </c>
      <c r="B28440" s="2" t="s">
        <v>295</v>
      </c>
      <c r="C28440" s="429">
        <v>6.7601040000000001</v>
      </c>
      <c r="D28440" s="429">
        <v>4.1599999999999997E-4</v>
      </c>
      <c r="E28440" s="429">
        <v>6.7596879999999997</v>
      </c>
      <c r="F28440" s="429">
        <v>32.519493000000004</v>
      </c>
    </row>
    <row r="28441" spans="1:6" x14ac:dyDescent="0.3">
      <c r="A28441" s="336">
        <v>95140</v>
      </c>
      <c r="B28441" s="2" t="s">
        <v>295</v>
      </c>
      <c r="C28441" s="429">
        <v>6.8668240000000003</v>
      </c>
      <c r="D28441" s="429">
        <v>7.4600000000000003E-4</v>
      </c>
      <c r="E28441" s="429">
        <v>6.8660779999999999</v>
      </c>
      <c r="F28441" s="429">
        <v>25.553497</v>
      </c>
    </row>
    <row r="28442" spans="1:6" x14ac:dyDescent="0.3">
      <c r="A28442" s="336">
        <v>95141</v>
      </c>
      <c r="B28442" s="2" t="s">
        <v>295</v>
      </c>
      <c r="C28442" s="429">
        <v>6.6448330000000002</v>
      </c>
      <c r="D28442" s="429">
        <v>4.84E-4</v>
      </c>
      <c r="E28442" s="429">
        <v>6.6443490000000001</v>
      </c>
      <c r="F28442" s="429">
        <v>30.638471000000003</v>
      </c>
    </row>
    <row r="28443" spans="1:6" x14ac:dyDescent="0.3">
      <c r="A28443" s="336">
        <v>95148</v>
      </c>
      <c r="B28443" s="2" t="s">
        <v>295</v>
      </c>
      <c r="C28443" s="429">
        <v>6.7954730000000003</v>
      </c>
      <c r="D28443" s="429">
        <v>5.0600000000000005E-4</v>
      </c>
      <c r="E28443" s="429">
        <v>6.7949670000000006</v>
      </c>
      <c r="F28443" s="429">
        <v>30.760517000000007</v>
      </c>
    </row>
    <row r="28444" spans="1:6" x14ac:dyDescent="0.3">
      <c r="A28444" s="336">
        <v>95192</v>
      </c>
      <c r="B28444" s="2" t="s">
        <v>295</v>
      </c>
      <c r="C28444" s="429">
        <v>6.6880879999999996</v>
      </c>
      <c r="D28444" s="429">
        <v>3.4400000000000001E-4</v>
      </c>
      <c r="E28444" s="429">
        <v>6.6877439999999995</v>
      </c>
      <c r="F28444" s="429">
        <v>33.898069</v>
      </c>
    </row>
    <row r="28445" spans="1:6" x14ac:dyDescent="0.3">
      <c r="A28445" s="336">
        <v>95202</v>
      </c>
      <c r="B28445" s="2" t="s">
        <v>295</v>
      </c>
      <c r="C28445" s="429">
        <v>9.6481150000000007</v>
      </c>
      <c r="D28445" s="429">
        <v>3.4499999999999998E-4</v>
      </c>
      <c r="E28445" s="429">
        <v>9.6477700000000013</v>
      </c>
      <c r="F28445" s="429">
        <v>49.077954999999996</v>
      </c>
    </row>
    <row r="28446" spans="1:6" x14ac:dyDescent="0.3">
      <c r="A28446" s="336">
        <v>95203</v>
      </c>
      <c r="B28446" s="2" t="s">
        <v>295</v>
      </c>
      <c r="C28446" s="429">
        <v>9.5407050000000009</v>
      </c>
      <c r="D28446" s="429">
        <v>3.21E-4</v>
      </c>
      <c r="E28446" s="429">
        <v>9.5403840000000013</v>
      </c>
      <c r="F28446" s="429">
        <v>48.885329999999996</v>
      </c>
    </row>
    <row r="28447" spans="1:6" x14ac:dyDescent="0.3">
      <c r="A28447" s="336">
        <v>95204</v>
      </c>
      <c r="B28447" s="2" t="s">
        <v>295</v>
      </c>
      <c r="C28447" s="429">
        <v>9.5362919999999995</v>
      </c>
      <c r="D28447" s="429">
        <v>3.1500000000000001E-4</v>
      </c>
      <c r="E28447" s="429">
        <v>9.535976999999999</v>
      </c>
      <c r="F28447" s="429">
        <v>48.509986000000005</v>
      </c>
    </row>
    <row r="28448" spans="1:6" x14ac:dyDescent="0.3">
      <c r="A28448" s="336">
        <v>95205</v>
      </c>
      <c r="B28448" s="2" t="s">
        <v>295</v>
      </c>
      <c r="C28448" s="429">
        <v>9.7005420000000004</v>
      </c>
      <c r="D28448" s="429">
        <v>3.5399999999999999E-4</v>
      </c>
      <c r="E28448" s="429">
        <v>9.7001880000000007</v>
      </c>
      <c r="F28448" s="429">
        <v>49.074182</v>
      </c>
    </row>
    <row r="28449" spans="1:6" x14ac:dyDescent="0.3">
      <c r="A28449" s="336">
        <v>95206</v>
      </c>
      <c r="B28449" s="2" t="s">
        <v>295</v>
      </c>
      <c r="C28449" s="429">
        <v>9.2061840000000004</v>
      </c>
      <c r="D28449" s="429">
        <v>2.63E-4</v>
      </c>
      <c r="E28449" s="429">
        <v>9.205921</v>
      </c>
      <c r="F28449" s="429">
        <v>48.087978000000007</v>
      </c>
    </row>
    <row r="28450" spans="1:6" x14ac:dyDescent="0.3">
      <c r="A28450" s="336">
        <v>95207</v>
      </c>
      <c r="B28450" s="2" t="s">
        <v>295</v>
      </c>
      <c r="C28450" s="429">
        <v>9.4827709999999996</v>
      </c>
      <c r="D28450" s="429">
        <v>2.9500000000000001E-4</v>
      </c>
      <c r="E28450" s="429">
        <v>9.4824760000000001</v>
      </c>
      <c r="F28450" s="429">
        <v>47.919013999999997</v>
      </c>
    </row>
    <row r="28451" spans="1:6" x14ac:dyDescent="0.3">
      <c r="A28451" s="336">
        <v>95209</v>
      </c>
      <c r="B28451" s="2" t="s">
        <v>295</v>
      </c>
      <c r="C28451" s="429">
        <v>9.3636940000000006</v>
      </c>
      <c r="D28451" s="429">
        <v>2.5900000000000001E-4</v>
      </c>
      <c r="E28451" s="429">
        <v>9.3634350000000008</v>
      </c>
      <c r="F28451" s="429">
        <v>47.005404000000006</v>
      </c>
    </row>
    <row r="28452" spans="1:6" x14ac:dyDescent="0.3">
      <c r="A28452" s="336">
        <v>95210</v>
      </c>
      <c r="B28452" s="2" t="s">
        <v>295</v>
      </c>
      <c r="C28452" s="429">
        <v>9.4852059999999998</v>
      </c>
      <c r="D28452" s="429">
        <v>2.8600000000000001E-4</v>
      </c>
      <c r="E28452" s="429">
        <v>9.4849200000000007</v>
      </c>
      <c r="F28452" s="429">
        <v>47.389890000000001</v>
      </c>
    </row>
    <row r="28453" spans="1:6" x14ac:dyDescent="0.3">
      <c r="A28453" s="336">
        <v>95211</v>
      </c>
      <c r="B28453" s="2" t="s">
        <v>295</v>
      </c>
      <c r="C28453" s="429">
        <v>9.5446069999999992</v>
      </c>
      <c r="D28453" s="429">
        <v>3.1500000000000001E-4</v>
      </c>
      <c r="E28453" s="429">
        <v>9.5442919999999987</v>
      </c>
      <c r="F28453" s="429">
        <v>48.419966000000002</v>
      </c>
    </row>
    <row r="28454" spans="1:6" x14ac:dyDescent="0.3">
      <c r="A28454" s="336">
        <v>95212</v>
      </c>
      <c r="B28454" s="2" t="s">
        <v>295</v>
      </c>
      <c r="C28454" s="429">
        <v>9.6093250000000001</v>
      </c>
      <c r="D28454" s="429">
        <v>2.9399999999999999E-4</v>
      </c>
      <c r="E28454" s="429">
        <v>9.6090309999999999</v>
      </c>
      <c r="F28454" s="429">
        <v>47.261864000000003</v>
      </c>
    </row>
    <row r="28455" spans="1:6" x14ac:dyDescent="0.3">
      <c r="A28455" s="336">
        <v>95215</v>
      </c>
      <c r="B28455" s="2" t="s">
        <v>295</v>
      </c>
      <c r="C28455" s="429">
        <v>9.8472200000000001</v>
      </c>
      <c r="D28455" s="429">
        <v>3.2000000000000003E-4</v>
      </c>
      <c r="E28455" s="429">
        <v>9.8468999999999998</v>
      </c>
      <c r="F28455" s="429">
        <v>49.838738000000006</v>
      </c>
    </row>
    <row r="28456" spans="1:6" x14ac:dyDescent="0.3">
      <c r="A28456" s="336">
        <v>95219</v>
      </c>
      <c r="B28456" s="2" t="s">
        <v>295</v>
      </c>
      <c r="C28456" s="429">
        <v>9.2009779999999992</v>
      </c>
      <c r="D28456" s="429">
        <v>2.33E-4</v>
      </c>
      <c r="E28456" s="429">
        <v>9.2007449999999995</v>
      </c>
      <c r="F28456" s="429">
        <v>46.836569000000011</v>
      </c>
    </row>
    <row r="28457" spans="1:6" x14ac:dyDescent="0.3">
      <c r="A28457" s="336">
        <v>95220</v>
      </c>
      <c r="B28457" s="2" t="s">
        <v>295</v>
      </c>
      <c r="C28457" s="429">
        <v>9.6090359999999997</v>
      </c>
      <c r="D28457" s="429">
        <v>2.3900000000000001E-4</v>
      </c>
      <c r="E28457" s="429">
        <v>9.6087969999999991</v>
      </c>
      <c r="F28457" s="429">
        <v>45.489075</v>
      </c>
    </row>
    <row r="28458" spans="1:6" x14ac:dyDescent="0.3">
      <c r="A28458" s="336">
        <v>95222</v>
      </c>
      <c r="B28458" s="2" t="s">
        <v>295</v>
      </c>
      <c r="C28458" s="429">
        <v>9.9460219999999993</v>
      </c>
      <c r="D28458" s="429">
        <v>8.3199999999999995E-4</v>
      </c>
      <c r="E28458" s="429">
        <v>9.9451899999999984</v>
      </c>
      <c r="F28458" s="429">
        <v>36.458180000000006</v>
      </c>
    </row>
    <row r="28459" spans="1:6" x14ac:dyDescent="0.3">
      <c r="A28459" s="336">
        <v>95223</v>
      </c>
      <c r="B28459" s="2" t="s">
        <v>295</v>
      </c>
      <c r="C28459" s="429">
        <v>7.9010629999999997</v>
      </c>
      <c r="D28459" s="429">
        <v>2.6085000000000001E-2</v>
      </c>
      <c r="E28459" s="429">
        <v>7.8749779999999996</v>
      </c>
      <c r="F28459" s="429">
        <v>15.641299999999994</v>
      </c>
    </row>
    <row r="28460" spans="1:6" x14ac:dyDescent="0.3">
      <c r="A28460" s="336">
        <v>95228</v>
      </c>
      <c r="B28460" s="2" t="s">
        <v>295</v>
      </c>
      <c r="C28460" s="429">
        <v>10.119759999999999</v>
      </c>
      <c r="D28460" s="429">
        <v>4.6000000000000001E-4</v>
      </c>
      <c r="E28460" s="429">
        <v>10.119299999999999</v>
      </c>
      <c r="F28460" s="429">
        <v>43.506212000000005</v>
      </c>
    </row>
    <row r="28461" spans="1:6" x14ac:dyDescent="0.3">
      <c r="A28461" s="336">
        <v>95230</v>
      </c>
      <c r="B28461" s="2" t="s">
        <v>295</v>
      </c>
      <c r="C28461" s="429">
        <v>10.067467000000001</v>
      </c>
      <c r="D28461" s="429">
        <v>3.5500000000000001E-4</v>
      </c>
      <c r="E28461" s="429">
        <v>10.067112</v>
      </c>
      <c r="F28461" s="429">
        <v>46.850849999999994</v>
      </c>
    </row>
    <row r="28462" spans="1:6" x14ac:dyDescent="0.3">
      <c r="A28462" s="336">
        <v>95231</v>
      </c>
      <c r="B28462" s="2" t="s">
        <v>295</v>
      </c>
      <c r="C28462" s="429">
        <v>9.6297569999999997</v>
      </c>
      <c r="D28462" s="429">
        <v>3.5300000000000002E-4</v>
      </c>
      <c r="E28462" s="429">
        <v>9.6294039999999992</v>
      </c>
      <c r="F28462" s="429">
        <v>49.973173000000003</v>
      </c>
    </row>
    <row r="28463" spans="1:6" x14ac:dyDescent="0.3">
      <c r="A28463" s="336">
        <v>95232</v>
      </c>
      <c r="B28463" s="2" t="s">
        <v>295</v>
      </c>
      <c r="C28463" s="429">
        <v>9.4247069999999997</v>
      </c>
      <c r="D28463" s="429">
        <v>1.719E-3</v>
      </c>
      <c r="E28463" s="429">
        <v>9.4229880000000001</v>
      </c>
      <c r="F28463" s="429">
        <v>26.573312999999992</v>
      </c>
    </row>
    <row r="28464" spans="1:6" x14ac:dyDescent="0.3">
      <c r="A28464" s="336">
        <v>95236</v>
      </c>
      <c r="B28464" s="2" t="s">
        <v>295</v>
      </c>
      <c r="C28464" s="429">
        <v>9.960426</v>
      </c>
      <c r="D28464" s="429">
        <v>2.9999999999999997E-4</v>
      </c>
      <c r="E28464" s="429">
        <v>9.9601260000000007</v>
      </c>
      <c r="F28464" s="429">
        <v>47.899767999999987</v>
      </c>
    </row>
    <row r="28465" spans="1:6" x14ac:dyDescent="0.3">
      <c r="A28465" s="336">
        <v>95237</v>
      </c>
      <c r="B28465" s="2" t="s">
        <v>295</v>
      </c>
      <c r="C28465" s="429">
        <v>9.7325210000000002</v>
      </c>
      <c r="D28465" s="429">
        <v>2.63E-4</v>
      </c>
      <c r="E28465" s="429">
        <v>9.7322579999999999</v>
      </c>
      <c r="F28465" s="429">
        <v>46.08573100000001</v>
      </c>
    </row>
    <row r="28466" spans="1:6" x14ac:dyDescent="0.3">
      <c r="A28466" s="336">
        <v>95240</v>
      </c>
      <c r="B28466" s="2" t="s">
        <v>295</v>
      </c>
      <c r="C28466" s="429">
        <v>9.6740239999999993</v>
      </c>
      <c r="D28466" s="429">
        <v>2.7E-4</v>
      </c>
      <c r="E28466" s="429">
        <v>9.6737539999999989</v>
      </c>
      <c r="F28466" s="429">
        <v>46.405522000000005</v>
      </c>
    </row>
    <row r="28467" spans="1:6" x14ac:dyDescent="0.3">
      <c r="A28467" s="336">
        <v>95242</v>
      </c>
      <c r="B28467" s="2" t="s">
        <v>295</v>
      </c>
      <c r="C28467" s="429">
        <v>9.2105899999999998</v>
      </c>
      <c r="D28467" s="429">
        <v>1.9900000000000001E-4</v>
      </c>
      <c r="E28467" s="429">
        <v>9.2103909999999996</v>
      </c>
      <c r="F28467" s="429">
        <v>45.80571299999999</v>
      </c>
    </row>
    <row r="28468" spans="1:6" x14ac:dyDescent="0.3">
      <c r="A28468" s="336">
        <v>95245</v>
      </c>
      <c r="B28468" s="2" t="s">
        <v>295</v>
      </c>
      <c r="C28468" s="429">
        <v>9.2953449999999993</v>
      </c>
      <c r="D28468" s="429">
        <v>2.604E-3</v>
      </c>
      <c r="E28468" s="429">
        <v>9.2927409999999995</v>
      </c>
      <c r="F28468" s="429">
        <v>25.774113999999994</v>
      </c>
    </row>
    <row r="28469" spans="1:6" x14ac:dyDescent="0.3">
      <c r="A28469" s="336">
        <v>95246</v>
      </c>
      <c r="B28469" s="2" t="s">
        <v>295</v>
      </c>
      <c r="C28469" s="429">
        <v>9.4485329999999994</v>
      </c>
      <c r="D28469" s="429">
        <v>1.9059999999999999E-3</v>
      </c>
      <c r="E28469" s="429">
        <v>9.4466269999999994</v>
      </c>
      <c r="F28469" s="429">
        <v>27.736363000000008</v>
      </c>
    </row>
    <row r="28470" spans="1:6" x14ac:dyDescent="0.3">
      <c r="A28470" s="336">
        <v>95247</v>
      </c>
      <c r="B28470" s="2" t="s">
        <v>295</v>
      </c>
      <c r="C28470" s="429">
        <v>9.616816</v>
      </c>
      <c r="D28470" s="429">
        <v>1.5870000000000001E-3</v>
      </c>
      <c r="E28470" s="429">
        <v>9.6152289999999994</v>
      </c>
      <c r="F28470" s="429">
        <v>30.366486999999999</v>
      </c>
    </row>
    <row r="28471" spans="1:6" x14ac:dyDescent="0.3">
      <c r="A28471" s="336">
        <v>95249</v>
      </c>
      <c r="B28471" s="2" t="s">
        <v>295</v>
      </c>
      <c r="C28471" s="429">
        <v>9.7761340000000008</v>
      </c>
      <c r="D28471" s="429">
        <v>1.139E-3</v>
      </c>
      <c r="E28471" s="429">
        <v>9.7749950000000005</v>
      </c>
      <c r="F28471" s="429">
        <v>32.798518999999999</v>
      </c>
    </row>
    <row r="28472" spans="1:6" x14ac:dyDescent="0.3">
      <c r="A28472" s="336">
        <v>95251</v>
      </c>
      <c r="B28472" s="2" t="s">
        <v>295</v>
      </c>
      <c r="C28472" s="429">
        <v>9.73841</v>
      </c>
      <c r="D28472" s="429">
        <v>1.25E-3</v>
      </c>
      <c r="E28472" s="429">
        <v>9.7371599999999994</v>
      </c>
      <c r="F28472" s="429">
        <v>32.049217999999996</v>
      </c>
    </row>
    <row r="28473" spans="1:6" x14ac:dyDescent="0.3">
      <c r="A28473" s="336">
        <v>95252</v>
      </c>
      <c r="B28473" s="2" t="s">
        <v>295</v>
      </c>
      <c r="C28473" s="429">
        <v>10.007356</v>
      </c>
      <c r="D28473" s="429">
        <v>5.6700000000000001E-4</v>
      </c>
      <c r="E28473" s="429">
        <v>10.006788999999999</v>
      </c>
      <c r="F28473" s="429">
        <v>40.894329000000006</v>
      </c>
    </row>
    <row r="28474" spans="1:6" x14ac:dyDescent="0.3">
      <c r="A28474" s="336">
        <v>95255</v>
      </c>
      <c r="B28474" s="2" t="s">
        <v>295</v>
      </c>
      <c r="C28474" s="429">
        <v>8.4158109999999997</v>
      </c>
      <c r="D28474" s="429">
        <v>9.5589999999999998E-3</v>
      </c>
      <c r="E28474" s="429">
        <v>8.4062520000000003</v>
      </c>
      <c r="F28474" s="429">
        <v>17.095480999999999</v>
      </c>
    </row>
    <row r="28475" spans="1:6" x14ac:dyDescent="0.3">
      <c r="A28475" s="336">
        <v>95257</v>
      </c>
      <c r="B28475" s="2" t="s">
        <v>295</v>
      </c>
      <c r="C28475" s="429">
        <v>8.87683</v>
      </c>
      <c r="D28475" s="429">
        <v>3.8370000000000001E-3</v>
      </c>
      <c r="E28475" s="429">
        <v>8.8729929999999992</v>
      </c>
      <c r="F28475" s="429">
        <v>20.395865999999991</v>
      </c>
    </row>
    <row r="28476" spans="1:6" x14ac:dyDescent="0.3">
      <c r="A28476" s="336">
        <v>95258</v>
      </c>
      <c r="B28476" s="2" t="s">
        <v>295</v>
      </c>
      <c r="C28476" s="429">
        <v>9.3915889999999997</v>
      </c>
      <c r="D28476" s="429">
        <v>2.1499999999999999E-4</v>
      </c>
      <c r="E28476" s="429">
        <v>9.391373999999999</v>
      </c>
      <c r="F28476" s="429">
        <v>45.679417000000001</v>
      </c>
    </row>
    <row r="28477" spans="1:6" x14ac:dyDescent="0.3">
      <c r="A28477" s="336">
        <v>95301</v>
      </c>
      <c r="B28477" s="2" t="s">
        <v>295</v>
      </c>
      <c r="C28477" s="429">
        <v>9.8007240000000007</v>
      </c>
      <c r="D28477" s="429">
        <v>1.17E-4</v>
      </c>
      <c r="E28477" s="429">
        <v>9.8006070000000012</v>
      </c>
      <c r="F28477" s="429">
        <v>52.418296999999995</v>
      </c>
    </row>
    <row r="28478" spans="1:6" x14ac:dyDescent="0.3">
      <c r="A28478" s="336">
        <v>95303</v>
      </c>
      <c r="B28478" s="2" t="s">
        <v>295</v>
      </c>
      <c r="C28478" s="429">
        <v>10.019405000000001</v>
      </c>
      <c r="D28478" s="429">
        <v>1.4300000000000001E-4</v>
      </c>
      <c r="E28478" s="429">
        <v>10.019262000000001</v>
      </c>
      <c r="F28478" s="429">
        <v>52.015163999999999</v>
      </c>
    </row>
    <row r="28479" spans="1:6" x14ac:dyDescent="0.3">
      <c r="A28479" s="336">
        <v>95304</v>
      </c>
      <c r="B28479" s="2" t="s">
        <v>295</v>
      </c>
      <c r="C28479" s="429">
        <v>8.9402810000000006</v>
      </c>
      <c r="D28479" s="429">
        <v>3.1300000000000002E-4</v>
      </c>
      <c r="E28479" s="429">
        <v>8.9399680000000004</v>
      </c>
      <c r="F28479" s="429">
        <v>46.458239999999989</v>
      </c>
    </row>
    <row r="28480" spans="1:6" x14ac:dyDescent="0.3">
      <c r="A28480" s="336">
        <v>95306</v>
      </c>
      <c r="B28480" s="2" t="s">
        <v>295</v>
      </c>
      <c r="C28480" s="429">
        <v>10.391719999999999</v>
      </c>
      <c r="D28480" s="429">
        <v>7.9000000000000001E-4</v>
      </c>
      <c r="E28480" s="429">
        <v>10.390929999999999</v>
      </c>
      <c r="F28480" s="429">
        <v>45.623292000000006</v>
      </c>
    </row>
    <row r="28481" spans="1:6" x14ac:dyDescent="0.3">
      <c r="A28481" s="336">
        <v>95307</v>
      </c>
      <c r="B28481" s="2" t="s">
        <v>295</v>
      </c>
      <c r="C28481" s="429">
        <v>9.6190519999999999</v>
      </c>
      <c r="D28481" s="429">
        <v>1.8699999999999999E-4</v>
      </c>
      <c r="E28481" s="429">
        <v>9.6188649999999996</v>
      </c>
      <c r="F28481" s="429">
        <v>51.230069999999998</v>
      </c>
    </row>
    <row r="28482" spans="1:6" x14ac:dyDescent="0.3">
      <c r="A28482" s="336">
        <v>95309</v>
      </c>
      <c r="B28482" s="2" t="s">
        <v>295</v>
      </c>
      <c r="C28482" s="429">
        <v>10.185938999999999</v>
      </c>
      <c r="D28482" s="429">
        <v>6.3100000000000005E-4</v>
      </c>
      <c r="E28482" s="429">
        <v>10.185307999999999</v>
      </c>
      <c r="F28482" s="429">
        <v>39.908325999999995</v>
      </c>
    </row>
    <row r="28483" spans="1:6" x14ac:dyDescent="0.3">
      <c r="A28483" s="336">
        <v>95310</v>
      </c>
      <c r="B28483" s="2" t="s">
        <v>295</v>
      </c>
      <c r="C28483" s="429">
        <v>9.7243890000000004</v>
      </c>
      <c r="D28483" s="429">
        <v>1.462E-3</v>
      </c>
      <c r="E28483" s="429">
        <v>9.7229270000000003</v>
      </c>
      <c r="F28483" s="429">
        <v>31.709570000000003</v>
      </c>
    </row>
    <row r="28484" spans="1:6" x14ac:dyDescent="0.3">
      <c r="A28484" s="336">
        <v>95311</v>
      </c>
      <c r="B28484" s="2" t="s">
        <v>295</v>
      </c>
      <c r="C28484" s="429">
        <v>9.6652389999999997</v>
      </c>
      <c r="D28484" s="429">
        <v>4.8510000000000003E-3</v>
      </c>
      <c r="E28484" s="429">
        <v>9.6603879999999993</v>
      </c>
      <c r="F28484" s="429">
        <v>32.264206000000001</v>
      </c>
    </row>
    <row r="28485" spans="1:6" x14ac:dyDescent="0.3">
      <c r="A28485" s="336">
        <v>95313</v>
      </c>
      <c r="B28485" s="2" t="s">
        <v>295</v>
      </c>
      <c r="C28485" s="429">
        <v>9.2344639999999991</v>
      </c>
      <c r="D28485" s="429">
        <v>1.6000000000000001E-4</v>
      </c>
      <c r="E28485" s="429">
        <v>9.2343039999999998</v>
      </c>
      <c r="F28485" s="429">
        <v>50.037914000000001</v>
      </c>
    </row>
    <row r="28486" spans="1:6" x14ac:dyDescent="0.3">
      <c r="A28486" s="336">
        <v>95315</v>
      </c>
      <c r="B28486" s="2" t="s">
        <v>295</v>
      </c>
      <c r="C28486" s="429">
        <v>9.794594</v>
      </c>
      <c r="D28486" s="429">
        <v>1.3200000000000001E-4</v>
      </c>
      <c r="E28486" s="429">
        <v>9.7944619999999993</v>
      </c>
      <c r="F28486" s="429">
        <v>51.838661999999999</v>
      </c>
    </row>
    <row r="28487" spans="1:6" x14ac:dyDescent="0.3">
      <c r="A28487" s="336">
        <v>95316</v>
      </c>
      <c r="B28487" s="2" t="s">
        <v>295</v>
      </c>
      <c r="C28487" s="429">
        <v>10.050196</v>
      </c>
      <c r="D28487" s="429">
        <v>1.7899999999999999E-4</v>
      </c>
      <c r="E28487" s="429">
        <v>10.050017</v>
      </c>
      <c r="F28487" s="429">
        <v>51.680849999999985</v>
      </c>
    </row>
    <row r="28488" spans="1:6" x14ac:dyDescent="0.3">
      <c r="A28488" s="336">
        <v>95317</v>
      </c>
      <c r="B28488" s="2" t="s">
        <v>295</v>
      </c>
      <c r="C28488" s="429">
        <v>9.8933859999999996</v>
      </c>
      <c r="D28488" s="429">
        <v>1.46E-4</v>
      </c>
      <c r="E28488" s="429">
        <v>9.8932399999999987</v>
      </c>
      <c r="F28488" s="429">
        <v>52.917154000000004</v>
      </c>
    </row>
    <row r="28489" spans="1:6" x14ac:dyDescent="0.3">
      <c r="A28489" s="336">
        <v>95318</v>
      </c>
      <c r="B28489" s="2" t="s">
        <v>295</v>
      </c>
      <c r="C28489" s="429">
        <v>9.0172190000000008</v>
      </c>
      <c r="D28489" s="429">
        <v>1.9983999999999998E-2</v>
      </c>
      <c r="E28489" s="429">
        <v>8.9972350000000016</v>
      </c>
      <c r="F28489" s="429">
        <v>25.753677999999997</v>
      </c>
    </row>
    <row r="28490" spans="1:6" x14ac:dyDescent="0.3">
      <c r="A28490" s="336">
        <v>95320</v>
      </c>
      <c r="B28490" s="2" t="s">
        <v>295</v>
      </c>
      <c r="C28490" s="429">
        <v>9.9299440000000008</v>
      </c>
      <c r="D28490" s="429">
        <v>2.4899999999999998E-4</v>
      </c>
      <c r="E28490" s="429">
        <v>9.9296950000000006</v>
      </c>
      <c r="F28490" s="429">
        <v>51.265231999999997</v>
      </c>
    </row>
    <row r="28491" spans="1:6" x14ac:dyDescent="0.3">
      <c r="A28491" s="336">
        <v>95321</v>
      </c>
      <c r="B28491" s="2" t="s">
        <v>295</v>
      </c>
      <c r="C28491" s="429">
        <v>8.7789190000000001</v>
      </c>
      <c r="D28491" s="429">
        <v>2.8434000000000001E-2</v>
      </c>
      <c r="E28491" s="429">
        <v>8.7504849999999994</v>
      </c>
      <c r="F28491" s="429">
        <v>24.691820999999994</v>
      </c>
    </row>
    <row r="28492" spans="1:6" x14ac:dyDescent="0.3">
      <c r="A28492" s="336">
        <v>95322</v>
      </c>
      <c r="B28492" s="2" t="s">
        <v>295</v>
      </c>
      <c r="C28492" s="429">
        <v>8.8097670000000008</v>
      </c>
      <c r="D28492" s="429">
        <v>1.4999999999999999E-4</v>
      </c>
      <c r="E28492" s="429">
        <v>8.8096170000000011</v>
      </c>
      <c r="F28492" s="429">
        <v>48.148139</v>
      </c>
    </row>
    <row r="28493" spans="1:6" x14ac:dyDescent="0.3">
      <c r="A28493" s="336">
        <v>95323</v>
      </c>
      <c r="B28493" s="2" t="s">
        <v>295</v>
      </c>
      <c r="C28493" s="429">
        <v>10.204706</v>
      </c>
      <c r="D28493" s="429">
        <v>1.9699999999999999E-4</v>
      </c>
      <c r="E28493" s="429">
        <v>10.204509</v>
      </c>
      <c r="F28493" s="429">
        <v>51.230700000000006</v>
      </c>
    </row>
    <row r="28494" spans="1:6" x14ac:dyDescent="0.3">
      <c r="A28494" s="336">
        <v>95324</v>
      </c>
      <c r="B28494" s="2" t="s">
        <v>295</v>
      </c>
      <c r="C28494" s="429">
        <v>9.4732909999999997</v>
      </c>
      <c r="D28494" s="429">
        <v>1.3899999999999999E-4</v>
      </c>
      <c r="E28494" s="429">
        <v>9.4731519999999989</v>
      </c>
      <c r="F28494" s="429">
        <v>51.201210000000003</v>
      </c>
    </row>
    <row r="28495" spans="1:6" x14ac:dyDescent="0.3">
      <c r="A28495" s="336">
        <v>95325</v>
      </c>
      <c r="B28495" s="2" t="s">
        <v>295</v>
      </c>
      <c r="C28495" s="429">
        <v>10.468311</v>
      </c>
      <c r="D28495" s="429">
        <v>3.5500000000000001E-4</v>
      </c>
      <c r="E28495" s="429">
        <v>10.467955999999999</v>
      </c>
      <c r="F28495" s="429">
        <v>49.043355999999996</v>
      </c>
    </row>
    <row r="28496" spans="1:6" x14ac:dyDescent="0.3">
      <c r="A28496" s="336">
        <v>95326</v>
      </c>
      <c r="B28496" s="2" t="s">
        <v>295</v>
      </c>
      <c r="C28496" s="429">
        <v>9.8505470000000006</v>
      </c>
      <c r="D28496" s="429">
        <v>1.9599999999999999E-4</v>
      </c>
      <c r="E28496" s="429">
        <v>9.8503509999999999</v>
      </c>
      <c r="F28496" s="429">
        <v>51.475577000000001</v>
      </c>
    </row>
    <row r="28497" spans="1:6" x14ac:dyDescent="0.3">
      <c r="A28497" s="336">
        <v>95327</v>
      </c>
      <c r="B28497" s="2" t="s">
        <v>295</v>
      </c>
      <c r="C28497" s="429">
        <v>10.201931</v>
      </c>
      <c r="D28497" s="429">
        <v>5.6700000000000001E-4</v>
      </c>
      <c r="E28497" s="429">
        <v>10.201364</v>
      </c>
      <c r="F28497" s="429">
        <v>41.587415000000007</v>
      </c>
    </row>
    <row r="28498" spans="1:6" x14ac:dyDescent="0.3">
      <c r="A28498" s="336">
        <v>95329</v>
      </c>
      <c r="B28498" s="2" t="s">
        <v>295</v>
      </c>
      <c r="C28498" s="429">
        <v>10.268523</v>
      </c>
      <c r="D28498" s="429">
        <v>4.9700000000000005E-4</v>
      </c>
      <c r="E28498" s="429">
        <v>10.268026000000001</v>
      </c>
      <c r="F28498" s="429">
        <v>44.467472000000001</v>
      </c>
    </row>
    <row r="28499" spans="1:6" x14ac:dyDescent="0.3">
      <c r="A28499" s="336">
        <v>95330</v>
      </c>
      <c r="B28499" s="2" t="s">
        <v>295</v>
      </c>
      <c r="C28499" s="429">
        <v>9.4844919999999995</v>
      </c>
      <c r="D28499" s="429">
        <v>3.21E-4</v>
      </c>
      <c r="E28499" s="429">
        <v>9.4841709999999999</v>
      </c>
      <c r="F28499" s="429">
        <v>49.879581000000009</v>
      </c>
    </row>
    <row r="28500" spans="1:6" x14ac:dyDescent="0.3">
      <c r="A28500" s="336">
        <v>95333</v>
      </c>
      <c r="B28500" s="2" t="s">
        <v>295</v>
      </c>
      <c r="C28500" s="429">
        <v>10.492289</v>
      </c>
      <c r="D28500" s="429">
        <v>2.8699999999999998E-4</v>
      </c>
      <c r="E28500" s="429">
        <v>10.492001999999999</v>
      </c>
      <c r="F28500" s="429">
        <v>52.741368000000001</v>
      </c>
    </row>
    <row r="28501" spans="1:6" x14ac:dyDescent="0.3">
      <c r="A28501" s="336">
        <v>95334</v>
      </c>
      <c r="B28501" s="2" t="s">
        <v>295</v>
      </c>
      <c r="C28501" s="429">
        <v>9.7126059999999992</v>
      </c>
      <c r="D28501" s="429">
        <v>1.2E-4</v>
      </c>
      <c r="E28501" s="429">
        <v>9.7124859999999984</v>
      </c>
      <c r="F28501" s="429">
        <v>51.972937000000009</v>
      </c>
    </row>
    <row r="28502" spans="1:6" x14ac:dyDescent="0.3">
      <c r="A28502" s="336">
        <v>95335</v>
      </c>
      <c r="B28502" s="2" t="s">
        <v>295</v>
      </c>
      <c r="C28502" s="429">
        <v>7.5652970000000002</v>
      </c>
      <c r="D28502" s="429">
        <v>5.2783999999999998E-2</v>
      </c>
      <c r="E28502" s="429">
        <v>7.5125130000000002</v>
      </c>
      <c r="F28502" s="429">
        <v>15.529094000000001</v>
      </c>
    </row>
    <row r="28503" spans="1:6" x14ac:dyDescent="0.3">
      <c r="A28503" s="336">
        <v>95336</v>
      </c>
      <c r="B28503" s="2" t="s">
        <v>295</v>
      </c>
      <c r="C28503" s="429">
        <v>9.7485669999999995</v>
      </c>
      <c r="D28503" s="429">
        <v>3.3199999999999999E-4</v>
      </c>
      <c r="E28503" s="429">
        <v>9.7482349999999993</v>
      </c>
      <c r="F28503" s="429">
        <v>50.711393000000001</v>
      </c>
    </row>
    <row r="28504" spans="1:6" x14ac:dyDescent="0.3">
      <c r="A28504" s="336">
        <v>95337</v>
      </c>
      <c r="B28504" s="2" t="s">
        <v>295</v>
      </c>
      <c r="C28504" s="429">
        <v>9.5012450000000008</v>
      </c>
      <c r="D28504" s="429">
        <v>3.0699999999999998E-4</v>
      </c>
      <c r="E28504" s="429">
        <v>9.5009380000000014</v>
      </c>
      <c r="F28504" s="429">
        <v>50.287831000000011</v>
      </c>
    </row>
    <row r="28505" spans="1:6" x14ac:dyDescent="0.3">
      <c r="A28505" s="336">
        <v>95338</v>
      </c>
      <c r="B28505" s="2" t="s">
        <v>295</v>
      </c>
      <c r="C28505" s="429">
        <v>9.7713979999999996</v>
      </c>
      <c r="D28505" s="429">
        <v>8.4150000000000006E-3</v>
      </c>
      <c r="E28505" s="429">
        <v>9.7629830000000002</v>
      </c>
      <c r="F28505" s="429">
        <v>34.262238999999994</v>
      </c>
    </row>
    <row r="28506" spans="1:6" x14ac:dyDescent="0.3">
      <c r="A28506" s="336">
        <v>95340</v>
      </c>
      <c r="B28506" s="2" t="s">
        <v>295</v>
      </c>
      <c r="C28506" s="429">
        <v>10.339762</v>
      </c>
      <c r="D28506" s="429">
        <v>2.2699999999999999E-4</v>
      </c>
      <c r="E28506" s="429">
        <v>10.339535</v>
      </c>
      <c r="F28506" s="429">
        <v>51.656024000000002</v>
      </c>
    </row>
    <row r="28507" spans="1:6" x14ac:dyDescent="0.3">
      <c r="A28507" s="336">
        <v>95341</v>
      </c>
      <c r="B28507" s="2" t="s">
        <v>295</v>
      </c>
      <c r="C28507" s="429">
        <v>10.013764</v>
      </c>
      <c r="D28507" s="429">
        <v>1.4999999999999999E-4</v>
      </c>
      <c r="E28507" s="429">
        <v>10.013614</v>
      </c>
      <c r="F28507" s="429">
        <v>52.824713000000003</v>
      </c>
    </row>
    <row r="28508" spans="1:6" x14ac:dyDescent="0.3">
      <c r="A28508" s="336">
        <v>95345</v>
      </c>
      <c r="B28508" s="2" t="s">
        <v>295</v>
      </c>
      <c r="C28508" s="429">
        <v>9.7213960000000004</v>
      </c>
      <c r="D28508" s="429">
        <v>5.4739999999999997E-3</v>
      </c>
      <c r="E28508" s="429">
        <v>9.7159220000000008</v>
      </c>
      <c r="F28508" s="429">
        <v>32.047761999999992</v>
      </c>
    </row>
    <row r="28509" spans="1:6" x14ac:dyDescent="0.3">
      <c r="A28509" s="336">
        <v>95346</v>
      </c>
      <c r="B28509" s="2" t="s">
        <v>295</v>
      </c>
      <c r="C28509" s="429">
        <v>8.7038360000000008</v>
      </c>
      <c r="D28509" s="429">
        <v>1.2913000000000001E-2</v>
      </c>
      <c r="E28509" s="429">
        <v>8.6909230000000015</v>
      </c>
      <c r="F28509" s="429">
        <v>21.871116999999998</v>
      </c>
    </row>
    <row r="28510" spans="1:6" x14ac:dyDescent="0.3">
      <c r="A28510" s="336">
        <v>95348</v>
      </c>
      <c r="B28510" s="2" t="s">
        <v>295</v>
      </c>
      <c r="C28510" s="429">
        <v>10.105999000000001</v>
      </c>
      <c r="D28510" s="429">
        <v>1.45E-4</v>
      </c>
      <c r="E28510" s="429">
        <v>10.105854000000001</v>
      </c>
      <c r="F28510" s="429">
        <v>52.403666000000001</v>
      </c>
    </row>
    <row r="28511" spans="1:6" x14ac:dyDescent="0.3">
      <c r="A28511" s="336">
        <v>95350</v>
      </c>
      <c r="B28511" s="2" t="s">
        <v>295</v>
      </c>
      <c r="C28511" s="429">
        <v>9.7537310000000002</v>
      </c>
      <c r="D28511" s="429">
        <v>2.1699999999999999E-4</v>
      </c>
      <c r="E28511" s="429">
        <v>9.7535140000000009</v>
      </c>
      <c r="F28511" s="429">
        <v>51.395448999999992</v>
      </c>
    </row>
    <row r="28512" spans="1:6" x14ac:dyDescent="0.3">
      <c r="A28512" s="336">
        <v>95351</v>
      </c>
      <c r="B28512" s="2" t="s">
        <v>295</v>
      </c>
      <c r="C28512" s="429">
        <v>9.6835100000000001</v>
      </c>
      <c r="D28512" s="429">
        <v>2.0599999999999999E-4</v>
      </c>
      <c r="E28512" s="429">
        <v>9.6833039999999997</v>
      </c>
      <c r="F28512" s="429">
        <v>51.31566999999999</v>
      </c>
    </row>
    <row r="28513" spans="1:6" x14ac:dyDescent="0.3">
      <c r="A28513" s="336">
        <v>95354</v>
      </c>
      <c r="B28513" s="2" t="s">
        <v>295</v>
      </c>
      <c r="C28513" s="429">
        <v>9.744764</v>
      </c>
      <c r="D28513" s="429">
        <v>2.0599999999999999E-4</v>
      </c>
      <c r="E28513" s="429">
        <v>9.7445579999999996</v>
      </c>
      <c r="F28513" s="429">
        <v>51.372181999999995</v>
      </c>
    </row>
    <row r="28514" spans="1:6" x14ac:dyDescent="0.3">
      <c r="A28514" s="336">
        <v>95355</v>
      </c>
      <c r="B28514" s="2" t="s">
        <v>295</v>
      </c>
      <c r="C28514" s="429">
        <v>9.8226689999999994</v>
      </c>
      <c r="D28514" s="429">
        <v>2.0900000000000001E-4</v>
      </c>
      <c r="E28514" s="429">
        <v>9.8224599999999995</v>
      </c>
      <c r="F28514" s="429">
        <v>51.429818000000004</v>
      </c>
    </row>
    <row r="28515" spans="1:6" x14ac:dyDescent="0.3">
      <c r="A28515" s="336">
        <v>95356</v>
      </c>
      <c r="B28515" s="2" t="s">
        <v>295</v>
      </c>
      <c r="C28515" s="429">
        <v>9.8051849999999998</v>
      </c>
      <c r="D28515" s="429">
        <v>2.32E-4</v>
      </c>
      <c r="E28515" s="429">
        <v>9.8049529999999994</v>
      </c>
      <c r="F28515" s="429">
        <v>51.480393000000007</v>
      </c>
    </row>
    <row r="28516" spans="1:6" x14ac:dyDescent="0.3">
      <c r="A28516" s="336">
        <v>95357</v>
      </c>
      <c r="B28516" s="2" t="s">
        <v>295</v>
      </c>
      <c r="C28516" s="429">
        <v>9.9022550000000003</v>
      </c>
      <c r="D28516" s="429">
        <v>2.0599999999999999E-4</v>
      </c>
      <c r="E28516" s="429">
        <v>9.9020489999999999</v>
      </c>
      <c r="F28516" s="429">
        <v>51.415644</v>
      </c>
    </row>
    <row r="28517" spans="1:6" x14ac:dyDescent="0.3">
      <c r="A28517" s="336">
        <v>95358</v>
      </c>
      <c r="B28517" s="2" t="s">
        <v>295</v>
      </c>
      <c r="C28517" s="429">
        <v>9.5032530000000008</v>
      </c>
      <c r="D28517" s="429">
        <v>2.23E-4</v>
      </c>
      <c r="E28517" s="429">
        <v>9.5030300000000008</v>
      </c>
      <c r="F28517" s="429">
        <v>50.712468000000001</v>
      </c>
    </row>
    <row r="28518" spans="1:6" x14ac:dyDescent="0.3">
      <c r="A28518" s="336">
        <v>95360</v>
      </c>
      <c r="B28518" s="2" t="s">
        <v>295</v>
      </c>
      <c r="C28518" s="429">
        <v>8.0382010000000008</v>
      </c>
      <c r="D28518" s="429">
        <v>4.1899999999999999E-4</v>
      </c>
      <c r="E28518" s="429">
        <v>8.037782</v>
      </c>
      <c r="F28518" s="429">
        <v>37.827818999999991</v>
      </c>
    </row>
    <row r="28519" spans="1:6" x14ac:dyDescent="0.3">
      <c r="A28519" s="336">
        <v>95361</v>
      </c>
      <c r="B28519" s="2" t="s">
        <v>295</v>
      </c>
      <c r="C28519" s="429">
        <v>10.148939</v>
      </c>
      <c r="D28519" s="429">
        <v>2.42E-4</v>
      </c>
      <c r="E28519" s="429">
        <v>10.148697</v>
      </c>
      <c r="F28519" s="429">
        <v>50.001294999999992</v>
      </c>
    </row>
    <row r="28520" spans="1:6" x14ac:dyDescent="0.3">
      <c r="A28520" s="336">
        <v>95363</v>
      </c>
      <c r="B28520" s="2" t="s">
        <v>295</v>
      </c>
      <c r="C28520" s="429">
        <v>8.4971139999999998</v>
      </c>
      <c r="D28520" s="429">
        <v>4.0700000000000003E-4</v>
      </c>
      <c r="E28520" s="429">
        <v>8.4967070000000007</v>
      </c>
      <c r="F28520" s="429">
        <v>40.892645000000002</v>
      </c>
    </row>
    <row r="28521" spans="1:6" x14ac:dyDescent="0.3">
      <c r="A28521" s="336">
        <v>95364</v>
      </c>
      <c r="B28521" s="2" t="s">
        <v>295</v>
      </c>
      <c r="C28521" s="429">
        <v>7.2727069999999996</v>
      </c>
      <c r="D28521" s="429">
        <v>6.2019999999999999E-2</v>
      </c>
      <c r="E28521" s="429">
        <v>7.2106869999999992</v>
      </c>
      <c r="F28521" s="429">
        <v>14.194608999999993</v>
      </c>
    </row>
    <row r="28522" spans="1:6" x14ac:dyDescent="0.3">
      <c r="A28522" s="336">
        <v>95366</v>
      </c>
      <c r="B28522" s="2" t="s">
        <v>295</v>
      </c>
      <c r="C28522" s="429">
        <v>9.7287540000000003</v>
      </c>
      <c r="D28522" s="429">
        <v>2.7500000000000002E-4</v>
      </c>
      <c r="E28522" s="429">
        <v>9.7284790000000001</v>
      </c>
      <c r="F28522" s="429">
        <v>51.162563000000006</v>
      </c>
    </row>
    <row r="28523" spans="1:6" x14ac:dyDescent="0.3">
      <c r="A28523" s="336">
        <v>95367</v>
      </c>
      <c r="B28523" s="2" t="s">
        <v>295</v>
      </c>
      <c r="C28523" s="429">
        <v>9.9271519999999995</v>
      </c>
      <c r="D28523" s="429">
        <v>2.1699999999999999E-4</v>
      </c>
      <c r="E28523" s="429">
        <v>9.9269350000000003</v>
      </c>
      <c r="F28523" s="429">
        <v>51.496111999999997</v>
      </c>
    </row>
    <row r="28524" spans="1:6" x14ac:dyDescent="0.3">
      <c r="A28524" s="336">
        <v>95368</v>
      </c>
      <c r="B28524" s="2" t="s">
        <v>295</v>
      </c>
      <c r="C28524" s="429">
        <v>9.7198399999999996</v>
      </c>
      <c r="D28524" s="429">
        <v>2.4499999999999999E-4</v>
      </c>
      <c r="E28524" s="429">
        <v>9.719595</v>
      </c>
      <c r="F28524" s="429">
        <v>51.403840000000002</v>
      </c>
    </row>
    <row r="28525" spans="1:6" x14ac:dyDescent="0.3">
      <c r="A28525" s="336">
        <v>95369</v>
      </c>
      <c r="B28525" s="2" t="s">
        <v>295</v>
      </c>
      <c r="C28525" s="429">
        <v>10.327272000000001</v>
      </c>
      <c r="D28525" s="429">
        <v>2.8200000000000002E-4</v>
      </c>
      <c r="E28525" s="429">
        <v>10.32699</v>
      </c>
      <c r="F28525" s="429">
        <v>49.658996999999999</v>
      </c>
    </row>
    <row r="28526" spans="1:6" x14ac:dyDescent="0.3">
      <c r="A28526" s="336">
        <v>95370</v>
      </c>
      <c r="B28526" s="2" t="s">
        <v>295</v>
      </c>
      <c r="C28526" s="429">
        <v>9.7464259999999996</v>
      </c>
      <c r="D28526" s="429">
        <v>1.745E-3</v>
      </c>
      <c r="E28526" s="429">
        <v>9.7446809999999999</v>
      </c>
      <c r="F28526" s="429">
        <v>32.222093999999998</v>
      </c>
    </row>
    <row r="28527" spans="1:6" x14ac:dyDescent="0.3">
      <c r="A28527" s="336">
        <v>95372</v>
      </c>
      <c r="B28527" s="2" t="s">
        <v>295</v>
      </c>
      <c r="C28527" s="429">
        <v>9.4917440000000006</v>
      </c>
      <c r="D28527" s="429">
        <v>2.7039999999999998E-3</v>
      </c>
      <c r="E28527" s="429">
        <v>9.489040000000001</v>
      </c>
      <c r="F28527" s="429">
        <v>28.463395999999996</v>
      </c>
    </row>
    <row r="28528" spans="1:6" x14ac:dyDescent="0.3">
      <c r="A28528" s="336">
        <v>95374</v>
      </c>
      <c r="B28528" s="2" t="s">
        <v>295</v>
      </c>
      <c r="C28528" s="429">
        <v>9.3725579999999997</v>
      </c>
      <c r="D28528" s="429">
        <v>1.25E-4</v>
      </c>
      <c r="E28528" s="429">
        <v>9.3724329999999991</v>
      </c>
      <c r="F28528" s="429">
        <v>51.195288999999995</v>
      </c>
    </row>
    <row r="28529" spans="1:6" x14ac:dyDescent="0.3">
      <c r="A28529" s="336">
        <v>95376</v>
      </c>
      <c r="B28529" s="2" t="s">
        <v>295</v>
      </c>
      <c r="C28529" s="429">
        <v>8.9391859999999994</v>
      </c>
      <c r="D28529" s="429">
        <v>2.7399999999999999E-4</v>
      </c>
      <c r="E28529" s="429">
        <v>8.9389120000000002</v>
      </c>
      <c r="F28529" s="429">
        <v>47.345124999999996</v>
      </c>
    </row>
    <row r="28530" spans="1:6" x14ac:dyDescent="0.3">
      <c r="A28530" s="336">
        <v>95377</v>
      </c>
      <c r="B28530" s="2" t="s">
        <v>295</v>
      </c>
      <c r="C28530" s="429">
        <v>8.16554</v>
      </c>
      <c r="D28530" s="429">
        <v>4.7899999999999999E-4</v>
      </c>
      <c r="E28530" s="429">
        <v>8.1650609999999997</v>
      </c>
      <c r="F28530" s="429">
        <v>37.621650000000017</v>
      </c>
    </row>
    <row r="28531" spans="1:6" x14ac:dyDescent="0.3">
      <c r="A28531" s="336">
        <v>95379</v>
      </c>
      <c r="B28531" s="2" t="s">
        <v>295</v>
      </c>
      <c r="C28531" s="429">
        <v>9.6337240000000008</v>
      </c>
      <c r="D28531" s="429">
        <v>2.6870000000000002E-3</v>
      </c>
      <c r="E28531" s="429">
        <v>9.631037000000001</v>
      </c>
      <c r="F28531" s="429">
        <v>30.023891999999996</v>
      </c>
    </row>
    <row r="28532" spans="1:6" x14ac:dyDescent="0.3">
      <c r="A28532" s="336">
        <v>95380</v>
      </c>
      <c r="B28532" s="2" t="s">
        <v>295</v>
      </c>
      <c r="C28532" s="429">
        <v>9.6384760000000007</v>
      </c>
      <c r="D28532" s="429">
        <v>1.5899999999999999E-4</v>
      </c>
      <c r="E28532" s="429">
        <v>9.6383170000000007</v>
      </c>
      <c r="F28532" s="429">
        <v>51.37130599999999</v>
      </c>
    </row>
    <row r="28533" spans="1:6" x14ac:dyDescent="0.3">
      <c r="A28533" s="336">
        <v>95382</v>
      </c>
      <c r="B28533" s="2" t="s">
        <v>295</v>
      </c>
      <c r="C28533" s="429">
        <v>9.7622660000000003</v>
      </c>
      <c r="D28533" s="429">
        <v>1.7699999999999999E-4</v>
      </c>
      <c r="E28533" s="429">
        <v>9.7620889999999996</v>
      </c>
      <c r="F28533" s="429">
        <v>51.515391999999999</v>
      </c>
    </row>
    <row r="28534" spans="1:6" x14ac:dyDescent="0.3">
      <c r="A28534" s="336">
        <v>95383</v>
      </c>
      <c r="B28534" s="2" t="s">
        <v>295</v>
      </c>
      <c r="C28534" s="429">
        <v>9.0648339999999994</v>
      </c>
      <c r="D28534" s="429">
        <v>5.6109999999999997E-3</v>
      </c>
      <c r="E28534" s="429">
        <v>9.0592229999999994</v>
      </c>
      <c r="F28534" s="429">
        <v>24.233343999999999</v>
      </c>
    </row>
    <row r="28535" spans="1:6" x14ac:dyDescent="0.3">
      <c r="A28535" s="336">
        <v>95385</v>
      </c>
      <c r="B28535" s="2" t="s">
        <v>295</v>
      </c>
      <c r="C28535" s="429">
        <v>9.1427650000000007</v>
      </c>
      <c r="D28535" s="429">
        <v>2.8699999999999998E-4</v>
      </c>
      <c r="E28535" s="429">
        <v>9.1424780000000005</v>
      </c>
      <c r="F28535" s="429">
        <v>48.431537000000006</v>
      </c>
    </row>
    <row r="28536" spans="1:6" x14ac:dyDescent="0.3">
      <c r="A28536" s="336">
        <v>95386</v>
      </c>
      <c r="B28536" s="2" t="s">
        <v>295</v>
      </c>
      <c r="C28536" s="429">
        <v>10.261609</v>
      </c>
      <c r="D28536" s="429">
        <v>2.2900000000000001E-4</v>
      </c>
      <c r="E28536" s="429">
        <v>10.261380000000001</v>
      </c>
      <c r="F28536" s="429">
        <v>50.030203999999998</v>
      </c>
    </row>
    <row r="28537" spans="1:6" x14ac:dyDescent="0.3">
      <c r="A28537" s="336">
        <v>95388</v>
      </c>
      <c r="B28537" s="2" t="s">
        <v>295</v>
      </c>
      <c r="C28537" s="429">
        <v>10.109275999999999</v>
      </c>
      <c r="D28537" s="429">
        <v>1.4300000000000001E-4</v>
      </c>
      <c r="E28537" s="429">
        <v>10.109133</v>
      </c>
      <c r="F28537" s="429">
        <v>52.133184</v>
      </c>
    </row>
    <row r="28538" spans="1:6" x14ac:dyDescent="0.3">
      <c r="A28538" s="336">
        <v>95389</v>
      </c>
      <c r="B28538" s="2" t="s">
        <v>295</v>
      </c>
      <c r="C28538" s="429">
        <v>7.5195049999999997</v>
      </c>
      <c r="D28538" s="429">
        <v>9.9210000000000007E-2</v>
      </c>
      <c r="E28538" s="429">
        <v>7.4202949999999994</v>
      </c>
      <c r="F28538" s="429">
        <v>19.047131999999998</v>
      </c>
    </row>
    <row r="28539" spans="1:6" x14ac:dyDescent="0.3">
      <c r="A28539" s="336">
        <v>95391</v>
      </c>
      <c r="B28539" s="2" t="s">
        <v>295</v>
      </c>
      <c r="C28539" s="429">
        <v>8.6128269999999993</v>
      </c>
      <c r="D28539" s="429">
        <v>2.6800000000000001E-4</v>
      </c>
      <c r="E28539" s="429">
        <v>8.6125589999999992</v>
      </c>
      <c r="F28539" s="429">
        <v>44.834447000000004</v>
      </c>
    </row>
    <row r="28540" spans="1:6" x14ac:dyDescent="0.3">
      <c r="A28540" s="336">
        <v>95401</v>
      </c>
      <c r="B28540" s="2" t="s">
        <v>295</v>
      </c>
      <c r="C28540" s="429">
        <v>6.4383679999999996</v>
      </c>
      <c r="D28540" s="429">
        <v>1.36E-4</v>
      </c>
      <c r="E28540" s="429">
        <v>6.4382319999999993</v>
      </c>
      <c r="F28540" s="429">
        <v>16.84988700000001</v>
      </c>
    </row>
    <row r="28541" spans="1:6" x14ac:dyDescent="0.3">
      <c r="A28541" s="336">
        <v>95403</v>
      </c>
      <c r="B28541" s="2" t="s">
        <v>295</v>
      </c>
      <c r="C28541" s="429">
        <v>6.5700729999999998</v>
      </c>
      <c r="D28541" s="429">
        <v>1.2400000000000001E-4</v>
      </c>
      <c r="E28541" s="429">
        <v>6.5699490000000003</v>
      </c>
      <c r="F28541" s="429">
        <v>17.536936999999995</v>
      </c>
    </row>
    <row r="28542" spans="1:6" x14ac:dyDescent="0.3">
      <c r="A28542" s="336">
        <v>95404</v>
      </c>
      <c r="B28542" s="2" t="s">
        <v>295</v>
      </c>
      <c r="C28542" s="429">
        <v>6.5332119999999998</v>
      </c>
      <c r="D28542" s="429">
        <v>1.4300000000000001E-4</v>
      </c>
      <c r="E28542" s="429">
        <v>6.5330690000000002</v>
      </c>
      <c r="F28542" s="429">
        <v>17.203530999999995</v>
      </c>
    </row>
    <row r="28543" spans="1:6" x14ac:dyDescent="0.3">
      <c r="A28543" s="336">
        <v>95405</v>
      </c>
      <c r="B28543" s="2" t="s">
        <v>295</v>
      </c>
      <c r="C28543" s="429">
        <v>6.4569570000000001</v>
      </c>
      <c r="D28543" s="429">
        <v>1.36E-4</v>
      </c>
      <c r="E28543" s="429">
        <v>6.4568209999999997</v>
      </c>
      <c r="F28543" s="429">
        <v>17.608822999999994</v>
      </c>
    </row>
    <row r="28544" spans="1:6" x14ac:dyDescent="0.3">
      <c r="A28544" s="336">
        <v>95407</v>
      </c>
      <c r="B28544" s="2" t="s">
        <v>295</v>
      </c>
      <c r="C28544" s="429">
        <v>6.3398029999999999</v>
      </c>
      <c r="D28544" s="429">
        <v>1.22E-4</v>
      </c>
      <c r="E28544" s="429">
        <v>6.3396809999999997</v>
      </c>
      <c r="F28544" s="429">
        <v>18.548621000000004</v>
      </c>
    </row>
    <row r="28545" spans="1:6" x14ac:dyDescent="0.3">
      <c r="A28545" s="336">
        <v>95409</v>
      </c>
      <c r="B28545" s="2" t="s">
        <v>295</v>
      </c>
      <c r="C28545" s="429">
        <v>6.5404400000000003</v>
      </c>
      <c r="D28545" s="429">
        <v>1.55E-4</v>
      </c>
      <c r="E28545" s="429">
        <v>6.5402849999999999</v>
      </c>
      <c r="F28545" s="429">
        <v>16.719211999999999</v>
      </c>
    </row>
    <row r="28546" spans="1:6" x14ac:dyDescent="0.3">
      <c r="A28546" s="336">
        <v>95410</v>
      </c>
      <c r="B28546" s="2" t="s">
        <v>295</v>
      </c>
      <c r="C28546" s="429">
        <v>5.5011070000000002</v>
      </c>
      <c r="D28546" s="429">
        <v>2.2039999999999998E-3</v>
      </c>
      <c r="E28546" s="429">
        <v>5.4989030000000003</v>
      </c>
      <c r="F28546" s="429">
        <v>1.6936020000000056</v>
      </c>
    </row>
    <row r="28547" spans="1:6" x14ac:dyDescent="0.3">
      <c r="A28547" s="336">
        <v>95412</v>
      </c>
      <c r="B28547" s="2" t="s">
        <v>295</v>
      </c>
      <c r="C28547" s="429">
        <v>6.0425420000000001</v>
      </c>
      <c r="D28547" s="429">
        <v>6.1499999999999999E-4</v>
      </c>
      <c r="E28547" s="429">
        <v>6.0419270000000003</v>
      </c>
      <c r="F28547" s="429">
        <v>5.5116610000000037</v>
      </c>
    </row>
    <row r="28548" spans="1:6" x14ac:dyDescent="0.3">
      <c r="A28548" s="336">
        <v>95415</v>
      </c>
      <c r="B28548" s="2" t="s">
        <v>295</v>
      </c>
      <c r="C28548" s="429">
        <v>6.1598170000000003</v>
      </c>
      <c r="D28548" s="429">
        <v>1.0790000000000001E-3</v>
      </c>
      <c r="E28548" s="429">
        <v>6.1587380000000005</v>
      </c>
      <c r="F28548" s="429">
        <v>5.4649660000000111</v>
      </c>
    </row>
    <row r="28549" spans="1:6" x14ac:dyDescent="0.3">
      <c r="A28549" s="336">
        <v>95417</v>
      </c>
      <c r="B28549" s="2" t="s">
        <v>295</v>
      </c>
      <c r="C28549" s="429">
        <v>5.571053</v>
      </c>
      <c r="D28549" s="429">
        <v>6.7429999999999999E-3</v>
      </c>
      <c r="E28549" s="429">
        <v>5.5643099999999999</v>
      </c>
      <c r="F28549" s="429">
        <v>-3.8594639999999956</v>
      </c>
    </row>
    <row r="28550" spans="1:6" x14ac:dyDescent="0.3">
      <c r="A28550" s="336">
        <v>95420</v>
      </c>
      <c r="B28550" s="2" t="s">
        <v>295</v>
      </c>
      <c r="C28550" s="429">
        <v>5.2659940000000001</v>
      </c>
      <c r="D28550" s="429">
        <v>3.787E-3</v>
      </c>
      <c r="E28550" s="429">
        <v>5.2622070000000001</v>
      </c>
      <c r="F28550" s="429">
        <v>0.11124699999999876</v>
      </c>
    </row>
    <row r="28551" spans="1:6" x14ac:dyDescent="0.3">
      <c r="A28551" s="336">
        <v>95421</v>
      </c>
      <c r="B28551" s="2" t="s">
        <v>295</v>
      </c>
      <c r="C28551" s="429">
        <v>6.1967730000000003</v>
      </c>
      <c r="D28551" s="429">
        <v>4.44E-4</v>
      </c>
      <c r="E28551" s="429">
        <v>6.1963290000000004</v>
      </c>
      <c r="F28551" s="429">
        <v>6.9688830000000053</v>
      </c>
    </row>
    <row r="28552" spans="1:6" x14ac:dyDescent="0.3">
      <c r="A28552" s="336">
        <v>95422</v>
      </c>
      <c r="B28552" s="2" t="s">
        <v>295</v>
      </c>
      <c r="C28552" s="429">
        <v>7.3977639999999996</v>
      </c>
      <c r="D28552" s="429">
        <v>2.4000000000000001E-4</v>
      </c>
      <c r="E28552" s="429">
        <v>7.3975239999999998</v>
      </c>
      <c r="F28552" s="429">
        <v>18.760949999999987</v>
      </c>
    </row>
    <row r="28553" spans="1:6" x14ac:dyDescent="0.3">
      <c r="A28553" s="336">
        <v>95423</v>
      </c>
      <c r="B28553" s="2" t="s">
        <v>295</v>
      </c>
      <c r="C28553" s="429">
        <v>7.1952290000000003</v>
      </c>
      <c r="D28553" s="429">
        <v>4.75E-4</v>
      </c>
      <c r="E28553" s="429">
        <v>7.1947540000000005</v>
      </c>
      <c r="F28553" s="429">
        <v>14.920247999999997</v>
      </c>
    </row>
    <row r="28554" spans="1:6" x14ac:dyDescent="0.3">
      <c r="A28554" s="336">
        <v>95425</v>
      </c>
      <c r="B28554" s="2" t="s">
        <v>295</v>
      </c>
      <c r="C28554" s="429">
        <v>6.6497739999999999</v>
      </c>
      <c r="D28554" s="429">
        <v>3.7199999999999999E-4</v>
      </c>
      <c r="E28554" s="429">
        <v>6.6494020000000003</v>
      </c>
      <c r="F28554" s="429">
        <v>10.622559000000003</v>
      </c>
    </row>
    <row r="28555" spans="1:6" x14ac:dyDescent="0.3">
      <c r="A28555" s="336">
        <v>95427</v>
      </c>
      <c r="B28555" s="2" t="s">
        <v>295</v>
      </c>
      <c r="C28555" s="429">
        <v>5.7487000000000004</v>
      </c>
      <c r="D28555" s="429">
        <v>2.356E-3</v>
      </c>
      <c r="E28555" s="429">
        <v>5.7463440000000006</v>
      </c>
      <c r="F28555" s="429">
        <v>3.1819679999999906</v>
      </c>
    </row>
    <row r="28556" spans="1:6" x14ac:dyDescent="0.3">
      <c r="A28556" s="336">
        <v>95428</v>
      </c>
      <c r="B28556" s="2" t="s">
        <v>295</v>
      </c>
      <c r="C28556" s="429">
        <v>6.4610469999999998</v>
      </c>
      <c r="D28556" s="429">
        <v>5.6779999999999999E-3</v>
      </c>
      <c r="E28556" s="429">
        <v>6.4553690000000001</v>
      </c>
      <c r="F28556" s="429">
        <v>0.83684500000000384</v>
      </c>
    </row>
    <row r="28557" spans="1:6" x14ac:dyDescent="0.3">
      <c r="A28557" s="336">
        <v>95429</v>
      </c>
      <c r="B28557" s="2" t="s">
        <v>295</v>
      </c>
      <c r="C28557" s="429">
        <v>6.2471360000000002</v>
      </c>
      <c r="D28557" s="429">
        <v>4.9550000000000002E-3</v>
      </c>
      <c r="E28557" s="429">
        <v>6.2421810000000004</v>
      </c>
      <c r="F28557" s="429">
        <v>2.1030519999999981</v>
      </c>
    </row>
    <row r="28558" spans="1:6" x14ac:dyDescent="0.3">
      <c r="A28558" s="336">
        <v>95432</v>
      </c>
      <c r="B28558" s="2" t="s">
        <v>295</v>
      </c>
      <c r="C28558" s="429">
        <v>5.4686060000000003</v>
      </c>
      <c r="D28558" s="429">
        <v>2.0509999999999999E-3</v>
      </c>
      <c r="E28558" s="429">
        <v>5.4665550000000005</v>
      </c>
      <c r="F28558" s="429">
        <v>1.128627999999992</v>
      </c>
    </row>
    <row r="28559" spans="1:6" x14ac:dyDescent="0.3">
      <c r="A28559" s="336">
        <v>95436</v>
      </c>
      <c r="B28559" s="2" t="s">
        <v>295</v>
      </c>
      <c r="C28559" s="429">
        <v>6.471292</v>
      </c>
      <c r="D28559" s="429">
        <v>1.8799999999999999E-4</v>
      </c>
      <c r="E28559" s="429">
        <v>6.4711040000000004</v>
      </c>
      <c r="F28559" s="429">
        <v>12.642337999999995</v>
      </c>
    </row>
    <row r="28560" spans="1:6" x14ac:dyDescent="0.3">
      <c r="A28560" s="336">
        <v>95437</v>
      </c>
      <c r="B28560" s="2" t="s">
        <v>295</v>
      </c>
      <c r="C28560" s="429">
        <v>5.42631</v>
      </c>
      <c r="D28560" s="429">
        <v>4.0940000000000004E-3</v>
      </c>
      <c r="E28560" s="429">
        <v>5.4222159999999997</v>
      </c>
      <c r="F28560" s="429">
        <v>-1.269800000000032E-2</v>
      </c>
    </row>
    <row r="28561" spans="1:6" x14ac:dyDescent="0.3">
      <c r="A28561" s="336">
        <v>95439</v>
      </c>
      <c r="B28561" s="2" t="s">
        <v>295</v>
      </c>
      <c r="C28561" s="429">
        <v>6.5393559999999997</v>
      </c>
      <c r="D28561" s="429">
        <v>1.2799999999999999E-4</v>
      </c>
      <c r="E28561" s="429">
        <v>6.5392279999999996</v>
      </c>
      <c r="F28561" s="429">
        <v>17.142685</v>
      </c>
    </row>
    <row r="28562" spans="1:6" x14ac:dyDescent="0.3">
      <c r="A28562" s="336">
        <v>95441</v>
      </c>
      <c r="B28562" s="2" t="s">
        <v>295</v>
      </c>
      <c r="C28562" s="429">
        <v>6.7385349999999997</v>
      </c>
      <c r="D28562" s="429">
        <v>2.52E-4</v>
      </c>
      <c r="E28562" s="429">
        <v>6.738283</v>
      </c>
      <c r="F28562" s="429">
        <v>12.047743999999994</v>
      </c>
    </row>
    <row r="28563" spans="1:6" x14ac:dyDescent="0.3">
      <c r="A28563" s="336">
        <v>95442</v>
      </c>
      <c r="B28563" s="2" t="s">
        <v>295</v>
      </c>
      <c r="C28563" s="429">
        <v>6.5490950000000003</v>
      </c>
      <c r="D28563" s="429">
        <v>1.4300000000000001E-4</v>
      </c>
      <c r="E28563" s="429">
        <v>6.5489520000000008</v>
      </c>
      <c r="F28563" s="429">
        <v>18.655978999999995</v>
      </c>
    </row>
    <row r="28564" spans="1:6" x14ac:dyDescent="0.3">
      <c r="A28564" s="336">
        <v>95444</v>
      </c>
      <c r="B28564" s="2" t="s">
        <v>295</v>
      </c>
      <c r="C28564" s="429">
        <v>6.3559039999999998</v>
      </c>
      <c r="D28564" s="429">
        <v>1.7100000000000001E-4</v>
      </c>
      <c r="E28564" s="429">
        <v>6.3557329999999999</v>
      </c>
      <c r="F28564" s="429">
        <v>14.175597999999994</v>
      </c>
    </row>
    <row r="28565" spans="1:6" x14ac:dyDescent="0.3">
      <c r="A28565" s="336">
        <v>95445</v>
      </c>
      <c r="B28565" s="2" t="s">
        <v>295</v>
      </c>
      <c r="C28565" s="429">
        <v>5.9808269999999997</v>
      </c>
      <c r="D28565" s="429">
        <v>8.92E-4</v>
      </c>
      <c r="E28565" s="429">
        <v>5.9799349999999993</v>
      </c>
      <c r="F28565" s="429">
        <v>4.3808069999999972</v>
      </c>
    </row>
    <row r="28566" spans="1:6" x14ac:dyDescent="0.3">
      <c r="A28566" s="336">
        <v>95446</v>
      </c>
      <c r="B28566" s="2" t="s">
        <v>295</v>
      </c>
      <c r="C28566" s="429">
        <v>6.3663879999999997</v>
      </c>
      <c r="D28566" s="429">
        <v>2.5099999999999998E-4</v>
      </c>
      <c r="E28566" s="429">
        <v>6.3661370000000002</v>
      </c>
      <c r="F28566" s="429">
        <v>10.056040000000003</v>
      </c>
    </row>
    <row r="28567" spans="1:6" x14ac:dyDescent="0.3">
      <c r="A28567" s="336">
        <v>95448</v>
      </c>
      <c r="B28567" s="2" t="s">
        <v>295</v>
      </c>
      <c r="C28567" s="429">
        <v>6.6689249999999998</v>
      </c>
      <c r="D28567" s="429">
        <v>2.0000000000000001E-4</v>
      </c>
      <c r="E28567" s="429">
        <v>6.6687249999999993</v>
      </c>
      <c r="F28567" s="429">
        <v>13.067263999999987</v>
      </c>
    </row>
    <row r="28568" spans="1:6" x14ac:dyDescent="0.3">
      <c r="A28568" s="336">
        <v>95449</v>
      </c>
      <c r="B28568" s="2" t="s">
        <v>295</v>
      </c>
      <c r="C28568" s="429">
        <v>6.5920920000000001</v>
      </c>
      <c r="D28568" s="429">
        <v>5.9500000000000004E-4</v>
      </c>
      <c r="E28568" s="429">
        <v>6.5914970000000004</v>
      </c>
      <c r="F28568" s="429">
        <v>9.399636000000001</v>
      </c>
    </row>
    <row r="28569" spans="1:6" x14ac:dyDescent="0.3">
      <c r="A28569" s="336">
        <v>95450</v>
      </c>
      <c r="B28569" s="2" t="s">
        <v>295</v>
      </c>
      <c r="C28569" s="429">
        <v>6.0624440000000002</v>
      </c>
      <c r="D28569" s="429">
        <v>3.2600000000000001E-4</v>
      </c>
      <c r="E28569" s="429">
        <v>6.0621179999999999</v>
      </c>
      <c r="F28569" s="429">
        <v>7.826980000000006</v>
      </c>
    </row>
    <row r="28570" spans="1:6" x14ac:dyDescent="0.3">
      <c r="A28570" s="336">
        <v>95451</v>
      </c>
      <c r="B28570" s="2" t="s">
        <v>295</v>
      </c>
      <c r="C28570" s="429">
        <v>6.8277890000000001</v>
      </c>
      <c r="D28570" s="429">
        <v>3.7599999999999998E-4</v>
      </c>
      <c r="E28570" s="429">
        <v>6.827413</v>
      </c>
      <c r="F28570" s="429">
        <v>11.729606999999994</v>
      </c>
    </row>
    <row r="28571" spans="1:6" x14ac:dyDescent="0.3">
      <c r="A28571" s="336">
        <v>95452</v>
      </c>
      <c r="B28571" s="2" t="s">
        <v>295</v>
      </c>
      <c r="C28571" s="429">
        <v>6.5796049999999999</v>
      </c>
      <c r="D28571" s="429">
        <v>1.54E-4</v>
      </c>
      <c r="E28571" s="429">
        <v>6.5794509999999997</v>
      </c>
      <c r="F28571" s="429">
        <v>17.434245999999998</v>
      </c>
    </row>
    <row r="28572" spans="1:6" x14ac:dyDescent="0.3">
      <c r="A28572" s="336">
        <v>95453</v>
      </c>
      <c r="B28572" s="2" t="s">
        <v>295</v>
      </c>
      <c r="C28572" s="429">
        <v>6.8183059999999998</v>
      </c>
      <c r="D28572" s="429">
        <v>5.9800000000000001E-4</v>
      </c>
      <c r="E28572" s="429">
        <v>6.8177079999999997</v>
      </c>
      <c r="F28572" s="429">
        <v>11.840707000000009</v>
      </c>
    </row>
    <row r="28573" spans="1:6" x14ac:dyDescent="0.3">
      <c r="A28573" s="336">
        <v>95454</v>
      </c>
      <c r="B28573" s="2" t="s">
        <v>295</v>
      </c>
      <c r="C28573" s="429">
        <v>5.8604289999999999</v>
      </c>
      <c r="D28573" s="429">
        <v>7.4159999999999998E-3</v>
      </c>
      <c r="E28573" s="429">
        <v>5.8530129999999998</v>
      </c>
      <c r="F28573" s="429">
        <v>-2.6519150000000025</v>
      </c>
    </row>
    <row r="28574" spans="1:6" x14ac:dyDescent="0.3">
      <c r="A28574" s="336">
        <v>95456</v>
      </c>
      <c r="B28574" s="2" t="s">
        <v>295</v>
      </c>
      <c r="C28574" s="429">
        <v>5.3416009999999998</v>
      </c>
      <c r="D28574" s="429">
        <v>2.5379999999999999E-3</v>
      </c>
      <c r="E28574" s="429">
        <v>5.3390629999999994</v>
      </c>
      <c r="F28574" s="429">
        <v>0.76898100000000369</v>
      </c>
    </row>
    <row r="28575" spans="1:6" x14ac:dyDescent="0.3">
      <c r="A28575" s="336">
        <v>95457</v>
      </c>
      <c r="B28575" s="2" t="s">
        <v>295</v>
      </c>
      <c r="C28575" s="429">
        <v>7.3243929999999997</v>
      </c>
      <c r="D28575" s="429">
        <v>2.03E-4</v>
      </c>
      <c r="E28575" s="429">
        <v>7.3241899999999998</v>
      </c>
      <c r="F28575" s="429">
        <v>18.387091000000005</v>
      </c>
    </row>
    <row r="28576" spans="1:6" x14ac:dyDescent="0.3">
      <c r="A28576" s="336">
        <v>95458</v>
      </c>
      <c r="B28576" s="2" t="s">
        <v>295</v>
      </c>
      <c r="C28576" s="429">
        <v>7.0426450000000003</v>
      </c>
      <c r="D28576" s="429">
        <v>4.37E-4</v>
      </c>
      <c r="E28576" s="429">
        <v>7.0422080000000005</v>
      </c>
      <c r="F28576" s="429">
        <v>13.970614000000001</v>
      </c>
    </row>
    <row r="28577" spans="1:6" x14ac:dyDescent="0.3">
      <c r="A28577" s="336">
        <v>95459</v>
      </c>
      <c r="B28577" s="2" t="s">
        <v>295</v>
      </c>
      <c r="C28577" s="429">
        <v>5.6567499999999997</v>
      </c>
      <c r="D28577" s="429">
        <v>1.5679999999999999E-3</v>
      </c>
      <c r="E28577" s="429">
        <v>5.6551819999999999</v>
      </c>
      <c r="F28577" s="429">
        <v>1.7869739999999936</v>
      </c>
    </row>
    <row r="28578" spans="1:6" x14ac:dyDescent="0.3">
      <c r="A28578" s="336">
        <v>95460</v>
      </c>
      <c r="B28578" s="2" t="s">
        <v>295</v>
      </c>
      <c r="C28578" s="429">
        <v>5.4126430000000001</v>
      </c>
      <c r="D28578" s="429">
        <v>2.81E-3</v>
      </c>
      <c r="E28578" s="429">
        <v>5.4098329999999999</v>
      </c>
      <c r="F28578" s="429">
        <v>1.1865850000000009</v>
      </c>
    </row>
    <row r="28579" spans="1:6" x14ac:dyDescent="0.3">
      <c r="A28579" s="336">
        <v>95461</v>
      </c>
      <c r="B28579" s="2" t="s">
        <v>295</v>
      </c>
      <c r="C28579" s="429">
        <v>6.9969150000000004</v>
      </c>
      <c r="D28579" s="429">
        <v>2.1800000000000001E-4</v>
      </c>
      <c r="E28579" s="429">
        <v>6.9966970000000002</v>
      </c>
      <c r="F28579" s="429">
        <v>15.223853000000005</v>
      </c>
    </row>
    <row r="28580" spans="1:6" x14ac:dyDescent="0.3">
      <c r="A28580" s="336">
        <v>95462</v>
      </c>
      <c r="B28580" s="2" t="s">
        <v>295</v>
      </c>
      <c r="C28580" s="429">
        <v>6.2282859999999998</v>
      </c>
      <c r="D28580" s="429">
        <v>2.5399999999999999E-4</v>
      </c>
      <c r="E28580" s="429">
        <v>6.2280319999999998</v>
      </c>
      <c r="F28580" s="429">
        <v>9.7412070000000028</v>
      </c>
    </row>
    <row r="28581" spans="1:6" x14ac:dyDescent="0.3">
      <c r="A28581" s="336">
        <v>95464</v>
      </c>
      <c r="B28581" s="2" t="s">
        <v>295</v>
      </c>
      <c r="C28581" s="429">
        <v>6.9802819999999999</v>
      </c>
      <c r="D28581" s="429">
        <v>5.6400000000000005E-4</v>
      </c>
      <c r="E28581" s="429">
        <v>6.9797180000000001</v>
      </c>
      <c r="F28581" s="429">
        <v>12.834766000000002</v>
      </c>
    </row>
    <row r="28582" spans="1:6" x14ac:dyDescent="0.3">
      <c r="A28582" s="336">
        <v>95465</v>
      </c>
      <c r="B28582" s="2" t="s">
        <v>295</v>
      </c>
      <c r="C28582" s="429">
        <v>6.1677369999999998</v>
      </c>
      <c r="D28582" s="429">
        <v>2.42E-4</v>
      </c>
      <c r="E28582" s="429">
        <v>6.1674949999999997</v>
      </c>
      <c r="F28582" s="429">
        <v>10.075820999999998</v>
      </c>
    </row>
    <row r="28583" spans="1:6" x14ac:dyDescent="0.3">
      <c r="A28583" s="336">
        <v>95466</v>
      </c>
      <c r="B28583" s="2" t="s">
        <v>295</v>
      </c>
      <c r="C28583" s="429">
        <v>5.8450280000000001</v>
      </c>
      <c r="D28583" s="429">
        <v>1.567E-3</v>
      </c>
      <c r="E28583" s="429">
        <v>5.8434610000000005</v>
      </c>
      <c r="F28583" s="429">
        <v>3.3638409999999936</v>
      </c>
    </row>
    <row r="28584" spans="1:6" x14ac:dyDescent="0.3">
      <c r="A28584" s="336">
        <v>95467</v>
      </c>
      <c r="B28584" s="2" t="s">
        <v>295</v>
      </c>
      <c r="C28584" s="429">
        <v>7.2401439999999999</v>
      </c>
      <c r="D28584" s="429">
        <v>1.8100000000000001E-4</v>
      </c>
      <c r="E28584" s="429">
        <v>7.2399629999999995</v>
      </c>
      <c r="F28584" s="429">
        <v>18.106534</v>
      </c>
    </row>
    <row r="28585" spans="1:6" x14ac:dyDescent="0.3">
      <c r="A28585" s="336">
        <v>95468</v>
      </c>
      <c r="B28585" s="2" t="s">
        <v>295</v>
      </c>
      <c r="C28585" s="429">
        <v>5.8076210000000001</v>
      </c>
      <c r="D28585" s="429">
        <v>1.2110000000000001E-3</v>
      </c>
      <c r="E28585" s="429">
        <v>5.8064100000000005</v>
      </c>
      <c r="F28585" s="429">
        <v>2.7320829999999958</v>
      </c>
    </row>
    <row r="28586" spans="1:6" x14ac:dyDescent="0.3">
      <c r="A28586" s="336">
        <v>95469</v>
      </c>
      <c r="B28586" s="2" t="s">
        <v>295</v>
      </c>
      <c r="C28586" s="429">
        <v>6.569312</v>
      </c>
      <c r="D28586" s="429">
        <v>1.983E-3</v>
      </c>
      <c r="E28586" s="429">
        <v>6.567329</v>
      </c>
      <c r="F28586" s="429">
        <v>6.2940639999999988</v>
      </c>
    </row>
    <row r="28587" spans="1:6" x14ac:dyDescent="0.3">
      <c r="A28587" s="336">
        <v>95470</v>
      </c>
      <c r="B28587" s="2" t="s">
        <v>295</v>
      </c>
      <c r="C28587" s="429">
        <v>6.3745250000000002</v>
      </c>
      <c r="D28587" s="429">
        <v>1.665E-3</v>
      </c>
      <c r="E28587" s="429">
        <v>6.3728600000000002</v>
      </c>
      <c r="F28587" s="429">
        <v>7.1141080000000017</v>
      </c>
    </row>
    <row r="28588" spans="1:6" x14ac:dyDescent="0.3">
      <c r="A28588" s="336">
        <v>95472</v>
      </c>
      <c r="B28588" s="2" t="s">
        <v>295</v>
      </c>
      <c r="C28588" s="429">
        <v>6.2829379999999997</v>
      </c>
      <c r="D28588" s="429">
        <v>1.73E-4</v>
      </c>
      <c r="E28588" s="429">
        <v>6.2827649999999995</v>
      </c>
      <c r="F28588" s="429">
        <v>14.341950000000004</v>
      </c>
    </row>
    <row r="28589" spans="1:6" x14ac:dyDescent="0.3">
      <c r="A28589" s="336">
        <v>95476</v>
      </c>
      <c r="B28589" s="2" t="s">
        <v>295</v>
      </c>
      <c r="C28589" s="429">
        <v>6.4453839999999998</v>
      </c>
      <c r="D28589" s="429">
        <v>1.18E-4</v>
      </c>
      <c r="E28589" s="429">
        <v>6.4452660000000002</v>
      </c>
      <c r="F28589" s="429">
        <v>21.333236000000007</v>
      </c>
    </row>
    <row r="28590" spans="1:6" x14ac:dyDescent="0.3">
      <c r="A28590" s="336">
        <v>95480</v>
      </c>
      <c r="B28590" s="2" t="s">
        <v>295</v>
      </c>
      <c r="C28590" s="429">
        <v>5.9784129999999998</v>
      </c>
      <c r="D28590" s="429">
        <v>6.3400000000000001E-4</v>
      </c>
      <c r="E28590" s="429">
        <v>5.977779</v>
      </c>
      <c r="F28590" s="429">
        <v>5.3506899999999931</v>
      </c>
    </row>
    <row r="28591" spans="1:6" x14ac:dyDescent="0.3">
      <c r="A28591" s="336">
        <v>95482</v>
      </c>
      <c r="B28591" s="2" t="s">
        <v>295</v>
      </c>
      <c r="C28591" s="429">
        <v>6.5123819999999997</v>
      </c>
      <c r="D28591" s="429">
        <v>1.062E-3</v>
      </c>
      <c r="E28591" s="429">
        <v>6.5113199999999996</v>
      </c>
      <c r="F28591" s="429">
        <v>8.3409939999999949</v>
      </c>
    </row>
    <row r="28592" spans="1:6" x14ac:dyDescent="0.3">
      <c r="A28592" s="336">
        <v>95485</v>
      </c>
      <c r="B28592" s="2" t="s">
        <v>295</v>
      </c>
      <c r="C28592" s="429">
        <v>6.7923499999999999</v>
      </c>
      <c r="D28592" s="429">
        <v>9.1699999999999995E-4</v>
      </c>
      <c r="E28592" s="429">
        <v>6.7914329999999996</v>
      </c>
      <c r="F28592" s="429">
        <v>9.9294789999999935</v>
      </c>
    </row>
    <row r="28593" spans="1:6" x14ac:dyDescent="0.3">
      <c r="A28593" s="336">
        <v>95488</v>
      </c>
      <c r="B28593" s="2" t="s">
        <v>295</v>
      </c>
      <c r="C28593" s="429">
        <v>5.3596240000000002</v>
      </c>
      <c r="D28593" s="429">
        <v>6.509E-3</v>
      </c>
      <c r="E28593" s="429">
        <v>5.3531149999999998</v>
      </c>
      <c r="F28593" s="429">
        <v>-4.4754700000000014</v>
      </c>
    </row>
    <row r="28594" spans="1:6" x14ac:dyDescent="0.3">
      <c r="A28594" s="336">
        <v>95490</v>
      </c>
      <c r="B28594" s="2" t="s">
        <v>295</v>
      </c>
      <c r="C28594" s="429">
        <v>6.1461629999999996</v>
      </c>
      <c r="D28594" s="429">
        <v>3.3110000000000001E-3</v>
      </c>
      <c r="E28594" s="429">
        <v>6.1428519999999995</v>
      </c>
      <c r="F28594" s="429">
        <v>3.1414700000000053</v>
      </c>
    </row>
    <row r="28595" spans="1:6" x14ac:dyDescent="0.3">
      <c r="A28595" s="336">
        <v>95492</v>
      </c>
      <c r="B28595" s="2" t="s">
        <v>295</v>
      </c>
      <c r="C28595" s="429">
        <v>6.6373769999999999</v>
      </c>
      <c r="D28595" s="429">
        <v>1.44E-4</v>
      </c>
      <c r="E28595" s="429">
        <v>6.6372330000000002</v>
      </c>
      <c r="F28595" s="429">
        <v>15.517689000000001</v>
      </c>
    </row>
    <row r="28596" spans="1:6" x14ac:dyDescent="0.3">
      <c r="A28596" s="336">
        <v>95493</v>
      </c>
      <c r="B28596" s="2" t="s">
        <v>295</v>
      </c>
      <c r="C28596" s="429">
        <v>6.819299</v>
      </c>
      <c r="D28596" s="429">
        <v>8.4900000000000004E-4</v>
      </c>
      <c r="E28596" s="429">
        <v>6.8184500000000003</v>
      </c>
      <c r="F28596" s="429">
        <v>10.949762999999997</v>
      </c>
    </row>
    <row r="28597" spans="1:6" x14ac:dyDescent="0.3">
      <c r="A28597" s="336">
        <v>95494</v>
      </c>
      <c r="B28597" s="2" t="s">
        <v>295</v>
      </c>
      <c r="C28597" s="429">
        <v>6.1929939999999997</v>
      </c>
      <c r="D28597" s="429">
        <v>8.9899999999999995E-4</v>
      </c>
      <c r="E28597" s="429">
        <v>6.1920949999999992</v>
      </c>
      <c r="F28597" s="429">
        <v>5.3639739999999989</v>
      </c>
    </row>
    <row r="28598" spans="1:6" x14ac:dyDescent="0.3">
      <c r="A28598" s="336">
        <v>95497</v>
      </c>
      <c r="B28598" s="2" t="s">
        <v>295</v>
      </c>
      <c r="C28598" s="429">
        <v>5.9665569999999999</v>
      </c>
      <c r="D28598" s="429">
        <v>6.38E-4</v>
      </c>
      <c r="E28598" s="429">
        <v>5.9659189999999995</v>
      </c>
      <c r="F28598" s="429">
        <v>5.3213480000000075</v>
      </c>
    </row>
    <row r="28599" spans="1:6" x14ac:dyDescent="0.3">
      <c r="A28599" s="336">
        <v>95501</v>
      </c>
      <c r="B28599" s="2" t="s">
        <v>295</v>
      </c>
      <c r="C28599" s="429">
        <v>4.944477</v>
      </c>
      <c r="D28599" s="429">
        <v>2.7084E-2</v>
      </c>
      <c r="E28599" s="429">
        <v>4.9173929999999997</v>
      </c>
      <c r="F28599" s="429">
        <v>-6.0744919999999993</v>
      </c>
    </row>
    <row r="28600" spans="1:6" x14ac:dyDescent="0.3">
      <c r="A28600" s="336">
        <v>95503</v>
      </c>
      <c r="B28600" s="2" t="s">
        <v>295</v>
      </c>
      <c r="C28600" s="429">
        <v>4.9864680000000003</v>
      </c>
      <c r="D28600" s="429">
        <v>2.7030999999999999E-2</v>
      </c>
      <c r="E28600" s="429">
        <v>4.9594370000000003</v>
      </c>
      <c r="F28600" s="429">
        <v>-8.5469670000000022</v>
      </c>
    </row>
    <row r="28601" spans="1:6" x14ac:dyDescent="0.3">
      <c r="A28601" s="336">
        <v>95511</v>
      </c>
      <c r="B28601" s="2" t="s">
        <v>295</v>
      </c>
      <c r="C28601" s="429">
        <v>5.7861339999999997</v>
      </c>
      <c r="D28601" s="429">
        <v>1.3427E-2</v>
      </c>
      <c r="E28601" s="429">
        <v>5.7727069999999996</v>
      </c>
      <c r="F28601" s="429">
        <v>-6.8913769999999985</v>
      </c>
    </row>
    <row r="28602" spans="1:6" x14ac:dyDescent="0.3">
      <c r="A28602" s="336">
        <v>95514</v>
      </c>
      <c r="B28602" s="2" t="s">
        <v>295</v>
      </c>
      <c r="C28602" s="429">
        <v>5.7344920000000004</v>
      </c>
      <c r="D28602" s="429">
        <v>1.8689999999999998E-2</v>
      </c>
      <c r="E28602" s="429">
        <v>5.715802</v>
      </c>
      <c r="F28602" s="429">
        <v>-8.5460499999999939</v>
      </c>
    </row>
    <row r="28603" spans="1:6" x14ac:dyDescent="0.3">
      <c r="A28603" s="336">
        <v>95519</v>
      </c>
      <c r="B28603" s="2" t="s">
        <v>295</v>
      </c>
      <c r="C28603" s="429">
        <v>5.323226</v>
      </c>
      <c r="D28603" s="429">
        <v>4.1742000000000001E-2</v>
      </c>
      <c r="E28603" s="429">
        <v>5.2814839999999998</v>
      </c>
      <c r="F28603" s="429">
        <v>-5.7867029999999886</v>
      </c>
    </row>
    <row r="28604" spans="1:6" x14ac:dyDescent="0.3">
      <c r="A28604" s="336">
        <v>95521</v>
      </c>
      <c r="B28604" s="2" t="s">
        <v>295</v>
      </c>
      <c r="C28604" s="429">
        <v>5.2680689999999997</v>
      </c>
      <c r="D28604" s="429">
        <v>3.5776000000000002E-2</v>
      </c>
      <c r="E28604" s="429">
        <v>5.2322929999999994</v>
      </c>
      <c r="F28604" s="429">
        <v>-5.9689519999999945</v>
      </c>
    </row>
    <row r="28605" spans="1:6" x14ac:dyDescent="0.3">
      <c r="A28605" s="336">
        <v>95524</v>
      </c>
      <c r="B28605" s="2" t="s">
        <v>295</v>
      </c>
      <c r="C28605" s="429">
        <v>5.2063680000000003</v>
      </c>
      <c r="D28605" s="429">
        <v>3.3314999999999997E-2</v>
      </c>
      <c r="E28605" s="429">
        <v>5.1730530000000003</v>
      </c>
      <c r="F28605" s="429">
        <v>-6.3493749999999949</v>
      </c>
    </row>
    <row r="28606" spans="1:6" x14ac:dyDescent="0.3">
      <c r="A28606" s="336">
        <v>95525</v>
      </c>
      <c r="B28606" s="2" t="s">
        <v>295</v>
      </c>
      <c r="C28606" s="429">
        <v>5.6971660000000002</v>
      </c>
      <c r="D28606" s="429">
        <v>5.5213999999999999E-2</v>
      </c>
      <c r="E28606" s="429">
        <v>5.6419519999999999</v>
      </c>
      <c r="F28606" s="429">
        <v>-9.6176810000000046</v>
      </c>
    </row>
    <row r="28607" spans="1:6" x14ac:dyDescent="0.3">
      <c r="A28607" s="336">
        <v>95526</v>
      </c>
      <c r="B28607" s="2" t="s">
        <v>295</v>
      </c>
      <c r="C28607" s="429">
        <v>5.7372310000000004</v>
      </c>
      <c r="D28607" s="429">
        <v>2.862E-2</v>
      </c>
      <c r="E28607" s="429">
        <v>5.7086110000000003</v>
      </c>
      <c r="F28607" s="429">
        <v>-9.1603979999999936</v>
      </c>
    </row>
    <row r="28608" spans="1:6" x14ac:dyDescent="0.3">
      <c r="A28608" s="336">
        <v>95527</v>
      </c>
      <c r="B28608" s="2" t="s">
        <v>295</v>
      </c>
      <c r="C28608" s="429">
        <v>6.4115900000000003</v>
      </c>
      <c r="D28608" s="429">
        <v>4.4367999999999998E-2</v>
      </c>
      <c r="E28608" s="429">
        <v>6.3672219999999999</v>
      </c>
      <c r="F28608" s="429">
        <v>-2.8860710000000012</v>
      </c>
    </row>
    <row r="28609" spans="1:6" x14ac:dyDescent="0.3">
      <c r="A28609" s="336">
        <v>95528</v>
      </c>
      <c r="B28609" s="2" t="s">
        <v>295</v>
      </c>
      <c r="C28609" s="429">
        <v>5.2788269999999997</v>
      </c>
      <c r="D28609" s="429">
        <v>2.3963999999999999E-2</v>
      </c>
      <c r="E28609" s="429">
        <v>5.2548629999999994</v>
      </c>
      <c r="F28609" s="429">
        <v>-13.970667000000006</v>
      </c>
    </row>
    <row r="28610" spans="1:6" x14ac:dyDescent="0.3">
      <c r="A28610" s="336">
        <v>95531</v>
      </c>
      <c r="B28610" s="2" t="s">
        <v>295</v>
      </c>
      <c r="C28610" s="429">
        <v>5.8299219999999998</v>
      </c>
      <c r="D28610" s="429">
        <v>0.14651700000000001</v>
      </c>
      <c r="E28610" s="429">
        <v>5.6834049999999996</v>
      </c>
      <c r="F28610" s="429">
        <v>-16.574112</v>
      </c>
    </row>
    <row r="28611" spans="1:6" x14ac:dyDescent="0.3">
      <c r="A28611" s="336">
        <v>95536</v>
      </c>
      <c r="B28611" s="2" t="s">
        <v>295</v>
      </c>
      <c r="C28611" s="429">
        <v>4.6309880000000003</v>
      </c>
      <c r="D28611" s="429">
        <v>2.2637999999999998E-2</v>
      </c>
      <c r="E28611" s="429">
        <v>4.6083500000000006</v>
      </c>
      <c r="F28611" s="429">
        <v>-21.082205000000002</v>
      </c>
    </row>
    <row r="28612" spans="1:6" x14ac:dyDescent="0.3">
      <c r="A28612" s="336">
        <v>95540</v>
      </c>
      <c r="B28612" s="2" t="s">
        <v>295</v>
      </c>
      <c r="C28612" s="429">
        <v>4.8465189999999998</v>
      </c>
      <c r="D28612" s="429">
        <v>2.3286999999999999E-2</v>
      </c>
      <c r="E28612" s="429">
        <v>4.823232</v>
      </c>
      <c r="F28612" s="429">
        <v>-14.330043000000003</v>
      </c>
    </row>
    <row r="28613" spans="1:6" x14ac:dyDescent="0.3">
      <c r="A28613" s="336">
        <v>95542</v>
      </c>
      <c r="B28613" s="2" t="s">
        <v>295</v>
      </c>
      <c r="C28613" s="429">
        <v>5.2588840000000001</v>
      </c>
      <c r="D28613" s="429">
        <v>1.3469E-2</v>
      </c>
      <c r="E28613" s="429">
        <v>5.2454150000000004</v>
      </c>
      <c r="F28613" s="429">
        <v>-14.184116999999986</v>
      </c>
    </row>
    <row r="28614" spans="1:6" x14ac:dyDescent="0.3">
      <c r="A28614" s="336">
        <v>95543</v>
      </c>
      <c r="B28614" s="2" t="s">
        <v>295</v>
      </c>
      <c r="C28614" s="429">
        <v>6.0178120000000002</v>
      </c>
      <c r="D28614" s="429">
        <v>0.15190699999999999</v>
      </c>
      <c r="E28614" s="429">
        <v>5.8659050000000006</v>
      </c>
      <c r="F28614" s="429">
        <v>-11.59919099999999</v>
      </c>
    </row>
    <row r="28615" spans="1:6" x14ac:dyDescent="0.3">
      <c r="A28615" s="336">
        <v>95546</v>
      </c>
      <c r="B28615" s="2" t="s">
        <v>295</v>
      </c>
      <c r="C28615" s="429">
        <v>6.2068729999999999</v>
      </c>
      <c r="D28615" s="429">
        <v>7.9711000000000004E-2</v>
      </c>
      <c r="E28615" s="429">
        <v>6.1271620000000002</v>
      </c>
      <c r="F28615" s="429">
        <v>-8.0476550000000131</v>
      </c>
    </row>
    <row r="28616" spans="1:6" x14ac:dyDescent="0.3">
      <c r="A28616" s="336">
        <v>95547</v>
      </c>
      <c r="B28616" s="2" t="s">
        <v>295</v>
      </c>
      <c r="C28616" s="429">
        <v>4.9134180000000001</v>
      </c>
      <c r="D28616" s="429">
        <v>2.3347E-2</v>
      </c>
      <c r="E28616" s="429">
        <v>4.8900709999999998</v>
      </c>
      <c r="F28616" s="429">
        <v>-15.648886000000005</v>
      </c>
    </row>
    <row r="28617" spans="1:6" x14ac:dyDescent="0.3">
      <c r="A28617" s="336">
        <v>95548</v>
      </c>
      <c r="B28617" s="2" t="s">
        <v>295</v>
      </c>
      <c r="C28617" s="429">
        <v>5.7886069999999998</v>
      </c>
      <c r="D28617" s="429">
        <v>0.12141200000000001</v>
      </c>
      <c r="E28617" s="429">
        <v>5.6671949999999995</v>
      </c>
      <c r="F28617" s="429">
        <v>-16.378923000000007</v>
      </c>
    </row>
    <row r="28618" spans="1:6" x14ac:dyDescent="0.3">
      <c r="A28618" s="336">
        <v>95549</v>
      </c>
      <c r="B28618" s="2" t="s">
        <v>295</v>
      </c>
      <c r="C28618" s="429">
        <v>5.3136320000000001</v>
      </c>
      <c r="D28618" s="429">
        <v>3.2346E-2</v>
      </c>
      <c r="E28618" s="429">
        <v>5.2812859999999997</v>
      </c>
      <c r="F28618" s="429">
        <v>-12.075350000000007</v>
      </c>
    </row>
    <row r="28619" spans="1:6" x14ac:dyDescent="0.3">
      <c r="A28619" s="336">
        <v>95550</v>
      </c>
      <c r="B28619" s="2" t="s">
        <v>295</v>
      </c>
      <c r="C28619" s="429">
        <v>5.5511379999999999</v>
      </c>
      <c r="D28619" s="429">
        <v>4.6040999999999999E-2</v>
      </c>
      <c r="E28619" s="429">
        <v>5.5050970000000001</v>
      </c>
      <c r="F28619" s="429">
        <v>-10.910404999999997</v>
      </c>
    </row>
    <row r="28620" spans="1:6" x14ac:dyDescent="0.3">
      <c r="A28620" s="336">
        <v>95551</v>
      </c>
      <c r="B28620" s="2" t="s">
        <v>295</v>
      </c>
      <c r="C28620" s="429">
        <v>4.690982</v>
      </c>
      <c r="D28620" s="429">
        <v>2.3328000000000002E-2</v>
      </c>
      <c r="E28620" s="429">
        <v>4.6676539999999997</v>
      </c>
      <c r="F28620" s="429">
        <v>-11.644737000000006</v>
      </c>
    </row>
    <row r="28621" spans="1:6" x14ac:dyDescent="0.3">
      <c r="A28621" s="336">
        <v>95552</v>
      </c>
      <c r="B28621" s="2" t="s">
        <v>295</v>
      </c>
      <c r="C28621" s="429">
        <v>6.0161439999999997</v>
      </c>
      <c r="D28621" s="429">
        <v>2.2949000000000001E-2</v>
      </c>
      <c r="E28621" s="429">
        <v>5.9931950000000001</v>
      </c>
      <c r="F28621" s="429">
        <v>-5.8986580000000046</v>
      </c>
    </row>
    <row r="28622" spans="1:6" x14ac:dyDescent="0.3">
      <c r="A28622" s="336">
        <v>95554</v>
      </c>
      <c r="B28622" s="2" t="s">
        <v>295</v>
      </c>
      <c r="C28622" s="429">
        <v>5.317571</v>
      </c>
      <c r="D28622" s="429">
        <v>1.6159E-2</v>
      </c>
      <c r="E28622" s="429">
        <v>5.301412</v>
      </c>
      <c r="F28622" s="429">
        <v>-14.143273999999991</v>
      </c>
    </row>
    <row r="28623" spans="1:6" x14ac:dyDescent="0.3">
      <c r="A28623" s="336">
        <v>95555</v>
      </c>
      <c r="B28623" s="2" t="s">
        <v>295</v>
      </c>
      <c r="C28623" s="429">
        <v>5.7496859999999996</v>
      </c>
      <c r="D28623" s="429">
        <v>8.5197999999999996E-2</v>
      </c>
      <c r="E28623" s="429">
        <v>5.6644879999999995</v>
      </c>
      <c r="F28623" s="429">
        <v>-12.328472999999995</v>
      </c>
    </row>
    <row r="28624" spans="1:6" x14ac:dyDescent="0.3">
      <c r="A28624" s="336">
        <v>95556</v>
      </c>
      <c r="B28624" s="2" t="s">
        <v>295</v>
      </c>
      <c r="C28624" s="429">
        <v>6.6106540000000003</v>
      </c>
      <c r="D28624" s="429">
        <v>8.1501000000000004E-2</v>
      </c>
      <c r="E28624" s="429">
        <v>6.529153</v>
      </c>
      <c r="F28624" s="429">
        <v>-3.5854879999999838</v>
      </c>
    </row>
    <row r="28625" spans="1:6" x14ac:dyDescent="0.3">
      <c r="A28625" s="336">
        <v>95558</v>
      </c>
      <c r="B28625" s="2" t="s">
        <v>295</v>
      </c>
      <c r="C28625" s="429">
        <v>4.6359760000000003</v>
      </c>
      <c r="D28625" s="429">
        <v>1.8485000000000001E-2</v>
      </c>
      <c r="E28625" s="429">
        <v>4.6174910000000002</v>
      </c>
      <c r="F28625" s="429">
        <v>-24.757005000000007</v>
      </c>
    </row>
    <row r="28626" spans="1:6" x14ac:dyDescent="0.3">
      <c r="A28626" s="336">
        <v>95560</v>
      </c>
      <c r="B28626" s="2" t="s">
        <v>295</v>
      </c>
      <c r="C28626" s="429">
        <v>5.2112860000000003</v>
      </c>
      <c r="D28626" s="429">
        <v>1.2985999999999999E-2</v>
      </c>
      <c r="E28626" s="429">
        <v>5.1983000000000006</v>
      </c>
      <c r="F28626" s="429">
        <v>-15.133020999999985</v>
      </c>
    </row>
    <row r="28627" spans="1:6" x14ac:dyDescent="0.3">
      <c r="A28627" s="336">
        <v>95562</v>
      </c>
      <c r="B28627" s="2" t="s">
        <v>295</v>
      </c>
      <c r="C28627" s="429">
        <v>4.7904169999999997</v>
      </c>
      <c r="D28627" s="429">
        <v>2.3427E-2</v>
      </c>
      <c r="E28627" s="429">
        <v>4.7669899999999998</v>
      </c>
      <c r="F28627" s="429">
        <v>-19.063739000000012</v>
      </c>
    </row>
    <row r="28628" spans="1:6" x14ac:dyDescent="0.3">
      <c r="A28628" s="336">
        <v>95563</v>
      </c>
      <c r="B28628" s="2" t="s">
        <v>295</v>
      </c>
      <c r="C28628" s="429">
        <v>6.1324110000000003</v>
      </c>
      <c r="D28628" s="429">
        <v>4.7497999999999999E-2</v>
      </c>
      <c r="E28628" s="429">
        <v>6.0849130000000002</v>
      </c>
      <c r="F28628" s="429">
        <v>-6.2136560000000074</v>
      </c>
    </row>
    <row r="28629" spans="1:6" x14ac:dyDescent="0.3">
      <c r="A28629" s="336">
        <v>95564</v>
      </c>
      <c r="B28629" s="2" t="s">
        <v>295</v>
      </c>
      <c r="C28629" s="429">
        <v>4.7176629999999999</v>
      </c>
      <c r="D28629" s="429">
        <v>2.5982000000000002E-2</v>
      </c>
      <c r="E28629" s="429">
        <v>4.691681</v>
      </c>
      <c r="F28629" s="429">
        <v>-6.2698189999999983</v>
      </c>
    </row>
    <row r="28630" spans="1:6" x14ac:dyDescent="0.3">
      <c r="A28630" s="336">
        <v>95565</v>
      </c>
      <c r="B28630" s="2" t="s">
        <v>295</v>
      </c>
      <c r="C28630" s="429">
        <v>5.0147180000000002</v>
      </c>
      <c r="D28630" s="429">
        <v>2.1996999999999999E-2</v>
      </c>
      <c r="E28630" s="429">
        <v>4.9927210000000004</v>
      </c>
      <c r="F28630" s="429">
        <v>-17.528997000000004</v>
      </c>
    </row>
    <row r="28631" spans="1:6" x14ac:dyDescent="0.3">
      <c r="A28631" s="336">
        <v>95567</v>
      </c>
      <c r="B28631" s="2" t="s">
        <v>295</v>
      </c>
      <c r="C28631" s="429">
        <v>5.6125889999999998</v>
      </c>
      <c r="D28631" s="429">
        <v>0.178957</v>
      </c>
      <c r="E28631" s="429">
        <v>5.4336320000000002</v>
      </c>
      <c r="F28631" s="429">
        <v>-22.94868499999999</v>
      </c>
    </row>
    <row r="28632" spans="1:6" x14ac:dyDescent="0.3">
      <c r="A28632" s="336">
        <v>95568</v>
      </c>
      <c r="B28632" s="2" t="s">
        <v>295</v>
      </c>
      <c r="C28632" s="429">
        <v>6.4756239999999998</v>
      </c>
      <c r="D28632" s="429">
        <v>0.127132</v>
      </c>
      <c r="E28632" s="429">
        <v>6.3484920000000002</v>
      </c>
      <c r="F28632" s="429">
        <v>-1.2830760000000083</v>
      </c>
    </row>
    <row r="28633" spans="1:6" x14ac:dyDescent="0.3">
      <c r="A28633" s="336">
        <v>95569</v>
      </c>
      <c r="B28633" s="2" t="s">
        <v>295</v>
      </c>
      <c r="C28633" s="429">
        <v>5.3232949999999999</v>
      </c>
      <c r="D28633" s="429">
        <v>1.7218000000000001E-2</v>
      </c>
      <c r="E28633" s="429">
        <v>5.3060770000000002</v>
      </c>
      <c r="F28633" s="429">
        <v>-14.195848999999995</v>
      </c>
    </row>
    <row r="28634" spans="1:6" x14ac:dyDescent="0.3">
      <c r="A28634" s="336">
        <v>95570</v>
      </c>
      <c r="B28634" s="2" t="s">
        <v>295</v>
      </c>
      <c r="C28634" s="429">
        <v>5.4584479999999997</v>
      </c>
      <c r="D28634" s="429">
        <v>6.2029000000000001E-2</v>
      </c>
      <c r="E28634" s="429">
        <v>5.3964189999999999</v>
      </c>
      <c r="F28634" s="429">
        <v>-9.6466209999999961</v>
      </c>
    </row>
    <row r="28635" spans="1:6" x14ac:dyDescent="0.3">
      <c r="A28635" s="336">
        <v>95573</v>
      </c>
      <c r="B28635" s="2" t="s">
        <v>295</v>
      </c>
      <c r="C28635" s="429">
        <v>6.1845590000000001</v>
      </c>
      <c r="D28635" s="429">
        <v>5.5030000000000003E-2</v>
      </c>
      <c r="E28635" s="429">
        <v>6.1295289999999998</v>
      </c>
      <c r="F28635" s="429">
        <v>-6.2601919999999964</v>
      </c>
    </row>
    <row r="28636" spans="1:6" x14ac:dyDescent="0.3">
      <c r="A28636" s="336">
        <v>95585</v>
      </c>
      <c r="B28636" s="2" t="s">
        <v>295</v>
      </c>
      <c r="C28636" s="429">
        <v>5.464645</v>
      </c>
      <c r="D28636" s="429">
        <v>8.9990000000000001E-3</v>
      </c>
      <c r="E28636" s="429">
        <v>5.4556459999999998</v>
      </c>
      <c r="F28636" s="429">
        <v>-7.3587920000000082</v>
      </c>
    </row>
    <row r="28637" spans="1:6" x14ac:dyDescent="0.3">
      <c r="A28637" s="336">
        <v>95587</v>
      </c>
      <c r="B28637" s="2" t="s">
        <v>295</v>
      </c>
      <c r="C28637" s="429">
        <v>5.4450050000000001</v>
      </c>
      <c r="D28637" s="429">
        <v>1.0293999999999999E-2</v>
      </c>
      <c r="E28637" s="429">
        <v>5.4347110000000001</v>
      </c>
      <c r="F28637" s="429">
        <v>-9.2917389999999855</v>
      </c>
    </row>
    <row r="28638" spans="1:6" x14ac:dyDescent="0.3">
      <c r="A28638" s="336">
        <v>95589</v>
      </c>
      <c r="B28638" s="2" t="s">
        <v>295</v>
      </c>
      <c r="C28638" s="429">
        <v>4.9371689999999999</v>
      </c>
      <c r="D28638" s="429">
        <v>1.3202999999999999E-2</v>
      </c>
      <c r="E28638" s="429">
        <v>4.9239660000000001</v>
      </c>
      <c r="F28638" s="429">
        <v>-17.869224999999993</v>
      </c>
    </row>
    <row r="28639" spans="1:6" x14ac:dyDescent="0.3">
      <c r="A28639" s="336">
        <v>95595</v>
      </c>
      <c r="B28639" s="2" t="s">
        <v>295</v>
      </c>
      <c r="C28639" s="429">
        <v>6.0625679999999997</v>
      </c>
      <c r="D28639" s="429">
        <v>1.6459999999999999E-2</v>
      </c>
      <c r="E28639" s="429">
        <v>6.0461079999999994</v>
      </c>
      <c r="F28639" s="429">
        <v>-4.4214820000000046</v>
      </c>
    </row>
    <row r="28640" spans="1:6" x14ac:dyDescent="0.3">
      <c r="A28640" s="336">
        <v>95602</v>
      </c>
      <c r="B28640" s="2" t="s">
        <v>295</v>
      </c>
      <c r="C28640" s="429">
        <v>9.9220749999999995</v>
      </c>
      <c r="D28640" s="429">
        <v>4.1599999999999997E-4</v>
      </c>
      <c r="E28640" s="429">
        <v>9.921659</v>
      </c>
      <c r="F28640" s="429">
        <v>31.107968000000007</v>
      </c>
    </row>
    <row r="28641" spans="1:6" x14ac:dyDescent="0.3">
      <c r="A28641" s="336">
        <v>95603</v>
      </c>
      <c r="B28641" s="2" t="s">
        <v>295</v>
      </c>
      <c r="C28641" s="429">
        <v>9.9622960000000003</v>
      </c>
      <c r="D28641" s="429">
        <v>4.3899999999999999E-4</v>
      </c>
      <c r="E28641" s="429">
        <v>9.9618570000000002</v>
      </c>
      <c r="F28641" s="429">
        <v>32.554959000000011</v>
      </c>
    </row>
    <row r="28642" spans="1:6" x14ac:dyDescent="0.3">
      <c r="A28642" s="336">
        <v>95605</v>
      </c>
      <c r="B28642" s="2" t="s">
        <v>295</v>
      </c>
      <c r="C28642" s="429">
        <v>9.3904049999999994</v>
      </c>
      <c r="D28642" s="429">
        <v>8.1000000000000004E-5</v>
      </c>
      <c r="E28642" s="429">
        <v>9.3903239999999997</v>
      </c>
      <c r="F28642" s="429">
        <v>43.891228999999996</v>
      </c>
    </row>
    <row r="28643" spans="1:6" x14ac:dyDescent="0.3">
      <c r="A28643" s="336">
        <v>95606</v>
      </c>
      <c r="B28643" s="2" t="s">
        <v>295</v>
      </c>
      <c r="C28643" s="429">
        <v>7.9643879999999996</v>
      </c>
      <c r="D28643" s="429">
        <v>1.18E-4</v>
      </c>
      <c r="E28643" s="429">
        <v>7.96427</v>
      </c>
      <c r="F28643" s="429">
        <v>25.420119999999994</v>
      </c>
    </row>
    <row r="28644" spans="1:6" x14ac:dyDescent="0.3">
      <c r="A28644" s="336">
        <v>95607</v>
      </c>
      <c r="B28644" s="2" t="s">
        <v>295</v>
      </c>
      <c r="C28644" s="429">
        <v>8.2851199999999992</v>
      </c>
      <c r="D28644" s="429">
        <v>8.7999999999999998E-5</v>
      </c>
      <c r="E28644" s="429">
        <v>8.2850319999999993</v>
      </c>
      <c r="F28644" s="429">
        <v>29.83078399999998</v>
      </c>
    </row>
    <row r="28645" spans="1:6" x14ac:dyDescent="0.3">
      <c r="A28645" s="336">
        <v>95608</v>
      </c>
      <c r="B28645" s="2" t="s">
        <v>295</v>
      </c>
      <c r="C28645" s="429">
        <v>9.7593160000000001</v>
      </c>
      <c r="D28645" s="429">
        <v>1.2E-4</v>
      </c>
      <c r="E28645" s="429">
        <v>9.7591959999999993</v>
      </c>
      <c r="F28645" s="429">
        <v>44.140523999999999</v>
      </c>
    </row>
    <row r="28646" spans="1:6" x14ac:dyDescent="0.3">
      <c r="A28646" s="336">
        <v>95610</v>
      </c>
      <c r="B28646" s="2" t="s">
        <v>295</v>
      </c>
      <c r="C28646" s="429">
        <v>9.9261750000000006</v>
      </c>
      <c r="D28646" s="429">
        <v>1.65E-4</v>
      </c>
      <c r="E28646" s="429">
        <v>9.9260099999999998</v>
      </c>
      <c r="F28646" s="429">
        <v>43.482049000000004</v>
      </c>
    </row>
    <row r="28647" spans="1:6" x14ac:dyDescent="0.3">
      <c r="A28647" s="336">
        <v>95612</v>
      </c>
      <c r="B28647" s="2" t="s">
        <v>295</v>
      </c>
      <c r="C28647" s="429">
        <v>9.1837049999999998</v>
      </c>
      <c r="D28647" s="429">
        <v>1E-4</v>
      </c>
      <c r="E28647" s="429">
        <v>9.183605</v>
      </c>
      <c r="F28647" s="429">
        <v>44.236231000000004</v>
      </c>
    </row>
    <row r="28648" spans="1:6" x14ac:dyDescent="0.3">
      <c r="A28648" s="336">
        <v>95614</v>
      </c>
      <c r="B28648" s="2" t="s">
        <v>295</v>
      </c>
      <c r="C28648" s="429">
        <v>9.8502369999999999</v>
      </c>
      <c r="D28648" s="429">
        <v>7.1599999999999995E-4</v>
      </c>
      <c r="E28648" s="429">
        <v>9.8495209999999993</v>
      </c>
      <c r="F28648" s="429">
        <v>30.544119999999999</v>
      </c>
    </row>
    <row r="28649" spans="1:6" x14ac:dyDescent="0.3">
      <c r="A28649" s="336">
        <v>95615</v>
      </c>
      <c r="B28649" s="2" t="s">
        <v>295</v>
      </c>
      <c r="C28649" s="429">
        <v>9.1425900000000002</v>
      </c>
      <c r="D28649" s="429">
        <v>1.22E-4</v>
      </c>
      <c r="E28649" s="429">
        <v>9.1424680000000009</v>
      </c>
      <c r="F28649" s="429">
        <v>44.621735999999999</v>
      </c>
    </row>
    <row r="28650" spans="1:6" x14ac:dyDescent="0.3">
      <c r="A28650" s="336">
        <v>95616</v>
      </c>
      <c r="B28650" s="2" t="s">
        <v>295</v>
      </c>
      <c r="C28650" s="429">
        <v>9.0371070000000007</v>
      </c>
      <c r="D28650" s="429">
        <v>6.0000000000000002E-5</v>
      </c>
      <c r="E28650" s="429">
        <v>9.0370470000000012</v>
      </c>
      <c r="F28650" s="429">
        <v>41.119821999999999</v>
      </c>
    </row>
    <row r="28651" spans="1:6" x14ac:dyDescent="0.3">
      <c r="A28651" s="336">
        <v>95618</v>
      </c>
      <c r="B28651" s="2" t="s">
        <v>295</v>
      </c>
      <c r="C28651" s="429">
        <v>9.1783719999999995</v>
      </c>
      <c r="D28651" s="429">
        <v>7.2000000000000002E-5</v>
      </c>
      <c r="E28651" s="429">
        <v>9.1783000000000001</v>
      </c>
      <c r="F28651" s="429">
        <v>43.137872999999999</v>
      </c>
    </row>
    <row r="28652" spans="1:6" x14ac:dyDescent="0.3">
      <c r="A28652" s="336">
        <v>95619</v>
      </c>
      <c r="B28652" s="2" t="s">
        <v>295</v>
      </c>
      <c r="C28652" s="429">
        <v>9.6327440000000006</v>
      </c>
      <c r="D28652" s="429">
        <v>1.358E-3</v>
      </c>
      <c r="E28652" s="429">
        <v>9.6313860000000009</v>
      </c>
      <c r="F28652" s="429">
        <v>29.352876999999999</v>
      </c>
    </row>
    <row r="28653" spans="1:6" x14ac:dyDescent="0.3">
      <c r="A28653" s="336">
        <v>95620</v>
      </c>
      <c r="B28653" s="2" t="s">
        <v>295</v>
      </c>
      <c r="C28653" s="429">
        <v>8.9538659999999997</v>
      </c>
      <c r="D28653" s="429">
        <v>7.7999999999999999E-5</v>
      </c>
      <c r="E28653" s="429">
        <v>8.9537879999999994</v>
      </c>
      <c r="F28653" s="429">
        <v>41.767220999999999</v>
      </c>
    </row>
    <row r="28654" spans="1:6" x14ac:dyDescent="0.3">
      <c r="A28654" s="336">
        <v>95621</v>
      </c>
      <c r="B28654" s="2" t="s">
        <v>295</v>
      </c>
      <c r="C28654" s="429">
        <v>9.8759099999999993</v>
      </c>
      <c r="D28654" s="429">
        <v>1.4799999999999999E-4</v>
      </c>
      <c r="E28654" s="429">
        <v>9.8757619999999999</v>
      </c>
      <c r="F28654" s="429">
        <v>43.595273999999996</v>
      </c>
    </row>
    <row r="28655" spans="1:6" x14ac:dyDescent="0.3">
      <c r="A28655" s="336">
        <v>95623</v>
      </c>
      <c r="B28655" s="2" t="s">
        <v>295</v>
      </c>
      <c r="C28655" s="429">
        <v>9.7977419999999995</v>
      </c>
      <c r="D28655" s="429">
        <v>9.8999999999999999E-4</v>
      </c>
      <c r="E28655" s="429">
        <v>9.7967519999999997</v>
      </c>
      <c r="F28655" s="429">
        <v>32.602059000000011</v>
      </c>
    </row>
    <row r="28656" spans="1:6" x14ac:dyDescent="0.3">
      <c r="A28656" s="336">
        <v>95624</v>
      </c>
      <c r="B28656" s="2" t="s">
        <v>295</v>
      </c>
      <c r="C28656" s="429">
        <v>9.6310389999999995</v>
      </c>
      <c r="D28656" s="429">
        <v>1.34E-4</v>
      </c>
      <c r="E28656" s="429">
        <v>9.6309050000000003</v>
      </c>
      <c r="F28656" s="429">
        <v>44.773018000000008</v>
      </c>
    </row>
    <row r="28657" spans="1:6" x14ac:dyDescent="0.3">
      <c r="A28657" s="336">
        <v>95626</v>
      </c>
      <c r="B28657" s="2" t="s">
        <v>295</v>
      </c>
      <c r="C28657" s="429">
        <v>9.7052040000000002</v>
      </c>
      <c r="D28657" s="429">
        <v>9.6000000000000002E-5</v>
      </c>
      <c r="E28657" s="429">
        <v>9.705108000000001</v>
      </c>
      <c r="F28657" s="429">
        <v>43.603325000000012</v>
      </c>
    </row>
    <row r="28658" spans="1:6" x14ac:dyDescent="0.3">
      <c r="A28658" s="336">
        <v>95627</v>
      </c>
      <c r="B28658" s="2" t="s">
        <v>295</v>
      </c>
      <c r="C28658" s="429">
        <v>8.6838809999999995</v>
      </c>
      <c r="D28658" s="429">
        <v>6.7000000000000002E-5</v>
      </c>
      <c r="E28658" s="429">
        <v>8.6838139999999999</v>
      </c>
      <c r="F28658" s="429">
        <v>34.725057000000007</v>
      </c>
    </row>
    <row r="28659" spans="1:6" x14ac:dyDescent="0.3">
      <c r="A28659" s="336">
        <v>95628</v>
      </c>
      <c r="B28659" s="2" t="s">
        <v>295</v>
      </c>
      <c r="C28659" s="429">
        <v>9.8891220000000004</v>
      </c>
      <c r="D28659" s="429">
        <v>1.5799999999999999E-4</v>
      </c>
      <c r="E28659" s="429">
        <v>9.8889639999999996</v>
      </c>
      <c r="F28659" s="429">
        <v>43.637689000000009</v>
      </c>
    </row>
    <row r="28660" spans="1:6" x14ac:dyDescent="0.3">
      <c r="A28660" s="336">
        <v>95629</v>
      </c>
      <c r="B28660" s="2" t="s">
        <v>295</v>
      </c>
      <c r="C28660" s="429">
        <v>9.4024850000000004</v>
      </c>
      <c r="D28660" s="429">
        <v>1.8289999999999999E-3</v>
      </c>
      <c r="E28660" s="429">
        <v>9.4006559999999997</v>
      </c>
      <c r="F28660" s="429">
        <v>26.100052999999996</v>
      </c>
    </row>
    <row r="28661" spans="1:6" x14ac:dyDescent="0.3">
      <c r="A28661" s="336">
        <v>95630</v>
      </c>
      <c r="B28661" s="2" t="s">
        <v>295</v>
      </c>
      <c r="C28661" s="429">
        <v>9.9982100000000003</v>
      </c>
      <c r="D28661" s="429">
        <v>2.5000000000000001E-4</v>
      </c>
      <c r="E28661" s="429">
        <v>9.9979600000000008</v>
      </c>
      <c r="F28661" s="429">
        <v>41.203622999999993</v>
      </c>
    </row>
    <row r="28662" spans="1:6" x14ac:dyDescent="0.3">
      <c r="A28662" s="336">
        <v>95631</v>
      </c>
      <c r="B28662" s="2" t="s">
        <v>295</v>
      </c>
      <c r="C28662" s="429">
        <v>8.2751359999999998</v>
      </c>
      <c r="D28662" s="429">
        <v>1.6372999999999999E-2</v>
      </c>
      <c r="E28662" s="429">
        <v>8.2587630000000001</v>
      </c>
      <c r="F28662" s="429">
        <v>9.2143539999999931</v>
      </c>
    </row>
    <row r="28663" spans="1:6" x14ac:dyDescent="0.3">
      <c r="A28663" s="336">
        <v>95632</v>
      </c>
      <c r="B28663" s="2" t="s">
        <v>295</v>
      </c>
      <c r="C28663" s="429">
        <v>9.5391860000000008</v>
      </c>
      <c r="D28663" s="429">
        <v>1.9799999999999999E-4</v>
      </c>
      <c r="E28663" s="429">
        <v>9.5389880000000016</v>
      </c>
      <c r="F28663" s="429">
        <v>45.035226999999992</v>
      </c>
    </row>
    <row r="28664" spans="1:6" x14ac:dyDescent="0.3">
      <c r="A28664" s="336">
        <v>95633</v>
      </c>
      <c r="B28664" s="2" t="s">
        <v>295</v>
      </c>
      <c r="C28664" s="429">
        <v>9.5150120000000005</v>
      </c>
      <c r="D28664" s="429">
        <v>1.5759999999999999E-3</v>
      </c>
      <c r="E28664" s="429">
        <v>9.5134360000000004</v>
      </c>
      <c r="F28664" s="429">
        <v>25.61996899999999</v>
      </c>
    </row>
    <row r="28665" spans="1:6" x14ac:dyDescent="0.3">
      <c r="A28665" s="336">
        <v>95634</v>
      </c>
      <c r="B28665" s="2" t="s">
        <v>295</v>
      </c>
      <c r="C28665" s="429">
        <v>8.9862570000000002</v>
      </c>
      <c r="D28665" s="429">
        <v>4.0419999999999996E-3</v>
      </c>
      <c r="E28665" s="429">
        <v>8.9822150000000001</v>
      </c>
      <c r="F28665" s="429">
        <v>16.99221099999999</v>
      </c>
    </row>
    <row r="28666" spans="1:6" x14ac:dyDescent="0.3">
      <c r="A28666" s="336">
        <v>95635</v>
      </c>
      <c r="B28666" s="2" t="s">
        <v>295</v>
      </c>
      <c r="C28666" s="429">
        <v>9.6768090000000004</v>
      </c>
      <c r="D28666" s="429">
        <v>1.1000000000000001E-3</v>
      </c>
      <c r="E28666" s="429">
        <v>9.6757090000000012</v>
      </c>
      <c r="F28666" s="429">
        <v>27.033095999999993</v>
      </c>
    </row>
    <row r="28667" spans="1:6" x14ac:dyDescent="0.3">
      <c r="A28667" s="336">
        <v>95636</v>
      </c>
      <c r="B28667" s="2" t="s">
        <v>295</v>
      </c>
      <c r="C28667" s="429">
        <v>8.5316139999999994</v>
      </c>
      <c r="D28667" s="429">
        <v>6.0689999999999997E-3</v>
      </c>
      <c r="E28667" s="429">
        <v>8.5255449999999993</v>
      </c>
      <c r="F28667" s="429">
        <v>14.726957000000013</v>
      </c>
    </row>
    <row r="28668" spans="1:6" x14ac:dyDescent="0.3">
      <c r="A28668" s="336">
        <v>95637</v>
      </c>
      <c r="B28668" s="2" t="s">
        <v>295</v>
      </c>
      <c r="C28668" s="429">
        <v>8.1255790000000001</v>
      </c>
      <c r="D28668" s="429">
        <v>1.06E-4</v>
      </c>
      <c r="E28668" s="429">
        <v>8.1254729999999995</v>
      </c>
      <c r="F28668" s="429">
        <v>27.246201000000003</v>
      </c>
    </row>
    <row r="28669" spans="1:6" x14ac:dyDescent="0.3">
      <c r="A28669" s="336">
        <v>95638</v>
      </c>
      <c r="B28669" s="2" t="s">
        <v>295</v>
      </c>
      <c r="C28669" s="429">
        <v>9.8074209999999997</v>
      </c>
      <c r="D28669" s="429">
        <v>2.33E-4</v>
      </c>
      <c r="E28669" s="429">
        <v>9.807188</v>
      </c>
      <c r="F28669" s="429">
        <v>44.571204000000009</v>
      </c>
    </row>
    <row r="28670" spans="1:6" x14ac:dyDescent="0.3">
      <c r="A28670" s="336">
        <v>95640</v>
      </c>
      <c r="B28670" s="2" t="s">
        <v>295</v>
      </c>
      <c r="C28670" s="429">
        <v>10.017395</v>
      </c>
      <c r="D28670" s="429">
        <v>4.17E-4</v>
      </c>
      <c r="E28670" s="429">
        <v>10.016978</v>
      </c>
      <c r="F28670" s="429">
        <v>42.173200999999992</v>
      </c>
    </row>
    <row r="28671" spans="1:6" x14ac:dyDescent="0.3">
      <c r="A28671" s="336">
        <v>95641</v>
      </c>
      <c r="B28671" s="2" t="s">
        <v>295</v>
      </c>
      <c r="C28671" s="429">
        <v>8.9218419999999998</v>
      </c>
      <c r="D28671" s="429">
        <v>1.6000000000000001E-4</v>
      </c>
      <c r="E28671" s="429">
        <v>8.9216820000000006</v>
      </c>
      <c r="F28671" s="429">
        <v>45.116427999999992</v>
      </c>
    </row>
    <row r="28672" spans="1:6" x14ac:dyDescent="0.3">
      <c r="A28672" s="336">
        <v>95642</v>
      </c>
      <c r="B28672" s="2" t="s">
        <v>295</v>
      </c>
      <c r="C28672" s="429">
        <v>9.8338359999999998</v>
      </c>
      <c r="D28672" s="429">
        <v>9.3499999999999996E-4</v>
      </c>
      <c r="E28672" s="429">
        <v>9.8329009999999997</v>
      </c>
      <c r="F28672" s="429">
        <v>34.204326000000002</v>
      </c>
    </row>
    <row r="28673" spans="1:6" x14ac:dyDescent="0.3">
      <c r="A28673" s="336">
        <v>95645</v>
      </c>
      <c r="B28673" s="2" t="s">
        <v>295</v>
      </c>
      <c r="C28673" s="429">
        <v>9.3921080000000003</v>
      </c>
      <c r="D28673" s="429">
        <v>5.5000000000000002E-5</v>
      </c>
      <c r="E28673" s="429">
        <v>9.3920530000000007</v>
      </c>
      <c r="F28673" s="429">
        <v>42.001364000000009</v>
      </c>
    </row>
    <row r="28674" spans="1:6" x14ac:dyDescent="0.3">
      <c r="A28674" s="336">
        <v>95648</v>
      </c>
      <c r="B28674" s="2" t="s">
        <v>295</v>
      </c>
      <c r="C28674" s="429">
        <v>10.040825</v>
      </c>
      <c r="D28674" s="429">
        <v>2.03E-4</v>
      </c>
      <c r="E28674" s="429">
        <v>10.040621999999999</v>
      </c>
      <c r="F28674" s="429">
        <v>40.458151000000001</v>
      </c>
    </row>
    <row r="28675" spans="1:6" x14ac:dyDescent="0.3">
      <c r="A28675" s="336">
        <v>95650</v>
      </c>
      <c r="B28675" s="2" t="s">
        <v>295</v>
      </c>
      <c r="C28675" s="429">
        <v>10.052467999999999</v>
      </c>
      <c r="D28675" s="429">
        <v>2.7500000000000002E-4</v>
      </c>
      <c r="E28675" s="429">
        <v>10.052192999999999</v>
      </c>
      <c r="F28675" s="429">
        <v>39.034001000000004</v>
      </c>
    </row>
    <row r="28676" spans="1:6" x14ac:dyDescent="0.3">
      <c r="A28676" s="336">
        <v>95651</v>
      </c>
      <c r="B28676" s="2" t="s">
        <v>295</v>
      </c>
      <c r="C28676" s="429">
        <v>9.7897320000000008</v>
      </c>
      <c r="D28676" s="429">
        <v>8.8699999999999998E-4</v>
      </c>
      <c r="E28676" s="429">
        <v>9.7888450000000002</v>
      </c>
      <c r="F28676" s="429">
        <v>30.401256999999987</v>
      </c>
    </row>
    <row r="28677" spans="1:6" x14ac:dyDescent="0.3">
      <c r="A28677" s="336">
        <v>95652</v>
      </c>
      <c r="B28677" s="2" t="s">
        <v>295</v>
      </c>
      <c r="C28677" s="429">
        <v>9.7090560000000004</v>
      </c>
      <c r="D28677" s="429">
        <v>1.02E-4</v>
      </c>
      <c r="E28677" s="429">
        <v>9.7089540000000003</v>
      </c>
      <c r="F28677" s="429">
        <v>44.01588000000001</v>
      </c>
    </row>
    <row r="28678" spans="1:6" x14ac:dyDescent="0.3">
      <c r="A28678" s="336">
        <v>95653</v>
      </c>
      <c r="B28678" s="2" t="s">
        <v>295</v>
      </c>
      <c r="C28678" s="429">
        <v>8.7411279999999998</v>
      </c>
      <c r="D28678" s="429">
        <v>6.4999999999999994E-5</v>
      </c>
      <c r="E28678" s="429">
        <v>8.7410630000000005</v>
      </c>
      <c r="F28678" s="429">
        <v>35.63003100000001</v>
      </c>
    </row>
    <row r="28679" spans="1:6" x14ac:dyDescent="0.3">
      <c r="A28679" s="336">
        <v>95655</v>
      </c>
      <c r="B28679" s="2" t="s">
        <v>295</v>
      </c>
      <c r="C28679" s="429">
        <v>9.7392090000000007</v>
      </c>
      <c r="D28679" s="429">
        <v>1.2E-4</v>
      </c>
      <c r="E28679" s="429">
        <v>9.7390889999999999</v>
      </c>
      <c r="F28679" s="429">
        <v>44.509556000000003</v>
      </c>
    </row>
    <row r="28680" spans="1:6" x14ac:dyDescent="0.3">
      <c r="A28680" s="336">
        <v>95658</v>
      </c>
      <c r="B28680" s="2" t="s">
        <v>295</v>
      </c>
      <c r="C28680" s="429">
        <v>10.057308000000001</v>
      </c>
      <c r="D28680" s="429">
        <v>3.0299999999999999E-4</v>
      </c>
      <c r="E28680" s="429">
        <v>10.057005</v>
      </c>
      <c r="F28680" s="429">
        <v>36.668895000000006</v>
      </c>
    </row>
    <row r="28681" spans="1:6" x14ac:dyDescent="0.3">
      <c r="A28681" s="336">
        <v>95659</v>
      </c>
      <c r="B28681" s="2" t="s">
        <v>295</v>
      </c>
      <c r="C28681" s="429">
        <v>9.6828590000000005</v>
      </c>
      <c r="D28681" s="429">
        <v>7.7999999999999999E-5</v>
      </c>
      <c r="E28681" s="429">
        <v>9.6827810000000003</v>
      </c>
      <c r="F28681" s="429">
        <v>43.176541999999998</v>
      </c>
    </row>
    <row r="28682" spans="1:6" x14ac:dyDescent="0.3">
      <c r="A28682" s="336">
        <v>95660</v>
      </c>
      <c r="B28682" s="2" t="s">
        <v>295</v>
      </c>
      <c r="C28682" s="429">
        <v>9.75718</v>
      </c>
      <c r="D28682" s="429">
        <v>1.13E-4</v>
      </c>
      <c r="E28682" s="429">
        <v>9.7570669999999993</v>
      </c>
      <c r="F28682" s="429">
        <v>43.885964999999999</v>
      </c>
    </row>
    <row r="28683" spans="1:6" x14ac:dyDescent="0.3">
      <c r="A28683" s="336">
        <v>95661</v>
      </c>
      <c r="B28683" s="2" t="s">
        <v>295</v>
      </c>
      <c r="C28683" s="429">
        <v>10.005307999999999</v>
      </c>
      <c r="D28683" s="429">
        <v>1.94E-4</v>
      </c>
      <c r="E28683" s="429">
        <v>10.005113999999999</v>
      </c>
      <c r="F28683" s="429">
        <v>42.894430999999997</v>
      </c>
    </row>
    <row r="28684" spans="1:6" x14ac:dyDescent="0.3">
      <c r="A28684" s="336">
        <v>95662</v>
      </c>
      <c r="B28684" s="2" t="s">
        <v>295</v>
      </c>
      <c r="C28684" s="429">
        <v>9.9656120000000001</v>
      </c>
      <c r="D28684" s="429">
        <v>1.95E-4</v>
      </c>
      <c r="E28684" s="429">
        <v>9.9654170000000004</v>
      </c>
      <c r="F28684" s="429">
        <v>42.780857000000005</v>
      </c>
    </row>
    <row r="28685" spans="1:6" x14ac:dyDescent="0.3">
      <c r="A28685" s="336">
        <v>95663</v>
      </c>
      <c r="B28685" s="2" t="s">
        <v>295</v>
      </c>
      <c r="C28685" s="429">
        <v>10.068892</v>
      </c>
      <c r="D28685" s="429">
        <v>2.7300000000000002E-4</v>
      </c>
      <c r="E28685" s="429">
        <v>10.068619</v>
      </c>
      <c r="F28685" s="429">
        <v>38.550989999999999</v>
      </c>
    </row>
    <row r="28686" spans="1:6" x14ac:dyDescent="0.3">
      <c r="A28686" s="336">
        <v>95664</v>
      </c>
      <c r="B28686" s="2" t="s">
        <v>295</v>
      </c>
      <c r="C28686" s="429">
        <v>9.9816059999999993</v>
      </c>
      <c r="D28686" s="429">
        <v>4.4999999999999999E-4</v>
      </c>
      <c r="E28686" s="429">
        <v>9.9811559999999986</v>
      </c>
      <c r="F28686" s="429">
        <v>35.307811999999998</v>
      </c>
    </row>
    <row r="28687" spans="1:6" x14ac:dyDescent="0.3">
      <c r="A28687" s="336">
        <v>95665</v>
      </c>
      <c r="B28687" s="2" t="s">
        <v>295</v>
      </c>
      <c r="C28687" s="429">
        <v>9.4892979999999998</v>
      </c>
      <c r="D28687" s="429">
        <v>1.5150000000000001E-3</v>
      </c>
      <c r="E28687" s="429">
        <v>9.4877830000000003</v>
      </c>
      <c r="F28687" s="429">
        <v>27.633988999999989</v>
      </c>
    </row>
    <row r="28688" spans="1:6" x14ac:dyDescent="0.3">
      <c r="A28688" s="336">
        <v>95666</v>
      </c>
      <c r="B28688" s="2" t="s">
        <v>295</v>
      </c>
      <c r="C28688" s="429">
        <v>7.7694710000000002</v>
      </c>
      <c r="D28688" s="429">
        <v>2.3375E-2</v>
      </c>
      <c r="E28688" s="429">
        <v>7.7460960000000005</v>
      </c>
      <c r="F28688" s="429">
        <v>13.327590999999991</v>
      </c>
    </row>
    <row r="28689" spans="1:6" x14ac:dyDescent="0.3">
      <c r="A28689" s="336">
        <v>95667</v>
      </c>
      <c r="B28689" s="2" t="s">
        <v>295</v>
      </c>
      <c r="C28689" s="429">
        <v>9.4529429999999994</v>
      </c>
      <c r="D28689" s="429">
        <v>1.926E-3</v>
      </c>
      <c r="E28689" s="429">
        <v>9.4510170000000002</v>
      </c>
      <c r="F28689" s="429">
        <v>26.056726999999999</v>
      </c>
    </row>
    <row r="28690" spans="1:6" x14ac:dyDescent="0.3">
      <c r="A28690" s="336">
        <v>95668</v>
      </c>
      <c r="B28690" s="2" t="s">
        <v>295</v>
      </c>
      <c r="C28690" s="429">
        <v>9.7530649999999994</v>
      </c>
      <c r="D28690" s="429">
        <v>9.7E-5</v>
      </c>
      <c r="E28690" s="429">
        <v>9.7529679999999992</v>
      </c>
      <c r="F28690" s="429">
        <v>43.215481000000004</v>
      </c>
    </row>
    <row r="28691" spans="1:6" x14ac:dyDescent="0.3">
      <c r="A28691" s="336">
        <v>95669</v>
      </c>
      <c r="B28691" s="2" t="s">
        <v>295</v>
      </c>
      <c r="C28691" s="429">
        <v>9.8991059999999997</v>
      </c>
      <c r="D28691" s="429">
        <v>7.1699999999999997E-4</v>
      </c>
      <c r="E28691" s="429">
        <v>9.8983889999999999</v>
      </c>
      <c r="F28691" s="429">
        <v>36.502839999999999</v>
      </c>
    </row>
    <row r="28692" spans="1:6" x14ac:dyDescent="0.3">
      <c r="A28692" s="336">
        <v>95670</v>
      </c>
      <c r="B28692" s="2" t="s">
        <v>295</v>
      </c>
      <c r="C28692" s="429">
        <v>9.8001590000000007</v>
      </c>
      <c r="D28692" s="429">
        <v>1.2899999999999999E-4</v>
      </c>
      <c r="E28692" s="429">
        <v>9.8000300000000014</v>
      </c>
      <c r="F28692" s="429">
        <v>44.186737000000008</v>
      </c>
    </row>
    <row r="28693" spans="1:6" x14ac:dyDescent="0.3">
      <c r="A28693" s="336">
        <v>95672</v>
      </c>
      <c r="B28693" s="2" t="s">
        <v>295</v>
      </c>
      <c r="C28693" s="429">
        <v>9.9511889999999994</v>
      </c>
      <c r="D28693" s="429">
        <v>5.5099999999999995E-4</v>
      </c>
      <c r="E28693" s="429">
        <v>9.9506379999999996</v>
      </c>
      <c r="F28693" s="429">
        <v>35.682522999999996</v>
      </c>
    </row>
    <row r="28694" spans="1:6" x14ac:dyDescent="0.3">
      <c r="A28694" s="336">
        <v>95673</v>
      </c>
      <c r="B28694" s="2" t="s">
        <v>295</v>
      </c>
      <c r="C28694" s="429">
        <v>9.6619960000000003</v>
      </c>
      <c r="D28694" s="429">
        <v>9.3999999999999994E-5</v>
      </c>
      <c r="E28694" s="429">
        <v>9.6619019999999995</v>
      </c>
      <c r="F28694" s="429">
        <v>43.788882999999991</v>
      </c>
    </row>
    <row r="28695" spans="1:6" x14ac:dyDescent="0.3">
      <c r="A28695" s="336">
        <v>95674</v>
      </c>
      <c r="B28695" s="2" t="s">
        <v>295</v>
      </c>
      <c r="C28695" s="429">
        <v>9.9038719999999998</v>
      </c>
      <c r="D28695" s="429">
        <v>1.13E-4</v>
      </c>
      <c r="E28695" s="429">
        <v>9.9037589999999991</v>
      </c>
      <c r="F28695" s="429">
        <v>42.693942999999997</v>
      </c>
    </row>
    <row r="28696" spans="1:6" x14ac:dyDescent="0.3">
      <c r="A28696" s="336">
        <v>95677</v>
      </c>
      <c r="B28696" s="2" t="s">
        <v>295</v>
      </c>
      <c r="C28696" s="429">
        <v>10.052667</v>
      </c>
      <c r="D28696" s="429">
        <v>2.2000000000000001E-4</v>
      </c>
      <c r="E28696" s="429">
        <v>10.052446999999999</v>
      </c>
      <c r="F28696" s="429">
        <v>41.691749000000002</v>
      </c>
    </row>
    <row r="28697" spans="1:6" x14ac:dyDescent="0.3">
      <c r="A28697" s="336">
        <v>95678</v>
      </c>
      <c r="B28697" s="2" t="s">
        <v>295</v>
      </c>
      <c r="C28697" s="429">
        <v>9.9824590000000004</v>
      </c>
      <c r="D28697" s="429">
        <v>1.7899999999999999E-4</v>
      </c>
      <c r="E28697" s="429">
        <v>9.9822800000000012</v>
      </c>
      <c r="F28697" s="429">
        <v>42.864363999999988</v>
      </c>
    </row>
    <row r="28698" spans="1:6" x14ac:dyDescent="0.3">
      <c r="A28698" s="336">
        <v>95679</v>
      </c>
      <c r="B28698" s="2" t="s">
        <v>295</v>
      </c>
      <c r="C28698" s="429">
        <v>7.6711539999999996</v>
      </c>
      <c r="D28698" s="429">
        <v>1.6000000000000001E-4</v>
      </c>
      <c r="E28698" s="429">
        <v>7.6709939999999994</v>
      </c>
      <c r="F28698" s="429">
        <v>21.721573999999997</v>
      </c>
    </row>
    <row r="28699" spans="1:6" x14ac:dyDescent="0.3">
      <c r="A28699" s="336">
        <v>95681</v>
      </c>
      <c r="B28699" s="2" t="s">
        <v>295</v>
      </c>
      <c r="C28699" s="429">
        <v>10.073029999999999</v>
      </c>
      <c r="D28699" s="429">
        <v>1.9900000000000001E-4</v>
      </c>
      <c r="E28699" s="429">
        <v>10.072830999999999</v>
      </c>
      <c r="F28699" s="429">
        <v>39.903629000000009</v>
      </c>
    </row>
    <row r="28700" spans="1:6" x14ac:dyDescent="0.3">
      <c r="A28700" s="336">
        <v>95682</v>
      </c>
      <c r="B28700" s="2" t="s">
        <v>295</v>
      </c>
      <c r="C28700" s="429">
        <v>9.9547930000000004</v>
      </c>
      <c r="D28700" s="429">
        <v>5.5900000000000004E-4</v>
      </c>
      <c r="E28700" s="429">
        <v>9.9542339999999996</v>
      </c>
      <c r="F28700" s="429">
        <v>36.894278999999997</v>
      </c>
    </row>
    <row r="28701" spans="1:6" x14ac:dyDescent="0.3">
      <c r="A28701" s="336">
        <v>95683</v>
      </c>
      <c r="B28701" s="2" t="s">
        <v>295</v>
      </c>
      <c r="C28701" s="429">
        <v>9.9478399999999993</v>
      </c>
      <c r="D28701" s="429">
        <v>2.42E-4</v>
      </c>
      <c r="E28701" s="429">
        <v>9.9475979999999993</v>
      </c>
      <c r="F28701" s="429">
        <v>42.921386999999996</v>
      </c>
    </row>
    <row r="28702" spans="1:6" x14ac:dyDescent="0.3">
      <c r="A28702" s="336">
        <v>95684</v>
      </c>
      <c r="B28702" s="2" t="s">
        <v>295</v>
      </c>
      <c r="C28702" s="429">
        <v>8.6770829999999997</v>
      </c>
      <c r="D28702" s="429">
        <v>5.8799999999999998E-3</v>
      </c>
      <c r="E28702" s="429">
        <v>8.6712030000000002</v>
      </c>
      <c r="F28702" s="429">
        <v>17.755408000000003</v>
      </c>
    </row>
    <row r="28703" spans="1:6" x14ac:dyDescent="0.3">
      <c r="A28703" s="336">
        <v>95685</v>
      </c>
      <c r="B28703" s="2" t="s">
        <v>295</v>
      </c>
      <c r="C28703" s="429">
        <v>9.7787729999999993</v>
      </c>
      <c r="D28703" s="429">
        <v>9.5500000000000001E-4</v>
      </c>
      <c r="E28703" s="429">
        <v>9.7778179999999999</v>
      </c>
      <c r="F28703" s="429">
        <v>33.324210999999998</v>
      </c>
    </row>
    <row r="28704" spans="1:6" x14ac:dyDescent="0.3">
      <c r="A28704" s="336">
        <v>95687</v>
      </c>
      <c r="B28704" s="2" t="s">
        <v>295</v>
      </c>
      <c r="C28704" s="429">
        <v>8.5381450000000001</v>
      </c>
      <c r="D28704" s="429">
        <v>8.3999999999999995E-5</v>
      </c>
      <c r="E28704" s="429">
        <v>8.5380610000000008</v>
      </c>
      <c r="F28704" s="429">
        <v>38.265672000000009</v>
      </c>
    </row>
    <row r="28705" spans="1:6" x14ac:dyDescent="0.3">
      <c r="A28705" s="336">
        <v>95688</v>
      </c>
      <c r="B28705" s="2" t="s">
        <v>295</v>
      </c>
      <c r="C28705" s="429">
        <v>8.1726340000000004</v>
      </c>
      <c r="D28705" s="429">
        <v>1.1E-4</v>
      </c>
      <c r="E28705" s="429">
        <v>8.172524000000001</v>
      </c>
      <c r="F28705" s="429">
        <v>31.157402000000001</v>
      </c>
    </row>
    <row r="28706" spans="1:6" x14ac:dyDescent="0.3">
      <c r="A28706" s="336">
        <v>95689</v>
      </c>
      <c r="B28706" s="2" t="s">
        <v>295</v>
      </c>
      <c r="C28706" s="429">
        <v>9.2826339999999998</v>
      </c>
      <c r="D28706" s="429">
        <v>2.0569999999999998E-3</v>
      </c>
      <c r="E28706" s="429">
        <v>9.2805769999999992</v>
      </c>
      <c r="F28706" s="429">
        <v>24.412658999999998</v>
      </c>
    </row>
    <row r="28707" spans="1:6" x14ac:dyDescent="0.3">
      <c r="A28707" s="336">
        <v>95690</v>
      </c>
      <c r="B28707" s="2" t="s">
        <v>295</v>
      </c>
      <c r="C28707" s="429">
        <v>9.0394579999999998</v>
      </c>
      <c r="D28707" s="429">
        <v>1.3799999999999999E-4</v>
      </c>
      <c r="E28707" s="429">
        <v>9.03932</v>
      </c>
      <c r="F28707" s="429">
        <v>44.707985999999984</v>
      </c>
    </row>
    <row r="28708" spans="1:6" x14ac:dyDescent="0.3">
      <c r="A28708" s="336">
        <v>95691</v>
      </c>
      <c r="B28708" s="2" t="s">
        <v>295</v>
      </c>
      <c r="C28708" s="429">
        <v>9.3751119999999997</v>
      </c>
      <c r="D28708" s="429">
        <v>7.7999999999999999E-5</v>
      </c>
      <c r="E28708" s="429">
        <v>9.3750339999999994</v>
      </c>
      <c r="F28708" s="429">
        <v>43.620577999999995</v>
      </c>
    </row>
    <row r="28709" spans="1:6" x14ac:dyDescent="0.3">
      <c r="A28709" s="336">
        <v>95692</v>
      </c>
      <c r="B28709" s="2" t="s">
        <v>295</v>
      </c>
      <c r="C28709" s="429">
        <v>10.061247</v>
      </c>
      <c r="D28709" s="429">
        <v>1.7899999999999999E-4</v>
      </c>
      <c r="E28709" s="429">
        <v>10.061068000000001</v>
      </c>
      <c r="F28709" s="429">
        <v>40.23807</v>
      </c>
    </row>
    <row r="28710" spans="1:6" x14ac:dyDescent="0.3">
      <c r="A28710" s="336">
        <v>95693</v>
      </c>
      <c r="B28710" s="2" t="s">
        <v>295</v>
      </c>
      <c r="C28710" s="429">
        <v>9.6837040000000005</v>
      </c>
      <c r="D28710" s="429">
        <v>1.65E-4</v>
      </c>
      <c r="E28710" s="429">
        <v>9.6835389999999997</v>
      </c>
      <c r="F28710" s="429">
        <v>44.786431999999991</v>
      </c>
    </row>
    <row r="28711" spans="1:6" x14ac:dyDescent="0.3">
      <c r="A28711" s="336">
        <v>95694</v>
      </c>
      <c r="B28711" s="2" t="s">
        <v>295</v>
      </c>
      <c r="C28711" s="429">
        <v>8.4678349999999991</v>
      </c>
      <c r="D28711" s="429">
        <v>8.6000000000000003E-5</v>
      </c>
      <c r="E28711" s="429">
        <v>8.4677489999999995</v>
      </c>
      <c r="F28711" s="429">
        <v>32.717580999999996</v>
      </c>
    </row>
    <row r="28712" spans="1:6" x14ac:dyDescent="0.3">
      <c r="A28712" s="336">
        <v>95695</v>
      </c>
      <c r="B28712" s="2" t="s">
        <v>295</v>
      </c>
      <c r="C28712" s="429">
        <v>9.0722419999999993</v>
      </c>
      <c r="D28712" s="429">
        <v>5.3999999999999998E-5</v>
      </c>
      <c r="E28712" s="429">
        <v>9.0721879999999988</v>
      </c>
      <c r="F28712" s="429">
        <v>39.954459</v>
      </c>
    </row>
    <row r="28713" spans="1:6" x14ac:dyDescent="0.3">
      <c r="A28713" s="336">
        <v>95698</v>
      </c>
      <c r="B28713" s="2" t="s">
        <v>295</v>
      </c>
      <c r="C28713" s="429">
        <v>9.0357810000000001</v>
      </c>
      <c r="D28713" s="429">
        <v>5.1999999999999997E-5</v>
      </c>
      <c r="E28713" s="429">
        <v>9.0357289999999999</v>
      </c>
      <c r="F28713" s="429">
        <v>38.785249999999998</v>
      </c>
    </row>
    <row r="28714" spans="1:6" x14ac:dyDescent="0.3">
      <c r="A28714" s="336">
        <v>95701</v>
      </c>
      <c r="B28714" s="2" t="s">
        <v>295</v>
      </c>
      <c r="C28714" s="429">
        <v>8.38462</v>
      </c>
      <c r="D28714" s="429">
        <v>9.6249999999999999E-3</v>
      </c>
      <c r="E28714" s="429">
        <v>8.3749950000000002</v>
      </c>
      <c r="F28714" s="429">
        <v>4.4258919999999904</v>
      </c>
    </row>
    <row r="28715" spans="1:6" x14ac:dyDescent="0.3">
      <c r="A28715" s="336">
        <v>95703</v>
      </c>
      <c r="B28715" s="2" t="s">
        <v>295</v>
      </c>
      <c r="C28715" s="429">
        <v>9.7430869999999992</v>
      </c>
      <c r="D28715" s="429">
        <v>7.6900000000000004E-4</v>
      </c>
      <c r="E28715" s="429">
        <v>9.7423179999999991</v>
      </c>
      <c r="F28715" s="429">
        <v>27.210870999999994</v>
      </c>
    </row>
    <row r="28716" spans="1:6" x14ac:dyDescent="0.3">
      <c r="A28716" s="336">
        <v>95709</v>
      </c>
      <c r="B28716" s="2" t="s">
        <v>295</v>
      </c>
      <c r="C28716" s="429">
        <v>9.1709320000000005</v>
      </c>
      <c r="D28716" s="429">
        <v>2.7680000000000001E-3</v>
      </c>
      <c r="E28716" s="429">
        <v>9.1681640000000009</v>
      </c>
      <c r="F28716" s="429">
        <v>21.520696000000001</v>
      </c>
    </row>
    <row r="28717" spans="1:6" x14ac:dyDescent="0.3">
      <c r="A28717" s="336">
        <v>95713</v>
      </c>
      <c r="B28717" s="2" t="s">
        <v>295</v>
      </c>
      <c r="C28717" s="429">
        <v>9.4221179999999993</v>
      </c>
      <c r="D28717" s="429">
        <v>1.547E-3</v>
      </c>
      <c r="E28717" s="429">
        <v>9.4205709999999989</v>
      </c>
      <c r="F28717" s="429">
        <v>20.803041000000015</v>
      </c>
    </row>
    <row r="28718" spans="1:6" x14ac:dyDescent="0.3">
      <c r="A28718" s="336">
        <v>95714</v>
      </c>
      <c r="B28718" s="2" t="s">
        <v>295</v>
      </c>
      <c r="C28718" s="429">
        <v>8.795852</v>
      </c>
      <c r="D28718" s="429">
        <v>4.5500000000000002E-3</v>
      </c>
      <c r="E28718" s="429">
        <v>8.7913019999999999</v>
      </c>
      <c r="F28718" s="429">
        <v>9.806342999999984</v>
      </c>
    </row>
    <row r="28719" spans="1:6" x14ac:dyDescent="0.3">
      <c r="A28719" s="336">
        <v>95715</v>
      </c>
      <c r="B28719" s="2" t="s">
        <v>295</v>
      </c>
      <c r="C28719" s="429">
        <v>7.8852580000000003</v>
      </c>
      <c r="D28719" s="429">
        <v>2.0353E-2</v>
      </c>
      <c r="E28719" s="429">
        <v>7.8649050000000003</v>
      </c>
      <c r="F28719" s="429">
        <v>0.2314879999999917</v>
      </c>
    </row>
    <row r="28720" spans="1:6" x14ac:dyDescent="0.3">
      <c r="A28720" s="336">
        <v>95717</v>
      </c>
      <c r="B28720" s="2" t="s">
        <v>295</v>
      </c>
      <c r="C28720" s="429">
        <v>8.9678869999999993</v>
      </c>
      <c r="D28720" s="429">
        <v>3.5130000000000001E-3</v>
      </c>
      <c r="E28720" s="429">
        <v>8.9643739999999994</v>
      </c>
      <c r="F28720" s="429">
        <v>12.766089000000008</v>
      </c>
    </row>
    <row r="28721" spans="1:6" x14ac:dyDescent="0.3">
      <c r="A28721" s="336">
        <v>95720</v>
      </c>
      <c r="B28721" s="2" t="s">
        <v>295</v>
      </c>
      <c r="C28721" s="429">
        <v>7.3843690000000004</v>
      </c>
      <c r="D28721" s="429">
        <v>3.6814E-2</v>
      </c>
      <c r="E28721" s="429">
        <v>7.3475550000000007</v>
      </c>
      <c r="F28721" s="429">
        <v>11.238140999999999</v>
      </c>
    </row>
    <row r="28722" spans="1:6" x14ac:dyDescent="0.3">
      <c r="A28722" s="336">
        <v>95721</v>
      </c>
      <c r="B28722" s="2" t="s">
        <v>295</v>
      </c>
      <c r="C28722" s="429">
        <v>7.0663629999999999</v>
      </c>
      <c r="D28722" s="429">
        <v>6.3483999999999999E-2</v>
      </c>
      <c r="E28722" s="429">
        <v>7.0028790000000001</v>
      </c>
      <c r="F28722" s="429">
        <v>12.622102000000005</v>
      </c>
    </row>
    <row r="28723" spans="1:6" x14ac:dyDescent="0.3">
      <c r="A28723" s="336">
        <v>95722</v>
      </c>
      <c r="B28723" s="2" t="s">
        <v>295</v>
      </c>
      <c r="C28723" s="429">
        <v>9.7693779999999997</v>
      </c>
      <c r="D28723" s="429">
        <v>6.4499999999999996E-4</v>
      </c>
      <c r="E28723" s="429">
        <v>9.7687329999999992</v>
      </c>
      <c r="F28723" s="429">
        <v>27.413200999999994</v>
      </c>
    </row>
    <row r="28724" spans="1:6" x14ac:dyDescent="0.3">
      <c r="A28724" s="336">
        <v>95724</v>
      </c>
      <c r="B28724" s="2" t="s">
        <v>295</v>
      </c>
      <c r="C28724" s="429">
        <v>7.3521720000000004</v>
      </c>
      <c r="D28724" s="429">
        <v>4.5536E-2</v>
      </c>
      <c r="E28724" s="429">
        <v>7.3066360000000001</v>
      </c>
      <c r="F28724" s="429">
        <v>5.7624870000000072</v>
      </c>
    </row>
    <row r="28725" spans="1:6" x14ac:dyDescent="0.3">
      <c r="A28725" s="336">
        <v>95726</v>
      </c>
      <c r="B28725" s="2" t="s">
        <v>295</v>
      </c>
      <c r="C28725" s="429">
        <v>8.4790360000000007</v>
      </c>
      <c r="D28725" s="429">
        <v>7.7559999999999999E-3</v>
      </c>
      <c r="E28725" s="429">
        <v>8.4712800000000001</v>
      </c>
      <c r="F28725" s="429">
        <v>13.283677000000004</v>
      </c>
    </row>
    <row r="28726" spans="1:6" x14ac:dyDescent="0.3">
      <c r="A28726" s="336">
        <v>95728</v>
      </c>
      <c r="B28726" s="2" t="s">
        <v>295</v>
      </c>
      <c r="C28726" s="429">
        <v>7.2973049999999997</v>
      </c>
      <c r="D28726" s="429">
        <v>5.5800000000000002E-2</v>
      </c>
      <c r="E28726" s="429">
        <v>7.2415050000000001</v>
      </c>
      <c r="F28726" s="429">
        <v>5.7672260000000009</v>
      </c>
    </row>
    <row r="28727" spans="1:6" x14ac:dyDescent="0.3">
      <c r="A28727" s="336">
        <v>95735</v>
      </c>
      <c r="B28727" s="2" t="s">
        <v>295</v>
      </c>
      <c r="C28727" s="429">
        <v>7.1243040000000004</v>
      </c>
      <c r="D28727" s="429">
        <v>5.6092999999999997E-2</v>
      </c>
      <c r="E28727" s="429">
        <v>7.0682110000000007</v>
      </c>
      <c r="F28727" s="429">
        <v>12.160248999999993</v>
      </c>
    </row>
    <row r="28728" spans="1:6" x14ac:dyDescent="0.3">
      <c r="A28728" s="336">
        <v>95742</v>
      </c>
      <c r="B28728" s="2" t="s">
        <v>295</v>
      </c>
      <c r="C28728" s="429">
        <v>9.8722469999999998</v>
      </c>
      <c r="D28728" s="429">
        <v>1.6799999999999999E-4</v>
      </c>
      <c r="E28728" s="429">
        <v>9.8720789999999994</v>
      </c>
      <c r="F28728" s="429">
        <v>43.594007000000005</v>
      </c>
    </row>
    <row r="28729" spans="1:6" x14ac:dyDescent="0.3">
      <c r="A28729" s="336">
        <v>95746</v>
      </c>
      <c r="B28729" s="2" t="s">
        <v>295</v>
      </c>
      <c r="C28729" s="429">
        <v>10.031416</v>
      </c>
      <c r="D28729" s="429">
        <v>2.5799999999999998E-4</v>
      </c>
      <c r="E28729" s="429">
        <v>10.031158</v>
      </c>
      <c r="F28729" s="429">
        <v>40.560244000000004</v>
      </c>
    </row>
    <row r="28730" spans="1:6" x14ac:dyDescent="0.3">
      <c r="A28730" s="336">
        <v>95747</v>
      </c>
      <c r="B28730" s="2" t="s">
        <v>295</v>
      </c>
      <c r="C28730" s="429">
        <v>9.8726330000000004</v>
      </c>
      <c r="D28730" s="429">
        <v>1.3300000000000001E-4</v>
      </c>
      <c r="E28730" s="429">
        <v>9.8725000000000005</v>
      </c>
      <c r="F28730" s="429">
        <v>43.191181</v>
      </c>
    </row>
    <row r="28731" spans="1:6" x14ac:dyDescent="0.3">
      <c r="A28731" s="336">
        <v>95757</v>
      </c>
      <c r="B28731" s="2" t="s">
        <v>295</v>
      </c>
      <c r="C28731" s="429">
        <v>9.3314559999999993</v>
      </c>
      <c r="D28731" s="429">
        <v>1.2899999999999999E-4</v>
      </c>
      <c r="E28731" s="429">
        <v>9.3313269999999999</v>
      </c>
      <c r="F28731" s="429">
        <v>44.861560000000011</v>
      </c>
    </row>
    <row r="28732" spans="1:6" x14ac:dyDescent="0.3">
      <c r="A28732" s="336">
        <v>95758</v>
      </c>
      <c r="B28732" s="2" t="s">
        <v>295</v>
      </c>
      <c r="C28732" s="429">
        <v>9.4117110000000004</v>
      </c>
      <c r="D28732" s="429">
        <v>1.0900000000000001E-4</v>
      </c>
      <c r="E28732" s="429">
        <v>9.4116020000000002</v>
      </c>
      <c r="F28732" s="429">
        <v>44.723126999999991</v>
      </c>
    </row>
    <row r="28733" spans="1:6" x14ac:dyDescent="0.3">
      <c r="A28733" s="336">
        <v>95762</v>
      </c>
      <c r="B28733" s="2" t="s">
        <v>295</v>
      </c>
      <c r="C28733" s="429">
        <v>10.016329000000001</v>
      </c>
      <c r="D28733" s="429">
        <v>3.7199999999999999E-4</v>
      </c>
      <c r="E28733" s="429">
        <v>10.015957</v>
      </c>
      <c r="F28733" s="429">
        <v>38.556017000000011</v>
      </c>
    </row>
    <row r="28734" spans="1:6" x14ac:dyDescent="0.3">
      <c r="A28734" s="336">
        <v>95765</v>
      </c>
      <c r="B28734" s="2" t="s">
        <v>295</v>
      </c>
      <c r="C28734" s="429">
        <v>10.037820999999999</v>
      </c>
      <c r="D28734" s="429">
        <v>1.9799999999999999E-4</v>
      </c>
      <c r="E28734" s="429">
        <v>10.037623</v>
      </c>
      <c r="F28734" s="429">
        <v>41.961459000000005</v>
      </c>
    </row>
    <row r="28735" spans="1:6" x14ac:dyDescent="0.3">
      <c r="A28735" s="336">
        <v>95776</v>
      </c>
      <c r="B28735" s="2" t="s">
        <v>295</v>
      </c>
      <c r="C28735" s="429">
        <v>9.3088300000000004</v>
      </c>
      <c r="D28735" s="429">
        <v>6.2000000000000003E-5</v>
      </c>
      <c r="E28735" s="429">
        <v>9.3087680000000006</v>
      </c>
      <c r="F28735" s="429">
        <v>42.678676000000003</v>
      </c>
    </row>
    <row r="28736" spans="1:6" x14ac:dyDescent="0.3">
      <c r="A28736" s="336">
        <v>95811</v>
      </c>
      <c r="B28736" s="2" t="s">
        <v>295</v>
      </c>
      <c r="C28736" s="429">
        <v>9.472626</v>
      </c>
      <c r="D28736" s="429">
        <v>8.5000000000000006E-5</v>
      </c>
      <c r="E28736" s="429">
        <v>9.4725409999999997</v>
      </c>
      <c r="F28736" s="429">
        <v>44.113530999999995</v>
      </c>
    </row>
    <row r="28737" spans="1:6" x14ac:dyDescent="0.3">
      <c r="A28737" s="336">
        <v>95814</v>
      </c>
      <c r="B28737" s="2" t="s">
        <v>295</v>
      </c>
      <c r="C28737" s="429">
        <v>9.4517729999999993</v>
      </c>
      <c r="D28737" s="429">
        <v>8.5000000000000006E-5</v>
      </c>
      <c r="E28737" s="429">
        <v>9.451687999999999</v>
      </c>
      <c r="F28737" s="429">
        <v>44.106971999999999</v>
      </c>
    </row>
    <row r="28738" spans="1:6" x14ac:dyDescent="0.3">
      <c r="A28738" s="336">
        <v>95815</v>
      </c>
      <c r="B28738" s="2" t="s">
        <v>295</v>
      </c>
      <c r="C28738" s="429">
        <v>9.5746110000000009</v>
      </c>
      <c r="D28738" s="429">
        <v>9.0000000000000006E-5</v>
      </c>
      <c r="E28738" s="429">
        <v>9.5745210000000007</v>
      </c>
      <c r="F28738" s="429">
        <v>44.218463</v>
      </c>
    </row>
    <row r="28739" spans="1:6" x14ac:dyDescent="0.3">
      <c r="A28739" s="336">
        <v>95816</v>
      </c>
      <c r="B28739" s="2" t="s">
        <v>295</v>
      </c>
      <c r="C28739" s="429">
        <v>9.5036819999999995</v>
      </c>
      <c r="D28739" s="429">
        <v>8.7999999999999998E-5</v>
      </c>
      <c r="E28739" s="429">
        <v>9.5035939999999997</v>
      </c>
      <c r="F28739" s="429">
        <v>44.256742000000003</v>
      </c>
    </row>
    <row r="28740" spans="1:6" x14ac:dyDescent="0.3">
      <c r="A28740" s="336">
        <v>95817</v>
      </c>
      <c r="B28740" s="2" t="s">
        <v>295</v>
      </c>
      <c r="C28740" s="429">
        <v>9.4960260000000005</v>
      </c>
      <c r="D28740" s="429">
        <v>9.1000000000000003E-5</v>
      </c>
      <c r="E28740" s="429">
        <v>9.4959350000000011</v>
      </c>
      <c r="F28740" s="429">
        <v>44.361533000000009</v>
      </c>
    </row>
    <row r="28741" spans="1:6" x14ac:dyDescent="0.3">
      <c r="A28741" s="336">
        <v>95818</v>
      </c>
      <c r="B28741" s="2" t="s">
        <v>295</v>
      </c>
      <c r="C28741" s="429">
        <v>9.4307970000000001</v>
      </c>
      <c r="D28741" s="429">
        <v>8.7000000000000001E-5</v>
      </c>
      <c r="E28741" s="429">
        <v>9.4307099999999995</v>
      </c>
      <c r="F28741" s="429">
        <v>44.184040000000003</v>
      </c>
    </row>
    <row r="28742" spans="1:6" x14ac:dyDescent="0.3">
      <c r="A28742" s="336">
        <v>95819</v>
      </c>
      <c r="B28742" s="2" t="s">
        <v>295</v>
      </c>
      <c r="C28742" s="429">
        <v>9.5477670000000003</v>
      </c>
      <c r="D28742" s="429">
        <v>9.0000000000000006E-5</v>
      </c>
      <c r="E28742" s="429">
        <v>9.5476770000000002</v>
      </c>
      <c r="F28742" s="429">
        <v>44.390108999999995</v>
      </c>
    </row>
    <row r="28743" spans="1:6" x14ac:dyDescent="0.3">
      <c r="A28743" s="336">
        <v>95820</v>
      </c>
      <c r="B28743" s="2" t="s">
        <v>295</v>
      </c>
      <c r="C28743" s="429">
        <v>9.5055150000000008</v>
      </c>
      <c r="D28743" s="429">
        <v>9.3999999999999994E-5</v>
      </c>
      <c r="E28743" s="429">
        <v>9.5054210000000001</v>
      </c>
      <c r="F28743" s="429">
        <v>44.452076000000005</v>
      </c>
    </row>
    <row r="28744" spans="1:6" x14ac:dyDescent="0.3">
      <c r="A28744" s="336">
        <v>95821</v>
      </c>
      <c r="B28744" s="2" t="s">
        <v>295</v>
      </c>
      <c r="C28744" s="429">
        <v>9.6869870000000002</v>
      </c>
      <c r="D28744" s="429">
        <v>1.03E-4</v>
      </c>
      <c r="E28744" s="429">
        <v>9.6868840000000009</v>
      </c>
      <c r="F28744" s="429">
        <v>44.195826000000011</v>
      </c>
    </row>
    <row r="28745" spans="1:6" x14ac:dyDescent="0.3">
      <c r="A28745" s="336">
        <v>95822</v>
      </c>
      <c r="B28745" s="2" t="s">
        <v>295</v>
      </c>
      <c r="C28745" s="429">
        <v>9.3961210000000008</v>
      </c>
      <c r="D28745" s="429">
        <v>9.2999999999999997E-5</v>
      </c>
      <c r="E28745" s="429">
        <v>9.3960280000000012</v>
      </c>
      <c r="F28745" s="429">
        <v>44.295442999999999</v>
      </c>
    </row>
    <row r="28746" spans="1:6" x14ac:dyDescent="0.3">
      <c r="A28746" s="336">
        <v>95823</v>
      </c>
      <c r="B28746" s="2" t="s">
        <v>295</v>
      </c>
      <c r="C28746" s="429">
        <v>9.4529060000000005</v>
      </c>
      <c r="D28746" s="429">
        <v>1.03E-4</v>
      </c>
      <c r="E28746" s="429">
        <v>9.4528030000000012</v>
      </c>
      <c r="F28746" s="429">
        <v>44.603300999999995</v>
      </c>
    </row>
    <row r="28747" spans="1:6" x14ac:dyDescent="0.3">
      <c r="A28747" s="336">
        <v>95824</v>
      </c>
      <c r="B28747" s="2" t="s">
        <v>295</v>
      </c>
      <c r="C28747" s="429">
        <v>9.493112</v>
      </c>
      <c r="D28747" s="429">
        <v>9.7E-5</v>
      </c>
      <c r="E28747" s="429">
        <v>9.4930149999999998</v>
      </c>
      <c r="F28747" s="429">
        <v>44.506591</v>
      </c>
    </row>
    <row r="28748" spans="1:6" x14ac:dyDescent="0.3">
      <c r="A28748" s="336">
        <v>95825</v>
      </c>
      <c r="B28748" s="2" t="s">
        <v>295</v>
      </c>
      <c r="C28748" s="429">
        <v>9.6185010000000002</v>
      </c>
      <c r="D28748" s="429">
        <v>9.3999999999999994E-5</v>
      </c>
      <c r="E28748" s="429">
        <v>9.6184069999999995</v>
      </c>
      <c r="F28748" s="429">
        <v>44.394195999999994</v>
      </c>
    </row>
    <row r="28749" spans="1:6" x14ac:dyDescent="0.3">
      <c r="A28749" s="336">
        <v>95826</v>
      </c>
      <c r="B28749" s="2" t="s">
        <v>295</v>
      </c>
      <c r="C28749" s="429">
        <v>9.6118810000000003</v>
      </c>
      <c r="D28749" s="429">
        <v>1.02E-4</v>
      </c>
      <c r="E28749" s="429">
        <v>9.6117790000000003</v>
      </c>
      <c r="F28749" s="429">
        <v>44.541407000000007</v>
      </c>
    </row>
    <row r="28750" spans="1:6" x14ac:dyDescent="0.3">
      <c r="A28750" s="336">
        <v>95827</v>
      </c>
      <c r="B28750" s="2" t="s">
        <v>295</v>
      </c>
      <c r="C28750" s="429">
        <v>9.6862390000000005</v>
      </c>
      <c r="D28750" s="429">
        <v>1.12E-4</v>
      </c>
      <c r="E28750" s="429">
        <v>9.6861270000000008</v>
      </c>
      <c r="F28750" s="429">
        <v>44.517354999999995</v>
      </c>
    </row>
    <row r="28751" spans="1:6" x14ac:dyDescent="0.3">
      <c r="A28751" s="336">
        <v>95828</v>
      </c>
      <c r="B28751" s="2" t="s">
        <v>295</v>
      </c>
      <c r="C28751" s="429">
        <v>9.5387550000000001</v>
      </c>
      <c r="D28751" s="429">
        <v>1.07E-4</v>
      </c>
      <c r="E28751" s="429">
        <v>9.5386480000000002</v>
      </c>
      <c r="F28751" s="429">
        <v>44.689104000000007</v>
      </c>
    </row>
    <row r="28752" spans="1:6" x14ac:dyDescent="0.3">
      <c r="A28752" s="336">
        <v>95829</v>
      </c>
      <c r="B28752" s="2" t="s">
        <v>295</v>
      </c>
      <c r="C28752" s="429">
        <v>9.6217729999999992</v>
      </c>
      <c r="D28752" s="429">
        <v>1.18E-4</v>
      </c>
      <c r="E28752" s="429">
        <v>9.6216549999999987</v>
      </c>
      <c r="F28752" s="429">
        <v>44.696378000000003</v>
      </c>
    </row>
    <row r="28753" spans="1:6" x14ac:dyDescent="0.3">
      <c r="A28753" s="336">
        <v>95830</v>
      </c>
      <c r="B28753" s="2" t="s">
        <v>295</v>
      </c>
      <c r="C28753" s="429">
        <v>9.7051890000000007</v>
      </c>
      <c r="D28753" s="429">
        <v>1.2799999999999999E-4</v>
      </c>
      <c r="E28753" s="429">
        <v>9.7050610000000006</v>
      </c>
      <c r="F28753" s="429">
        <v>44.684230000000014</v>
      </c>
    </row>
    <row r="28754" spans="1:6" x14ac:dyDescent="0.3">
      <c r="A28754" s="336">
        <v>95831</v>
      </c>
      <c r="B28754" s="2" t="s">
        <v>295</v>
      </c>
      <c r="C28754" s="429">
        <v>9.3264779999999998</v>
      </c>
      <c r="D28754" s="429">
        <v>9.2E-5</v>
      </c>
      <c r="E28754" s="429">
        <v>9.3263859999999994</v>
      </c>
      <c r="F28754" s="429">
        <v>44.214320999999998</v>
      </c>
    </row>
    <row r="28755" spans="1:6" x14ac:dyDescent="0.3">
      <c r="A28755" s="336">
        <v>95832</v>
      </c>
      <c r="B28755" s="2" t="s">
        <v>295</v>
      </c>
      <c r="C28755" s="429">
        <v>9.3484560000000005</v>
      </c>
      <c r="D28755" s="429">
        <v>1E-4</v>
      </c>
      <c r="E28755" s="429">
        <v>9.3483560000000008</v>
      </c>
      <c r="F28755" s="429">
        <v>44.474642000000003</v>
      </c>
    </row>
    <row r="28756" spans="1:6" x14ac:dyDescent="0.3">
      <c r="A28756" s="336">
        <v>95833</v>
      </c>
      <c r="B28756" s="2" t="s">
        <v>295</v>
      </c>
      <c r="C28756" s="429">
        <v>9.4644250000000003</v>
      </c>
      <c r="D28756" s="429">
        <v>8.3999999999999995E-5</v>
      </c>
      <c r="E28756" s="429">
        <v>9.464341000000001</v>
      </c>
      <c r="F28756" s="429">
        <v>43.909863999999999</v>
      </c>
    </row>
    <row r="28757" spans="1:6" x14ac:dyDescent="0.3">
      <c r="A28757" s="336">
        <v>95834</v>
      </c>
      <c r="B28757" s="2" t="s">
        <v>295</v>
      </c>
      <c r="C28757" s="429">
        <v>9.4945719999999998</v>
      </c>
      <c r="D28757" s="429">
        <v>8.3999999999999995E-5</v>
      </c>
      <c r="E28757" s="429">
        <v>9.4944880000000005</v>
      </c>
      <c r="F28757" s="429">
        <v>43.787661000000007</v>
      </c>
    </row>
    <row r="28758" spans="1:6" x14ac:dyDescent="0.3">
      <c r="A28758" s="336">
        <v>95835</v>
      </c>
      <c r="B28758" s="2" t="s">
        <v>295</v>
      </c>
      <c r="C28758" s="429">
        <v>9.5250559999999993</v>
      </c>
      <c r="D28758" s="429">
        <v>8.2999999999999998E-5</v>
      </c>
      <c r="E28758" s="429">
        <v>9.5249729999999992</v>
      </c>
      <c r="F28758" s="429">
        <v>43.660710999999992</v>
      </c>
    </row>
    <row r="28759" spans="1:6" x14ac:dyDescent="0.3">
      <c r="A28759" s="336">
        <v>95836</v>
      </c>
      <c r="B28759" s="2" t="s">
        <v>295</v>
      </c>
      <c r="C28759" s="429">
        <v>9.5944389999999995</v>
      </c>
      <c r="D28759" s="429">
        <v>8.2999999999999998E-5</v>
      </c>
      <c r="E28759" s="429">
        <v>9.5943559999999994</v>
      </c>
      <c r="F28759" s="429">
        <v>43.468074999999999</v>
      </c>
    </row>
    <row r="28760" spans="1:6" x14ac:dyDescent="0.3">
      <c r="A28760" s="336">
        <v>95837</v>
      </c>
      <c r="B28760" s="2" t="s">
        <v>295</v>
      </c>
      <c r="C28760" s="429">
        <v>9.4734110000000005</v>
      </c>
      <c r="D28760" s="429">
        <v>7.3999999999999996E-5</v>
      </c>
      <c r="E28760" s="429">
        <v>9.4733370000000008</v>
      </c>
      <c r="F28760" s="429">
        <v>43.340114</v>
      </c>
    </row>
    <row r="28761" spans="1:6" x14ac:dyDescent="0.3">
      <c r="A28761" s="336">
        <v>95838</v>
      </c>
      <c r="B28761" s="2" t="s">
        <v>295</v>
      </c>
      <c r="C28761" s="429">
        <v>9.6253329999999995</v>
      </c>
      <c r="D28761" s="429">
        <v>9.2999999999999997E-5</v>
      </c>
      <c r="E28761" s="429">
        <v>9.6252399999999998</v>
      </c>
      <c r="F28761" s="429">
        <v>44.025104000000006</v>
      </c>
    </row>
    <row r="28762" spans="1:6" x14ac:dyDescent="0.3">
      <c r="A28762" s="336">
        <v>95841</v>
      </c>
      <c r="B28762" s="2" t="s">
        <v>295</v>
      </c>
      <c r="C28762" s="429">
        <v>9.7800700000000003</v>
      </c>
      <c r="D28762" s="429">
        <v>1.2300000000000001E-4</v>
      </c>
      <c r="E28762" s="429">
        <v>9.7799469999999999</v>
      </c>
      <c r="F28762" s="429">
        <v>43.929440000000007</v>
      </c>
    </row>
    <row r="28763" spans="1:6" x14ac:dyDescent="0.3">
      <c r="A28763" s="336">
        <v>95842</v>
      </c>
      <c r="B28763" s="2" t="s">
        <v>295</v>
      </c>
      <c r="C28763" s="429">
        <v>9.8099539999999994</v>
      </c>
      <c r="D28763" s="429">
        <v>1.2799999999999999E-4</v>
      </c>
      <c r="E28763" s="429">
        <v>9.8098259999999993</v>
      </c>
      <c r="F28763" s="429">
        <v>43.758229</v>
      </c>
    </row>
    <row r="28764" spans="1:6" x14ac:dyDescent="0.3">
      <c r="A28764" s="336">
        <v>95843</v>
      </c>
      <c r="B28764" s="2" t="s">
        <v>295</v>
      </c>
      <c r="C28764" s="429">
        <v>9.8282389999999999</v>
      </c>
      <c r="D28764" s="429">
        <v>1.2899999999999999E-4</v>
      </c>
      <c r="E28764" s="429">
        <v>9.8281100000000006</v>
      </c>
      <c r="F28764" s="429">
        <v>43.603564999999996</v>
      </c>
    </row>
    <row r="28765" spans="1:6" x14ac:dyDescent="0.3">
      <c r="A28765" s="336">
        <v>95864</v>
      </c>
      <c r="B28765" s="2" t="s">
        <v>295</v>
      </c>
      <c r="C28765" s="429">
        <v>9.6517820000000007</v>
      </c>
      <c r="D28765" s="429">
        <v>1E-4</v>
      </c>
      <c r="E28765" s="429">
        <v>9.651682000000001</v>
      </c>
      <c r="F28765" s="429">
        <v>44.411826000000005</v>
      </c>
    </row>
    <row r="28766" spans="1:6" x14ac:dyDescent="0.3">
      <c r="A28766" s="336">
        <v>95901</v>
      </c>
      <c r="B28766" s="2" t="s">
        <v>295</v>
      </c>
      <c r="C28766" s="429">
        <v>9.9933370000000004</v>
      </c>
      <c r="D28766" s="429">
        <v>2.12E-4</v>
      </c>
      <c r="E28766" s="429">
        <v>9.9931250000000009</v>
      </c>
      <c r="F28766" s="429">
        <v>38.564285999999996</v>
      </c>
    </row>
    <row r="28767" spans="1:6" x14ac:dyDescent="0.3">
      <c r="A28767" s="336">
        <v>95903</v>
      </c>
      <c r="B28767" s="2" t="s">
        <v>295</v>
      </c>
      <c r="C28767" s="429">
        <v>10.098329</v>
      </c>
      <c r="D28767" s="429">
        <v>2.4000000000000001E-4</v>
      </c>
      <c r="E28767" s="429">
        <v>10.098089</v>
      </c>
      <c r="F28767" s="429">
        <v>37.549443999999994</v>
      </c>
    </row>
    <row r="28768" spans="1:6" x14ac:dyDescent="0.3">
      <c r="A28768" s="336">
        <v>95910</v>
      </c>
      <c r="B28768" s="2" t="s">
        <v>295</v>
      </c>
      <c r="C28768" s="429">
        <v>8.2427170000000007</v>
      </c>
      <c r="D28768" s="429">
        <v>1.3044999999999999E-2</v>
      </c>
      <c r="E28768" s="429">
        <v>8.2296720000000008</v>
      </c>
      <c r="F28768" s="429">
        <v>3.581003999999993</v>
      </c>
    </row>
    <row r="28769" spans="1:6" x14ac:dyDescent="0.3">
      <c r="A28769" s="336">
        <v>95912</v>
      </c>
      <c r="B28769" s="2" t="s">
        <v>295</v>
      </c>
      <c r="C28769" s="429">
        <v>9.0036269999999998</v>
      </c>
      <c r="D28769" s="429">
        <v>6.0000000000000002E-5</v>
      </c>
      <c r="E28769" s="429">
        <v>9.0035670000000003</v>
      </c>
      <c r="F28769" s="429">
        <v>38.124373000000006</v>
      </c>
    </row>
    <row r="28770" spans="1:6" x14ac:dyDescent="0.3">
      <c r="A28770" s="336">
        <v>95914</v>
      </c>
      <c r="B28770" s="2" t="s">
        <v>295</v>
      </c>
      <c r="C28770" s="429">
        <v>9.7164649999999995</v>
      </c>
      <c r="D28770" s="429">
        <v>5.5999999999999995E-4</v>
      </c>
      <c r="E28770" s="429">
        <v>9.7159049999999993</v>
      </c>
      <c r="F28770" s="429">
        <v>24.902546999999998</v>
      </c>
    </row>
    <row r="28771" spans="1:6" x14ac:dyDescent="0.3">
      <c r="A28771" s="336">
        <v>95915</v>
      </c>
      <c r="B28771" s="2" t="s">
        <v>295</v>
      </c>
      <c r="C28771" s="429">
        <v>7.8660880000000004</v>
      </c>
      <c r="D28771" s="429">
        <v>1.8154E-2</v>
      </c>
      <c r="E28771" s="429">
        <v>7.8479340000000004</v>
      </c>
      <c r="F28771" s="429">
        <v>4.5885419999999897</v>
      </c>
    </row>
    <row r="28772" spans="1:6" x14ac:dyDescent="0.3">
      <c r="A28772" s="336">
        <v>95916</v>
      </c>
      <c r="B28772" s="2" t="s">
        <v>295</v>
      </c>
      <c r="C28772" s="429">
        <v>8.9612090000000002</v>
      </c>
      <c r="D28772" s="429">
        <v>3.6289999999999998E-3</v>
      </c>
      <c r="E28772" s="429">
        <v>8.9575800000000001</v>
      </c>
      <c r="F28772" s="429">
        <v>9.8218879999999942</v>
      </c>
    </row>
    <row r="28773" spans="1:6" x14ac:dyDescent="0.3">
      <c r="A28773" s="336">
        <v>95917</v>
      </c>
      <c r="B28773" s="2" t="s">
        <v>295</v>
      </c>
      <c r="C28773" s="429">
        <v>9.6743349999999992</v>
      </c>
      <c r="D28773" s="429">
        <v>1.63E-4</v>
      </c>
      <c r="E28773" s="429">
        <v>9.6741719999999987</v>
      </c>
      <c r="F28773" s="429">
        <v>39.958626999999993</v>
      </c>
    </row>
    <row r="28774" spans="1:6" x14ac:dyDescent="0.3">
      <c r="A28774" s="336">
        <v>95918</v>
      </c>
      <c r="B28774" s="2" t="s">
        <v>295</v>
      </c>
      <c r="C28774" s="429">
        <v>9.8133160000000004</v>
      </c>
      <c r="D28774" s="429">
        <v>4.1599999999999997E-4</v>
      </c>
      <c r="E28774" s="429">
        <v>9.8129000000000008</v>
      </c>
      <c r="F28774" s="429">
        <v>28.440663999999995</v>
      </c>
    </row>
    <row r="28775" spans="1:6" x14ac:dyDescent="0.3">
      <c r="A28775" s="336">
        <v>95919</v>
      </c>
      <c r="B28775" s="2" t="s">
        <v>295</v>
      </c>
      <c r="C28775" s="429">
        <v>9.3796590000000002</v>
      </c>
      <c r="D28775" s="429">
        <v>6.8999999999999997E-4</v>
      </c>
      <c r="E28775" s="429">
        <v>9.3789689999999997</v>
      </c>
      <c r="F28775" s="429">
        <v>16.928963999999979</v>
      </c>
    </row>
    <row r="28776" spans="1:6" x14ac:dyDescent="0.3">
      <c r="A28776" s="336">
        <v>95920</v>
      </c>
      <c r="B28776" s="2" t="s">
        <v>295</v>
      </c>
      <c r="C28776" s="429">
        <v>9.4246700000000008</v>
      </c>
      <c r="D28776" s="429">
        <v>1.5899999999999999E-4</v>
      </c>
      <c r="E28776" s="429">
        <v>9.4245110000000007</v>
      </c>
      <c r="F28776" s="429">
        <v>40.705598000000009</v>
      </c>
    </row>
    <row r="28777" spans="1:6" x14ac:dyDescent="0.3">
      <c r="A28777" s="336">
        <v>95922</v>
      </c>
      <c r="B28777" s="2" t="s">
        <v>295</v>
      </c>
      <c r="C28777" s="429">
        <v>8.6155369999999998</v>
      </c>
      <c r="D28777" s="429">
        <v>6.6119999999999998E-3</v>
      </c>
      <c r="E28777" s="429">
        <v>8.6089249999999993</v>
      </c>
      <c r="F28777" s="429">
        <v>6.0760669999999948</v>
      </c>
    </row>
    <row r="28778" spans="1:6" x14ac:dyDescent="0.3">
      <c r="A28778" s="336">
        <v>95923</v>
      </c>
      <c r="B28778" s="2" t="s">
        <v>295</v>
      </c>
      <c r="C28778" s="429">
        <v>8.1416509999999995</v>
      </c>
      <c r="D28778" s="429">
        <v>3.8753999999999997E-2</v>
      </c>
      <c r="E28778" s="429">
        <v>8.1028969999999987</v>
      </c>
      <c r="F28778" s="429">
        <v>15.324746999999981</v>
      </c>
    </row>
    <row r="28779" spans="1:6" x14ac:dyDescent="0.3">
      <c r="A28779" s="336">
        <v>95925</v>
      </c>
      <c r="B28779" s="2" t="s">
        <v>295</v>
      </c>
      <c r="C28779" s="429">
        <v>9.1311370000000007</v>
      </c>
      <c r="D28779" s="429">
        <v>1.353E-3</v>
      </c>
      <c r="E28779" s="429">
        <v>9.1297840000000008</v>
      </c>
      <c r="F28779" s="429">
        <v>11.092755000000004</v>
      </c>
    </row>
    <row r="28780" spans="1:6" x14ac:dyDescent="0.3">
      <c r="A28780" s="336">
        <v>95926</v>
      </c>
      <c r="B28780" s="2" t="s">
        <v>295</v>
      </c>
      <c r="C28780" s="429">
        <v>9.6568860000000001</v>
      </c>
      <c r="D28780" s="429">
        <v>6.5300000000000004E-4</v>
      </c>
      <c r="E28780" s="429">
        <v>9.6562330000000003</v>
      </c>
      <c r="F28780" s="429">
        <v>35.815142999999992</v>
      </c>
    </row>
    <row r="28781" spans="1:6" x14ac:dyDescent="0.3">
      <c r="A28781" s="336">
        <v>95928</v>
      </c>
      <c r="B28781" s="2" t="s">
        <v>295</v>
      </c>
      <c r="C28781" s="429">
        <v>9.5805550000000004</v>
      </c>
      <c r="D28781" s="429">
        <v>8.4999999999999995E-4</v>
      </c>
      <c r="E28781" s="429">
        <v>9.5797050000000006</v>
      </c>
      <c r="F28781" s="429">
        <v>33.65831</v>
      </c>
    </row>
    <row r="28782" spans="1:6" x14ac:dyDescent="0.3">
      <c r="A28782" s="336">
        <v>95932</v>
      </c>
      <c r="B28782" s="2" t="s">
        <v>295</v>
      </c>
      <c r="C28782" s="429">
        <v>9.2000329999999995</v>
      </c>
      <c r="D28782" s="429">
        <v>8.7999999999999998E-5</v>
      </c>
      <c r="E28782" s="429">
        <v>9.1999449999999996</v>
      </c>
      <c r="F28782" s="429">
        <v>40.654743999999994</v>
      </c>
    </row>
    <row r="28783" spans="1:6" x14ac:dyDescent="0.3">
      <c r="A28783" s="336">
        <v>95934</v>
      </c>
      <c r="B28783" s="2" t="s">
        <v>295</v>
      </c>
      <c r="C28783" s="429">
        <v>8.3898329999999994</v>
      </c>
      <c r="D28783" s="429">
        <v>4.1501999999999997E-2</v>
      </c>
      <c r="E28783" s="429">
        <v>8.3483309999999999</v>
      </c>
      <c r="F28783" s="429">
        <v>20.268464999999999</v>
      </c>
    </row>
    <row r="28784" spans="1:6" x14ac:dyDescent="0.3">
      <c r="A28784" s="336">
        <v>95935</v>
      </c>
      <c r="B28784" s="2" t="s">
        <v>295</v>
      </c>
      <c r="C28784" s="429">
        <v>9.3591829999999998</v>
      </c>
      <c r="D28784" s="429">
        <v>8.3500000000000002E-4</v>
      </c>
      <c r="E28784" s="429">
        <v>9.3583479999999994</v>
      </c>
      <c r="F28784" s="429">
        <v>15.843921000000002</v>
      </c>
    </row>
    <row r="28785" spans="1:6" x14ac:dyDescent="0.3">
      <c r="A28785" s="336">
        <v>95936</v>
      </c>
      <c r="B28785" s="2" t="s">
        <v>295</v>
      </c>
      <c r="C28785" s="429">
        <v>8.0020959999999999</v>
      </c>
      <c r="D28785" s="429">
        <v>1.9399E-2</v>
      </c>
      <c r="E28785" s="429">
        <v>7.9826969999999999</v>
      </c>
      <c r="F28785" s="429">
        <v>4.0751439999999945</v>
      </c>
    </row>
    <row r="28786" spans="1:6" x14ac:dyDescent="0.3">
      <c r="A28786" s="336">
        <v>95937</v>
      </c>
      <c r="B28786" s="2" t="s">
        <v>295</v>
      </c>
      <c r="C28786" s="429">
        <v>8.6053499999999996</v>
      </c>
      <c r="D28786" s="429">
        <v>7.2999999999999999E-5</v>
      </c>
      <c r="E28786" s="429">
        <v>8.6052769999999992</v>
      </c>
      <c r="F28786" s="429">
        <v>33.360551000000001</v>
      </c>
    </row>
    <row r="28787" spans="1:6" x14ac:dyDescent="0.3">
      <c r="A28787" s="336">
        <v>95938</v>
      </c>
      <c r="B28787" s="2" t="s">
        <v>295</v>
      </c>
      <c r="C28787" s="429">
        <v>9.6313739999999992</v>
      </c>
      <c r="D28787" s="429">
        <v>3.2600000000000001E-4</v>
      </c>
      <c r="E28787" s="429">
        <v>9.6310479999999998</v>
      </c>
      <c r="F28787" s="429">
        <v>38.325637999999991</v>
      </c>
    </row>
    <row r="28788" spans="1:6" x14ac:dyDescent="0.3">
      <c r="A28788" s="336">
        <v>95939</v>
      </c>
      <c r="B28788" s="2" t="s">
        <v>295</v>
      </c>
      <c r="C28788" s="429">
        <v>7.5012210000000001</v>
      </c>
      <c r="D28788" s="429">
        <v>1.2290000000000001E-3</v>
      </c>
      <c r="E28788" s="429">
        <v>7.4999919999999998</v>
      </c>
      <c r="F28788" s="429">
        <v>17.012587000000011</v>
      </c>
    </row>
    <row r="28789" spans="1:6" x14ac:dyDescent="0.3">
      <c r="A28789" s="336">
        <v>95941</v>
      </c>
      <c r="B28789" s="2" t="s">
        <v>295</v>
      </c>
      <c r="C28789" s="429">
        <v>8.8070319999999995</v>
      </c>
      <c r="D28789" s="429">
        <v>2.823E-3</v>
      </c>
      <c r="E28789" s="429">
        <v>8.8042090000000002</v>
      </c>
      <c r="F28789" s="429">
        <v>6.8711179999999956</v>
      </c>
    </row>
    <row r="28790" spans="1:6" x14ac:dyDescent="0.3">
      <c r="A28790" s="336">
        <v>95942</v>
      </c>
      <c r="B28790" s="2" t="s">
        <v>295</v>
      </c>
      <c r="C28790" s="429">
        <v>7.9449199999999998</v>
      </c>
      <c r="D28790" s="429">
        <v>2.1586999999999999E-2</v>
      </c>
      <c r="E28790" s="429">
        <v>7.9233329999999995</v>
      </c>
      <c r="F28790" s="429">
        <v>5.2113609999999966</v>
      </c>
    </row>
    <row r="28791" spans="1:6" x14ac:dyDescent="0.3">
      <c r="A28791" s="336">
        <v>95943</v>
      </c>
      <c r="B28791" s="2" t="s">
        <v>295</v>
      </c>
      <c r="C28791" s="429">
        <v>9.4359389999999994</v>
      </c>
      <c r="D28791" s="429">
        <v>2.8699999999999998E-4</v>
      </c>
      <c r="E28791" s="429">
        <v>9.4356519999999993</v>
      </c>
      <c r="F28791" s="429">
        <v>40.755667000000003</v>
      </c>
    </row>
    <row r="28792" spans="1:6" x14ac:dyDescent="0.3">
      <c r="A28792" s="336">
        <v>95944</v>
      </c>
      <c r="B28792" s="2" t="s">
        <v>295</v>
      </c>
      <c r="C28792" s="429">
        <v>8.0513049999999993</v>
      </c>
      <c r="D28792" s="429">
        <v>1.9767E-2</v>
      </c>
      <c r="E28792" s="429">
        <v>8.0315379999999994</v>
      </c>
      <c r="F28792" s="429">
        <v>3.6993460000000056</v>
      </c>
    </row>
    <row r="28793" spans="1:6" x14ac:dyDescent="0.3">
      <c r="A28793" s="336">
        <v>95945</v>
      </c>
      <c r="B28793" s="2" t="s">
        <v>295</v>
      </c>
      <c r="C28793" s="429">
        <v>9.0073709999999991</v>
      </c>
      <c r="D28793" s="429">
        <v>3.4150000000000001E-3</v>
      </c>
      <c r="E28793" s="429">
        <v>9.0039559999999987</v>
      </c>
      <c r="F28793" s="429">
        <v>12.478212999999997</v>
      </c>
    </row>
    <row r="28794" spans="1:6" x14ac:dyDescent="0.3">
      <c r="A28794" s="336">
        <v>95946</v>
      </c>
      <c r="B28794" s="2" t="s">
        <v>295</v>
      </c>
      <c r="C28794" s="429">
        <v>9.8250910000000005</v>
      </c>
      <c r="D28794" s="429">
        <v>4.7699999999999999E-4</v>
      </c>
      <c r="E28794" s="429">
        <v>9.8246140000000004</v>
      </c>
      <c r="F28794" s="429">
        <v>27.132514000000008</v>
      </c>
    </row>
    <row r="28795" spans="1:6" x14ac:dyDescent="0.3">
      <c r="A28795" s="336">
        <v>95947</v>
      </c>
      <c r="B28795" s="2" t="s">
        <v>295</v>
      </c>
      <c r="C28795" s="429">
        <v>8.0917600000000007</v>
      </c>
      <c r="D28795" s="429">
        <v>6.4418000000000003E-2</v>
      </c>
      <c r="E28795" s="429">
        <v>8.0273420000000009</v>
      </c>
      <c r="F28795" s="429">
        <v>20.40434599999999</v>
      </c>
    </row>
    <row r="28796" spans="1:6" x14ac:dyDescent="0.3">
      <c r="A28796" s="336">
        <v>95948</v>
      </c>
      <c r="B28796" s="2" t="s">
        <v>295</v>
      </c>
      <c r="C28796" s="429">
        <v>9.6675590000000007</v>
      </c>
      <c r="D28796" s="429">
        <v>1.2999999999999999E-4</v>
      </c>
      <c r="E28796" s="429">
        <v>9.6674290000000003</v>
      </c>
      <c r="F28796" s="429">
        <v>40.225237000000007</v>
      </c>
    </row>
    <row r="28797" spans="1:6" x14ac:dyDescent="0.3">
      <c r="A28797" s="336">
        <v>95949</v>
      </c>
      <c r="B28797" s="2" t="s">
        <v>295</v>
      </c>
      <c r="C28797" s="429">
        <v>9.7305449999999993</v>
      </c>
      <c r="D28797" s="429">
        <v>5.9199999999999997E-4</v>
      </c>
      <c r="E28797" s="429">
        <v>9.7299530000000001</v>
      </c>
      <c r="F28797" s="429">
        <v>25.855124999999994</v>
      </c>
    </row>
    <row r="28798" spans="1:6" x14ac:dyDescent="0.3">
      <c r="A28798" s="336">
        <v>95951</v>
      </c>
      <c r="B28798" s="2" t="s">
        <v>295</v>
      </c>
      <c r="C28798" s="429">
        <v>9.6006730000000005</v>
      </c>
      <c r="D28798" s="429">
        <v>4.95E-4</v>
      </c>
      <c r="E28798" s="429">
        <v>9.6001779999999997</v>
      </c>
      <c r="F28798" s="429">
        <v>39.907384999999991</v>
      </c>
    </row>
    <row r="28799" spans="1:6" x14ac:dyDescent="0.3">
      <c r="A28799" s="336">
        <v>95953</v>
      </c>
      <c r="B28799" s="2" t="s">
        <v>295</v>
      </c>
      <c r="C28799" s="429">
        <v>9.6372949999999999</v>
      </c>
      <c r="D28799" s="429">
        <v>9.7999999999999997E-5</v>
      </c>
      <c r="E28799" s="429">
        <v>9.6371970000000005</v>
      </c>
      <c r="F28799" s="429">
        <v>40.658713000000006</v>
      </c>
    </row>
    <row r="28800" spans="1:6" x14ac:dyDescent="0.3">
      <c r="A28800" s="336">
        <v>95954</v>
      </c>
      <c r="B28800" s="2" t="s">
        <v>295</v>
      </c>
      <c r="C28800" s="429">
        <v>8.4899810000000002</v>
      </c>
      <c r="D28800" s="429">
        <v>1.009E-2</v>
      </c>
      <c r="E28800" s="429">
        <v>8.4798910000000003</v>
      </c>
      <c r="F28800" s="429">
        <v>5.1482170000000025</v>
      </c>
    </row>
    <row r="28801" spans="1:6" x14ac:dyDescent="0.3">
      <c r="A28801" s="336">
        <v>95955</v>
      </c>
      <c r="B28801" s="2" t="s">
        <v>295</v>
      </c>
      <c r="C28801" s="429">
        <v>9.0134860000000003</v>
      </c>
      <c r="D28801" s="429">
        <v>1.06E-4</v>
      </c>
      <c r="E28801" s="429">
        <v>9.0133799999999997</v>
      </c>
      <c r="F28801" s="429">
        <v>40.591765999999993</v>
      </c>
    </row>
    <row r="28802" spans="1:6" x14ac:dyDescent="0.3">
      <c r="A28802" s="336">
        <v>95956</v>
      </c>
      <c r="B28802" s="2" t="s">
        <v>295</v>
      </c>
      <c r="C28802" s="429">
        <v>8.0364109999999993</v>
      </c>
      <c r="D28802" s="429">
        <v>2.4204E-2</v>
      </c>
      <c r="E28802" s="429">
        <v>8.0122070000000001</v>
      </c>
      <c r="F28802" s="429">
        <v>9.7012810000000016</v>
      </c>
    </row>
    <row r="28803" spans="1:6" x14ac:dyDescent="0.3">
      <c r="A28803" s="336">
        <v>95957</v>
      </c>
      <c r="B28803" s="2" t="s">
        <v>295</v>
      </c>
      <c r="C28803" s="429">
        <v>9.4646670000000004</v>
      </c>
      <c r="D28803" s="429">
        <v>5.5999999999999999E-5</v>
      </c>
      <c r="E28803" s="429">
        <v>9.4646109999999997</v>
      </c>
      <c r="F28803" s="429">
        <v>41.984511000000005</v>
      </c>
    </row>
    <row r="28804" spans="1:6" x14ac:dyDescent="0.3">
      <c r="A28804" s="336">
        <v>95959</v>
      </c>
      <c r="B28804" s="2" t="s">
        <v>295</v>
      </c>
      <c r="C28804" s="429">
        <v>8.6765430000000006</v>
      </c>
      <c r="D28804" s="429">
        <v>7.6660000000000001E-3</v>
      </c>
      <c r="E28804" s="429">
        <v>8.6688770000000002</v>
      </c>
      <c r="F28804" s="429">
        <v>7.5412090000000092</v>
      </c>
    </row>
    <row r="28805" spans="1:6" x14ac:dyDescent="0.3">
      <c r="A28805" s="336">
        <v>95960</v>
      </c>
      <c r="B28805" s="2" t="s">
        <v>295</v>
      </c>
      <c r="C28805" s="429">
        <v>9.1354649999999999</v>
      </c>
      <c r="D28805" s="429">
        <v>2.2200000000000002E-3</v>
      </c>
      <c r="E28805" s="429">
        <v>9.1332450000000005</v>
      </c>
      <c r="F28805" s="429">
        <v>11.823016999999993</v>
      </c>
    </row>
    <row r="28806" spans="1:6" x14ac:dyDescent="0.3">
      <c r="A28806" s="336">
        <v>95961</v>
      </c>
      <c r="B28806" s="2" t="s">
        <v>295</v>
      </c>
      <c r="C28806" s="429">
        <v>9.8436199999999996</v>
      </c>
      <c r="D28806" s="429">
        <v>8.2999999999999998E-5</v>
      </c>
      <c r="E28806" s="429">
        <v>9.8435369999999995</v>
      </c>
      <c r="F28806" s="429">
        <v>43.123725999999998</v>
      </c>
    </row>
    <row r="28807" spans="1:6" x14ac:dyDescent="0.3">
      <c r="A28807" s="336">
        <v>95962</v>
      </c>
      <c r="B28807" s="2" t="s">
        <v>295</v>
      </c>
      <c r="C28807" s="429">
        <v>9.5491209999999995</v>
      </c>
      <c r="D28807" s="429">
        <v>5.7700000000000004E-4</v>
      </c>
      <c r="E28807" s="429">
        <v>9.5485439999999997</v>
      </c>
      <c r="F28807" s="429">
        <v>20.508304000000003</v>
      </c>
    </row>
    <row r="28808" spans="1:6" x14ac:dyDescent="0.3">
      <c r="A28808" s="336">
        <v>95963</v>
      </c>
      <c r="B28808" s="2" t="s">
        <v>295</v>
      </c>
      <c r="C28808" s="429">
        <v>8.8677229999999998</v>
      </c>
      <c r="D28808" s="429">
        <v>8.7600000000000004E-4</v>
      </c>
      <c r="E28808" s="429">
        <v>8.8668469999999999</v>
      </c>
      <c r="F28808" s="429">
        <v>34.074743999999995</v>
      </c>
    </row>
    <row r="28809" spans="1:6" x14ac:dyDescent="0.3">
      <c r="A28809" s="336">
        <v>95965</v>
      </c>
      <c r="B28809" s="2" t="s">
        <v>295</v>
      </c>
      <c r="C28809" s="429">
        <v>9.4007740000000002</v>
      </c>
      <c r="D28809" s="429">
        <v>2.6459999999999999E-3</v>
      </c>
      <c r="E28809" s="429">
        <v>9.3981279999999998</v>
      </c>
      <c r="F28809" s="429">
        <v>24.774276000000011</v>
      </c>
    </row>
    <row r="28810" spans="1:6" x14ac:dyDescent="0.3">
      <c r="A28810" s="336">
        <v>95966</v>
      </c>
      <c r="B28810" s="2" t="s">
        <v>295</v>
      </c>
      <c r="C28810" s="429">
        <v>9.6722090000000005</v>
      </c>
      <c r="D28810" s="429">
        <v>7.4399999999999998E-4</v>
      </c>
      <c r="E28810" s="429">
        <v>9.6714650000000013</v>
      </c>
      <c r="F28810" s="429">
        <v>25.549287</v>
      </c>
    </row>
    <row r="28811" spans="1:6" x14ac:dyDescent="0.3">
      <c r="A28811" s="336">
        <v>95968</v>
      </c>
      <c r="B28811" s="2" t="s">
        <v>295</v>
      </c>
      <c r="C28811" s="429">
        <v>9.9181030000000003</v>
      </c>
      <c r="D28811" s="429">
        <v>3.4000000000000002E-4</v>
      </c>
      <c r="E28811" s="429">
        <v>9.9177630000000008</v>
      </c>
      <c r="F28811" s="429">
        <v>35.963691999999995</v>
      </c>
    </row>
    <row r="28812" spans="1:6" x14ac:dyDescent="0.3">
      <c r="A28812" s="336">
        <v>95969</v>
      </c>
      <c r="B28812" s="2" t="s">
        <v>295</v>
      </c>
      <c r="C28812" s="429">
        <v>9.5173229999999993</v>
      </c>
      <c r="D28812" s="429">
        <v>1.508E-3</v>
      </c>
      <c r="E28812" s="429">
        <v>9.5158149999999999</v>
      </c>
      <c r="F28812" s="429">
        <v>24.211899999999993</v>
      </c>
    </row>
    <row r="28813" spans="1:6" x14ac:dyDescent="0.3">
      <c r="A28813" s="336">
        <v>95970</v>
      </c>
      <c r="B28813" s="2" t="s">
        <v>295</v>
      </c>
      <c r="C28813" s="429">
        <v>9.2494320000000005</v>
      </c>
      <c r="D28813" s="429">
        <v>1.3200000000000001E-4</v>
      </c>
      <c r="E28813" s="429">
        <v>9.2492999999999999</v>
      </c>
      <c r="F28813" s="429">
        <v>41.233804999999997</v>
      </c>
    </row>
    <row r="28814" spans="1:6" x14ac:dyDescent="0.3">
      <c r="A28814" s="336">
        <v>95971</v>
      </c>
      <c r="B28814" s="2" t="s">
        <v>295</v>
      </c>
      <c r="C28814" s="429">
        <v>8.1231489999999997</v>
      </c>
      <c r="D28814" s="429">
        <v>2.8039000000000001E-2</v>
      </c>
      <c r="E28814" s="429">
        <v>8.09511</v>
      </c>
      <c r="F28814" s="429">
        <v>11.289749000000008</v>
      </c>
    </row>
    <row r="28815" spans="1:6" x14ac:dyDescent="0.3">
      <c r="A28815" s="336">
        <v>95972</v>
      </c>
      <c r="B28815" s="2" t="s">
        <v>295</v>
      </c>
      <c r="C28815" s="429">
        <v>9.5746579999999994</v>
      </c>
      <c r="D28815" s="429">
        <v>5.9000000000000003E-4</v>
      </c>
      <c r="E28815" s="429">
        <v>9.5740679999999987</v>
      </c>
      <c r="F28815" s="429">
        <v>21.587552000000002</v>
      </c>
    </row>
    <row r="28816" spans="1:6" x14ac:dyDescent="0.3">
      <c r="A28816" s="336">
        <v>95973</v>
      </c>
      <c r="B28816" s="2" t="s">
        <v>295</v>
      </c>
      <c r="C28816" s="429">
        <v>9.57653</v>
      </c>
      <c r="D28816" s="429">
        <v>1.7340000000000001E-3</v>
      </c>
      <c r="E28816" s="429">
        <v>9.5747959999999992</v>
      </c>
      <c r="F28816" s="429">
        <v>30.782937999999994</v>
      </c>
    </row>
    <row r="28817" spans="1:6" x14ac:dyDescent="0.3">
      <c r="A28817" s="336">
        <v>95975</v>
      </c>
      <c r="B28817" s="2" t="s">
        <v>295</v>
      </c>
      <c r="C28817" s="429">
        <v>9.5692769999999996</v>
      </c>
      <c r="D28817" s="429">
        <v>6.7199999999999996E-4</v>
      </c>
      <c r="E28817" s="429">
        <v>9.5686049999999998</v>
      </c>
      <c r="F28817" s="429">
        <v>21.094129999999993</v>
      </c>
    </row>
    <row r="28818" spans="1:6" x14ac:dyDescent="0.3">
      <c r="A28818" s="336">
        <v>95977</v>
      </c>
      <c r="B28818" s="2" t="s">
        <v>295</v>
      </c>
      <c r="C28818" s="429">
        <v>9.9328599999999998</v>
      </c>
      <c r="D28818" s="429">
        <v>3.7599999999999998E-4</v>
      </c>
      <c r="E28818" s="429">
        <v>9.9324840000000005</v>
      </c>
      <c r="F28818" s="429">
        <v>30.507216000000003</v>
      </c>
    </row>
    <row r="28819" spans="1:6" x14ac:dyDescent="0.3">
      <c r="A28819" s="336">
        <v>95979</v>
      </c>
      <c r="B28819" s="2" t="s">
        <v>295</v>
      </c>
      <c r="C28819" s="429">
        <v>7.8202540000000003</v>
      </c>
      <c r="D28819" s="429">
        <v>4.66E-4</v>
      </c>
      <c r="E28819" s="429">
        <v>7.819788</v>
      </c>
      <c r="F28819" s="429">
        <v>23.747763000000006</v>
      </c>
    </row>
    <row r="28820" spans="1:6" x14ac:dyDescent="0.3">
      <c r="A28820" s="336">
        <v>95981</v>
      </c>
      <c r="B28820" s="2" t="s">
        <v>295</v>
      </c>
      <c r="C28820" s="429">
        <v>8.0998059999999992</v>
      </c>
      <c r="D28820" s="429">
        <v>1.5603000000000001E-2</v>
      </c>
      <c r="E28820" s="429">
        <v>8.0842029999999987</v>
      </c>
      <c r="F28820" s="429">
        <v>5.3415080000000117</v>
      </c>
    </row>
    <row r="28821" spans="1:6" x14ac:dyDescent="0.3">
      <c r="A28821" s="336">
        <v>95982</v>
      </c>
      <c r="B28821" s="2" t="s">
        <v>295</v>
      </c>
      <c r="C28821" s="429">
        <v>9.4948859999999993</v>
      </c>
      <c r="D28821" s="429">
        <v>7.7000000000000001E-5</v>
      </c>
      <c r="E28821" s="429">
        <v>9.4948090000000001</v>
      </c>
      <c r="F28821" s="429">
        <v>41.024967000000004</v>
      </c>
    </row>
    <row r="28822" spans="1:6" x14ac:dyDescent="0.3">
      <c r="A28822" s="336">
        <v>95983</v>
      </c>
      <c r="B28822" s="2" t="s">
        <v>295</v>
      </c>
      <c r="C28822" s="429">
        <v>8.0563280000000006</v>
      </c>
      <c r="D28822" s="429">
        <v>6.8442000000000003E-2</v>
      </c>
      <c r="E28822" s="429">
        <v>7.9878860000000005</v>
      </c>
      <c r="F28822" s="429">
        <v>21.378803000000005</v>
      </c>
    </row>
    <row r="28823" spans="1:6" x14ac:dyDescent="0.3">
      <c r="A28823" s="336">
        <v>95984</v>
      </c>
      <c r="B28823" s="2" t="s">
        <v>295</v>
      </c>
      <c r="C28823" s="429">
        <v>8.1179629999999996</v>
      </c>
      <c r="D28823" s="429">
        <v>2.7396E-2</v>
      </c>
      <c r="E28823" s="429">
        <v>8.0905670000000001</v>
      </c>
      <c r="F28823" s="429">
        <v>11.780354000000003</v>
      </c>
    </row>
    <row r="28824" spans="1:6" x14ac:dyDescent="0.3">
      <c r="A28824" s="336">
        <v>95987</v>
      </c>
      <c r="B28824" s="2" t="s">
        <v>295</v>
      </c>
      <c r="C28824" s="429">
        <v>8.3353210000000004</v>
      </c>
      <c r="D28824" s="429">
        <v>1.2400000000000001E-4</v>
      </c>
      <c r="E28824" s="429">
        <v>8.3351970000000009</v>
      </c>
      <c r="F28824" s="429">
        <v>31.227456000000011</v>
      </c>
    </row>
    <row r="28825" spans="1:6" x14ac:dyDescent="0.3">
      <c r="A28825" s="336">
        <v>95988</v>
      </c>
      <c r="B28825" s="2" t="s">
        <v>295</v>
      </c>
      <c r="C28825" s="429">
        <v>8.8511220000000002</v>
      </c>
      <c r="D28825" s="429">
        <v>2.9100000000000003E-4</v>
      </c>
      <c r="E28825" s="429">
        <v>8.8508309999999994</v>
      </c>
      <c r="F28825" s="429">
        <v>38.527939000000003</v>
      </c>
    </row>
    <row r="28826" spans="1:6" x14ac:dyDescent="0.3">
      <c r="A28826" s="336">
        <v>95991</v>
      </c>
      <c r="B28826" s="2" t="s">
        <v>295</v>
      </c>
      <c r="C28826" s="429">
        <v>9.7615669999999994</v>
      </c>
      <c r="D28826" s="429">
        <v>7.4999999999999993E-5</v>
      </c>
      <c r="E28826" s="429">
        <v>9.7614919999999987</v>
      </c>
      <c r="F28826" s="429">
        <v>42.994610999999992</v>
      </c>
    </row>
    <row r="28827" spans="1:6" x14ac:dyDescent="0.3">
      <c r="A28827" s="336">
        <v>95993</v>
      </c>
      <c r="B28827" s="2" t="s">
        <v>295</v>
      </c>
      <c r="C28827" s="429">
        <v>9.6854060000000004</v>
      </c>
      <c r="D28827" s="429">
        <v>6.7999999999999999E-5</v>
      </c>
      <c r="E28827" s="429">
        <v>9.6853379999999998</v>
      </c>
      <c r="F28827" s="429">
        <v>42.553658999999996</v>
      </c>
    </row>
    <row r="28828" spans="1:6" x14ac:dyDescent="0.3">
      <c r="A28828" s="336">
        <v>96001</v>
      </c>
      <c r="B28828" s="2" t="s">
        <v>295</v>
      </c>
      <c r="C28828" s="429">
        <v>9.422739</v>
      </c>
      <c r="D28828" s="429">
        <v>1.2156E-2</v>
      </c>
      <c r="E28828" s="429">
        <v>9.4105830000000008</v>
      </c>
      <c r="F28828" s="429">
        <v>22.033906999999992</v>
      </c>
    </row>
    <row r="28829" spans="1:6" x14ac:dyDescent="0.3">
      <c r="A28829" s="336">
        <v>96002</v>
      </c>
      <c r="B28829" s="2" t="s">
        <v>295</v>
      </c>
      <c r="C28829" s="429">
        <v>10.060896</v>
      </c>
      <c r="D28829" s="429">
        <v>7.541E-3</v>
      </c>
      <c r="E28829" s="429">
        <v>10.053355</v>
      </c>
      <c r="F28829" s="429">
        <v>28.354417999999999</v>
      </c>
    </row>
    <row r="28830" spans="1:6" x14ac:dyDescent="0.3">
      <c r="A28830" s="336">
        <v>96003</v>
      </c>
      <c r="B28830" s="2" t="s">
        <v>295</v>
      </c>
      <c r="C28830" s="429">
        <v>9.8238950000000003</v>
      </c>
      <c r="D28830" s="429">
        <v>1.3354E-2</v>
      </c>
      <c r="E28830" s="429">
        <v>9.8105410000000006</v>
      </c>
      <c r="F28830" s="429">
        <v>24.263829000000005</v>
      </c>
    </row>
    <row r="28831" spans="1:6" x14ac:dyDescent="0.3">
      <c r="A28831" s="336">
        <v>96006</v>
      </c>
      <c r="B28831" s="2" t="s">
        <v>295</v>
      </c>
      <c r="C28831" s="429">
        <v>8.3752820000000003</v>
      </c>
      <c r="D28831" s="429">
        <v>0.13034699999999999</v>
      </c>
      <c r="E28831" s="429">
        <v>8.2449349999999999</v>
      </c>
      <c r="F28831" s="429">
        <v>28.190013999999991</v>
      </c>
    </row>
    <row r="28832" spans="1:6" x14ac:dyDescent="0.3">
      <c r="A28832" s="336">
        <v>96007</v>
      </c>
      <c r="B28832" s="2" t="s">
        <v>295</v>
      </c>
      <c r="C28832" s="429">
        <v>10.012149000000001</v>
      </c>
      <c r="D28832" s="429">
        <v>6.182E-3</v>
      </c>
      <c r="E28832" s="429">
        <v>10.005967</v>
      </c>
      <c r="F28832" s="429">
        <v>29.676715000000009</v>
      </c>
    </row>
    <row r="28833" spans="1:6" x14ac:dyDescent="0.3">
      <c r="A28833" s="336">
        <v>96008</v>
      </c>
      <c r="B28833" s="2" t="s">
        <v>295</v>
      </c>
      <c r="C28833" s="429">
        <v>9.6264269999999996</v>
      </c>
      <c r="D28833" s="429">
        <v>1.9813999999999998E-2</v>
      </c>
      <c r="E28833" s="429">
        <v>9.6066129999999994</v>
      </c>
      <c r="F28833" s="429">
        <v>21.719838000000003</v>
      </c>
    </row>
    <row r="28834" spans="1:6" x14ac:dyDescent="0.3">
      <c r="A28834" s="336">
        <v>96010</v>
      </c>
      <c r="B28834" s="2" t="s">
        <v>295</v>
      </c>
      <c r="C28834" s="429">
        <v>6.6930259999999997</v>
      </c>
      <c r="D28834" s="429">
        <v>4.6258000000000001E-2</v>
      </c>
      <c r="E28834" s="429">
        <v>6.6467679999999998</v>
      </c>
      <c r="F28834" s="429">
        <v>8.2642999999990252E-2</v>
      </c>
    </row>
    <row r="28835" spans="1:6" x14ac:dyDescent="0.3">
      <c r="A28835" s="336">
        <v>96013</v>
      </c>
      <c r="B28835" s="2" t="s">
        <v>295</v>
      </c>
      <c r="C28835" s="429">
        <v>8.2085260000000009</v>
      </c>
      <c r="D28835" s="429">
        <v>6.2099000000000001E-2</v>
      </c>
      <c r="E28835" s="429">
        <v>8.146427000000001</v>
      </c>
      <c r="F28835" s="429">
        <v>13.590556000000007</v>
      </c>
    </row>
    <row r="28836" spans="1:6" x14ac:dyDescent="0.3">
      <c r="A28836" s="336">
        <v>96014</v>
      </c>
      <c r="B28836" s="2" t="s">
        <v>295</v>
      </c>
      <c r="C28836" s="429">
        <v>6.6206569999999996</v>
      </c>
      <c r="D28836" s="429">
        <v>9.9973000000000006E-2</v>
      </c>
      <c r="E28836" s="429">
        <v>6.5206839999999993</v>
      </c>
      <c r="F28836" s="429">
        <v>2.0278089999999906</v>
      </c>
    </row>
    <row r="28837" spans="1:6" x14ac:dyDescent="0.3">
      <c r="A28837" s="336">
        <v>96015</v>
      </c>
      <c r="B28837" s="2" t="s">
        <v>295</v>
      </c>
      <c r="C28837" s="429">
        <v>8.2149479999999997</v>
      </c>
      <c r="D28837" s="429">
        <v>0.15539800000000001</v>
      </c>
      <c r="E28837" s="429">
        <v>8.0595499999999998</v>
      </c>
      <c r="F28837" s="429">
        <v>27.4131</v>
      </c>
    </row>
    <row r="28838" spans="1:6" x14ac:dyDescent="0.3">
      <c r="A28838" s="336">
        <v>96016</v>
      </c>
      <c r="B28838" s="2" t="s">
        <v>295</v>
      </c>
      <c r="C28838" s="429">
        <v>8.6399109999999997</v>
      </c>
      <c r="D28838" s="429">
        <v>6.0715999999999999E-2</v>
      </c>
      <c r="E28838" s="429">
        <v>8.5791950000000003</v>
      </c>
      <c r="F28838" s="429">
        <v>18.914846999999995</v>
      </c>
    </row>
    <row r="28839" spans="1:6" x14ac:dyDescent="0.3">
      <c r="A28839" s="336">
        <v>96019</v>
      </c>
      <c r="B28839" s="2" t="s">
        <v>295</v>
      </c>
      <c r="C28839" s="429">
        <v>9.6958970000000004</v>
      </c>
      <c r="D28839" s="429">
        <v>1.4318000000000001E-2</v>
      </c>
      <c r="E28839" s="429">
        <v>9.681579000000001</v>
      </c>
      <c r="F28839" s="429">
        <v>23.051098000000003</v>
      </c>
    </row>
    <row r="28840" spans="1:6" x14ac:dyDescent="0.3">
      <c r="A28840" s="336">
        <v>96020</v>
      </c>
      <c r="B28840" s="2" t="s">
        <v>295</v>
      </c>
      <c r="C28840" s="429">
        <v>7.6588900000000004</v>
      </c>
      <c r="D28840" s="429">
        <v>4.8494000000000002E-2</v>
      </c>
      <c r="E28840" s="429">
        <v>7.6103960000000006</v>
      </c>
      <c r="F28840" s="429">
        <v>10.411314999999995</v>
      </c>
    </row>
    <row r="28841" spans="1:6" x14ac:dyDescent="0.3">
      <c r="A28841" s="336">
        <v>96021</v>
      </c>
      <c r="B28841" s="2" t="s">
        <v>295</v>
      </c>
      <c r="C28841" s="429">
        <v>9.4324490000000001</v>
      </c>
      <c r="D28841" s="429">
        <v>1.212E-3</v>
      </c>
      <c r="E28841" s="429">
        <v>9.4312369999999994</v>
      </c>
      <c r="F28841" s="429">
        <v>37.334863999999996</v>
      </c>
    </row>
    <row r="28842" spans="1:6" x14ac:dyDescent="0.3">
      <c r="A28842" s="336">
        <v>96022</v>
      </c>
      <c r="B28842" s="2" t="s">
        <v>295</v>
      </c>
      <c r="C28842" s="429">
        <v>9.3518509999999999</v>
      </c>
      <c r="D28842" s="429">
        <v>5.3829999999999998E-3</v>
      </c>
      <c r="E28842" s="429">
        <v>9.3464679999999998</v>
      </c>
      <c r="F28842" s="429">
        <v>26.863368000000001</v>
      </c>
    </row>
    <row r="28843" spans="1:6" x14ac:dyDescent="0.3">
      <c r="A28843" s="336">
        <v>96023</v>
      </c>
      <c r="B28843" s="2" t="s">
        <v>295</v>
      </c>
      <c r="C28843" s="429">
        <v>7.5671730000000004</v>
      </c>
      <c r="D28843" s="429">
        <v>0.14472699999999999</v>
      </c>
      <c r="E28843" s="429">
        <v>7.4224460000000008</v>
      </c>
      <c r="F28843" s="429">
        <v>19.011628999999999</v>
      </c>
    </row>
    <row r="28844" spans="1:6" x14ac:dyDescent="0.3">
      <c r="A28844" s="336">
        <v>96024</v>
      </c>
      <c r="B28844" s="2" t="s">
        <v>295</v>
      </c>
      <c r="C28844" s="429">
        <v>7.4392990000000001</v>
      </c>
      <c r="D28844" s="429">
        <v>2.198E-2</v>
      </c>
      <c r="E28844" s="429">
        <v>7.417319</v>
      </c>
      <c r="F28844" s="429">
        <v>6.7061279999999996</v>
      </c>
    </row>
    <row r="28845" spans="1:6" x14ac:dyDescent="0.3">
      <c r="A28845" s="336">
        <v>96025</v>
      </c>
      <c r="B28845" s="2" t="s">
        <v>295</v>
      </c>
      <c r="C28845" s="429">
        <v>7.3410500000000001</v>
      </c>
      <c r="D28845" s="429">
        <v>7.6971999999999999E-2</v>
      </c>
      <c r="E28845" s="429">
        <v>7.2640780000000005</v>
      </c>
      <c r="F28845" s="429">
        <v>7.008459000000002</v>
      </c>
    </row>
    <row r="28846" spans="1:6" x14ac:dyDescent="0.3">
      <c r="A28846" s="336">
        <v>96027</v>
      </c>
      <c r="B28846" s="2" t="s">
        <v>295</v>
      </c>
      <c r="C28846" s="429">
        <v>7.1450040000000001</v>
      </c>
      <c r="D28846" s="429">
        <v>0.11081100000000001</v>
      </c>
      <c r="E28846" s="429">
        <v>7.0341930000000001</v>
      </c>
      <c r="F28846" s="429">
        <v>9.6686239999999906</v>
      </c>
    </row>
    <row r="28847" spans="1:6" x14ac:dyDescent="0.3">
      <c r="A28847" s="336">
        <v>96028</v>
      </c>
      <c r="B28847" s="2" t="s">
        <v>295</v>
      </c>
      <c r="C28847" s="429">
        <v>8.7309300000000007</v>
      </c>
      <c r="D28847" s="429">
        <v>6.9932999999999995E-2</v>
      </c>
      <c r="E28847" s="429">
        <v>8.6609970000000001</v>
      </c>
      <c r="F28847" s="429">
        <v>20.332458000000013</v>
      </c>
    </row>
    <row r="28848" spans="1:6" x14ac:dyDescent="0.3">
      <c r="A28848" s="336">
        <v>96031</v>
      </c>
      <c r="B28848" s="2" t="s">
        <v>295</v>
      </c>
      <c r="C28848" s="429">
        <v>6.4481169999999999</v>
      </c>
      <c r="D28848" s="429">
        <v>0.10043100000000001</v>
      </c>
      <c r="E28848" s="429">
        <v>6.3476859999999995</v>
      </c>
      <c r="F28848" s="429">
        <v>-1.0042029999999968</v>
      </c>
    </row>
    <row r="28849" spans="1:6" x14ac:dyDescent="0.3">
      <c r="A28849" s="336">
        <v>96032</v>
      </c>
      <c r="B28849" s="2" t="s">
        <v>295</v>
      </c>
      <c r="C28849" s="429">
        <v>7.2211619999999996</v>
      </c>
      <c r="D28849" s="429">
        <v>0.12975</v>
      </c>
      <c r="E28849" s="429">
        <v>7.091412</v>
      </c>
      <c r="F28849" s="429">
        <v>11.952381999999993</v>
      </c>
    </row>
    <row r="28850" spans="1:6" x14ac:dyDescent="0.3">
      <c r="A28850" s="336">
        <v>96033</v>
      </c>
      <c r="B28850" s="2" t="s">
        <v>295</v>
      </c>
      <c r="C28850" s="429">
        <v>8.3610380000000006</v>
      </c>
      <c r="D28850" s="429">
        <v>2.1299999999999999E-2</v>
      </c>
      <c r="E28850" s="429">
        <v>8.3397380000000005</v>
      </c>
      <c r="F28850" s="429">
        <v>13.498621999999997</v>
      </c>
    </row>
    <row r="28851" spans="1:6" x14ac:dyDescent="0.3">
      <c r="A28851" s="336">
        <v>96034</v>
      </c>
      <c r="B28851" s="2" t="s">
        <v>295</v>
      </c>
      <c r="C28851" s="429">
        <v>7.1813710000000004</v>
      </c>
      <c r="D28851" s="429">
        <v>0.110377</v>
      </c>
      <c r="E28851" s="429">
        <v>7.0709940000000007</v>
      </c>
      <c r="F28851" s="429">
        <v>10.788179999999993</v>
      </c>
    </row>
    <row r="28852" spans="1:6" x14ac:dyDescent="0.3">
      <c r="A28852" s="336">
        <v>96035</v>
      </c>
      <c r="B28852" s="2" t="s">
        <v>295</v>
      </c>
      <c r="C28852" s="429">
        <v>9.8573740000000001</v>
      </c>
      <c r="D28852" s="429">
        <v>1.4959999999999999E-3</v>
      </c>
      <c r="E28852" s="429">
        <v>9.8558780000000006</v>
      </c>
      <c r="F28852" s="429">
        <v>39.347664000000009</v>
      </c>
    </row>
    <row r="28853" spans="1:6" x14ac:dyDescent="0.3">
      <c r="A28853" s="336">
        <v>96038</v>
      </c>
      <c r="B28853" s="2" t="s">
        <v>295</v>
      </c>
      <c r="C28853" s="429">
        <v>7.9305640000000004</v>
      </c>
      <c r="D28853" s="429">
        <v>0.119522</v>
      </c>
      <c r="E28853" s="429">
        <v>7.8110420000000005</v>
      </c>
      <c r="F28853" s="429">
        <v>20.8828</v>
      </c>
    </row>
    <row r="28854" spans="1:6" x14ac:dyDescent="0.3">
      <c r="A28854" s="336">
        <v>96039</v>
      </c>
      <c r="B28854" s="2" t="s">
        <v>295</v>
      </c>
      <c r="C28854" s="429">
        <v>6.7413809999999996</v>
      </c>
      <c r="D28854" s="429">
        <v>0.129832</v>
      </c>
      <c r="E28854" s="429">
        <v>6.6115489999999992</v>
      </c>
      <c r="F28854" s="429">
        <v>1.7151379999999961</v>
      </c>
    </row>
    <row r="28855" spans="1:6" x14ac:dyDescent="0.3">
      <c r="A28855" s="336">
        <v>96040</v>
      </c>
      <c r="B28855" s="2" t="s">
        <v>295</v>
      </c>
      <c r="C28855" s="429">
        <v>8.3496900000000007</v>
      </c>
      <c r="D28855" s="429">
        <v>7.0564000000000002E-2</v>
      </c>
      <c r="E28855" s="429">
        <v>8.2791260000000015</v>
      </c>
      <c r="F28855" s="429">
        <v>18.678542999999991</v>
      </c>
    </row>
    <row r="28856" spans="1:6" x14ac:dyDescent="0.3">
      <c r="A28856" s="336">
        <v>96041</v>
      </c>
      <c r="B28856" s="2" t="s">
        <v>295</v>
      </c>
      <c r="C28856" s="429">
        <v>6.7060320000000004</v>
      </c>
      <c r="D28856" s="429">
        <v>2.4732000000000001E-2</v>
      </c>
      <c r="E28856" s="429">
        <v>6.6813000000000002</v>
      </c>
      <c r="F28856" s="429">
        <v>0.40481399999999468</v>
      </c>
    </row>
    <row r="28857" spans="1:6" x14ac:dyDescent="0.3">
      <c r="A28857" s="336">
        <v>96044</v>
      </c>
      <c r="B28857" s="2" t="s">
        <v>295</v>
      </c>
      <c r="C28857" s="429">
        <v>7.8067869999999999</v>
      </c>
      <c r="D28857" s="429">
        <v>0.15876999999999999</v>
      </c>
      <c r="E28857" s="429">
        <v>7.6480170000000003</v>
      </c>
      <c r="F28857" s="429">
        <v>22.789758999999989</v>
      </c>
    </row>
    <row r="28858" spans="1:6" x14ac:dyDescent="0.3">
      <c r="A28858" s="336">
        <v>96046</v>
      </c>
      <c r="B28858" s="2" t="s">
        <v>295</v>
      </c>
      <c r="C28858" s="429">
        <v>6.091558</v>
      </c>
      <c r="D28858" s="429">
        <v>3.7918E-2</v>
      </c>
      <c r="E28858" s="429">
        <v>6.0536399999999997</v>
      </c>
      <c r="F28858" s="429">
        <v>-5.8427639999999954</v>
      </c>
    </row>
    <row r="28859" spans="1:6" x14ac:dyDescent="0.3">
      <c r="A28859" s="336">
        <v>96047</v>
      </c>
      <c r="B28859" s="2" t="s">
        <v>295</v>
      </c>
      <c r="C28859" s="429">
        <v>8.3172160000000002</v>
      </c>
      <c r="D28859" s="429">
        <v>1.2215999999999999E-2</v>
      </c>
      <c r="E28859" s="429">
        <v>8.3049999999999997</v>
      </c>
      <c r="F28859" s="429">
        <v>14.748804000000014</v>
      </c>
    </row>
    <row r="28860" spans="1:6" x14ac:dyDescent="0.3">
      <c r="A28860" s="336">
        <v>96048</v>
      </c>
      <c r="B28860" s="2" t="s">
        <v>295</v>
      </c>
      <c r="C28860" s="429">
        <v>6.8661029999999998</v>
      </c>
      <c r="D28860" s="429">
        <v>4.5504999999999997E-2</v>
      </c>
      <c r="E28860" s="429">
        <v>6.8205979999999995</v>
      </c>
      <c r="F28860" s="429">
        <v>1.9511070000000004</v>
      </c>
    </row>
    <row r="28861" spans="1:6" x14ac:dyDescent="0.3">
      <c r="A28861" s="336">
        <v>96050</v>
      </c>
      <c r="B28861" s="2" t="s">
        <v>295</v>
      </c>
      <c r="C28861" s="429">
        <v>7.0770099999999996</v>
      </c>
      <c r="D28861" s="429">
        <v>0.15163599999999999</v>
      </c>
      <c r="E28861" s="429">
        <v>6.9253739999999997</v>
      </c>
      <c r="F28861" s="429">
        <v>12.010317000000008</v>
      </c>
    </row>
    <row r="28862" spans="1:6" x14ac:dyDescent="0.3">
      <c r="A28862" s="336">
        <v>96051</v>
      </c>
      <c r="B28862" s="2" t="s">
        <v>295</v>
      </c>
      <c r="C28862" s="429">
        <v>8.3453979999999994</v>
      </c>
      <c r="D28862" s="429">
        <v>4.1206E-2</v>
      </c>
      <c r="E28862" s="429">
        <v>8.3041919999999987</v>
      </c>
      <c r="F28862" s="429">
        <v>12.957031000000001</v>
      </c>
    </row>
    <row r="28863" spans="1:6" x14ac:dyDescent="0.3">
      <c r="A28863" s="336">
        <v>96052</v>
      </c>
      <c r="B28863" s="2" t="s">
        <v>295</v>
      </c>
      <c r="C28863" s="429">
        <v>7.1838009999999999</v>
      </c>
      <c r="D28863" s="429">
        <v>4.5539000000000003E-2</v>
      </c>
      <c r="E28863" s="429">
        <v>7.1382620000000001</v>
      </c>
      <c r="F28863" s="429">
        <v>4.6004519999999971</v>
      </c>
    </row>
    <row r="28864" spans="1:6" x14ac:dyDescent="0.3">
      <c r="A28864" s="336">
        <v>96054</v>
      </c>
      <c r="B28864" s="2" t="s">
        <v>295</v>
      </c>
      <c r="C28864" s="429">
        <v>8.3079669999999997</v>
      </c>
      <c r="D28864" s="429">
        <v>0.137909</v>
      </c>
      <c r="E28864" s="429">
        <v>8.1700579999999992</v>
      </c>
      <c r="F28864" s="429">
        <v>27.318229999999993</v>
      </c>
    </row>
    <row r="28865" spans="1:6" x14ac:dyDescent="0.3">
      <c r="A28865" s="336">
        <v>96055</v>
      </c>
      <c r="B28865" s="2" t="s">
        <v>295</v>
      </c>
      <c r="C28865" s="429">
        <v>9.982621</v>
      </c>
      <c r="D28865" s="429">
        <v>1.9170000000000001E-3</v>
      </c>
      <c r="E28865" s="429">
        <v>9.9807039999999994</v>
      </c>
      <c r="F28865" s="429">
        <v>37.308940000000007</v>
      </c>
    </row>
    <row r="28866" spans="1:6" x14ac:dyDescent="0.3">
      <c r="A28866" s="336">
        <v>96056</v>
      </c>
      <c r="B28866" s="2" t="s">
        <v>295</v>
      </c>
      <c r="C28866" s="429">
        <v>8.0460239999999992</v>
      </c>
      <c r="D28866" s="429">
        <v>0.11405800000000001</v>
      </c>
      <c r="E28866" s="429">
        <v>7.9319659999999992</v>
      </c>
      <c r="F28866" s="429">
        <v>22.225220000000004</v>
      </c>
    </row>
    <row r="28867" spans="1:6" x14ac:dyDescent="0.3">
      <c r="A28867" s="336">
        <v>96057</v>
      </c>
      <c r="B28867" s="2" t="s">
        <v>295</v>
      </c>
      <c r="C28867" s="429">
        <v>7.8625720000000001</v>
      </c>
      <c r="D28867" s="429">
        <v>7.9866000000000006E-2</v>
      </c>
      <c r="E28867" s="429">
        <v>7.7827060000000001</v>
      </c>
      <c r="F28867" s="429">
        <v>9.3969240000000056</v>
      </c>
    </row>
    <row r="28868" spans="1:6" x14ac:dyDescent="0.3">
      <c r="A28868" s="336">
        <v>96058</v>
      </c>
      <c r="B28868" s="2" t="s">
        <v>295</v>
      </c>
      <c r="C28868" s="429">
        <v>7.6683110000000001</v>
      </c>
      <c r="D28868" s="429">
        <v>0.14135500000000001</v>
      </c>
      <c r="E28868" s="429">
        <v>7.5269560000000002</v>
      </c>
      <c r="F28868" s="429">
        <v>19.299189000000005</v>
      </c>
    </row>
    <row r="28869" spans="1:6" x14ac:dyDescent="0.3">
      <c r="A28869" s="336">
        <v>96059</v>
      </c>
      <c r="B28869" s="2" t="s">
        <v>295</v>
      </c>
      <c r="C28869" s="429">
        <v>8.9785450000000004</v>
      </c>
      <c r="D28869" s="429">
        <v>1.6521000000000001E-2</v>
      </c>
      <c r="E28869" s="429">
        <v>8.9620240000000013</v>
      </c>
      <c r="F28869" s="429">
        <v>15.259424999999993</v>
      </c>
    </row>
    <row r="28870" spans="1:6" x14ac:dyDescent="0.3">
      <c r="A28870" s="336">
        <v>96062</v>
      </c>
      <c r="B28870" s="2" t="s">
        <v>295</v>
      </c>
      <c r="C28870" s="429">
        <v>9.9957650000000005</v>
      </c>
      <c r="D28870" s="429">
        <v>1.0867E-2</v>
      </c>
      <c r="E28870" s="429">
        <v>9.9848980000000012</v>
      </c>
      <c r="F28870" s="429">
        <v>26.408565999999997</v>
      </c>
    </row>
    <row r="28871" spans="1:6" x14ac:dyDescent="0.3">
      <c r="A28871" s="336">
        <v>96063</v>
      </c>
      <c r="B28871" s="2" t="s">
        <v>295</v>
      </c>
      <c r="C28871" s="429">
        <v>7.3536989999999998</v>
      </c>
      <c r="D28871" s="429">
        <v>4.3892E-2</v>
      </c>
      <c r="E28871" s="429">
        <v>7.3098070000000002</v>
      </c>
      <c r="F28871" s="429">
        <v>5.2466099999999969</v>
      </c>
    </row>
    <row r="28872" spans="1:6" x14ac:dyDescent="0.3">
      <c r="A28872" s="336">
        <v>96064</v>
      </c>
      <c r="B28872" s="2" t="s">
        <v>295</v>
      </c>
      <c r="C28872" s="429">
        <v>7.7531829999999999</v>
      </c>
      <c r="D28872" s="429">
        <v>0.139601</v>
      </c>
      <c r="E28872" s="429">
        <v>7.6135820000000001</v>
      </c>
      <c r="F28872" s="429">
        <v>19.27735199999999</v>
      </c>
    </row>
    <row r="28873" spans="1:6" x14ac:dyDescent="0.3">
      <c r="A28873" s="336">
        <v>96065</v>
      </c>
      <c r="B28873" s="2" t="s">
        <v>295</v>
      </c>
      <c r="C28873" s="429">
        <v>8.7561970000000002</v>
      </c>
      <c r="D28873" s="429">
        <v>4.2987999999999998E-2</v>
      </c>
      <c r="E28873" s="429">
        <v>8.7132090000000009</v>
      </c>
      <c r="F28873" s="429">
        <v>14.296426999999994</v>
      </c>
    </row>
    <row r="28874" spans="1:6" x14ac:dyDescent="0.3">
      <c r="A28874" s="336">
        <v>96067</v>
      </c>
      <c r="B28874" s="2" t="s">
        <v>295</v>
      </c>
      <c r="C28874" s="429">
        <v>6.9681369999999996</v>
      </c>
      <c r="D28874" s="429">
        <v>0.11140899999999999</v>
      </c>
      <c r="E28874" s="429">
        <v>6.8567279999999995</v>
      </c>
      <c r="F28874" s="429">
        <v>4.9554880000000026</v>
      </c>
    </row>
    <row r="28875" spans="1:6" x14ac:dyDescent="0.3">
      <c r="A28875" s="336">
        <v>96069</v>
      </c>
      <c r="B28875" s="2" t="s">
        <v>295</v>
      </c>
      <c r="C28875" s="429">
        <v>9.0672300000000003</v>
      </c>
      <c r="D28875" s="429">
        <v>2.7611E-2</v>
      </c>
      <c r="E28875" s="429">
        <v>9.0396190000000001</v>
      </c>
      <c r="F28875" s="429">
        <v>17.544565999999996</v>
      </c>
    </row>
    <row r="28876" spans="1:6" x14ac:dyDescent="0.3">
      <c r="A28876" s="336">
        <v>96071</v>
      </c>
      <c r="B28876" s="2" t="s">
        <v>295</v>
      </c>
      <c r="C28876" s="429">
        <v>7.4085049999999999</v>
      </c>
      <c r="D28876" s="429">
        <v>6.5207000000000001E-2</v>
      </c>
      <c r="E28876" s="429">
        <v>7.3432979999999999</v>
      </c>
      <c r="F28876" s="429">
        <v>8.9030360000000073</v>
      </c>
    </row>
    <row r="28877" spans="1:6" x14ac:dyDescent="0.3">
      <c r="A28877" s="336">
        <v>96073</v>
      </c>
      <c r="B28877" s="2" t="s">
        <v>295</v>
      </c>
      <c r="C28877" s="429">
        <v>10.106754</v>
      </c>
      <c r="D28877" s="429">
        <v>8.5929999999999999E-3</v>
      </c>
      <c r="E28877" s="429">
        <v>10.098161000000001</v>
      </c>
      <c r="F28877" s="429">
        <v>28.201630999999992</v>
      </c>
    </row>
    <row r="28878" spans="1:6" x14ac:dyDescent="0.3">
      <c r="A28878" s="336">
        <v>96075</v>
      </c>
      <c r="B28878" s="2" t="s">
        <v>295</v>
      </c>
      <c r="C28878" s="429">
        <v>8.732037</v>
      </c>
      <c r="D28878" s="429">
        <v>1.7153000000000002E-2</v>
      </c>
      <c r="E28878" s="429">
        <v>8.7148839999999996</v>
      </c>
      <c r="F28878" s="429">
        <v>12.462760000000017</v>
      </c>
    </row>
    <row r="28879" spans="1:6" x14ac:dyDescent="0.3">
      <c r="A28879" s="336">
        <v>96076</v>
      </c>
      <c r="B28879" s="2" t="s">
        <v>295</v>
      </c>
      <c r="C28879" s="429">
        <v>6.9826240000000004</v>
      </c>
      <c r="D28879" s="429">
        <v>1.7603000000000001E-2</v>
      </c>
      <c r="E28879" s="429">
        <v>6.9650210000000001</v>
      </c>
      <c r="F28879" s="429">
        <v>2.4824389999999923</v>
      </c>
    </row>
    <row r="28880" spans="1:6" x14ac:dyDescent="0.3">
      <c r="A28880" s="336">
        <v>96080</v>
      </c>
      <c r="B28880" s="2" t="s">
        <v>295</v>
      </c>
      <c r="C28880" s="429">
        <v>8.9497400000000003</v>
      </c>
      <c r="D28880" s="429">
        <v>5.2389999999999997E-3</v>
      </c>
      <c r="E28880" s="429">
        <v>8.9445010000000007</v>
      </c>
      <c r="F28880" s="429">
        <v>23.902564999999996</v>
      </c>
    </row>
    <row r="28881" spans="1:6" x14ac:dyDescent="0.3">
      <c r="A28881" s="336">
        <v>96085</v>
      </c>
      <c r="B28881" s="2" t="s">
        <v>295</v>
      </c>
      <c r="C28881" s="429">
        <v>7.1836260000000003</v>
      </c>
      <c r="D28881" s="429">
        <v>0.13917599999999999</v>
      </c>
      <c r="E28881" s="429">
        <v>7.0444500000000003</v>
      </c>
      <c r="F28881" s="429">
        <v>12.448931999999992</v>
      </c>
    </row>
    <row r="28882" spans="1:6" x14ac:dyDescent="0.3">
      <c r="A28882" s="336">
        <v>96086</v>
      </c>
      <c r="B28882" s="2" t="s">
        <v>295</v>
      </c>
      <c r="C28882" s="429">
        <v>6.7907780000000004</v>
      </c>
      <c r="D28882" s="429">
        <v>0.13650799999999999</v>
      </c>
      <c r="E28882" s="429">
        <v>6.6542700000000004</v>
      </c>
      <c r="F28882" s="429">
        <v>5.5755610000000004</v>
      </c>
    </row>
    <row r="28883" spans="1:6" x14ac:dyDescent="0.3">
      <c r="A28883" s="336">
        <v>96087</v>
      </c>
      <c r="B28883" s="2" t="s">
        <v>295</v>
      </c>
      <c r="C28883" s="429">
        <v>9.2024249999999999</v>
      </c>
      <c r="D28883" s="429">
        <v>1.2989000000000001E-2</v>
      </c>
      <c r="E28883" s="429">
        <v>9.1894360000000006</v>
      </c>
      <c r="F28883" s="429">
        <v>19.867874000000008</v>
      </c>
    </row>
    <row r="28884" spans="1:6" x14ac:dyDescent="0.3">
      <c r="A28884" s="336">
        <v>96088</v>
      </c>
      <c r="B28884" s="2" t="s">
        <v>295</v>
      </c>
      <c r="C28884" s="429">
        <v>8.6560170000000003</v>
      </c>
      <c r="D28884" s="429">
        <v>2.5866E-2</v>
      </c>
      <c r="E28884" s="429">
        <v>8.6301509999999997</v>
      </c>
      <c r="F28884" s="429">
        <v>14.615258000000011</v>
      </c>
    </row>
    <row r="28885" spans="1:6" x14ac:dyDescent="0.3">
      <c r="A28885" s="336">
        <v>96091</v>
      </c>
      <c r="B28885" s="2" t="s">
        <v>295</v>
      </c>
      <c r="C28885" s="429">
        <v>6.9627540000000003</v>
      </c>
      <c r="D28885" s="429">
        <v>7.3538000000000006E-2</v>
      </c>
      <c r="E28885" s="429">
        <v>6.8892160000000002</v>
      </c>
      <c r="F28885" s="429">
        <v>4.0517710000000093</v>
      </c>
    </row>
    <row r="28886" spans="1:6" x14ac:dyDescent="0.3">
      <c r="A28886" s="336">
        <v>96093</v>
      </c>
      <c r="B28886" s="2" t="s">
        <v>295</v>
      </c>
      <c r="C28886" s="429">
        <v>7.3289679999999997</v>
      </c>
      <c r="D28886" s="429">
        <v>3.1766000000000003E-2</v>
      </c>
      <c r="E28886" s="429">
        <v>7.2972019999999995</v>
      </c>
      <c r="F28886" s="429">
        <v>6.5300189999999887</v>
      </c>
    </row>
    <row r="28887" spans="1:6" x14ac:dyDescent="0.3">
      <c r="A28887" s="336">
        <v>96094</v>
      </c>
      <c r="B28887" s="2" t="s">
        <v>295</v>
      </c>
      <c r="C28887" s="429">
        <v>7.43126</v>
      </c>
      <c r="D28887" s="429">
        <v>0.105139</v>
      </c>
      <c r="E28887" s="429">
        <v>7.3261209999999997</v>
      </c>
      <c r="F28887" s="429">
        <v>12.591507999999994</v>
      </c>
    </row>
    <row r="28888" spans="1:6" x14ac:dyDescent="0.3">
      <c r="A28888" s="336">
        <v>96096</v>
      </c>
      <c r="B28888" s="2" t="s">
        <v>295</v>
      </c>
      <c r="C28888" s="429">
        <v>8.6275499999999994</v>
      </c>
      <c r="D28888" s="429">
        <v>3.0851E-2</v>
      </c>
      <c r="E28888" s="429">
        <v>8.5966989999999992</v>
      </c>
      <c r="F28888" s="429">
        <v>14.100987000000003</v>
      </c>
    </row>
    <row r="28889" spans="1:6" x14ac:dyDescent="0.3">
      <c r="A28889" s="336">
        <v>96097</v>
      </c>
      <c r="B28889" s="2" t="s">
        <v>295</v>
      </c>
      <c r="C28889" s="429">
        <v>7.6954890000000002</v>
      </c>
      <c r="D28889" s="429">
        <v>0.14385300000000001</v>
      </c>
      <c r="E28889" s="429">
        <v>7.5516360000000002</v>
      </c>
      <c r="F28889" s="429">
        <v>20.424597000000002</v>
      </c>
    </row>
    <row r="28890" spans="1:6" x14ac:dyDescent="0.3">
      <c r="A28890" s="336">
        <v>96101</v>
      </c>
      <c r="B28890" s="2" t="s">
        <v>295</v>
      </c>
      <c r="C28890" s="429">
        <v>8.4035869999999999</v>
      </c>
      <c r="D28890" s="429">
        <v>0.175343</v>
      </c>
      <c r="E28890" s="429">
        <v>8.2282440000000001</v>
      </c>
      <c r="F28890" s="429">
        <v>32.879085000000003</v>
      </c>
    </row>
    <row r="28891" spans="1:6" x14ac:dyDescent="0.3">
      <c r="A28891" s="336">
        <v>96103</v>
      </c>
      <c r="B28891" s="2" t="s">
        <v>295</v>
      </c>
      <c r="C28891" s="429">
        <v>7.739814</v>
      </c>
      <c r="D28891" s="429">
        <v>5.6052999999999999E-2</v>
      </c>
      <c r="E28891" s="429">
        <v>7.6837609999999996</v>
      </c>
      <c r="F28891" s="429">
        <v>13.186170000000011</v>
      </c>
    </row>
    <row r="28892" spans="1:6" x14ac:dyDescent="0.3">
      <c r="A28892" s="336">
        <v>96104</v>
      </c>
      <c r="B28892" s="2" t="s">
        <v>295</v>
      </c>
      <c r="C28892" s="429">
        <v>8.4003049999999995</v>
      </c>
      <c r="D28892" s="429">
        <v>0.19647500000000001</v>
      </c>
      <c r="E28892" s="429">
        <v>8.20383</v>
      </c>
      <c r="F28892" s="429">
        <v>34.946888000000001</v>
      </c>
    </row>
    <row r="28893" spans="1:6" x14ac:dyDescent="0.3">
      <c r="A28893" s="336">
        <v>96105</v>
      </c>
      <c r="B28893" s="2" t="s">
        <v>295</v>
      </c>
      <c r="C28893" s="429">
        <v>8.2908740000000005</v>
      </c>
      <c r="D28893" s="429">
        <v>0.115982</v>
      </c>
      <c r="E28893" s="429">
        <v>8.1748919999999998</v>
      </c>
      <c r="F28893" s="429">
        <v>33.261345000000006</v>
      </c>
    </row>
    <row r="28894" spans="1:6" x14ac:dyDescent="0.3">
      <c r="A28894" s="336">
        <v>96106</v>
      </c>
      <c r="B28894" s="2" t="s">
        <v>295</v>
      </c>
      <c r="C28894" s="429">
        <v>7.9788649999999999</v>
      </c>
      <c r="D28894" s="429">
        <v>6.8403000000000005E-2</v>
      </c>
      <c r="E28894" s="429">
        <v>7.9104619999999999</v>
      </c>
      <c r="F28894" s="429">
        <v>19.868673000000008</v>
      </c>
    </row>
    <row r="28895" spans="1:6" x14ac:dyDescent="0.3">
      <c r="A28895" s="336">
        <v>96107</v>
      </c>
      <c r="B28895" s="2" t="s">
        <v>295</v>
      </c>
      <c r="C28895" s="429">
        <v>7.254969</v>
      </c>
      <c r="D28895" s="429">
        <v>0.178063</v>
      </c>
      <c r="E28895" s="429">
        <v>7.0769060000000001</v>
      </c>
      <c r="F28895" s="429">
        <v>20.886635999999992</v>
      </c>
    </row>
    <row r="28896" spans="1:6" x14ac:dyDescent="0.3">
      <c r="A28896" s="336">
        <v>96108</v>
      </c>
      <c r="B28896" s="2" t="s">
        <v>295</v>
      </c>
      <c r="C28896" s="429">
        <v>8.1177510000000002</v>
      </c>
      <c r="D28896" s="429">
        <v>0.18867200000000001</v>
      </c>
      <c r="E28896" s="429">
        <v>7.9290789999999998</v>
      </c>
      <c r="F28896" s="429">
        <v>28.800938999999996</v>
      </c>
    </row>
    <row r="28897" spans="1:6" x14ac:dyDescent="0.3">
      <c r="A28897" s="336">
        <v>96109</v>
      </c>
      <c r="B28897" s="2" t="s">
        <v>295</v>
      </c>
      <c r="C28897" s="429">
        <v>8.6596100000000007</v>
      </c>
      <c r="D28897" s="429">
        <v>0.12826799999999999</v>
      </c>
      <c r="E28897" s="429">
        <v>8.5313420000000004</v>
      </c>
      <c r="F28897" s="429">
        <v>39.824702000000002</v>
      </c>
    </row>
    <row r="28898" spans="1:6" x14ac:dyDescent="0.3">
      <c r="A28898" s="336">
        <v>96111</v>
      </c>
      <c r="B28898" s="2" t="s">
        <v>295</v>
      </c>
      <c r="C28898" s="429">
        <v>7.6515459999999997</v>
      </c>
      <c r="D28898" s="429">
        <v>0.11771</v>
      </c>
      <c r="E28898" s="429">
        <v>7.533836</v>
      </c>
      <c r="F28898" s="429">
        <v>25.920658000000007</v>
      </c>
    </row>
    <row r="28899" spans="1:6" x14ac:dyDescent="0.3">
      <c r="A28899" s="336">
        <v>96112</v>
      </c>
      <c r="B28899" s="2" t="s">
        <v>295</v>
      </c>
      <c r="C28899" s="429">
        <v>8.1424289999999999</v>
      </c>
      <c r="D28899" s="429">
        <v>0.232016</v>
      </c>
      <c r="E28899" s="429">
        <v>7.9104130000000001</v>
      </c>
      <c r="F28899" s="429">
        <v>31.508949999999999</v>
      </c>
    </row>
    <row r="28900" spans="1:6" x14ac:dyDescent="0.3">
      <c r="A28900" s="336">
        <v>96113</v>
      </c>
      <c r="B28900" s="2" t="s">
        <v>295</v>
      </c>
      <c r="C28900" s="429">
        <v>9.1299630000000001</v>
      </c>
      <c r="D28900" s="429">
        <v>0.122575</v>
      </c>
      <c r="E28900" s="429">
        <v>9.0073880000000006</v>
      </c>
      <c r="F28900" s="429">
        <v>44.728972999999996</v>
      </c>
    </row>
    <row r="28901" spans="1:6" x14ac:dyDescent="0.3">
      <c r="A28901" s="336">
        <v>96114</v>
      </c>
      <c r="B28901" s="2" t="s">
        <v>295</v>
      </c>
      <c r="C28901" s="429">
        <v>8.1352379999999993</v>
      </c>
      <c r="D28901" s="429">
        <v>9.8871000000000001E-2</v>
      </c>
      <c r="E28901" s="429">
        <v>8.0363669999999985</v>
      </c>
      <c r="F28901" s="429">
        <v>27.785628999999986</v>
      </c>
    </row>
    <row r="28902" spans="1:6" x14ac:dyDescent="0.3">
      <c r="A28902" s="336">
        <v>96115</v>
      </c>
      <c r="B28902" s="2" t="s">
        <v>295</v>
      </c>
      <c r="C28902" s="429">
        <v>8.4278560000000002</v>
      </c>
      <c r="D28902" s="429">
        <v>0.19819899999999999</v>
      </c>
      <c r="E28902" s="429">
        <v>8.2296569999999996</v>
      </c>
      <c r="F28902" s="429">
        <v>34.698511999999994</v>
      </c>
    </row>
    <row r="28903" spans="1:6" x14ac:dyDescent="0.3">
      <c r="A28903" s="336">
        <v>96116</v>
      </c>
      <c r="B28903" s="2" t="s">
        <v>295</v>
      </c>
      <c r="C28903" s="429">
        <v>8.2222810000000006</v>
      </c>
      <c r="D28903" s="429">
        <v>0.17805799999999999</v>
      </c>
      <c r="E28903" s="429">
        <v>8.0442230000000006</v>
      </c>
      <c r="F28903" s="429">
        <v>30.965437000000009</v>
      </c>
    </row>
    <row r="28904" spans="1:6" x14ac:dyDescent="0.3">
      <c r="A28904" s="336">
        <v>96117</v>
      </c>
      <c r="B28904" s="2" t="s">
        <v>295</v>
      </c>
      <c r="C28904" s="429">
        <v>8.9496230000000008</v>
      </c>
      <c r="D28904" s="429">
        <v>0.117879</v>
      </c>
      <c r="E28904" s="429">
        <v>8.8317440000000005</v>
      </c>
      <c r="F28904" s="429">
        <v>42.287517000000001</v>
      </c>
    </row>
    <row r="28905" spans="1:6" x14ac:dyDescent="0.3">
      <c r="A28905" s="336">
        <v>96118</v>
      </c>
      <c r="B28905" s="2" t="s">
        <v>295</v>
      </c>
      <c r="C28905" s="429">
        <v>8.1386479999999999</v>
      </c>
      <c r="D28905" s="429">
        <v>0.114104</v>
      </c>
      <c r="E28905" s="429">
        <v>8.0245440000000006</v>
      </c>
      <c r="F28905" s="429">
        <v>31.023817000000001</v>
      </c>
    </row>
    <row r="28906" spans="1:6" x14ac:dyDescent="0.3">
      <c r="A28906" s="336">
        <v>96119</v>
      </c>
      <c r="B28906" s="2" t="s">
        <v>295</v>
      </c>
      <c r="C28906" s="429">
        <v>8.1080319999999997</v>
      </c>
      <c r="D28906" s="429">
        <v>0.17521300000000001</v>
      </c>
      <c r="E28906" s="429">
        <v>7.9328189999999994</v>
      </c>
      <c r="F28906" s="429">
        <v>30.255567000000003</v>
      </c>
    </row>
    <row r="28907" spans="1:6" x14ac:dyDescent="0.3">
      <c r="A28907" s="336">
        <v>96120</v>
      </c>
      <c r="B28907" s="2" t="s">
        <v>295</v>
      </c>
      <c r="C28907" s="429">
        <v>7.3975200000000001</v>
      </c>
      <c r="D28907" s="429">
        <v>9.2027999999999999E-2</v>
      </c>
      <c r="E28907" s="429">
        <v>7.3054920000000001</v>
      </c>
      <c r="F28907" s="429">
        <v>19.219677000000001</v>
      </c>
    </row>
    <row r="28908" spans="1:6" x14ac:dyDescent="0.3">
      <c r="A28908" s="336">
        <v>96121</v>
      </c>
      <c r="B28908" s="2" t="s">
        <v>295</v>
      </c>
      <c r="C28908" s="429">
        <v>8.5733979999999992</v>
      </c>
      <c r="D28908" s="429">
        <v>0.10864799999999999</v>
      </c>
      <c r="E28908" s="429">
        <v>8.4647499999999987</v>
      </c>
      <c r="F28908" s="429">
        <v>36.187227</v>
      </c>
    </row>
    <row r="28909" spans="1:6" x14ac:dyDescent="0.3">
      <c r="A28909" s="336">
        <v>96122</v>
      </c>
      <c r="B28909" s="2" t="s">
        <v>295</v>
      </c>
      <c r="C28909" s="429">
        <v>8.0066810000000004</v>
      </c>
      <c r="D28909" s="429">
        <v>0.105438</v>
      </c>
      <c r="E28909" s="429">
        <v>7.901243</v>
      </c>
      <c r="F28909" s="429">
        <v>26.958506000000003</v>
      </c>
    </row>
    <row r="28910" spans="1:6" x14ac:dyDescent="0.3">
      <c r="A28910" s="336">
        <v>96123</v>
      </c>
      <c r="B28910" s="2" t="s">
        <v>295</v>
      </c>
      <c r="C28910" s="429">
        <v>8.1760730000000006</v>
      </c>
      <c r="D28910" s="429">
        <v>0.19824600000000001</v>
      </c>
      <c r="E28910" s="429">
        <v>7.9778270000000004</v>
      </c>
      <c r="F28910" s="429">
        <v>33.583373999999999</v>
      </c>
    </row>
    <row r="28911" spans="1:6" x14ac:dyDescent="0.3">
      <c r="A28911" s="336">
        <v>96124</v>
      </c>
      <c r="B28911" s="2" t="s">
        <v>295</v>
      </c>
      <c r="C28911" s="429">
        <v>7.5280230000000001</v>
      </c>
      <c r="D28911" s="429">
        <v>6.7421999999999996E-2</v>
      </c>
      <c r="E28911" s="429">
        <v>7.4606010000000005</v>
      </c>
      <c r="F28911" s="429">
        <v>12.636600999999999</v>
      </c>
    </row>
    <row r="28912" spans="1:6" x14ac:dyDescent="0.3">
      <c r="A28912" s="336">
        <v>96125</v>
      </c>
      <c r="B28912" s="2" t="s">
        <v>295</v>
      </c>
      <c r="C28912" s="429">
        <v>7.6724040000000002</v>
      </c>
      <c r="D28912" s="429">
        <v>3.8713999999999998E-2</v>
      </c>
      <c r="E28912" s="429">
        <v>7.6336900000000005</v>
      </c>
      <c r="F28912" s="429">
        <v>5.3170730000000148</v>
      </c>
    </row>
    <row r="28913" spans="1:6" x14ac:dyDescent="0.3">
      <c r="A28913" s="336">
        <v>96126</v>
      </c>
      <c r="B28913" s="2" t="s">
        <v>295</v>
      </c>
      <c r="C28913" s="429">
        <v>7.7120490000000004</v>
      </c>
      <c r="D28913" s="429">
        <v>0.106947</v>
      </c>
      <c r="E28913" s="429">
        <v>7.6051020000000005</v>
      </c>
      <c r="F28913" s="429">
        <v>23.486861999999991</v>
      </c>
    </row>
    <row r="28914" spans="1:6" x14ac:dyDescent="0.3">
      <c r="A28914" s="336">
        <v>96128</v>
      </c>
      <c r="B28914" s="2" t="s">
        <v>295</v>
      </c>
      <c r="C28914" s="429">
        <v>8.9994080000000007</v>
      </c>
      <c r="D28914" s="429">
        <v>0.108018</v>
      </c>
      <c r="E28914" s="429">
        <v>8.8913900000000012</v>
      </c>
      <c r="F28914" s="429">
        <v>42.296023000000005</v>
      </c>
    </row>
    <row r="28915" spans="1:6" x14ac:dyDescent="0.3">
      <c r="A28915" s="336">
        <v>96130</v>
      </c>
      <c r="B28915" s="2" t="s">
        <v>295</v>
      </c>
      <c r="C28915" s="429">
        <v>8.2133730000000007</v>
      </c>
      <c r="D28915" s="429">
        <v>0.121306</v>
      </c>
      <c r="E28915" s="429">
        <v>8.0920670000000001</v>
      </c>
      <c r="F28915" s="429">
        <v>30.399864999999998</v>
      </c>
    </row>
    <row r="28916" spans="1:6" x14ac:dyDescent="0.3">
      <c r="A28916" s="336">
        <v>96132</v>
      </c>
      <c r="B28916" s="2" t="s">
        <v>295</v>
      </c>
      <c r="C28916" s="429">
        <v>8.1151129999999991</v>
      </c>
      <c r="D28916" s="429">
        <v>0.16039400000000001</v>
      </c>
      <c r="E28916" s="429">
        <v>7.954718999999999</v>
      </c>
      <c r="F28916" s="429">
        <v>30.285695999999994</v>
      </c>
    </row>
    <row r="28917" spans="1:6" x14ac:dyDescent="0.3">
      <c r="A28917" s="336">
        <v>96133</v>
      </c>
      <c r="B28917" s="2" t="s">
        <v>295</v>
      </c>
      <c r="C28917" s="429">
        <v>7.94109</v>
      </c>
      <c r="D28917" s="429">
        <v>0.12975700000000001</v>
      </c>
      <c r="E28917" s="429">
        <v>7.8113330000000003</v>
      </c>
      <c r="F28917" s="429">
        <v>27.747807999999996</v>
      </c>
    </row>
    <row r="28918" spans="1:6" x14ac:dyDescent="0.3">
      <c r="A28918" s="336">
        <v>96134</v>
      </c>
      <c r="B28918" s="2" t="s">
        <v>295</v>
      </c>
      <c r="C28918" s="429">
        <v>7.8599050000000004</v>
      </c>
      <c r="D28918" s="429">
        <v>0.15454000000000001</v>
      </c>
      <c r="E28918" s="429">
        <v>7.7053650000000005</v>
      </c>
      <c r="F28918" s="429">
        <v>22.613780999999996</v>
      </c>
    </row>
    <row r="28919" spans="1:6" x14ac:dyDescent="0.3">
      <c r="A28919" s="336">
        <v>96135</v>
      </c>
      <c r="B28919" s="2" t="s">
        <v>295</v>
      </c>
      <c r="C28919" s="429">
        <v>8.3789090000000002</v>
      </c>
      <c r="D28919" s="429">
        <v>0.10419</v>
      </c>
      <c r="E28919" s="429">
        <v>8.274719000000001</v>
      </c>
      <c r="F28919" s="429">
        <v>33.458349999999989</v>
      </c>
    </row>
    <row r="28920" spans="1:6" x14ac:dyDescent="0.3">
      <c r="A28920" s="336">
        <v>96136</v>
      </c>
      <c r="B28920" s="2" t="s">
        <v>295</v>
      </c>
      <c r="C28920" s="429">
        <v>9.0679599999999994</v>
      </c>
      <c r="D28920" s="429">
        <v>0.117211</v>
      </c>
      <c r="E28920" s="429">
        <v>8.9507490000000001</v>
      </c>
      <c r="F28920" s="429">
        <v>43.606741999999997</v>
      </c>
    </row>
    <row r="28921" spans="1:6" x14ac:dyDescent="0.3">
      <c r="A28921" s="336">
        <v>96137</v>
      </c>
      <c r="B28921" s="2" t="s">
        <v>295</v>
      </c>
      <c r="C28921" s="429">
        <v>7.983771</v>
      </c>
      <c r="D28921" s="429">
        <v>5.8472999999999997E-2</v>
      </c>
      <c r="E28921" s="429">
        <v>7.9252979999999997</v>
      </c>
      <c r="F28921" s="429">
        <v>17.617074000000009</v>
      </c>
    </row>
    <row r="28922" spans="1:6" x14ac:dyDescent="0.3">
      <c r="A28922" s="336">
        <v>96140</v>
      </c>
      <c r="B28922" s="2" t="s">
        <v>295</v>
      </c>
      <c r="C28922" s="429">
        <v>7.341958</v>
      </c>
      <c r="D28922" s="429">
        <v>9.3391000000000002E-2</v>
      </c>
      <c r="E28922" s="429">
        <v>7.2485669999999995</v>
      </c>
      <c r="F28922" s="429">
        <v>20.080783999999998</v>
      </c>
    </row>
    <row r="28923" spans="1:6" x14ac:dyDescent="0.3">
      <c r="A28923" s="336">
        <v>96141</v>
      </c>
      <c r="B28923" s="2" t="s">
        <v>295</v>
      </c>
      <c r="C28923" s="429">
        <v>7.1660120000000003</v>
      </c>
      <c r="D28923" s="429">
        <v>5.9352000000000002E-2</v>
      </c>
      <c r="E28923" s="429">
        <v>7.1066600000000006</v>
      </c>
      <c r="F28923" s="429">
        <v>12.809993000000006</v>
      </c>
    </row>
    <row r="28924" spans="1:6" x14ac:dyDescent="0.3">
      <c r="A28924" s="336">
        <v>96142</v>
      </c>
      <c r="B28924" s="2" t="s">
        <v>295</v>
      </c>
      <c r="C28924" s="429">
        <v>7.2839859999999996</v>
      </c>
      <c r="D28924" s="429">
        <v>6.3177999999999998E-2</v>
      </c>
      <c r="E28924" s="429">
        <v>7.2208079999999999</v>
      </c>
      <c r="F28924" s="429">
        <v>15.839417999999995</v>
      </c>
    </row>
    <row r="28925" spans="1:6" x14ac:dyDescent="0.3">
      <c r="A28925" s="336">
        <v>96143</v>
      </c>
      <c r="B28925" s="2" t="s">
        <v>295</v>
      </c>
      <c r="C28925" s="429">
        <v>7.3980259999999998</v>
      </c>
      <c r="D28925" s="429">
        <v>0.111847</v>
      </c>
      <c r="E28925" s="429">
        <v>7.2861789999999997</v>
      </c>
      <c r="F28925" s="429">
        <v>22.259808</v>
      </c>
    </row>
    <row r="28926" spans="1:6" x14ac:dyDescent="0.3">
      <c r="A28926" s="336">
        <v>96145</v>
      </c>
      <c r="B28926" s="2" t="s">
        <v>295</v>
      </c>
      <c r="C28926" s="429">
        <v>7.2051749999999997</v>
      </c>
      <c r="D28926" s="429">
        <v>6.9213999999999998E-2</v>
      </c>
      <c r="E28926" s="429">
        <v>7.135961</v>
      </c>
      <c r="F28926" s="429">
        <v>13.946324000000008</v>
      </c>
    </row>
    <row r="28927" spans="1:6" x14ac:dyDescent="0.3">
      <c r="A28927" s="336">
        <v>96146</v>
      </c>
      <c r="B28927" s="2" t="s">
        <v>295</v>
      </c>
      <c r="C28927" s="429">
        <v>7.1670689999999997</v>
      </c>
      <c r="D28927" s="429">
        <v>7.2704000000000005E-2</v>
      </c>
      <c r="E28927" s="429">
        <v>7.0943649999999998</v>
      </c>
      <c r="F28927" s="429">
        <v>13.910703000000009</v>
      </c>
    </row>
    <row r="28928" spans="1:6" x14ac:dyDescent="0.3">
      <c r="A28928" s="336">
        <v>96148</v>
      </c>
      <c r="B28928" s="2" t="s">
        <v>295</v>
      </c>
      <c r="C28928" s="429">
        <v>7.3568300000000004</v>
      </c>
      <c r="D28928" s="429">
        <v>0.103889</v>
      </c>
      <c r="E28928" s="429">
        <v>7.2529410000000007</v>
      </c>
      <c r="F28928" s="429">
        <v>21.349555000000009</v>
      </c>
    </row>
    <row r="28929" spans="1:6" x14ac:dyDescent="0.3">
      <c r="A28929" s="336">
        <v>96150</v>
      </c>
      <c r="B28929" s="2" t="s">
        <v>295</v>
      </c>
      <c r="C28929" s="429">
        <v>7.1490590000000003</v>
      </c>
      <c r="D28929" s="429">
        <v>7.6933000000000001E-2</v>
      </c>
      <c r="E28929" s="429">
        <v>7.0721259999999999</v>
      </c>
      <c r="F28929" s="429">
        <v>15.234097000000002</v>
      </c>
    </row>
    <row r="28930" spans="1:6" x14ac:dyDescent="0.3">
      <c r="A28930" s="336">
        <v>96161</v>
      </c>
      <c r="B28930" s="2" t="s">
        <v>295</v>
      </c>
      <c r="C28930" s="429">
        <v>7.36313</v>
      </c>
      <c r="D28930" s="429">
        <v>8.9743000000000003E-2</v>
      </c>
      <c r="E28930" s="429">
        <v>7.2733869999999996</v>
      </c>
      <c r="F28930" s="429">
        <v>17.996858999999997</v>
      </c>
    </row>
    <row r="28931" spans="1:6" x14ac:dyDescent="0.3">
      <c r="A28931" s="336">
        <v>96162</v>
      </c>
      <c r="B28931" s="2" t="s">
        <v>295</v>
      </c>
      <c r="C28931" s="429">
        <v>7.1818900000000001</v>
      </c>
      <c r="D28931" s="429">
        <v>7.1795999999999999E-2</v>
      </c>
      <c r="E28931" s="429">
        <v>7.1100940000000001</v>
      </c>
      <c r="F28931" s="429">
        <v>10.783844999999999</v>
      </c>
    </row>
    <row r="28932" spans="1:6" x14ac:dyDescent="0.3">
      <c r="A28932" s="336">
        <v>96701</v>
      </c>
      <c r="B28932" s="2" t="s">
        <v>293</v>
      </c>
      <c r="C28932" s="429">
        <v>7.440455</v>
      </c>
      <c r="D28932" s="429">
        <v>5.8659840000000001</v>
      </c>
      <c r="E28932" s="429">
        <v>1.574471</v>
      </c>
      <c r="F28932" s="429">
        <v>-25.483951000000019</v>
      </c>
    </row>
    <row r="28933" spans="1:6" x14ac:dyDescent="0.3">
      <c r="A28933" s="336">
        <v>96705</v>
      </c>
      <c r="B28933" s="2" t="s">
        <v>293</v>
      </c>
      <c r="C28933" s="429">
        <v>6.4242590000000002</v>
      </c>
      <c r="D28933" s="429">
        <v>5.3412300000000004</v>
      </c>
      <c r="E28933" s="429">
        <v>1.0830289999999998</v>
      </c>
      <c r="F28933" s="429">
        <v>-33.092511999999999</v>
      </c>
    </row>
    <row r="28934" spans="1:6" x14ac:dyDescent="0.3">
      <c r="A28934" s="336">
        <v>96706</v>
      </c>
      <c r="B28934" s="2" t="s">
        <v>293</v>
      </c>
      <c r="C28934" s="429">
        <v>7.3245930000000001</v>
      </c>
      <c r="D28934" s="429">
        <v>2.539679</v>
      </c>
      <c r="E28934" s="429">
        <v>4.7849140000000006</v>
      </c>
      <c r="F28934" s="429">
        <v>23.329626999999995</v>
      </c>
    </row>
    <row r="28935" spans="1:6" x14ac:dyDescent="0.3">
      <c r="A28935" s="336">
        <v>96707</v>
      </c>
      <c r="B28935" s="2" t="s">
        <v>293</v>
      </c>
      <c r="C28935" s="429">
        <v>7.3086589999999996</v>
      </c>
      <c r="D28935" s="429">
        <v>2.0873520000000001</v>
      </c>
      <c r="E28935" s="429">
        <v>5.2213069999999995</v>
      </c>
      <c r="F28935" s="429">
        <v>29.923335999999999</v>
      </c>
    </row>
    <row r="28936" spans="1:6" x14ac:dyDescent="0.3">
      <c r="A28936" s="336">
        <v>96708</v>
      </c>
      <c r="B28936" s="2" t="s">
        <v>293</v>
      </c>
      <c r="C28936" s="429">
        <v>6.1456780000000002</v>
      </c>
      <c r="D28936" s="429">
        <v>4.2250750000000004</v>
      </c>
      <c r="E28936" s="429">
        <v>1.9206029999999998</v>
      </c>
      <c r="F28936" s="429">
        <v>-28.290834000000004</v>
      </c>
    </row>
    <row r="28937" spans="1:6" x14ac:dyDescent="0.3">
      <c r="A28937" s="336">
        <v>96712</v>
      </c>
      <c r="B28937" s="2" t="s">
        <v>293</v>
      </c>
      <c r="C28937" s="429">
        <v>7.2805689999999998</v>
      </c>
      <c r="D28937" s="429">
        <v>3.2295959999999999</v>
      </c>
      <c r="E28937" s="429">
        <v>4.0509729999999999</v>
      </c>
      <c r="F28937" s="429">
        <v>9.330307999999981</v>
      </c>
    </row>
    <row r="28938" spans="1:6" x14ac:dyDescent="0.3">
      <c r="A28938" s="336">
        <v>96713</v>
      </c>
      <c r="B28938" s="2" t="s">
        <v>293</v>
      </c>
      <c r="C28938" s="429">
        <v>5.4672590000000003</v>
      </c>
      <c r="D28938" s="429">
        <v>7.6187209999999999</v>
      </c>
      <c r="E28938" s="429">
        <v>-2.1514619999999995</v>
      </c>
      <c r="F28938" s="429">
        <v>-87.269474999999986</v>
      </c>
    </row>
    <row r="28939" spans="1:6" x14ac:dyDescent="0.3">
      <c r="A28939" s="336">
        <v>96716</v>
      </c>
      <c r="B28939" s="2" t="s">
        <v>295</v>
      </c>
      <c r="C28939" s="429">
        <v>6.1010739999999997</v>
      </c>
      <c r="D28939" s="429">
        <v>11.815478000000001</v>
      </c>
      <c r="E28939" s="429">
        <v>-5.7144040000000009</v>
      </c>
      <c r="F28939" s="429">
        <v>-77.150081999999998</v>
      </c>
    </row>
    <row r="28940" spans="1:6" x14ac:dyDescent="0.3">
      <c r="A28940" s="336">
        <v>96717</v>
      </c>
      <c r="B28940" s="2" t="s">
        <v>293</v>
      </c>
      <c r="C28940" s="429">
        <v>7.1590410000000002</v>
      </c>
      <c r="D28940" s="429">
        <v>6.2648890000000002</v>
      </c>
      <c r="E28940" s="429">
        <v>0.89415200000000006</v>
      </c>
      <c r="F28940" s="429">
        <v>-30.801341999999977</v>
      </c>
    </row>
    <row r="28941" spans="1:6" x14ac:dyDescent="0.3">
      <c r="A28941" s="336">
        <v>96719</v>
      </c>
      <c r="B28941" s="2" t="s">
        <v>293</v>
      </c>
      <c r="C28941" s="429">
        <v>5.7583159999999998</v>
      </c>
      <c r="D28941" s="429">
        <v>2.4805389999999998</v>
      </c>
      <c r="E28941" s="429">
        <v>3.2777769999999999</v>
      </c>
      <c r="F28941" s="429">
        <v>2.0675340000000091</v>
      </c>
    </row>
    <row r="28942" spans="1:6" x14ac:dyDescent="0.3">
      <c r="A28942" s="336">
        <v>96722</v>
      </c>
      <c r="B28942" s="2" t="s">
        <v>295</v>
      </c>
      <c r="C28942" s="429">
        <v>6.2651440000000003</v>
      </c>
      <c r="D28942" s="429">
        <v>10.771910999999999</v>
      </c>
      <c r="E28942" s="429">
        <v>-4.5067669999999991</v>
      </c>
      <c r="F28942" s="429">
        <v>-67.902718999999991</v>
      </c>
    </row>
    <row r="28943" spans="1:6" x14ac:dyDescent="0.3">
      <c r="A28943" s="336">
        <v>96727</v>
      </c>
      <c r="B28943" s="2" t="s">
        <v>293</v>
      </c>
      <c r="C28943" s="429">
        <v>5.2586139999999997</v>
      </c>
      <c r="D28943" s="429">
        <v>2.676221</v>
      </c>
      <c r="E28943" s="429">
        <v>2.5823929999999997</v>
      </c>
      <c r="F28943" s="429">
        <v>-22.270982999999994</v>
      </c>
    </row>
    <row r="28944" spans="1:6" x14ac:dyDescent="0.3">
      <c r="A28944" s="336">
        <v>96729</v>
      </c>
      <c r="B28944" s="2" t="s">
        <v>293</v>
      </c>
      <c r="C28944" s="429">
        <v>7.1914199999999999</v>
      </c>
      <c r="D28944" s="429">
        <v>0.235064</v>
      </c>
      <c r="E28944" s="429">
        <v>6.9563559999999995</v>
      </c>
      <c r="F28944" s="429">
        <v>52.388423999999986</v>
      </c>
    </row>
    <row r="28945" spans="1:6" x14ac:dyDescent="0.3">
      <c r="A28945" s="336">
        <v>96730</v>
      </c>
      <c r="B28945" s="2" t="s">
        <v>293</v>
      </c>
      <c r="C28945" s="429">
        <v>7.1551280000000004</v>
      </c>
      <c r="D28945" s="429">
        <v>6.3166919999999998</v>
      </c>
      <c r="E28945" s="429">
        <v>0.83843600000000063</v>
      </c>
      <c r="F28945" s="429">
        <v>-31.484551000000025</v>
      </c>
    </row>
    <row r="28946" spans="1:6" x14ac:dyDescent="0.3">
      <c r="A28946" s="336">
        <v>96731</v>
      </c>
      <c r="B28946" s="2" t="s">
        <v>293</v>
      </c>
      <c r="C28946" s="429">
        <v>7.1637839999999997</v>
      </c>
      <c r="D28946" s="429">
        <v>6.0849970000000004</v>
      </c>
      <c r="E28946" s="429">
        <v>1.0787869999999993</v>
      </c>
      <c r="F28946" s="429">
        <v>-28.435319000000035</v>
      </c>
    </row>
    <row r="28947" spans="1:6" x14ac:dyDescent="0.3">
      <c r="A28947" s="336">
        <v>96732</v>
      </c>
      <c r="B28947" s="2" t="s">
        <v>293</v>
      </c>
      <c r="C28947" s="429">
        <v>7.0642839999999998</v>
      </c>
      <c r="D28947" s="429">
        <v>0.43432199999999999</v>
      </c>
      <c r="E28947" s="429">
        <v>6.6299619999999999</v>
      </c>
      <c r="F28947" s="429">
        <v>42.553207</v>
      </c>
    </row>
    <row r="28948" spans="1:6" x14ac:dyDescent="0.3">
      <c r="A28948" s="336">
        <v>96734</v>
      </c>
      <c r="B28948" s="2" t="s">
        <v>293</v>
      </c>
      <c r="C28948" s="429">
        <v>7.5609169999999999</v>
      </c>
      <c r="D28948" s="429">
        <v>4.3744680000000002</v>
      </c>
      <c r="E28948" s="429">
        <v>3.1864489999999996</v>
      </c>
      <c r="F28948" s="429">
        <v>-2.8996819999999985</v>
      </c>
    </row>
    <row r="28949" spans="1:6" x14ac:dyDescent="0.3">
      <c r="A28949" s="336">
        <v>96741</v>
      </c>
      <c r="B28949" s="2" t="s">
        <v>293</v>
      </c>
      <c r="C28949" s="429">
        <v>6.3264310000000004</v>
      </c>
      <c r="D28949" s="429">
        <v>5.715751</v>
      </c>
      <c r="E28949" s="429">
        <v>0.61068000000000033</v>
      </c>
      <c r="F28949" s="429">
        <v>-39.557176000000013</v>
      </c>
    </row>
    <row r="28950" spans="1:6" x14ac:dyDescent="0.3">
      <c r="A28950" s="336">
        <v>96742</v>
      </c>
      <c r="B28950" s="2" t="s">
        <v>293</v>
      </c>
      <c r="C28950" s="429">
        <v>6.4458289999999998</v>
      </c>
      <c r="D28950" s="429">
        <v>2.1027550000000002</v>
      </c>
      <c r="E28950" s="429">
        <v>4.3430739999999997</v>
      </c>
      <c r="F28950" s="429">
        <v>12.727121000000004</v>
      </c>
    </row>
    <row r="28951" spans="1:6" x14ac:dyDescent="0.3">
      <c r="A28951" s="336">
        <v>96743</v>
      </c>
      <c r="B28951" s="2" t="s">
        <v>293</v>
      </c>
      <c r="C28951" s="429">
        <v>5.2543369999999996</v>
      </c>
      <c r="D28951" s="429">
        <v>2.0600800000000001</v>
      </c>
      <c r="E28951" s="429">
        <v>3.1942569999999995</v>
      </c>
      <c r="F28951" s="429">
        <v>0.78787500000000676</v>
      </c>
    </row>
    <row r="28952" spans="1:6" x14ac:dyDescent="0.3">
      <c r="A28952" s="336">
        <v>96744</v>
      </c>
      <c r="B28952" s="2" t="s">
        <v>293</v>
      </c>
      <c r="C28952" s="429">
        <v>7.4546659999999996</v>
      </c>
      <c r="D28952" s="429">
        <v>5.2856430000000003</v>
      </c>
      <c r="E28952" s="429">
        <v>2.1690229999999993</v>
      </c>
      <c r="F28952" s="429">
        <v>-16.599926999999994</v>
      </c>
    </row>
    <row r="28953" spans="1:6" x14ac:dyDescent="0.3">
      <c r="A28953" s="336">
        <v>96746</v>
      </c>
      <c r="B28953" s="2" t="s">
        <v>295</v>
      </c>
      <c r="C28953" s="429">
        <v>6.3542959999999997</v>
      </c>
      <c r="D28953" s="429">
        <v>10.615397</v>
      </c>
      <c r="E28953" s="429">
        <v>-4.261101</v>
      </c>
      <c r="F28953" s="429">
        <v>-65.769235999999992</v>
      </c>
    </row>
    <row r="28954" spans="1:6" x14ac:dyDescent="0.3">
      <c r="A28954" s="336">
        <v>96747</v>
      </c>
      <c r="B28954" s="2" t="s">
        <v>293</v>
      </c>
      <c r="C28954" s="429">
        <v>6.4259019999999998</v>
      </c>
      <c r="D28954" s="429">
        <v>5.3594879999999998</v>
      </c>
      <c r="E28954" s="429">
        <v>1.066414</v>
      </c>
      <c r="F28954" s="429">
        <v>-33.424184000000011</v>
      </c>
    </row>
    <row r="28955" spans="1:6" x14ac:dyDescent="0.3">
      <c r="A28955" s="336">
        <v>96748</v>
      </c>
      <c r="B28955" s="2" t="s">
        <v>293</v>
      </c>
      <c r="C28955" s="429">
        <v>6.6005690000000001</v>
      </c>
      <c r="D28955" s="429">
        <v>1.6921850000000001</v>
      </c>
      <c r="E28955" s="429">
        <v>4.9083839999999999</v>
      </c>
      <c r="F28955" s="429">
        <v>19.374850000000002</v>
      </c>
    </row>
    <row r="28956" spans="1:6" x14ac:dyDescent="0.3">
      <c r="A28956" s="336">
        <v>96752</v>
      </c>
      <c r="B28956" s="2" t="s">
        <v>295</v>
      </c>
      <c r="C28956" s="429">
        <v>6.2128209999999999</v>
      </c>
      <c r="D28956" s="429">
        <v>11.188802000000001</v>
      </c>
      <c r="E28956" s="429">
        <v>-4.9759810000000009</v>
      </c>
      <c r="F28956" s="429">
        <v>-70.059816000000012</v>
      </c>
    </row>
    <row r="28957" spans="1:6" x14ac:dyDescent="0.3">
      <c r="A28957" s="336">
        <v>96753</v>
      </c>
      <c r="B28957" s="2" t="s">
        <v>293</v>
      </c>
      <c r="C28957" s="429">
        <v>6.5030270000000003</v>
      </c>
      <c r="D28957" s="429">
        <v>1.166992</v>
      </c>
      <c r="E28957" s="429">
        <v>5.3360350000000007</v>
      </c>
      <c r="F28957" s="429">
        <v>30.784650999999997</v>
      </c>
    </row>
    <row r="28958" spans="1:6" x14ac:dyDescent="0.3">
      <c r="A28958" s="336">
        <v>96754</v>
      </c>
      <c r="B28958" s="2" t="s">
        <v>293</v>
      </c>
      <c r="C28958" s="429">
        <v>6.4504840000000003</v>
      </c>
      <c r="D28958" s="429">
        <v>4.4248799999999999</v>
      </c>
      <c r="E28958" s="429">
        <v>2.0256040000000004</v>
      </c>
      <c r="F28958" s="429">
        <v>-31.95763000000003</v>
      </c>
    </row>
    <row r="28959" spans="1:6" x14ac:dyDescent="0.3">
      <c r="A28959" s="336">
        <v>96755</v>
      </c>
      <c r="B28959" s="2" t="s">
        <v>293</v>
      </c>
      <c r="C28959" s="429">
        <v>5.5350060000000001</v>
      </c>
      <c r="D28959" s="429">
        <v>2.228443</v>
      </c>
      <c r="E28959" s="429">
        <v>3.3065630000000001</v>
      </c>
      <c r="F28959" s="429">
        <v>3.9967999999999861</v>
      </c>
    </row>
    <row r="28960" spans="1:6" x14ac:dyDescent="0.3">
      <c r="A28960" s="336">
        <v>96756</v>
      </c>
      <c r="B28960" s="2" t="s">
        <v>293</v>
      </c>
      <c r="C28960" s="429">
        <v>6.4231499999999997</v>
      </c>
      <c r="D28960" s="429">
        <v>4.106427</v>
      </c>
      <c r="E28960" s="429">
        <v>2.3167229999999996</v>
      </c>
      <c r="F28960" s="429">
        <v>-11.048981000000005</v>
      </c>
    </row>
    <row r="28961" spans="1:6" x14ac:dyDescent="0.3">
      <c r="A28961" s="336">
        <v>96757</v>
      </c>
      <c r="B28961" s="2" t="s">
        <v>293</v>
      </c>
      <c r="C28961" s="429">
        <v>6.8402500000000002</v>
      </c>
      <c r="D28961" s="429">
        <v>1.1014870000000001</v>
      </c>
      <c r="E28961" s="429">
        <v>5.7387630000000005</v>
      </c>
      <c r="F28961" s="429">
        <v>33.931305000000002</v>
      </c>
    </row>
    <row r="28962" spans="1:6" x14ac:dyDescent="0.3">
      <c r="A28962" s="336">
        <v>96761</v>
      </c>
      <c r="B28962" s="2" t="s">
        <v>293</v>
      </c>
      <c r="C28962" s="429">
        <v>6.3675079999999999</v>
      </c>
      <c r="D28962" s="429">
        <v>1.466464</v>
      </c>
      <c r="E28962" s="429">
        <v>4.9010439999999997</v>
      </c>
      <c r="F28962" s="429">
        <v>18.76086500000001</v>
      </c>
    </row>
    <row r="28963" spans="1:6" x14ac:dyDescent="0.3">
      <c r="A28963" s="336">
        <v>96762</v>
      </c>
      <c r="B28963" s="2" t="s">
        <v>293</v>
      </c>
      <c r="C28963" s="429">
        <v>7.1551280000000004</v>
      </c>
      <c r="D28963" s="429">
        <v>6.3166919999999998</v>
      </c>
      <c r="E28963" s="429">
        <v>0.83843600000000063</v>
      </c>
      <c r="F28963" s="429">
        <v>-31.484551000000025</v>
      </c>
    </row>
    <row r="28964" spans="1:6" x14ac:dyDescent="0.3">
      <c r="A28964" s="336">
        <v>96763</v>
      </c>
      <c r="B28964" s="2" t="s">
        <v>298</v>
      </c>
      <c r="C28964" s="429">
        <v>6.7436429999999996</v>
      </c>
      <c r="D28964" s="429">
        <v>0.12676899999999999</v>
      </c>
      <c r="E28964" s="429">
        <v>6.6168739999999993</v>
      </c>
      <c r="F28964" s="429">
        <v>52.197132000000003</v>
      </c>
    </row>
    <row r="28965" spans="1:6" x14ac:dyDescent="0.3">
      <c r="A28965" s="336">
        <v>96766</v>
      </c>
      <c r="B28965" s="2" t="s">
        <v>293</v>
      </c>
      <c r="C28965" s="429">
        <v>6.3195139999999999</v>
      </c>
      <c r="D28965" s="429">
        <v>5.7167490000000001</v>
      </c>
      <c r="E28965" s="429">
        <v>0.60276499999999977</v>
      </c>
      <c r="F28965" s="429">
        <v>-40.046600000000012</v>
      </c>
    </row>
    <row r="28966" spans="1:6" x14ac:dyDescent="0.3">
      <c r="A28966" s="336">
        <v>96768</v>
      </c>
      <c r="B28966" s="2" t="s">
        <v>293</v>
      </c>
      <c r="C28966" s="429">
        <v>6.2124519999999999</v>
      </c>
      <c r="D28966" s="429">
        <v>2.6495679999999999</v>
      </c>
      <c r="E28966" s="429">
        <v>3.5628839999999999</v>
      </c>
      <c r="F28966" s="429">
        <v>-1.3827139999999929</v>
      </c>
    </row>
    <row r="28967" spans="1:6" x14ac:dyDescent="0.3">
      <c r="A28967" s="336">
        <v>96769</v>
      </c>
      <c r="B28967" s="2" t="s">
        <v>293</v>
      </c>
      <c r="C28967" s="429">
        <v>6.474602</v>
      </c>
      <c r="D28967" s="429">
        <v>3.4229579999999999</v>
      </c>
      <c r="E28967" s="429">
        <v>3.051644</v>
      </c>
      <c r="F28967" s="429">
        <v>-6.3225210000000018</v>
      </c>
    </row>
    <row r="28968" spans="1:6" x14ac:dyDescent="0.3">
      <c r="A28968" s="336">
        <v>96770</v>
      </c>
      <c r="B28968" s="2" t="s">
        <v>298</v>
      </c>
      <c r="C28968" s="429">
        <v>7.3655949999999999</v>
      </c>
      <c r="D28968" s="429">
        <v>0.43596600000000002</v>
      </c>
      <c r="E28968" s="429">
        <v>6.9296290000000003</v>
      </c>
      <c r="F28968" s="429">
        <v>52.349229000000001</v>
      </c>
    </row>
    <row r="28969" spans="1:6" x14ac:dyDescent="0.3">
      <c r="A28969" s="336">
        <v>96776</v>
      </c>
      <c r="B28969" s="2" t="s">
        <v>293</v>
      </c>
      <c r="C28969" s="429">
        <v>5.2881749999999998</v>
      </c>
      <c r="D28969" s="429">
        <v>3.1059399999999999</v>
      </c>
      <c r="E28969" s="429">
        <v>2.1822349999999999</v>
      </c>
      <c r="F28969" s="429">
        <v>-37.361418</v>
      </c>
    </row>
    <row r="28970" spans="1:6" x14ac:dyDescent="0.3">
      <c r="A28970" s="336">
        <v>96779</v>
      </c>
      <c r="B28970" s="2" t="s">
        <v>293</v>
      </c>
      <c r="C28970" s="429">
        <v>6.9145009999999996</v>
      </c>
      <c r="D28970" s="429">
        <v>1.1320760000000001</v>
      </c>
      <c r="E28970" s="429">
        <v>5.7824249999999999</v>
      </c>
      <c r="F28970" s="429">
        <v>30.157766999999993</v>
      </c>
    </row>
    <row r="28971" spans="1:6" x14ac:dyDescent="0.3">
      <c r="A28971" s="336">
        <v>96782</v>
      </c>
      <c r="B28971" s="2" t="s">
        <v>293</v>
      </c>
      <c r="C28971" s="429">
        <v>7.4324409999999999</v>
      </c>
      <c r="D28971" s="429">
        <v>5.7458099999999996</v>
      </c>
      <c r="E28971" s="429">
        <v>1.6866310000000002</v>
      </c>
      <c r="F28971" s="429">
        <v>-23.723827</v>
      </c>
    </row>
    <row r="28972" spans="1:6" x14ac:dyDescent="0.3">
      <c r="A28972" s="336">
        <v>96786</v>
      </c>
      <c r="B28972" s="2" t="s">
        <v>293</v>
      </c>
      <c r="C28972" s="429">
        <v>7.3017289999999999</v>
      </c>
      <c r="D28972" s="429">
        <v>3.4042059999999998</v>
      </c>
      <c r="E28972" s="429">
        <v>3.8975230000000001</v>
      </c>
      <c r="F28972" s="429">
        <v>8.3468659999999915</v>
      </c>
    </row>
    <row r="28973" spans="1:6" x14ac:dyDescent="0.3">
      <c r="A28973" s="336">
        <v>96789</v>
      </c>
      <c r="B28973" s="2" t="s">
        <v>293</v>
      </c>
      <c r="C28973" s="429">
        <v>7.3634029999999999</v>
      </c>
      <c r="D28973" s="429">
        <v>4.8190660000000003</v>
      </c>
      <c r="E28973" s="429">
        <v>2.5443369999999996</v>
      </c>
      <c r="F28973" s="429">
        <v>-10.458112000000014</v>
      </c>
    </row>
    <row r="28974" spans="1:6" x14ac:dyDescent="0.3">
      <c r="A28974" s="336">
        <v>96790</v>
      </c>
      <c r="B28974" s="2" t="s">
        <v>293</v>
      </c>
      <c r="C28974" s="429">
        <v>5.8322609999999999</v>
      </c>
      <c r="D28974" s="429">
        <v>2.4827560000000002</v>
      </c>
      <c r="E28974" s="429">
        <v>3.3495049999999997</v>
      </c>
      <c r="F28974" s="429">
        <v>3.8598810000000157</v>
      </c>
    </row>
    <row r="28975" spans="1:6" x14ac:dyDescent="0.3">
      <c r="A28975" s="336">
        <v>96791</v>
      </c>
      <c r="B28975" s="2" t="s">
        <v>293</v>
      </c>
      <c r="C28975" s="429">
        <v>7.325634</v>
      </c>
      <c r="D28975" s="429">
        <v>1.754993</v>
      </c>
      <c r="E28975" s="429">
        <v>5.5706410000000002</v>
      </c>
      <c r="F28975" s="429">
        <v>28.589319999999994</v>
      </c>
    </row>
    <row r="28976" spans="1:6" x14ac:dyDescent="0.3">
      <c r="A28976" s="336">
        <v>96792</v>
      </c>
      <c r="B28976" s="2" t="s">
        <v>293</v>
      </c>
      <c r="C28976" s="429">
        <v>7.3132149999999996</v>
      </c>
      <c r="D28976" s="429">
        <v>1.9648369999999999</v>
      </c>
      <c r="E28976" s="429">
        <v>5.3483779999999994</v>
      </c>
      <c r="F28976" s="429">
        <v>29.828584999999997</v>
      </c>
    </row>
    <row r="28977" spans="1:6" x14ac:dyDescent="0.3">
      <c r="A28977" s="336">
        <v>96793</v>
      </c>
      <c r="B28977" s="2" t="s">
        <v>293</v>
      </c>
      <c r="C28977" s="429">
        <v>6.3958320000000004</v>
      </c>
      <c r="D28977" s="429">
        <v>1.4260429999999999</v>
      </c>
      <c r="E28977" s="429">
        <v>4.9697890000000005</v>
      </c>
      <c r="F28977" s="429">
        <v>19.71931699999999</v>
      </c>
    </row>
    <row r="28978" spans="1:6" x14ac:dyDescent="0.3">
      <c r="A28978" s="336">
        <v>96795</v>
      </c>
      <c r="B28978" s="2" t="s">
        <v>293</v>
      </c>
      <c r="C28978" s="429">
        <v>7.5359429999999996</v>
      </c>
      <c r="D28978" s="429">
        <v>3.8087140000000002</v>
      </c>
      <c r="E28978" s="429">
        <v>3.7272289999999995</v>
      </c>
      <c r="F28978" s="429">
        <v>7.5848179999999985</v>
      </c>
    </row>
    <row r="28979" spans="1:6" x14ac:dyDescent="0.3">
      <c r="A28979" s="336">
        <v>96796</v>
      </c>
      <c r="B28979" s="2" t="s">
        <v>295</v>
      </c>
      <c r="C28979" s="429">
        <v>6.1371549999999999</v>
      </c>
      <c r="D28979" s="429">
        <v>11.791798999999999</v>
      </c>
      <c r="E28979" s="429">
        <v>-5.6546439999999993</v>
      </c>
      <c r="F28979" s="429">
        <v>-76.865122999999983</v>
      </c>
    </row>
    <row r="28980" spans="1:6" x14ac:dyDescent="0.3">
      <c r="A28980" s="336">
        <v>96797</v>
      </c>
      <c r="B28980" s="2" t="s">
        <v>293</v>
      </c>
      <c r="C28980" s="429">
        <v>7.3374519999999999</v>
      </c>
      <c r="D28980" s="429">
        <v>2.9569990000000002</v>
      </c>
      <c r="E28980" s="429">
        <v>4.3804529999999993</v>
      </c>
      <c r="F28980" s="429">
        <v>16.726366000000006</v>
      </c>
    </row>
    <row r="28981" spans="1:6" x14ac:dyDescent="0.3">
      <c r="A28981" s="336">
        <v>96813</v>
      </c>
      <c r="B28981" s="2" t="s">
        <v>293</v>
      </c>
      <c r="C28981" s="429">
        <v>7.545763</v>
      </c>
      <c r="D28981" s="429">
        <v>4.024635</v>
      </c>
      <c r="E28981" s="429">
        <v>3.521128</v>
      </c>
      <c r="F28981" s="429">
        <v>3.5856809999999939</v>
      </c>
    </row>
    <row r="28982" spans="1:6" x14ac:dyDescent="0.3">
      <c r="A28982" s="336">
        <v>96815</v>
      </c>
      <c r="B28982" s="2" t="s">
        <v>293</v>
      </c>
      <c r="C28982" s="429">
        <v>7.5112269999999999</v>
      </c>
      <c r="D28982" s="429">
        <v>3.2273890000000001</v>
      </c>
      <c r="E28982" s="429">
        <v>4.2838379999999994</v>
      </c>
      <c r="F28982" s="429">
        <v>18.365385999999994</v>
      </c>
    </row>
    <row r="28983" spans="1:6" x14ac:dyDescent="0.3">
      <c r="A28983" s="336">
        <v>96816</v>
      </c>
      <c r="B28983" s="2" t="s">
        <v>293</v>
      </c>
      <c r="C28983" s="429">
        <v>7.5112269999999999</v>
      </c>
      <c r="D28983" s="429">
        <v>3.2273890000000001</v>
      </c>
      <c r="E28983" s="429">
        <v>4.2838379999999994</v>
      </c>
      <c r="F28983" s="429">
        <v>18.365385999999994</v>
      </c>
    </row>
    <row r="28984" spans="1:6" x14ac:dyDescent="0.3">
      <c r="A28984" s="336">
        <v>96817</v>
      </c>
      <c r="B28984" s="2" t="s">
        <v>293</v>
      </c>
      <c r="C28984" s="429">
        <v>7.4952540000000001</v>
      </c>
      <c r="D28984" s="429">
        <v>5.1982949999999999</v>
      </c>
      <c r="E28984" s="429">
        <v>2.2969590000000002</v>
      </c>
      <c r="F28984" s="429">
        <v>-15.397848999999979</v>
      </c>
    </row>
    <row r="28985" spans="1:6" x14ac:dyDescent="0.3">
      <c r="A28985" s="336">
        <v>96818</v>
      </c>
      <c r="B28985" s="2" t="s">
        <v>293</v>
      </c>
      <c r="C28985" s="429">
        <v>7.440455</v>
      </c>
      <c r="D28985" s="429">
        <v>5.8659840000000001</v>
      </c>
      <c r="E28985" s="429">
        <v>1.574471</v>
      </c>
      <c r="F28985" s="429">
        <v>-25.483951000000019</v>
      </c>
    </row>
    <row r="28986" spans="1:6" x14ac:dyDescent="0.3">
      <c r="A28986" s="336">
        <v>96819</v>
      </c>
      <c r="B28986" s="2" t="s">
        <v>293</v>
      </c>
      <c r="C28986" s="429">
        <v>7.4555030000000002</v>
      </c>
      <c r="D28986" s="429">
        <v>5.6918040000000003</v>
      </c>
      <c r="E28986" s="429">
        <v>1.7636989999999999</v>
      </c>
      <c r="F28986" s="429">
        <v>-22.845611000000019</v>
      </c>
    </row>
    <row r="28987" spans="1:6" x14ac:dyDescent="0.3">
      <c r="A28987" s="336">
        <v>96821</v>
      </c>
      <c r="B28987" s="2" t="s">
        <v>293</v>
      </c>
      <c r="C28987" s="429">
        <v>7.5112269999999999</v>
      </c>
      <c r="D28987" s="429">
        <v>3.2273890000000001</v>
      </c>
      <c r="E28987" s="429">
        <v>4.2838379999999994</v>
      </c>
      <c r="F28987" s="429">
        <v>18.365385999999994</v>
      </c>
    </row>
    <row r="28988" spans="1:6" x14ac:dyDescent="0.3">
      <c r="A28988" s="336">
        <v>96822</v>
      </c>
      <c r="B28988" s="2" t="s">
        <v>293</v>
      </c>
      <c r="C28988" s="429">
        <v>7.5180559999999996</v>
      </c>
      <c r="D28988" s="429">
        <v>3.3850370000000001</v>
      </c>
      <c r="E28988" s="429">
        <v>4.1330189999999991</v>
      </c>
      <c r="F28988" s="429">
        <v>15.442843000000011</v>
      </c>
    </row>
    <row r="28989" spans="1:6" x14ac:dyDescent="0.3">
      <c r="A28989" s="336">
        <v>96825</v>
      </c>
      <c r="B28989" s="2" t="s">
        <v>293</v>
      </c>
      <c r="C28989" s="429">
        <v>7.5112269999999999</v>
      </c>
      <c r="D28989" s="429">
        <v>3.2273890000000001</v>
      </c>
      <c r="E28989" s="429">
        <v>4.2838379999999994</v>
      </c>
      <c r="F28989" s="429">
        <v>18.365385999999994</v>
      </c>
    </row>
    <row r="28990" spans="1:6" x14ac:dyDescent="0.3">
      <c r="A28990" s="336">
        <v>96826</v>
      </c>
      <c r="B28990" s="2" t="s">
        <v>293</v>
      </c>
      <c r="C28990" s="429">
        <v>7.5112269999999999</v>
      </c>
      <c r="D28990" s="429">
        <v>3.2273890000000001</v>
      </c>
      <c r="E28990" s="429">
        <v>4.2838379999999994</v>
      </c>
      <c r="F28990" s="429">
        <v>18.365385999999994</v>
      </c>
    </row>
    <row r="28991" spans="1:6" x14ac:dyDescent="0.3">
      <c r="A28991" s="336">
        <v>96853</v>
      </c>
      <c r="B28991" s="2" t="s">
        <v>293</v>
      </c>
      <c r="C28991" s="429">
        <v>7.440455</v>
      </c>
      <c r="D28991" s="429">
        <v>5.8659840000000001</v>
      </c>
      <c r="E28991" s="429">
        <v>1.574471</v>
      </c>
      <c r="F28991" s="429">
        <v>-25.483951000000019</v>
      </c>
    </row>
    <row r="28992" spans="1:6" x14ac:dyDescent="0.3">
      <c r="A28992" s="336">
        <v>96857</v>
      </c>
      <c r="B28992" s="2" t="s">
        <v>293</v>
      </c>
      <c r="C28992" s="429">
        <v>7.3075999999999999</v>
      </c>
      <c r="D28992" s="429">
        <v>2.0582400000000001</v>
      </c>
      <c r="E28992" s="429">
        <v>5.2493599999999994</v>
      </c>
      <c r="F28992" s="429">
        <v>30.393710000000006</v>
      </c>
    </row>
    <row r="28993" spans="1:6" x14ac:dyDescent="0.3">
      <c r="A28993" s="336">
        <v>96858</v>
      </c>
      <c r="B28993" s="2" t="s">
        <v>293</v>
      </c>
      <c r="C28993" s="429">
        <v>7.440455</v>
      </c>
      <c r="D28993" s="429">
        <v>5.8659840000000001</v>
      </c>
      <c r="E28993" s="429">
        <v>1.574471</v>
      </c>
      <c r="F28993" s="429">
        <v>-25.483951000000019</v>
      </c>
    </row>
    <row r="28994" spans="1:6" x14ac:dyDescent="0.3">
      <c r="A28994" s="336">
        <v>96860</v>
      </c>
      <c r="B28994" s="2" t="s">
        <v>293</v>
      </c>
      <c r="C28994" s="429">
        <v>7.440455</v>
      </c>
      <c r="D28994" s="429">
        <v>5.8659840000000001</v>
      </c>
      <c r="E28994" s="429">
        <v>1.574471</v>
      </c>
      <c r="F28994" s="429">
        <v>-25.483951000000019</v>
      </c>
    </row>
    <row r="28995" spans="1:6" x14ac:dyDescent="0.3">
      <c r="A28995" s="336">
        <v>96861</v>
      </c>
      <c r="B28995" s="2" t="s">
        <v>293</v>
      </c>
      <c r="C28995" s="429">
        <v>7.440455</v>
      </c>
      <c r="D28995" s="429">
        <v>5.8659840000000001</v>
      </c>
      <c r="E28995" s="429">
        <v>1.574471</v>
      </c>
      <c r="F28995" s="429">
        <v>-25.483951000000019</v>
      </c>
    </row>
    <row r="28996" spans="1:6" x14ac:dyDescent="0.3">
      <c r="A28996" s="336">
        <v>96863</v>
      </c>
      <c r="B28996" s="2" t="s">
        <v>293</v>
      </c>
      <c r="C28996" s="429">
        <v>7.561591</v>
      </c>
      <c r="D28996" s="429">
        <v>4.3900389999999998</v>
      </c>
      <c r="E28996" s="429">
        <v>3.1715520000000001</v>
      </c>
      <c r="F28996" s="429">
        <v>-3.1883489999999739</v>
      </c>
    </row>
    <row r="28997" spans="1:6" x14ac:dyDescent="0.3">
      <c r="A28997" s="336">
        <v>97001</v>
      </c>
      <c r="B28997" s="2" t="s">
        <v>295</v>
      </c>
      <c r="C28997" s="429">
        <v>7.5626980000000001</v>
      </c>
      <c r="D28997" s="429">
        <v>0.21646799999999999</v>
      </c>
      <c r="E28997" s="429">
        <v>7.3462300000000003</v>
      </c>
      <c r="F28997" s="429">
        <v>27.623583999999994</v>
      </c>
    </row>
    <row r="28998" spans="1:6" x14ac:dyDescent="0.3">
      <c r="A28998" s="336">
        <v>97002</v>
      </c>
      <c r="B28998" s="2" t="s">
        <v>295</v>
      </c>
      <c r="C28998" s="429">
        <v>6.1645209999999997</v>
      </c>
      <c r="D28998" s="429">
        <v>0.39087</v>
      </c>
      <c r="E28998" s="429">
        <v>5.7736510000000001</v>
      </c>
      <c r="F28998" s="429">
        <v>-4.6965289999999982</v>
      </c>
    </row>
    <row r="28999" spans="1:6" x14ac:dyDescent="0.3">
      <c r="A28999" s="336">
        <v>97004</v>
      </c>
      <c r="B28999" s="2" t="s">
        <v>295</v>
      </c>
      <c r="C28999" s="429">
        <v>6.2441370000000003</v>
      </c>
      <c r="D28999" s="429">
        <v>0.60218899999999997</v>
      </c>
      <c r="E28999" s="429">
        <v>5.6419480000000002</v>
      </c>
      <c r="F28999" s="429">
        <v>-21.975559999999994</v>
      </c>
    </row>
    <row r="29000" spans="1:6" x14ac:dyDescent="0.3">
      <c r="A29000" s="336">
        <v>97005</v>
      </c>
      <c r="B29000" s="2" t="s">
        <v>295</v>
      </c>
      <c r="C29000" s="429">
        <v>5.9207559999999999</v>
      </c>
      <c r="D29000" s="429">
        <v>0.42846400000000001</v>
      </c>
      <c r="E29000" s="429">
        <v>5.492292</v>
      </c>
      <c r="F29000" s="429">
        <v>-5.0522999999999954</v>
      </c>
    </row>
    <row r="29001" spans="1:6" x14ac:dyDescent="0.3">
      <c r="A29001" s="336">
        <v>97006</v>
      </c>
      <c r="B29001" s="2" t="s">
        <v>295</v>
      </c>
      <c r="C29001" s="429">
        <v>5.8215969999999997</v>
      </c>
      <c r="D29001" s="429">
        <v>0.41429300000000002</v>
      </c>
      <c r="E29001" s="429">
        <v>5.4073039999999999</v>
      </c>
      <c r="F29001" s="429">
        <v>-5.6137600000000063</v>
      </c>
    </row>
    <row r="29002" spans="1:6" x14ac:dyDescent="0.3">
      <c r="A29002" s="336">
        <v>97007</v>
      </c>
      <c r="B29002" s="2" t="s">
        <v>295</v>
      </c>
      <c r="C29002" s="429">
        <v>5.8496069999999998</v>
      </c>
      <c r="D29002" s="429">
        <v>0.39677200000000001</v>
      </c>
      <c r="E29002" s="429">
        <v>5.4528349999999994</v>
      </c>
      <c r="F29002" s="429">
        <v>-5.8559219999999996</v>
      </c>
    </row>
    <row r="29003" spans="1:6" x14ac:dyDescent="0.3">
      <c r="A29003" s="336">
        <v>97008</v>
      </c>
      <c r="B29003" s="2" t="s">
        <v>295</v>
      </c>
      <c r="C29003" s="429">
        <v>5.9464600000000001</v>
      </c>
      <c r="D29003" s="429">
        <v>0.42502499999999999</v>
      </c>
      <c r="E29003" s="429">
        <v>5.5214350000000003</v>
      </c>
      <c r="F29003" s="429">
        <v>-5.2787879999999987</v>
      </c>
    </row>
    <row r="29004" spans="1:6" x14ac:dyDescent="0.3">
      <c r="A29004" s="336">
        <v>97009</v>
      </c>
      <c r="B29004" s="2" t="s">
        <v>295</v>
      </c>
      <c r="C29004" s="429">
        <v>6.243995</v>
      </c>
      <c r="D29004" s="429">
        <v>0.73917100000000002</v>
      </c>
      <c r="E29004" s="429">
        <v>5.5048240000000002</v>
      </c>
      <c r="F29004" s="429">
        <v>-26.449342000000009</v>
      </c>
    </row>
    <row r="29005" spans="1:6" x14ac:dyDescent="0.3">
      <c r="A29005" s="336">
        <v>97010</v>
      </c>
      <c r="B29005" s="2" t="s">
        <v>295</v>
      </c>
      <c r="C29005" s="429">
        <v>6.1093440000000001</v>
      </c>
      <c r="D29005" s="429">
        <v>0.69938</v>
      </c>
      <c r="E29005" s="429">
        <v>5.4099640000000004</v>
      </c>
      <c r="F29005" s="429">
        <v>-41.831923000000018</v>
      </c>
    </row>
    <row r="29006" spans="1:6" x14ac:dyDescent="0.3">
      <c r="A29006" s="336">
        <v>97011</v>
      </c>
      <c r="B29006" s="2" t="s">
        <v>295</v>
      </c>
      <c r="C29006" s="429">
        <v>5.9804870000000001</v>
      </c>
      <c r="D29006" s="429">
        <v>0.57483300000000004</v>
      </c>
      <c r="E29006" s="429">
        <v>5.4056540000000002</v>
      </c>
      <c r="F29006" s="429">
        <v>-38.101695999999997</v>
      </c>
    </row>
    <row r="29007" spans="1:6" x14ac:dyDescent="0.3">
      <c r="A29007" s="336">
        <v>97013</v>
      </c>
      <c r="B29007" s="2" t="s">
        <v>295</v>
      </c>
      <c r="C29007" s="429">
        <v>6.2337259999999999</v>
      </c>
      <c r="D29007" s="429">
        <v>0.45437100000000002</v>
      </c>
      <c r="E29007" s="429">
        <v>5.7793549999999998</v>
      </c>
      <c r="F29007" s="429">
        <v>-8.7635140000000007</v>
      </c>
    </row>
    <row r="29008" spans="1:6" x14ac:dyDescent="0.3">
      <c r="A29008" s="336">
        <v>97014</v>
      </c>
      <c r="B29008" s="2" t="s">
        <v>295</v>
      </c>
      <c r="C29008" s="429">
        <v>6.1335420000000003</v>
      </c>
      <c r="D29008" s="429">
        <v>0.49586999999999998</v>
      </c>
      <c r="E29008" s="429">
        <v>5.6376720000000002</v>
      </c>
      <c r="F29008" s="429">
        <v>-36.687104000000005</v>
      </c>
    </row>
    <row r="29009" spans="1:6" x14ac:dyDescent="0.3">
      <c r="A29009" s="336">
        <v>97015</v>
      </c>
      <c r="B29009" s="2" t="s">
        <v>295</v>
      </c>
      <c r="C29009" s="429">
        <v>6.203417</v>
      </c>
      <c r="D29009" s="429">
        <v>0.57702299999999995</v>
      </c>
      <c r="E29009" s="429">
        <v>5.6263940000000003</v>
      </c>
      <c r="F29009" s="429">
        <v>-12.715209999999999</v>
      </c>
    </row>
    <row r="29010" spans="1:6" x14ac:dyDescent="0.3">
      <c r="A29010" s="336">
        <v>97016</v>
      </c>
      <c r="B29010" s="2" t="s">
        <v>295</v>
      </c>
      <c r="C29010" s="429">
        <v>4.7810350000000001</v>
      </c>
      <c r="D29010" s="429">
        <v>0.77788100000000004</v>
      </c>
      <c r="E29010" s="429">
        <v>4.0031540000000003</v>
      </c>
      <c r="F29010" s="429">
        <v>-29.531863999999999</v>
      </c>
    </row>
    <row r="29011" spans="1:6" x14ac:dyDescent="0.3">
      <c r="A29011" s="336">
        <v>97017</v>
      </c>
      <c r="B29011" s="2" t="s">
        <v>295</v>
      </c>
      <c r="C29011" s="429">
        <v>6.0480010000000002</v>
      </c>
      <c r="D29011" s="429">
        <v>0.60468299999999997</v>
      </c>
      <c r="E29011" s="429">
        <v>5.4433180000000005</v>
      </c>
      <c r="F29011" s="429">
        <v>-33.121161000000001</v>
      </c>
    </row>
    <row r="29012" spans="1:6" x14ac:dyDescent="0.3">
      <c r="A29012" s="336">
        <v>97018</v>
      </c>
      <c r="B29012" s="2" t="s">
        <v>295</v>
      </c>
      <c r="C29012" s="429">
        <v>5.5206580000000001</v>
      </c>
      <c r="D29012" s="429">
        <v>0.58042199999999999</v>
      </c>
      <c r="E29012" s="429">
        <v>4.9402360000000005</v>
      </c>
      <c r="F29012" s="429">
        <v>-12.629453999999996</v>
      </c>
    </row>
    <row r="29013" spans="1:6" x14ac:dyDescent="0.3">
      <c r="A29013" s="336">
        <v>97019</v>
      </c>
      <c r="B29013" s="2" t="s">
        <v>295</v>
      </c>
      <c r="C29013" s="429">
        <v>6.1036049999999999</v>
      </c>
      <c r="D29013" s="429">
        <v>0.67058799999999996</v>
      </c>
      <c r="E29013" s="429">
        <v>5.4330169999999995</v>
      </c>
      <c r="F29013" s="429">
        <v>-38.93732</v>
      </c>
    </row>
    <row r="29014" spans="1:6" x14ac:dyDescent="0.3">
      <c r="A29014" s="336">
        <v>97021</v>
      </c>
      <c r="B29014" s="2" t="s">
        <v>295</v>
      </c>
      <c r="C29014" s="429">
        <v>7.2213520000000004</v>
      </c>
      <c r="D29014" s="429">
        <v>0.2039</v>
      </c>
      <c r="E29014" s="429">
        <v>7.0174520000000005</v>
      </c>
      <c r="F29014" s="429">
        <v>16.934114000000001</v>
      </c>
    </row>
    <row r="29015" spans="1:6" x14ac:dyDescent="0.3">
      <c r="A29015" s="336">
        <v>97022</v>
      </c>
      <c r="B29015" s="2" t="s">
        <v>295</v>
      </c>
      <c r="C29015" s="429">
        <v>6.2505620000000004</v>
      </c>
      <c r="D29015" s="429">
        <v>0.71241399999999999</v>
      </c>
      <c r="E29015" s="429">
        <v>5.5381480000000005</v>
      </c>
      <c r="F29015" s="429">
        <v>-28.338617000000006</v>
      </c>
    </row>
    <row r="29016" spans="1:6" x14ac:dyDescent="0.3">
      <c r="A29016" s="336">
        <v>97023</v>
      </c>
      <c r="B29016" s="2" t="s">
        <v>295</v>
      </c>
      <c r="C29016" s="429">
        <v>6.1158890000000001</v>
      </c>
      <c r="D29016" s="429">
        <v>0.62693600000000005</v>
      </c>
      <c r="E29016" s="429">
        <v>5.4889530000000004</v>
      </c>
      <c r="F29016" s="429">
        <v>-34.629918999999994</v>
      </c>
    </row>
    <row r="29017" spans="1:6" x14ac:dyDescent="0.3">
      <c r="A29017" s="336">
        <v>97024</v>
      </c>
      <c r="B29017" s="2" t="s">
        <v>295</v>
      </c>
      <c r="C29017" s="429">
        <v>6.2286159999999997</v>
      </c>
      <c r="D29017" s="429">
        <v>0.62693600000000005</v>
      </c>
      <c r="E29017" s="429">
        <v>5.60168</v>
      </c>
      <c r="F29017" s="429">
        <v>-14.995745999999997</v>
      </c>
    </row>
    <row r="29018" spans="1:6" x14ac:dyDescent="0.3">
      <c r="A29018" s="336">
        <v>97026</v>
      </c>
      <c r="B29018" s="2" t="s">
        <v>295</v>
      </c>
      <c r="C29018" s="429">
        <v>6.1331829999999998</v>
      </c>
      <c r="D29018" s="429">
        <v>0.34151999999999999</v>
      </c>
      <c r="E29018" s="429">
        <v>5.7916629999999998</v>
      </c>
      <c r="F29018" s="429">
        <v>-3.4059350000000066</v>
      </c>
    </row>
    <row r="29019" spans="1:6" x14ac:dyDescent="0.3">
      <c r="A29019" s="336">
        <v>97027</v>
      </c>
      <c r="B29019" s="2" t="s">
        <v>295</v>
      </c>
      <c r="C29019" s="429">
        <v>6.1894549999999997</v>
      </c>
      <c r="D29019" s="429">
        <v>0.52263800000000005</v>
      </c>
      <c r="E29019" s="429">
        <v>5.666817</v>
      </c>
      <c r="F29019" s="429">
        <v>-9.3915199999999928</v>
      </c>
    </row>
    <row r="29020" spans="1:6" x14ac:dyDescent="0.3">
      <c r="A29020" s="336">
        <v>97028</v>
      </c>
      <c r="B29020" s="2" t="s">
        <v>295</v>
      </c>
      <c r="C29020" s="429">
        <v>5.8786310000000004</v>
      </c>
      <c r="D29020" s="429">
        <v>0.52042299999999997</v>
      </c>
      <c r="E29020" s="429">
        <v>5.3582080000000003</v>
      </c>
      <c r="F29020" s="429">
        <v>-29.253757</v>
      </c>
    </row>
    <row r="29021" spans="1:6" x14ac:dyDescent="0.3">
      <c r="A29021" s="336">
        <v>97029</v>
      </c>
      <c r="B29021" s="2" t="s">
        <v>295</v>
      </c>
      <c r="C29021" s="429">
        <v>7.595574</v>
      </c>
      <c r="D29021" s="429">
        <v>0.168545</v>
      </c>
      <c r="E29021" s="429">
        <v>7.4270290000000001</v>
      </c>
      <c r="F29021" s="429">
        <v>29.902041999999998</v>
      </c>
    </row>
    <row r="29022" spans="1:6" x14ac:dyDescent="0.3">
      <c r="A29022" s="336">
        <v>97030</v>
      </c>
      <c r="B29022" s="2" t="s">
        <v>295</v>
      </c>
      <c r="C29022" s="429">
        <v>6.2293399999999997</v>
      </c>
      <c r="D29022" s="429">
        <v>0.64228600000000002</v>
      </c>
      <c r="E29022" s="429">
        <v>5.5870539999999993</v>
      </c>
      <c r="F29022" s="429">
        <v>-16.726512</v>
      </c>
    </row>
    <row r="29023" spans="1:6" x14ac:dyDescent="0.3">
      <c r="A29023" s="336">
        <v>97031</v>
      </c>
      <c r="B29023" s="2" t="s">
        <v>295</v>
      </c>
      <c r="C29023" s="429">
        <v>6.2909620000000004</v>
      </c>
      <c r="D29023" s="429">
        <v>0.40335900000000002</v>
      </c>
      <c r="E29023" s="429">
        <v>5.8876030000000004</v>
      </c>
      <c r="F29023" s="429">
        <v>-21.68440300000001</v>
      </c>
    </row>
    <row r="29024" spans="1:6" x14ac:dyDescent="0.3">
      <c r="A29024" s="336">
        <v>97032</v>
      </c>
      <c r="B29024" s="2" t="s">
        <v>295</v>
      </c>
      <c r="C29024" s="429">
        <v>6.2083919999999999</v>
      </c>
      <c r="D29024" s="429">
        <v>0.39216400000000001</v>
      </c>
      <c r="E29024" s="429">
        <v>5.8162279999999997</v>
      </c>
      <c r="F29024" s="429">
        <v>-5.0604580000000041</v>
      </c>
    </row>
    <row r="29025" spans="1:6" x14ac:dyDescent="0.3">
      <c r="A29025" s="336">
        <v>97033</v>
      </c>
      <c r="B29025" s="2" t="s">
        <v>295</v>
      </c>
      <c r="C29025" s="429">
        <v>7.7417559999999996</v>
      </c>
      <c r="D29025" s="429">
        <v>0.185085</v>
      </c>
      <c r="E29025" s="429">
        <v>7.5566709999999997</v>
      </c>
      <c r="F29025" s="429">
        <v>32.438299999999998</v>
      </c>
    </row>
    <row r="29026" spans="1:6" x14ac:dyDescent="0.3">
      <c r="A29026" s="336">
        <v>97034</v>
      </c>
      <c r="B29026" s="2" t="s">
        <v>295</v>
      </c>
      <c r="C29026" s="429">
        <v>6.1099969999999999</v>
      </c>
      <c r="D29026" s="429">
        <v>0.47532799999999997</v>
      </c>
      <c r="E29026" s="429">
        <v>5.6346689999999997</v>
      </c>
      <c r="F29026" s="429">
        <v>-6.8416069999999891</v>
      </c>
    </row>
    <row r="29027" spans="1:6" x14ac:dyDescent="0.3">
      <c r="A29027" s="336">
        <v>97035</v>
      </c>
      <c r="B29027" s="2" t="s">
        <v>295</v>
      </c>
      <c r="C29027" s="429">
        <v>6.0739999999999998</v>
      </c>
      <c r="D29027" s="429">
        <v>0.45155099999999998</v>
      </c>
      <c r="E29027" s="429">
        <v>5.6224489999999996</v>
      </c>
      <c r="F29027" s="429">
        <v>-5.816599999999994</v>
      </c>
    </row>
    <row r="29028" spans="1:6" x14ac:dyDescent="0.3">
      <c r="A29028" s="336">
        <v>97037</v>
      </c>
      <c r="B29028" s="2" t="s">
        <v>295</v>
      </c>
      <c r="C29028" s="429">
        <v>6.8658570000000001</v>
      </c>
      <c r="D29028" s="429">
        <v>0.297265</v>
      </c>
      <c r="E29028" s="429">
        <v>6.5685919999999998</v>
      </c>
      <c r="F29028" s="429">
        <v>2.4912799999999962</v>
      </c>
    </row>
    <row r="29029" spans="1:6" x14ac:dyDescent="0.3">
      <c r="A29029" s="336">
        <v>97038</v>
      </c>
      <c r="B29029" s="2" t="s">
        <v>295</v>
      </c>
      <c r="C29029" s="429">
        <v>5.9964930000000001</v>
      </c>
      <c r="D29029" s="429">
        <v>0.53847500000000004</v>
      </c>
      <c r="E29029" s="429">
        <v>5.458018</v>
      </c>
      <c r="F29029" s="429">
        <v>-30.621153000000007</v>
      </c>
    </row>
    <row r="29030" spans="1:6" x14ac:dyDescent="0.3">
      <c r="A29030" s="336">
        <v>97039</v>
      </c>
      <c r="B29030" s="2" t="s">
        <v>295</v>
      </c>
      <c r="C29030" s="429">
        <v>7.9174550000000004</v>
      </c>
      <c r="D29030" s="429">
        <v>0.138489</v>
      </c>
      <c r="E29030" s="429">
        <v>7.7789660000000005</v>
      </c>
      <c r="F29030" s="429">
        <v>34.859510999999991</v>
      </c>
    </row>
    <row r="29031" spans="1:6" x14ac:dyDescent="0.3">
      <c r="A29031" s="336">
        <v>97040</v>
      </c>
      <c r="B29031" s="2" t="s">
        <v>295</v>
      </c>
      <c r="C29031" s="429">
        <v>6.9686279999999998</v>
      </c>
      <c r="D29031" s="429">
        <v>0.206062</v>
      </c>
      <c r="E29031" s="429">
        <v>6.7625659999999996</v>
      </c>
      <c r="F29031" s="429">
        <v>3.7112199999999902</v>
      </c>
    </row>
    <row r="29032" spans="1:6" x14ac:dyDescent="0.3">
      <c r="A29032" s="336">
        <v>97041</v>
      </c>
      <c r="B29032" s="2" t="s">
        <v>295</v>
      </c>
      <c r="C29032" s="429">
        <v>6.0523220000000002</v>
      </c>
      <c r="D29032" s="429">
        <v>0.45305899999999999</v>
      </c>
      <c r="E29032" s="429">
        <v>5.5992630000000005</v>
      </c>
      <c r="F29032" s="429">
        <v>-20.476771999999997</v>
      </c>
    </row>
    <row r="29033" spans="1:6" x14ac:dyDescent="0.3">
      <c r="A29033" s="336">
        <v>97042</v>
      </c>
      <c r="B29033" s="2" t="s">
        <v>295</v>
      </c>
      <c r="C29033" s="429">
        <v>6.2267530000000004</v>
      </c>
      <c r="D29033" s="429">
        <v>0.539798</v>
      </c>
      <c r="E29033" s="429">
        <v>5.6869550000000002</v>
      </c>
      <c r="F29033" s="429">
        <v>-17.410359</v>
      </c>
    </row>
    <row r="29034" spans="1:6" x14ac:dyDescent="0.3">
      <c r="A29034" s="336">
        <v>97044</v>
      </c>
      <c r="B29034" s="2" t="s">
        <v>295</v>
      </c>
      <c r="C29034" s="429">
        <v>6.6557589999999998</v>
      </c>
      <c r="D29034" s="429">
        <v>0.28843000000000002</v>
      </c>
      <c r="E29034" s="429">
        <v>6.3673289999999998</v>
      </c>
      <c r="F29034" s="429">
        <v>-7.3863480000000052</v>
      </c>
    </row>
    <row r="29035" spans="1:6" x14ac:dyDescent="0.3">
      <c r="A29035" s="336">
        <v>97045</v>
      </c>
      <c r="B29035" s="2" t="s">
        <v>295</v>
      </c>
      <c r="C29035" s="429">
        <v>6.2231529999999999</v>
      </c>
      <c r="D29035" s="429">
        <v>0.566998</v>
      </c>
      <c r="E29035" s="429">
        <v>5.656155</v>
      </c>
      <c r="F29035" s="429">
        <v>-14.799185000000001</v>
      </c>
    </row>
    <row r="29036" spans="1:6" x14ac:dyDescent="0.3">
      <c r="A29036" s="336">
        <v>97048</v>
      </c>
      <c r="B29036" s="2" t="s">
        <v>295</v>
      </c>
      <c r="C29036" s="429">
        <v>5.2327279999999998</v>
      </c>
      <c r="D29036" s="429">
        <v>0.67194900000000002</v>
      </c>
      <c r="E29036" s="429">
        <v>4.5607790000000001</v>
      </c>
      <c r="F29036" s="429">
        <v>-18.312029999999996</v>
      </c>
    </row>
    <row r="29037" spans="1:6" x14ac:dyDescent="0.3">
      <c r="A29037" s="336">
        <v>97049</v>
      </c>
      <c r="B29037" s="2" t="s">
        <v>295</v>
      </c>
      <c r="C29037" s="429">
        <v>5.8902200000000002</v>
      </c>
      <c r="D29037" s="429">
        <v>0.56066199999999999</v>
      </c>
      <c r="E29037" s="429">
        <v>5.3295580000000005</v>
      </c>
      <c r="F29037" s="429">
        <v>-34.990694999999995</v>
      </c>
    </row>
    <row r="29038" spans="1:6" x14ac:dyDescent="0.3">
      <c r="A29038" s="336">
        <v>97050</v>
      </c>
      <c r="B29038" s="2" t="s">
        <v>295</v>
      </c>
      <c r="C29038" s="429">
        <v>7.8441900000000002</v>
      </c>
      <c r="D29038" s="429">
        <v>0.118895</v>
      </c>
      <c r="E29038" s="429">
        <v>7.725295</v>
      </c>
      <c r="F29038" s="429">
        <v>32.474984999999997</v>
      </c>
    </row>
    <row r="29039" spans="1:6" x14ac:dyDescent="0.3">
      <c r="A29039" s="336">
        <v>97051</v>
      </c>
      <c r="B29039" s="2" t="s">
        <v>295</v>
      </c>
      <c r="C29039" s="429">
        <v>5.42</v>
      </c>
      <c r="D29039" s="429">
        <v>0.59010300000000004</v>
      </c>
      <c r="E29039" s="429">
        <v>4.8298969999999999</v>
      </c>
      <c r="F29039" s="429">
        <v>-14.832616000000002</v>
      </c>
    </row>
    <row r="29040" spans="1:6" x14ac:dyDescent="0.3">
      <c r="A29040" s="336">
        <v>97053</v>
      </c>
      <c r="B29040" s="2" t="s">
        <v>295</v>
      </c>
      <c r="C29040" s="429">
        <v>5.4748510000000001</v>
      </c>
      <c r="D29040" s="429">
        <v>0.55969100000000005</v>
      </c>
      <c r="E29040" s="429">
        <v>4.9151600000000002</v>
      </c>
      <c r="F29040" s="429">
        <v>-13.217773999999999</v>
      </c>
    </row>
    <row r="29041" spans="1:6" x14ac:dyDescent="0.3">
      <c r="A29041" s="336">
        <v>97054</v>
      </c>
      <c r="B29041" s="2" t="s">
        <v>295</v>
      </c>
      <c r="C29041" s="429">
        <v>5.3249769999999996</v>
      </c>
      <c r="D29041" s="429">
        <v>0.63255300000000003</v>
      </c>
      <c r="E29041" s="429">
        <v>4.6924239999999999</v>
      </c>
      <c r="F29041" s="429">
        <v>-17.238985999999997</v>
      </c>
    </row>
    <row r="29042" spans="1:6" x14ac:dyDescent="0.3">
      <c r="A29042" s="336">
        <v>97055</v>
      </c>
      <c r="B29042" s="2" t="s">
        <v>295</v>
      </c>
      <c r="C29042" s="429">
        <v>6.1253010000000003</v>
      </c>
      <c r="D29042" s="429">
        <v>0.69109799999999999</v>
      </c>
      <c r="E29042" s="429">
        <v>5.4342030000000001</v>
      </c>
      <c r="F29042" s="429">
        <v>-37.776106000000006</v>
      </c>
    </row>
    <row r="29043" spans="1:6" x14ac:dyDescent="0.3">
      <c r="A29043" s="336">
        <v>97056</v>
      </c>
      <c r="B29043" s="2" t="s">
        <v>295</v>
      </c>
      <c r="C29043" s="429">
        <v>5.3410549999999999</v>
      </c>
      <c r="D29043" s="429">
        <v>0.58673699999999995</v>
      </c>
      <c r="E29043" s="429">
        <v>4.7543179999999996</v>
      </c>
      <c r="F29043" s="429">
        <v>-17.812168</v>
      </c>
    </row>
    <row r="29044" spans="1:6" x14ac:dyDescent="0.3">
      <c r="A29044" s="336">
        <v>97057</v>
      </c>
      <c r="B29044" s="2" t="s">
        <v>295</v>
      </c>
      <c r="C29044" s="429">
        <v>7.5340189999999998</v>
      </c>
      <c r="D29044" s="429">
        <v>0.20446600000000001</v>
      </c>
      <c r="E29044" s="429">
        <v>7.3295529999999998</v>
      </c>
      <c r="F29044" s="429">
        <v>27.839674000000006</v>
      </c>
    </row>
    <row r="29045" spans="1:6" x14ac:dyDescent="0.3">
      <c r="A29045" s="336">
        <v>97058</v>
      </c>
      <c r="B29045" s="2" t="s">
        <v>295</v>
      </c>
      <c r="C29045" s="429">
        <v>7.3527279999999999</v>
      </c>
      <c r="D29045" s="429">
        <v>0.16653499999999999</v>
      </c>
      <c r="E29045" s="429">
        <v>7.1861930000000003</v>
      </c>
      <c r="F29045" s="429">
        <v>18.023621000000002</v>
      </c>
    </row>
    <row r="29046" spans="1:6" x14ac:dyDescent="0.3">
      <c r="A29046" s="336">
        <v>97060</v>
      </c>
      <c r="B29046" s="2" t="s">
        <v>295</v>
      </c>
      <c r="C29046" s="429">
        <v>6.2349740000000002</v>
      </c>
      <c r="D29046" s="429">
        <v>0.68811199999999995</v>
      </c>
      <c r="E29046" s="429">
        <v>5.546862</v>
      </c>
      <c r="F29046" s="429">
        <v>-21.197072999999989</v>
      </c>
    </row>
    <row r="29047" spans="1:6" x14ac:dyDescent="0.3">
      <c r="A29047" s="336">
        <v>97062</v>
      </c>
      <c r="B29047" s="2" t="s">
        <v>295</v>
      </c>
      <c r="C29047" s="429">
        <v>6.0793699999999999</v>
      </c>
      <c r="D29047" s="429">
        <v>0.42729699999999998</v>
      </c>
      <c r="E29047" s="429">
        <v>5.6520729999999997</v>
      </c>
      <c r="F29047" s="429">
        <v>-5.4109569999999962</v>
      </c>
    </row>
    <row r="29048" spans="1:6" x14ac:dyDescent="0.3">
      <c r="A29048" s="336">
        <v>97063</v>
      </c>
      <c r="B29048" s="2" t="s">
        <v>295</v>
      </c>
      <c r="C29048" s="429">
        <v>6.6836380000000002</v>
      </c>
      <c r="D29048" s="429">
        <v>0.31624000000000002</v>
      </c>
      <c r="E29048" s="429">
        <v>6.3673980000000006</v>
      </c>
      <c r="F29048" s="429">
        <v>-1.4122459999999961</v>
      </c>
    </row>
    <row r="29049" spans="1:6" x14ac:dyDescent="0.3">
      <c r="A29049" s="336">
        <v>97064</v>
      </c>
      <c r="B29049" s="2" t="s">
        <v>295</v>
      </c>
      <c r="C29049" s="429">
        <v>4.9477760000000002</v>
      </c>
      <c r="D29049" s="429">
        <v>0.69814799999999999</v>
      </c>
      <c r="E29049" s="429">
        <v>4.2496280000000004</v>
      </c>
      <c r="F29049" s="429">
        <v>-27.439769000000005</v>
      </c>
    </row>
    <row r="29050" spans="1:6" x14ac:dyDescent="0.3">
      <c r="A29050" s="336">
        <v>97065</v>
      </c>
      <c r="B29050" s="2" t="s">
        <v>295</v>
      </c>
      <c r="C29050" s="429">
        <v>7.9421280000000003</v>
      </c>
      <c r="D29050" s="429">
        <v>0.11464299999999999</v>
      </c>
      <c r="E29050" s="429">
        <v>7.8274850000000002</v>
      </c>
      <c r="F29050" s="429">
        <v>34.42537200000001</v>
      </c>
    </row>
    <row r="29051" spans="1:6" x14ac:dyDescent="0.3">
      <c r="A29051" s="336">
        <v>97067</v>
      </c>
      <c r="B29051" s="2" t="s">
        <v>295</v>
      </c>
      <c r="C29051" s="429">
        <v>5.9569710000000002</v>
      </c>
      <c r="D29051" s="429">
        <v>0.53289799999999998</v>
      </c>
      <c r="E29051" s="429">
        <v>5.4240729999999999</v>
      </c>
      <c r="F29051" s="429">
        <v>-34.866164000000012</v>
      </c>
    </row>
    <row r="29052" spans="1:6" x14ac:dyDescent="0.3">
      <c r="A29052" s="336">
        <v>97068</v>
      </c>
      <c r="B29052" s="2" t="s">
        <v>295</v>
      </c>
      <c r="C29052" s="429">
        <v>6.1621969999999999</v>
      </c>
      <c r="D29052" s="429">
        <v>0.474194</v>
      </c>
      <c r="E29052" s="429">
        <v>5.6880030000000001</v>
      </c>
      <c r="F29052" s="429">
        <v>-7.5686590000000109</v>
      </c>
    </row>
    <row r="29053" spans="1:6" x14ac:dyDescent="0.3">
      <c r="A29053" s="336">
        <v>97070</v>
      </c>
      <c r="B29053" s="2" t="s">
        <v>295</v>
      </c>
      <c r="C29053" s="429">
        <v>6.1305259999999997</v>
      </c>
      <c r="D29053" s="429">
        <v>0.41195500000000002</v>
      </c>
      <c r="E29053" s="429">
        <v>5.7185709999999998</v>
      </c>
      <c r="F29053" s="429">
        <v>-5.1449560000000005</v>
      </c>
    </row>
    <row r="29054" spans="1:6" x14ac:dyDescent="0.3">
      <c r="A29054" s="336">
        <v>97071</v>
      </c>
      <c r="B29054" s="2" t="s">
        <v>295</v>
      </c>
      <c r="C29054" s="429">
        <v>6.1825530000000004</v>
      </c>
      <c r="D29054" s="429">
        <v>0.375803</v>
      </c>
      <c r="E29054" s="429">
        <v>5.8067500000000001</v>
      </c>
      <c r="F29054" s="429">
        <v>-5.0413060000000058</v>
      </c>
    </row>
    <row r="29055" spans="1:6" x14ac:dyDescent="0.3">
      <c r="A29055" s="336">
        <v>97080</v>
      </c>
      <c r="B29055" s="2" t="s">
        <v>295</v>
      </c>
      <c r="C29055" s="429">
        <v>6.2307459999999999</v>
      </c>
      <c r="D29055" s="429">
        <v>0.68753500000000001</v>
      </c>
      <c r="E29055" s="429">
        <v>5.5432109999999994</v>
      </c>
      <c r="F29055" s="429">
        <v>-21.287535999999989</v>
      </c>
    </row>
    <row r="29056" spans="1:6" x14ac:dyDescent="0.3">
      <c r="A29056" s="336">
        <v>97086</v>
      </c>
      <c r="B29056" s="2" t="s">
        <v>295</v>
      </c>
      <c r="C29056" s="429">
        <v>6.1957810000000002</v>
      </c>
      <c r="D29056" s="429">
        <v>0.57467299999999999</v>
      </c>
      <c r="E29056" s="429">
        <v>5.6211080000000004</v>
      </c>
      <c r="F29056" s="429">
        <v>-11.858116000000003</v>
      </c>
    </row>
    <row r="29057" spans="1:6" x14ac:dyDescent="0.3">
      <c r="A29057" s="336">
        <v>97089</v>
      </c>
      <c r="B29057" s="2" t="s">
        <v>295</v>
      </c>
      <c r="C29057" s="429">
        <v>6.2220259999999996</v>
      </c>
      <c r="D29057" s="429">
        <v>0.648532</v>
      </c>
      <c r="E29057" s="429">
        <v>5.5734939999999993</v>
      </c>
      <c r="F29057" s="429">
        <v>-18.269424999999998</v>
      </c>
    </row>
    <row r="29058" spans="1:6" x14ac:dyDescent="0.3">
      <c r="A29058" s="336">
        <v>97101</v>
      </c>
      <c r="B29058" s="2" t="s">
        <v>295</v>
      </c>
      <c r="C29058" s="429">
        <v>5.7555680000000002</v>
      </c>
      <c r="D29058" s="429">
        <v>0.342283</v>
      </c>
      <c r="E29058" s="429">
        <v>5.4132850000000001</v>
      </c>
      <c r="F29058" s="429">
        <v>-8.3451469999999972</v>
      </c>
    </row>
    <row r="29059" spans="1:6" x14ac:dyDescent="0.3">
      <c r="A29059" s="336">
        <v>97103</v>
      </c>
      <c r="B29059" s="2" t="s">
        <v>295</v>
      </c>
      <c r="C29059" s="429">
        <v>4.304494</v>
      </c>
      <c r="D29059" s="429">
        <v>0.89733300000000005</v>
      </c>
      <c r="E29059" s="429">
        <v>3.4071609999999999</v>
      </c>
      <c r="F29059" s="429">
        <v>-39.667290000000023</v>
      </c>
    </row>
    <row r="29060" spans="1:6" x14ac:dyDescent="0.3">
      <c r="A29060" s="336">
        <v>97106</v>
      </c>
      <c r="B29060" s="2" t="s">
        <v>295</v>
      </c>
      <c r="C29060" s="429">
        <v>5.2554069999999999</v>
      </c>
      <c r="D29060" s="429">
        <v>0.51990800000000004</v>
      </c>
      <c r="E29060" s="429">
        <v>4.7354989999999999</v>
      </c>
      <c r="F29060" s="429">
        <v>-19.307248999999995</v>
      </c>
    </row>
    <row r="29061" spans="1:6" x14ac:dyDescent="0.3">
      <c r="A29061" s="336">
        <v>97107</v>
      </c>
      <c r="B29061" s="2" t="s">
        <v>295</v>
      </c>
      <c r="C29061" s="429">
        <v>4.1847139999999996</v>
      </c>
      <c r="D29061" s="429">
        <v>0.99590100000000004</v>
      </c>
      <c r="E29061" s="429">
        <v>3.1888129999999997</v>
      </c>
      <c r="F29061" s="429">
        <v>-53.658554999999993</v>
      </c>
    </row>
    <row r="29062" spans="1:6" x14ac:dyDescent="0.3">
      <c r="A29062" s="336">
        <v>97108</v>
      </c>
      <c r="B29062" s="2" t="s">
        <v>295</v>
      </c>
      <c r="C29062" s="429">
        <v>4.4901450000000001</v>
      </c>
      <c r="D29062" s="429">
        <v>0.814276</v>
      </c>
      <c r="E29062" s="429">
        <v>3.6758690000000001</v>
      </c>
      <c r="F29062" s="429">
        <v>-45.37782</v>
      </c>
    </row>
    <row r="29063" spans="1:6" x14ac:dyDescent="0.3">
      <c r="A29063" s="336">
        <v>97109</v>
      </c>
      <c r="B29063" s="2" t="s">
        <v>295</v>
      </c>
      <c r="C29063" s="429">
        <v>5.0117399999999996</v>
      </c>
      <c r="D29063" s="429">
        <v>0.63380599999999998</v>
      </c>
      <c r="E29063" s="429">
        <v>4.3779339999999998</v>
      </c>
      <c r="F29063" s="429">
        <v>-26.273135000000003</v>
      </c>
    </row>
    <row r="29064" spans="1:6" x14ac:dyDescent="0.3">
      <c r="A29064" s="336">
        <v>97111</v>
      </c>
      <c r="B29064" s="2" t="s">
        <v>295</v>
      </c>
      <c r="C29064" s="429">
        <v>5.5254310000000002</v>
      </c>
      <c r="D29064" s="429">
        <v>0.397061</v>
      </c>
      <c r="E29064" s="429">
        <v>5.1283700000000003</v>
      </c>
      <c r="F29064" s="429">
        <v>-13.827009000000004</v>
      </c>
    </row>
    <row r="29065" spans="1:6" x14ac:dyDescent="0.3">
      <c r="A29065" s="336">
        <v>97112</v>
      </c>
      <c r="B29065" s="2" t="s">
        <v>295</v>
      </c>
      <c r="C29065" s="429">
        <v>4.4856990000000003</v>
      </c>
      <c r="D29065" s="429">
        <v>0.810975</v>
      </c>
      <c r="E29065" s="429">
        <v>3.6747240000000003</v>
      </c>
      <c r="F29065" s="429">
        <v>-45.365786000000014</v>
      </c>
    </row>
    <row r="29066" spans="1:6" x14ac:dyDescent="0.3">
      <c r="A29066" s="336">
        <v>97113</v>
      </c>
      <c r="B29066" s="2" t="s">
        <v>295</v>
      </c>
      <c r="C29066" s="429">
        <v>5.6232819999999997</v>
      </c>
      <c r="D29066" s="429">
        <v>0.35761100000000001</v>
      </c>
      <c r="E29066" s="429">
        <v>5.2656709999999993</v>
      </c>
      <c r="F29066" s="429">
        <v>-8.2980229999999935</v>
      </c>
    </row>
    <row r="29067" spans="1:6" x14ac:dyDescent="0.3">
      <c r="A29067" s="336">
        <v>97114</v>
      </c>
      <c r="B29067" s="2" t="s">
        <v>295</v>
      </c>
      <c r="C29067" s="429">
        <v>5.9289649999999998</v>
      </c>
      <c r="D29067" s="429">
        <v>0.31164599999999998</v>
      </c>
      <c r="E29067" s="429">
        <v>5.6173190000000002</v>
      </c>
      <c r="F29067" s="429">
        <v>-4.2806469999999948</v>
      </c>
    </row>
    <row r="29068" spans="1:6" x14ac:dyDescent="0.3">
      <c r="A29068" s="336">
        <v>97115</v>
      </c>
      <c r="B29068" s="2" t="s">
        <v>295</v>
      </c>
      <c r="C29068" s="429">
        <v>5.8992120000000003</v>
      </c>
      <c r="D29068" s="429">
        <v>0.319824</v>
      </c>
      <c r="E29068" s="429">
        <v>5.5793880000000007</v>
      </c>
      <c r="F29068" s="429">
        <v>-4.6993949999999955</v>
      </c>
    </row>
    <row r="29069" spans="1:6" x14ac:dyDescent="0.3">
      <c r="A29069" s="336">
        <v>97116</v>
      </c>
      <c r="B29069" s="2" t="s">
        <v>295</v>
      </c>
      <c r="C29069" s="429">
        <v>5.0932389999999996</v>
      </c>
      <c r="D29069" s="429">
        <v>0.58221100000000003</v>
      </c>
      <c r="E29069" s="429">
        <v>4.5110279999999996</v>
      </c>
      <c r="F29069" s="429">
        <v>-24.701814000000006</v>
      </c>
    </row>
    <row r="29070" spans="1:6" x14ac:dyDescent="0.3">
      <c r="A29070" s="336">
        <v>97117</v>
      </c>
      <c r="B29070" s="2" t="s">
        <v>295</v>
      </c>
      <c r="C29070" s="429">
        <v>4.9454570000000002</v>
      </c>
      <c r="D29070" s="429">
        <v>0.64999799999999996</v>
      </c>
      <c r="E29070" s="429">
        <v>4.2954590000000001</v>
      </c>
      <c r="F29070" s="429">
        <v>-30.010099999999998</v>
      </c>
    </row>
    <row r="29071" spans="1:6" x14ac:dyDescent="0.3">
      <c r="A29071" s="336">
        <v>97119</v>
      </c>
      <c r="B29071" s="2" t="s">
        <v>295</v>
      </c>
      <c r="C29071" s="429">
        <v>5.1347009999999997</v>
      </c>
      <c r="D29071" s="429">
        <v>0.56078099999999997</v>
      </c>
      <c r="E29071" s="429">
        <v>4.5739199999999993</v>
      </c>
      <c r="F29071" s="429">
        <v>-25.173820000000006</v>
      </c>
    </row>
    <row r="29072" spans="1:6" x14ac:dyDescent="0.3">
      <c r="A29072" s="336">
        <v>97121</v>
      </c>
      <c r="B29072" s="2" t="s">
        <v>295</v>
      </c>
      <c r="C29072" s="429">
        <v>4.0143230000000001</v>
      </c>
      <c r="D29072" s="429">
        <v>0.98199499999999995</v>
      </c>
      <c r="E29072" s="429">
        <v>3.0323280000000001</v>
      </c>
      <c r="F29072" s="429">
        <v>-43.732696000000004</v>
      </c>
    </row>
    <row r="29073" spans="1:6" x14ac:dyDescent="0.3">
      <c r="A29073" s="336">
        <v>97122</v>
      </c>
      <c r="B29073" s="2" t="s">
        <v>295</v>
      </c>
      <c r="C29073" s="429">
        <v>4.4420890000000002</v>
      </c>
      <c r="D29073" s="429">
        <v>0.80787799999999999</v>
      </c>
      <c r="E29073" s="429">
        <v>3.6342110000000001</v>
      </c>
      <c r="F29073" s="429">
        <v>-45.947565999999995</v>
      </c>
    </row>
    <row r="29074" spans="1:6" x14ac:dyDescent="0.3">
      <c r="A29074" s="336">
        <v>97123</v>
      </c>
      <c r="B29074" s="2" t="s">
        <v>295</v>
      </c>
      <c r="C29074" s="429">
        <v>5.7366450000000002</v>
      </c>
      <c r="D29074" s="429">
        <v>0.36653599999999997</v>
      </c>
      <c r="E29074" s="429">
        <v>5.3701090000000002</v>
      </c>
      <c r="F29074" s="429">
        <v>-7.1200650000000039</v>
      </c>
    </row>
    <row r="29075" spans="1:6" x14ac:dyDescent="0.3">
      <c r="A29075" s="336">
        <v>97124</v>
      </c>
      <c r="B29075" s="2" t="s">
        <v>295</v>
      </c>
      <c r="C29075" s="429">
        <v>5.663341</v>
      </c>
      <c r="D29075" s="429">
        <v>0.40176800000000001</v>
      </c>
      <c r="E29075" s="429">
        <v>5.2615730000000003</v>
      </c>
      <c r="F29075" s="429">
        <v>-7.4120050000000077</v>
      </c>
    </row>
    <row r="29076" spans="1:6" x14ac:dyDescent="0.3">
      <c r="A29076" s="336">
        <v>97125</v>
      </c>
      <c r="B29076" s="2" t="s">
        <v>295</v>
      </c>
      <c r="C29076" s="429">
        <v>5.0971130000000002</v>
      </c>
      <c r="D29076" s="429">
        <v>0.58027899999999999</v>
      </c>
      <c r="E29076" s="429">
        <v>4.5168340000000002</v>
      </c>
      <c r="F29076" s="429">
        <v>-24.011620000000004</v>
      </c>
    </row>
    <row r="29077" spans="1:6" x14ac:dyDescent="0.3">
      <c r="A29077" s="336">
        <v>97127</v>
      </c>
      <c r="B29077" s="2" t="s">
        <v>295</v>
      </c>
      <c r="C29077" s="429">
        <v>5.830082</v>
      </c>
      <c r="D29077" s="429">
        <v>0.30885099999999999</v>
      </c>
      <c r="E29077" s="429">
        <v>5.5212310000000002</v>
      </c>
      <c r="F29077" s="429">
        <v>-5.5041850000000068</v>
      </c>
    </row>
    <row r="29078" spans="1:6" x14ac:dyDescent="0.3">
      <c r="A29078" s="336">
        <v>97128</v>
      </c>
      <c r="B29078" s="2" t="s">
        <v>295</v>
      </c>
      <c r="C29078" s="429">
        <v>5.5256639999999999</v>
      </c>
      <c r="D29078" s="429">
        <v>0.40206700000000001</v>
      </c>
      <c r="E29078" s="429">
        <v>5.1235970000000002</v>
      </c>
      <c r="F29078" s="429">
        <v>-14.319847999999993</v>
      </c>
    </row>
    <row r="29079" spans="1:6" x14ac:dyDescent="0.3">
      <c r="A29079" s="336">
        <v>97131</v>
      </c>
      <c r="B29079" s="2" t="s">
        <v>295</v>
      </c>
      <c r="C29079" s="429">
        <v>4.3140419999999997</v>
      </c>
      <c r="D29079" s="429">
        <v>0.93006200000000006</v>
      </c>
      <c r="E29079" s="429">
        <v>3.3839799999999998</v>
      </c>
      <c r="F29079" s="429">
        <v>-47.756425000000007</v>
      </c>
    </row>
    <row r="29080" spans="1:6" x14ac:dyDescent="0.3">
      <c r="A29080" s="336">
        <v>97132</v>
      </c>
      <c r="B29080" s="2" t="s">
        <v>295</v>
      </c>
      <c r="C29080" s="429">
        <v>5.865526</v>
      </c>
      <c r="D29080" s="429">
        <v>0.34520000000000001</v>
      </c>
      <c r="E29080" s="429">
        <v>5.5203259999999998</v>
      </c>
      <c r="F29080" s="429">
        <v>-5.7991499999999974</v>
      </c>
    </row>
    <row r="29081" spans="1:6" x14ac:dyDescent="0.3">
      <c r="A29081" s="336">
        <v>97133</v>
      </c>
      <c r="B29081" s="2" t="s">
        <v>295</v>
      </c>
      <c r="C29081" s="429">
        <v>5.3286990000000003</v>
      </c>
      <c r="D29081" s="429">
        <v>0.54003699999999999</v>
      </c>
      <c r="E29081" s="429">
        <v>4.7886620000000004</v>
      </c>
      <c r="F29081" s="429">
        <v>-18.025170000000003</v>
      </c>
    </row>
    <row r="29082" spans="1:6" x14ac:dyDescent="0.3">
      <c r="A29082" s="336">
        <v>97136</v>
      </c>
      <c r="B29082" s="2" t="s">
        <v>295</v>
      </c>
      <c r="C29082" s="429">
        <v>4.1280970000000003</v>
      </c>
      <c r="D29082" s="429">
        <v>1.017274</v>
      </c>
      <c r="E29082" s="429">
        <v>3.1108230000000003</v>
      </c>
      <c r="F29082" s="429">
        <v>-54.533696999999982</v>
      </c>
    </row>
    <row r="29083" spans="1:6" x14ac:dyDescent="0.3">
      <c r="A29083" s="336">
        <v>97137</v>
      </c>
      <c r="B29083" s="2" t="s">
        <v>295</v>
      </c>
      <c r="C29083" s="429">
        <v>6.0110929999999998</v>
      </c>
      <c r="D29083" s="429">
        <v>0.33562599999999998</v>
      </c>
      <c r="E29083" s="429">
        <v>5.6754669999999994</v>
      </c>
      <c r="F29083" s="429">
        <v>-4.0877079999999992</v>
      </c>
    </row>
    <row r="29084" spans="1:6" x14ac:dyDescent="0.3">
      <c r="A29084" s="336">
        <v>97138</v>
      </c>
      <c r="B29084" s="2" t="s">
        <v>295</v>
      </c>
      <c r="C29084" s="429">
        <v>4.2855040000000004</v>
      </c>
      <c r="D29084" s="429">
        <v>0.91895099999999996</v>
      </c>
      <c r="E29084" s="429">
        <v>3.3665530000000006</v>
      </c>
      <c r="F29084" s="429">
        <v>-43.864473000000004</v>
      </c>
    </row>
    <row r="29085" spans="1:6" x14ac:dyDescent="0.3">
      <c r="A29085" s="336">
        <v>97140</v>
      </c>
      <c r="B29085" s="2" t="s">
        <v>295</v>
      </c>
      <c r="C29085" s="429">
        <v>5.9689819999999996</v>
      </c>
      <c r="D29085" s="429">
        <v>0.385772</v>
      </c>
      <c r="E29085" s="429">
        <v>5.5832099999999993</v>
      </c>
      <c r="F29085" s="429">
        <v>-5.3397080000000017</v>
      </c>
    </row>
    <row r="29086" spans="1:6" x14ac:dyDescent="0.3">
      <c r="A29086" s="336">
        <v>97141</v>
      </c>
      <c r="B29086" s="2" t="s">
        <v>295</v>
      </c>
      <c r="C29086" s="429">
        <v>4.4335430000000002</v>
      </c>
      <c r="D29086" s="429">
        <v>0.87651699999999999</v>
      </c>
      <c r="E29086" s="429">
        <v>3.5570260000000005</v>
      </c>
      <c r="F29086" s="429">
        <v>-47.220195999999987</v>
      </c>
    </row>
    <row r="29087" spans="1:6" x14ac:dyDescent="0.3">
      <c r="A29087" s="336">
        <v>97144</v>
      </c>
      <c r="B29087" s="2" t="s">
        <v>295</v>
      </c>
      <c r="C29087" s="429">
        <v>4.7251260000000004</v>
      </c>
      <c r="D29087" s="429">
        <v>0.76967099999999999</v>
      </c>
      <c r="E29087" s="429">
        <v>3.9554550000000006</v>
      </c>
      <c r="F29087" s="429">
        <v>-35.745067000000006</v>
      </c>
    </row>
    <row r="29088" spans="1:6" x14ac:dyDescent="0.3">
      <c r="A29088" s="336">
        <v>97145</v>
      </c>
      <c r="B29088" s="2" t="s">
        <v>295</v>
      </c>
      <c r="C29088" s="429">
        <v>4.0229359999999996</v>
      </c>
      <c r="D29088" s="429">
        <v>0.99908200000000003</v>
      </c>
      <c r="E29088" s="429">
        <v>3.0238539999999996</v>
      </c>
      <c r="F29088" s="429">
        <v>-48.863077000000018</v>
      </c>
    </row>
    <row r="29089" spans="1:6" x14ac:dyDescent="0.3">
      <c r="A29089" s="336">
        <v>97146</v>
      </c>
      <c r="B29089" s="2" t="s">
        <v>295</v>
      </c>
      <c r="C29089" s="429">
        <v>4.0589529999999998</v>
      </c>
      <c r="D29089" s="429">
        <v>0.91103000000000001</v>
      </c>
      <c r="E29089" s="429">
        <v>3.1479229999999996</v>
      </c>
      <c r="F29089" s="429">
        <v>-41.061145999999994</v>
      </c>
    </row>
    <row r="29090" spans="1:6" x14ac:dyDescent="0.3">
      <c r="A29090" s="336">
        <v>97148</v>
      </c>
      <c r="B29090" s="2" t="s">
        <v>295</v>
      </c>
      <c r="C29090" s="429">
        <v>5.1451359999999999</v>
      </c>
      <c r="D29090" s="429">
        <v>0.55386800000000003</v>
      </c>
      <c r="E29090" s="429">
        <v>4.5912679999999995</v>
      </c>
      <c r="F29090" s="429">
        <v>-25.715438000000002</v>
      </c>
    </row>
    <row r="29091" spans="1:6" x14ac:dyDescent="0.3">
      <c r="A29091" s="336">
        <v>97149</v>
      </c>
      <c r="B29091" s="2" t="s">
        <v>295</v>
      </c>
      <c r="C29091" s="429">
        <v>4.4513030000000002</v>
      </c>
      <c r="D29091" s="429">
        <v>0.76716799999999996</v>
      </c>
      <c r="E29091" s="429">
        <v>3.6841350000000004</v>
      </c>
      <c r="F29091" s="429">
        <v>-44.257020999999995</v>
      </c>
    </row>
    <row r="29092" spans="1:6" x14ac:dyDescent="0.3">
      <c r="A29092" s="336">
        <v>97201</v>
      </c>
      <c r="B29092" s="2" t="s">
        <v>295</v>
      </c>
      <c r="C29092" s="429">
        <v>6.0444639999999996</v>
      </c>
      <c r="D29092" s="429">
        <v>0.47569800000000001</v>
      </c>
      <c r="E29092" s="429">
        <v>5.5687659999999992</v>
      </c>
      <c r="F29092" s="429">
        <v>-5.096978</v>
      </c>
    </row>
    <row r="29093" spans="1:6" x14ac:dyDescent="0.3">
      <c r="A29093" s="336">
        <v>97202</v>
      </c>
      <c r="B29093" s="2" t="s">
        <v>295</v>
      </c>
      <c r="C29093" s="429">
        <v>6.1050529999999998</v>
      </c>
      <c r="D29093" s="429">
        <v>0.49874400000000002</v>
      </c>
      <c r="E29093" s="429">
        <v>5.6063089999999995</v>
      </c>
      <c r="F29093" s="429">
        <v>-6.3995689999999996</v>
      </c>
    </row>
    <row r="29094" spans="1:6" x14ac:dyDescent="0.3">
      <c r="A29094" s="336">
        <v>97203</v>
      </c>
      <c r="B29094" s="2" t="s">
        <v>295</v>
      </c>
      <c r="C29094" s="429">
        <v>5.9097770000000001</v>
      </c>
      <c r="D29094" s="429">
        <v>0.45948699999999998</v>
      </c>
      <c r="E29094" s="429">
        <v>5.4502899999999999</v>
      </c>
      <c r="F29094" s="429">
        <v>-3.5483440000000073</v>
      </c>
    </row>
    <row r="29095" spans="1:6" x14ac:dyDescent="0.3">
      <c r="A29095" s="336">
        <v>97204</v>
      </c>
      <c r="B29095" s="2" t="s">
        <v>295</v>
      </c>
      <c r="C29095" s="429">
        <v>6.0535180000000004</v>
      </c>
      <c r="D29095" s="429">
        <v>0.48384100000000002</v>
      </c>
      <c r="E29095" s="429">
        <v>5.5696770000000004</v>
      </c>
      <c r="F29095" s="429">
        <v>-5.1262860000000003</v>
      </c>
    </row>
    <row r="29096" spans="1:6" x14ac:dyDescent="0.3">
      <c r="A29096" s="336">
        <v>97205</v>
      </c>
      <c r="B29096" s="2" t="s">
        <v>295</v>
      </c>
      <c r="C29096" s="429">
        <v>6.0289200000000003</v>
      </c>
      <c r="D29096" s="429">
        <v>0.47097499999999998</v>
      </c>
      <c r="E29096" s="429">
        <v>5.5579450000000001</v>
      </c>
      <c r="F29096" s="429">
        <v>-4.7456609999999984</v>
      </c>
    </row>
    <row r="29097" spans="1:6" x14ac:dyDescent="0.3">
      <c r="A29097" s="336">
        <v>97206</v>
      </c>
      <c r="B29097" s="2" t="s">
        <v>295</v>
      </c>
      <c r="C29097" s="429">
        <v>6.1494770000000001</v>
      </c>
      <c r="D29097" s="429">
        <v>0.52184399999999997</v>
      </c>
      <c r="E29097" s="429">
        <v>5.6276330000000003</v>
      </c>
      <c r="F29097" s="429">
        <v>-7.2537799999999919</v>
      </c>
    </row>
    <row r="29098" spans="1:6" x14ac:dyDescent="0.3">
      <c r="A29098" s="336">
        <v>97209</v>
      </c>
      <c r="B29098" s="2" t="s">
        <v>295</v>
      </c>
      <c r="C29098" s="429">
        <v>6.0381850000000004</v>
      </c>
      <c r="D29098" s="429">
        <v>0.47916300000000001</v>
      </c>
      <c r="E29098" s="429">
        <v>5.5590220000000006</v>
      </c>
      <c r="F29098" s="429">
        <v>-4.8169029999999964</v>
      </c>
    </row>
    <row r="29099" spans="1:6" x14ac:dyDescent="0.3">
      <c r="A29099" s="336">
        <v>97210</v>
      </c>
      <c r="B29099" s="2" t="s">
        <v>295</v>
      </c>
      <c r="C29099" s="429">
        <v>5.9772959999999999</v>
      </c>
      <c r="D29099" s="429">
        <v>0.45963599999999999</v>
      </c>
      <c r="E29099" s="429">
        <v>5.5176600000000002</v>
      </c>
      <c r="F29099" s="429">
        <v>-3.9379210000000029</v>
      </c>
    </row>
    <row r="29100" spans="1:6" x14ac:dyDescent="0.3">
      <c r="A29100" s="336">
        <v>97211</v>
      </c>
      <c r="B29100" s="2" t="s">
        <v>295</v>
      </c>
      <c r="C29100" s="429">
        <v>6.0556700000000001</v>
      </c>
      <c r="D29100" s="429">
        <v>0.49902200000000002</v>
      </c>
      <c r="E29100" s="429">
        <v>5.556648</v>
      </c>
      <c r="F29100" s="429">
        <v>-4.6007210000000143</v>
      </c>
    </row>
    <row r="29101" spans="1:6" x14ac:dyDescent="0.3">
      <c r="A29101" s="336">
        <v>97212</v>
      </c>
      <c r="B29101" s="2" t="s">
        <v>295</v>
      </c>
      <c r="C29101" s="429">
        <v>6.0729069999999998</v>
      </c>
      <c r="D29101" s="429">
        <v>0.498027</v>
      </c>
      <c r="E29101" s="429">
        <v>5.5748800000000003</v>
      </c>
      <c r="F29101" s="429">
        <v>-5.1182459999999992</v>
      </c>
    </row>
    <row r="29102" spans="1:6" x14ac:dyDescent="0.3">
      <c r="A29102" s="336">
        <v>97213</v>
      </c>
      <c r="B29102" s="2" t="s">
        <v>295</v>
      </c>
      <c r="C29102" s="429">
        <v>6.1241659999999998</v>
      </c>
      <c r="D29102" s="429">
        <v>0.51915500000000003</v>
      </c>
      <c r="E29102" s="429">
        <v>5.6050109999999993</v>
      </c>
      <c r="F29102" s="429">
        <v>-5.9236709999999988</v>
      </c>
    </row>
    <row r="29103" spans="1:6" x14ac:dyDescent="0.3">
      <c r="A29103" s="336">
        <v>97214</v>
      </c>
      <c r="B29103" s="2" t="s">
        <v>295</v>
      </c>
      <c r="C29103" s="429">
        <v>6.0868310000000001</v>
      </c>
      <c r="D29103" s="429">
        <v>0.49751200000000001</v>
      </c>
      <c r="E29103" s="429">
        <v>5.5893189999999997</v>
      </c>
      <c r="F29103" s="429">
        <v>-5.7183410000000023</v>
      </c>
    </row>
    <row r="29104" spans="1:6" x14ac:dyDescent="0.3">
      <c r="A29104" s="336">
        <v>97215</v>
      </c>
      <c r="B29104" s="2" t="s">
        <v>295</v>
      </c>
      <c r="C29104" s="429">
        <v>6.1342249999999998</v>
      </c>
      <c r="D29104" s="429">
        <v>0.52022100000000004</v>
      </c>
      <c r="E29104" s="429">
        <v>5.6140039999999996</v>
      </c>
      <c r="F29104" s="429">
        <v>-6.478201999999996</v>
      </c>
    </row>
    <row r="29105" spans="1:6" x14ac:dyDescent="0.3">
      <c r="A29105" s="336">
        <v>97216</v>
      </c>
      <c r="B29105" s="2" t="s">
        <v>295</v>
      </c>
      <c r="C29105" s="429">
        <v>6.1658629999999999</v>
      </c>
      <c r="D29105" s="429">
        <v>0.54600199999999999</v>
      </c>
      <c r="E29105" s="429">
        <v>5.6198610000000002</v>
      </c>
      <c r="F29105" s="429">
        <v>-8.2412749999999946</v>
      </c>
    </row>
    <row r="29106" spans="1:6" x14ac:dyDescent="0.3">
      <c r="A29106" s="336">
        <v>97217</v>
      </c>
      <c r="B29106" s="2" t="s">
        <v>295</v>
      </c>
      <c r="C29106" s="429">
        <v>5.9914880000000004</v>
      </c>
      <c r="D29106" s="429">
        <v>0.47822700000000001</v>
      </c>
      <c r="E29106" s="429">
        <v>5.513261</v>
      </c>
      <c r="F29106" s="429">
        <v>-3.974503999999996</v>
      </c>
    </row>
    <row r="29107" spans="1:6" x14ac:dyDescent="0.3">
      <c r="A29107" s="336">
        <v>97218</v>
      </c>
      <c r="B29107" s="2" t="s">
        <v>295</v>
      </c>
      <c r="C29107" s="429">
        <v>6.1064480000000003</v>
      </c>
      <c r="D29107" s="429">
        <v>0.51892899999999997</v>
      </c>
      <c r="E29107" s="429">
        <v>5.5875190000000003</v>
      </c>
      <c r="F29107" s="429">
        <v>-5.2124230000000011</v>
      </c>
    </row>
    <row r="29108" spans="1:6" x14ac:dyDescent="0.3">
      <c r="A29108" s="336">
        <v>97219</v>
      </c>
      <c r="B29108" s="2" t="s">
        <v>295</v>
      </c>
      <c r="C29108" s="429">
        <v>6.0680670000000001</v>
      </c>
      <c r="D29108" s="429">
        <v>0.46923900000000002</v>
      </c>
      <c r="E29108" s="429">
        <v>5.5988280000000001</v>
      </c>
      <c r="F29108" s="429">
        <v>-5.8665620000000018</v>
      </c>
    </row>
    <row r="29109" spans="1:6" x14ac:dyDescent="0.3">
      <c r="A29109" s="336">
        <v>97220</v>
      </c>
      <c r="B29109" s="2" t="s">
        <v>295</v>
      </c>
      <c r="C29109" s="429">
        <v>6.1540590000000002</v>
      </c>
      <c r="D29109" s="429">
        <v>0.54294600000000004</v>
      </c>
      <c r="E29109" s="429">
        <v>5.6111130000000005</v>
      </c>
      <c r="F29109" s="429">
        <v>-7.3081169999999958</v>
      </c>
    </row>
    <row r="29110" spans="1:6" x14ac:dyDescent="0.3">
      <c r="A29110" s="336">
        <v>97221</v>
      </c>
      <c r="B29110" s="2" t="s">
        <v>295</v>
      </c>
      <c r="C29110" s="429">
        <v>6.0139880000000003</v>
      </c>
      <c r="D29110" s="429">
        <v>0.45696100000000001</v>
      </c>
      <c r="E29110" s="429">
        <v>5.5570270000000006</v>
      </c>
      <c r="F29110" s="429">
        <v>-4.631532</v>
      </c>
    </row>
    <row r="29111" spans="1:6" x14ac:dyDescent="0.3">
      <c r="A29111" s="336">
        <v>97222</v>
      </c>
      <c r="B29111" s="2" t="s">
        <v>295</v>
      </c>
      <c r="C29111" s="429">
        <v>6.1498189999999999</v>
      </c>
      <c r="D29111" s="429">
        <v>0.51337299999999997</v>
      </c>
      <c r="E29111" s="429">
        <v>5.6364460000000003</v>
      </c>
      <c r="F29111" s="429">
        <v>-7.806287999999995</v>
      </c>
    </row>
    <row r="29112" spans="1:6" x14ac:dyDescent="0.3">
      <c r="A29112" s="336">
        <v>97223</v>
      </c>
      <c r="B29112" s="2" t="s">
        <v>295</v>
      </c>
      <c r="C29112" s="429">
        <v>5.9930440000000003</v>
      </c>
      <c r="D29112" s="429">
        <v>0.43167299999999997</v>
      </c>
      <c r="E29112" s="429">
        <v>5.5613710000000003</v>
      </c>
      <c r="F29112" s="429">
        <v>-5.285909999999987</v>
      </c>
    </row>
    <row r="29113" spans="1:6" x14ac:dyDescent="0.3">
      <c r="A29113" s="336">
        <v>97224</v>
      </c>
      <c r="B29113" s="2" t="s">
        <v>295</v>
      </c>
      <c r="C29113" s="429">
        <v>6.0002399999999998</v>
      </c>
      <c r="D29113" s="429">
        <v>0.421149</v>
      </c>
      <c r="E29113" s="429">
        <v>5.579091</v>
      </c>
      <c r="F29113" s="429">
        <v>-5.5409199999999998</v>
      </c>
    </row>
    <row r="29114" spans="1:6" x14ac:dyDescent="0.3">
      <c r="A29114" s="336">
        <v>97225</v>
      </c>
      <c r="B29114" s="2" t="s">
        <v>295</v>
      </c>
      <c r="C29114" s="429">
        <v>5.9594379999999996</v>
      </c>
      <c r="D29114" s="429">
        <v>0.44071100000000002</v>
      </c>
      <c r="E29114" s="429">
        <v>5.5187269999999993</v>
      </c>
      <c r="F29114" s="429">
        <v>-4.5658839999999969</v>
      </c>
    </row>
    <row r="29115" spans="1:6" x14ac:dyDescent="0.3">
      <c r="A29115" s="336">
        <v>97227</v>
      </c>
      <c r="B29115" s="2" t="s">
        <v>295</v>
      </c>
      <c r="C29115" s="429">
        <v>6.0419029999999996</v>
      </c>
      <c r="D29115" s="429">
        <v>0.48431099999999999</v>
      </c>
      <c r="E29115" s="429">
        <v>5.5575919999999996</v>
      </c>
      <c r="F29115" s="429">
        <v>-4.7049260000000075</v>
      </c>
    </row>
    <row r="29116" spans="1:6" x14ac:dyDescent="0.3">
      <c r="A29116" s="336">
        <v>97229</v>
      </c>
      <c r="B29116" s="2" t="s">
        <v>295</v>
      </c>
      <c r="C29116" s="429">
        <v>5.8721009999999998</v>
      </c>
      <c r="D29116" s="429">
        <v>0.43554399999999999</v>
      </c>
      <c r="E29116" s="429">
        <v>5.4365569999999996</v>
      </c>
      <c r="F29116" s="429">
        <v>-4.6328860000000063</v>
      </c>
    </row>
    <row r="29117" spans="1:6" x14ac:dyDescent="0.3">
      <c r="A29117" s="336">
        <v>97230</v>
      </c>
      <c r="B29117" s="2" t="s">
        <v>295</v>
      </c>
      <c r="C29117" s="429">
        <v>6.1897970000000004</v>
      </c>
      <c r="D29117" s="429">
        <v>0.58326299999999998</v>
      </c>
      <c r="E29117" s="429">
        <v>5.6065340000000008</v>
      </c>
      <c r="F29117" s="429">
        <v>-10.974633000000004</v>
      </c>
    </row>
    <row r="29118" spans="1:6" x14ac:dyDescent="0.3">
      <c r="A29118" s="336">
        <v>97231</v>
      </c>
      <c r="B29118" s="2" t="s">
        <v>295</v>
      </c>
      <c r="C29118" s="429">
        <v>5.7096650000000002</v>
      </c>
      <c r="D29118" s="429">
        <v>0.47167700000000001</v>
      </c>
      <c r="E29118" s="429">
        <v>5.2379880000000005</v>
      </c>
      <c r="F29118" s="429">
        <v>-6.9351249999999993</v>
      </c>
    </row>
    <row r="29119" spans="1:6" x14ac:dyDescent="0.3">
      <c r="A29119" s="336">
        <v>97232</v>
      </c>
      <c r="B29119" s="2" t="s">
        <v>295</v>
      </c>
      <c r="C29119" s="429">
        <v>6.0815830000000002</v>
      </c>
      <c r="D29119" s="429">
        <v>0.49860900000000002</v>
      </c>
      <c r="E29119" s="429">
        <v>5.5829740000000001</v>
      </c>
      <c r="F29119" s="429">
        <v>-5.4636389999999864</v>
      </c>
    </row>
    <row r="29120" spans="1:6" x14ac:dyDescent="0.3">
      <c r="A29120" s="336">
        <v>97233</v>
      </c>
      <c r="B29120" s="2" t="s">
        <v>295</v>
      </c>
      <c r="C29120" s="429">
        <v>6.1958960000000003</v>
      </c>
      <c r="D29120" s="429">
        <v>0.589202</v>
      </c>
      <c r="E29120" s="429">
        <v>5.6066940000000001</v>
      </c>
      <c r="F29120" s="429">
        <v>-12.012957</v>
      </c>
    </row>
    <row r="29121" spans="1:6" x14ac:dyDescent="0.3">
      <c r="A29121" s="336">
        <v>97236</v>
      </c>
      <c r="B29121" s="2" t="s">
        <v>295</v>
      </c>
      <c r="C29121" s="429">
        <v>6.1953959999999997</v>
      </c>
      <c r="D29121" s="429">
        <v>0.58551299999999995</v>
      </c>
      <c r="E29121" s="429">
        <v>5.609883</v>
      </c>
      <c r="F29121" s="429">
        <v>-12.124769999999998</v>
      </c>
    </row>
    <row r="29122" spans="1:6" x14ac:dyDescent="0.3">
      <c r="A29122" s="336">
        <v>97239</v>
      </c>
      <c r="B29122" s="2" t="s">
        <v>295</v>
      </c>
      <c r="C29122" s="429">
        <v>6.0555409999999998</v>
      </c>
      <c r="D29122" s="429">
        <v>0.474968</v>
      </c>
      <c r="E29122" s="429">
        <v>5.5805730000000002</v>
      </c>
      <c r="F29122" s="429">
        <v>-5.4225679999999983</v>
      </c>
    </row>
    <row r="29123" spans="1:6" x14ac:dyDescent="0.3">
      <c r="A29123" s="336">
        <v>97266</v>
      </c>
      <c r="B29123" s="2" t="s">
        <v>295</v>
      </c>
      <c r="C29123" s="429">
        <v>6.1754980000000002</v>
      </c>
      <c r="D29123" s="429">
        <v>0.54801699999999998</v>
      </c>
      <c r="E29123" s="429">
        <v>5.6274810000000004</v>
      </c>
      <c r="F29123" s="429">
        <v>-8.9938270000000031</v>
      </c>
    </row>
    <row r="29124" spans="1:6" x14ac:dyDescent="0.3">
      <c r="A29124" s="336">
        <v>97267</v>
      </c>
      <c r="B29124" s="2" t="s">
        <v>295</v>
      </c>
      <c r="C29124" s="429">
        <v>6.1674769999999999</v>
      </c>
      <c r="D29124" s="429">
        <v>0.51487799999999995</v>
      </c>
      <c r="E29124" s="429">
        <v>5.6525990000000004</v>
      </c>
      <c r="F29124" s="429">
        <v>-8.5751800000000102</v>
      </c>
    </row>
    <row r="29125" spans="1:6" x14ac:dyDescent="0.3">
      <c r="A29125" s="336">
        <v>97301</v>
      </c>
      <c r="B29125" s="2" t="s">
        <v>295</v>
      </c>
      <c r="C29125" s="429">
        <v>6.1278449999999998</v>
      </c>
      <c r="D29125" s="429">
        <v>0.33642899999999998</v>
      </c>
      <c r="E29125" s="429">
        <v>5.7914159999999999</v>
      </c>
      <c r="F29125" s="429">
        <v>-3.1656850000000034</v>
      </c>
    </row>
    <row r="29126" spans="1:6" x14ac:dyDescent="0.3">
      <c r="A29126" s="336">
        <v>97302</v>
      </c>
      <c r="B29126" s="2" t="s">
        <v>295</v>
      </c>
      <c r="C29126" s="429">
        <v>6.0723200000000004</v>
      </c>
      <c r="D29126" s="429">
        <v>0.33231899999999998</v>
      </c>
      <c r="E29126" s="429">
        <v>5.7400010000000004</v>
      </c>
      <c r="F29126" s="429">
        <v>-3.632517</v>
      </c>
    </row>
    <row r="29127" spans="1:6" x14ac:dyDescent="0.3">
      <c r="A29127" s="336">
        <v>97303</v>
      </c>
      <c r="B29127" s="2" t="s">
        <v>295</v>
      </c>
      <c r="C29127" s="429">
        <v>6.0784399999999996</v>
      </c>
      <c r="D29127" s="429">
        <v>0.328627</v>
      </c>
      <c r="E29127" s="429">
        <v>5.7498129999999996</v>
      </c>
      <c r="F29127" s="429">
        <v>-3.3289740000000094</v>
      </c>
    </row>
    <row r="29128" spans="1:6" x14ac:dyDescent="0.3">
      <c r="A29128" s="336">
        <v>97304</v>
      </c>
      <c r="B29128" s="2" t="s">
        <v>295</v>
      </c>
      <c r="C29128" s="429">
        <v>5.9704579999999998</v>
      </c>
      <c r="D29128" s="429">
        <v>0.32668700000000001</v>
      </c>
      <c r="E29128" s="429">
        <v>5.6437710000000001</v>
      </c>
      <c r="F29128" s="429">
        <v>-4.5364039999999974</v>
      </c>
    </row>
    <row r="29129" spans="1:6" x14ac:dyDescent="0.3">
      <c r="A29129" s="336">
        <v>97305</v>
      </c>
      <c r="B29129" s="2" t="s">
        <v>295</v>
      </c>
      <c r="C29129" s="429">
        <v>6.18588</v>
      </c>
      <c r="D29129" s="429">
        <v>0.345105</v>
      </c>
      <c r="E29129" s="429">
        <v>5.8407749999999998</v>
      </c>
      <c r="F29129" s="429">
        <v>-3.2149449999999931</v>
      </c>
    </row>
    <row r="29130" spans="1:6" x14ac:dyDescent="0.3">
      <c r="A29130" s="336">
        <v>97306</v>
      </c>
      <c r="B29130" s="2" t="s">
        <v>295</v>
      </c>
      <c r="C29130" s="429">
        <v>6.0773970000000004</v>
      </c>
      <c r="D29130" s="429">
        <v>0.32494800000000001</v>
      </c>
      <c r="E29130" s="429">
        <v>5.7524490000000004</v>
      </c>
      <c r="F29130" s="429">
        <v>-3.6531430000000071</v>
      </c>
    </row>
    <row r="29131" spans="1:6" x14ac:dyDescent="0.3">
      <c r="A29131" s="336">
        <v>97317</v>
      </c>
      <c r="B29131" s="2" t="s">
        <v>295</v>
      </c>
      <c r="C29131" s="429">
        <v>6.2150059999999998</v>
      </c>
      <c r="D29131" s="429">
        <v>0.35484599999999999</v>
      </c>
      <c r="E29131" s="429">
        <v>5.8601599999999996</v>
      </c>
      <c r="F29131" s="429">
        <v>-4.4059699999999964</v>
      </c>
    </row>
    <row r="29132" spans="1:6" x14ac:dyDescent="0.3">
      <c r="A29132" s="336">
        <v>97321</v>
      </c>
      <c r="B29132" s="2" t="s">
        <v>295</v>
      </c>
      <c r="C29132" s="429">
        <v>6.0720900000000002</v>
      </c>
      <c r="D29132" s="429">
        <v>0.30314200000000002</v>
      </c>
      <c r="E29132" s="429">
        <v>5.768948</v>
      </c>
      <c r="F29132" s="429">
        <v>-4.3781010000000009</v>
      </c>
    </row>
    <row r="29133" spans="1:6" x14ac:dyDescent="0.3">
      <c r="A29133" s="336">
        <v>97322</v>
      </c>
      <c r="B29133" s="2" t="s">
        <v>295</v>
      </c>
      <c r="C29133" s="429">
        <v>6.2135199999999999</v>
      </c>
      <c r="D29133" s="429">
        <v>0.31404700000000002</v>
      </c>
      <c r="E29133" s="429">
        <v>5.8994729999999995</v>
      </c>
      <c r="F29133" s="429">
        <v>-4.1773810000000111</v>
      </c>
    </row>
    <row r="29134" spans="1:6" x14ac:dyDescent="0.3">
      <c r="A29134" s="336">
        <v>97324</v>
      </c>
      <c r="B29134" s="2" t="s">
        <v>295</v>
      </c>
      <c r="C29134" s="429">
        <v>5.2203530000000002</v>
      </c>
      <c r="D29134" s="429">
        <v>0.40239799999999998</v>
      </c>
      <c r="E29134" s="429">
        <v>4.8179550000000004</v>
      </c>
      <c r="F29134" s="429">
        <v>-22.928166000000012</v>
      </c>
    </row>
    <row r="29135" spans="1:6" x14ac:dyDescent="0.3">
      <c r="A29135" s="336">
        <v>97325</v>
      </c>
      <c r="B29135" s="2" t="s">
        <v>295</v>
      </c>
      <c r="C29135" s="429">
        <v>6.2600759999999998</v>
      </c>
      <c r="D29135" s="429">
        <v>0.37063600000000002</v>
      </c>
      <c r="E29135" s="429">
        <v>5.8894399999999996</v>
      </c>
      <c r="F29135" s="429">
        <v>-6.8797190000000015</v>
      </c>
    </row>
    <row r="29136" spans="1:6" x14ac:dyDescent="0.3">
      <c r="A29136" s="336">
        <v>97326</v>
      </c>
      <c r="B29136" s="2" t="s">
        <v>295</v>
      </c>
      <c r="C29136" s="429">
        <v>5.0530559999999998</v>
      </c>
      <c r="D29136" s="429">
        <v>0.477912</v>
      </c>
      <c r="E29136" s="429">
        <v>4.5751439999999999</v>
      </c>
      <c r="F29136" s="429">
        <v>-25.867115999999999</v>
      </c>
    </row>
    <row r="29137" spans="1:6" x14ac:dyDescent="0.3">
      <c r="A29137" s="336">
        <v>97327</v>
      </c>
      <c r="B29137" s="2" t="s">
        <v>295</v>
      </c>
      <c r="C29137" s="429">
        <v>6.2049500000000002</v>
      </c>
      <c r="D29137" s="429">
        <v>0.36586600000000002</v>
      </c>
      <c r="E29137" s="429">
        <v>5.8390839999999997</v>
      </c>
      <c r="F29137" s="429">
        <v>-12.596468000000002</v>
      </c>
    </row>
    <row r="29138" spans="1:6" x14ac:dyDescent="0.3">
      <c r="A29138" s="336">
        <v>97329</v>
      </c>
      <c r="B29138" s="2" t="s">
        <v>295</v>
      </c>
      <c r="C29138" s="429">
        <v>6.2152510000000003</v>
      </c>
      <c r="D29138" s="429">
        <v>0.47326600000000002</v>
      </c>
      <c r="E29138" s="429">
        <v>5.7419850000000006</v>
      </c>
      <c r="F29138" s="429">
        <v>-29.870087999999988</v>
      </c>
    </row>
    <row r="29139" spans="1:6" x14ac:dyDescent="0.3">
      <c r="A29139" s="336">
        <v>97330</v>
      </c>
      <c r="B29139" s="2" t="s">
        <v>295</v>
      </c>
      <c r="C29139" s="429">
        <v>5.8223269999999996</v>
      </c>
      <c r="D29139" s="429">
        <v>0.32295600000000002</v>
      </c>
      <c r="E29139" s="429">
        <v>5.499371</v>
      </c>
      <c r="F29139" s="429">
        <v>-8.6081379999999967</v>
      </c>
    </row>
    <row r="29140" spans="1:6" x14ac:dyDescent="0.3">
      <c r="A29140" s="336">
        <v>97331</v>
      </c>
      <c r="B29140" s="2" t="s">
        <v>295</v>
      </c>
      <c r="C29140" s="429">
        <v>5.8599680000000003</v>
      </c>
      <c r="D29140" s="429">
        <v>0.31444</v>
      </c>
      <c r="E29140" s="429">
        <v>5.545528</v>
      </c>
      <c r="F29140" s="429">
        <v>-8.6338079999999948</v>
      </c>
    </row>
    <row r="29141" spans="1:6" x14ac:dyDescent="0.3">
      <c r="A29141" s="336">
        <v>97333</v>
      </c>
      <c r="B29141" s="2" t="s">
        <v>295</v>
      </c>
      <c r="C29141" s="429">
        <v>5.8383099999999999</v>
      </c>
      <c r="D29141" s="429">
        <v>0.31695899999999999</v>
      </c>
      <c r="E29141" s="429">
        <v>5.5213510000000001</v>
      </c>
      <c r="F29141" s="429">
        <v>-10.154454999999992</v>
      </c>
    </row>
    <row r="29142" spans="1:6" x14ac:dyDescent="0.3">
      <c r="A29142" s="336">
        <v>97338</v>
      </c>
      <c r="B29142" s="2" t="s">
        <v>295</v>
      </c>
      <c r="C29142" s="429">
        <v>5.5036060000000004</v>
      </c>
      <c r="D29142" s="429">
        <v>0.409082</v>
      </c>
      <c r="E29142" s="429">
        <v>5.0945240000000007</v>
      </c>
      <c r="F29142" s="429">
        <v>-15.35191600000001</v>
      </c>
    </row>
    <row r="29143" spans="1:6" x14ac:dyDescent="0.3">
      <c r="A29143" s="336">
        <v>97341</v>
      </c>
      <c r="B29143" s="2" t="s">
        <v>295</v>
      </c>
      <c r="C29143" s="429">
        <v>4.4711230000000004</v>
      </c>
      <c r="D29143" s="429">
        <v>0.62287099999999995</v>
      </c>
      <c r="E29143" s="429">
        <v>3.8482520000000005</v>
      </c>
      <c r="F29143" s="429">
        <v>-37.68891099999999</v>
      </c>
    </row>
    <row r="29144" spans="1:6" x14ac:dyDescent="0.3">
      <c r="A29144" s="336">
        <v>97342</v>
      </c>
      <c r="B29144" s="2" t="s">
        <v>295</v>
      </c>
      <c r="C29144" s="429">
        <v>6.0061450000000001</v>
      </c>
      <c r="D29144" s="429">
        <v>0.47875200000000001</v>
      </c>
      <c r="E29144" s="429">
        <v>5.527393</v>
      </c>
      <c r="F29144" s="429">
        <v>-32.240766000000001</v>
      </c>
    </row>
    <row r="29145" spans="1:6" x14ac:dyDescent="0.3">
      <c r="A29145" s="336">
        <v>97343</v>
      </c>
      <c r="B29145" s="2" t="s">
        <v>295</v>
      </c>
      <c r="C29145" s="429">
        <v>4.9533469999999999</v>
      </c>
      <c r="D29145" s="429">
        <v>0.47175400000000001</v>
      </c>
      <c r="E29145" s="429">
        <v>4.4815930000000002</v>
      </c>
      <c r="F29145" s="429">
        <v>-27.058167000000005</v>
      </c>
    </row>
    <row r="29146" spans="1:6" x14ac:dyDescent="0.3">
      <c r="A29146" s="336">
        <v>97344</v>
      </c>
      <c r="B29146" s="2" t="s">
        <v>295</v>
      </c>
      <c r="C29146" s="429">
        <v>4.8483780000000003</v>
      </c>
      <c r="D29146" s="429">
        <v>0.59642099999999998</v>
      </c>
      <c r="E29146" s="429">
        <v>4.251957</v>
      </c>
      <c r="F29146" s="429">
        <v>-33.236556</v>
      </c>
    </row>
    <row r="29147" spans="1:6" x14ac:dyDescent="0.3">
      <c r="A29147" s="336">
        <v>97345</v>
      </c>
      <c r="B29147" s="2" t="s">
        <v>295</v>
      </c>
      <c r="C29147" s="429">
        <v>6.1530120000000004</v>
      </c>
      <c r="D29147" s="429">
        <v>0.475495</v>
      </c>
      <c r="E29147" s="429">
        <v>5.6775169999999999</v>
      </c>
      <c r="F29147" s="429">
        <v>-29.28491799999999</v>
      </c>
    </row>
    <row r="29148" spans="1:6" x14ac:dyDescent="0.3">
      <c r="A29148" s="336">
        <v>97346</v>
      </c>
      <c r="B29148" s="2" t="s">
        <v>295</v>
      </c>
      <c r="C29148" s="429">
        <v>6.0545939999999998</v>
      </c>
      <c r="D29148" s="429">
        <v>0.47690100000000002</v>
      </c>
      <c r="E29148" s="429">
        <v>5.577693</v>
      </c>
      <c r="F29148" s="429">
        <v>-34.829574999999998</v>
      </c>
    </row>
    <row r="29149" spans="1:6" x14ac:dyDescent="0.3">
      <c r="A29149" s="336">
        <v>97347</v>
      </c>
      <c r="B29149" s="2" t="s">
        <v>295</v>
      </c>
      <c r="C29149" s="429">
        <v>4.6546820000000002</v>
      </c>
      <c r="D29149" s="429">
        <v>0.70491599999999999</v>
      </c>
      <c r="E29149" s="429">
        <v>3.9497660000000003</v>
      </c>
      <c r="F29149" s="429">
        <v>-39.267875000000004</v>
      </c>
    </row>
    <row r="29150" spans="1:6" x14ac:dyDescent="0.3">
      <c r="A29150" s="336">
        <v>97348</v>
      </c>
      <c r="B29150" s="2" t="s">
        <v>295</v>
      </c>
      <c r="C29150" s="429">
        <v>6.1958019999999996</v>
      </c>
      <c r="D29150" s="429">
        <v>0.29378799999999999</v>
      </c>
      <c r="E29150" s="429">
        <v>5.9020139999999994</v>
      </c>
      <c r="F29150" s="429">
        <v>-6.5848340000000078</v>
      </c>
    </row>
    <row r="29151" spans="1:6" x14ac:dyDescent="0.3">
      <c r="A29151" s="336">
        <v>97350</v>
      </c>
      <c r="B29151" s="2" t="s">
        <v>295</v>
      </c>
      <c r="C29151" s="429">
        <v>6.0595749999999997</v>
      </c>
      <c r="D29151" s="429">
        <v>0.45255200000000001</v>
      </c>
      <c r="E29151" s="429">
        <v>5.6070229999999999</v>
      </c>
      <c r="F29151" s="429">
        <v>-23.713872000000002</v>
      </c>
    </row>
    <row r="29152" spans="1:6" x14ac:dyDescent="0.3">
      <c r="A29152" s="336">
        <v>97351</v>
      </c>
      <c r="B29152" s="2" t="s">
        <v>295</v>
      </c>
      <c r="C29152" s="429">
        <v>5.931273</v>
      </c>
      <c r="D29152" s="429">
        <v>0.324853</v>
      </c>
      <c r="E29152" s="429">
        <v>5.60642</v>
      </c>
      <c r="F29152" s="429">
        <v>-5.4571579999999997</v>
      </c>
    </row>
    <row r="29153" spans="1:6" x14ac:dyDescent="0.3">
      <c r="A29153" s="336">
        <v>97352</v>
      </c>
      <c r="B29153" s="2" t="s">
        <v>295</v>
      </c>
      <c r="C29153" s="429">
        <v>6.1820139999999997</v>
      </c>
      <c r="D29153" s="429">
        <v>0.32245200000000002</v>
      </c>
      <c r="E29153" s="429">
        <v>5.8595619999999995</v>
      </c>
      <c r="F29153" s="429">
        <v>-3.6558809999999937</v>
      </c>
    </row>
    <row r="29154" spans="1:6" x14ac:dyDescent="0.3">
      <c r="A29154" s="336">
        <v>97355</v>
      </c>
      <c r="B29154" s="2" t="s">
        <v>295</v>
      </c>
      <c r="C29154" s="429">
        <v>6.2481479999999996</v>
      </c>
      <c r="D29154" s="429">
        <v>0.39342100000000002</v>
      </c>
      <c r="E29154" s="429">
        <v>5.8547269999999996</v>
      </c>
      <c r="F29154" s="429">
        <v>-13.456598</v>
      </c>
    </row>
    <row r="29155" spans="1:6" x14ac:dyDescent="0.3">
      <c r="A29155" s="336">
        <v>97357</v>
      </c>
      <c r="B29155" s="2" t="s">
        <v>295</v>
      </c>
      <c r="C29155" s="429">
        <v>4.7304560000000002</v>
      </c>
      <c r="D29155" s="429">
        <v>0.57593000000000005</v>
      </c>
      <c r="E29155" s="429">
        <v>4.1545260000000006</v>
      </c>
      <c r="F29155" s="429">
        <v>-33.108760999999987</v>
      </c>
    </row>
    <row r="29156" spans="1:6" x14ac:dyDescent="0.3">
      <c r="A29156" s="336">
        <v>97358</v>
      </c>
      <c r="B29156" s="2" t="s">
        <v>295</v>
      </c>
      <c r="C29156" s="429">
        <v>6.04711</v>
      </c>
      <c r="D29156" s="429">
        <v>0.48922399999999999</v>
      </c>
      <c r="E29156" s="429">
        <v>5.5578859999999999</v>
      </c>
      <c r="F29156" s="429">
        <v>-30.362364000000007</v>
      </c>
    </row>
    <row r="29157" spans="1:6" x14ac:dyDescent="0.3">
      <c r="A29157" s="336">
        <v>97360</v>
      </c>
      <c r="B29157" s="2" t="s">
        <v>295</v>
      </c>
      <c r="C29157" s="429">
        <v>6.0726630000000004</v>
      </c>
      <c r="D29157" s="429">
        <v>0.47905900000000001</v>
      </c>
      <c r="E29157" s="429">
        <v>5.593604</v>
      </c>
      <c r="F29157" s="429">
        <v>-33.534835999999999</v>
      </c>
    </row>
    <row r="29158" spans="1:6" x14ac:dyDescent="0.3">
      <c r="A29158" s="336">
        <v>97361</v>
      </c>
      <c r="B29158" s="2" t="s">
        <v>295</v>
      </c>
      <c r="C29158" s="429">
        <v>5.5743679999999998</v>
      </c>
      <c r="D29158" s="429">
        <v>0.38094800000000001</v>
      </c>
      <c r="E29158" s="429">
        <v>5.1934199999999997</v>
      </c>
      <c r="F29158" s="429">
        <v>-13.579503999999993</v>
      </c>
    </row>
    <row r="29159" spans="1:6" x14ac:dyDescent="0.3">
      <c r="A29159" s="336">
        <v>97362</v>
      </c>
      <c r="B29159" s="2" t="s">
        <v>295</v>
      </c>
      <c r="C29159" s="429">
        <v>6.2497170000000004</v>
      </c>
      <c r="D29159" s="429">
        <v>0.393901</v>
      </c>
      <c r="E29159" s="429">
        <v>5.8558160000000008</v>
      </c>
      <c r="F29159" s="429">
        <v>-6.3779859999999928</v>
      </c>
    </row>
    <row r="29160" spans="1:6" x14ac:dyDescent="0.3">
      <c r="A29160" s="336">
        <v>97364</v>
      </c>
      <c r="B29160" s="2" t="s">
        <v>295</v>
      </c>
      <c r="C29160" s="429">
        <v>4.4291640000000001</v>
      </c>
      <c r="D29160" s="429">
        <v>0.75803600000000004</v>
      </c>
      <c r="E29160" s="429">
        <v>3.6711279999999999</v>
      </c>
      <c r="F29160" s="429">
        <v>-44.073045999999991</v>
      </c>
    </row>
    <row r="29161" spans="1:6" x14ac:dyDescent="0.3">
      <c r="A29161" s="336">
        <v>97365</v>
      </c>
      <c r="B29161" s="2" t="s">
        <v>295</v>
      </c>
      <c r="C29161" s="429">
        <v>4.4879179999999996</v>
      </c>
      <c r="D29161" s="429">
        <v>0.58677299999999999</v>
      </c>
      <c r="E29161" s="429">
        <v>3.9011449999999996</v>
      </c>
      <c r="F29161" s="429">
        <v>-35.751884000000011</v>
      </c>
    </row>
    <row r="29162" spans="1:6" x14ac:dyDescent="0.3">
      <c r="A29162" s="336">
        <v>97366</v>
      </c>
      <c r="B29162" s="2" t="s">
        <v>295</v>
      </c>
      <c r="C29162" s="429">
        <v>4.5019260000000001</v>
      </c>
      <c r="D29162" s="429">
        <v>0.53113600000000005</v>
      </c>
      <c r="E29162" s="429">
        <v>3.97079</v>
      </c>
      <c r="F29162" s="429">
        <v>-32.945221999999987</v>
      </c>
    </row>
    <row r="29163" spans="1:6" x14ac:dyDescent="0.3">
      <c r="A29163" s="336">
        <v>97367</v>
      </c>
      <c r="B29163" s="2" t="s">
        <v>295</v>
      </c>
      <c r="C29163" s="429">
        <v>4.5003209999999996</v>
      </c>
      <c r="D29163" s="429">
        <v>0.70231100000000002</v>
      </c>
      <c r="E29163" s="429">
        <v>3.7980099999999997</v>
      </c>
      <c r="F29163" s="429">
        <v>-40.982177</v>
      </c>
    </row>
    <row r="29164" spans="1:6" x14ac:dyDescent="0.3">
      <c r="A29164" s="336">
        <v>97368</v>
      </c>
      <c r="B29164" s="2" t="s">
        <v>295</v>
      </c>
      <c r="C29164" s="429">
        <v>4.4435599999999997</v>
      </c>
      <c r="D29164" s="429">
        <v>0.75529999999999997</v>
      </c>
      <c r="E29164" s="429">
        <v>3.6882599999999996</v>
      </c>
      <c r="F29164" s="429">
        <v>-43.846307999999993</v>
      </c>
    </row>
    <row r="29165" spans="1:6" x14ac:dyDescent="0.3">
      <c r="A29165" s="336">
        <v>97369</v>
      </c>
      <c r="B29165" s="2" t="s">
        <v>295</v>
      </c>
      <c r="C29165" s="429">
        <v>4.4102360000000003</v>
      </c>
      <c r="D29165" s="429">
        <v>0.63434199999999996</v>
      </c>
      <c r="E29165" s="429">
        <v>3.7758940000000001</v>
      </c>
      <c r="F29165" s="429">
        <v>-38.772481999999982</v>
      </c>
    </row>
    <row r="29166" spans="1:6" x14ac:dyDescent="0.3">
      <c r="A29166" s="336">
        <v>97370</v>
      </c>
      <c r="B29166" s="2" t="s">
        <v>295</v>
      </c>
      <c r="C29166" s="429">
        <v>5.3889690000000003</v>
      </c>
      <c r="D29166" s="429">
        <v>0.39731499999999997</v>
      </c>
      <c r="E29166" s="429">
        <v>4.9916540000000005</v>
      </c>
      <c r="F29166" s="429">
        <v>-18.434434999999993</v>
      </c>
    </row>
    <row r="29167" spans="1:6" x14ac:dyDescent="0.3">
      <c r="A29167" s="336">
        <v>97371</v>
      </c>
      <c r="B29167" s="2" t="s">
        <v>295</v>
      </c>
      <c r="C29167" s="429">
        <v>5.8383440000000002</v>
      </c>
      <c r="D29167" s="429">
        <v>0.33527899999999999</v>
      </c>
      <c r="E29167" s="429">
        <v>5.5030650000000003</v>
      </c>
      <c r="F29167" s="429">
        <v>-6.8292100000000033</v>
      </c>
    </row>
    <row r="29168" spans="1:6" x14ac:dyDescent="0.3">
      <c r="A29168" s="336">
        <v>97374</v>
      </c>
      <c r="B29168" s="2" t="s">
        <v>295</v>
      </c>
      <c r="C29168" s="429">
        <v>6.1964459999999999</v>
      </c>
      <c r="D29168" s="429">
        <v>0.42112100000000002</v>
      </c>
      <c r="E29168" s="429">
        <v>5.7753249999999996</v>
      </c>
      <c r="F29168" s="429">
        <v>-17.054711999999995</v>
      </c>
    </row>
    <row r="29169" spans="1:6" x14ac:dyDescent="0.3">
      <c r="A29169" s="336">
        <v>97375</v>
      </c>
      <c r="B29169" s="2" t="s">
        <v>295</v>
      </c>
      <c r="C29169" s="429">
        <v>6.0937929999999998</v>
      </c>
      <c r="D29169" s="429">
        <v>0.49539299999999997</v>
      </c>
      <c r="E29169" s="429">
        <v>5.5983999999999998</v>
      </c>
      <c r="F29169" s="429">
        <v>-22.905851999999989</v>
      </c>
    </row>
    <row r="29170" spans="1:6" x14ac:dyDescent="0.3">
      <c r="A29170" s="336">
        <v>97376</v>
      </c>
      <c r="B29170" s="2" t="s">
        <v>295</v>
      </c>
      <c r="C29170" s="429">
        <v>4.659592</v>
      </c>
      <c r="D29170" s="429">
        <v>0.496977</v>
      </c>
      <c r="E29170" s="429">
        <v>4.1626149999999997</v>
      </c>
      <c r="F29170" s="429">
        <v>-30.876863</v>
      </c>
    </row>
    <row r="29171" spans="1:6" x14ac:dyDescent="0.3">
      <c r="A29171" s="336">
        <v>97377</v>
      </c>
      <c r="B29171" s="2" t="s">
        <v>295</v>
      </c>
      <c r="C29171" s="429">
        <v>6.1925249999999998</v>
      </c>
      <c r="D29171" s="429">
        <v>0.29961500000000002</v>
      </c>
      <c r="E29171" s="429">
        <v>5.8929099999999996</v>
      </c>
      <c r="F29171" s="429">
        <v>-5.8433919999999944</v>
      </c>
    </row>
    <row r="29172" spans="1:6" x14ac:dyDescent="0.3">
      <c r="A29172" s="336">
        <v>97378</v>
      </c>
      <c r="B29172" s="2" t="s">
        <v>295</v>
      </c>
      <c r="C29172" s="429">
        <v>5.1833359999999997</v>
      </c>
      <c r="D29172" s="429">
        <v>0.52305299999999999</v>
      </c>
      <c r="E29172" s="429">
        <v>4.6602829999999997</v>
      </c>
      <c r="F29172" s="429">
        <v>-24.915245999999996</v>
      </c>
    </row>
    <row r="29173" spans="1:6" x14ac:dyDescent="0.3">
      <c r="A29173" s="336">
        <v>97380</v>
      </c>
      <c r="B29173" s="2" t="s">
        <v>295</v>
      </c>
      <c r="C29173" s="429">
        <v>4.602125</v>
      </c>
      <c r="D29173" s="429">
        <v>0.61985299999999999</v>
      </c>
      <c r="E29173" s="429">
        <v>3.982272</v>
      </c>
      <c r="F29173" s="429">
        <v>-36.343267000000004</v>
      </c>
    </row>
    <row r="29174" spans="1:6" x14ac:dyDescent="0.3">
      <c r="A29174" s="336">
        <v>97381</v>
      </c>
      <c r="B29174" s="2" t="s">
        <v>295</v>
      </c>
      <c r="C29174" s="429">
        <v>6.093515</v>
      </c>
      <c r="D29174" s="429">
        <v>0.45951900000000001</v>
      </c>
      <c r="E29174" s="429">
        <v>5.6339959999999998</v>
      </c>
      <c r="F29174" s="429">
        <v>-20.162223999999988</v>
      </c>
    </row>
    <row r="29175" spans="1:6" x14ac:dyDescent="0.3">
      <c r="A29175" s="336">
        <v>97383</v>
      </c>
      <c r="B29175" s="2" t="s">
        <v>295</v>
      </c>
      <c r="C29175" s="429">
        <v>6.2096429999999998</v>
      </c>
      <c r="D29175" s="429">
        <v>0.42614999999999997</v>
      </c>
      <c r="E29175" s="429">
        <v>5.783493</v>
      </c>
      <c r="F29175" s="429">
        <v>-15.390727999999996</v>
      </c>
    </row>
    <row r="29176" spans="1:6" x14ac:dyDescent="0.3">
      <c r="A29176" s="336">
        <v>97385</v>
      </c>
      <c r="B29176" s="2" t="s">
        <v>295</v>
      </c>
      <c r="C29176" s="429">
        <v>6.2026300000000001</v>
      </c>
      <c r="D29176" s="429">
        <v>0.42335299999999998</v>
      </c>
      <c r="E29176" s="429">
        <v>5.7792770000000004</v>
      </c>
      <c r="F29176" s="429">
        <v>-13.751801000000007</v>
      </c>
    </row>
    <row r="29177" spans="1:6" x14ac:dyDescent="0.3">
      <c r="A29177" s="336">
        <v>97386</v>
      </c>
      <c r="B29177" s="2" t="s">
        <v>295</v>
      </c>
      <c r="C29177" s="429">
        <v>6.2179500000000001</v>
      </c>
      <c r="D29177" s="429">
        <v>0.44408399999999998</v>
      </c>
      <c r="E29177" s="429">
        <v>5.7738659999999999</v>
      </c>
      <c r="F29177" s="429">
        <v>-22.657648999999999</v>
      </c>
    </row>
    <row r="29178" spans="1:6" x14ac:dyDescent="0.3">
      <c r="A29178" s="336">
        <v>97389</v>
      </c>
      <c r="B29178" s="2" t="s">
        <v>295</v>
      </c>
      <c r="C29178" s="429">
        <v>6.1752760000000002</v>
      </c>
      <c r="D29178" s="429">
        <v>0.29957400000000001</v>
      </c>
      <c r="E29178" s="429">
        <v>5.8757020000000004</v>
      </c>
      <c r="F29178" s="429">
        <v>-4.7898559999999932</v>
      </c>
    </row>
    <row r="29179" spans="1:6" x14ac:dyDescent="0.3">
      <c r="A29179" s="336">
        <v>97390</v>
      </c>
      <c r="B29179" s="2" t="s">
        <v>295</v>
      </c>
      <c r="C29179" s="429">
        <v>4.8950579999999997</v>
      </c>
      <c r="D29179" s="429">
        <v>0.44578099999999998</v>
      </c>
      <c r="E29179" s="429">
        <v>4.4492769999999995</v>
      </c>
      <c r="F29179" s="429">
        <v>-27.967806000000007</v>
      </c>
    </row>
    <row r="29180" spans="1:6" x14ac:dyDescent="0.3">
      <c r="A29180" s="336">
        <v>97391</v>
      </c>
      <c r="B29180" s="2" t="s">
        <v>295</v>
      </c>
      <c r="C29180" s="429">
        <v>4.6849939999999997</v>
      </c>
      <c r="D29180" s="429">
        <v>0.52174600000000004</v>
      </c>
      <c r="E29180" s="429">
        <v>4.1632479999999994</v>
      </c>
      <c r="F29180" s="429">
        <v>-31.105032999999992</v>
      </c>
    </row>
    <row r="29181" spans="1:6" x14ac:dyDescent="0.3">
      <c r="A29181" s="336">
        <v>97392</v>
      </c>
      <c r="B29181" s="2" t="s">
        <v>295</v>
      </c>
      <c r="C29181" s="429">
        <v>6.2479779999999998</v>
      </c>
      <c r="D29181" s="429">
        <v>0.34054099999999998</v>
      </c>
      <c r="E29181" s="429">
        <v>5.9074369999999998</v>
      </c>
      <c r="F29181" s="429">
        <v>-4.0595090000000056</v>
      </c>
    </row>
    <row r="29182" spans="1:6" x14ac:dyDescent="0.3">
      <c r="A29182" s="336">
        <v>97394</v>
      </c>
      <c r="B29182" s="2" t="s">
        <v>295</v>
      </c>
      <c r="C29182" s="429">
        <v>4.6994499999999997</v>
      </c>
      <c r="D29182" s="429">
        <v>0.47985699999999998</v>
      </c>
      <c r="E29182" s="429">
        <v>4.2195929999999997</v>
      </c>
      <c r="F29182" s="429">
        <v>-30.632406000000007</v>
      </c>
    </row>
    <row r="29183" spans="1:6" x14ac:dyDescent="0.3">
      <c r="A29183" s="336">
        <v>97396</v>
      </c>
      <c r="B29183" s="2" t="s">
        <v>295</v>
      </c>
      <c r="C29183" s="429">
        <v>4.8915030000000002</v>
      </c>
      <c r="D29183" s="429">
        <v>0.62452600000000003</v>
      </c>
      <c r="E29183" s="429">
        <v>4.2669769999999998</v>
      </c>
      <c r="F29183" s="429">
        <v>-33.00998400000001</v>
      </c>
    </row>
    <row r="29184" spans="1:6" x14ac:dyDescent="0.3">
      <c r="A29184" s="336">
        <v>97401</v>
      </c>
      <c r="B29184" s="2" t="s">
        <v>295</v>
      </c>
      <c r="C29184" s="429">
        <v>6.370603</v>
      </c>
      <c r="D29184" s="429">
        <v>0.28714200000000001</v>
      </c>
      <c r="E29184" s="429">
        <v>6.0834609999999998</v>
      </c>
      <c r="F29184" s="429">
        <v>-8.1917549999999935</v>
      </c>
    </row>
    <row r="29185" spans="1:6" x14ac:dyDescent="0.3">
      <c r="A29185" s="336">
        <v>97402</v>
      </c>
      <c r="B29185" s="2" t="s">
        <v>295</v>
      </c>
      <c r="C29185" s="429">
        <v>6.1752840000000004</v>
      </c>
      <c r="D29185" s="429">
        <v>0.26930199999999999</v>
      </c>
      <c r="E29185" s="429">
        <v>5.9059820000000007</v>
      </c>
      <c r="F29185" s="429">
        <v>-9.3894529999999889</v>
      </c>
    </row>
    <row r="29186" spans="1:6" x14ac:dyDescent="0.3">
      <c r="A29186" s="336">
        <v>97403</v>
      </c>
      <c r="B29186" s="2" t="s">
        <v>295</v>
      </c>
      <c r="C29186" s="429">
        <v>6.3717370000000004</v>
      </c>
      <c r="D29186" s="429">
        <v>0.29535</v>
      </c>
      <c r="E29186" s="429">
        <v>6.0763870000000004</v>
      </c>
      <c r="F29186" s="429">
        <v>-8.637363999999998</v>
      </c>
    </row>
    <row r="29187" spans="1:6" x14ac:dyDescent="0.3">
      <c r="A29187" s="336">
        <v>97404</v>
      </c>
      <c r="B29187" s="2" t="s">
        <v>295</v>
      </c>
      <c r="C29187" s="429">
        <v>6.3151659999999996</v>
      </c>
      <c r="D29187" s="429">
        <v>0.27760400000000002</v>
      </c>
      <c r="E29187" s="429">
        <v>6.0375619999999994</v>
      </c>
      <c r="F29187" s="429">
        <v>-8.003235999999994</v>
      </c>
    </row>
    <row r="29188" spans="1:6" x14ac:dyDescent="0.3">
      <c r="A29188" s="336">
        <v>97405</v>
      </c>
      <c r="B29188" s="2" t="s">
        <v>295</v>
      </c>
      <c r="C29188" s="429">
        <v>6.2702920000000004</v>
      </c>
      <c r="D29188" s="429">
        <v>0.28322399999999998</v>
      </c>
      <c r="E29188" s="429">
        <v>5.9870680000000007</v>
      </c>
      <c r="F29188" s="429">
        <v>-9.3200039999999902</v>
      </c>
    </row>
    <row r="29189" spans="1:6" x14ac:dyDescent="0.3">
      <c r="A29189" s="336">
        <v>97406</v>
      </c>
      <c r="B29189" s="2" t="s">
        <v>295</v>
      </c>
      <c r="C29189" s="429">
        <v>5.5077020000000001</v>
      </c>
      <c r="D29189" s="429">
        <v>0.21337999999999999</v>
      </c>
      <c r="E29189" s="429">
        <v>5.2943220000000002</v>
      </c>
      <c r="F29189" s="429">
        <v>-16.675170000000008</v>
      </c>
    </row>
    <row r="29190" spans="1:6" x14ac:dyDescent="0.3">
      <c r="A29190" s="336">
        <v>97408</v>
      </c>
      <c r="B29190" s="2" t="s">
        <v>295</v>
      </c>
      <c r="C29190" s="429">
        <v>6.3395710000000003</v>
      </c>
      <c r="D29190" s="429">
        <v>0.298205</v>
      </c>
      <c r="E29190" s="429">
        <v>6.041366</v>
      </c>
      <c r="F29190" s="429">
        <v>-8.6649570000000082</v>
      </c>
    </row>
    <row r="29191" spans="1:6" x14ac:dyDescent="0.3">
      <c r="A29191" s="336">
        <v>97410</v>
      </c>
      <c r="B29191" s="2" t="s">
        <v>295</v>
      </c>
      <c r="C29191" s="429">
        <v>6.9730610000000004</v>
      </c>
      <c r="D29191" s="429">
        <v>0.16044600000000001</v>
      </c>
      <c r="E29191" s="429">
        <v>6.8126150000000001</v>
      </c>
      <c r="F29191" s="429">
        <v>9.0500410000000073</v>
      </c>
    </row>
    <row r="29192" spans="1:6" x14ac:dyDescent="0.3">
      <c r="A29192" s="336">
        <v>97411</v>
      </c>
      <c r="B29192" s="2" t="s">
        <v>295</v>
      </c>
      <c r="C29192" s="429">
        <v>5.1516109999999999</v>
      </c>
      <c r="D29192" s="429">
        <v>0.25306299999999998</v>
      </c>
      <c r="E29192" s="429">
        <v>4.8985479999999999</v>
      </c>
      <c r="F29192" s="429">
        <v>-25.914038999999995</v>
      </c>
    </row>
    <row r="29193" spans="1:6" x14ac:dyDescent="0.3">
      <c r="A29193" s="336">
        <v>97412</v>
      </c>
      <c r="B29193" s="2" t="s">
        <v>295</v>
      </c>
      <c r="C29193" s="429">
        <v>5.4269150000000002</v>
      </c>
      <c r="D29193" s="429">
        <v>0.36019400000000001</v>
      </c>
      <c r="E29193" s="429">
        <v>5.0667210000000003</v>
      </c>
      <c r="F29193" s="429">
        <v>-20.104945000000001</v>
      </c>
    </row>
    <row r="29194" spans="1:6" x14ac:dyDescent="0.3">
      <c r="A29194" s="336">
        <v>97413</v>
      </c>
      <c r="B29194" s="2" t="s">
        <v>295</v>
      </c>
      <c r="C29194" s="429">
        <v>6.1872030000000002</v>
      </c>
      <c r="D29194" s="429">
        <v>0.43799500000000002</v>
      </c>
      <c r="E29194" s="429">
        <v>5.7492080000000003</v>
      </c>
      <c r="F29194" s="429">
        <v>-21.333738999999994</v>
      </c>
    </row>
    <row r="29195" spans="1:6" x14ac:dyDescent="0.3">
      <c r="A29195" s="336">
        <v>97414</v>
      </c>
      <c r="B29195" s="2" t="s">
        <v>295</v>
      </c>
      <c r="C29195" s="429">
        <v>5.5279949999999998</v>
      </c>
      <c r="D29195" s="429">
        <v>0.224275</v>
      </c>
      <c r="E29195" s="429">
        <v>5.3037200000000002</v>
      </c>
      <c r="F29195" s="429">
        <v>-18.571931999999997</v>
      </c>
    </row>
    <row r="29196" spans="1:6" x14ac:dyDescent="0.3">
      <c r="A29196" s="336">
        <v>97415</v>
      </c>
      <c r="B29196" s="2" t="s">
        <v>295</v>
      </c>
      <c r="C29196" s="429">
        <v>5.5222150000000001</v>
      </c>
      <c r="D29196" s="429">
        <v>0.19703499999999999</v>
      </c>
      <c r="E29196" s="429">
        <v>5.3251800000000005</v>
      </c>
      <c r="F29196" s="429">
        <v>-19.80290200000001</v>
      </c>
    </row>
    <row r="29197" spans="1:6" x14ac:dyDescent="0.3">
      <c r="A29197" s="336">
        <v>97416</v>
      </c>
      <c r="B29197" s="2" t="s">
        <v>295</v>
      </c>
      <c r="C29197" s="429">
        <v>6.0188249999999996</v>
      </c>
      <c r="D29197" s="429">
        <v>0.20119699999999999</v>
      </c>
      <c r="E29197" s="429">
        <v>5.817628</v>
      </c>
      <c r="F29197" s="429">
        <v>-5.9231390000000061</v>
      </c>
    </row>
    <row r="29198" spans="1:6" x14ac:dyDescent="0.3">
      <c r="A29198" s="336">
        <v>97417</v>
      </c>
      <c r="B29198" s="2" t="s">
        <v>295</v>
      </c>
      <c r="C29198" s="429">
        <v>7.0894820000000003</v>
      </c>
      <c r="D29198" s="429">
        <v>0.15798000000000001</v>
      </c>
      <c r="E29198" s="429">
        <v>6.9315020000000001</v>
      </c>
      <c r="F29198" s="429">
        <v>10.336175000000001</v>
      </c>
    </row>
    <row r="29199" spans="1:6" x14ac:dyDescent="0.3">
      <c r="A29199" s="336">
        <v>97419</v>
      </c>
      <c r="B29199" s="2" t="s">
        <v>295</v>
      </c>
      <c r="C29199" s="429">
        <v>5.7648960000000002</v>
      </c>
      <c r="D29199" s="429">
        <v>0.30982199999999999</v>
      </c>
      <c r="E29199" s="429">
        <v>5.4550740000000006</v>
      </c>
      <c r="F29199" s="429">
        <v>-14.329138999999998</v>
      </c>
    </row>
    <row r="29200" spans="1:6" x14ac:dyDescent="0.3">
      <c r="A29200" s="336">
        <v>97420</v>
      </c>
      <c r="B29200" s="2" t="s">
        <v>295</v>
      </c>
      <c r="C29200" s="429">
        <v>5.4261489999999997</v>
      </c>
      <c r="D29200" s="429">
        <v>0.250724</v>
      </c>
      <c r="E29200" s="429">
        <v>5.1754249999999997</v>
      </c>
      <c r="F29200" s="429">
        <v>-20.751680000000007</v>
      </c>
    </row>
    <row r="29201" spans="1:6" x14ac:dyDescent="0.3">
      <c r="A29201" s="336">
        <v>97423</v>
      </c>
      <c r="B29201" s="2" t="s">
        <v>295</v>
      </c>
      <c r="C29201" s="429">
        <v>5.3757359999999998</v>
      </c>
      <c r="D29201" s="429">
        <v>0.23982100000000001</v>
      </c>
      <c r="E29201" s="429">
        <v>5.1359149999999998</v>
      </c>
      <c r="F29201" s="429">
        <v>-21.826645999999997</v>
      </c>
    </row>
    <row r="29202" spans="1:6" x14ac:dyDescent="0.3">
      <c r="A29202" s="336">
        <v>97424</v>
      </c>
      <c r="B29202" s="2" t="s">
        <v>295</v>
      </c>
      <c r="C29202" s="429">
        <v>6.3919899999999998</v>
      </c>
      <c r="D29202" s="429">
        <v>0.294873</v>
      </c>
      <c r="E29202" s="429">
        <v>6.0971169999999999</v>
      </c>
      <c r="F29202" s="429">
        <v>-8.5829300000000188</v>
      </c>
    </row>
    <row r="29203" spans="1:6" x14ac:dyDescent="0.3">
      <c r="A29203" s="336">
        <v>97426</v>
      </c>
      <c r="B29203" s="2" t="s">
        <v>295</v>
      </c>
      <c r="C29203" s="429">
        <v>6.3527459999999998</v>
      </c>
      <c r="D29203" s="429">
        <v>0.29879</v>
      </c>
      <c r="E29203" s="429">
        <v>6.0539559999999994</v>
      </c>
      <c r="F29203" s="429">
        <v>-9.079940999999998</v>
      </c>
    </row>
    <row r="29204" spans="1:6" x14ac:dyDescent="0.3">
      <c r="A29204" s="336">
        <v>97427</v>
      </c>
      <c r="B29204" s="2" t="s">
        <v>295</v>
      </c>
      <c r="C29204" s="429">
        <v>6.4349769999999999</v>
      </c>
      <c r="D29204" s="429">
        <v>0.34776699999999999</v>
      </c>
      <c r="E29204" s="429">
        <v>6.0872099999999998</v>
      </c>
      <c r="F29204" s="429">
        <v>-13.045099999999991</v>
      </c>
    </row>
    <row r="29205" spans="1:6" x14ac:dyDescent="0.3">
      <c r="A29205" s="336">
        <v>97429</v>
      </c>
      <c r="B29205" s="2" t="s">
        <v>295</v>
      </c>
      <c r="C29205" s="429">
        <v>7.057823</v>
      </c>
      <c r="D29205" s="429">
        <v>0.188502</v>
      </c>
      <c r="E29205" s="429">
        <v>6.8693210000000002</v>
      </c>
      <c r="F29205" s="429">
        <v>7.2416290000000032</v>
      </c>
    </row>
    <row r="29206" spans="1:6" x14ac:dyDescent="0.3">
      <c r="A29206" s="336">
        <v>97430</v>
      </c>
      <c r="B29206" s="2" t="s">
        <v>295</v>
      </c>
      <c r="C29206" s="429">
        <v>5.225339</v>
      </c>
      <c r="D29206" s="429">
        <v>0.369703</v>
      </c>
      <c r="E29206" s="429">
        <v>4.8556359999999996</v>
      </c>
      <c r="F29206" s="429">
        <v>-22.689496999999999</v>
      </c>
    </row>
    <row r="29207" spans="1:6" x14ac:dyDescent="0.3">
      <c r="A29207" s="336">
        <v>97431</v>
      </c>
      <c r="B29207" s="2" t="s">
        <v>295</v>
      </c>
      <c r="C29207" s="429">
        <v>6.5106729999999997</v>
      </c>
      <c r="D29207" s="429">
        <v>0.34509099999999998</v>
      </c>
      <c r="E29207" s="429">
        <v>6.1655819999999997</v>
      </c>
      <c r="F29207" s="429">
        <v>-11.825563999999993</v>
      </c>
    </row>
    <row r="29208" spans="1:6" x14ac:dyDescent="0.3">
      <c r="A29208" s="336">
        <v>97434</v>
      </c>
      <c r="B29208" s="2" t="s">
        <v>295</v>
      </c>
      <c r="C29208" s="429">
        <v>6.43187</v>
      </c>
      <c r="D29208" s="429">
        <v>0.31181399999999998</v>
      </c>
      <c r="E29208" s="429">
        <v>6.1200559999999999</v>
      </c>
      <c r="F29208" s="429">
        <v>-9.392011999999994</v>
      </c>
    </row>
    <row r="29209" spans="1:6" x14ac:dyDescent="0.3">
      <c r="A29209" s="336">
        <v>97435</v>
      </c>
      <c r="B29209" s="2" t="s">
        <v>295</v>
      </c>
      <c r="C29209" s="429">
        <v>6.0663900000000002</v>
      </c>
      <c r="D29209" s="429">
        <v>0.26116600000000001</v>
      </c>
      <c r="E29209" s="429">
        <v>5.8052239999999999</v>
      </c>
      <c r="F29209" s="429">
        <v>-10.703291999999998</v>
      </c>
    </row>
    <row r="29210" spans="1:6" x14ac:dyDescent="0.3">
      <c r="A29210" s="336">
        <v>97436</v>
      </c>
      <c r="B29210" s="2" t="s">
        <v>295</v>
      </c>
      <c r="C29210" s="429">
        <v>5.9640180000000003</v>
      </c>
      <c r="D29210" s="429">
        <v>0.25247999999999998</v>
      </c>
      <c r="E29210" s="429">
        <v>5.711538</v>
      </c>
      <c r="F29210" s="429">
        <v>-11.631536999999994</v>
      </c>
    </row>
    <row r="29211" spans="1:6" x14ac:dyDescent="0.3">
      <c r="A29211" s="336">
        <v>97437</v>
      </c>
      <c r="B29211" s="2" t="s">
        <v>295</v>
      </c>
      <c r="C29211" s="429">
        <v>5.9225760000000003</v>
      </c>
      <c r="D29211" s="429">
        <v>0.28438000000000002</v>
      </c>
      <c r="E29211" s="429">
        <v>5.6381960000000007</v>
      </c>
      <c r="F29211" s="429">
        <v>-12.430841000000001</v>
      </c>
    </row>
    <row r="29212" spans="1:6" x14ac:dyDescent="0.3">
      <c r="A29212" s="336">
        <v>97438</v>
      </c>
      <c r="B29212" s="2" t="s">
        <v>295</v>
      </c>
      <c r="C29212" s="429">
        <v>6.5055170000000002</v>
      </c>
      <c r="D29212" s="429">
        <v>0.37986799999999998</v>
      </c>
      <c r="E29212" s="429">
        <v>6.1256490000000001</v>
      </c>
      <c r="F29212" s="429">
        <v>-15.099198000000001</v>
      </c>
    </row>
    <row r="29213" spans="1:6" x14ac:dyDescent="0.3">
      <c r="A29213" s="336">
        <v>97439</v>
      </c>
      <c r="B29213" s="2" t="s">
        <v>295</v>
      </c>
      <c r="C29213" s="429">
        <v>4.9482039999999996</v>
      </c>
      <c r="D29213" s="429">
        <v>0.395117</v>
      </c>
      <c r="E29213" s="429">
        <v>4.5530869999999997</v>
      </c>
      <c r="F29213" s="429">
        <v>-27.560390000000002</v>
      </c>
    </row>
    <row r="29214" spans="1:6" x14ac:dyDescent="0.3">
      <c r="A29214" s="336">
        <v>97441</v>
      </c>
      <c r="B29214" s="2" t="s">
        <v>295</v>
      </c>
      <c r="C29214" s="429">
        <v>5.1996630000000001</v>
      </c>
      <c r="D29214" s="429">
        <v>0.30660100000000001</v>
      </c>
      <c r="E29214" s="429">
        <v>4.8930620000000005</v>
      </c>
      <c r="F29214" s="429">
        <v>-23.681611000000004</v>
      </c>
    </row>
    <row r="29215" spans="1:6" x14ac:dyDescent="0.3">
      <c r="A29215" s="336">
        <v>97442</v>
      </c>
      <c r="B29215" s="2" t="s">
        <v>295</v>
      </c>
      <c r="C29215" s="429">
        <v>6.395956</v>
      </c>
      <c r="D29215" s="429">
        <v>0.16616</v>
      </c>
      <c r="E29215" s="429">
        <v>6.2297960000000003</v>
      </c>
      <c r="F29215" s="429">
        <v>1.2706390000000027</v>
      </c>
    </row>
    <row r="29216" spans="1:6" x14ac:dyDescent="0.3">
      <c r="A29216" s="336">
        <v>97443</v>
      </c>
      <c r="B29216" s="2" t="s">
        <v>295</v>
      </c>
      <c r="C29216" s="429">
        <v>6.7594960000000004</v>
      </c>
      <c r="D29216" s="429">
        <v>0.25492199999999998</v>
      </c>
      <c r="E29216" s="429">
        <v>6.5045740000000007</v>
      </c>
      <c r="F29216" s="429">
        <v>-1.7258550000000028</v>
      </c>
    </row>
    <row r="29217" spans="1:6" x14ac:dyDescent="0.3">
      <c r="A29217" s="336">
        <v>97444</v>
      </c>
      <c r="B29217" s="2" t="s">
        <v>295</v>
      </c>
      <c r="C29217" s="429">
        <v>5.1059809999999999</v>
      </c>
      <c r="D29217" s="429">
        <v>0.23486599999999999</v>
      </c>
      <c r="E29217" s="429">
        <v>4.8711149999999996</v>
      </c>
      <c r="F29217" s="429">
        <v>-27.377790999999995</v>
      </c>
    </row>
    <row r="29218" spans="1:6" x14ac:dyDescent="0.3">
      <c r="A29218" s="336">
        <v>97446</v>
      </c>
      <c r="B29218" s="2" t="s">
        <v>295</v>
      </c>
      <c r="C29218" s="429">
        <v>6.2442929999999999</v>
      </c>
      <c r="D29218" s="429">
        <v>0.30546299999999998</v>
      </c>
      <c r="E29218" s="429">
        <v>5.9388300000000003</v>
      </c>
      <c r="F29218" s="429">
        <v>-8.7645520000000019</v>
      </c>
    </row>
    <row r="29219" spans="1:6" x14ac:dyDescent="0.3">
      <c r="A29219" s="336">
        <v>97447</v>
      </c>
      <c r="B29219" s="2" t="s">
        <v>295</v>
      </c>
      <c r="C29219" s="429">
        <v>6.45519</v>
      </c>
      <c r="D29219" s="429">
        <v>0.32430100000000001</v>
      </c>
      <c r="E29219" s="429">
        <v>6.1308889999999998</v>
      </c>
      <c r="F29219" s="429">
        <v>-8.9892089999999953</v>
      </c>
    </row>
    <row r="29220" spans="1:6" x14ac:dyDescent="0.3">
      <c r="A29220" s="336">
        <v>97448</v>
      </c>
      <c r="B29220" s="2" t="s">
        <v>295</v>
      </c>
      <c r="C29220" s="429">
        <v>5.997846</v>
      </c>
      <c r="D29220" s="429">
        <v>0.288136</v>
      </c>
      <c r="E29220" s="429">
        <v>5.7097100000000003</v>
      </c>
      <c r="F29220" s="429">
        <v>-10.375961999999994</v>
      </c>
    </row>
    <row r="29221" spans="1:6" x14ac:dyDescent="0.3">
      <c r="A29221" s="336">
        <v>97449</v>
      </c>
      <c r="B29221" s="2" t="s">
        <v>295</v>
      </c>
      <c r="C29221" s="429">
        <v>5.3363490000000002</v>
      </c>
      <c r="D29221" s="429">
        <v>0.27975699999999998</v>
      </c>
      <c r="E29221" s="429">
        <v>5.0565920000000002</v>
      </c>
      <c r="F29221" s="429">
        <v>-22.270908999999989</v>
      </c>
    </row>
    <row r="29222" spans="1:6" x14ac:dyDescent="0.3">
      <c r="A29222" s="336">
        <v>97450</v>
      </c>
      <c r="B29222" s="2" t="s">
        <v>295</v>
      </c>
      <c r="C29222" s="429">
        <v>5.1259829999999997</v>
      </c>
      <c r="D29222" s="429">
        <v>0.25274600000000003</v>
      </c>
      <c r="E29222" s="429">
        <v>4.8732369999999996</v>
      </c>
      <c r="F29222" s="429">
        <v>-25.797032000000009</v>
      </c>
    </row>
    <row r="29223" spans="1:6" x14ac:dyDescent="0.3">
      <c r="A29223" s="336">
        <v>97451</v>
      </c>
      <c r="B29223" s="2" t="s">
        <v>295</v>
      </c>
      <c r="C29223" s="429">
        <v>6.1991509999999996</v>
      </c>
      <c r="D29223" s="429">
        <v>0.26512999999999998</v>
      </c>
      <c r="E29223" s="429">
        <v>5.9340209999999995</v>
      </c>
      <c r="F29223" s="429">
        <v>-9.4180709999999976</v>
      </c>
    </row>
    <row r="29224" spans="1:6" x14ac:dyDescent="0.3">
      <c r="A29224" s="336">
        <v>97452</v>
      </c>
      <c r="B29224" s="2" t="s">
        <v>295</v>
      </c>
      <c r="C29224" s="429">
        <v>6.572851</v>
      </c>
      <c r="D29224" s="429">
        <v>0.35306799999999999</v>
      </c>
      <c r="E29224" s="429">
        <v>6.2197829999999996</v>
      </c>
      <c r="F29224" s="429">
        <v>-12.001370000000001</v>
      </c>
    </row>
    <row r="29225" spans="1:6" x14ac:dyDescent="0.3">
      <c r="A29225" s="336">
        <v>97453</v>
      </c>
      <c r="B29225" s="2" t="s">
        <v>295</v>
      </c>
      <c r="C29225" s="429">
        <v>5.2329590000000001</v>
      </c>
      <c r="D29225" s="429">
        <v>0.34509400000000001</v>
      </c>
      <c r="E29225" s="429">
        <v>4.8878649999999997</v>
      </c>
      <c r="F29225" s="429">
        <v>-22.907256999999998</v>
      </c>
    </row>
    <row r="29226" spans="1:6" x14ac:dyDescent="0.3">
      <c r="A29226" s="336">
        <v>97454</v>
      </c>
      <c r="B29226" s="2" t="s">
        <v>295</v>
      </c>
      <c r="C29226" s="429">
        <v>6.2271330000000003</v>
      </c>
      <c r="D29226" s="429">
        <v>0.41984399999999999</v>
      </c>
      <c r="E29226" s="429">
        <v>5.8072889999999999</v>
      </c>
      <c r="F29226" s="429">
        <v>-19.455331000000001</v>
      </c>
    </row>
    <row r="29227" spans="1:6" x14ac:dyDescent="0.3">
      <c r="A29227" s="336">
        <v>97455</v>
      </c>
      <c r="B29227" s="2" t="s">
        <v>295</v>
      </c>
      <c r="C29227" s="429">
        <v>6.4305979999999998</v>
      </c>
      <c r="D29227" s="429">
        <v>0.32902199999999998</v>
      </c>
      <c r="E29227" s="429">
        <v>6.1015759999999997</v>
      </c>
      <c r="F29227" s="429">
        <v>-10.400499000000011</v>
      </c>
    </row>
    <row r="29228" spans="1:6" x14ac:dyDescent="0.3">
      <c r="A29228" s="336">
        <v>97456</v>
      </c>
      <c r="B29228" s="2" t="s">
        <v>295</v>
      </c>
      <c r="C29228" s="429">
        <v>5.7725470000000003</v>
      </c>
      <c r="D29228" s="429">
        <v>0.31995800000000002</v>
      </c>
      <c r="E29228" s="429">
        <v>5.4525890000000006</v>
      </c>
      <c r="F29228" s="429">
        <v>-12.751103999999991</v>
      </c>
    </row>
    <row r="29229" spans="1:6" x14ac:dyDescent="0.3">
      <c r="A29229" s="336">
        <v>97457</v>
      </c>
      <c r="B29229" s="2" t="s">
        <v>295</v>
      </c>
      <c r="C29229" s="429">
        <v>6.9856410000000002</v>
      </c>
      <c r="D29229" s="429">
        <v>0.17854200000000001</v>
      </c>
      <c r="E29229" s="429">
        <v>6.807099</v>
      </c>
      <c r="F29229" s="429">
        <v>7.8149479999999976</v>
      </c>
    </row>
    <row r="29230" spans="1:6" x14ac:dyDescent="0.3">
      <c r="A29230" s="336">
        <v>97458</v>
      </c>
      <c r="B29230" s="2" t="s">
        <v>295</v>
      </c>
      <c r="C29230" s="429">
        <v>5.683986</v>
      </c>
      <c r="D29230" s="429">
        <v>0.22563900000000001</v>
      </c>
      <c r="E29230" s="429">
        <v>5.4583469999999998</v>
      </c>
      <c r="F29230" s="429">
        <v>-14.388358999999994</v>
      </c>
    </row>
    <row r="29231" spans="1:6" x14ac:dyDescent="0.3">
      <c r="A29231" s="336">
        <v>97459</v>
      </c>
      <c r="B29231" s="2" t="s">
        <v>295</v>
      </c>
      <c r="C29231" s="429">
        <v>5.4773040000000002</v>
      </c>
      <c r="D29231" s="429">
        <v>0.26486799999999999</v>
      </c>
      <c r="E29231" s="429">
        <v>5.2124360000000003</v>
      </c>
      <c r="F29231" s="429">
        <v>-19.14376</v>
      </c>
    </row>
    <row r="29232" spans="1:6" x14ac:dyDescent="0.3">
      <c r="A29232" s="336">
        <v>97461</v>
      </c>
      <c r="B29232" s="2" t="s">
        <v>295</v>
      </c>
      <c r="C29232" s="429">
        <v>5.6682110000000003</v>
      </c>
      <c r="D29232" s="429">
        <v>0.31429699999999999</v>
      </c>
      <c r="E29232" s="429">
        <v>5.3539140000000005</v>
      </c>
      <c r="F29232" s="429">
        <v>-16.371793000000004</v>
      </c>
    </row>
    <row r="29233" spans="1:6" x14ac:dyDescent="0.3">
      <c r="A29233" s="336">
        <v>97462</v>
      </c>
      <c r="B29233" s="2" t="s">
        <v>295</v>
      </c>
      <c r="C29233" s="429">
        <v>6.401948</v>
      </c>
      <c r="D29233" s="429">
        <v>0.22724900000000001</v>
      </c>
      <c r="E29233" s="429">
        <v>6.1746990000000004</v>
      </c>
      <c r="F29233" s="429">
        <v>-3.6766059999999854</v>
      </c>
    </row>
    <row r="29234" spans="1:6" x14ac:dyDescent="0.3">
      <c r="A29234" s="336">
        <v>97463</v>
      </c>
      <c r="B29234" s="2" t="s">
        <v>295</v>
      </c>
      <c r="C29234" s="429">
        <v>6.4010809999999996</v>
      </c>
      <c r="D29234" s="429">
        <v>0.38520799999999999</v>
      </c>
      <c r="E29234" s="429">
        <v>6.0158729999999991</v>
      </c>
      <c r="F29234" s="429">
        <v>-12.341114999999995</v>
      </c>
    </row>
    <row r="29235" spans="1:6" x14ac:dyDescent="0.3">
      <c r="A29235" s="336">
        <v>97465</v>
      </c>
      <c r="B29235" s="2" t="s">
        <v>295</v>
      </c>
      <c r="C29235" s="429">
        <v>5.1105260000000001</v>
      </c>
      <c r="D29235" s="429">
        <v>0.244312</v>
      </c>
      <c r="E29235" s="429">
        <v>4.8662140000000003</v>
      </c>
      <c r="F29235" s="429">
        <v>-26.15319800000001</v>
      </c>
    </row>
    <row r="29236" spans="1:6" x14ac:dyDescent="0.3">
      <c r="A29236" s="336">
        <v>97466</v>
      </c>
      <c r="B29236" s="2" t="s">
        <v>295</v>
      </c>
      <c r="C29236" s="429">
        <v>5.5697289999999997</v>
      </c>
      <c r="D29236" s="429">
        <v>0.21985199999999999</v>
      </c>
      <c r="E29236" s="429">
        <v>5.3498769999999993</v>
      </c>
      <c r="F29236" s="429">
        <v>-15.330029000000003</v>
      </c>
    </row>
    <row r="29237" spans="1:6" x14ac:dyDescent="0.3">
      <c r="A29237" s="336">
        <v>97467</v>
      </c>
      <c r="B29237" s="2" t="s">
        <v>295</v>
      </c>
      <c r="C29237" s="429">
        <v>5.4781019999999998</v>
      </c>
      <c r="D29237" s="429">
        <v>0.290356</v>
      </c>
      <c r="E29237" s="429">
        <v>5.1877459999999997</v>
      </c>
      <c r="F29237" s="429">
        <v>-19.070464000000001</v>
      </c>
    </row>
    <row r="29238" spans="1:6" x14ac:dyDescent="0.3">
      <c r="A29238" s="336">
        <v>97469</v>
      </c>
      <c r="B29238" s="2" t="s">
        <v>295</v>
      </c>
      <c r="C29238" s="429">
        <v>6.7651760000000003</v>
      </c>
      <c r="D29238" s="429">
        <v>0.15890799999999999</v>
      </c>
      <c r="E29238" s="429">
        <v>6.606268</v>
      </c>
      <c r="F29238" s="429">
        <v>6.6840150000000058</v>
      </c>
    </row>
    <row r="29239" spans="1:6" x14ac:dyDescent="0.3">
      <c r="A29239" s="336">
        <v>97470</v>
      </c>
      <c r="B29239" s="2" t="s">
        <v>295</v>
      </c>
      <c r="C29239" s="429">
        <v>6.8967679999999998</v>
      </c>
      <c r="D29239" s="429">
        <v>0.19697899999999999</v>
      </c>
      <c r="E29239" s="429">
        <v>6.699789</v>
      </c>
      <c r="F29239" s="429">
        <v>6.168184999999994</v>
      </c>
    </row>
    <row r="29240" spans="1:6" x14ac:dyDescent="0.3">
      <c r="A29240" s="336">
        <v>97471</v>
      </c>
      <c r="B29240" s="2" t="s">
        <v>295</v>
      </c>
      <c r="C29240" s="429">
        <v>6.3989549999999999</v>
      </c>
      <c r="D29240" s="429">
        <v>0.210202</v>
      </c>
      <c r="E29240" s="429">
        <v>6.1887530000000002</v>
      </c>
      <c r="F29240" s="429">
        <v>-0.95726000000000511</v>
      </c>
    </row>
    <row r="29241" spans="1:6" x14ac:dyDescent="0.3">
      <c r="A29241" s="336">
        <v>97473</v>
      </c>
      <c r="B29241" s="2" t="s">
        <v>295</v>
      </c>
      <c r="C29241" s="429">
        <v>5.6284219999999996</v>
      </c>
      <c r="D29241" s="429">
        <v>0.27527699999999999</v>
      </c>
      <c r="E29241" s="429">
        <v>5.3531449999999996</v>
      </c>
      <c r="F29241" s="429">
        <v>-16.304211000000002</v>
      </c>
    </row>
    <row r="29242" spans="1:6" x14ac:dyDescent="0.3">
      <c r="A29242" s="336">
        <v>97476</v>
      </c>
      <c r="B29242" s="2" t="s">
        <v>295</v>
      </c>
      <c r="C29242" s="429">
        <v>5.1768700000000001</v>
      </c>
      <c r="D29242" s="429">
        <v>0.244839</v>
      </c>
      <c r="E29242" s="429">
        <v>4.9320310000000003</v>
      </c>
      <c r="F29242" s="429">
        <v>-24.519513999999994</v>
      </c>
    </row>
    <row r="29243" spans="1:6" x14ac:dyDescent="0.3">
      <c r="A29243" s="336">
        <v>97477</v>
      </c>
      <c r="B29243" s="2" t="s">
        <v>295</v>
      </c>
      <c r="C29243" s="429">
        <v>6.3817630000000003</v>
      </c>
      <c r="D29243" s="429">
        <v>0.308112</v>
      </c>
      <c r="E29243" s="429">
        <v>6.0736509999999999</v>
      </c>
      <c r="F29243" s="429">
        <v>-9.3085960000000156</v>
      </c>
    </row>
    <row r="29244" spans="1:6" x14ac:dyDescent="0.3">
      <c r="A29244" s="336">
        <v>97478</v>
      </c>
      <c r="B29244" s="2" t="s">
        <v>295</v>
      </c>
      <c r="C29244" s="429">
        <v>6.343153</v>
      </c>
      <c r="D29244" s="429">
        <v>0.368674</v>
      </c>
      <c r="E29244" s="429">
        <v>5.9744789999999997</v>
      </c>
      <c r="F29244" s="429">
        <v>-14.409329999999997</v>
      </c>
    </row>
    <row r="29245" spans="1:6" x14ac:dyDescent="0.3">
      <c r="A29245" s="336">
        <v>97479</v>
      </c>
      <c r="B29245" s="2" t="s">
        <v>295</v>
      </c>
      <c r="C29245" s="429">
        <v>6.6351000000000004</v>
      </c>
      <c r="D29245" s="429">
        <v>0.24451800000000001</v>
      </c>
      <c r="E29245" s="429">
        <v>6.3905820000000002</v>
      </c>
      <c r="F29245" s="429">
        <v>-1.5661579999999873</v>
      </c>
    </row>
    <row r="29246" spans="1:6" x14ac:dyDescent="0.3">
      <c r="A29246" s="336">
        <v>97480</v>
      </c>
      <c r="B29246" s="2" t="s">
        <v>295</v>
      </c>
      <c r="C29246" s="429">
        <v>5.2189160000000001</v>
      </c>
      <c r="D29246" s="429">
        <v>0.35853099999999999</v>
      </c>
      <c r="E29246" s="429">
        <v>4.860385</v>
      </c>
      <c r="F29246" s="429">
        <v>-22.833909999999996</v>
      </c>
    </row>
    <row r="29247" spans="1:6" x14ac:dyDescent="0.3">
      <c r="A29247" s="336">
        <v>97481</v>
      </c>
      <c r="B29247" s="2" t="s">
        <v>295</v>
      </c>
      <c r="C29247" s="429">
        <v>6.4141859999999999</v>
      </c>
      <c r="D29247" s="429">
        <v>0.19475799999999999</v>
      </c>
      <c r="E29247" s="429">
        <v>6.2194279999999997</v>
      </c>
      <c r="F29247" s="429">
        <v>-0.23852900000001398</v>
      </c>
    </row>
    <row r="29248" spans="1:6" x14ac:dyDescent="0.3">
      <c r="A29248" s="336">
        <v>97484</v>
      </c>
      <c r="B29248" s="2" t="s">
        <v>295</v>
      </c>
      <c r="C29248" s="429">
        <v>6.8445729999999996</v>
      </c>
      <c r="D29248" s="429">
        <v>0.24513499999999999</v>
      </c>
      <c r="E29248" s="429">
        <v>6.5994379999999992</v>
      </c>
      <c r="F29248" s="429">
        <v>-0.37618400000000207</v>
      </c>
    </row>
    <row r="29249" spans="1:6" x14ac:dyDescent="0.3">
      <c r="A29249" s="336">
        <v>97486</v>
      </c>
      <c r="B29249" s="2" t="s">
        <v>295</v>
      </c>
      <c r="C29249" s="429">
        <v>6.0500910000000001</v>
      </c>
      <c r="D29249" s="429">
        <v>0.23702999999999999</v>
      </c>
      <c r="E29249" s="429">
        <v>5.8130610000000003</v>
      </c>
      <c r="F29249" s="429">
        <v>-8.0416010000000142</v>
      </c>
    </row>
    <row r="29250" spans="1:6" x14ac:dyDescent="0.3">
      <c r="A29250" s="336">
        <v>97487</v>
      </c>
      <c r="B29250" s="2" t="s">
        <v>295</v>
      </c>
      <c r="C29250" s="429">
        <v>5.9223059999999998</v>
      </c>
      <c r="D29250" s="429">
        <v>0.280171</v>
      </c>
      <c r="E29250" s="429">
        <v>5.6421349999999997</v>
      </c>
      <c r="F29250" s="429">
        <v>-13.049695999999997</v>
      </c>
    </row>
    <row r="29251" spans="1:6" x14ac:dyDescent="0.3">
      <c r="A29251" s="336">
        <v>97488</v>
      </c>
      <c r="B29251" s="2" t="s">
        <v>295</v>
      </c>
      <c r="C29251" s="429">
        <v>6.33697</v>
      </c>
      <c r="D29251" s="429">
        <v>0.44339299999999998</v>
      </c>
      <c r="E29251" s="429">
        <v>5.8935769999999996</v>
      </c>
      <c r="F29251" s="429">
        <v>-24.752538999999992</v>
      </c>
    </row>
    <row r="29252" spans="1:6" x14ac:dyDescent="0.3">
      <c r="A29252" s="336">
        <v>97489</v>
      </c>
      <c r="B29252" s="2" t="s">
        <v>295</v>
      </c>
      <c r="C29252" s="429">
        <v>6.3165810000000002</v>
      </c>
      <c r="D29252" s="429">
        <v>0.43084800000000001</v>
      </c>
      <c r="E29252" s="429">
        <v>5.8857330000000001</v>
      </c>
      <c r="F29252" s="429">
        <v>-21.567596000000009</v>
      </c>
    </row>
    <row r="29253" spans="1:6" x14ac:dyDescent="0.3">
      <c r="A29253" s="336">
        <v>97490</v>
      </c>
      <c r="B29253" s="2" t="s">
        <v>295</v>
      </c>
      <c r="C29253" s="429">
        <v>5.5795000000000003</v>
      </c>
      <c r="D29253" s="429">
        <v>0.31373200000000001</v>
      </c>
      <c r="E29253" s="429">
        <v>5.2657680000000004</v>
      </c>
      <c r="F29253" s="429">
        <v>-17.967153999999994</v>
      </c>
    </row>
    <row r="29254" spans="1:6" x14ac:dyDescent="0.3">
      <c r="A29254" s="336">
        <v>97492</v>
      </c>
      <c r="B29254" s="2" t="s">
        <v>295</v>
      </c>
      <c r="C29254" s="429">
        <v>6.6185539999999996</v>
      </c>
      <c r="D29254" s="429">
        <v>0.36459999999999998</v>
      </c>
      <c r="E29254" s="429">
        <v>6.2539539999999993</v>
      </c>
      <c r="F29254" s="429">
        <v>-13.433231999999997</v>
      </c>
    </row>
    <row r="29255" spans="1:6" x14ac:dyDescent="0.3">
      <c r="A29255" s="336">
        <v>97493</v>
      </c>
      <c r="B29255" s="2" t="s">
        <v>295</v>
      </c>
      <c r="C29255" s="429">
        <v>5.1544559999999997</v>
      </c>
      <c r="D29255" s="429">
        <v>0.33406599999999997</v>
      </c>
      <c r="E29255" s="429">
        <v>4.8203899999999997</v>
      </c>
      <c r="F29255" s="429">
        <v>-24.020246999999994</v>
      </c>
    </row>
    <row r="29256" spans="1:6" x14ac:dyDescent="0.3">
      <c r="A29256" s="336">
        <v>97495</v>
      </c>
      <c r="B29256" s="2" t="s">
        <v>295</v>
      </c>
      <c r="C29256" s="429">
        <v>6.8319099999999997</v>
      </c>
      <c r="D29256" s="429">
        <v>0.19955800000000001</v>
      </c>
      <c r="E29256" s="429">
        <v>6.632352</v>
      </c>
      <c r="F29256" s="429">
        <v>5.6955099999999916</v>
      </c>
    </row>
    <row r="29257" spans="1:6" x14ac:dyDescent="0.3">
      <c r="A29257" s="336">
        <v>97496</v>
      </c>
      <c r="B29257" s="2" t="s">
        <v>295</v>
      </c>
      <c r="C29257" s="429">
        <v>6.5422079999999996</v>
      </c>
      <c r="D29257" s="429">
        <v>0.17768999999999999</v>
      </c>
      <c r="E29257" s="429">
        <v>6.3645179999999995</v>
      </c>
      <c r="F29257" s="429">
        <v>2.74674499999999</v>
      </c>
    </row>
    <row r="29258" spans="1:6" x14ac:dyDescent="0.3">
      <c r="A29258" s="336">
        <v>97497</v>
      </c>
      <c r="B29258" s="2" t="s">
        <v>295</v>
      </c>
      <c r="C29258" s="429">
        <v>6.922733</v>
      </c>
      <c r="D29258" s="429">
        <v>0.13670299999999999</v>
      </c>
      <c r="E29258" s="429">
        <v>6.7860300000000002</v>
      </c>
      <c r="F29258" s="429">
        <v>9.0784580000000048</v>
      </c>
    </row>
    <row r="29259" spans="1:6" x14ac:dyDescent="0.3">
      <c r="A29259" s="336">
        <v>97498</v>
      </c>
      <c r="B29259" s="2" t="s">
        <v>295</v>
      </c>
      <c r="C29259" s="429">
        <v>4.7306889999999999</v>
      </c>
      <c r="D29259" s="429">
        <v>0.46351199999999998</v>
      </c>
      <c r="E29259" s="429">
        <v>4.2671770000000002</v>
      </c>
      <c r="F29259" s="429">
        <v>-30.766307000000001</v>
      </c>
    </row>
    <row r="29260" spans="1:6" x14ac:dyDescent="0.3">
      <c r="A29260" s="336">
        <v>97499</v>
      </c>
      <c r="B29260" s="2" t="s">
        <v>295</v>
      </c>
      <c r="C29260" s="429">
        <v>6.4329320000000001</v>
      </c>
      <c r="D29260" s="429">
        <v>0.24449799999999999</v>
      </c>
      <c r="E29260" s="429">
        <v>6.188434</v>
      </c>
      <c r="F29260" s="429">
        <v>-4.9732759999999985</v>
      </c>
    </row>
    <row r="29261" spans="1:6" x14ac:dyDescent="0.3">
      <c r="A29261" s="336">
        <v>97501</v>
      </c>
      <c r="B29261" s="2" t="s">
        <v>295</v>
      </c>
      <c r="C29261" s="429">
        <v>7.7388669999999999</v>
      </c>
      <c r="D29261" s="429">
        <v>0.146841</v>
      </c>
      <c r="E29261" s="429">
        <v>7.5920259999999997</v>
      </c>
      <c r="F29261" s="429">
        <v>21.586178999999994</v>
      </c>
    </row>
    <row r="29262" spans="1:6" x14ac:dyDescent="0.3">
      <c r="A29262" s="336">
        <v>97502</v>
      </c>
      <c r="B29262" s="2" t="s">
        <v>295</v>
      </c>
      <c r="C29262" s="429">
        <v>8.1243390000000009</v>
      </c>
      <c r="D29262" s="429">
        <v>0.12528900000000001</v>
      </c>
      <c r="E29262" s="429">
        <v>7.9990500000000004</v>
      </c>
      <c r="F29262" s="429">
        <v>25.340861</v>
      </c>
    </row>
    <row r="29263" spans="1:6" x14ac:dyDescent="0.3">
      <c r="A29263" s="336">
        <v>97503</v>
      </c>
      <c r="B29263" s="2" t="s">
        <v>295</v>
      </c>
      <c r="C29263" s="429">
        <v>7.8672110000000002</v>
      </c>
      <c r="D29263" s="429">
        <v>0.142959</v>
      </c>
      <c r="E29263" s="429">
        <v>7.7242519999999999</v>
      </c>
      <c r="F29263" s="429">
        <v>21.026826000000007</v>
      </c>
    </row>
    <row r="29264" spans="1:6" x14ac:dyDescent="0.3">
      <c r="A29264" s="336">
        <v>97504</v>
      </c>
      <c r="B29264" s="2" t="s">
        <v>295</v>
      </c>
      <c r="C29264" s="429">
        <v>8.0018329999999995</v>
      </c>
      <c r="D29264" s="429">
        <v>0.149619</v>
      </c>
      <c r="E29264" s="429">
        <v>7.8522139999999991</v>
      </c>
      <c r="F29264" s="429">
        <v>25.148483999999996</v>
      </c>
    </row>
    <row r="29265" spans="1:6" x14ac:dyDescent="0.3">
      <c r="A29265" s="336">
        <v>97520</v>
      </c>
      <c r="B29265" s="2" t="s">
        <v>295</v>
      </c>
      <c r="C29265" s="429">
        <v>7.2637520000000002</v>
      </c>
      <c r="D29265" s="429">
        <v>0.173593</v>
      </c>
      <c r="E29265" s="429">
        <v>7.0901589999999999</v>
      </c>
      <c r="F29265" s="429">
        <v>14.658398999999999</v>
      </c>
    </row>
    <row r="29266" spans="1:6" x14ac:dyDescent="0.3">
      <c r="A29266" s="336">
        <v>97522</v>
      </c>
      <c r="B29266" s="2" t="s">
        <v>295</v>
      </c>
      <c r="C29266" s="429">
        <v>7.2111919999999996</v>
      </c>
      <c r="D29266" s="429">
        <v>0.20754700000000001</v>
      </c>
      <c r="E29266" s="429">
        <v>7.0036449999999997</v>
      </c>
      <c r="F29266" s="429">
        <v>8.6496479999999991</v>
      </c>
    </row>
    <row r="29267" spans="1:6" x14ac:dyDescent="0.3">
      <c r="A29267" s="336">
        <v>97523</v>
      </c>
      <c r="B29267" s="2" t="s">
        <v>295</v>
      </c>
      <c r="C29267" s="429">
        <v>6.4062510000000001</v>
      </c>
      <c r="D29267" s="429">
        <v>0.14429</v>
      </c>
      <c r="E29267" s="429">
        <v>6.2619610000000003</v>
      </c>
      <c r="F29267" s="429">
        <v>-2.6449289999999976</v>
      </c>
    </row>
    <row r="29268" spans="1:6" x14ac:dyDescent="0.3">
      <c r="A29268" s="336">
        <v>97524</v>
      </c>
      <c r="B29268" s="2" t="s">
        <v>295</v>
      </c>
      <c r="C29268" s="429">
        <v>7.7967449999999996</v>
      </c>
      <c r="D29268" s="429">
        <v>0.16792799999999999</v>
      </c>
      <c r="E29268" s="429">
        <v>7.6288169999999997</v>
      </c>
      <c r="F29268" s="429">
        <v>19.756719000000007</v>
      </c>
    </row>
    <row r="29269" spans="1:6" x14ac:dyDescent="0.3">
      <c r="A29269" s="336">
        <v>97525</v>
      </c>
      <c r="B29269" s="2" t="s">
        <v>295</v>
      </c>
      <c r="C29269" s="429">
        <v>7.7207780000000001</v>
      </c>
      <c r="D29269" s="429">
        <v>0.126691</v>
      </c>
      <c r="E29269" s="429">
        <v>7.594087</v>
      </c>
      <c r="F29269" s="429">
        <v>19.328544999999988</v>
      </c>
    </row>
    <row r="29270" spans="1:6" x14ac:dyDescent="0.3">
      <c r="A29270" s="336">
        <v>97526</v>
      </c>
      <c r="B29270" s="2" t="s">
        <v>295</v>
      </c>
      <c r="C29270" s="429">
        <v>6.52745</v>
      </c>
      <c r="D29270" s="429">
        <v>0.15259700000000001</v>
      </c>
      <c r="E29270" s="429">
        <v>6.3748529999999999</v>
      </c>
      <c r="F29270" s="429">
        <v>1.8609299999999962</v>
      </c>
    </row>
    <row r="29271" spans="1:6" x14ac:dyDescent="0.3">
      <c r="A29271" s="336">
        <v>97527</v>
      </c>
      <c r="B29271" s="2" t="s">
        <v>295</v>
      </c>
      <c r="C29271" s="429">
        <v>7.1348250000000002</v>
      </c>
      <c r="D29271" s="429">
        <v>0.122848</v>
      </c>
      <c r="E29271" s="429">
        <v>7.0119769999999999</v>
      </c>
      <c r="F29271" s="429">
        <v>9.702891999999995</v>
      </c>
    </row>
    <row r="29272" spans="1:6" x14ac:dyDescent="0.3">
      <c r="A29272" s="336">
        <v>97530</v>
      </c>
      <c r="B29272" s="2" t="s">
        <v>295</v>
      </c>
      <c r="C29272" s="429">
        <v>7.2794040000000004</v>
      </c>
      <c r="D29272" s="429">
        <v>0.142565</v>
      </c>
      <c r="E29272" s="429">
        <v>7.1368390000000002</v>
      </c>
      <c r="F29272" s="429">
        <v>14.132746000000012</v>
      </c>
    </row>
    <row r="29273" spans="1:6" x14ac:dyDescent="0.3">
      <c r="A29273" s="336">
        <v>97531</v>
      </c>
      <c r="B29273" s="2" t="s">
        <v>295</v>
      </c>
      <c r="C29273" s="429">
        <v>6.4192970000000003</v>
      </c>
      <c r="D29273" s="429">
        <v>0.14354</v>
      </c>
      <c r="E29273" s="429">
        <v>6.2757570000000005</v>
      </c>
      <c r="F29273" s="429">
        <v>-3.2954930000000004</v>
      </c>
    </row>
    <row r="29274" spans="1:6" x14ac:dyDescent="0.3">
      <c r="A29274" s="336">
        <v>97532</v>
      </c>
      <c r="B29274" s="2" t="s">
        <v>295</v>
      </c>
      <c r="C29274" s="429">
        <v>6.6344880000000002</v>
      </c>
      <c r="D29274" s="429">
        <v>0.141736</v>
      </c>
      <c r="E29274" s="429">
        <v>6.4927520000000003</v>
      </c>
      <c r="F29274" s="429">
        <v>3.2635009999999909</v>
      </c>
    </row>
    <row r="29275" spans="1:6" x14ac:dyDescent="0.3">
      <c r="A29275" s="336">
        <v>97534</v>
      </c>
      <c r="B29275" s="2" t="s">
        <v>295</v>
      </c>
      <c r="C29275" s="429">
        <v>6.2678399999999996</v>
      </c>
      <c r="D29275" s="429">
        <v>0.14593200000000001</v>
      </c>
      <c r="E29275" s="429">
        <v>6.1219079999999995</v>
      </c>
      <c r="F29275" s="429">
        <v>-6.6180690000000055</v>
      </c>
    </row>
    <row r="29276" spans="1:6" x14ac:dyDescent="0.3">
      <c r="A29276" s="336">
        <v>97535</v>
      </c>
      <c r="B29276" s="2" t="s">
        <v>295</v>
      </c>
      <c r="C29276" s="429">
        <v>7.8265289999999998</v>
      </c>
      <c r="D29276" s="429">
        <v>0.155444</v>
      </c>
      <c r="E29276" s="429">
        <v>7.6710849999999997</v>
      </c>
      <c r="F29276" s="429">
        <v>23.450464000000011</v>
      </c>
    </row>
    <row r="29277" spans="1:6" x14ac:dyDescent="0.3">
      <c r="A29277" s="336">
        <v>97536</v>
      </c>
      <c r="B29277" s="2" t="s">
        <v>295</v>
      </c>
      <c r="C29277" s="429">
        <v>7.0593959999999996</v>
      </c>
      <c r="D29277" s="429">
        <v>0.23532500000000001</v>
      </c>
      <c r="E29277" s="429">
        <v>6.824071</v>
      </c>
      <c r="F29277" s="429">
        <v>2.6064349999999976</v>
      </c>
    </row>
    <row r="29278" spans="1:6" x14ac:dyDescent="0.3">
      <c r="A29278" s="336">
        <v>97537</v>
      </c>
      <c r="B29278" s="2" t="s">
        <v>295</v>
      </c>
      <c r="C29278" s="429">
        <v>7.2184179999999998</v>
      </c>
      <c r="D29278" s="429">
        <v>0.14416000000000001</v>
      </c>
      <c r="E29278" s="429">
        <v>7.0742579999999995</v>
      </c>
      <c r="F29278" s="429">
        <v>13.001460000000002</v>
      </c>
    </row>
    <row r="29279" spans="1:6" x14ac:dyDescent="0.3">
      <c r="A29279" s="336">
        <v>97538</v>
      </c>
      <c r="B29279" s="2" t="s">
        <v>295</v>
      </c>
      <c r="C29279" s="429">
        <v>6.2140029999999999</v>
      </c>
      <c r="D29279" s="429">
        <v>0.156385</v>
      </c>
      <c r="E29279" s="429">
        <v>6.0576179999999997</v>
      </c>
      <c r="F29279" s="429">
        <v>-4.3340109999999967</v>
      </c>
    </row>
    <row r="29280" spans="1:6" x14ac:dyDescent="0.3">
      <c r="A29280" s="336">
        <v>97539</v>
      </c>
      <c r="B29280" s="2" t="s">
        <v>295</v>
      </c>
      <c r="C29280" s="429">
        <v>7.8164220000000002</v>
      </c>
      <c r="D29280" s="429">
        <v>0.16672799999999999</v>
      </c>
      <c r="E29280" s="429">
        <v>7.6496940000000002</v>
      </c>
      <c r="F29280" s="429">
        <v>18.292358999999998</v>
      </c>
    </row>
    <row r="29281" spans="1:6" x14ac:dyDescent="0.3">
      <c r="A29281" s="336">
        <v>97540</v>
      </c>
      <c r="B29281" s="2" t="s">
        <v>295</v>
      </c>
      <c r="C29281" s="429">
        <v>7.4477180000000001</v>
      </c>
      <c r="D29281" s="429">
        <v>0.16361200000000001</v>
      </c>
      <c r="E29281" s="429">
        <v>7.2841060000000004</v>
      </c>
      <c r="F29281" s="429">
        <v>18.065074999999997</v>
      </c>
    </row>
    <row r="29282" spans="1:6" x14ac:dyDescent="0.3">
      <c r="A29282" s="336">
        <v>97541</v>
      </c>
      <c r="B29282" s="2" t="s">
        <v>295</v>
      </c>
      <c r="C29282" s="429">
        <v>7.2857589999999997</v>
      </c>
      <c r="D29282" s="429">
        <v>0.19031899999999999</v>
      </c>
      <c r="E29282" s="429">
        <v>7.09544</v>
      </c>
      <c r="F29282" s="429">
        <v>9.1074709999999932</v>
      </c>
    </row>
    <row r="29283" spans="1:6" x14ac:dyDescent="0.3">
      <c r="A29283" s="336">
        <v>97543</v>
      </c>
      <c r="B29283" s="2" t="s">
        <v>295</v>
      </c>
      <c r="C29283" s="429">
        <v>6.4713529999999997</v>
      </c>
      <c r="D29283" s="429">
        <v>0.140931</v>
      </c>
      <c r="E29283" s="429">
        <v>6.3304219999999995</v>
      </c>
      <c r="F29283" s="429">
        <v>0.32010500000000519</v>
      </c>
    </row>
    <row r="29284" spans="1:6" x14ac:dyDescent="0.3">
      <c r="A29284" s="336">
        <v>97544</v>
      </c>
      <c r="B29284" s="2" t="s">
        <v>295</v>
      </c>
      <c r="C29284" s="429">
        <v>6.8374779999999999</v>
      </c>
      <c r="D29284" s="429">
        <v>0.13766700000000001</v>
      </c>
      <c r="E29284" s="429">
        <v>6.6998109999999995</v>
      </c>
      <c r="F29284" s="429">
        <v>7.2781610000000114</v>
      </c>
    </row>
    <row r="29285" spans="1:6" x14ac:dyDescent="0.3">
      <c r="A29285" s="336">
        <v>97601</v>
      </c>
      <c r="B29285" s="2" t="s">
        <v>295</v>
      </c>
      <c r="C29285" s="429">
        <v>7.3965290000000001</v>
      </c>
      <c r="D29285" s="429">
        <v>0.16932700000000001</v>
      </c>
      <c r="E29285" s="429">
        <v>7.2272020000000001</v>
      </c>
      <c r="F29285" s="429">
        <v>19.339784999999992</v>
      </c>
    </row>
    <row r="29286" spans="1:6" x14ac:dyDescent="0.3">
      <c r="A29286" s="336">
        <v>97603</v>
      </c>
      <c r="B29286" s="2" t="s">
        <v>295</v>
      </c>
      <c r="C29286" s="429">
        <v>7.8769580000000001</v>
      </c>
      <c r="D29286" s="429">
        <v>0.151194</v>
      </c>
      <c r="E29286" s="429">
        <v>7.7257639999999999</v>
      </c>
      <c r="F29286" s="429">
        <v>28.005714999999999</v>
      </c>
    </row>
    <row r="29287" spans="1:6" x14ac:dyDescent="0.3">
      <c r="A29287" s="336">
        <v>97620</v>
      </c>
      <c r="B29287" s="2" t="s">
        <v>295</v>
      </c>
      <c r="C29287" s="429">
        <v>8.2189720000000008</v>
      </c>
      <c r="D29287" s="429">
        <v>0.25124999999999997</v>
      </c>
      <c r="E29287" s="429">
        <v>7.9677220000000011</v>
      </c>
      <c r="F29287" s="429">
        <v>34.064392000000012</v>
      </c>
    </row>
    <row r="29288" spans="1:6" x14ac:dyDescent="0.3">
      <c r="A29288" s="336">
        <v>97621</v>
      </c>
      <c r="B29288" s="2" t="s">
        <v>295</v>
      </c>
      <c r="C29288" s="429">
        <v>7.5981610000000002</v>
      </c>
      <c r="D29288" s="429">
        <v>0.23955199999999999</v>
      </c>
      <c r="E29288" s="429">
        <v>7.3586090000000004</v>
      </c>
      <c r="F29288" s="429">
        <v>25.655100000000004</v>
      </c>
    </row>
    <row r="29289" spans="1:6" x14ac:dyDescent="0.3">
      <c r="A29289" s="336">
        <v>97623</v>
      </c>
      <c r="B29289" s="2" t="s">
        <v>295</v>
      </c>
      <c r="C29289" s="429">
        <v>7.6261109999999999</v>
      </c>
      <c r="D29289" s="429">
        <v>0.2278</v>
      </c>
      <c r="E29289" s="429">
        <v>7.3983109999999996</v>
      </c>
      <c r="F29289" s="429">
        <v>25.025326</v>
      </c>
    </row>
    <row r="29290" spans="1:6" x14ac:dyDescent="0.3">
      <c r="A29290" s="336">
        <v>97624</v>
      </c>
      <c r="B29290" s="2" t="s">
        <v>295</v>
      </c>
      <c r="C29290" s="429">
        <v>7.2106370000000002</v>
      </c>
      <c r="D29290" s="429">
        <v>0.22415099999999999</v>
      </c>
      <c r="E29290" s="429">
        <v>6.9864860000000002</v>
      </c>
      <c r="F29290" s="429">
        <v>18.598948999999994</v>
      </c>
    </row>
    <row r="29291" spans="1:6" x14ac:dyDescent="0.3">
      <c r="A29291" s="336">
        <v>97625</v>
      </c>
      <c r="B29291" s="2" t="s">
        <v>295</v>
      </c>
      <c r="C29291" s="429">
        <v>7.7921490000000002</v>
      </c>
      <c r="D29291" s="429">
        <v>0.161691</v>
      </c>
      <c r="E29291" s="429">
        <v>7.630458</v>
      </c>
      <c r="F29291" s="429">
        <v>28.706440000000001</v>
      </c>
    </row>
    <row r="29292" spans="1:6" x14ac:dyDescent="0.3">
      <c r="A29292" s="336">
        <v>97627</v>
      </c>
      <c r="B29292" s="2" t="s">
        <v>295</v>
      </c>
      <c r="C29292" s="429">
        <v>7.033652</v>
      </c>
      <c r="D29292" s="429">
        <v>0.20959800000000001</v>
      </c>
      <c r="E29292" s="429">
        <v>6.8240540000000003</v>
      </c>
      <c r="F29292" s="429">
        <v>8.3726209999999952</v>
      </c>
    </row>
    <row r="29293" spans="1:6" x14ac:dyDescent="0.3">
      <c r="A29293" s="336">
        <v>97630</v>
      </c>
      <c r="B29293" s="2" t="s">
        <v>295</v>
      </c>
      <c r="C29293" s="429">
        <v>7.7593529999999999</v>
      </c>
      <c r="D29293" s="429">
        <v>0.25142100000000001</v>
      </c>
      <c r="E29293" s="429">
        <v>7.5079320000000003</v>
      </c>
      <c r="F29293" s="429">
        <v>26.577972000000006</v>
      </c>
    </row>
    <row r="29294" spans="1:6" x14ac:dyDescent="0.3">
      <c r="A29294" s="336">
        <v>97632</v>
      </c>
      <c r="B29294" s="2" t="s">
        <v>295</v>
      </c>
      <c r="C29294" s="429">
        <v>8.0171679999999999</v>
      </c>
      <c r="D29294" s="429">
        <v>0.164656</v>
      </c>
      <c r="E29294" s="429">
        <v>7.8525119999999999</v>
      </c>
      <c r="F29294" s="429">
        <v>28.401002999999999</v>
      </c>
    </row>
    <row r="29295" spans="1:6" x14ac:dyDescent="0.3">
      <c r="A29295" s="336">
        <v>97633</v>
      </c>
      <c r="B29295" s="2" t="s">
        <v>295</v>
      </c>
      <c r="C29295" s="429">
        <v>7.9703580000000001</v>
      </c>
      <c r="D29295" s="429">
        <v>0.15626000000000001</v>
      </c>
      <c r="E29295" s="429">
        <v>7.8140980000000004</v>
      </c>
      <c r="F29295" s="429">
        <v>27.953811000000002</v>
      </c>
    </row>
    <row r="29296" spans="1:6" x14ac:dyDescent="0.3">
      <c r="A29296" s="336">
        <v>97635</v>
      </c>
      <c r="B29296" s="2" t="s">
        <v>295</v>
      </c>
      <c r="C29296" s="429">
        <v>7.839334</v>
      </c>
      <c r="D29296" s="429">
        <v>0.25607400000000002</v>
      </c>
      <c r="E29296" s="429">
        <v>7.5832600000000001</v>
      </c>
      <c r="F29296" s="429">
        <v>27.918934999999994</v>
      </c>
    </row>
    <row r="29297" spans="1:6" x14ac:dyDescent="0.3">
      <c r="A29297" s="336">
        <v>97636</v>
      </c>
      <c r="B29297" s="2" t="s">
        <v>295</v>
      </c>
      <c r="C29297" s="429">
        <v>7.5899089999999996</v>
      </c>
      <c r="D29297" s="429">
        <v>0.28700799999999999</v>
      </c>
      <c r="E29297" s="429">
        <v>7.3029009999999994</v>
      </c>
      <c r="F29297" s="429">
        <v>28.484549999999992</v>
      </c>
    </row>
    <row r="29298" spans="1:6" x14ac:dyDescent="0.3">
      <c r="A29298" s="336">
        <v>97637</v>
      </c>
      <c r="B29298" s="2" t="s">
        <v>295</v>
      </c>
      <c r="C29298" s="429">
        <v>8.1392900000000008</v>
      </c>
      <c r="D29298" s="429">
        <v>0.25706699999999999</v>
      </c>
      <c r="E29298" s="429">
        <v>7.8822230000000006</v>
      </c>
      <c r="F29298" s="429">
        <v>34.574450999999996</v>
      </c>
    </row>
    <row r="29299" spans="1:6" x14ac:dyDescent="0.3">
      <c r="A29299" s="336">
        <v>97638</v>
      </c>
      <c r="B29299" s="2" t="s">
        <v>295</v>
      </c>
      <c r="C29299" s="429">
        <v>7.6893560000000001</v>
      </c>
      <c r="D29299" s="429">
        <v>0.26972099999999999</v>
      </c>
      <c r="E29299" s="429">
        <v>7.4196350000000004</v>
      </c>
      <c r="F29299" s="429">
        <v>33.404234999999986</v>
      </c>
    </row>
    <row r="29300" spans="1:6" x14ac:dyDescent="0.3">
      <c r="A29300" s="336">
        <v>97639</v>
      </c>
      <c r="B29300" s="2" t="s">
        <v>295</v>
      </c>
      <c r="C29300" s="429">
        <v>7.586239</v>
      </c>
      <c r="D29300" s="429">
        <v>0.195878</v>
      </c>
      <c r="E29300" s="429">
        <v>7.3903610000000004</v>
      </c>
      <c r="F29300" s="429">
        <v>25.666782999999995</v>
      </c>
    </row>
    <row r="29301" spans="1:6" x14ac:dyDescent="0.3">
      <c r="A29301" s="336">
        <v>97640</v>
      </c>
      <c r="B29301" s="2" t="s">
        <v>295</v>
      </c>
      <c r="C29301" s="429">
        <v>7.0880299999999998</v>
      </c>
      <c r="D29301" s="429">
        <v>0.29174299999999997</v>
      </c>
      <c r="E29301" s="429">
        <v>6.7962869999999995</v>
      </c>
      <c r="F29301" s="429">
        <v>20.342649000000002</v>
      </c>
    </row>
    <row r="29302" spans="1:6" x14ac:dyDescent="0.3">
      <c r="A29302" s="336">
        <v>97701</v>
      </c>
      <c r="B29302" s="2" t="s">
        <v>295</v>
      </c>
      <c r="C29302" s="429">
        <v>7.2010829999999997</v>
      </c>
      <c r="D29302" s="429">
        <v>0.24803800000000001</v>
      </c>
      <c r="E29302" s="429">
        <v>6.9530449999999995</v>
      </c>
      <c r="F29302" s="429">
        <v>25.923064</v>
      </c>
    </row>
    <row r="29303" spans="1:6" x14ac:dyDescent="0.3">
      <c r="A29303" s="336">
        <v>97702</v>
      </c>
      <c r="B29303" s="2" t="s">
        <v>295</v>
      </c>
      <c r="C29303" s="429">
        <v>7.0396859999999997</v>
      </c>
      <c r="D29303" s="429">
        <v>0.26834799999999998</v>
      </c>
      <c r="E29303" s="429">
        <v>6.7713380000000001</v>
      </c>
      <c r="F29303" s="429">
        <v>25.705061000000004</v>
      </c>
    </row>
    <row r="29304" spans="1:6" x14ac:dyDescent="0.3">
      <c r="A29304" s="336">
        <v>97707</v>
      </c>
      <c r="B29304" s="2" t="s">
        <v>295</v>
      </c>
      <c r="C29304" s="429">
        <v>6.7440749999999996</v>
      </c>
      <c r="D29304" s="429">
        <v>0.31322299999999997</v>
      </c>
      <c r="E29304" s="429">
        <v>6.4308519999999998</v>
      </c>
      <c r="F29304" s="429">
        <v>14.732707999999999</v>
      </c>
    </row>
    <row r="29305" spans="1:6" x14ac:dyDescent="0.3">
      <c r="A29305" s="336">
        <v>97710</v>
      </c>
      <c r="B29305" s="2" t="s">
        <v>295</v>
      </c>
      <c r="C29305" s="429">
        <v>8.6797690000000003</v>
      </c>
      <c r="D29305" s="429">
        <v>0.24790799999999999</v>
      </c>
      <c r="E29305" s="429">
        <v>8.4318609999999996</v>
      </c>
      <c r="F29305" s="429">
        <v>39.113864000000007</v>
      </c>
    </row>
    <row r="29306" spans="1:6" x14ac:dyDescent="0.3">
      <c r="A29306" s="336">
        <v>97711</v>
      </c>
      <c r="B29306" s="2" t="s">
        <v>295</v>
      </c>
      <c r="C29306" s="429">
        <v>7.5045599999999997</v>
      </c>
      <c r="D29306" s="429">
        <v>0.247144</v>
      </c>
      <c r="E29306" s="429">
        <v>7.2574160000000001</v>
      </c>
      <c r="F29306" s="429">
        <v>29.069349000000006</v>
      </c>
    </row>
    <row r="29307" spans="1:6" x14ac:dyDescent="0.3">
      <c r="A29307" s="336">
        <v>97712</v>
      </c>
      <c r="B29307" s="2" t="s">
        <v>295</v>
      </c>
      <c r="C29307" s="429">
        <v>7.7236370000000001</v>
      </c>
      <c r="D29307" s="429">
        <v>0.28075600000000001</v>
      </c>
      <c r="E29307" s="429">
        <v>7.4428809999999999</v>
      </c>
      <c r="F29307" s="429">
        <v>33.730831999999999</v>
      </c>
    </row>
    <row r="29308" spans="1:6" x14ac:dyDescent="0.3">
      <c r="A29308" s="336">
        <v>97720</v>
      </c>
      <c r="B29308" s="2" t="s">
        <v>295</v>
      </c>
      <c r="C29308" s="429">
        <v>8.5140980000000006</v>
      </c>
      <c r="D29308" s="429">
        <v>0.27321000000000001</v>
      </c>
      <c r="E29308" s="429">
        <v>8.240888</v>
      </c>
      <c r="F29308" s="429">
        <v>35.688027000000005</v>
      </c>
    </row>
    <row r="29309" spans="1:6" x14ac:dyDescent="0.3">
      <c r="A29309" s="336">
        <v>97721</v>
      </c>
      <c r="B29309" s="2" t="s">
        <v>295</v>
      </c>
      <c r="C29309" s="429">
        <v>8.6647940000000006</v>
      </c>
      <c r="D29309" s="429">
        <v>0.26169500000000001</v>
      </c>
      <c r="E29309" s="429">
        <v>8.403099000000001</v>
      </c>
      <c r="F29309" s="429">
        <v>38.542068000000008</v>
      </c>
    </row>
    <row r="29310" spans="1:6" x14ac:dyDescent="0.3">
      <c r="A29310" s="336">
        <v>97730</v>
      </c>
      <c r="B29310" s="2" t="s">
        <v>295</v>
      </c>
      <c r="C29310" s="429">
        <v>6.6731600000000002</v>
      </c>
      <c r="D29310" s="429">
        <v>0.33307700000000001</v>
      </c>
      <c r="E29310" s="429">
        <v>6.3400829999999999</v>
      </c>
      <c r="F29310" s="429">
        <v>2.302699999999902E-2</v>
      </c>
    </row>
    <row r="29311" spans="1:6" x14ac:dyDescent="0.3">
      <c r="A29311" s="336">
        <v>97731</v>
      </c>
      <c r="B29311" s="2" t="s">
        <v>295</v>
      </c>
      <c r="C29311" s="429">
        <v>6.556705</v>
      </c>
      <c r="D29311" s="429">
        <v>0.31687900000000002</v>
      </c>
      <c r="E29311" s="429">
        <v>6.2398259999999999</v>
      </c>
      <c r="F29311" s="429">
        <v>-1.1652730000000062</v>
      </c>
    </row>
    <row r="29312" spans="1:6" x14ac:dyDescent="0.3">
      <c r="A29312" s="336">
        <v>97733</v>
      </c>
      <c r="B29312" s="2" t="s">
        <v>295</v>
      </c>
      <c r="C29312" s="429">
        <v>6.4194800000000001</v>
      </c>
      <c r="D29312" s="429">
        <v>0.35830299999999998</v>
      </c>
      <c r="E29312" s="429">
        <v>6.0611769999999998</v>
      </c>
      <c r="F29312" s="429">
        <v>-2.6716470000000001</v>
      </c>
    </row>
    <row r="29313" spans="1:6" x14ac:dyDescent="0.3">
      <c r="A29313" s="336">
        <v>97734</v>
      </c>
      <c r="B29313" s="2" t="s">
        <v>295</v>
      </c>
      <c r="C29313" s="429">
        <v>7.5150110000000003</v>
      </c>
      <c r="D29313" s="429">
        <v>0.216643</v>
      </c>
      <c r="E29313" s="429">
        <v>7.298368</v>
      </c>
      <c r="F29313" s="429">
        <v>24.421317999999999</v>
      </c>
    </row>
    <row r="29314" spans="1:6" x14ac:dyDescent="0.3">
      <c r="A29314" s="336">
        <v>97735</v>
      </c>
      <c r="B29314" s="2" t="s">
        <v>295</v>
      </c>
      <c r="C29314" s="429">
        <v>7.0405379999999997</v>
      </c>
      <c r="D29314" s="429">
        <v>0.28782400000000002</v>
      </c>
      <c r="E29314" s="429">
        <v>6.7527140000000001</v>
      </c>
      <c r="F29314" s="429">
        <v>25.580220999999998</v>
      </c>
    </row>
    <row r="29315" spans="1:6" x14ac:dyDescent="0.3">
      <c r="A29315" s="336">
        <v>97737</v>
      </c>
      <c r="B29315" s="2" t="s">
        <v>295</v>
      </c>
      <c r="C29315" s="429">
        <v>6.6410169999999997</v>
      </c>
      <c r="D29315" s="429">
        <v>0.31894099999999997</v>
      </c>
      <c r="E29315" s="429">
        <v>6.322076</v>
      </c>
      <c r="F29315" s="429">
        <v>6.1129859999999994</v>
      </c>
    </row>
    <row r="29316" spans="1:6" x14ac:dyDescent="0.3">
      <c r="A29316" s="336">
        <v>97738</v>
      </c>
      <c r="B29316" s="2" t="s">
        <v>295</v>
      </c>
      <c r="C29316" s="429">
        <v>8.252205</v>
      </c>
      <c r="D29316" s="429">
        <v>0.27074300000000001</v>
      </c>
      <c r="E29316" s="429">
        <v>7.9814619999999996</v>
      </c>
      <c r="F29316" s="429">
        <v>34.952911</v>
      </c>
    </row>
    <row r="29317" spans="1:6" x14ac:dyDescent="0.3">
      <c r="A29317" s="336">
        <v>97739</v>
      </c>
      <c r="B29317" s="2" t="s">
        <v>295</v>
      </c>
      <c r="C29317" s="429">
        <v>6.5960640000000001</v>
      </c>
      <c r="D29317" s="429">
        <v>0.34786800000000001</v>
      </c>
      <c r="E29317" s="429">
        <v>6.2481960000000001</v>
      </c>
      <c r="F29317" s="429">
        <v>10.642289999999988</v>
      </c>
    </row>
    <row r="29318" spans="1:6" x14ac:dyDescent="0.3">
      <c r="A29318" s="336">
        <v>97741</v>
      </c>
      <c r="B29318" s="2" t="s">
        <v>295</v>
      </c>
      <c r="C29318" s="429">
        <v>7.5722379999999996</v>
      </c>
      <c r="D29318" s="429">
        <v>0.21506700000000001</v>
      </c>
      <c r="E29318" s="429">
        <v>7.3571709999999992</v>
      </c>
      <c r="F29318" s="429">
        <v>25.783507000000004</v>
      </c>
    </row>
    <row r="29319" spans="1:6" x14ac:dyDescent="0.3">
      <c r="A29319" s="336">
        <v>97750</v>
      </c>
      <c r="B29319" s="2" t="s">
        <v>295</v>
      </c>
      <c r="C29319" s="429">
        <v>7.6993390000000002</v>
      </c>
      <c r="D29319" s="429">
        <v>0.28841499999999998</v>
      </c>
      <c r="E29319" s="429">
        <v>7.4109240000000005</v>
      </c>
      <c r="F29319" s="429">
        <v>30.089212000000003</v>
      </c>
    </row>
    <row r="29320" spans="1:6" x14ac:dyDescent="0.3">
      <c r="A29320" s="336">
        <v>97751</v>
      </c>
      <c r="B29320" s="2" t="s">
        <v>295</v>
      </c>
      <c r="C29320" s="429">
        <v>7.7280329999999999</v>
      </c>
      <c r="D29320" s="429">
        <v>0.30368499999999998</v>
      </c>
      <c r="E29320" s="429">
        <v>7.4243480000000002</v>
      </c>
      <c r="F29320" s="429">
        <v>31.083767999999999</v>
      </c>
    </row>
    <row r="29321" spans="1:6" x14ac:dyDescent="0.3">
      <c r="A29321" s="336">
        <v>97752</v>
      </c>
      <c r="B29321" s="2" t="s">
        <v>295</v>
      </c>
      <c r="C29321" s="429">
        <v>7.5506419999999999</v>
      </c>
      <c r="D29321" s="429">
        <v>0.29185299999999997</v>
      </c>
      <c r="E29321" s="429">
        <v>7.2587890000000002</v>
      </c>
      <c r="F29321" s="429">
        <v>31.899279999999994</v>
      </c>
    </row>
    <row r="29322" spans="1:6" x14ac:dyDescent="0.3">
      <c r="A29322" s="336">
        <v>97753</v>
      </c>
      <c r="B29322" s="2" t="s">
        <v>295</v>
      </c>
      <c r="C29322" s="429">
        <v>7.6888329999999998</v>
      </c>
      <c r="D29322" s="429">
        <v>0.20408799999999999</v>
      </c>
      <c r="E29322" s="429">
        <v>7.4847450000000002</v>
      </c>
      <c r="F29322" s="429">
        <v>35.372125999999987</v>
      </c>
    </row>
    <row r="29323" spans="1:6" x14ac:dyDescent="0.3">
      <c r="A29323" s="336">
        <v>97754</v>
      </c>
      <c r="B29323" s="2" t="s">
        <v>295</v>
      </c>
      <c r="C29323" s="429">
        <v>7.4762430000000002</v>
      </c>
      <c r="D29323" s="429">
        <v>0.27688299999999999</v>
      </c>
      <c r="E29323" s="429">
        <v>7.1993600000000004</v>
      </c>
      <c r="F29323" s="429">
        <v>31.441924999999998</v>
      </c>
    </row>
    <row r="29324" spans="1:6" x14ac:dyDescent="0.3">
      <c r="A29324" s="336">
        <v>97756</v>
      </c>
      <c r="B29324" s="2" t="s">
        <v>295</v>
      </c>
      <c r="C29324" s="429">
        <v>7.5211880000000004</v>
      </c>
      <c r="D29324" s="429">
        <v>0.20235500000000001</v>
      </c>
      <c r="E29324" s="429">
        <v>7.3188330000000006</v>
      </c>
      <c r="F29324" s="429">
        <v>28.839306000000001</v>
      </c>
    </row>
    <row r="29325" spans="1:6" x14ac:dyDescent="0.3">
      <c r="A29325" s="336">
        <v>97758</v>
      </c>
      <c r="B29325" s="2" t="s">
        <v>295</v>
      </c>
      <c r="C29325" s="429">
        <v>8.2734430000000003</v>
      </c>
      <c r="D29325" s="429">
        <v>0.25947199999999998</v>
      </c>
      <c r="E29325" s="429">
        <v>8.0139709999999997</v>
      </c>
      <c r="F29325" s="429">
        <v>36.503624000000002</v>
      </c>
    </row>
    <row r="29326" spans="1:6" x14ac:dyDescent="0.3">
      <c r="A29326" s="336">
        <v>97759</v>
      </c>
      <c r="B29326" s="2" t="s">
        <v>295</v>
      </c>
      <c r="C29326" s="429">
        <v>6.6713760000000004</v>
      </c>
      <c r="D29326" s="429">
        <v>0.32856999999999997</v>
      </c>
      <c r="E29326" s="429">
        <v>6.3428060000000004</v>
      </c>
      <c r="F29326" s="429">
        <v>3.6650030000000058</v>
      </c>
    </row>
    <row r="29327" spans="1:6" x14ac:dyDescent="0.3">
      <c r="A29327" s="336">
        <v>97760</v>
      </c>
      <c r="B29327" s="2" t="s">
        <v>295</v>
      </c>
      <c r="C29327" s="429">
        <v>7.5237889999999998</v>
      </c>
      <c r="D29327" s="429">
        <v>0.210394</v>
      </c>
      <c r="E29327" s="429">
        <v>7.3133949999999999</v>
      </c>
      <c r="F29327" s="429">
        <v>26.350499999999997</v>
      </c>
    </row>
    <row r="29328" spans="1:6" x14ac:dyDescent="0.3">
      <c r="A29328" s="336">
        <v>97761</v>
      </c>
      <c r="B29328" s="2" t="s">
        <v>295</v>
      </c>
      <c r="C29328" s="429">
        <v>6.7507840000000003</v>
      </c>
      <c r="D29328" s="429">
        <v>0.32366899999999998</v>
      </c>
      <c r="E29328" s="429">
        <v>6.4271150000000006</v>
      </c>
      <c r="F29328" s="429">
        <v>0.30429599999999368</v>
      </c>
    </row>
    <row r="29329" spans="1:6" x14ac:dyDescent="0.3">
      <c r="A29329" s="336">
        <v>97801</v>
      </c>
      <c r="B29329" s="2" t="s">
        <v>295</v>
      </c>
      <c r="C29329" s="429">
        <v>8.5932829999999996</v>
      </c>
      <c r="D29329" s="429">
        <v>0.27098899999999998</v>
      </c>
      <c r="E29329" s="429">
        <v>8.3222939999999994</v>
      </c>
      <c r="F29329" s="429">
        <v>30.117828000000003</v>
      </c>
    </row>
    <row r="29330" spans="1:6" x14ac:dyDescent="0.3">
      <c r="A29330" s="336">
        <v>97810</v>
      </c>
      <c r="B29330" s="2" t="s">
        <v>295</v>
      </c>
      <c r="C29330" s="429">
        <v>8.9655070000000006</v>
      </c>
      <c r="D29330" s="429">
        <v>0.28657700000000003</v>
      </c>
      <c r="E29330" s="429">
        <v>8.6789300000000011</v>
      </c>
      <c r="F29330" s="429">
        <v>33.146897000000003</v>
      </c>
    </row>
    <row r="29331" spans="1:6" x14ac:dyDescent="0.3">
      <c r="A29331" s="336">
        <v>97812</v>
      </c>
      <c r="B29331" s="2" t="s">
        <v>295</v>
      </c>
      <c r="C29331" s="429">
        <v>8.3736789999999992</v>
      </c>
      <c r="D29331" s="429">
        <v>0.12878899999999999</v>
      </c>
      <c r="E29331" s="429">
        <v>8.2448899999999998</v>
      </c>
      <c r="F29331" s="429">
        <v>39.197808000000009</v>
      </c>
    </row>
    <row r="29332" spans="1:6" x14ac:dyDescent="0.3">
      <c r="A29332" s="336">
        <v>97813</v>
      </c>
      <c r="B29332" s="2" t="s">
        <v>295</v>
      </c>
      <c r="C29332" s="429">
        <v>9.1957260000000005</v>
      </c>
      <c r="D29332" s="429">
        <v>0.27877299999999999</v>
      </c>
      <c r="E29332" s="429">
        <v>8.9169530000000012</v>
      </c>
      <c r="F29332" s="429">
        <v>35.787398000000003</v>
      </c>
    </row>
    <row r="29333" spans="1:6" x14ac:dyDescent="0.3">
      <c r="A29333" s="336">
        <v>97814</v>
      </c>
      <c r="B29333" s="2" t="s">
        <v>295</v>
      </c>
      <c r="C29333" s="429">
        <v>8.0483560000000001</v>
      </c>
      <c r="D29333" s="429">
        <v>0.42067500000000002</v>
      </c>
      <c r="E29333" s="429">
        <v>7.6276809999999999</v>
      </c>
      <c r="F29333" s="429">
        <v>28.229351999999999</v>
      </c>
    </row>
    <row r="29334" spans="1:6" x14ac:dyDescent="0.3">
      <c r="A29334" s="336">
        <v>97817</v>
      </c>
      <c r="B29334" s="2" t="s">
        <v>295</v>
      </c>
      <c r="C29334" s="429">
        <v>7.6351789999999999</v>
      </c>
      <c r="D29334" s="429">
        <v>0.38754899999999998</v>
      </c>
      <c r="E29334" s="429">
        <v>7.24763</v>
      </c>
      <c r="F29334" s="429">
        <v>23.257946</v>
      </c>
    </row>
    <row r="29335" spans="1:6" x14ac:dyDescent="0.3">
      <c r="A29335" s="336">
        <v>97818</v>
      </c>
      <c r="B29335" s="2" t="s">
        <v>295</v>
      </c>
      <c r="C29335" s="429">
        <v>8.9504839999999994</v>
      </c>
      <c r="D29335" s="429">
        <v>0.10328</v>
      </c>
      <c r="E29335" s="429">
        <v>8.8472039999999996</v>
      </c>
      <c r="F29335" s="429">
        <v>43.725580999999998</v>
      </c>
    </row>
    <row r="29336" spans="1:6" x14ac:dyDescent="0.3">
      <c r="A29336" s="336">
        <v>97820</v>
      </c>
      <c r="B29336" s="2" t="s">
        <v>295</v>
      </c>
      <c r="C29336" s="429">
        <v>8.1297499999999996</v>
      </c>
      <c r="D29336" s="429">
        <v>0.31879099999999999</v>
      </c>
      <c r="E29336" s="429">
        <v>7.8109589999999995</v>
      </c>
      <c r="F29336" s="429">
        <v>29.522401000000002</v>
      </c>
    </row>
    <row r="29337" spans="1:6" x14ac:dyDescent="0.3">
      <c r="A29337" s="336">
        <v>97823</v>
      </c>
      <c r="B29337" s="2" t="s">
        <v>295</v>
      </c>
      <c r="C29337" s="429">
        <v>7.818854</v>
      </c>
      <c r="D29337" s="429">
        <v>0.21040300000000001</v>
      </c>
      <c r="E29337" s="429">
        <v>7.6084509999999996</v>
      </c>
      <c r="F29337" s="429">
        <v>32.011345999999996</v>
      </c>
    </row>
    <row r="29338" spans="1:6" x14ac:dyDescent="0.3">
      <c r="A29338" s="336">
        <v>97824</v>
      </c>
      <c r="B29338" s="2" t="s">
        <v>295</v>
      </c>
      <c r="C29338" s="429">
        <v>7.916709</v>
      </c>
      <c r="D29338" s="429">
        <v>0.47930099999999998</v>
      </c>
      <c r="E29338" s="429">
        <v>7.4374079999999996</v>
      </c>
      <c r="F29338" s="429">
        <v>23.693803000000003</v>
      </c>
    </row>
    <row r="29339" spans="1:6" x14ac:dyDescent="0.3">
      <c r="A29339" s="336">
        <v>97825</v>
      </c>
      <c r="B29339" s="2" t="s">
        <v>295</v>
      </c>
      <c r="C29339" s="429">
        <v>8.0956430000000008</v>
      </c>
      <c r="D29339" s="429">
        <v>0.29894300000000001</v>
      </c>
      <c r="E29339" s="429">
        <v>7.7967000000000004</v>
      </c>
      <c r="F29339" s="429">
        <v>31.882070000000002</v>
      </c>
    </row>
    <row r="29340" spans="1:6" x14ac:dyDescent="0.3">
      <c r="A29340" s="336">
        <v>97826</v>
      </c>
      <c r="B29340" s="2" t="s">
        <v>295</v>
      </c>
      <c r="C29340" s="429">
        <v>9.1091890000000006</v>
      </c>
      <c r="D29340" s="429">
        <v>0.152445</v>
      </c>
      <c r="E29340" s="429">
        <v>8.9567440000000005</v>
      </c>
      <c r="F29340" s="429">
        <v>41.158731000000003</v>
      </c>
    </row>
    <row r="29341" spans="1:6" x14ac:dyDescent="0.3">
      <c r="A29341" s="336">
        <v>97827</v>
      </c>
      <c r="B29341" s="2" t="s">
        <v>295</v>
      </c>
      <c r="C29341" s="429">
        <v>7.825825</v>
      </c>
      <c r="D29341" s="429">
        <v>0.48338500000000001</v>
      </c>
      <c r="E29341" s="429">
        <v>7.3424399999999999</v>
      </c>
      <c r="F29341" s="429">
        <v>20.745672999999996</v>
      </c>
    </row>
    <row r="29342" spans="1:6" x14ac:dyDescent="0.3">
      <c r="A29342" s="336">
        <v>97828</v>
      </c>
      <c r="B29342" s="2" t="s">
        <v>295</v>
      </c>
      <c r="C29342" s="429">
        <v>7.6325149999999997</v>
      </c>
      <c r="D29342" s="429">
        <v>0.57689900000000005</v>
      </c>
      <c r="E29342" s="429">
        <v>7.0556159999999997</v>
      </c>
      <c r="F29342" s="429">
        <v>19.309737000000009</v>
      </c>
    </row>
    <row r="29343" spans="1:6" x14ac:dyDescent="0.3">
      <c r="A29343" s="336">
        <v>97830</v>
      </c>
      <c r="B29343" s="2" t="s">
        <v>295</v>
      </c>
      <c r="C29343" s="429">
        <v>7.7825160000000002</v>
      </c>
      <c r="D29343" s="429">
        <v>0.24471599999999999</v>
      </c>
      <c r="E29343" s="429">
        <v>7.5377999999999998</v>
      </c>
      <c r="F29343" s="429">
        <v>31.194927000000011</v>
      </c>
    </row>
    <row r="29344" spans="1:6" x14ac:dyDescent="0.3">
      <c r="A29344" s="336">
        <v>97833</v>
      </c>
      <c r="B29344" s="2" t="s">
        <v>295</v>
      </c>
      <c r="C29344" s="429">
        <v>7.845561</v>
      </c>
      <c r="D29344" s="429">
        <v>0.43104799999999999</v>
      </c>
      <c r="E29344" s="429">
        <v>7.4145130000000004</v>
      </c>
      <c r="F29344" s="429">
        <v>25.711125000000006</v>
      </c>
    </row>
    <row r="29345" spans="1:6" x14ac:dyDescent="0.3">
      <c r="A29345" s="336">
        <v>97834</v>
      </c>
      <c r="B29345" s="2" t="s">
        <v>295</v>
      </c>
      <c r="C29345" s="429">
        <v>8.0518699999999992</v>
      </c>
      <c r="D29345" s="429">
        <v>0.47056999999999999</v>
      </c>
      <c r="E29345" s="429">
        <v>7.5812999999999988</v>
      </c>
      <c r="F29345" s="429">
        <v>23.336234000000001</v>
      </c>
    </row>
    <row r="29346" spans="1:6" x14ac:dyDescent="0.3">
      <c r="A29346" s="336">
        <v>97835</v>
      </c>
      <c r="B29346" s="2" t="s">
        <v>295</v>
      </c>
      <c r="C29346" s="429">
        <v>9.1682830000000006</v>
      </c>
      <c r="D29346" s="429">
        <v>0.20918999999999999</v>
      </c>
      <c r="E29346" s="429">
        <v>8.9590930000000011</v>
      </c>
      <c r="F29346" s="429">
        <v>39.044719000000001</v>
      </c>
    </row>
    <row r="29347" spans="1:6" x14ac:dyDescent="0.3">
      <c r="A29347" s="336">
        <v>97836</v>
      </c>
      <c r="B29347" s="2" t="s">
        <v>295</v>
      </c>
      <c r="C29347" s="429">
        <v>7.9742709999999999</v>
      </c>
      <c r="D29347" s="429">
        <v>0.26471299999999998</v>
      </c>
      <c r="E29347" s="429">
        <v>7.7095579999999995</v>
      </c>
      <c r="F29347" s="429">
        <v>28.561091000000001</v>
      </c>
    </row>
    <row r="29348" spans="1:6" x14ac:dyDescent="0.3">
      <c r="A29348" s="336">
        <v>97837</v>
      </c>
      <c r="B29348" s="2" t="s">
        <v>295</v>
      </c>
      <c r="C29348" s="429">
        <v>8.0537360000000007</v>
      </c>
      <c r="D29348" s="429">
        <v>0.37772499999999998</v>
      </c>
      <c r="E29348" s="429">
        <v>7.6760110000000008</v>
      </c>
      <c r="F29348" s="429">
        <v>28.719368000000003</v>
      </c>
    </row>
    <row r="29349" spans="1:6" x14ac:dyDescent="0.3">
      <c r="A29349" s="336">
        <v>97838</v>
      </c>
      <c r="B29349" s="2" t="s">
        <v>295</v>
      </c>
      <c r="C29349" s="429">
        <v>9.211449</v>
      </c>
      <c r="D29349" s="429">
        <v>0.120389</v>
      </c>
      <c r="E29349" s="429">
        <v>9.0910600000000006</v>
      </c>
      <c r="F29349" s="429">
        <v>43.533760999999998</v>
      </c>
    </row>
    <row r="29350" spans="1:6" x14ac:dyDescent="0.3">
      <c r="A29350" s="336">
        <v>97839</v>
      </c>
      <c r="B29350" s="2" t="s">
        <v>295</v>
      </c>
      <c r="C29350" s="429">
        <v>8.6487359999999995</v>
      </c>
      <c r="D29350" s="429">
        <v>0.16487499999999999</v>
      </c>
      <c r="E29350" s="429">
        <v>8.4838609999999992</v>
      </c>
      <c r="F29350" s="429">
        <v>38.374009999999998</v>
      </c>
    </row>
    <row r="29351" spans="1:6" x14ac:dyDescent="0.3">
      <c r="A29351" s="336">
        <v>97840</v>
      </c>
      <c r="B29351" s="2" t="s">
        <v>295</v>
      </c>
      <c r="C29351" s="429">
        <v>8.4324060000000003</v>
      </c>
      <c r="D29351" s="429">
        <v>0.438253</v>
      </c>
      <c r="E29351" s="429">
        <v>7.9941530000000007</v>
      </c>
      <c r="F29351" s="429">
        <v>25.520568000000004</v>
      </c>
    </row>
    <row r="29352" spans="1:6" x14ac:dyDescent="0.3">
      <c r="A29352" s="336">
        <v>97841</v>
      </c>
      <c r="B29352" s="2" t="s">
        <v>295</v>
      </c>
      <c r="C29352" s="429">
        <v>8.0372050000000002</v>
      </c>
      <c r="D29352" s="429">
        <v>0.47492400000000001</v>
      </c>
      <c r="E29352" s="429">
        <v>7.5622810000000005</v>
      </c>
      <c r="F29352" s="429">
        <v>24.219771999999995</v>
      </c>
    </row>
    <row r="29353" spans="1:6" x14ac:dyDescent="0.3">
      <c r="A29353" s="336">
        <v>97842</v>
      </c>
      <c r="B29353" s="2" t="s">
        <v>295</v>
      </c>
      <c r="C29353" s="429">
        <v>7.9001029999999997</v>
      </c>
      <c r="D29353" s="429">
        <v>0.60385200000000006</v>
      </c>
      <c r="E29353" s="429">
        <v>7.2962509999999998</v>
      </c>
      <c r="F29353" s="429">
        <v>20.097695999999999</v>
      </c>
    </row>
    <row r="29354" spans="1:6" x14ac:dyDescent="0.3">
      <c r="A29354" s="336">
        <v>97843</v>
      </c>
      <c r="B29354" s="2" t="s">
        <v>295</v>
      </c>
      <c r="C29354" s="429">
        <v>8.6425190000000001</v>
      </c>
      <c r="D29354" s="429">
        <v>0.14771999999999999</v>
      </c>
      <c r="E29354" s="429">
        <v>8.4947990000000004</v>
      </c>
      <c r="F29354" s="429">
        <v>39.639755999999991</v>
      </c>
    </row>
    <row r="29355" spans="1:6" x14ac:dyDescent="0.3">
      <c r="A29355" s="336">
        <v>97844</v>
      </c>
      <c r="B29355" s="2" t="s">
        <v>295</v>
      </c>
      <c r="C29355" s="429">
        <v>9.1128060000000009</v>
      </c>
      <c r="D29355" s="429">
        <v>0.10788</v>
      </c>
      <c r="E29355" s="429">
        <v>9.0049260000000011</v>
      </c>
      <c r="F29355" s="429">
        <v>44.009846000000003</v>
      </c>
    </row>
    <row r="29356" spans="1:6" x14ac:dyDescent="0.3">
      <c r="A29356" s="336">
        <v>97845</v>
      </c>
      <c r="B29356" s="2" t="s">
        <v>295</v>
      </c>
      <c r="C29356" s="429">
        <v>7.9988780000000004</v>
      </c>
      <c r="D29356" s="429">
        <v>0.31825799999999999</v>
      </c>
      <c r="E29356" s="429">
        <v>7.6806200000000002</v>
      </c>
      <c r="F29356" s="429">
        <v>29.278586999999995</v>
      </c>
    </row>
    <row r="29357" spans="1:6" x14ac:dyDescent="0.3">
      <c r="A29357" s="336">
        <v>97846</v>
      </c>
      <c r="B29357" s="2" t="s">
        <v>295</v>
      </c>
      <c r="C29357" s="429">
        <v>7.4459099999999996</v>
      </c>
      <c r="D29357" s="429">
        <v>0.59457899999999997</v>
      </c>
      <c r="E29357" s="429">
        <v>6.8513310000000001</v>
      </c>
      <c r="F29357" s="429">
        <v>16.761112999999998</v>
      </c>
    </row>
    <row r="29358" spans="1:6" x14ac:dyDescent="0.3">
      <c r="A29358" s="336">
        <v>97848</v>
      </c>
      <c r="B29358" s="2" t="s">
        <v>295</v>
      </c>
      <c r="C29358" s="429">
        <v>8.1224139999999991</v>
      </c>
      <c r="D29358" s="429">
        <v>0.28557700000000003</v>
      </c>
      <c r="E29358" s="429">
        <v>7.8368369999999992</v>
      </c>
      <c r="F29358" s="429">
        <v>32.159865000000003</v>
      </c>
    </row>
    <row r="29359" spans="1:6" x14ac:dyDescent="0.3">
      <c r="A29359" s="336">
        <v>97850</v>
      </c>
      <c r="B29359" s="2" t="s">
        <v>295</v>
      </c>
      <c r="C29359" s="429">
        <v>7.6861240000000004</v>
      </c>
      <c r="D29359" s="429">
        <v>0.39383600000000002</v>
      </c>
      <c r="E29359" s="429">
        <v>7.2922880000000001</v>
      </c>
      <c r="F29359" s="429">
        <v>19.025615999999999</v>
      </c>
    </row>
    <row r="29360" spans="1:6" x14ac:dyDescent="0.3">
      <c r="A29360" s="336">
        <v>97856</v>
      </c>
      <c r="B29360" s="2" t="s">
        <v>295</v>
      </c>
      <c r="C29360" s="429">
        <v>7.8884369999999997</v>
      </c>
      <c r="D29360" s="429">
        <v>0.32433400000000001</v>
      </c>
      <c r="E29360" s="429">
        <v>7.5641029999999994</v>
      </c>
      <c r="F29360" s="429">
        <v>26.381044999999997</v>
      </c>
    </row>
    <row r="29361" spans="1:6" x14ac:dyDescent="0.3">
      <c r="A29361" s="336">
        <v>97857</v>
      </c>
      <c r="B29361" s="2" t="s">
        <v>295</v>
      </c>
      <c r="C29361" s="429">
        <v>7.4873000000000003</v>
      </c>
      <c r="D29361" s="429">
        <v>0.58332600000000001</v>
      </c>
      <c r="E29361" s="429">
        <v>6.9039739999999998</v>
      </c>
      <c r="F29361" s="429">
        <v>18.506634999999996</v>
      </c>
    </row>
    <row r="29362" spans="1:6" x14ac:dyDescent="0.3">
      <c r="A29362" s="336">
        <v>97862</v>
      </c>
      <c r="B29362" s="2" t="s">
        <v>295</v>
      </c>
      <c r="C29362" s="429">
        <v>8.4072790000000008</v>
      </c>
      <c r="D29362" s="429">
        <v>0.38335999999999998</v>
      </c>
      <c r="E29362" s="429">
        <v>8.0239190000000011</v>
      </c>
      <c r="F29362" s="429">
        <v>25.536656999999998</v>
      </c>
    </row>
    <row r="29363" spans="1:6" x14ac:dyDescent="0.3">
      <c r="A29363" s="336">
        <v>97864</v>
      </c>
      <c r="B29363" s="2" t="s">
        <v>295</v>
      </c>
      <c r="C29363" s="429">
        <v>8.0782070000000008</v>
      </c>
      <c r="D29363" s="429">
        <v>0.29308000000000001</v>
      </c>
      <c r="E29363" s="429">
        <v>7.785127000000001</v>
      </c>
      <c r="F29363" s="429">
        <v>29.709494999999997</v>
      </c>
    </row>
    <row r="29364" spans="1:6" x14ac:dyDescent="0.3">
      <c r="A29364" s="336">
        <v>97865</v>
      </c>
      <c r="B29364" s="2" t="s">
        <v>295</v>
      </c>
      <c r="C29364" s="429">
        <v>8.3448930000000008</v>
      </c>
      <c r="D29364" s="429">
        <v>0.29891699999999999</v>
      </c>
      <c r="E29364" s="429">
        <v>8.0459760000000013</v>
      </c>
      <c r="F29364" s="429">
        <v>32.127450000000003</v>
      </c>
    </row>
    <row r="29365" spans="1:6" x14ac:dyDescent="0.3">
      <c r="A29365" s="336">
        <v>97867</v>
      </c>
      <c r="B29365" s="2" t="s">
        <v>295</v>
      </c>
      <c r="C29365" s="429">
        <v>7.9299200000000001</v>
      </c>
      <c r="D29365" s="429">
        <v>0.42220099999999999</v>
      </c>
      <c r="E29365" s="429">
        <v>7.5077189999999998</v>
      </c>
      <c r="F29365" s="429">
        <v>25.399732000000004</v>
      </c>
    </row>
    <row r="29366" spans="1:6" x14ac:dyDescent="0.3">
      <c r="A29366" s="336">
        <v>97868</v>
      </c>
      <c r="B29366" s="2" t="s">
        <v>295</v>
      </c>
      <c r="C29366" s="429">
        <v>7.8964530000000002</v>
      </c>
      <c r="D29366" s="429">
        <v>0.32099100000000003</v>
      </c>
      <c r="E29366" s="429">
        <v>7.5754619999999999</v>
      </c>
      <c r="F29366" s="429">
        <v>23.057736999999996</v>
      </c>
    </row>
    <row r="29367" spans="1:6" x14ac:dyDescent="0.3">
      <c r="A29367" s="336">
        <v>97869</v>
      </c>
      <c r="B29367" s="2" t="s">
        <v>295</v>
      </c>
      <c r="C29367" s="429">
        <v>7.5792789999999997</v>
      </c>
      <c r="D29367" s="429">
        <v>0.38478600000000002</v>
      </c>
      <c r="E29367" s="429">
        <v>7.1944929999999996</v>
      </c>
      <c r="F29367" s="429">
        <v>22.216005999999997</v>
      </c>
    </row>
    <row r="29368" spans="1:6" x14ac:dyDescent="0.3">
      <c r="A29368" s="336">
        <v>97870</v>
      </c>
      <c r="B29368" s="2" t="s">
        <v>295</v>
      </c>
      <c r="C29368" s="429">
        <v>8.5309220000000003</v>
      </c>
      <c r="D29368" s="429">
        <v>0.38389099999999998</v>
      </c>
      <c r="E29368" s="429">
        <v>8.1470310000000001</v>
      </c>
      <c r="F29368" s="429">
        <v>30.470644000000007</v>
      </c>
    </row>
    <row r="29369" spans="1:6" x14ac:dyDescent="0.3">
      <c r="A29369" s="336">
        <v>97873</v>
      </c>
      <c r="B29369" s="2" t="s">
        <v>295</v>
      </c>
      <c r="C29369" s="429">
        <v>7.8084759999999998</v>
      </c>
      <c r="D29369" s="429">
        <v>0.33031100000000002</v>
      </c>
      <c r="E29369" s="429">
        <v>7.4781649999999997</v>
      </c>
      <c r="F29369" s="429">
        <v>28.118619999999993</v>
      </c>
    </row>
    <row r="29370" spans="1:6" x14ac:dyDescent="0.3">
      <c r="A29370" s="336">
        <v>97874</v>
      </c>
      <c r="B29370" s="2" t="s">
        <v>295</v>
      </c>
      <c r="C29370" s="429">
        <v>7.7644549999999999</v>
      </c>
      <c r="D29370" s="429">
        <v>0.28275600000000001</v>
      </c>
      <c r="E29370" s="429">
        <v>7.4816989999999999</v>
      </c>
      <c r="F29370" s="429">
        <v>28.567575000000001</v>
      </c>
    </row>
    <row r="29371" spans="1:6" x14ac:dyDescent="0.3">
      <c r="A29371" s="336">
        <v>97875</v>
      </c>
      <c r="B29371" s="2" t="s">
        <v>295</v>
      </c>
      <c r="C29371" s="429">
        <v>9.32498</v>
      </c>
      <c r="D29371" s="429">
        <v>0.132192</v>
      </c>
      <c r="E29371" s="429">
        <v>9.1927880000000002</v>
      </c>
      <c r="F29371" s="429">
        <v>43.283709000000009</v>
      </c>
    </row>
    <row r="29372" spans="1:6" x14ac:dyDescent="0.3">
      <c r="A29372" s="336">
        <v>97876</v>
      </c>
      <c r="B29372" s="2" t="s">
        <v>295</v>
      </c>
      <c r="C29372" s="429">
        <v>7.8971530000000003</v>
      </c>
      <c r="D29372" s="429">
        <v>0.42796899999999999</v>
      </c>
      <c r="E29372" s="429">
        <v>7.4691840000000003</v>
      </c>
      <c r="F29372" s="429">
        <v>20.938987000000001</v>
      </c>
    </row>
    <row r="29373" spans="1:6" x14ac:dyDescent="0.3">
      <c r="A29373" s="336">
        <v>97877</v>
      </c>
      <c r="B29373" s="2" t="s">
        <v>295</v>
      </c>
      <c r="C29373" s="429">
        <v>7.5063519999999997</v>
      </c>
      <c r="D29373" s="429">
        <v>0.41420400000000002</v>
      </c>
      <c r="E29373" s="429">
        <v>7.0921479999999999</v>
      </c>
      <c r="F29373" s="429">
        <v>20.649835000000007</v>
      </c>
    </row>
    <row r="29374" spans="1:6" x14ac:dyDescent="0.3">
      <c r="A29374" s="336">
        <v>97882</v>
      </c>
      <c r="B29374" s="2" t="s">
        <v>295</v>
      </c>
      <c r="C29374" s="429">
        <v>9.2564449999999994</v>
      </c>
      <c r="D29374" s="429">
        <v>0.119519</v>
      </c>
      <c r="E29374" s="429">
        <v>9.136925999999999</v>
      </c>
      <c r="F29374" s="429">
        <v>43.663254999999999</v>
      </c>
    </row>
    <row r="29375" spans="1:6" x14ac:dyDescent="0.3">
      <c r="A29375" s="336">
        <v>97883</v>
      </c>
      <c r="B29375" s="2" t="s">
        <v>295</v>
      </c>
      <c r="C29375" s="429">
        <v>7.6624809999999997</v>
      </c>
      <c r="D29375" s="429">
        <v>0.50063500000000005</v>
      </c>
      <c r="E29375" s="429">
        <v>7.1618459999999997</v>
      </c>
      <c r="F29375" s="429">
        <v>22.163743999999998</v>
      </c>
    </row>
    <row r="29376" spans="1:6" x14ac:dyDescent="0.3">
      <c r="A29376" s="336">
        <v>97884</v>
      </c>
      <c r="B29376" s="2" t="s">
        <v>295</v>
      </c>
      <c r="C29376" s="429">
        <v>7.7420929999999997</v>
      </c>
      <c r="D29376" s="429">
        <v>0.39116699999999999</v>
      </c>
      <c r="E29376" s="429">
        <v>7.3509259999999994</v>
      </c>
      <c r="F29376" s="429">
        <v>24.714435000000002</v>
      </c>
    </row>
    <row r="29377" spans="1:6" x14ac:dyDescent="0.3">
      <c r="A29377" s="336">
        <v>97885</v>
      </c>
      <c r="B29377" s="2" t="s">
        <v>295</v>
      </c>
      <c r="C29377" s="429">
        <v>7.6206480000000001</v>
      </c>
      <c r="D29377" s="429">
        <v>0.57265500000000003</v>
      </c>
      <c r="E29377" s="429">
        <v>7.047993</v>
      </c>
      <c r="F29377" s="429">
        <v>19.871874999999999</v>
      </c>
    </row>
    <row r="29378" spans="1:6" x14ac:dyDescent="0.3">
      <c r="A29378" s="336">
        <v>97886</v>
      </c>
      <c r="B29378" s="2" t="s">
        <v>295</v>
      </c>
      <c r="C29378" s="429">
        <v>8.3607899999999997</v>
      </c>
      <c r="D29378" s="429">
        <v>0.36352699999999999</v>
      </c>
      <c r="E29378" s="429">
        <v>7.9972629999999993</v>
      </c>
      <c r="F29378" s="429">
        <v>24.85702100000001</v>
      </c>
    </row>
    <row r="29379" spans="1:6" x14ac:dyDescent="0.3">
      <c r="A29379" s="336">
        <v>97901</v>
      </c>
      <c r="B29379" s="2" t="s">
        <v>295</v>
      </c>
      <c r="C29379" s="429">
        <v>9.3685600000000004</v>
      </c>
      <c r="D29379" s="429">
        <v>0.22666700000000001</v>
      </c>
      <c r="E29379" s="429">
        <v>9.1418929999999996</v>
      </c>
      <c r="F29379" s="429">
        <v>41.178910999999999</v>
      </c>
    </row>
    <row r="29380" spans="1:6" x14ac:dyDescent="0.3">
      <c r="A29380" s="336">
        <v>97903</v>
      </c>
      <c r="B29380" s="2" t="s">
        <v>295</v>
      </c>
      <c r="C29380" s="429">
        <v>8.8218589999999999</v>
      </c>
      <c r="D29380" s="429">
        <v>0.29942999999999997</v>
      </c>
      <c r="E29380" s="429">
        <v>8.5224290000000007</v>
      </c>
      <c r="F29380" s="429">
        <v>36.069153</v>
      </c>
    </row>
    <row r="29381" spans="1:6" x14ac:dyDescent="0.3">
      <c r="A29381" s="336">
        <v>97904</v>
      </c>
      <c r="B29381" s="2" t="s">
        <v>295</v>
      </c>
      <c r="C29381" s="429">
        <v>8.3320640000000008</v>
      </c>
      <c r="D29381" s="429">
        <v>0.305203</v>
      </c>
      <c r="E29381" s="429">
        <v>8.0268610000000002</v>
      </c>
      <c r="F29381" s="429">
        <v>32.787325999999993</v>
      </c>
    </row>
    <row r="29382" spans="1:6" x14ac:dyDescent="0.3">
      <c r="A29382" s="336">
        <v>97906</v>
      </c>
      <c r="B29382" s="2" t="s">
        <v>295</v>
      </c>
      <c r="C29382" s="429">
        <v>9.3507689999999997</v>
      </c>
      <c r="D29382" s="429">
        <v>0.23502200000000001</v>
      </c>
      <c r="E29382" s="429">
        <v>9.1157469999999989</v>
      </c>
      <c r="F29382" s="429">
        <v>41.099733000000001</v>
      </c>
    </row>
    <row r="29383" spans="1:6" x14ac:dyDescent="0.3">
      <c r="A29383" s="336">
        <v>97907</v>
      </c>
      <c r="B29383" s="2" t="s">
        <v>295</v>
      </c>
      <c r="C29383" s="429">
        <v>8.6931049999999992</v>
      </c>
      <c r="D29383" s="429">
        <v>0.33238899999999999</v>
      </c>
      <c r="E29383" s="429">
        <v>8.360716</v>
      </c>
      <c r="F29383" s="429">
        <v>33.710002000000003</v>
      </c>
    </row>
    <row r="29384" spans="1:6" x14ac:dyDescent="0.3">
      <c r="A29384" s="336">
        <v>97908</v>
      </c>
      <c r="B29384" s="2" t="s">
        <v>295</v>
      </c>
      <c r="C29384" s="429">
        <v>8.2610440000000001</v>
      </c>
      <c r="D29384" s="429">
        <v>0.34708899999999998</v>
      </c>
      <c r="E29384" s="429">
        <v>7.9139549999999996</v>
      </c>
      <c r="F29384" s="429">
        <v>31.194038000000006</v>
      </c>
    </row>
    <row r="29385" spans="1:6" x14ac:dyDescent="0.3">
      <c r="A29385" s="336">
        <v>97909</v>
      </c>
      <c r="B29385" s="2" t="s">
        <v>295</v>
      </c>
      <c r="C29385" s="429">
        <v>9.2558039999999995</v>
      </c>
      <c r="D29385" s="429">
        <v>0.25836199999999998</v>
      </c>
      <c r="E29385" s="429">
        <v>8.9974419999999995</v>
      </c>
      <c r="F29385" s="429">
        <v>39.537503999999998</v>
      </c>
    </row>
    <row r="29386" spans="1:6" x14ac:dyDescent="0.3">
      <c r="A29386" s="336">
        <v>97910</v>
      </c>
      <c r="B29386" s="2" t="s">
        <v>295</v>
      </c>
      <c r="C29386" s="429">
        <v>9.1182499999999997</v>
      </c>
      <c r="D29386" s="429">
        <v>0.256743</v>
      </c>
      <c r="E29386" s="429">
        <v>8.8615069999999996</v>
      </c>
      <c r="F29386" s="429">
        <v>40.752749000000001</v>
      </c>
    </row>
    <row r="29387" spans="1:6" x14ac:dyDescent="0.3">
      <c r="A29387" s="336">
        <v>97911</v>
      </c>
      <c r="B29387" s="2" t="s">
        <v>295</v>
      </c>
      <c r="C29387" s="429">
        <v>8.6641750000000002</v>
      </c>
      <c r="D29387" s="429">
        <v>0.29455999999999999</v>
      </c>
      <c r="E29387" s="429">
        <v>8.3696149999999996</v>
      </c>
      <c r="F29387" s="429">
        <v>35.755518999999993</v>
      </c>
    </row>
    <row r="29388" spans="1:6" x14ac:dyDescent="0.3">
      <c r="A29388" s="336">
        <v>97913</v>
      </c>
      <c r="B29388" s="2" t="s">
        <v>295</v>
      </c>
      <c r="C29388" s="429">
        <v>9.9207920000000005</v>
      </c>
      <c r="D29388" s="429">
        <v>0.16359000000000001</v>
      </c>
      <c r="E29388" s="429">
        <v>9.7572020000000013</v>
      </c>
      <c r="F29388" s="429">
        <v>45.58130899999999</v>
      </c>
    </row>
    <row r="29389" spans="1:6" x14ac:dyDescent="0.3">
      <c r="A29389" s="336">
        <v>97914</v>
      </c>
      <c r="B29389" s="2" t="s">
        <v>295</v>
      </c>
      <c r="C29389" s="429">
        <v>9.8564019999999992</v>
      </c>
      <c r="D29389" s="429">
        <v>0.16075600000000001</v>
      </c>
      <c r="E29389" s="429">
        <v>9.695646</v>
      </c>
      <c r="F29389" s="429">
        <v>44.042034999999998</v>
      </c>
    </row>
    <row r="29390" spans="1:6" x14ac:dyDescent="0.3">
      <c r="A29390" s="336">
        <v>97917</v>
      </c>
      <c r="B29390" s="2" t="s">
        <v>295</v>
      </c>
      <c r="C29390" s="429">
        <v>8.9312930000000001</v>
      </c>
      <c r="D29390" s="429">
        <v>0.266065</v>
      </c>
      <c r="E29390" s="429">
        <v>8.6652280000000008</v>
      </c>
      <c r="F29390" s="429">
        <v>38.725807000000003</v>
      </c>
    </row>
    <row r="29391" spans="1:6" x14ac:dyDescent="0.3">
      <c r="A29391" s="336">
        <v>97918</v>
      </c>
      <c r="B29391" s="2" t="s">
        <v>295</v>
      </c>
      <c r="C29391" s="429">
        <v>9.6563339999999993</v>
      </c>
      <c r="D29391" s="429">
        <v>0.20874699999999999</v>
      </c>
      <c r="E29391" s="429">
        <v>9.4475869999999986</v>
      </c>
      <c r="F29391" s="429">
        <v>42.364592000000002</v>
      </c>
    </row>
    <row r="29392" spans="1:6" x14ac:dyDescent="0.3">
      <c r="A29392" s="336">
        <v>97920</v>
      </c>
      <c r="B29392" s="2" t="s">
        <v>295</v>
      </c>
      <c r="C29392" s="429">
        <v>8.8033210000000004</v>
      </c>
      <c r="D29392" s="429">
        <v>0.29281000000000001</v>
      </c>
      <c r="E29392" s="429">
        <v>8.510511000000001</v>
      </c>
      <c r="F29392" s="429">
        <v>36.443477999999999</v>
      </c>
    </row>
    <row r="29393" spans="1:6" x14ac:dyDescent="0.3">
      <c r="A29393" s="336">
        <v>98001</v>
      </c>
      <c r="B29393" s="2" t="s">
        <v>295</v>
      </c>
      <c r="C29393" s="429">
        <v>5.6082739999999998</v>
      </c>
      <c r="D29393" s="429">
        <v>0.69635400000000003</v>
      </c>
      <c r="E29393" s="429">
        <v>4.9119199999999994</v>
      </c>
      <c r="F29393" s="429">
        <v>-4.4913009999999929</v>
      </c>
    </row>
    <row r="29394" spans="1:6" x14ac:dyDescent="0.3">
      <c r="A29394" s="336">
        <v>98002</v>
      </c>
      <c r="B29394" s="2" t="s">
        <v>295</v>
      </c>
      <c r="C29394" s="429">
        <v>5.6257409999999997</v>
      </c>
      <c r="D29394" s="429">
        <v>0.762262</v>
      </c>
      <c r="E29394" s="429">
        <v>4.8634789999999999</v>
      </c>
      <c r="F29394" s="429">
        <v>-5.9429670000000101</v>
      </c>
    </row>
    <row r="29395" spans="1:6" x14ac:dyDescent="0.3">
      <c r="A29395" s="336">
        <v>98003</v>
      </c>
      <c r="B29395" s="2" t="s">
        <v>295</v>
      </c>
      <c r="C29395" s="429">
        <v>5.5633169999999996</v>
      </c>
      <c r="D29395" s="429">
        <v>0.67349499999999995</v>
      </c>
      <c r="E29395" s="429">
        <v>4.8898219999999997</v>
      </c>
      <c r="F29395" s="429">
        <v>-4.6090209999999914</v>
      </c>
    </row>
    <row r="29396" spans="1:6" x14ac:dyDescent="0.3">
      <c r="A29396" s="336">
        <v>98004</v>
      </c>
      <c r="B29396" s="2" t="s">
        <v>295</v>
      </c>
      <c r="C29396" s="429">
        <v>5.4990589999999999</v>
      </c>
      <c r="D29396" s="429">
        <v>0.75902199999999997</v>
      </c>
      <c r="E29396" s="429">
        <v>4.7400370000000001</v>
      </c>
      <c r="F29396" s="429">
        <v>-5.2431160000000006</v>
      </c>
    </row>
    <row r="29397" spans="1:6" x14ac:dyDescent="0.3">
      <c r="A29397" s="336">
        <v>98005</v>
      </c>
      <c r="B29397" s="2" t="s">
        <v>295</v>
      </c>
      <c r="C29397" s="429">
        <v>5.4969729999999997</v>
      </c>
      <c r="D29397" s="429">
        <v>0.81638500000000003</v>
      </c>
      <c r="E29397" s="429">
        <v>4.6805879999999993</v>
      </c>
      <c r="F29397" s="429">
        <v>-7.0942750000000032</v>
      </c>
    </row>
    <row r="29398" spans="1:6" x14ac:dyDescent="0.3">
      <c r="A29398" s="336">
        <v>98006</v>
      </c>
      <c r="B29398" s="2" t="s">
        <v>295</v>
      </c>
      <c r="C29398" s="429">
        <v>5.5251739999999998</v>
      </c>
      <c r="D29398" s="429">
        <v>0.84756699999999996</v>
      </c>
      <c r="E29398" s="429">
        <v>4.6776070000000001</v>
      </c>
      <c r="F29398" s="429">
        <v>-8.5201160000000087</v>
      </c>
    </row>
    <row r="29399" spans="1:6" x14ac:dyDescent="0.3">
      <c r="A29399" s="336">
        <v>98007</v>
      </c>
      <c r="B29399" s="2" t="s">
        <v>295</v>
      </c>
      <c r="C29399" s="429">
        <v>5.4930450000000004</v>
      </c>
      <c r="D29399" s="429">
        <v>0.85992100000000005</v>
      </c>
      <c r="E29399" s="429">
        <v>4.6331240000000005</v>
      </c>
      <c r="F29399" s="429">
        <v>-8.4709649999999925</v>
      </c>
    </row>
    <row r="29400" spans="1:6" x14ac:dyDescent="0.3">
      <c r="A29400" s="336">
        <v>98008</v>
      </c>
      <c r="B29400" s="2" t="s">
        <v>295</v>
      </c>
      <c r="C29400" s="429">
        <v>5.4921239999999996</v>
      </c>
      <c r="D29400" s="429">
        <v>0.91677900000000001</v>
      </c>
      <c r="E29400" s="429">
        <v>4.5753449999999996</v>
      </c>
      <c r="F29400" s="429">
        <v>-10.352451000000002</v>
      </c>
    </row>
    <row r="29401" spans="1:6" x14ac:dyDescent="0.3">
      <c r="A29401" s="336">
        <v>98010</v>
      </c>
      <c r="B29401" s="2" t="s">
        <v>295</v>
      </c>
      <c r="C29401" s="429">
        <v>5.5264949999999997</v>
      </c>
      <c r="D29401" s="429">
        <v>1.437241</v>
      </c>
      <c r="E29401" s="429">
        <v>4.0892539999999995</v>
      </c>
      <c r="F29401" s="429">
        <v>-30.779798</v>
      </c>
    </row>
    <row r="29402" spans="1:6" x14ac:dyDescent="0.3">
      <c r="A29402" s="336">
        <v>98011</v>
      </c>
      <c r="B29402" s="2" t="s">
        <v>295</v>
      </c>
      <c r="C29402" s="429">
        <v>5.3796330000000001</v>
      </c>
      <c r="D29402" s="429">
        <v>0.83181400000000005</v>
      </c>
      <c r="E29402" s="429">
        <v>4.5478190000000005</v>
      </c>
      <c r="F29402" s="429">
        <v>-5.8204440000000019</v>
      </c>
    </row>
    <row r="29403" spans="1:6" x14ac:dyDescent="0.3">
      <c r="A29403" s="336">
        <v>98012</v>
      </c>
      <c r="B29403" s="2" t="s">
        <v>295</v>
      </c>
      <c r="C29403" s="429">
        <v>5.2938299999999998</v>
      </c>
      <c r="D29403" s="429">
        <v>0.88</v>
      </c>
      <c r="E29403" s="429">
        <v>4.4138299999999999</v>
      </c>
      <c r="F29403" s="429">
        <v>-5.4984549999999999</v>
      </c>
    </row>
    <row r="29404" spans="1:6" x14ac:dyDescent="0.3">
      <c r="A29404" s="336">
        <v>98014</v>
      </c>
      <c r="B29404" s="2" t="s">
        <v>295</v>
      </c>
      <c r="C29404" s="429">
        <v>5.4677230000000003</v>
      </c>
      <c r="D29404" s="429">
        <v>1.2766230000000001</v>
      </c>
      <c r="E29404" s="429">
        <v>4.1911000000000005</v>
      </c>
      <c r="F29404" s="429">
        <v>-24.081127999999985</v>
      </c>
    </row>
    <row r="29405" spans="1:6" x14ac:dyDescent="0.3">
      <c r="A29405" s="336">
        <v>98019</v>
      </c>
      <c r="B29405" s="2" t="s">
        <v>295</v>
      </c>
      <c r="C29405" s="429">
        <v>5.2945250000000001</v>
      </c>
      <c r="D29405" s="429">
        <v>1.4509259999999999</v>
      </c>
      <c r="E29405" s="429">
        <v>3.8435990000000002</v>
      </c>
      <c r="F29405" s="429">
        <v>-34.314855000000016</v>
      </c>
    </row>
    <row r="29406" spans="1:6" x14ac:dyDescent="0.3">
      <c r="A29406" s="336">
        <v>98020</v>
      </c>
      <c r="B29406" s="2" t="s">
        <v>295</v>
      </c>
      <c r="C29406" s="429">
        <v>5.2159560000000003</v>
      </c>
      <c r="D29406" s="429">
        <v>0.74715200000000004</v>
      </c>
      <c r="E29406" s="429">
        <v>4.4688040000000004</v>
      </c>
      <c r="F29406" s="429">
        <v>-3.1829309999999964</v>
      </c>
    </row>
    <row r="29407" spans="1:6" x14ac:dyDescent="0.3">
      <c r="A29407" s="336">
        <v>98021</v>
      </c>
      <c r="B29407" s="2" t="s">
        <v>295</v>
      </c>
      <c r="C29407" s="429">
        <v>5.3362259999999999</v>
      </c>
      <c r="D29407" s="429">
        <v>0.84468699999999997</v>
      </c>
      <c r="E29407" s="429">
        <v>4.4915389999999995</v>
      </c>
      <c r="F29407" s="429">
        <v>-5.4456510000000051</v>
      </c>
    </row>
    <row r="29408" spans="1:6" x14ac:dyDescent="0.3">
      <c r="A29408" s="336">
        <v>98022</v>
      </c>
      <c r="B29408" s="2" t="s">
        <v>295</v>
      </c>
      <c r="C29408" s="429">
        <v>5.2641489999999997</v>
      </c>
      <c r="D29408" s="429">
        <v>1.3788689999999999</v>
      </c>
      <c r="E29408" s="429">
        <v>3.8852799999999998</v>
      </c>
      <c r="F29408" s="429">
        <v>-46.381809000000011</v>
      </c>
    </row>
    <row r="29409" spans="1:6" x14ac:dyDescent="0.3">
      <c r="A29409" s="336">
        <v>98023</v>
      </c>
      <c r="B29409" s="2" t="s">
        <v>295</v>
      </c>
      <c r="C29409" s="429">
        <v>5.513852</v>
      </c>
      <c r="D29409" s="429">
        <v>0.65194700000000005</v>
      </c>
      <c r="E29409" s="429">
        <v>4.8619050000000001</v>
      </c>
      <c r="F29409" s="429">
        <v>-4.8155469999999951</v>
      </c>
    </row>
    <row r="29410" spans="1:6" x14ac:dyDescent="0.3">
      <c r="A29410" s="336">
        <v>98024</v>
      </c>
      <c r="B29410" s="2" t="s">
        <v>295</v>
      </c>
      <c r="C29410" s="429">
        <v>5.3499800000000004</v>
      </c>
      <c r="D29410" s="429">
        <v>1.5358670000000001</v>
      </c>
      <c r="E29410" s="429">
        <v>3.8141130000000003</v>
      </c>
      <c r="F29410" s="429">
        <v>-38.601048999999996</v>
      </c>
    </row>
    <row r="29411" spans="1:6" x14ac:dyDescent="0.3">
      <c r="A29411" s="336">
        <v>98026</v>
      </c>
      <c r="B29411" s="2" t="s">
        <v>295</v>
      </c>
      <c r="C29411" s="429">
        <v>5.2082449999999998</v>
      </c>
      <c r="D29411" s="429">
        <v>0.78698000000000001</v>
      </c>
      <c r="E29411" s="429">
        <v>4.421265</v>
      </c>
      <c r="F29411" s="429">
        <v>-3.2336150000000039</v>
      </c>
    </row>
    <row r="29412" spans="1:6" x14ac:dyDescent="0.3">
      <c r="A29412" s="336">
        <v>98027</v>
      </c>
      <c r="B29412" s="2" t="s">
        <v>295</v>
      </c>
      <c r="C29412" s="429">
        <v>5.4784769999999998</v>
      </c>
      <c r="D29412" s="429">
        <v>1.369264</v>
      </c>
      <c r="E29412" s="429">
        <v>4.1092129999999996</v>
      </c>
      <c r="F29412" s="429">
        <v>-28.278720000000021</v>
      </c>
    </row>
    <row r="29413" spans="1:6" x14ac:dyDescent="0.3">
      <c r="A29413" s="336">
        <v>98028</v>
      </c>
      <c r="B29413" s="2" t="s">
        <v>295</v>
      </c>
      <c r="C29413" s="429">
        <v>5.3656269999999999</v>
      </c>
      <c r="D29413" s="429">
        <v>0.78800199999999998</v>
      </c>
      <c r="E29413" s="429">
        <v>4.5776250000000003</v>
      </c>
      <c r="F29413" s="429">
        <v>-4.5145819999999972</v>
      </c>
    </row>
    <row r="29414" spans="1:6" x14ac:dyDescent="0.3">
      <c r="A29414" s="336">
        <v>98029</v>
      </c>
      <c r="B29414" s="2" t="s">
        <v>295</v>
      </c>
      <c r="C29414" s="429">
        <v>5.5150439999999996</v>
      </c>
      <c r="D29414" s="429">
        <v>1.121586</v>
      </c>
      <c r="E29414" s="429">
        <v>4.3934579999999999</v>
      </c>
      <c r="F29414" s="429">
        <v>-18.108450999999995</v>
      </c>
    </row>
    <row r="29415" spans="1:6" x14ac:dyDescent="0.3">
      <c r="A29415" s="336">
        <v>98030</v>
      </c>
      <c r="B29415" s="2" t="s">
        <v>295</v>
      </c>
      <c r="C29415" s="429">
        <v>5.597734</v>
      </c>
      <c r="D29415" s="429">
        <v>0.78075399999999995</v>
      </c>
      <c r="E29415" s="429">
        <v>4.81698</v>
      </c>
      <c r="F29415" s="429">
        <v>-6.5781020000000012</v>
      </c>
    </row>
    <row r="29416" spans="1:6" x14ac:dyDescent="0.3">
      <c r="A29416" s="336">
        <v>98031</v>
      </c>
      <c r="B29416" s="2" t="s">
        <v>295</v>
      </c>
      <c r="C29416" s="429">
        <v>5.5801489999999996</v>
      </c>
      <c r="D29416" s="429">
        <v>0.76319099999999995</v>
      </c>
      <c r="E29416" s="429">
        <v>4.8169579999999996</v>
      </c>
      <c r="F29416" s="429">
        <v>-6.1754570000000015</v>
      </c>
    </row>
    <row r="29417" spans="1:6" x14ac:dyDescent="0.3">
      <c r="A29417" s="336">
        <v>98032</v>
      </c>
      <c r="B29417" s="2" t="s">
        <v>295</v>
      </c>
      <c r="C29417" s="429">
        <v>5.5811019999999996</v>
      </c>
      <c r="D29417" s="429">
        <v>0.66670700000000005</v>
      </c>
      <c r="E29417" s="429">
        <v>4.9143949999999998</v>
      </c>
      <c r="F29417" s="429">
        <v>-3.5287790000000001</v>
      </c>
    </row>
    <row r="29418" spans="1:6" x14ac:dyDescent="0.3">
      <c r="A29418" s="336">
        <v>98033</v>
      </c>
      <c r="B29418" s="2" t="s">
        <v>295</v>
      </c>
      <c r="C29418" s="429">
        <v>5.4483119999999996</v>
      </c>
      <c r="D29418" s="429">
        <v>0.81208899999999995</v>
      </c>
      <c r="E29418" s="429">
        <v>4.6362229999999993</v>
      </c>
      <c r="F29418" s="429">
        <v>-6.2145629999999983</v>
      </c>
    </row>
    <row r="29419" spans="1:6" x14ac:dyDescent="0.3">
      <c r="A29419" s="336">
        <v>98034</v>
      </c>
      <c r="B29419" s="2" t="s">
        <v>295</v>
      </c>
      <c r="C29419" s="429">
        <v>5.4106059999999996</v>
      </c>
      <c r="D29419" s="429">
        <v>0.80845999999999996</v>
      </c>
      <c r="E29419" s="429">
        <v>4.6021459999999994</v>
      </c>
      <c r="F29419" s="429">
        <v>-5.6126310000000004</v>
      </c>
    </row>
    <row r="29420" spans="1:6" x14ac:dyDescent="0.3">
      <c r="A29420" s="336">
        <v>98036</v>
      </c>
      <c r="B29420" s="2" t="s">
        <v>295</v>
      </c>
      <c r="C29420" s="429">
        <v>5.2711509999999997</v>
      </c>
      <c r="D29420" s="429">
        <v>0.79972600000000005</v>
      </c>
      <c r="E29420" s="429">
        <v>4.471425</v>
      </c>
      <c r="F29420" s="429">
        <v>-3.9456210000000027</v>
      </c>
    </row>
    <row r="29421" spans="1:6" x14ac:dyDescent="0.3">
      <c r="A29421" s="336">
        <v>98037</v>
      </c>
      <c r="B29421" s="2" t="s">
        <v>295</v>
      </c>
      <c r="C29421" s="429">
        <v>5.2376040000000001</v>
      </c>
      <c r="D29421" s="429">
        <v>0.81484500000000004</v>
      </c>
      <c r="E29421" s="429">
        <v>4.4227590000000001</v>
      </c>
      <c r="F29421" s="429">
        <v>-3.80762</v>
      </c>
    </row>
    <row r="29422" spans="1:6" x14ac:dyDescent="0.3">
      <c r="A29422" s="336">
        <v>98038</v>
      </c>
      <c r="B29422" s="2" t="s">
        <v>295</v>
      </c>
      <c r="C29422" s="429">
        <v>5.508826</v>
      </c>
      <c r="D29422" s="429">
        <v>1.3065009999999999</v>
      </c>
      <c r="E29422" s="429">
        <v>4.2023250000000001</v>
      </c>
      <c r="F29422" s="429">
        <v>-25.388399</v>
      </c>
    </row>
    <row r="29423" spans="1:6" x14ac:dyDescent="0.3">
      <c r="A29423" s="336">
        <v>98039</v>
      </c>
      <c r="B29423" s="2" t="s">
        <v>295</v>
      </c>
      <c r="C29423" s="429">
        <v>5.4993499999999997</v>
      </c>
      <c r="D29423" s="429">
        <v>0.70893600000000001</v>
      </c>
      <c r="E29423" s="429">
        <v>4.7904140000000002</v>
      </c>
      <c r="F29423" s="429">
        <v>-3.6137680000000003</v>
      </c>
    </row>
    <row r="29424" spans="1:6" x14ac:dyDescent="0.3">
      <c r="A29424" s="336">
        <v>98040</v>
      </c>
      <c r="B29424" s="2" t="s">
        <v>295</v>
      </c>
      <c r="C29424" s="429">
        <v>5.5427150000000003</v>
      </c>
      <c r="D29424" s="429">
        <v>0.694963</v>
      </c>
      <c r="E29424" s="429">
        <v>4.8477519999999998</v>
      </c>
      <c r="F29424" s="429">
        <v>-3.7320979999999935</v>
      </c>
    </row>
    <row r="29425" spans="1:6" x14ac:dyDescent="0.3">
      <c r="A29425" s="336">
        <v>98042</v>
      </c>
      <c r="B29425" s="2" t="s">
        <v>295</v>
      </c>
      <c r="C29425" s="429">
        <v>5.5881860000000003</v>
      </c>
      <c r="D29425" s="429">
        <v>0.96451299999999995</v>
      </c>
      <c r="E29425" s="429">
        <v>4.6236730000000001</v>
      </c>
      <c r="F29425" s="429">
        <v>-12.011021000000007</v>
      </c>
    </row>
    <row r="29426" spans="1:6" x14ac:dyDescent="0.3">
      <c r="A29426" s="336">
        <v>98043</v>
      </c>
      <c r="B29426" s="2" t="s">
        <v>295</v>
      </c>
      <c r="C29426" s="429">
        <v>5.2743250000000002</v>
      </c>
      <c r="D29426" s="429">
        <v>0.77620299999999998</v>
      </c>
      <c r="E29426" s="429">
        <v>4.4981220000000004</v>
      </c>
      <c r="F29426" s="429">
        <v>-3.8370010000000008</v>
      </c>
    </row>
    <row r="29427" spans="1:6" x14ac:dyDescent="0.3">
      <c r="A29427" s="336">
        <v>98045</v>
      </c>
      <c r="B29427" s="2" t="s">
        <v>295</v>
      </c>
      <c r="C29427" s="429">
        <v>5.2034190000000002</v>
      </c>
      <c r="D29427" s="429">
        <v>1.6017170000000001</v>
      </c>
      <c r="E29427" s="429">
        <v>3.6017020000000004</v>
      </c>
      <c r="F29427" s="429">
        <v>-52.40700600000001</v>
      </c>
    </row>
    <row r="29428" spans="1:6" x14ac:dyDescent="0.3">
      <c r="A29428" s="336">
        <v>98047</v>
      </c>
      <c r="B29428" s="2" t="s">
        <v>295</v>
      </c>
      <c r="C29428" s="429">
        <v>5.6404240000000003</v>
      </c>
      <c r="D29428" s="429">
        <v>0.723491</v>
      </c>
      <c r="E29428" s="429">
        <v>4.9169330000000002</v>
      </c>
      <c r="F29428" s="429">
        <v>-5.0509420000000134</v>
      </c>
    </row>
    <row r="29429" spans="1:6" x14ac:dyDescent="0.3">
      <c r="A29429" s="336">
        <v>98051</v>
      </c>
      <c r="B29429" s="2" t="s">
        <v>295</v>
      </c>
      <c r="C29429" s="429">
        <v>5.42042</v>
      </c>
      <c r="D29429" s="429">
        <v>1.772783</v>
      </c>
      <c r="E29429" s="429">
        <v>3.647637</v>
      </c>
      <c r="F29429" s="429">
        <v>-46.084117999999989</v>
      </c>
    </row>
    <row r="29430" spans="1:6" x14ac:dyDescent="0.3">
      <c r="A29430" s="336">
        <v>98052</v>
      </c>
      <c r="B29430" s="2" t="s">
        <v>295</v>
      </c>
      <c r="C29430" s="429">
        <v>5.4416169999999999</v>
      </c>
      <c r="D29430" s="429">
        <v>0.91126700000000005</v>
      </c>
      <c r="E29430" s="429">
        <v>4.5303500000000003</v>
      </c>
      <c r="F29430" s="429">
        <v>-9.2140810000000002</v>
      </c>
    </row>
    <row r="29431" spans="1:6" x14ac:dyDescent="0.3">
      <c r="A29431" s="336">
        <v>98053</v>
      </c>
      <c r="B29431" s="2" t="s">
        <v>295</v>
      </c>
      <c r="C29431" s="429">
        <v>5.4705969999999997</v>
      </c>
      <c r="D29431" s="429">
        <v>1.05507</v>
      </c>
      <c r="E29431" s="429">
        <v>4.415527</v>
      </c>
      <c r="F29431" s="429">
        <v>-14.524028000000001</v>
      </c>
    </row>
    <row r="29432" spans="1:6" x14ac:dyDescent="0.3">
      <c r="A29432" s="336">
        <v>98055</v>
      </c>
      <c r="B29432" s="2" t="s">
        <v>295</v>
      </c>
      <c r="C29432" s="429">
        <v>5.5667410000000004</v>
      </c>
      <c r="D29432" s="429">
        <v>0.75473999999999997</v>
      </c>
      <c r="E29432" s="429">
        <v>4.8120010000000004</v>
      </c>
      <c r="F29432" s="429">
        <v>-5.8754380000000026</v>
      </c>
    </row>
    <row r="29433" spans="1:6" x14ac:dyDescent="0.3">
      <c r="A29433" s="336">
        <v>98056</v>
      </c>
      <c r="B29433" s="2" t="s">
        <v>295</v>
      </c>
      <c r="C29433" s="429">
        <v>5.5464500000000001</v>
      </c>
      <c r="D29433" s="429">
        <v>0.78729400000000005</v>
      </c>
      <c r="E29433" s="429">
        <v>4.7591559999999999</v>
      </c>
      <c r="F29433" s="429">
        <v>-6.7356239999999943</v>
      </c>
    </row>
    <row r="29434" spans="1:6" x14ac:dyDescent="0.3">
      <c r="A29434" s="336">
        <v>98057</v>
      </c>
      <c r="B29434" s="2" t="s">
        <v>295</v>
      </c>
      <c r="C29434" s="429">
        <v>5.5643229999999999</v>
      </c>
      <c r="D29434" s="429">
        <v>0.71172500000000005</v>
      </c>
      <c r="E29434" s="429">
        <v>4.8525979999999995</v>
      </c>
      <c r="F29434" s="429">
        <v>-4.4975420000000028</v>
      </c>
    </row>
    <row r="29435" spans="1:6" x14ac:dyDescent="0.3">
      <c r="A29435" s="336">
        <v>98058</v>
      </c>
      <c r="B29435" s="2" t="s">
        <v>295</v>
      </c>
      <c r="C29435" s="429">
        <v>5.5550499999999996</v>
      </c>
      <c r="D29435" s="429">
        <v>0.93029300000000004</v>
      </c>
      <c r="E29435" s="429">
        <v>4.6247569999999998</v>
      </c>
      <c r="F29435" s="429">
        <v>-11.302821999999999</v>
      </c>
    </row>
    <row r="29436" spans="1:6" x14ac:dyDescent="0.3">
      <c r="A29436" s="336">
        <v>98059</v>
      </c>
      <c r="B29436" s="2" t="s">
        <v>295</v>
      </c>
      <c r="C29436" s="429">
        <v>5.5376789999999998</v>
      </c>
      <c r="D29436" s="429">
        <v>0.91473300000000002</v>
      </c>
      <c r="E29436" s="429">
        <v>4.6229459999999998</v>
      </c>
      <c r="F29436" s="429">
        <v>-10.746237999999998</v>
      </c>
    </row>
    <row r="29437" spans="1:6" x14ac:dyDescent="0.3">
      <c r="A29437" s="336">
        <v>98065</v>
      </c>
      <c r="B29437" s="2" t="s">
        <v>295</v>
      </c>
      <c r="C29437" s="429">
        <v>5.3650830000000003</v>
      </c>
      <c r="D29437" s="429">
        <v>1.6977439999999999</v>
      </c>
      <c r="E29437" s="429">
        <v>3.6673390000000001</v>
      </c>
      <c r="F29437" s="429">
        <v>-44.952051000000004</v>
      </c>
    </row>
    <row r="29438" spans="1:6" x14ac:dyDescent="0.3">
      <c r="A29438" s="336">
        <v>98070</v>
      </c>
      <c r="B29438" s="2" t="s">
        <v>295</v>
      </c>
      <c r="C29438" s="429">
        <v>5.3909919999999998</v>
      </c>
      <c r="D29438" s="429">
        <v>0.63005100000000003</v>
      </c>
      <c r="E29438" s="429">
        <v>4.7609409999999999</v>
      </c>
      <c r="F29438" s="429">
        <v>-6.3840469999999954</v>
      </c>
    </row>
    <row r="29439" spans="1:6" x14ac:dyDescent="0.3">
      <c r="A29439" s="336">
        <v>98072</v>
      </c>
      <c r="B29439" s="2" t="s">
        <v>295</v>
      </c>
      <c r="C29439" s="429">
        <v>5.3858290000000002</v>
      </c>
      <c r="D29439" s="429">
        <v>0.91344999999999998</v>
      </c>
      <c r="E29439" s="429">
        <v>4.4723790000000001</v>
      </c>
      <c r="F29439" s="429">
        <v>-8.1017170000000007</v>
      </c>
    </row>
    <row r="29440" spans="1:6" x14ac:dyDescent="0.3">
      <c r="A29440" s="336">
        <v>98074</v>
      </c>
      <c r="B29440" s="2" t="s">
        <v>295</v>
      </c>
      <c r="C29440" s="429">
        <v>5.4851390000000002</v>
      </c>
      <c r="D29440" s="429">
        <v>1.023093</v>
      </c>
      <c r="E29440" s="429">
        <v>4.462046</v>
      </c>
      <c r="F29440" s="429">
        <v>-13.783077999999989</v>
      </c>
    </row>
    <row r="29441" spans="1:6" x14ac:dyDescent="0.3">
      <c r="A29441" s="336">
        <v>98075</v>
      </c>
      <c r="B29441" s="2" t="s">
        <v>295</v>
      </c>
      <c r="C29441" s="429">
        <v>5.506786</v>
      </c>
      <c r="D29441" s="429">
        <v>1.0359039999999999</v>
      </c>
      <c r="E29441" s="429">
        <v>4.4708819999999996</v>
      </c>
      <c r="F29441" s="429">
        <v>-14.700936000000006</v>
      </c>
    </row>
    <row r="29442" spans="1:6" x14ac:dyDescent="0.3">
      <c r="A29442" s="336">
        <v>98077</v>
      </c>
      <c r="B29442" s="2" t="s">
        <v>295</v>
      </c>
      <c r="C29442" s="429">
        <v>5.410609</v>
      </c>
      <c r="D29442" s="429">
        <v>0.99897400000000003</v>
      </c>
      <c r="E29442" s="429">
        <v>4.4116350000000004</v>
      </c>
      <c r="F29442" s="429">
        <v>-11.177337999999999</v>
      </c>
    </row>
    <row r="29443" spans="1:6" x14ac:dyDescent="0.3">
      <c r="A29443" s="336">
        <v>98087</v>
      </c>
      <c r="B29443" s="2" t="s">
        <v>295</v>
      </c>
      <c r="C29443" s="429">
        <v>5.219328</v>
      </c>
      <c r="D29443" s="429">
        <v>0.84106300000000001</v>
      </c>
      <c r="E29443" s="429">
        <v>4.3782649999999999</v>
      </c>
      <c r="F29443" s="429">
        <v>-3.9969410000000032</v>
      </c>
    </row>
    <row r="29444" spans="1:6" x14ac:dyDescent="0.3">
      <c r="A29444" s="336">
        <v>98092</v>
      </c>
      <c r="B29444" s="2" t="s">
        <v>295</v>
      </c>
      <c r="C29444" s="429">
        <v>5.6255769999999998</v>
      </c>
      <c r="D29444" s="429">
        <v>0.94226399999999999</v>
      </c>
      <c r="E29444" s="429">
        <v>4.6833130000000001</v>
      </c>
      <c r="F29444" s="429">
        <v>-11.025138000000005</v>
      </c>
    </row>
    <row r="29445" spans="1:6" x14ac:dyDescent="0.3">
      <c r="A29445" s="336">
        <v>98101</v>
      </c>
      <c r="B29445" s="2" t="s">
        <v>295</v>
      </c>
      <c r="C29445" s="429">
        <v>5.4347560000000001</v>
      </c>
      <c r="D29445" s="429">
        <v>0.65421200000000002</v>
      </c>
      <c r="E29445" s="429">
        <v>4.7805439999999999</v>
      </c>
      <c r="F29445" s="429">
        <v>-3.2402230000000003</v>
      </c>
    </row>
    <row r="29446" spans="1:6" x14ac:dyDescent="0.3">
      <c r="A29446" s="336">
        <v>98102</v>
      </c>
      <c r="B29446" s="2" t="s">
        <v>295</v>
      </c>
      <c r="C29446" s="429">
        <v>5.4238530000000003</v>
      </c>
      <c r="D29446" s="429">
        <v>0.67262900000000003</v>
      </c>
      <c r="E29446" s="429">
        <v>4.7512240000000006</v>
      </c>
      <c r="F29446" s="429">
        <v>-3.3272810000000064</v>
      </c>
    </row>
    <row r="29447" spans="1:6" x14ac:dyDescent="0.3">
      <c r="A29447" s="336">
        <v>98103</v>
      </c>
      <c r="B29447" s="2" t="s">
        <v>295</v>
      </c>
      <c r="C29447" s="429">
        <v>5.3646029999999998</v>
      </c>
      <c r="D29447" s="429">
        <v>0.69181099999999995</v>
      </c>
      <c r="E29447" s="429">
        <v>4.6727919999999994</v>
      </c>
      <c r="F29447" s="429">
        <v>-3.6142240000000001</v>
      </c>
    </row>
    <row r="29448" spans="1:6" x14ac:dyDescent="0.3">
      <c r="A29448" s="336">
        <v>98104</v>
      </c>
      <c r="B29448" s="2" t="s">
        <v>295</v>
      </c>
      <c r="C29448" s="429">
        <v>5.4524249999999999</v>
      </c>
      <c r="D29448" s="429">
        <v>0.65034499999999995</v>
      </c>
      <c r="E29448" s="429">
        <v>4.8020800000000001</v>
      </c>
      <c r="F29448" s="429">
        <v>-3.133628999999992</v>
      </c>
    </row>
    <row r="29449" spans="1:6" x14ac:dyDescent="0.3">
      <c r="A29449" s="336">
        <v>98105</v>
      </c>
      <c r="B29449" s="2" t="s">
        <v>295</v>
      </c>
      <c r="C29449" s="429">
        <v>5.4160849999999998</v>
      </c>
      <c r="D29449" s="429">
        <v>0.70022099999999998</v>
      </c>
      <c r="E29449" s="429">
        <v>4.7158639999999998</v>
      </c>
      <c r="F29449" s="429">
        <v>-3.4850189999999941</v>
      </c>
    </row>
    <row r="29450" spans="1:6" x14ac:dyDescent="0.3">
      <c r="A29450" s="336">
        <v>98106</v>
      </c>
      <c r="B29450" s="2" t="s">
        <v>295</v>
      </c>
      <c r="C29450" s="429">
        <v>5.4613110000000002</v>
      </c>
      <c r="D29450" s="429">
        <v>0.62887800000000005</v>
      </c>
      <c r="E29450" s="429">
        <v>4.832433</v>
      </c>
      <c r="F29450" s="429">
        <v>-3.3316969999999984</v>
      </c>
    </row>
    <row r="29451" spans="1:6" x14ac:dyDescent="0.3">
      <c r="A29451" s="336">
        <v>98107</v>
      </c>
      <c r="B29451" s="2" t="s">
        <v>295</v>
      </c>
      <c r="C29451" s="429">
        <v>5.3417599999999998</v>
      </c>
      <c r="D29451" s="429">
        <v>0.67626900000000001</v>
      </c>
      <c r="E29451" s="429">
        <v>4.6654909999999994</v>
      </c>
      <c r="F29451" s="429">
        <v>-3.6224890000000016</v>
      </c>
    </row>
    <row r="29452" spans="1:6" x14ac:dyDescent="0.3">
      <c r="A29452" s="336">
        <v>98108</v>
      </c>
      <c r="B29452" s="2" t="s">
        <v>295</v>
      </c>
      <c r="C29452" s="429">
        <v>5.4965770000000003</v>
      </c>
      <c r="D29452" s="429">
        <v>0.63885800000000004</v>
      </c>
      <c r="E29452" s="429">
        <v>4.8577190000000003</v>
      </c>
      <c r="F29452" s="429">
        <v>-3.0385669999999863</v>
      </c>
    </row>
    <row r="29453" spans="1:6" x14ac:dyDescent="0.3">
      <c r="A29453" s="336">
        <v>98109</v>
      </c>
      <c r="B29453" s="2" t="s">
        <v>295</v>
      </c>
      <c r="C29453" s="429">
        <v>5.4060949999999997</v>
      </c>
      <c r="D29453" s="429">
        <v>0.66327800000000003</v>
      </c>
      <c r="E29453" s="429">
        <v>4.7428169999999996</v>
      </c>
      <c r="F29453" s="429">
        <v>-3.390585999999999</v>
      </c>
    </row>
    <row r="29454" spans="1:6" x14ac:dyDescent="0.3">
      <c r="A29454" s="336">
        <v>98110</v>
      </c>
      <c r="B29454" s="2" t="s">
        <v>295</v>
      </c>
      <c r="C29454" s="429">
        <v>5.2074049999999996</v>
      </c>
      <c r="D29454" s="429">
        <v>0.66827999999999999</v>
      </c>
      <c r="E29454" s="429">
        <v>4.5391249999999994</v>
      </c>
      <c r="F29454" s="429">
        <v>-7.1459659999999978</v>
      </c>
    </row>
    <row r="29455" spans="1:6" x14ac:dyDescent="0.3">
      <c r="A29455" s="336">
        <v>98112</v>
      </c>
      <c r="B29455" s="2" t="s">
        <v>295</v>
      </c>
      <c r="C29455" s="429">
        <v>5.4501860000000004</v>
      </c>
      <c r="D29455" s="429">
        <v>0.67773899999999998</v>
      </c>
      <c r="E29455" s="429">
        <v>4.7724470000000005</v>
      </c>
      <c r="F29455" s="429">
        <v>-3.2076580000000021</v>
      </c>
    </row>
    <row r="29456" spans="1:6" x14ac:dyDescent="0.3">
      <c r="A29456" s="336">
        <v>98115</v>
      </c>
      <c r="B29456" s="2" t="s">
        <v>295</v>
      </c>
      <c r="C29456" s="429">
        <v>5.3994780000000002</v>
      </c>
      <c r="D29456" s="429">
        <v>0.71652800000000005</v>
      </c>
      <c r="E29456" s="429">
        <v>4.6829499999999999</v>
      </c>
      <c r="F29456" s="429">
        <v>-3.6564989999999966</v>
      </c>
    </row>
    <row r="29457" spans="1:6" x14ac:dyDescent="0.3">
      <c r="A29457" s="336">
        <v>98116</v>
      </c>
      <c r="B29457" s="2" t="s">
        <v>295</v>
      </c>
      <c r="C29457" s="429">
        <v>5.4117360000000003</v>
      </c>
      <c r="D29457" s="429">
        <v>0.62083200000000005</v>
      </c>
      <c r="E29457" s="429">
        <v>4.7909040000000003</v>
      </c>
      <c r="F29457" s="429">
        <v>-3.5220359999999999</v>
      </c>
    </row>
    <row r="29458" spans="1:6" x14ac:dyDescent="0.3">
      <c r="A29458" s="336">
        <v>98117</v>
      </c>
      <c r="B29458" s="2" t="s">
        <v>295</v>
      </c>
      <c r="C29458" s="429">
        <v>5.3141309999999997</v>
      </c>
      <c r="D29458" s="429">
        <v>0.68672500000000003</v>
      </c>
      <c r="E29458" s="429">
        <v>4.6274059999999997</v>
      </c>
      <c r="F29458" s="429">
        <v>-3.6952849999999984</v>
      </c>
    </row>
    <row r="29459" spans="1:6" x14ac:dyDescent="0.3">
      <c r="A29459" s="336">
        <v>98118</v>
      </c>
      <c r="B29459" s="2" t="s">
        <v>295</v>
      </c>
      <c r="C29459" s="429">
        <v>5.5310689999999996</v>
      </c>
      <c r="D29459" s="429">
        <v>0.64830600000000005</v>
      </c>
      <c r="E29459" s="429">
        <v>4.8827629999999997</v>
      </c>
      <c r="F29459" s="429">
        <v>-2.7684159999999949</v>
      </c>
    </row>
    <row r="29460" spans="1:6" x14ac:dyDescent="0.3">
      <c r="A29460" s="336">
        <v>98119</v>
      </c>
      <c r="B29460" s="2" t="s">
        <v>295</v>
      </c>
      <c r="C29460" s="429">
        <v>5.3757809999999999</v>
      </c>
      <c r="D29460" s="429">
        <v>0.66078300000000001</v>
      </c>
      <c r="E29460" s="429">
        <v>4.7149979999999996</v>
      </c>
      <c r="F29460" s="429">
        <v>-3.5135620000000003</v>
      </c>
    </row>
    <row r="29461" spans="1:6" x14ac:dyDescent="0.3">
      <c r="A29461" s="336">
        <v>98121</v>
      </c>
      <c r="B29461" s="2" t="s">
        <v>295</v>
      </c>
      <c r="C29461" s="429">
        <v>5.4211159999999996</v>
      </c>
      <c r="D29461" s="429">
        <v>0.65279399999999999</v>
      </c>
      <c r="E29461" s="429">
        <v>4.7683219999999995</v>
      </c>
      <c r="F29461" s="429">
        <v>-3.3139990000000026</v>
      </c>
    </row>
    <row r="29462" spans="1:6" x14ac:dyDescent="0.3">
      <c r="A29462" s="336">
        <v>98122</v>
      </c>
      <c r="B29462" s="2" t="s">
        <v>295</v>
      </c>
      <c r="C29462" s="429">
        <v>5.4654680000000004</v>
      </c>
      <c r="D29462" s="429">
        <v>0.66170899999999999</v>
      </c>
      <c r="E29462" s="429">
        <v>4.8037590000000003</v>
      </c>
      <c r="F29462" s="429">
        <v>-3.0666069999999905</v>
      </c>
    </row>
    <row r="29463" spans="1:6" x14ac:dyDescent="0.3">
      <c r="A29463" s="336">
        <v>98125</v>
      </c>
      <c r="B29463" s="2" t="s">
        <v>295</v>
      </c>
      <c r="C29463" s="429">
        <v>5.3570890000000002</v>
      </c>
      <c r="D29463" s="429">
        <v>0.73338899999999996</v>
      </c>
      <c r="E29463" s="429">
        <v>4.6237000000000004</v>
      </c>
      <c r="F29463" s="429">
        <v>-3.9035369999999929</v>
      </c>
    </row>
    <row r="29464" spans="1:6" x14ac:dyDescent="0.3">
      <c r="A29464" s="336">
        <v>98126</v>
      </c>
      <c r="B29464" s="2" t="s">
        <v>295</v>
      </c>
      <c r="C29464" s="429">
        <v>5.4397489999999999</v>
      </c>
      <c r="D29464" s="429">
        <v>0.62385199999999996</v>
      </c>
      <c r="E29464" s="429">
        <v>4.8158969999999997</v>
      </c>
      <c r="F29464" s="429">
        <v>-3.4598689999999976</v>
      </c>
    </row>
    <row r="29465" spans="1:6" x14ac:dyDescent="0.3">
      <c r="A29465" s="336">
        <v>98133</v>
      </c>
      <c r="B29465" s="2" t="s">
        <v>295</v>
      </c>
      <c r="C29465" s="429">
        <v>5.2984730000000004</v>
      </c>
      <c r="D29465" s="429">
        <v>0.73204100000000005</v>
      </c>
      <c r="E29465" s="429">
        <v>4.5664320000000007</v>
      </c>
      <c r="F29465" s="429">
        <v>-3.8687179999999941</v>
      </c>
    </row>
    <row r="29466" spans="1:6" x14ac:dyDescent="0.3">
      <c r="A29466" s="336">
        <v>98134</v>
      </c>
      <c r="B29466" s="2" t="s">
        <v>295</v>
      </c>
      <c r="C29466" s="429">
        <v>5.4625269999999997</v>
      </c>
      <c r="D29466" s="429">
        <v>0.63597499999999996</v>
      </c>
      <c r="E29466" s="429">
        <v>4.8265519999999995</v>
      </c>
      <c r="F29466" s="429">
        <v>-3.1228179999999952</v>
      </c>
    </row>
    <row r="29467" spans="1:6" x14ac:dyDescent="0.3">
      <c r="A29467" s="336">
        <v>98136</v>
      </c>
      <c r="B29467" s="2" t="s">
        <v>295</v>
      </c>
      <c r="C29467" s="429">
        <v>5.4307749999999997</v>
      </c>
      <c r="D29467" s="429">
        <v>0.61945799999999995</v>
      </c>
      <c r="E29467" s="429">
        <v>4.8113169999999998</v>
      </c>
      <c r="F29467" s="429">
        <v>-3.6155389999999983</v>
      </c>
    </row>
    <row r="29468" spans="1:6" x14ac:dyDescent="0.3">
      <c r="A29468" s="336">
        <v>98144</v>
      </c>
      <c r="B29468" s="2" t="s">
        <v>295</v>
      </c>
      <c r="C29468" s="429">
        <v>5.4915700000000003</v>
      </c>
      <c r="D29468" s="429">
        <v>0.64696399999999998</v>
      </c>
      <c r="E29468" s="429">
        <v>4.8446060000000006</v>
      </c>
      <c r="F29468" s="429">
        <v>-2.876763000000004</v>
      </c>
    </row>
    <row r="29469" spans="1:6" x14ac:dyDescent="0.3">
      <c r="A29469" s="336">
        <v>98146</v>
      </c>
      <c r="B29469" s="2" t="s">
        <v>295</v>
      </c>
      <c r="C29469" s="429">
        <v>5.4721640000000003</v>
      </c>
      <c r="D29469" s="429">
        <v>0.62621400000000005</v>
      </c>
      <c r="E29469" s="429">
        <v>4.8459500000000002</v>
      </c>
      <c r="F29469" s="429">
        <v>-3.4962240000000051</v>
      </c>
    </row>
    <row r="29470" spans="1:6" x14ac:dyDescent="0.3">
      <c r="A29470" s="336">
        <v>98148</v>
      </c>
      <c r="B29470" s="2" t="s">
        <v>295</v>
      </c>
      <c r="C29470" s="429">
        <v>5.5161769999999999</v>
      </c>
      <c r="D29470" s="429">
        <v>0.63258599999999998</v>
      </c>
      <c r="E29470" s="429">
        <v>4.883591</v>
      </c>
      <c r="F29470" s="429">
        <v>-3.4265889999999999</v>
      </c>
    </row>
    <row r="29471" spans="1:6" x14ac:dyDescent="0.3">
      <c r="A29471" s="336">
        <v>98155</v>
      </c>
      <c r="B29471" s="2" t="s">
        <v>295</v>
      </c>
      <c r="C29471" s="429">
        <v>5.3181190000000003</v>
      </c>
      <c r="D29471" s="429">
        <v>0.76052600000000004</v>
      </c>
      <c r="E29471" s="429">
        <v>4.5575930000000007</v>
      </c>
      <c r="F29471" s="429">
        <v>-4.0860370000000046</v>
      </c>
    </row>
    <row r="29472" spans="1:6" x14ac:dyDescent="0.3">
      <c r="A29472" s="336">
        <v>98158</v>
      </c>
      <c r="B29472" s="2" t="s">
        <v>295</v>
      </c>
      <c r="C29472" s="429">
        <v>5.5284319999999996</v>
      </c>
      <c r="D29472" s="429">
        <v>0.63741999999999999</v>
      </c>
      <c r="E29472" s="429">
        <v>4.8910119999999999</v>
      </c>
      <c r="F29472" s="429">
        <v>-3.2748640000000009</v>
      </c>
    </row>
    <row r="29473" spans="1:6" x14ac:dyDescent="0.3">
      <c r="A29473" s="336">
        <v>98166</v>
      </c>
      <c r="B29473" s="2" t="s">
        <v>295</v>
      </c>
      <c r="C29473" s="429">
        <v>5.4951109999999996</v>
      </c>
      <c r="D29473" s="429">
        <v>0.62646000000000002</v>
      </c>
      <c r="E29473" s="429">
        <v>4.8686509999999998</v>
      </c>
      <c r="F29473" s="429">
        <v>-3.5930949999999982</v>
      </c>
    </row>
    <row r="29474" spans="1:6" x14ac:dyDescent="0.3">
      <c r="A29474" s="336">
        <v>98168</v>
      </c>
      <c r="B29474" s="2" t="s">
        <v>295</v>
      </c>
      <c r="C29474" s="429">
        <v>5.5230680000000003</v>
      </c>
      <c r="D29474" s="429">
        <v>0.640598</v>
      </c>
      <c r="E29474" s="429">
        <v>4.8824700000000005</v>
      </c>
      <c r="F29474" s="429">
        <v>-3.0998790000000014</v>
      </c>
    </row>
    <row r="29475" spans="1:6" x14ac:dyDescent="0.3">
      <c r="A29475" s="336">
        <v>98177</v>
      </c>
      <c r="B29475" s="2" t="s">
        <v>295</v>
      </c>
      <c r="C29475" s="429">
        <v>5.2711199999999998</v>
      </c>
      <c r="D29475" s="429">
        <v>0.72307100000000002</v>
      </c>
      <c r="E29475" s="429">
        <v>4.5480489999999998</v>
      </c>
      <c r="F29475" s="429">
        <v>-3.7547229999999985</v>
      </c>
    </row>
    <row r="29476" spans="1:6" x14ac:dyDescent="0.3">
      <c r="A29476" s="336">
        <v>98178</v>
      </c>
      <c r="B29476" s="2" t="s">
        <v>295</v>
      </c>
      <c r="C29476" s="429">
        <v>5.5564679999999997</v>
      </c>
      <c r="D29476" s="429">
        <v>0.66317099999999995</v>
      </c>
      <c r="E29476" s="429">
        <v>4.8932969999999996</v>
      </c>
      <c r="F29476" s="429">
        <v>-3.0738920000000007</v>
      </c>
    </row>
    <row r="29477" spans="1:6" x14ac:dyDescent="0.3">
      <c r="A29477" s="336">
        <v>98188</v>
      </c>
      <c r="B29477" s="2" t="s">
        <v>295</v>
      </c>
      <c r="C29477" s="429">
        <v>5.5547110000000002</v>
      </c>
      <c r="D29477" s="429">
        <v>0.64687600000000001</v>
      </c>
      <c r="E29477" s="429">
        <v>4.9078350000000004</v>
      </c>
      <c r="F29477" s="429">
        <v>-3.033887</v>
      </c>
    </row>
    <row r="29478" spans="1:6" x14ac:dyDescent="0.3">
      <c r="A29478" s="336">
        <v>98195</v>
      </c>
      <c r="B29478" s="2" t="s">
        <v>295</v>
      </c>
      <c r="C29478" s="429">
        <v>5.4208559999999997</v>
      </c>
      <c r="D29478" s="429">
        <v>0.69209900000000002</v>
      </c>
      <c r="E29478" s="429">
        <v>4.7287569999999999</v>
      </c>
      <c r="F29478" s="429">
        <v>-3.4177419999999969</v>
      </c>
    </row>
    <row r="29479" spans="1:6" x14ac:dyDescent="0.3">
      <c r="A29479" s="336">
        <v>98198</v>
      </c>
      <c r="B29479" s="2" t="s">
        <v>295</v>
      </c>
      <c r="C29479" s="429">
        <v>5.5417519999999998</v>
      </c>
      <c r="D29479" s="429">
        <v>0.64332900000000004</v>
      </c>
      <c r="E29479" s="429">
        <v>4.8984229999999993</v>
      </c>
      <c r="F29479" s="429">
        <v>-3.6369350000000011</v>
      </c>
    </row>
    <row r="29480" spans="1:6" x14ac:dyDescent="0.3">
      <c r="A29480" s="336">
        <v>98199</v>
      </c>
      <c r="B29480" s="2" t="s">
        <v>295</v>
      </c>
      <c r="C29480" s="429">
        <v>5.331569</v>
      </c>
      <c r="D29480" s="429">
        <v>0.65880399999999995</v>
      </c>
      <c r="E29480" s="429">
        <v>4.6727650000000001</v>
      </c>
      <c r="F29480" s="429">
        <v>-3.6866529999999997</v>
      </c>
    </row>
    <row r="29481" spans="1:6" x14ac:dyDescent="0.3">
      <c r="A29481" s="336">
        <v>98201</v>
      </c>
      <c r="B29481" s="2" t="s">
        <v>295</v>
      </c>
      <c r="C29481" s="429">
        <v>5.1643030000000003</v>
      </c>
      <c r="D29481" s="429">
        <v>0.96661600000000003</v>
      </c>
      <c r="E29481" s="429">
        <v>4.1976870000000002</v>
      </c>
      <c r="F29481" s="429">
        <v>-5.1775399999999969</v>
      </c>
    </row>
    <row r="29482" spans="1:6" x14ac:dyDescent="0.3">
      <c r="A29482" s="336">
        <v>98203</v>
      </c>
      <c r="B29482" s="2" t="s">
        <v>295</v>
      </c>
      <c r="C29482" s="429">
        <v>5.162261</v>
      </c>
      <c r="D29482" s="429">
        <v>0.90812099999999996</v>
      </c>
      <c r="E29482" s="429">
        <v>4.2541399999999996</v>
      </c>
      <c r="F29482" s="429">
        <v>-4.3306640000000058</v>
      </c>
    </row>
    <row r="29483" spans="1:6" x14ac:dyDescent="0.3">
      <c r="A29483" s="336">
        <v>98204</v>
      </c>
      <c r="B29483" s="2" t="s">
        <v>295</v>
      </c>
      <c r="C29483" s="429">
        <v>5.1749929999999997</v>
      </c>
      <c r="D29483" s="429">
        <v>0.86693900000000002</v>
      </c>
      <c r="E29483" s="429">
        <v>4.3080539999999994</v>
      </c>
      <c r="F29483" s="429">
        <v>-3.960683999999997</v>
      </c>
    </row>
    <row r="29484" spans="1:6" x14ac:dyDescent="0.3">
      <c r="A29484" s="336">
        <v>98205</v>
      </c>
      <c r="B29484" s="2" t="s">
        <v>295</v>
      </c>
      <c r="C29484" s="429">
        <v>5.2205320000000004</v>
      </c>
      <c r="D29484" s="429">
        <v>1.009622</v>
      </c>
      <c r="E29484" s="429">
        <v>4.2109100000000002</v>
      </c>
      <c r="F29484" s="429">
        <v>-6.5834580000000038</v>
      </c>
    </row>
    <row r="29485" spans="1:6" x14ac:dyDescent="0.3">
      <c r="A29485" s="336">
        <v>98208</v>
      </c>
      <c r="B29485" s="2" t="s">
        <v>295</v>
      </c>
      <c r="C29485" s="429">
        <v>5.2411120000000002</v>
      </c>
      <c r="D29485" s="429">
        <v>0.91651899999999997</v>
      </c>
      <c r="E29485" s="429">
        <v>4.3245930000000001</v>
      </c>
      <c r="F29485" s="429">
        <v>-5.326080999999995</v>
      </c>
    </row>
    <row r="29486" spans="1:6" x14ac:dyDescent="0.3">
      <c r="A29486" s="336">
        <v>98220</v>
      </c>
      <c r="B29486" s="2" t="s">
        <v>295</v>
      </c>
      <c r="C29486" s="429">
        <v>4.6424070000000004</v>
      </c>
      <c r="D29486" s="429">
        <v>1.689308</v>
      </c>
      <c r="E29486" s="429">
        <v>2.9530990000000004</v>
      </c>
      <c r="F29486" s="429">
        <v>-24.57587800000001</v>
      </c>
    </row>
    <row r="29487" spans="1:6" x14ac:dyDescent="0.3">
      <c r="A29487" s="336">
        <v>98221</v>
      </c>
      <c r="B29487" s="2" t="s">
        <v>295</v>
      </c>
      <c r="C29487" s="429">
        <v>4.5889249999999997</v>
      </c>
      <c r="D29487" s="429">
        <v>0.84873799999999999</v>
      </c>
      <c r="E29487" s="429">
        <v>3.7401869999999997</v>
      </c>
      <c r="F29487" s="429">
        <v>1.1212320000000027</v>
      </c>
    </row>
    <row r="29488" spans="1:6" x14ac:dyDescent="0.3">
      <c r="A29488" s="336">
        <v>98223</v>
      </c>
      <c r="B29488" s="2" t="s">
        <v>295</v>
      </c>
      <c r="C29488" s="429">
        <v>4.9659810000000002</v>
      </c>
      <c r="D29488" s="429">
        <v>1.4333260000000001</v>
      </c>
      <c r="E29488" s="429">
        <v>3.5326550000000001</v>
      </c>
      <c r="F29488" s="429">
        <v>-23.902031000000001</v>
      </c>
    </row>
    <row r="29489" spans="1:6" x14ac:dyDescent="0.3">
      <c r="A29489" s="336">
        <v>98224</v>
      </c>
      <c r="B29489" s="2" t="s">
        <v>295</v>
      </c>
      <c r="C29489" s="429">
        <v>5.1365360000000004</v>
      </c>
      <c r="D29489" s="429">
        <v>1.4494309999999999</v>
      </c>
      <c r="E29489" s="429">
        <v>3.6871050000000007</v>
      </c>
      <c r="F29489" s="429">
        <v>-45.370673999999994</v>
      </c>
    </row>
    <row r="29490" spans="1:6" x14ac:dyDescent="0.3">
      <c r="A29490" s="336">
        <v>98225</v>
      </c>
      <c r="B29490" s="2" t="s">
        <v>295</v>
      </c>
      <c r="C29490" s="429">
        <v>4.6681520000000001</v>
      </c>
      <c r="D29490" s="429">
        <v>1.1035200000000001</v>
      </c>
      <c r="E29490" s="429">
        <v>3.564632</v>
      </c>
      <c r="F29490" s="429">
        <v>-7.2563839999999971</v>
      </c>
    </row>
    <row r="29491" spans="1:6" x14ac:dyDescent="0.3">
      <c r="A29491" s="336">
        <v>98226</v>
      </c>
      <c r="B29491" s="2" t="s">
        <v>295</v>
      </c>
      <c r="C29491" s="429">
        <v>4.6659199999999998</v>
      </c>
      <c r="D29491" s="429">
        <v>1.3059099999999999</v>
      </c>
      <c r="E29491" s="429">
        <v>3.3600099999999999</v>
      </c>
      <c r="F29491" s="429">
        <v>-13.084956000000005</v>
      </c>
    </row>
    <row r="29492" spans="1:6" x14ac:dyDescent="0.3">
      <c r="A29492" s="336">
        <v>98229</v>
      </c>
      <c r="B29492" s="2" t="s">
        <v>295</v>
      </c>
      <c r="C29492" s="429">
        <v>4.6729580000000004</v>
      </c>
      <c r="D29492" s="429">
        <v>1.2563740000000001</v>
      </c>
      <c r="E29492" s="429">
        <v>3.4165840000000003</v>
      </c>
      <c r="F29492" s="429">
        <v>-11.004163999999999</v>
      </c>
    </row>
    <row r="29493" spans="1:6" x14ac:dyDescent="0.3">
      <c r="A29493" s="336">
        <v>98230</v>
      </c>
      <c r="B29493" s="2" t="s">
        <v>295</v>
      </c>
      <c r="C29493" s="429">
        <v>4.5597560000000001</v>
      </c>
      <c r="D29493" s="429">
        <v>1.1499820000000001</v>
      </c>
      <c r="E29493" s="429">
        <v>3.4097740000000001</v>
      </c>
      <c r="F29493" s="429">
        <v>-10.947920000000007</v>
      </c>
    </row>
    <row r="29494" spans="1:6" x14ac:dyDescent="0.3">
      <c r="A29494" s="336">
        <v>98232</v>
      </c>
      <c r="B29494" s="2" t="s">
        <v>295</v>
      </c>
      <c r="C29494" s="429">
        <v>4.6939970000000004</v>
      </c>
      <c r="D29494" s="429">
        <v>1.1308400000000001</v>
      </c>
      <c r="E29494" s="429">
        <v>3.5631570000000004</v>
      </c>
      <c r="F29494" s="429">
        <v>-6.7559569999999987</v>
      </c>
    </row>
    <row r="29495" spans="1:6" x14ac:dyDescent="0.3">
      <c r="A29495" s="336">
        <v>98233</v>
      </c>
      <c r="B29495" s="2" t="s">
        <v>295</v>
      </c>
      <c r="C29495" s="429">
        <v>4.755064</v>
      </c>
      <c r="D29495" s="429">
        <v>1.202188</v>
      </c>
      <c r="E29495" s="429">
        <v>3.5528759999999999</v>
      </c>
      <c r="F29495" s="429">
        <v>-8.5530289999999951</v>
      </c>
    </row>
    <row r="29496" spans="1:6" x14ac:dyDescent="0.3">
      <c r="A29496" s="336">
        <v>98236</v>
      </c>
      <c r="B29496" s="2" t="s">
        <v>295</v>
      </c>
      <c r="C29496" s="429">
        <v>5.0651549999999999</v>
      </c>
      <c r="D29496" s="429">
        <v>0.79391199999999995</v>
      </c>
      <c r="E29496" s="429">
        <v>4.2712430000000001</v>
      </c>
      <c r="F29496" s="429">
        <v>-0.6290629999999986</v>
      </c>
    </row>
    <row r="29497" spans="1:6" x14ac:dyDescent="0.3">
      <c r="A29497" s="336">
        <v>98237</v>
      </c>
      <c r="B29497" s="2" t="s">
        <v>295</v>
      </c>
      <c r="C29497" s="429">
        <v>4.7559740000000001</v>
      </c>
      <c r="D29497" s="429">
        <v>1.605674</v>
      </c>
      <c r="E29497" s="429">
        <v>3.1503000000000001</v>
      </c>
      <c r="F29497" s="429">
        <v>-32.830602999999996</v>
      </c>
    </row>
    <row r="29498" spans="1:6" x14ac:dyDescent="0.3">
      <c r="A29498" s="336">
        <v>98239</v>
      </c>
      <c r="B29498" s="2" t="s">
        <v>295</v>
      </c>
      <c r="C29498" s="429">
        <v>4.7441589999999998</v>
      </c>
      <c r="D29498" s="429">
        <v>0.71039699999999995</v>
      </c>
      <c r="E29498" s="429">
        <v>4.0337619999999994</v>
      </c>
      <c r="F29498" s="429">
        <v>6.7127050000000033</v>
      </c>
    </row>
    <row r="29499" spans="1:6" x14ac:dyDescent="0.3">
      <c r="A29499" s="336">
        <v>98240</v>
      </c>
      <c r="B29499" s="2" t="s">
        <v>295</v>
      </c>
      <c r="C29499" s="429">
        <v>4.6122329999999998</v>
      </c>
      <c r="D29499" s="429">
        <v>1.219884</v>
      </c>
      <c r="E29499" s="429">
        <v>3.3923489999999998</v>
      </c>
      <c r="F29499" s="429">
        <v>-13.162514999999992</v>
      </c>
    </row>
    <row r="29500" spans="1:6" x14ac:dyDescent="0.3">
      <c r="A29500" s="336">
        <v>98241</v>
      </c>
      <c r="B29500" s="2" t="s">
        <v>295</v>
      </c>
      <c r="C29500" s="429">
        <v>4.8835980000000001</v>
      </c>
      <c r="D29500" s="429">
        <v>1.4276009999999999</v>
      </c>
      <c r="E29500" s="429">
        <v>3.455997</v>
      </c>
      <c r="F29500" s="429">
        <v>-34.592370000000003</v>
      </c>
    </row>
    <row r="29501" spans="1:6" x14ac:dyDescent="0.3">
      <c r="A29501" s="336">
        <v>98244</v>
      </c>
      <c r="B29501" s="2" t="s">
        <v>295</v>
      </c>
      <c r="C29501" s="429">
        <v>4.5407010000000003</v>
      </c>
      <c r="D29501" s="429">
        <v>1.9393940000000001</v>
      </c>
      <c r="E29501" s="429">
        <v>2.6013070000000003</v>
      </c>
      <c r="F29501" s="429">
        <v>-33.354372000000005</v>
      </c>
    </row>
    <row r="29502" spans="1:6" x14ac:dyDescent="0.3">
      <c r="A29502" s="336">
        <v>98245</v>
      </c>
      <c r="B29502" s="2" t="s">
        <v>295</v>
      </c>
      <c r="C29502" s="429">
        <v>4.5284620000000002</v>
      </c>
      <c r="D29502" s="429">
        <v>0.76919899999999997</v>
      </c>
      <c r="E29502" s="429">
        <v>3.7592630000000002</v>
      </c>
      <c r="F29502" s="429">
        <v>0.43384499999999449</v>
      </c>
    </row>
    <row r="29503" spans="1:6" x14ac:dyDescent="0.3">
      <c r="A29503" s="336">
        <v>98247</v>
      </c>
      <c r="B29503" s="2" t="s">
        <v>295</v>
      </c>
      <c r="C29503" s="429">
        <v>4.6836979999999997</v>
      </c>
      <c r="D29503" s="429">
        <v>1.6172629999999999</v>
      </c>
      <c r="E29503" s="429">
        <v>3.0664349999999998</v>
      </c>
      <c r="F29503" s="429">
        <v>-21.560906999999997</v>
      </c>
    </row>
    <row r="29504" spans="1:6" x14ac:dyDescent="0.3">
      <c r="A29504" s="336">
        <v>98248</v>
      </c>
      <c r="B29504" s="2" t="s">
        <v>295</v>
      </c>
      <c r="C29504" s="429">
        <v>4.6271560000000003</v>
      </c>
      <c r="D29504" s="429">
        <v>1.0966210000000001</v>
      </c>
      <c r="E29504" s="429">
        <v>3.5305350000000004</v>
      </c>
      <c r="F29504" s="429">
        <v>-8.8240090000000002</v>
      </c>
    </row>
    <row r="29505" spans="1:6" x14ac:dyDescent="0.3">
      <c r="A29505" s="336">
        <v>98249</v>
      </c>
      <c r="B29505" s="2" t="s">
        <v>295</v>
      </c>
      <c r="C29505" s="429">
        <v>4.9454229999999999</v>
      </c>
      <c r="D29505" s="429">
        <v>0.75736199999999998</v>
      </c>
      <c r="E29505" s="429">
        <v>4.1880610000000003</v>
      </c>
      <c r="F29505" s="429">
        <v>2.1417380000000001</v>
      </c>
    </row>
    <row r="29506" spans="1:6" x14ac:dyDescent="0.3">
      <c r="A29506" s="336">
        <v>98250</v>
      </c>
      <c r="B29506" s="2" t="s">
        <v>295</v>
      </c>
      <c r="C29506" s="429">
        <v>4.5986960000000003</v>
      </c>
      <c r="D29506" s="429">
        <v>0.62592599999999998</v>
      </c>
      <c r="E29506" s="429">
        <v>3.9727700000000006</v>
      </c>
      <c r="F29506" s="429">
        <v>2.5824960000000026</v>
      </c>
    </row>
    <row r="29507" spans="1:6" x14ac:dyDescent="0.3">
      <c r="A29507" s="336">
        <v>98251</v>
      </c>
      <c r="B29507" s="2" t="s">
        <v>295</v>
      </c>
      <c r="C29507" s="429">
        <v>5.1362560000000004</v>
      </c>
      <c r="D29507" s="429">
        <v>1.5557570000000001</v>
      </c>
      <c r="E29507" s="429">
        <v>3.5804990000000005</v>
      </c>
      <c r="F29507" s="429">
        <v>-43.825164000000001</v>
      </c>
    </row>
    <row r="29508" spans="1:6" x14ac:dyDescent="0.3">
      <c r="A29508" s="336">
        <v>98252</v>
      </c>
      <c r="B29508" s="2" t="s">
        <v>295</v>
      </c>
      <c r="C29508" s="429">
        <v>5.0042390000000001</v>
      </c>
      <c r="D29508" s="429">
        <v>1.528967</v>
      </c>
      <c r="E29508" s="429">
        <v>3.4752720000000004</v>
      </c>
      <c r="F29508" s="429">
        <v>-36.061299000000005</v>
      </c>
    </row>
    <row r="29509" spans="1:6" x14ac:dyDescent="0.3">
      <c r="A29509" s="336">
        <v>98253</v>
      </c>
      <c r="B29509" s="2" t="s">
        <v>295</v>
      </c>
      <c r="C29509" s="429">
        <v>4.8680760000000003</v>
      </c>
      <c r="D29509" s="429">
        <v>0.75232699999999997</v>
      </c>
      <c r="E29509" s="429">
        <v>4.1157490000000001</v>
      </c>
      <c r="F29509" s="429">
        <v>4.0989690000000039</v>
      </c>
    </row>
    <row r="29510" spans="1:6" x14ac:dyDescent="0.3">
      <c r="A29510" s="336">
        <v>98257</v>
      </c>
      <c r="B29510" s="2" t="s">
        <v>295</v>
      </c>
      <c r="C29510" s="429">
        <v>4.6828820000000002</v>
      </c>
      <c r="D29510" s="429">
        <v>0.87858700000000001</v>
      </c>
      <c r="E29510" s="429">
        <v>3.8042950000000002</v>
      </c>
      <c r="F29510" s="429">
        <v>1.5565079999999973</v>
      </c>
    </row>
    <row r="29511" spans="1:6" x14ac:dyDescent="0.3">
      <c r="A29511" s="336">
        <v>98258</v>
      </c>
      <c r="B29511" s="2" t="s">
        <v>295</v>
      </c>
      <c r="C29511" s="429">
        <v>5.212256</v>
      </c>
      <c r="D29511" s="429">
        <v>1.1182259999999999</v>
      </c>
      <c r="E29511" s="429">
        <v>4.0940300000000001</v>
      </c>
      <c r="F29511" s="429">
        <v>-9.901843999999997</v>
      </c>
    </row>
    <row r="29512" spans="1:6" x14ac:dyDescent="0.3">
      <c r="A29512" s="336">
        <v>98260</v>
      </c>
      <c r="B29512" s="2" t="s">
        <v>295</v>
      </c>
      <c r="C29512" s="429">
        <v>4.9867629999999998</v>
      </c>
      <c r="D29512" s="429">
        <v>0.80657999999999996</v>
      </c>
      <c r="E29512" s="429">
        <v>4.1801829999999995</v>
      </c>
      <c r="F29512" s="429">
        <v>0.71065700000000476</v>
      </c>
    </row>
    <row r="29513" spans="1:6" x14ac:dyDescent="0.3">
      <c r="A29513" s="336">
        <v>98261</v>
      </c>
      <c r="B29513" s="2" t="s">
        <v>295</v>
      </c>
      <c r="C29513" s="429">
        <v>4.5506289999999998</v>
      </c>
      <c r="D29513" s="429">
        <v>0.681315</v>
      </c>
      <c r="E29513" s="429">
        <v>3.8693139999999997</v>
      </c>
      <c r="F29513" s="429">
        <v>3.8264400000000052</v>
      </c>
    </row>
    <row r="29514" spans="1:6" x14ac:dyDescent="0.3">
      <c r="A29514" s="336">
        <v>98262</v>
      </c>
      <c r="B29514" s="2" t="s">
        <v>295</v>
      </c>
      <c r="C29514" s="429">
        <v>4.6621290000000002</v>
      </c>
      <c r="D29514" s="429">
        <v>0.89928600000000003</v>
      </c>
      <c r="E29514" s="429">
        <v>3.7628430000000002</v>
      </c>
      <c r="F29514" s="429">
        <v>-1.1365039999999951</v>
      </c>
    </row>
    <row r="29515" spans="1:6" x14ac:dyDescent="0.3">
      <c r="A29515" s="336">
        <v>98264</v>
      </c>
      <c r="B29515" s="2" t="s">
        <v>295</v>
      </c>
      <c r="C29515" s="429">
        <v>4.6686730000000001</v>
      </c>
      <c r="D29515" s="429">
        <v>1.4085829999999999</v>
      </c>
      <c r="E29515" s="429">
        <v>3.2600899999999999</v>
      </c>
      <c r="F29515" s="429">
        <v>-18.020535000000006</v>
      </c>
    </row>
    <row r="29516" spans="1:6" x14ac:dyDescent="0.3">
      <c r="A29516" s="336">
        <v>98266</v>
      </c>
      <c r="B29516" s="2" t="s">
        <v>295</v>
      </c>
      <c r="C29516" s="429">
        <v>4.6337229999999998</v>
      </c>
      <c r="D29516" s="429">
        <v>2.0107650000000001</v>
      </c>
      <c r="E29516" s="429">
        <v>2.6229579999999997</v>
      </c>
      <c r="F29516" s="429">
        <v>-33.670110000000001</v>
      </c>
    </row>
    <row r="29517" spans="1:6" x14ac:dyDescent="0.3">
      <c r="A29517" s="336">
        <v>98267</v>
      </c>
      <c r="B29517" s="2" t="s">
        <v>295</v>
      </c>
      <c r="C29517" s="429">
        <v>4.8268610000000001</v>
      </c>
      <c r="D29517" s="429">
        <v>1.5148219999999999</v>
      </c>
      <c r="E29517" s="429">
        <v>3.3120390000000004</v>
      </c>
      <c r="F29517" s="429">
        <v>-28.780178000000006</v>
      </c>
    </row>
    <row r="29518" spans="1:6" x14ac:dyDescent="0.3">
      <c r="A29518" s="336">
        <v>98270</v>
      </c>
      <c r="B29518" s="2" t="s">
        <v>295</v>
      </c>
      <c r="C29518" s="429">
        <v>5.1510790000000002</v>
      </c>
      <c r="D29518" s="429">
        <v>1.053585</v>
      </c>
      <c r="E29518" s="429">
        <v>4.0974940000000002</v>
      </c>
      <c r="F29518" s="429">
        <v>-6.8284119999999895</v>
      </c>
    </row>
    <row r="29519" spans="1:6" x14ac:dyDescent="0.3">
      <c r="A29519" s="336">
        <v>98271</v>
      </c>
      <c r="B29519" s="2" t="s">
        <v>295</v>
      </c>
      <c r="C29519" s="429">
        <v>5.0636900000000002</v>
      </c>
      <c r="D29519" s="429">
        <v>1.0095829999999999</v>
      </c>
      <c r="E29519" s="429">
        <v>4.0541070000000001</v>
      </c>
      <c r="F29519" s="429">
        <v>-4.6423039999999922</v>
      </c>
    </row>
    <row r="29520" spans="1:6" x14ac:dyDescent="0.3">
      <c r="A29520" s="336">
        <v>98272</v>
      </c>
      <c r="B29520" s="2" t="s">
        <v>295</v>
      </c>
      <c r="C29520" s="429">
        <v>5.3563450000000001</v>
      </c>
      <c r="D29520" s="429">
        <v>1.2496620000000001</v>
      </c>
      <c r="E29520" s="429">
        <v>4.1066830000000003</v>
      </c>
      <c r="F29520" s="429">
        <v>-20.91408599999999</v>
      </c>
    </row>
    <row r="29521" spans="1:6" x14ac:dyDescent="0.3">
      <c r="A29521" s="336">
        <v>98273</v>
      </c>
      <c r="B29521" s="2" t="s">
        <v>295</v>
      </c>
      <c r="C29521" s="429">
        <v>4.7971979999999999</v>
      </c>
      <c r="D29521" s="429">
        <v>1.080578</v>
      </c>
      <c r="E29521" s="429">
        <v>3.7166199999999998</v>
      </c>
      <c r="F29521" s="429">
        <v>-4.6258460000000028</v>
      </c>
    </row>
    <row r="29522" spans="1:6" x14ac:dyDescent="0.3">
      <c r="A29522" s="336">
        <v>98274</v>
      </c>
      <c r="B29522" s="2" t="s">
        <v>295</v>
      </c>
      <c r="C29522" s="429">
        <v>4.8511600000000001</v>
      </c>
      <c r="D29522" s="429">
        <v>1.3338829999999999</v>
      </c>
      <c r="E29522" s="429">
        <v>3.517277</v>
      </c>
      <c r="F29522" s="429">
        <v>-14.983311000000004</v>
      </c>
    </row>
    <row r="29523" spans="1:6" x14ac:dyDescent="0.3">
      <c r="A29523" s="336">
        <v>98275</v>
      </c>
      <c r="B29523" s="2" t="s">
        <v>295</v>
      </c>
      <c r="C29523" s="429">
        <v>5.1494530000000003</v>
      </c>
      <c r="D29523" s="429">
        <v>0.84243800000000002</v>
      </c>
      <c r="E29523" s="429">
        <v>4.3070149999999998</v>
      </c>
      <c r="F29523" s="429">
        <v>-3.0950610000000047</v>
      </c>
    </row>
    <row r="29524" spans="1:6" x14ac:dyDescent="0.3">
      <c r="A29524" s="336">
        <v>98277</v>
      </c>
      <c r="B29524" s="2" t="s">
        <v>295</v>
      </c>
      <c r="C29524" s="429">
        <v>4.6686800000000002</v>
      </c>
      <c r="D29524" s="429">
        <v>0.74840099999999998</v>
      </c>
      <c r="E29524" s="429">
        <v>3.9202790000000003</v>
      </c>
      <c r="F29524" s="429">
        <v>5.7338989999999939</v>
      </c>
    </row>
    <row r="29525" spans="1:6" x14ac:dyDescent="0.3">
      <c r="A29525" s="336">
        <v>98278</v>
      </c>
      <c r="B29525" s="2" t="s">
        <v>295</v>
      </c>
      <c r="C29525" s="429">
        <v>4.6245609999999999</v>
      </c>
      <c r="D29525" s="429">
        <v>0.75788599999999995</v>
      </c>
      <c r="E29525" s="429">
        <v>3.8666749999999999</v>
      </c>
      <c r="F29525" s="429">
        <v>5.2413269999999983</v>
      </c>
    </row>
    <row r="29526" spans="1:6" x14ac:dyDescent="0.3">
      <c r="A29526" s="336">
        <v>98279</v>
      </c>
      <c r="B29526" s="2" t="s">
        <v>295</v>
      </c>
      <c r="C29526" s="429">
        <v>4.5230050000000004</v>
      </c>
      <c r="D29526" s="429">
        <v>0.84455599999999997</v>
      </c>
      <c r="E29526" s="429">
        <v>3.6784490000000005</v>
      </c>
      <c r="F29526" s="429">
        <v>-0.86676900000000145</v>
      </c>
    </row>
    <row r="29527" spans="1:6" x14ac:dyDescent="0.3">
      <c r="A29527" s="336">
        <v>98281</v>
      </c>
      <c r="B29527" s="2" t="s">
        <v>295</v>
      </c>
      <c r="C29527" s="429">
        <v>4.6762139999999999</v>
      </c>
      <c r="D29527" s="429">
        <v>1.120503</v>
      </c>
      <c r="E29527" s="429">
        <v>3.5557109999999996</v>
      </c>
      <c r="F29527" s="429">
        <v>-10.200573000000006</v>
      </c>
    </row>
    <row r="29528" spans="1:6" x14ac:dyDescent="0.3">
      <c r="A29528" s="336">
        <v>98282</v>
      </c>
      <c r="B29528" s="2" t="s">
        <v>295</v>
      </c>
      <c r="C29528" s="429">
        <v>4.8564170000000004</v>
      </c>
      <c r="D29528" s="429">
        <v>0.84540400000000004</v>
      </c>
      <c r="E29528" s="429">
        <v>4.0110130000000002</v>
      </c>
      <c r="F29528" s="429">
        <v>2.1259900000000052</v>
      </c>
    </row>
    <row r="29529" spans="1:6" x14ac:dyDescent="0.3">
      <c r="A29529" s="336">
        <v>98283</v>
      </c>
      <c r="B29529" s="2" t="s">
        <v>295</v>
      </c>
      <c r="C29529" s="429">
        <v>4.7072339999999997</v>
      </c>
      <c r="D29529" s="429">
        <v>1.444677</v>
      </c>
      <c r="E29529" s="429">
        <v>3.2625569999999997</v>
      </c>
      <c r="F29529" s="429">
        <v>-26.179496000000007</v>
      </c>
    </row>
    <row r="29530" spans="1:6" x14ac:dyDescent="0.3">
      <c r="A29530" s="336">
        <v>98284</v>
      </c>
      <c r="B29530" s="2" t="s">
        <v>295</v>
      </c>
      <c r="C29530" s="429">
        <v>4.7127109999999997</v>
      </c>
      <c r="D29530" s="429">
        <v>1.6771720000000001</v>
      </c>
      <c r="E29530" s="429">
        <v>3.0355389999999995</v>
      </c>
      <c r="F29530" s="429">
        <v>-29.622927000000008</v>
      </c>
    </row>
    <row r="29531" spans="1:6" x14ac:dyDescent="0.3">
      <c r="A29531" s="336">
        <v>98288</v>
      </c>
      <c r="B29531" s="2" t="s">
        <v>295</v>
      </c>
      <c r="C29531" s="429">
        <v>5.0894279999999998</v>
      </c>
      <c r="D29531" s="429">
        <v>1.3478060000000001</v>
      </c>
      <c r="E29531" s="429">
        <v>3.7416219999999996</v>
      </c>
      <c r="F29531" s="429">
        <v>-44.145667999999993</v>
      </c>
    </row>
    <row r="29532" spans="1:6" x14ac:dyDescent="0.3">
      <c r="A29532" s="336">
        <v>98290</v>
      </c>
      <c r="B29532" s="2" t="s">
        <v>295</v>
      </c>
      <c r="C29532" s="429">
        <v>5.3024480000000001</v>
      </c>
      <c r="D29532" s="429">
        <v>1.1265810000000001</v>
      </c>
      <c r="E29532" s="429">
        <v>4.1758670000000002</v>
      </c>
      <c r="F29532" s="429">
        <v>-12.823193000000003</v>
      </c>
    </row>
    <row r="29533" spans="1:6" x14ac:dyDescent="0.3">
      <c r="A29533" s="336">
        <v>98292</v>
      </c>
      <c r="B29533" s="2" t="s">
        <v>295</v>
      </c>
      <c r="C29533" s="429">
        <v>4.9360689999999998</v>
      </c>
      <c r="D29533" s="429">
        <v>1.0336860000000001</v>
      </c>
      <c r="E29533" s="429">
        <v>3.9023829999999995</v>
      </c>
      <c r="F29533" s="429">
        <v>-3.9331059999999987</v>
      </c>
    </row>
    <row r="29534" spans="1:6" x14ac:dyDescent="0.3">
      <c r="A29534" s="336">
        <v>98294</v>
      </c>
      <c r="B29534" s="2" t="s">
        <v>295</v>
      </c>
      <c r="C29534" s="429">
        <v>5.0815359999999998</v>
      </c>
      <c r="D29534" s="429">
        <v>1.415368</v>
      </c>
      <c r="E29534" s="429">
        <v>3.6661679999999999</v>
      </c>
      <c r="F29534" s="429">
        <v>-39.201270999999998</v>
      </c>
    </row>
    <row r="29535" spans="1:6" x14ac:dyDescent="0.3">
      <c r="A29535" s="336">
        <v>98295</v>
      </c>
      <c r="B29535" s="2" t="s">
        <v>295</v>
      </c>
      <c r="C29535" s="429">
        <v>4.7091940000000001</v>
      </c>
      <c r="D29535" s="429">
        <v>1.866004</v>
      </c>
      <c r="E29535" s="429">
        <v>2.8431899999999999</v>
      </c>
      <c r="F29535" s="429">
        <v>-28.343406000000002</v>
      </c>
    </row>
    <row r="29536" spans="1:6" x14ac:dyDescent="0.3">
      <c r="A29536" s="336">
        <v>98296</v>
      </c>
      <c r="B29536" s="2" t="s">
        <v>295</v>
      </c>
      <c r="C29536" s="429">
        <v>5.3511410000000001</v>
      </c>
      <c r="D29536" s="429">
        <v>0.96732600000000002</v>
      </c>
      <c r="E29536" s="429">
        <v>4.3838150000000002</v>
      </c>
      <c r="F29536" s="429">
        <v>-7.9957429999999974</v>
      </c>
    </row>
    <row r="29537" spans="1:6" x14ac:dyDescent="0.3">
      <c r="A29537" s="336">
        <v>98303</v>
      </c>
      <c r="B29537" s="2" t="s">
        <v>295</v>
      </c>
      <c r="C29537" s="429">
        <v>5.2349300000000003</v>
      </c>
      <c r="D29537" s="429">
        <v>0.66289699999999996</v>
      </c>
      <c r="E29537" s="429">
        <v>4.5720330000000002</v>
      </c>
      <c r="F29537" s="429">
        <v>-12.185979000000003</v>
      </c>
    </row>
    <row r="29538" spans="1:6" x14ac:dyDescent="0.3">
      <c r="A29538" s="336">
        <v>98304</v>
      </c>
      <c r="B29538" s="2" t="s">
        <v>295</v>
      </c>
      <c r="C29538" s="429">
        <v>5.2024299999999997</v>
      </c>
      <c r="D29538" s="429">
        <v>1.355448</v>
      </c>
      <c r="E29538" s="429">
        <v>3.8469819999999997</v>
      </c>
      <c r="F29538" s="429">
        <v>-49.793014999999997</v>
      </c>
    </row>
    <row r="29539" spans="1:6" x14ac:dyDescent="0.3">
      <c r="A29539" s="336">
        <v>98305</v>
      </c>
      <c r="B29539" s="2" t="s">
        <v>295</v>
      </c>
      <c r="C29539" s="429">
        <v>3.7553709999999998</v>
      </c>
      <c r="D29539" s="429">
        <v>1.8662529999999999</v>
      </c>
      <c r="E29539" s="429">
        <v>1.8891179999999999</v>
      </c>
      <c r="F29539" s="429">
        <v>-87.772812000000002</v>
      </c>
    </row>
    <row r="29540" spans="1:6" x14ac:dyDescent="0.3">
      <c r="A29540" s="336">
        <v>98310</v>
      </c>
      <c r="B29540" s="2" t="s">
        <v>295</v>
      </c>
      <c r="C29540" s="429">
        <v>5.1392720000000001</v>
      </c>
      <c r="D29540" s="429">
        <v>0.70212399999999997</v>
      </c>
      <c r="E29540" s="429">
        <v>4.4371480000000005</v>
      </c>
      <c r="F29540" s="429">
        <v>-11.559740000000005</v>
      </c>
    </row>
    <row r="29541" spans="1:6" x14ac:dyDescent="0.3">
      <c r="A29541" s="336">
        <v>98311</v>
      </c>
      <c r="B29541" s="2" t="s">
        <v>295</v>
      </c>
      <c r="C29541" s="429">
        <v>5.103243</v>
      </c>
      <c r="D29541" s="429">
        <v>0.71457999999999999</v>
      </c>
      <c r="E29541" s="429">
        <v>4.3886630000000002</v>
      </c>
      <c r="F29541" s="429">
        <v>-11.176695999999996</v>
      </c>
    </row>
    <row r="29542" spans="1:6" x14ac:dyDescent="0.3">
      <c r="A29542" s="336">
        <v>98312</v>
      </c>
      <c r="B29542" s="2" t="s">
        <v>295</v>
      </c>
      <c r="C29542" s="429">
        <v>4.9847229999999998</v>
      </c>
      <c r="D29542" s="429">
        <v>0.80975200000000003</v>
      </c>
      <c r="E29542" s="429">
        <v>4.1749709999999993</v>
      </c>
      <c r="F29542" s="429">
        <v>-18.024244999999986</v>
      </c>
    </row>
    <row r="29543" spans="1:6" x14ac:dyDescent="0.3">
      <c r="A29543" s="336">
        <v>98314</v>
      </c>
      <c r="B29543" s="2" t="s">
        <v>295</v>
      </c>
      <c r="C29543" s="429">
        <v>5.1323819999999998</v>
      </c>
      <c r="D29543" s="429">
        <v>0.71679800000000005</v>
      </c>
      <c r="E29543" s="429">
        <v>4.415584</v>
      </c>
      <c r="F29543" s="429">
        <v>-12.965765999999999</v>
      </c>
    </row>
    <row r="29544" spans="1:6" x14ac:dyDescent="0.3">
      <c r="A29544" s="336">
        <v>98315</v>
      </c>
      <c r="B29544" s="2" t="s">
        <v>295</v>
      </c>
      <c r="C29544" s="429">
        <v>4.9682180000000002</v>
      </c>
      <c r="D29544" s="429">
        <v>0.74727399999999999</v>
      </c>
      <c r="E29544" s="429">
        <v>4.2209440000000003</v>
      </c>
      <c r="F29544" s="429">
        <v>-10.779957000000003</v>
      </c>
    </row>
    <row r="29545" spans="1:6" x14ac:dyDescent="0.3">
      <c r="A29545" s="336">
        <v>98320</v>
      </c>
      <c r="B29545" s="2" t="s">
        <v>295</v>
      </c>
      <c r="C29545" s="429">
        <v>4.0542920000000002</v>
      </c>
      <c r="D29545" s="429">
        <v>1.959255</v>
      </c>
      <c r="E29545" s="429">
        <v>2.0950370000000005</v>
      </c>
      <c r="F29545" s="429">
        <v>-65.738811999999967</v>
      </c>
    </row>
    <row r="29546" spans="1:6" x14ac:dyDescent="0.3">
      <c r="A29546" s="336">
        <v>98321</v>
      </c>
      <c r="B29546" s="2" t="s">
        <v>295</v>
      </c>
      <c r="C29546" s="429">
        <v>5.0393749999999997</v>
      </c>
      <c r="D29546" s="429">
        <v>1.4124719999999999</v>
      </c>
      <c r="E29546" s="429">
        <v>3.6269029999999995</v>
      </c>
      <c r="F29546" s="429">
        <v>-49.104976999999998</v>
      </c>
    </row>
    <row r="29547" spans="1:6" x14ac:dyDescent="0.3">
      <c r="A29547" s="336">
        <v>98323</v>
      </c>
      <c r="B29547" s="2" t="s">
        <v>295</v>
      </c>
      <c r="C29547" s="429">
        <v>5.2684959999999998</v>
      </c>
      <c r="D29547" s="429">
        <v>1.430806</v>
      </c>
      <c r="E29547" s="429">
        <v>3.8376899999999998</v>
      </c>
      <c r="F29547" s="429">
        <v>-45.220893999999994</v>
      </c>
    </row>
    <row r="29548" spans="1:6" x14ac:dyDescent="0.3">
      <c r="A29548" s="336">
        <v>98325</v>
      </c>
      <c r="B29548" s="2" t="s">
        <v>295</v>
      </c>
      <c r="C29548" s="429">
        <v>4.7921639999999996</v>
      </c>
      <c r="D29548" s="429">
        <v>0.79018299999999997</v>
      </c>
      <c r="E29548" s="429">
        <v>4.0019809999999998</v>
      </c>
      <c r="F29548" s="429">
        <v>-3.2233289999999997</v>
      </c>
    </row>
    <row r="29549" spans="1:6" x14ac:dyDescent="0.3">
      <c r="A29549" s="336">
        <v>98326</v>
      </c>
      <c r="B29549" s="2" t="s">
        <v>295</v>
      </c>
      <c r="C29549" s="429">
        <v>3.719061</v>
      </c>
      <c r="D29549" s="429">
        <v>1.8211250000000001</v>
      </c>
      <c r="E29549" s="429">
        <v>1.8979359999999998</v>
      </c>
      <c r="F29549" s="429">
        <v>-83.130600999999984</v>
      </c>
    </row>
    <row r="29550" spans="1:6" x14ac:dyDescent="0.3">
      <c r="A29550" s="336">
        <v>98327</v>
      </c>
      <c r="B29550" s="2" t="s">
        <v>295</v>
      </c>
      <c r="C29550" s="429">
        <v>5.2778010000000002</v>
      </c>
      <c r="D29550" s="429">
        <v>0.65353399999999995</v>
      </c>
      <c r="E29550" s="429">
        <v>4.6242670000000006</v>
      </c>
      <c r="F29550" s="429">
        <v>-11.201240000000002</v>
      </c>
    </row>
    <row r="29551" spans="1:6" x14ac:dyDescent="0.3">
      <c r="A29551" s="336">
        <v>98328</v>
      </c>
      <c r="B29551" s="2" t="s">
        <v>295</v>
      </c>
      <c r="C29551" s="429">
        <v>5.4015060000000004</v>
      </c>
      <c r="D29551" s="429">
        <v>1.0926199999999999</v>
      </c>
      <c r="E29551" s="429">
        <v>4.3088860000000002</v>
      </c>
      <c r="F29551" s="429">
        <v>-31.904585999999995</v>
      </c>
    </row>
    <row r="29552" spans="1:6" x14ac:dyDescent="0.3">
      <c r="A29552" s="336">
        <v>98329</v>
      </c>
      <c r="B29552" s="2" t="s">
        <v>295</v>
      </c>
      <c r="C29552" s="429">
        <v>5.1187940000000003</v>
      </c>
      <c r="D29552" s="429">
        <v>0.73055899999999996</v>
      </c>
      <c r="E29552" s="429">
        <v>4.3882349999999999</v>
      </c>
      <c r="F29552" s="429">
        <v>-15.624157000000004</v>
      </c>
    </row>
    <row r="29553" spans="1:6" x14ac:dyDescent="0.3">
      <c r="A29553" s="336">
        <v>98330</v>
      </c>
      <c r="B29553" s="2" t="s">
        <v>295</v>
      </c>
      <c r="C29553" s="429">
        <v>5.322419</v>
      </c>
      <c r="D29553" s="429">
        <v>1.2268319999999999</v>
      </c>
      <c r="E29553" s="429">
        <v>4.0955870000000001</v>
      </c>
      <c r="F29553" s="429">
        <v>-43.456737000000004</v>
      </c>
    </row>
    <row r="29554" spans="1:6" x14ac:dyDescent="0.3">
      <c r="A29554" s="336">
        <v>98331</v>
      </c>
      <c r="B29554" s="2" t="s">
        <v>295</v>
      </c>
      <c r="C29554" s="429">
        <v>3.7360199999999999</v>
      </c>
      <c r="D29554" s="429">
        <v>1.8958200000000001</v>
      </c>
      <c r="E29554" s="429">
        <v>1.8401999999999998</v>
      </c>
      <c r="F29554" s="429">
        <v>-88.502372999999992</v>
      </c>
    </row>
    <row r="29555" spans="1:6" x14ac:dyDescent="0.3">
      <c r="A29555" s="336">
        <v>98332</v>
      </c>
      <c r="B29555" s="2" t="s">
        <v>295</v>
      </c>
      <c r="C29555" s="429">
        <v>5.2666370000000002</v>
      </c>
      <c r="D29555" s="429">
        <v>0.66391699999999998</v>
      </c>
      <c r="E29555" s="429">
        <v>4.6027200000000006</v>
      </c>
      <c r="F29555" s="429">
        <v>-10.536611999999998</v>
      </c>
    </row>
    <row r="29556" spans="1:6" x14ac:dyDescent="0.3">
      <c r="A29556" s="336">
        <v>98333</v>
      </c>
      <c r="B29556" s="2" t="s">
        <v>295</v>
      </c>
      <c r="C29556" s="429">
        <v>5.2637980000000004</v>
      </c>
      <c r="D29556" s="429">
        <v>0.64659900000000003</v>
      </c>
      <c r="E29556" s="429">
        <v>4.6171990000000003</v>
      </c>
      <c r="F29556" s="429">
        <v>-10.044222999999999</v>
      </c>
    </row>
    <row r="29557" spans="1:6" x14ac:dyDescent="0.3">
      <c r="A29557" s="336">
        <v>98335</v>
      </c>
      <c r="B29557" s="2" t="s">
        <v>295</v>
      </c>
      <c r="C29557" s="429">
        <v>5.2586360000000001</v>
      </c>
      <c r="D29557" s="429">
        <v>0.65624700000000002</v>
      </c>
      <c r="E29557" s="429">
        <v>4.6023890000000005</v>
      </c>
      <c r="F29557" s="429">
        <v>-10.424047000000002</v>
      </c>
    </row>
    <row r="29558" spans="1:6" x14ac:dyDescent="0.3">
      <c r="A29558" s="336">
        <v>98336</v>
      </c>
      <c r="B29558" s="2" t="s">
        <v>295</v>
      </c>
      <c r="C29558" s="429">
        <v>5.4186940000000003</v>
      </c>
      <c r="D29558" s="429">
        <v>1.0830519999999999</v>
      </c>
      <c r="E29558" s="429">
        <v>4.335642</v>
      </c>
      <c r="F29558" s="429">
        <v>-45.254888999999991</v>
      </c>
    </row>
    <row r="29559" spans="1:6" x14ac:dyDescent="0.3">
      <c r="A29559" s="336">
        <v>98337</v>
      </c>
      <c r="B29559" s="2" t="s">
        <v>295</v>
      </c>
      <c r="C29559" s="429">
        <v>5.1353730000000004</v>
      </c>
      <c r="D29559" s="429">
        <v>0.71349399999999996</v>
      </c>
      <c r="E29559" s="429">
        <v>4.4218790000000006</v>
      </c>
      <c r="F29559" s="429">
        <v>-12.710137000000003</v>
      </c>
    </row>
    <row r="29560" spans="1:6" x14ac:dyDescent="0.3">
      <c r="A29560" s="336">
        <v>98338</v>
      </c>
      <c r="B29560" s="2" t="s">
        <v>295</v>
      </c>
      <c r="C29560" s="429">
        <v>5.5439379999999998</v>
      </c>
      <c r="D29560" s="429">
        <v>0.85396499999999997</v>
      </c>
      <c r="E29560" s="429">
        <v>4.6899730000000002</v>
      </c>
      <c r="F29560" s="429">
        <v>-14.438279000000001</v>
      </c>
    </row>
    <row r="29561" spans="1:6" x14ac:dyDescent="0.3">
      <c r="A29561" s="336">
        <v>98339</v>
      </c>
      <c r="B29561" s="2" t="s">
        <v>295</v>
      </c>
      <c r="C29561" s="429">
        <v>4.8412170000000003</v>
      </c>
      <c r="D29561" s="429">
        <v>0.73285500000000003</v>
      </c>
      <c r="E29561" s="429">
        <v>4.1083620000000005</v>
      </c>
      <c r="F29561" s="429">
        <v>1.8754930000000023</v>
      </c>
    </row>
    <row r="29562" spans="1:6" x14ac:dyDescent="0.3">
      <c r="A29562" s="336">
        <v>98340</v>
      </c>
      <c r="B29562" s="2" t="s">
        <v>295</v>
      </c>
      <c r="C29562" s="429">
        <v>5.0371819999999996</v>
      </c>
      <c r="D29562" s="429">
        <v>0.72177199999999997</v>
      </c>
      <c r="E29562" s="429">
        <v>4.31541</v>
      </c>
      <c r="F29562" s="429">
        <v>-0.43606900000000692</v>
      </c>
    </row>
    <row r="29563" spans="1:6" x14ac:dyDescent="0.3">
      <c r="A29563" s="336">
        <v>98342</v>
      </c>
      <c r="B29563" s="2" t="s">
        <v>295</v>
      </c>
      <c r="C29563" s="429">
        <v>5.1485260000000004</v>
      </c>
      <c r="D29563" s="429">
        <v>0.69974700000000001</v>
      </c>
      <c r="E29563" s="429">
        <v>4.448779</v>
      </c>
      <c r="F29563" s="429">
        <v>-5.0204859999999982</v>
      </c>
    </row>
    <row r="29564" spans="1:6" x14ac:dyDescent="0.3">
      <c r="A29564" s="336">
        <v>98345</v>
      </c>
      <c r="B29564" s="2" t="s">
        <v>295</v>
      </c>
      <c r="C29564" s="429">
        <v>5.0887719999999996</v>
      </c>
      <c r="D29564" s="429">
        <v>0.70563399999999998</v>
      </c>
      <c r="E29564" s="429">
        <v>4.3831379999999998</v>
      </c>
      <c r="F29564" s="429">
        <v>-8.5376730000000016</v>
      </c>
    </row>
    <row r="29565" spans="1:6" x14ac:dyDescent="0.3">
      <c r="A29565" s="336">
        <v>98346</v>
      </c>
      <c r="B29565" s="2" t="s">
        <v>295</v>
      </c>
      <c r="C29565" s="429">
        <v>5.105378</v>
      </c>
      <c r="D29565" s="429">
        <v>0.71116800000000002</v>
      </c>
      <c r="E29565" s="429">
        <v>4.3942100000000002</v>
      </c>
      <c r="F29565" s="429">
        <v>-3.090753000000003</v>
      </c>
    </row>
    <row r="29566" spans="1:6" x14ac:dyDescent="0.3">
      <c r="A29566" s="336">
        <v>98349</v>
      </c>
      <c r="B29566" s="2" t="s">
        <v>295</v>
      </c>
      <c r="C29566" s="429">
        <v>5.150925</v>
      </c>
      <c r="D29566" s="429">
        <v>0.70244200000000001</v>
      </c>
      <c r="E29566" s="429">
        <v>4.4484829999999995</v>
      </c>
      <c r="F29566" s="429">
        <v>-14.596165999999997</v>
      </c>
    </row>
    <row r="29567" spans="1:6" x14ac:dyDescent="0.3">
      <c r="A29567" s="336">
        <v>98351</v>
      </c>
      <c r="B29567" s="2" t="s">
        <v>295</v>
      </c>
      <c r="C29567" s="429">
        <v>5.1609299999999996</v>
      </c>
      <c r="D29567" s="429">
        <v>0.69618899999999995</v>
      </c>
      <c r="E29567" s="429">
        <v>4.4647410000000001</v>
      </c>
      <c r="F29567" s="429">
        <v>-14.691710000000011</v>
      </c>
    </row>
    <row r="29568" spans="1:6" x14ac:dyDescent="0.3">
      <c r="A29568" s="336">
        <v>98354</v>
      </c>
      <c r="B29568" s="2" t="s">
        <v>295</v>
      </c>
      <c r="C29568" s="429">
        <v>5.5751169999999997</v>
      </c>
      <c r="D29568" s="429">
        <v>0.69237400000000004</v>
      </c>
      <c r="E29568" s="429">
        <v>4.8827429999999996</v>
      </c>
      <c r="F29568" s="429">
        <v>-5.2579759999999993</v>
      </c>
    </row>
    <row r="29569" spans="1:6" x14ac:dyDescent="0.3">
      <c r="A29569" s="336">
        <v>98355</v>
      </c>
      <c r="B29569" s="2" t="s">
        <v>295</v>
      </c>
      <c r="C29569" s="429">
        <v>5.290419</v>
      </c>
      <c r="D29569" s="429">
        <v>1.1165499999999999</v>
      </c>
      <c r="E29569" s="429">
        <v>4.1738689999999998</v>
      </c>
      <c r="F29569" s="429">
        <v>-40.633529000000003</v>
      </c>
    </row>
    <row r="29570" spans="1:6" x14ac:dyDescent="0.3">
      <c r="A29570" s="336">
        <v>98356</v>
      </c>
      <c r="B29570" s="2" t="s">
        <v>295</v>
      </c>
      <c r="C29570" s="429">
        <v>5.400766</v>
      </c>
      <c r="D29570" s="429">
        <v>1.0059</v>
      </c>
      <c r="E29570" s="429">
        <v>4.3948660000000004</v>
      </c>
      <c r="F29570" s="429">
        <v>-41.852363999999994</v>
      </c>
    </row>
    <row r="29571" spans="1:6" x14ac:dyDescent="0.3">
      <c r="A29571" s="336">
        <v>98358</v>
      </c>
      <c r="B29571" s="2" t="s">
        <v>295</v>
      </c>
      <c r="C29571" s="429">
        <v>4.8540729999999996</v>
      </c>
      <c r="D29571" s="429">
        <v>0.71923999999999999</v>
      </c>
      <c r="E29571" s="429">
        <v>4.1348329999999995</v>
      </c>
      <c r="F29571" s="429">
        <v>4.7483179999999976</v>
      </c>
    </row>
    <row r="29572" spans="1:6" x14ac:dyDescent="0.3">
      <c r="A29572" s="336">
        <v>98359</v>
      </c>
      <c r="B29572" s="2" t="s">
        <v>295</v>
      </c>
      <c r="C29572" s="429">
        <v>5.2751140000000003</v>
      </c>
      <c r="D29572" s="429">
        <v>0.66543300000000005</v>
      </c>
      <c r="E29572" s="429">
        <v>4.6096810000000001</v>
      </c>
      <c r="F29572" s="429">
        <v>-10.221610000000002</v>
      </c>
    </row>
    <row r="29573" spans="1:6" x14ac:dyDescent="0.3">
      <c r="A29573" s="336">
        <v>98360</v>
      </c>
      <c r="B29573" s="2" t="s">
        <v>295</v>
      </c>
      <c r="C29573" s="429">
        <v>5.4037220000000001</v>
      </c>
      <c r="D29573" s="429">
        <v>1.2405280000000001</v>
      </c>
      <c r="E29573" s="429">
        <v>4.1631939999999998</v>
      </c>
      <c r="F29573" s="429">
        <v>-34.333973000000007</v>
      </c>
    </row>
    <row r="29574" spans="1:6" x14ac:dyDescent="0.3">
      <c r="A29574" s="336">
        <v>98361</v>
      </c>
      <c r="B29574" s="2" t="s">
        <v>295</v>
      </c>
      <c r="C29574" s="429">
        <v>5.25542</v>
      </c>
      <c r="D29574" s="429">
        <v>1.071032</v>
      </c>
      <c r="E29574" s="429">
        <v>4.1843880000000002</v>
      </c>
      <c r="F29574" s="429">
        <v>-42.129350000000009</v>
      </c>
    </row>
    <row r="29575" spans="1:6" x14ac:dyDescent="0.3">
      <c r="A29575" s="336">
        <v>98362</v>
      </c>
      <c r="B29575" s="2" t="s">
        <v>295</v>
      </c>
      <c r="C29575" s="429">
        <v>4.054913</v>
      </c>
      <c r="D29575" s="429">
        <v>1.743741</v>
      </c>
      <c r="E29575" s="429">
        <v>2.311172</v>
      </c>
      <c r="F29575" s="429">
        <v>-57.746303000000012</v>
      </c>
    </row>
    <row r="29576" spans="1:6" x14ac:dyDescent="0.3">
      <c r="A29576" s="336">
        <v>98363</v>
      </c>
      <c r="B29576" s="2" t="s">
        <v>295</v>
      </c>
      <c r="C29576" s="429">
        <v>3.8865699999999999</v>
      </c>
      <c r="D29576" s="429">
        <v>1.810219</v>
      </c>
      <c r="E29576" s="429">
        <v>2.0763509999999998</v>
      </c>
      <c r="F29576" s="429">
        <v>-74.49297399999999</v>
      </c>
    </row>
    <row r="29577" spans="1:6" x14ac:dyDescent="0.3">
      <c r="A29577" s="336">
        <v>98365</v>
      </c>
      <c r="B29577" s="2" t="s">
        <v>295</v>
      </c>
      <c r="C29577" s="429">
        <v>4.8924700000000003</v>
      </c>
      <c r="D29577" s="429">
        <v>0.75241599999999997</v>
      </c>
      <c r="E29577" s="429">
        <v>4.1400540000000001</v>
      </c>
      <c r="F29577" s="429">
        <v>-3.7046080000000039</v>
      </c>
    </row>
    <row r="29578" spans="1:6" x14ac:dyDescent="0.3">
      <c r="A29578" s="336">
        <v>98366</v>
      </c>
      <c r="B29578" s="2" t="s">
        <v>295</v>
      </c>
      <c r="C29578" s="429">
        <v>5.2190450000000004</v>
      </c>
      <c r="D29578" s="429">
        <v>0.67222999999999999</v>
      </c>
      <c r="E29578" s="429">
        <v>4.5468150000000005</v>
      </c>
      <c r="F29578" s="429">
        <v>-10.173100999999996</v>
      </c>
    </row>
    <row r="29579" spans="1:6" x14ac:dyDescent="0.3">
      <c r="A29579" s="336">
        <v>98367</v>
      </c>
      <c r="B29579" s="2" t="s">
        <v>295</v>
      </c>
      <c r="C29579" s="429">
        <v>5.1286649999999998</v>
      </c>
      <c r="D29579" s="429">
        <v>0.73188699999999995</v>
      </c>
      <c r="E29579" s="429">
        <v>4.3967779999999994</v>
      </c>
      <c r="F29579" s="429">
        <v>-14.699226999999997</v>
      </c>
    </row>
    <row r="29580" spans="1:6" x14ac:dyDescent="0.3">
      <c r="A29580" s="336">
        <v>98368</v>
      </c>
      <c r="B29580" s="2" t="s">
        <v>295</v>
      </c>
      <c r="C29580" s="429">
        <v>4.7199520000000001</v>
      </c>
      <c r="D29580" s="429">
        <v>0.80818800000000002</v>
      </c>
      <c r="E29580" s="429">
        <v>3.9117640000000002</v>
      </c>
      <c r="F29580" s="429">
        <v>-3.5447160000000046</v>
      </c>
    </row>
    <row r="29581" spans="1:6" x14ac:dyDescent="0.3">
      <c r="A29581" s="336">
        <v>98370</v>
      </c>
      <c r="B29581" s="2" t="s">
        <v>295</v>
      </c>
      <c r="C29581" s="429">
        <v>5.0528930000000001</v>
      </c>
      <c r="D29581" s="429">
        <v>0.71304400000000001</v>
      </c>
      <c r="E29581" s="429">
        <v>4.3398490000000001</v>
      </c>
      <c r="F29581" s="429">
        <v>-6.8692519999999924</v>
      </c>
    </row>
    <row r="29582" spans="1:6" x14ac:dyDescent="0.3">
      <c r="A29582" s="336">
        <v>98371</v>
      </c>
      <c r="B29582" s="2" t="s">
        <v>295</v>
      </c>
      <c r="C29582" s="429">
        <v>5.5588170000000003</v>
      </c>
      <c r="D29582" s="429">
        <v>0.71270199999999995</v>
      </c>
      <c r="E29582" s="429">
        <v>4.8461150000000002</v>
      </c>
      <c r="F29582" s="429">
        <v>-6.5422760000000011</v>
      </c>
    </row>
    <row r="29583" spans="1:6" x14ac:dyDescent="0.3">
      <c r="A29583" s="336">
        <v>98372</v>
      </c>
      <c r="B29583" s="2" t="s">
        <v>295</v>
      </c>
      <c r="C29583" s="429">
        <v>5.6146479999999999</v>
      </c>
      <c r="D29583" s="429">
        <v>0.74353400000000003</v>
      </c>
      <c r="E29583" s="429">
        <v>4.8711139999999995</v>
      </c>
      <c r="F29583" s="429">
        <v>-6.5933330000000012</v>
      </c>
    </row>
    <row r="29584" spans="1:6" x14ac:dyDescent="0.3">
      <c r="A29584" s="336">
        <v>98373</v>
      </c>
      <c r="B29584" s="2" t="s">
        <v>295</v>
      </c>
      <c r="C29584" s="429">
        <v>5.5475989999999999</v>
      </c>
      <c r="D29584" s="429">
        <v>0.73677099999999995</v>
      </c>
      <c r="E29584" s="429">
        <v>4.8108279999999999</v>
      </c>
      <c r="F29584" s="429">
        <v>-7.8918450000000036</v>
      </c>
    </row>
    <row r="29585" spans="1:6" x14ac:dyDescent="0.3">
      <c r="A29585" s="336">
        <v>98374</v>
      </c>
      <c r="B29585" s="2" t="s">
        <v>295</v>
      </c>
      <c r="C29585" s="429">
        <v>5.6009289999999998</v>
      </c>
      <c r="D29585" s="429">
        <v>0.79650900000000002</v>
      </c>
      <c r="E29585" s="429">
        <v>4.8044199999999995</v>
      </c>
      <c r="F29585" s="429">
        <v>-9.2071999999999932</v>
      </c>
    </row>
    <row r="29586" spans="1:6" x14ac:dyDescent="0.3">
      <c r="A29586" s="336">
        <v>98375</v>
      </c>
      <c r="B29586" s="2" t="s">
        <v>295</v>
      </c>
      <c r="C29586" s="429">
        <v>5.5394199999999998</v>
      </c>
      <c r="D29586" s="429">
        <v>0.75790000000000002</v>
      </c>
      <c r="E29586" s="429">
        <v>4.7815199999999995</v>
      </c>
      <c r="F29586" s="429">
        <v>-9.045774999999999</v>
      </c>
    </row>
    <row r="29587" spans="1:6" x14ac:dyDescent="0.3">
      <c r="A29587" s="336">
        <v>98376</v>
      </c>
      <c r="B29587" s="2" t="s">
        <v>295</v>
      </c>
      <c r="C29587" s="429">
        <v>4.7043030000000003</v>
      </c>
      <c r="D29587" s="429">
        <v>0.97882400000000003</v>
      </c>
      <c r="E29587" s="429">
        <v>3.7254790000000004</v>
      </c>
      <c r="F29587" s="429">
        <v>-18.085083000000004</v>
      </c>
    </row>
    <row r="29588" spans="1:6" x14ac:dyDescent="0.3">
      <c r="A29588" s="336">
        <v>98377</v>
      </c>
      <c r="B29588" s="2" t="s">
        <v>295</v>
      </c>
      <c r="C29588" s="429">
        <v>5.4771429999999999</v>
      </c>
      <c r="D29588" s="429">
        <v>0.91877299999999995</v>
      </c>
      <c r="E29588" s="429">
        <v>4.55837</v>
      </c>
      <c r="F29588" s="429">
        <v>-38.467365000000015</v>
      </c>
    </row>
    <row r="29589" spans="1:6" x14ac:dyDescent="0.3">
      <c r="A29589" s="336">
        <v>98380</v>
      </c>
      <c r="B29589" s="2" t="s">
        <v>295</v>
      </c>
      <c r="C29589" s="429">
        <v>4.7992850000000002</v>
      </c>
      <c r="D29589" s="429">
        <v>0.95094699999999999</v>
      </c>
      <c r="E29589" s="429">
        <v>3.848338</v>
      </c>
      <c r="F29589" s="429">
        <v>-24.935115</v>
      </c>
    </row>
    <row r="29590" spans="1:6" x14ac:dyDescent="0.3">
      <c r="A29590" s="336">
        <v>98381</v>
      </c>
      <c r="B29590" s="2" t="s">
        <v>295</v>
      </c>
      <c r="C29590" s="429">
        <v>3.639189</v>
      </c>
      <c r="D29590" s="429">
        <v>1.8824650000000001</v>
      </c>
      <c r="E29590" s="429">
        <v>1.756724</v>
      </c>
      <c r="F29590" s="429">
        <v>-81.253768000000008</v>
      </c>
    </row>
    <row r="29591" spans="1:6" x14ac:dyDescent="0.3">
      <c r="A29591" s="336">
        <v>98382</v>
      </c>
      <c r="B29591" s="2" t="s">
        <v>295</v>
      </c>
      <c r="C29591" s="429">
        <v>4.3899249999999999</v>
      </c>
      <c r="D29591" s="429">
        <v>1.276025</v>
      </c>
      <c r="E29591" s="429">
        <v>3.1139000000000001</v>
      </c>
      <c r="F29591" s="429">
        <v>-30.991255000000013</v>
      </c>
    </row>
    <row r="29592" spans="1:6" x14ac:dyDescent="0.3">
      <c r="A29592" s="336">
        <v>98383</v>
      </c>
      <c r="B29592" s="2" t="s">
        <v>295</v>
      </c>
      <c r="C29592" s="429">
        <v>4.9947559999999998</v>
      </c>
      <c r="D29592" s="429">
        <v>0.76431700000000002</v>
      </c>
      <c r="E29592" s="429">
        <v>4.2304389999999996</v>
      </c>
      <c r="F29592" s="429">
        <v>-13.278924</v>
      </c>
    </row>
    <row r="29593" spans="1:6" x14ac:dyDescent="0.3">
      <c r="A29593" s="336">
        <v>98387</v>
      </c>
      <c r="B29593" s="2" t="s">
        <v>295</v>
      </c>
      <c r="C29593" s="429">
        <v>5.4818809999999996</v>
      </c>
      <c r="D29593" s="429">
        <v>0.725665</v>
      </c>
      <c r="E29593" s="429">
        <v>4.7562159999999993</v>
      </c>
      <c r="F29593" s="429">
        <v>-9.6387639999999948</v>
      </c>
    </row>
    <row r="29594" spans="1:6" x14ac:dyDescent="0.3">
      <c r="A29594" s="336">
        <v>98388</v>
      </c>
      <c r="B29594" s="2" t="s">
        <v>295</v>
      </c>
      <c r="C29594" s="429">
        <v>5.294384</v>
      </c>
      <c r="D29594" s="429">
        <v>0.64265099999999997</v>
      </c>
      <c r="E29594" s="429">
        <v>4.6517330000000001</v>
      </c>
      <c r="F29594" s="429">
        <v>-9.543129000000004</v>
      </c>
    </row>
    <row r="29595" spans="1:6" x14ac:dyDescent="0.3">
      <c r="A29595" s="336">
        <v>98390</v>
      </c>
      <c r="B29595" s="2" t="s">
        <v>295</v>
      </c>
      <c r="C29595" s="429">
        <v>5.6383989999999997</v>
      </c>
      <c r="D29595" s="429">
        <v>0.78234700000000001</v>
      </c>
      <c r="E29595" s="429">
        <v>4.856052</v>
      </c>
      <c r="F29595" s="429">
        <v>-7.3216859999999997</v>
      </c>
    </row>
    <row r="29596" spans="1:6" x14ac:dyDescent="0.3">
      <c r="A29596" s="336">
        <v>98391</v>
      </c>
      <c r="B29596" s="2" t="s">
        <v>295</v>
      </c>
      <c r="C29596" s="429">
        <v>5.6232449999999998</v>
      </c>
      <c r="D29596" s="429">
        <v>0.92127199999999998</v>
      </c>
      <c r="E29596" s="429">
        <v>4.7019729999999997</v>
      </c>
      <c r="F29596" s="429">
        <v>-12.298306999999994</v>
      </c>
    </row>
    <row r="29597" spans="1:6" x14ac:dyDescent="0.3">
      <c r="A29597" s="336">
        <v>98392</v>
      </c>
      <c r="B29597" s="2" t="s">
        <v>295</v>
      </c>
      <c r="C29597" s="429">
        <v>5.1307669999999996</v>
      </c>
      <c r="D29597" s="429">
        <v>0.69143100000000002</v>
      </c>
      <c r="E29597" s="429">
        <v>4.4393359999999999</v>
      </c>
      <c r="F29597" s="429">
        <v>-6.0323990000000087</v>
      </c>
    </row>
    <row r="29598" spans="1:6" x14ac:dyDescent="0.3">
      <c r="A29598" s="336">
        <v>98394</v>
      </c>
      <c r="B29598" s="2" t="s">
        <v>295</v>
      </c>
      <c r="C29598" s="429">
        <v>5.0911439999999999</v>
      </c>
      <c r="D29598" s="429">
        <v>0.73915799999999998</v>
      </c>
      <c r="E29598" s="429">
        <v>4.3519860000000001</v>
      </c>
      <c r="F29598" s="429">
        <v>-16.660906000000004</v>
      </c>
    </row>
    <row r="29599" spans="1:6" x14ac:dyDescent="0.3">
      <c r="A29599" s="336">
        <v>98402</v>
      </c>
      <c r="B29599" s="2" t="s">
        <v>295</v>
      </c>
      <c r="C29599" s="429">
        <v>5.4419300000000002</v>
      </c>
      <c r="D29599" s="429">
        <v>0.643119</v>
      </c>
      <c r="E29599" s="429">
        <v>4.7988110000000006</v>
      </c>
      <c r="F29599" s="429">
        <v>-5.9983720000000105</v>
      </c>
    </row>
    <row r="29600" spans="1:6" x14ac:dyDescent="0.3">
      <c r="A29600" s="336">
        <v>98403</v>
      </c>
      <c r="B29600" s="2" t="s">
        <v>295</v>
      </c>
      <c r="C29600" s="429">
        <v>5.4220449999999998</v>
      </c>
      <c r="D29600" s="429">
        <v>0.63893999999999995</v>
      </c>
      <c r="E29600" s="429">
        <v>4.7831049999999999</v>
      </c>
      <c r="F29600" s="429">
        <v>-6.2637300000000096</v>
      </c>
    </row>
    <row r="29601" spans="1:6" x14ac:dyDescent="0.3">
      <c r="A29601" s="336">
        <v>98404</v>
      </c>
      <c r="B29601" s="2" t="s">
        <v>295</v>
      </c>
      <c r="C29601" s="429">
        <v>5.4691130000000001</v>
      </c>
      <c r="D29601" s="429">
        <v>0.66042199999999995</v>
      </c>
      <c r="E29601" s="429">
        <v>4.8086910000000005</v>
      </c>
      <c r="F29601" s="429">
        <v>-6.2288109999999932</v>
      </c>
    </row>
    <row r="29602" spans="1:6" x14ac:dyDescent="0.3">
      <c r="A29602" s="336">
        <v>98405</v>
      </c>
      <c r="B29602" s="2" t="s">
        <v>295</v>
      </c>
      <c r="C29602" s="429">
        <v>5.4099589999999997</v>
      </c>
      <c r="D29602" s="429">
        <v>0.64015900000000003</v>
      </c>
      <c r="E29602" s="429">
        <v>4.7698</v>
      </c>
      <c r="F29602" s="429">
        <v>-6.5979060000000089</v>
      </c>
    </row>
    <row r="29603" spans="1:6" x14ac:dyDescent="0.3">
      <c r="A29603" s="336">
        <v>98406</v>
      </c>
      <c r="B29603" s="2" t="s">
        <v>295</v>
      </c>
      <c r="C29603" s="429">
        <v>5.3715289999999998</v>
      </c>
      <c r="D29603" s="429">
        <v>0.63592300000000002</v>
      </c>
      <c r="E29603" s="429">
        <v>4.7356059999999998</v>
      </c>
      <c r="F29603" s="429">
        <v>-7.2572450000000117</v>
      </c>
    </row>
    <row r="29604" spans="1:6" x14ac:dyDescent="0.3">
      <c r="A29604" s="336">
        <v>98407</v>
      </c>
      <c r="B29604" s="2" t="s">
        <v>295</v>
      </c>
      <c r="C29604" s="429">
        <v>5.367184</v>
      </c>
      <c r="D29604" s="429">
        <v>0.63721300000000003</v>
      </c>
      <c r="E29604" s="429">
        <v>4.7299709999999999</v>
      </c>
      <c r="F29604" s="429">
        <v>-7.4070610000000059</v>
      </c>
    </row>
    <row r="29605" spans="1:6" x14ac:dyDescent="0.3">
      <c r="A29605" s="336">
        <v>98408</v>
      </c>
      <c r="B29605" s="2" t="s">
        <v>295</v>
      </c>
      <c r="C29605" s="429">
        <v>5.4330959999999999</v>
      </c>
      <c r="D29605" s="429">
        <v>0.65542299999999998</v>
      </c>
      <c r="E29605" s="429">
        <v>4.7776730000000001</v>
      </c>
      <c r="F29605" s="429">
        <v>-6.8418200000000127</v>
      </c>
    </row>
    <row r="29606" spans="1:6" x14ac:dyDescent="0.3">
      <c r="A29606" s="336">
        <v>98409</v>
      </c>
      <c r="B29606" s="2" t="s">
        <v>295</v>
      </c>
      <c r="C29606" s="429">
        <v>5.3993339999999996</v>
      </c>
      <c r="D29606" s="429">
        <v>0.64675800000000006</v>
      </c>
      <c r="E29606" s="429">
        <v>4.7525759999999995</v>
      </c>
      <c r="F29606" s="429">
        <v>-7.1877790000000061</v>
      </c>
    </row>
    <row r="29607" spans="1:6" x14ac:dyDescent="0.3">
      <c r="A29607" s="336">
        <v>98418</v>
      </c>
      <c r="B29607" s="2" t="s">
        <v>295</v>
      </c>
      <c r="C29607" s="429">
        <v>5.4339180000000002</v>
      </c>
      <c r="D29607" s="429">
        <v>0.64829400000000004</v>
      </c>
      <c r="E29607" s="429">
        <v>4.7856240000000003</v>
      </c>
      <c r="F29607" s="429">
        <v>-6.4581080000000028</v>
      </c>
    </row>
    <row r="29608" spans="1:6" x14ac:dyDescent="0.3">
      <c r="A29608" s="336">
        <v>98421</v>
      </c>
      <c r="B29608" s="2" t="s">
        <v>295</v>
      </c>
      <c r="C29608" s="429">
        <v>5.4800269999999998</v>
      </c>
      <c r="D29608" s="429">
        <v>0.650281</v>
      </c>
      <c r="E29608" s="429">
        <v>4.8297460000000001</v>
      </c>
      <c r="F29608" s="429">
        <v>-5.4793269999999978</v>
      </c>
    </row>
    <row r="29609" spans="1:6" x14ac:dyDescent="0.3">
      <c r="A29609" s="336">
        <v>98422</v>
      </c>
      <c r="B29609" s="2" t="s">
        <v>295</v>
      </c>
      <c r="C29609" s="429">
        <v>5.488194</v>
      </c>
      <c r="D29609" s="429">
        <v>0.646949</v>
      </c>
      <c r="E29609" s="429">
        <v>4.8412449999999998</v>
      </c>
      <c r="F29609" s="429">
        <v>-5.1780609999999925</v>
      </c>
    </row>
    <row r="29610" spans="1:6" x14ac:dyDescent="0.3">
      <c r="A29610" s="336">
        <v>98424</v>
      </c>
      <c r="B29610" s="2" t="s">
        <v>295</v>
      </c>
      <c r="C29610" s="429">
        <v>5.5323760000000002</v>
      </c>
      <c r="D29610" s="429">
        <v>0.68041700000000005</v>
      </c>
      <c r="E29610" s="429">
        <v>4.8519589999999999</v>
      </c>
      <c r="F29610" s="429">
        <v>-5.6681600000000003</v>
      </c>
    </row>
    <row r="29611" spans="1:6" x14ac:dyDescent="0.3">
      <c r="A29611" s="336">
        <v>98430</v>
      </c>
      <c r="B29611" s="2" t="s">
        <v>295</v>
      </c>
      <c r="C29611" s="429">
        <v>5.3193390000000003</v>
      </c>
      <c r="D29611" s="429">
        <v>0.64701600000000004</v>
      </c>
      <c r="E29611" s="429">
        <v>4.6723230000000004</v>
      </c>
      <c r="F29611" s="429">
        <v>-9.1892460000000042</v>
      </c>
    </row>
    <row r="29612" spans="1:6" x14ac:dyDescent="0.3">
      <c r="A29612" s="336">
        <v>98433</v>
      </c>
      <c r="B29612" s="2" t="s">
        <v>295</v>
      </c>
      <c r="C29612" s="429">
        <v>5.3351150000000001</v>
      </c>
      <c r="D29612" s="429">
        <v>0.66255799999999998</v>
      </c>
      <c r="E29612" s="429">
        <v>4.6725570000000003</v>
      </c>
      <c r="F29612" s="429">
        <v>-10.217882999999997</v>
      </c>
    </row>
    <row r="29613" spans="1:6" x14ac:dyDescent="0.3">
      <c r="A29613" s="336">
        <v>98438</v>
      </c>
      <c r="B29613" s="2" t="s">
        <v>295</v>
      </c>
      <c r="C29613" s="429">
        <v>5.3994970000000002</v>
      </c>
      <c r="D29613" s="429">
        <v>0.66558099999999998</v>
      </c>
      <c r="E29613" s="429">
        <v>4.7339160000000007</v>
      </c>
      <c r="F29613" s="429">
        <v>-8.1898010000000099</v>
      </c>
    </row>
    <row r="29614" spans="1:6" x14ac:dyDescent="0.3">
      <c r="A29614" s="336">
        <v>98439</v>
      </c>
      <c r="B29614" s="2" t="s">
        <v>295</v>
      </c>
      <c r="C29614" s="429">
        <v>5.3639770000000002</v>
      </c>
      <c r="D29614" s="429">
        <v>0.65688000000000002</v>
      </c>
      <c r="E29614" s="429">
        <v>4.7070970000000001</v>
      </c>
      <c r="F29614" s="429">
        <v>-8.600867000000008</v>
      </c>
    </row>
    <row r="29615" spans="1:6" x14ac:dyDescent="0.3">
      <c r="A29615" s="336">
        <v>98443</v>
      </c>
      <c r="B29615" s="2" t="s">
        <v>295</v>
      </c>
      <c r="C29615" s="429">
        <v>5.5053419999999997</v>
      </c>
      <c r="D29615" s="429">
        <v>0.68100799999999995</v>
      </c>
      <c r="E29615" s="429">
        <v>4.8243339999999995</v>
      </c>
      <c r="F29615" s="429">
        <v>-6.3313409999999948</v>
      </c>
    </row>
    <row r="29616" spans="1:6" x14ac:dyDescent="0.3">
      <c r="A29616" s="336">
        <v>98444</v>
      </c>
      <c r="B29616" s="2" t="s">
        <v>295</v>
      </c>
      <c r="C29616" s="429">
        <v>5.4295819999999999</v>
      </c>
      <c r="D29616" s="429">
        <v>0.66700599999999999</v>
      </c>
      <c r="E29616" s="429">
        <v>4.7625760000000001</v>
      </c>
      <c r="F29616" s="429">
        <v>-7.5316589999999977</v>
      </c>
    </row>
    <row r="29617" spans="1:6" x14ac:dyDescent="0.3">
      <c r="A29617" s="336">
        <v>98445</v>
      </c>
      <c r="B29617" s="2" t="s">
        <v>295</v>
      </c>
      <c r="C29617" s="429">
        <v>5.4663360000000001</v>
      </c>
      <c r="D29617" s="429">
        <v>0.68197099999999999</v>
      </c>
      <c r="E29617" s="429">
        <v>4.7843650000000002</v>
      </c>
      <c r="F29617" s="429">
        <v>-7.3781419999999969</v>
      </c>
    </row>
    <row r="29618" spans="1:6" x14ac:dyDescent="0.3">
      <c r="A29618" s="336">
        <v>98446</v>
      </c>
      <c r="B29618" s="2" t="s">
        <v>295</v>
      </c>
      <c r="C29618" s="429">
        <v>5.4987640000000004</v>
      </c>
      <c r="D29618" s="429">
        <v>0.70985799999999999</v>
      </c>
      <c r="E29618" s="429">
        <v>4.7889060000000008</v>
      </c>
      <c r="F29618" s="429">
        <v>-7.8639979999999952</v>
      </c>
    </row>
    <row r="29619" spans="1:6" x14ac:dyDescent="0.3">
      <c r="A29619" s="336">
        <v>98465</v>
      </c>
      <c r="B29619" s="2" t="s">
        <v>295</v>
      </c>
      <c r="C29619" s="429">
        <v>5.355372</v>
      </c>
      <c r="D29619" s="429">
        <v>0.63440600000000003</v>
      </c>
      <c r="E29619" s="429">
        <v>4.7209659999999998</v>
      </c>
      <c r="F29619" s="429">
        <v>-7.557467999999993</v>
      </c>
    </row>
    <row r="29620" spans="1:6" x14ac:dyDescent="0.3">
      <c r="A29620" s="336">
        <v>98466</v>
      </c>
      <c r="B29620" s="2" t="s">
        <v>295</v>
      </c>
      <c r="C29620" s="429">
        <v>5.3467650000000004</v>
      </c>
      <c r="D29620" s="429">
        <v>0.63637699999999997</v>
      </c>
      <c r="E29620" s="429">
        <v>4.710388</v>
      </c>
      <c r="F29620" s="429">
        <v>-7.8821209999999979</v>
      </c>
    </row>
    <row r="29621" spans="1:6" x14ac:dyDescent="0.3">
      <c r="A29621" s="336">
        <v>98467</v>
      </c>
      <c r="B29621" s="2" t="s">
        <v>295</v>
      </c>
      <c r="C29621" s="429">
        <v>5.3396249999999998</v>
      </c>
      <c r="D29621" s="429">
        <v>0.63936700000000002</v>
      </c>
      <c r="E29621" s="429">
        <v>4.7002579999999998</v>
      </c>
      <c r="F29621" s="429">
        <v>-8.2233330000000109</v>
      </c>
    </row>
    <row r="29622" spans="1:6" x14ac:dyDescent="0.3">
      <c r="A29622" s="336">
        <v>98498</v>
      </c>
      <c r="B29622" s="2" t="s">
        <v>295</v>
      </c>
      <c r="C29622" s="429">
        <v>5.3308669999999996</v>
      </c>
      <c r="D29622" s="429">
        <v>0.64407999999999999</v>
      </c>
      <c r="E29622" s="429">
        <v>4.6867869999999998</v>
      </c>
      <c r="F29622" s="429">
        <v>-8.720314000000009</v>
      </c>
    </row>
    <row r="29623" spans="1:6" x14ac:dyDescent="0.3">
      <c r="A29623" s="336">
        <v>98499</v>
      </c>
      <c r="B29623" s="2" t="s">
        <v>295</v>
      </c>
      <c r="C29623" s="429">
        <v>5.3758949999999999</v>
      </c>
      <c r="D29623" s="429">
        <v>0.65220100000000003</v>
      </c>
      <c r="E29623" s="429">
        <v>4.7236940000000001</v>
      </c>
      <c r="F29623" s="429">
        <v>-8.0535410000000027</v>
      </c>
    </row>
    <row r="29624" spans="1:6" x14ac:dyDescent="0.3">
      <c r="A29624" s="336">
        <v>98501</v>
      </c>
      <c r="B29624" s="2" t="s">
        <v>295</v>
      </c>
      <c r="C29624" s="429">
        <v>5.1310250000000002</v>
      </c>
      <c r="D29624" s="429">
        <v>0.69974400000000003</v>
      </c>
      <c r="E29624" s="429">
        <v>4.4312810000000002</v>
      </c>
      <c r="F29624" s="429">
        <v>-16.539896999999989</v>
      </c>
    </row>
    <row r="29625" spans="1:6" x14ac:dyDescent="0.3">
      <c r="A29625" s="336">
        <v>98502</v>
      </c>
      <c r="B29625" s="2" t="s">
        <v>295</v>
      </c>
      <c r="C29625" s="429">
        <v>4.9012820000000001</v>
      </c>
      <c r="D29625" s="429">
        <v>0.87232500000000002</v>
      </c>
      <c r="E29625" s="429">
        <v>4.0289570000000001</v>
      </c>
      <c r="F29625" s="429">
        <v>-26.576072999999997</v>
      </c>
    </row>
    <row r="29626" spans="1:6" x14ac:dyDescent="0.3">
      <c r="A29626" s="336">
        <v>98503</v>
      </c>
      <c r="B29626" s="2" t="s">
        <v>295</v>
      </c>
      <c r="C29626" s="429">
        <v>5.1950089999999998</v>
      </c>
      <c r="D29626" s="429">
        <v>0.68463099999999999</v>
      </c>
      <c r="E29626" s="429">
        <v>4.5103779999999993</v>
      </c>
      <c r="F29626" s="429">
        <v>-14.854021000000007</v>
      </c>
    </row>
    <row r="29627" spans="1:6" x14ac:dyDescent="0.3">
      <c r="A29627" s="336">
        <v>98505</v>
      </c>
      <c r="B29627" s="2" t="s">
        <v>295</v>
      </c>
      <c r="C29627" s="429">
        <v>4.9712690000000004</v>
      </c>
      <c r="D29627" s="429">
        <v>0.81216100000000002</v>
      </c>
      <c r="E29627" s="429">
        <v>4.1591080000000007</v>
      </c>
      <c r="F29627" s="429">
        <v>-23.189932000000002</v>
      </c>
    </row>
    <row r="29628" spans="1:6" x14ac:dyDescent="0.3">
      <c r="A29628" s="336">
        <v>98506</v>
      </c>
      <c r="B29628" s="2" t="s">
        <v>295</v>
      </c>
      <c r="C29628" s="429">
        <v>5.1154820000000001</v>
      </c>
      <c r="D29628" s="429">
        <v>0.71802600000000005</v>
      </c>
      <c r="E29628" s="429">
        <v>4.397456</v>
      </c>
      <c r="F29628" s="429">
        <v>-17.167056000000002</v>
      </c>
    </row>
    <row r="29629" spans="1:6" x14ac:dyDescent="0.3">
      <c r="A29629" s="336">
        <v>98512</v>
      </c>
      <c r="B29629" s="2" t="s">
        <v>295</v>
      </c>
      <c r="C29629" s="429">
        <v>4.9111649999999996</v>
      </c>
      <c r="D29629" s="429">
        <v>0.86775199999999997</v>
      </c>
      <c r="E29629" s="429">
        <v>4.0434129999999993</v>
      </c>
      <c r="F29629" s="429">
        <v>-26.957308999999999</v>
      </c>
    </row>
    <row r="29630" spans="1:6" x14ac:dyDescent="0.3">
      <c r="A29630" s="336">
        <v>98513</v>
      </c>
      <c r="B29630" s="2" t="s">
        <v>295</v>
      </c>
      <c r="C29630" s="429">
        <v>5.2476459999999996</v>
      </c>
      <c r="D29630" s="429">
        <v>0.67678099999999997</v>
      </c>
      <c r="E29630" s="429">
        <v>4.5708649999999995</v>
      </c>
      <c r="F29630" s="429">
        <v>-13.663954</v>
      </c>
    </row>
    <row r="29631" spans="1:6" x14ac:dyDescent="0.3">
      <c r="A29631" s="336">
        <v>98516</v>
      </c>
      <c r="B29631" s="2" t="s">
        <v>295</v>
      </c>
      <c r="C29631" s="429">
        <v>5.2006800000000002</v>
      </c>
      <c r="D29631" s="429">
        <v>0.68113699999999999</v>
      </c>
      <c r="E29631" s="429">
        <v>4.5195430000000005</v>
      </c>
      <c r="F29631" s="429">
        <v>-14.331510999999988</v>
      </c>
    </row>
    <row r="29632" spans="1:6" x14ac:dyDescent="0.3">
      <c r="A29632" s="336">
        <v>98520</v>
      </c>
      <c r="B29632" s="2" t="s">
        <v>295</v>
      </c>
      <c r="C29632" s="429">
        <v>4.10541</v>
      </c>
      <c r="D29632" s="429">
        <v>1.4368860000000001</v>
      </c>
      <c r="E29632" s="429">
        <v>2.6685239999999997</v>
      </c>
      <c r="F29632" s="429">
        <v>-62.481421999999995</v>
      </c>
    </row>
    <row r="29633" spans="1:6" x14ac:dyDescent="0.3">
      <c r="A29633" s="336">
        <v>98524</v>
      </c>
      <c r="B29633" s="2" t="s">
        <v>295</v>
      </c>
      <c r="C29633" s="429">
        <v>4.9842789999999999</v>
      </c>
      <c r="D29633" s="429">
        <v>0.81288400000000005</v>
      </c>
      <c r="E29633" s="429">
        <v>4.1713949999999995</v>
      </c>
      <c r="F29633" s="429">
        <v>-20.829391999999995</v>
      </c>
    </row>
    <row r="29634" spans="1:6" x14ac:dyDescent="0.3">
      <c r="A29634" s="336">
        <v>98526</v>
      </c>
      <c r="B29634" s="2" t="s">
        <v>295</v>
      </c>
      <c r="C29634" s="429">
        <v>3.8949940000000001</v>
      </c>
      <c r="D29634" s="429">
        <v>2.0096579999999999</v>
      </c>
      <c r="E29634" s="429">
        <v>1.8853360000000001</v>
      </c>
      <c r="F29634" s="429">
        <v>-89.969792000000012</v>
      </c>
    </row>
    <row r="29635" spans="1:6" x14ac:dyDescent="0.3">
      <c r="A29635" s="336">
        <v>98528</v>
      </c>
      <c r="B29635" s="2" t="s">
        <v>295</v>
      </c>
      <c r="C29635" s="429">
        <v>4.902971</v>
      </c>
      <c r="D29635" s="429">
        <v>0.86329400000000001</v>
      </c>
      <c r="E29635" s="429">
        <v>4.0396770000000002</v>
      </c>
      <c r="F29635" s="429">
        <v>-22.680993000000001</v>
      </c>
    </row>
    <row r="29636" spans="1:6" x14ac:dyDescent="0.3">
      <c r="A29636" s="336">
        <v>98531</v>
      </c>
      <c r="B29636" s="2" t="s">
        <v>295</v>
      </c>
      <c r="C29636" s="429">
        <v>5.1576969999999998</v>
      </c>
      <c r="D29636" s="429">
        <v>0.71195299999999995</v>
      </c>
      <c r="E29636" s="429">
        <v>4.4457439999999995</v>
      </c>
      <c r="F29636" s="429">
        <v>-17.802461000000005</v>
      </c>
    </row>
    <row r="29637" spans="1:6" x14ac:dyDescent="0.3">
      <c r="A29637" s="336">
        <v>98532</v>
      </c>
      <c r="B29637" s="2" t="s">
        <v>295</v>
      </c>
      <c r="C29637" s="429">
        <v>5.0441700000000003</v>
      </c>
      <c r="D29637" s="429">
        <v>0.79613</v>
      </c>
      <c r="E29637" s="429">
        <v>4.2480400000000005</v>
      </c>
      <c r="F29637" s="429">
        <v>-23.463163999999992</v>
      </c>
    </row>
    <row r="29638" spans="1:6" x14ac:dyDescent="0.3">
      <c r="A29638" s="336">
        <v>98533</v>
      </c>
      <c r="B29638" s="2" t="s">
        <v>295</v>
      </c>
      <c r="C29638" s="429">
        <v>5.3561009999999998</v>
      </c>
      <c r="D29638" s="429">
        <v>0.86740799999999996</v>
      </c>
      <c r="E29638" s="429">
        <v>4.4886929999999996</v>
      </c>
      <c r="F29638" s="429">
        <v>-27.265160999999999</v>
      </c>
    </row>
    <row r="29639" spans="1:6" x14ac:dyDescent="0.3">
      <c r="A29639" s="336">
        <v>98535</v>
      </c>
      <c r="B29639" s="2" t="s">
        <v>295</v>
      </c>
      <c r="C29639" s="429">
        <v>3.893027</v>
      </c>
      <c r="D29639" s="429">
        <v>1.4305829999999999</v>
      </c>
      <c r="E29639" s="429">
        <v>2.4624440000000001</v>
      </c>
      <c r="F29639" s="429">
        <v>-63.044072999999997</v>
      </c>
    </row>
    <row r="29640" spans="1:6" x14ac:dyDescent="0.3">
      <c r="A29640" s="336">
        <v>98536</v>
      </c>
      <c r="B29640" s="2" t="s">
        <v>295</v>
      </c>
      <c r="C29640" s="429">
        <v>3.9016009999999999</v>
      </c>
      <c r="D29640" s="429">
        <v>1.537161</v>
      </c>
      <c r="E29640" s="429">
        <v>2.3644400000000001</v>
      </c>
      <c r="F29640" s="429">
        <v>-67.908671999999996</v>
      </c>
    </row>
    <row r="29641" spans="1:6" x14ac:dyDescent="0.3">
      <c r="A29641" s="336">
        <v>98537</v>
      </c>
      <c r="B29641" s="2" t="s">
        <v>295</v>
      </c>
      <c r="C29641" s="429">
        <v>4.3303799999999999</v>
      </c>
      <c r="D29641" s="429">
        <v>1.1308929999999999</v>
      </c>
      <c r="E29641" s="429">
        <v>3.199487</v>
      </c>
      <c r="F29641" s="429">
        <v>-48.694400000000002</v>
      </c>
    </row>
    <row r="29642" spans="1:6" x14ac:dyDescent="0.3">
      <c r="A29642" s="336">
        <v>98538</v>
      </c>
      <c r="B29642" s="2" t="s">
        <v>295</v>
      </c>
      <c r="C29642" s="429">
        <v>4.939152</v>
      </c>
      <c r="D29642" s="429">
        <v>0.83283099999999999</v>
      </c>
      <c r="E29642" s="429">
        <v>4.1063210000000003</v>
      </c>
      <c r="F29642" s="429">
        <v>-26.593007999999998</v>
      </c>
    </row>
    <row r="29643" spans="1:6" x14ac:dyDescent="0.3">
      <c r="A29643" s="336">
        <v>98541</v>
      </c>
      <c r="B29643" s="2" t="s">
        <v>295</v>
      </c>
      <c r="C29643" s="429">
        <v>4.498475</v>
      </c>
      <c r="D29643" s="429">
        <v>1.190768</v>
      </c>
      <c r="E29643" s="429">
        <v>3.3077069999999997</v>
      </c>
      <c r="F29643" s="429">
        <v>-46.645212000000001</v>
      </c>
    </row>
    <row r="29644" spans="1:6" x14ac:dyDescent="0.3">
      <c r="A29644" s="336">
        <v>98542</v>
      </c>
      <c r="B29644" s="2" t="s">
        <v>295</v>
      </c>
      <c r="C29644" s="429">
        <v>5.4075610000000003</v>
      </c>
      <c r="D29644" s="429">
        <v>0.69558600000000004</v>
      </c>
      <c r="E29644" s="429">
        <v>4.7119750000000007</v>
      </c>
      <c r="F29644" s="429">
        <v>-16.614153000000009</v>
      </c>
    </row>
    <row r="29645" spans="1:6" x14ac:dyDescent="0.3">
      <c r="A29645" s="336">
        <v>98546</v>
      </c>
      <c r="B29645" s="2" t="s">
        <v>295</v>
      </c>
      <c r="C29645" s="429">
        <v>4.9307730000000003</v>
      </c>
      <c r="D29645" s="429">
        <v>0.85977099999999995</v>
      </c>
      <c r="E29645" s="429">
        <v>4.071002</v>
      </c>
      <c r="F29645" s="429">
        <v>-23.787040999999999</v>
      </c>
    </row>
    <row r="29646" spans="1:6" x14ac:dyDescent="0.3">
      <c r="A29646" s="336">
        <v>98547</v>
      </c>
      <c r="B29646" s="2" t="s">
        <v>295</v>
      </c>
      <c r="C29646" s="429">
        <v>4.0390199999999998</v>
      </c>
      <c r="D29646" s="429">
        <v>1.167735</v>
      </c>
      <c r="E29646" s="429">
        <v>2.8712849999999999</v>
      </c>
      <c r="F29646" s="429">
        <v>-52.583280000000002</v>
      </c>
    </row>
    <row r="29647" spans="1:6" x14ac:dyDescent="0.3">
      <c r="A29647" s="336">
        <v>98548</v>
      </c>
      <c r="B29647" s="2" t="s">
        <v>295</v>
      </c>
      <c r="C29647" s="429">
        <v>4.4328950000000003</v>
      </c>
      <c r="D29647" s="429">
        <v>1.4054279999999999</v>
      </c>
      <c r="E29647" s="429">
        <v>3.0274670000000006</v>
      </c>
      <c r="F29647" s="429">
        <v>-48.995326000000006</v>
      </c>
    </row>
    <row r="29648" spans="1:6" x14ac:dyDescent="0.3">
      <c r="A29648" s="336">
        <v>98550</v>
      </c>
      <c r="B29648" s="2" t="s">
        <v>295</v>
      </c>
      <c r="C29648" s="429">
        <v>4.0113380000000003</v>
      </c>
      <c r="D29648" s="429">
        <v>1.4614769999999999</v>
      </c>
      <c r="E29648" s="429">
        <v>2.5498610000000004</v>
      </c>
      <c r="F29648" s="429">
        <v>-63.986523999999989</v>
      </c>
    </row>
    <row r="29649" spans="1:6" x14ac:dyDescent="0.3">
      <c r="A29649" s="336">
        <v>98552</v>
      </c>
      <c r="B29649" s="2" t="s">
        <v>295</v>
      </c>
      <c r="C29649" s="429">
        <v>3.9822470000000001</v>
      </c>
      <c r="D29649" s="429">
        <v>1.8763860000000001</v>
      </c>
      <c r="E29649" s="429">
        <v>2.105861</v>
      </c>
      <c r="F29649" s="429">
        <v>-81.883565000000004</v>
      </c>
    </row>
    <row r="29650" spans="1:6" x14ac:dyDescent="0.3">
      <c r="A29650" s="336">
        <v>98555</v>
      </c>
      <c r="B29650" s="2" t="s">
        <v>295</v>
      </c>
      <c r="C29650" s="429">
        <v>4.224183</v>
      </c>
      <c r="D29650" s="429">
        <v>1.706475</v>
      </c>
      <c r="E29650" s="429">
        <v>2.5177079999999998</v>
      </c>
      <c r="F29650" s="429">
        <v>-59.731105999999997</v>
      </c>
    </row>
    <row r="29651" spans="1:6" x14ac:dyDescent="0.3">
      <c r="A29651" s="336">
        <v>98557</v>
      </c>
      <c r="B29651" s="2" t="s">
        <v>295</v>
      </c>
      <c r="C29651" s="429">
        <v>4.6312259999999998</v>
      </c>
      <c r="D29651" s="429">
        <v>1.0981810000000001</v>
      </c>
      <c r="E29651" s="429">
        <v>3.5330449999999995</v>
      </c>
      <c r="F29651" s="429">
        <v>-40.639143000000004</v>
      </c>
    </row>
    <row r="29652" spans="1:6" x14ac:dyDescent="0.3">
      <c r="A29652" s="336">
        <v>98560</v>
      </c>
      <c r="B29652" s="2" t="s">
        <v>295</v>
      </c>
      <c r="C29652" s="429">
        <v>4.2758250000000002</v>
      </c>
      <c r="D29652" s="429">
        <v>1.5552280000000001</v>
      </c>
      <c r="E29652" s="429">
        <v>2.7205970000000002</v>
      </c>
      <c r="F29652" s="429">
        <v>-60.921684999999989</v>
      </c>
    </row>
    <row r="29653" spans="1:6" x14ac:dyDescent="0.3">
      <c r="A29653" s="336">
        <v>98562</v>
      </c>
      <c r="B29653" s="2" t="s">
        <v>295</v>
      </c>
      <c r="C29653" s="429">
        <v>3.8750529999999999</v>
      </c>
      <c r="D29653" s="429">
        <v>1.746245</v>
      </c>
      <c r="E29653" s="429">
        <v>2.1288079999999998</v>
      </c>
      <c r="F29653" s="429">
        <v>-77.877421999999996</v>
      </c>
    </row>
    <row r="29654" spans="1:6" x14ac:dyDescent="0.3">
      <c r="A29654" s="336">
        <v>98563</v>
      </c>
      <c r="B29654" s="2" t="s">
        <v>295</v>
      </c>
      <c r="C29654" s="429">
        <v>3.9526490000000001</v>
      </c>
      <c r="D29654" s="429">
        <v>1.8976519999999999</v>
      </c>
      <c r="E29654" s="429">
        <v>2.0549970000000002</v>
      </c>
      <c r="F29654" s="429">
        <v>-78.731293999999991</v>
      </c>
    </row>
    <row r="29655" spans="1:6" x14ac:dyDescent="0.3">
      <c r="A29655" s="336">
        <v>98564</v>
      </c>
      <c r="B29655" s="2" t="s">
        <v>295</v>
      </c>
      <c r="C29655" s="429">
        <v>5.3825159999999999</v>
      </c>
      <c r="D29655" s="429">
        <v>0.89013799999999998</v>
      </c>
      <c r="E29655" s="429">
        <v>4.4923779999999995</v>
      </c>
      <c r="F29655" s="429">
        <v>-34.378019000000009</v>
      </c>
    </row>
    <row r="29656" spans="1:6" x14ac:dyDescent="0.3">
      <c r="A29656" s="336">
        <v>98568</v>
      </c>
      <c r="B29656" s="2" t="s">
        <v>295</v>
      </c>
      <c r="C29656" s="429">
        <v>4.6334730000000004</v>
      </c>
      <c r="D29656" s="429">
        <v>1.028219</v>
      </c>
      <c r="E29656" s="429">
        <v>3.6052540000000004</v>
      </c>
      <c r="F29656" s="429">
        <v>-38.709587000000006</v>
      </c>
    </row>
    <row r="29657" spans="1:6" x14ac:dyDescent="0.3">
      <c r="A29657" s="336">
        <v>98569</v>
      </c>
      <c r="B29657" s="2" t="s">
        <v>295</v>
      </c>
      <c r="C29657" s="429">
        <v>3.9014989999999998</v>
      </c>
      <c r="D29657" s="429">
        <v>1.328724</v>
      </c>
      <c r="E29657" s="429">
        <v>2.572775</v>
      </c>
      <c r="F29657" s="429">
        <v>-58.460194999999985</v>
      </c>
    </row>
    <row r="29658" spans="1:6" x14ac:dyDescent="0.3">
      <c r="A29658" s="336">
        <v>98570</v>
      </c>
      <c r="B29658" s="2" t="s">
        <v>295</v>
      </c>
      <c r="C29658" s="429">
        <v>5.381551</v>
      </c>
      <c r="D29658" s="429">
        <v>0.73252899999999999</v>
      </c>
      <c r="E29658" s="429">
        <v>4.6490220000000004</v>
      </c>
      <c r="F29658" s="429">
        <v>-18.753457000000001</v>
      </c>
    </row>
    <row r="29659" spans="1:6" x14ac:dyDescent="0.3">
      <c r="A29659" s="336">
        <v>98571</v>
      </c>
      <c r="B29659" s="2" t="s">
        <v>295</v>
      </c>
      <c r="C29659" s="429">
        <v>3.8560569999999998</v>
      </c>
      <c r="D29659" s="429">
        <v>1.738361</v>
      </c>
      <c r="E29659" s="429">
        <v>2.1176959999999996</v>
      </c>
      <c r="F29659" s="429">
        <v>-77.737892000000002</v>
      </c>
    </row>
    <row r="29660" spans="1:6" x14ac:dyDescent="0.3">
      <c r="A29660" s="336">
        <v>98572</v>
      </c>
      <c r="B29660" s="2" t="s">
        <v>295</v>
      </c>
      <c r="C29660" s="429">
        <v>4.6457079999999999</v>
      </c>
      <c r="D29660" s="429">
        <v>0.98847099999999999</v>
      </c>
      <c r="E29660" s="429">
        <v>3.6572369999999998</v>
      </c>
      <c r="F29660" s="429">
        <v>-37.879601999999998</v>
      </c>
    </row>
    <row r="29661" spans="1:6" x14ac:dyDescent="0.3">
      <c r="A29661" s="336">
        <v>98575</v>
      </c>
      <c r="B29661" s="2" t="s">
        <v>295</v>
      </c>
      <c r="C29661" s="429">
        <v>3.9848110000000001</v>
      </c>
      <c r="D29661" s="429">
        <v>1.9445920000000001</v>
      </c>
      <c r="E29661" s="429">
        <v>2.040219</v>
      </c>
      <c r="F29661" s="429">
        <v>-81.906344000000018</v>
      </c>
    </row>
    <row r="29662" spans="1:6" x14ac:dyDescent="0.3">
      <c r="A29662" s="336">
        <v>98576</v>
      </c>
      <c r="B29662" s="2" t="s">
        <v>295</v>
      </c>
      <c r="C29662" s="429">
        <v>5.2414059999999996</v>
      </c>
      <c r="D29662" s="429">
        <v>0.80290399999999995</v>
      </c>
      <c r="E29662" s="429">
        <v>4.4385019999999997</v>
      </c>
      <c r="F29662" s="429">
        <v>-20.614162000000004</v>
      </c>
    </row>
    <row r="29663" spans="1:6" x14ac:dyDescent="0.3">
      <c r="A29663" s="336">
        <v>98577</v>
      </c>
      <c r="B29663" s="2" t="s">
        <v>295</v>
      </c>
      <c r="C29663" s="429">
        <v>4.2891279999999998</v>
      </c>
      <c r="D29663" s="429">
        <v>1.1019080000000001</v>
      </c>
      <c r="E29663" s="429">
        <v>3.1872199999999999</v>
      </c>
      <c r="F29663" s="429">
        <v>-47.634778999999995</v>
      </c>
    </row>
    <row r="29664" spans="1:6" x14ac:dyDescent="0.3">
      <c r="A29664" s="336">
        <v>98579</v>
      </c>
      <c r="B29664" s="2" t="s">
        <v>295</v>
      </c>
      <c r="C29664" s="429">
        <v>4.8445</v>
      </c>
      <c r="D29664" s="429">
        <v>0.87775099999999995</v>
      </c>
      <c r="E29664" s="429">
        <v>3.9667490000000001</v>
      </c>
      <c r="F29664" s="429">
        <v>-29.110455000000005</v>
      </c>
    </row>
    <row r="29665" spans="1:6" x14ac:dyDescent="0.3">
      <c r="A29665" s="336">
        <v>98580</v>
      </c>
      <c r="B29665" s="2" t="s">
        <v>295</v>
      </c>
      <c r="C29665" s="429">
        <v>5.4410369999999997</v>
      </c>
      <c r="D29665" s="429">
        <v>0.72792100000000004</v>
      </c>
      <c r="E29665" s="429">
        <v>4.7131159999999994</v>
      </c>
      <c r="F29665" s="429">
        <v>-12.592482000000004</v>
      </c>
    </row>
    <row r="29666" spans="1:6" x14ac:dyDescent="0.3">
      <c r="A29666" s="336">
        <v>98581</v>
      </c>
      <c r="B29666" s="2" t="s">
        <v>295</v>
      </c>
      <c r="C29666" s="429">
        <v>4.924423</v>
      </c>
      <c r="D29666" s="429">
        <v>0.83996000000000004</v>
      </c>
      <c r="E29666" s="429">
        <v>4.0844629999999995</v>
      </c>
      <c r="F29666" s="429">
        <v>-27.894175000000001</v>
      </c>
    </row>
    <row r="29667" spans="1:6" x14ac:dyDescent="0.3">
      <c r="A29667" s="336">
        <v>98582</v>
      </c>
      <c r="B29667" s="2" t="s">
        <v>295</v>
      </c>
      <c r="C29667" s="429">
        <v>5.4184650000000003</v>
      </c>
      <c r="D29667" s="429">
        <v>0.73734299999999997</v>
      </c>
      <c r="E29667" s="429">
        <v>4.6811220000000002</v>
      </c>
      <c r="F29667" s="429">
        <v>-20.294536999999991</v>
      </c>
    </row>
    <row r="29668" spans="1:6" x14ac:dyDescent="0.3">
      <c r="A29668" s="336">
        <v>98584</v>
      </c>
      <c r="B29668" s="2" t="s">
        <v>295</v>
      </c>
      <c r="C29668" s="429">
        <v>4.7010560000000003</v>
      </c>
      <c r="D29668" s="429">
        <v>1.079115</v>
      </c>
      <c r="E29668" s="429">
        <v>3.6219410000000005</v>
      </c>
      <c r="F29668" s="429">
        <v>-36.843785999999994</v>
      </c>
    </row>
    <row r="29669" spans="1:6" x14ac:dyDescent="0.3">
      <c r="A29669" s="336">
        <v>98585</v>
      </c>
      <c r="B29669" s="2" t="s">
        <v>295</v>
      </c>
      <c r="C29669" s="429">
        <v>5.3869429999999996</v>
      </c>
      <c r="D29669" s="429">
        <v>0.87274099999999999</v>
      </c>
      <c r="E29669" s="429">
        <v>4.5142019999999992</v>
      </c>
      <c r="F29669" s="429">
        <v>-29.420084999999997</v>
      </c>
    </row>
    <row r="29670" spans="1:6" x14ac:dyDescent="0.3">
      <c r="A29670" s="336">
        <v>98586</v>
      </c>
      <c r="B29670" s="2" t="s">
        <v>295</v>
      </c>
      <c r="C29670" s="429">
        <v>4.0723880000000001</v>
      </c>
      <c r="D29670" s="429">
        <v>1.135953</v>
      </c>
      <c r="E29670" s="429">
        <v>2.9364350000000004</v>
      </c>
      <c r="F29670" s="429">
        <v>-50.981521999999998</v>
      </c>
    </row>
    <row r="29671" spans="1:6" x14ac:dyDescent="0.3">
      <c r="A29671" s="336">
        <v>98587</v>
      </c>
      <c r="B29671" s="2" t="s">
        <v>295</v>
      </c>
      <c r="C29671" s="429">
        <v>3.798003</v>
      </c>
      <c r="D29671" s="429">
        <v>1.875054</v>
      </c>
      <c r="E29671" s="429">
        <v>1.922949</v>
      </c>
      <c r="F29671" s="429">
        <v>-86.250776999999999</v>
      </c>
    </row>
    <row r="29672" spans="1:6" x14ac:dyDescent="0.3">
      <c r="A29672" s="336">
        <v>98588</v>
      </c>
      <c r="B29672" s="2" t="s">
        <v>295</v>
      </c>
      <c r="C29672" s="429">
        <v>4.7601170000000002</v>
      </c>
      <c r="D29672" s="429">
        <v>1.0040119999999999</v>
      </c>
      <c r="E29672" s="429">
        <v>3.7561050000000002</v>
      </c>
      <c r="F29672" s="429">
        <v>-30.009665999999989</v>
      </c>
    </row>
    <row r="29673" spans="1:6" x14ac:dyDescent="0.3">
      <c r="A29673" s="336">
        <v>98589</v>
      </c>
      <c r="B29673" s="2" t="s">
        <v>295</v>
      </c>
      <c r="C29673" s="429">
        <v>5.1923979999999998</v>
      </c>
      <c r="D29673" s="429">
        <v>0.70292500000000002</v>
      </c>
      <c r="E29673" s="429">
        <v>4.4894730000000003</v>
      </c>
      <c r="F29673" s="429">
        <v>-16.350547000000002</v>
      </c>
    </row>
    <row r="29674" spans="1:6" x14ac:dyDescent="0.3">
      <c r="A29674" s="336">
        <v>98590</v>
      </c>
      <c r="B29674" s="2" t="s">
        <v>295</v>
      </c>
      <c r="C29674" s="429">
        <v>3.9508459999999999</v>
      </c>
      <c r="D29674" s="429">
        <v>1.179875</v>
      </c>
      <c r="E29674" s="429">
        <v>2.7709709999999999</v>
      </c>
      <c r="F29674" s="429">
        <v>-53.223879000000011</v>
      </c>
    </row>
    <row r="29675" spans="1:6" x14ac:dyDescent="0.3">
      <c r="A29675" s="336">
        <v>98591</v>
      </c>
      <c r="B29675" s="2" t="s">
        <v>295</v>
      </c>
      <c r="C29675" s="429">
        <v>5.4145950000000003</v>
      </c>
      <c r="D29675" s="429">
        <v>0.69627799999999995</v>
      </c>
      <c r="E29675" s="429">
        <v>4.7183170000000008</v>
      </c>
      <c r="F29675" s="429">
        <v>-17.146108999999996</v>
      </c>
    </row>
    <row r="29676" spans="1:6" x14ac:dyDescent="0.3">
      <c r="A29676" s="336">
        <v>98592</v>
      </c>
      <c r="B29676" s="2" t="s">
        <v>295</v>
      </c>
      <c r="C29676" s="429">
        <v>4.787909</v>
      </c>
      <c r="D29676" s="429">
        <v>0.97780999999999996</v>
      </c>
      <c r="E29676" s="429">
        <v>3.8100990000000001</v>
      </c>
      <c r="F29676" s="429">
        <v>-30.246781000000002</v>
      </c>
    </row>
    <row r="29677" spans="1:6" x14ac:dyDescent="0.3">
      <c r="A29677" s="336">
        <v>98593</v>
      </c>
      <c r="B29677" s="2" t="s">
        <v>295</v>
      </c>
      <c r="C29677" s="429">
        <v>5.1139869999999998</v>
      </c>
      <c r="D29677" s="429">
        <v>0.77011499999999999</v>
      </c>
      <c r="E29677" s="429">
        <v>4.3438720000000002</v>
      </c>
      <c r="F29677" s="429">
        <v>-21.790660999999997</v>
      </c>
    </row>
    <row r="29678" spans="1:6" x14ac:dyDescent="0.3">
      <c r="A29678" s="336">
        <v>98595</v>
      </c>
      <c r="B29678" s="2" t="s">
        <v>295</v>
      </c>
      <c r="C29678" s="429">
        <v>3.9105720000000002</v>
      </c>
      <c r="D29678" s="429">
        <v>1.2396769999999999</v>
      </c>
      <c r="E29678" s="429">
        <v>2.6708950000000002</v>
      </c>
      <c r="F29678" s="429">
        <v>-54.448571999999992</v>
      </c>
    </row>
    <row r="29679" spans="1:6" x14ac:dyDescent="0.3">
      <c r="A29679" s="336">
        <v>98596</v>
      </c>
      <c r="B29679" s="2" t="s">
        <v>295</v>
      </c>
      <c r="C29679" s="429">
        <v>5.246848</v>
      </c>
      <c r="D29679" s="429">
        <v>0.70882800000000001</v>
      </c>
      <c r="E29679" s="429">
        <v>4.5380199999999995</v>
      </c>
      <c r="F29679" s="429">
        <v>-17.193515000000005</v>
      </c>
    </row>
    <row r="29680" spans="1:6" x14ac:dyDescent="0.3">
      <c r="A29680" s="336">
        <v>98597</v>
      </c>
      <c r="B29680" s="2" t="s">
        <v>295</v>
      </c>
      <c r="C29680" s="429">
        <v>5.3163859999999996</v>
      </c>
      <c r="D29680" s="429">
        <v>0.85677800000000004</v>
      </c>
      <c r="E29680" s="429">
        <v>4.4596079999999994</v>
      </c>
      <c r="F29680" s="429">
        <v>-22.343060000000001</v>
      </c>
    </row>
    <row r="29681" spans="1:6" x14ac:dyDescent="0.3">
      <c r="A29681" s="336">
        <v>98601</v>
      </c>
      <c r="B29681" s="2" t="s">
        <v>295</v>
      </c>
      <c r="C29681" s="429">
        <v>5.6537920000000002</v>
      </c>
      <c r="D29681" s="429">
        <v>0.72519999999999996</v>
      </c>
      <c r="E29681" s="429">
        <v>4.9285920000000001</v>
      </c>
      <c r="F29681" s="429">
        <v>-36.907788999999994</v>
      </c>
    </row>
    <row r="29682" spans="1:6" x14ac:dyDescent="0.3">
      <c r="A29682" s="336">
        <v>98602</v>
      </c>
      <c r="B29682" s="2" t="s">
        <v>295</v>
      </c>
      <c r="C29682" s="429">
        <v>6.9122440000000003</v>
      </c>
      <c r="D29682" s="429">
        <v>0.19977200000000001</v>
      </c>
      <c r="E29682" s="429">
        <v>6.712472</v>
      </c>
      <c r="F29682" s="429">
        <v>8.4119320000000002</v>
      </c>
    </row>
    <row r="29683" spans="1:6" x14ac:dyDescent="0.3">
      <c r="A29683" s="336">
        <v>98603</v>
      </c>
      <c r="B29683" s="2" t="s">
        <v>295</v>
      </c>
      <c r="C29683" s="429">
        <v>5.501754</v>
      </c>
      <c r="D29683" s="429">
        <v>0.77307099999999995</v>
      </c>
      <c r="E29683" s="429">
        <v>4.7286830000000002</v>
      </c>
      <c r="F29683" s="429">
        <v>-36.322637999999991</v>
      </c>
    </row>
    <row r="29684" spans="1:6" x14ac:dyDescent="0.3">
      <c r="A29684" s="336">
        <v>98604</v>
      </c>
      <c r="B29684" s="2" t="s">
        <v>295</v>
      </c>
      <c r="C29684" s="429">
        <v>5.8180420000000002</v>
      </c>
      <c r="D29684" s="429">
        <v>0.63330799999999998</v>
      </c>
      <c r="E29684" s="429">
        <v>5.1847340000000006</v>
      </c>
      <c r="F29684" s="429">
        <v>-20.630857000000006</v>
      </c>
    </row>
    <row r="29685" spans="1:6" x14ac:dyDescent="0.3">
      <c r="A29685" s="336">
        <v>98605</v>
      </c>
      <c r="B29685" s="2" t="s">
        <v>295</v>
      </c>
      <c r="C29685" s="429">
        <v>6.4424049999999999</v>
      </c>
      <c r="D29685" s="429">
        <v>0.33512399999999998</v>
      </c>
      <c r="E29685" s="429">
        <v>6.1072810000000004</v>
      </c>
      <c r="F29685" s="429">
        <v>-22.833323999999998</v>
      </c>
    </row>
    <row r="29686" spans="1:6" x14ac:dyDescent="0.3">
      <c r="A29686" s="336">
        <v>98606</v>
      </c>
      <c r="B29686" s="2" t="s">
        <v>295</v>
      </c>
      <c r="C29686" s="429">
        <v>5.9071210000000001</v>
      </c>
      <c r="D29686" s="429">
        <v>0.65065700000000004</v>
      </c>
      <c r="E29686" s="429">
        <v>5.2564640000000002</v>
      </c>
      <c r="F29686" s="429">
        <v>-22.539190000000012</v>
      </c>
    </row>
    <row r="29687" spans="1:6" x14ac:dyDescent="0.3">
      <c r="A29687" s="336">
        <v>98607</v>
      </c>
      <c r="B29687" s="2" t="s">
        <v>295</v>
      </c>
      <c r="C29687" s="429">
        <v>6.0776960000000004</v>
      </c>
      <c r="D29687" s="429">
        <v>0.67249400000000004</v>
      </c>
      <c r="E29687" s="429">
        <v>5.4052020000000001</v>
      </c>
      <c r="F29687" s="429">
        <v>-23.944014000000003</v>
      </c>
    </row>
    <row r="29688" spans="1:6" x14ac:dyDescent="0.3">
      <c r="A29688" s="336">
        <v>98610</v>
      </c>
      <c r="B29688" s="2" t="s">
        <v>295</v>
      </c>
      <c r="C29688" s="429">
        <v>6.1673809999999998</v>
      </c>
      <c r="D29688" s="429">
        <v>0.47253499999999998</v>
      </c>
      <c r="E29688" s="429">
        <v>5.6948460000000001</v>
      </c>
      <c r="F29688" s="429">
        <v>-41.909116000000004</v>
      </c>
    </row>
    <row r="29689" spans="1:6" x14ac:dyDescent="0.3">
      <c r="A29689" s="336">
        <v>98611</v>
      </c>
      <c r="B29689" s="2" t="s">
        <v>295</v>
      </c>
      <c r="C29689" s="429">
        <v>5.285533</v>
      </c>
      <c r="D29689" s="429">
        <v>0.71218199999999998</v>
      </c>
      <c r="E29689" s="429">
        <v>4.5733509999999997</v>
      </c>
      <c r="F29689" s="429">
        <v>-17.797368999999996</v>
      </c>
    </row>
    <row r="29690" spans="1:6" x14ac:dyDescent="0.3">
      <c r="A29690" s="336">
        <v>98612</v>
      </c>
      <c r="B29690" s="2" t="s">
        <v>295</v>
      </c>
      <c r="C29690" s="429">
        <v>4.7039220000000004</v>
      </c>
      <c r="D29690" s="429">
        <v>0.87080299999999999</v>
      </c>
      <c r="E29690" s="429">
        <v>3.8331190000000004</v>
      </c>
      <c r="F29690" s="429">
        <v>-32.843642999999986</v>
      </c>
    </row>
    <row r="29691" spans="1:6" x14ac:dyDescent="0.3">
      <c r="A29691" s="336">
        <v>98613</v>
      </c>
      <c r="B29691" s="2" t="s">
        <v>295</v>
      </c>
      <c r="C29691" s="429">
        <v>7.5039689999999997</v>
      </c>
      <c r="D29691" s="429">
        <v>0.132018</v>
      </c>
      <c r="E29691" s="429">
        <v>7.3719509999999993</v>
      </c>
      <c r="F29691" s="429">
        <v>25.678080000000001</v>
      </c>
    </row>
    <row r="29692" spans="1:6" x14ac:dyDescent="0.3">
      <c r="A29692" s="336">
        <v>98616</v>
      </c>
      <c r="B29692" s="2" t="s">
        <v>295</v>
      </c>
      <c r="C29692" s="429">
        <v>5.4462279999999996</v>
      </c>
      <c r="D29692" s="429">
        <v>0.84574300000000002</v>
      </c>
      <c r="E29692" s="429">
        <v>4.6004849999999999</v>
      </c>
      <c r="F29692" s="429">
        <v>-46.802467</v>
      </c>
    </row>
    <row r="29693" spans="1:6" x14ac:dyDescent="0.3">
      <c r="A29693" s="336">
        <v>98617</v>
      </c>
      <c r="B29693" s="2" t="s">
        <v>295</v>
      </c>
      <c r="C29693" s="429">
        <v>7.6195019999999998</v>
      </c>
      <c r="D29693" s="429">
        <v>0.106792</v>
      </c>
      <c r="E29693" s="429">
        <v>7.5127100000000002</v>
      </c>
      <c r="F29693" s="429">
        <v>26.559125000000002</v>
      </c>
    </row>
    <row r="29694" spans="1:6" x14ac:dyDescent="0.3">
      <c r="A29694" s="336">
        <v>98619</v>
      </c>
      <c r="B29694" s="2" t="s">
        <v>295</v>
      </c>
      <c r="C29694" s="429">
        <v>6.5012169999999996</v>
      </c>
      <c r="D29694" s="429">
        <v>0.30430299999999999</v>
      </c>
      <c r="E29694" s="429">
        <v>6.1969139999999996</v>
      </c>
      <c r="F29694" s="429">
        <v>-5.0505469999999946</v>
      </c>
    </row>
    <row r="29695" spans="1:6" x14ac:dyDescent="0.3">
      <c r="A29695" s="336">
        <v>98620</v>
      </c>
      <c r="B29695" s="2" t="s">
        <v>295</v>
      </c>
      <c r="C29695" s="429">
        <v>7.1837650000000002</v>
      </c>
      <c r="D29695" s="429">
        <v>0.18359400000000001</v>
      </c>
      <c r="E29695" s="429">
        <v>7.0001709999999999</v>
      </c>
      <c r="F29695" s="429">
        <v>21.235551000000005</v>
      </c>
    </row>
    <row r="29696" spans="1:6" x14ac:dyDescent="0.3">
      <c r="A29696" s="336">
        <v>98621</v>
      </c>
      <c r="B29696" s="2" t="s">
        <v>295</v>
      </c>
      <c r="C29696" s="429">
        <v>4.3972020000000001</v>
      </c>
      <c r="D29696" s="429">
        <v>0.97230099999999997</v>
      </c>
      <c r="E29696" s="429">
        <v>3.4249010000000002</v>
      </c>
      <c r="F29696" s="429">
        <v>-40.579878999999998</v>
      </c>
    </row>
    <row r="29697" spans="1:6" x14ac:dyDescent="0.3">
      <c r="A29697" s="336">
        <v>98624</v>
      </c>
      <c r="B29697" s="2" t="s">
        <v>295</v>
      </c>
      <c r="C29697" s="429">
        <v>3.9580489999999999</v>
      </c>
      <c r="D29697" s="429">
        <v>1.0838460000000001</v>
      </c>
      <c r="E29697" s="429">
        <v>2.8742029999999996</v>
      </c>
      <c r="F29697" s="429">
        <v>-48.154151000000013</v>
      </c>
    </row>
    <row r="29698" spans="1:6" x14ac:dyDescent="0.3">
      <c r="A29698" s="336">
        <v>98625</v>
      </c>
      <c r="B29698" s="2" t="s">
        <v>295</v>
      </c>
      <c r="C29698" s="429">
        <v>5.4382859999999997</v>
      </c>
      <c r="D29698" s="429">
        <v>0.69172599999999995</v>
      </c>
      <c r="E29698" s="429">
        <v>4.7465599999999997</v>
      </c>
      <c r="F29698" s="429">
        <v>-21.460180999999984</v>
      </c>
    </row>
    <row r="29699" spans="1:6" x14ac:dyDescent="0.3">
      <c r="A29699" s="336">
        <v>98626</v>
      </c>
      <c r="B29699" s="2" t="s">
        <v>295</v>
      </c>
      <c r="C29699" s="429">
        <v>5.3567119999999999</v>
      </c>
      <c r="D29699" s="429">
        <v>0.71359600000000001</v>
      </c>
      <c r="E29699" s="429">
        <v>4.643116</v>
      </c>
      <c r="F29699" s="429">
        <v>-20.652085</v>
      </c>
    </row>
    <row r="29700" spans="1:6" x14ac:dyDescent="0.3">
      <c r="A29700" s="336">
        <v>98628</v>
      </c>
      <c r="B29700" s="2" t="s">
        <v>295</v>
      </c>
      <c r="C29700" s="429">
        <v>7.1062419999999999</v>
      </c>
      <c r="D29700" s="429">
        <v>0.16725699999999999</v>
      </c>
      <c r="E29700" s="429">
        <v>6.9389849999999997</v>
      </c>
      <c r="F29700" s="429">
        <v>15.559551000000006</v>
      </c>
    </row>
    <row r="29701" spans="1:6" x14ac:dyDescent="0.3">
      <c r="A29701" s="336">
        <v>98629</v>
      </c>
      <c r="B29701" s="2" t="s">
        <v>295</v>
      </c>
      <c r="C29701" s="429">
        <v>5.6794200000000004</v>
      </c>
      <c r="D29701" s="429">
        <v>0.61442600000000003</v>
      </c>
      <c r="E29701" s="429">
        <v>5.0649940000000004</v>
      </c>
      <c r="F29701" s="429">
        <v>-16.840411000000003</v>
      </c>
    </row>
    <row r="29702" spans="1:6" x14ac:dyDescent="0.3">
      <c r="A29702" s="336">
        <v>98631</v>
      </c>
      <c r="B29702" s="2" t="s">
        <v>295</v>
      </c>
      <c r="C29702" s="429">
        <v>3.8656229999999998</v>
      </c>
      <c r="D29702" s="429">
        <v>1.164342</v>
      </c>
      <c r="E29702" s="429">
        <v>2.7012809999999998</v>
      </c>
      <c r="F29702" s="429">
        <v>-51.190995999999991</v>
      </c>
    </row>
    <row r="29703" spans="1:6" x14ac:dyDescent="0.3">
      <c r="A29703" s="336">
        <v>98632</v>
      </c>
      <c r="B29703" s="2" t="s">
        <v>295</v>
      </c>
      <c r="C29703" s="429">
        <v>5.0430460000000004</v>
      </c>
      <c r="D29703" s="429">
        <v>0.76614199999999999</v>
      </c>
      <c r="E29703" s="429">
        <v>4.276904</v>
      </c>
      <c r="F29703" s="429">
        <v>-23.389417000000002</v>
      </c>
    </row>
    <row r="29704" spans="1:6" x14ac:dyDescent="0.3">
      <c r="A29704" s="336">
        <v>98635</v>
      </c>
      <c r="B29704" s="2" t="s">
        <v>295</v>
      </c>
      <c r="C29704" s="429">
        <v>7.1870989999999999</v>
      </c>
      <c r="D29704" s="429">
        <v>0.15338599999999999</v>
      </c>
      <c r="E29704" s="429">
        <v>7.0337129999999997</v>
      </c>
      <c r="F29704" s="429">
        <v>15.453947999999997</v>
      </c>
    </row>
    <row r="29705" spans="1:6" x14ac:dyDescent="0.3">
      <c r="A29705" s="336">
        <v>98638</v>
      </c>
      <c r="B29705" s="2" t="s">
        <v>295</v>
      </c>
      <c r="C29705" s="429">
        <v>4.1952889999999998</v>
      </c>
      <c r="D29705" s="429">
        <v>1.0515680000000001</v>
      </c>
      <c r="E29705" s="429">
        <v>3.1437209999999998</v>
      </c>
      <c r="F29705" s="429">
        <v>-45.709136000000008</v>
      </c>
    </row>
    <row r="29706" spans="1:6" x14ac:dyDescent="0.3">
      <c r="A29706" s="336">
        <v>98640</v>
      </c>
      <c r="B29706" s="2" t="s">
        <v>295</v>
      </c>
      <c r="C29706" s="429">
        <v>3.8656229999999998</v>
      </c>
      <c r="D29706" s="429">
        <v>1.164342</v>
      </c>
      <c r="E29706" s="429">
        <v>2.7012809999999998</v>
      </c>
      <c r="F29706" s="429">
        <v>-51.190995999999991</v>
      </c>
    </row>
    <row r="29707" spans="1:6" x14ac:dyDescent="0.3">
      <c r="A29707" s="336">
        <v>98642</v>
      </c>
      <c r="B29707" s="2" t="s">
        <v>295</v>
      </c>
      <c r="C29707" s="429">
        <v>5.7504080000000002</v>
      </c>
      <c r="D29707" s="429">
        <v>0.53141700000000003</v>
      </c>
      <c r="E29707" s="429">
        <v>5.2189909999999999</v>
      </c>
      <c r="F29707" s="429">
        <v>-8.018702999999995</v>
      </c>
    </row>
    <row r="29708" spans="1:6" x14ac:dyDescent="0.3">
      <c r="A29708" s="336">
        <v>98643</v>
      </c>
      <c r="B29708" s="2" t="s">
        <v>295</v>
      </c>
      <c r="C29708" s="429">
        <v>4.3497579999999996</v>
      </c>
      <c r="D29708" s="429">
        <v>0.91785899999999998</v>
      </c>
      <c r="E29708" s="429">
        <v>3.4318989999999996</v>
      </c>
      <c r="F29708" s="429">
        <v>-38.465218000000007</v>
      </c>
    </row>
    <row r="29709" spans="1:6" x14ac:dyDescent="0.3">
      <c r="A29709" s="336">
        <v>98645</v>
      </c>
      <c r="B29709" s="2" t="s">
        <v>295</v>
      </c>
      <c r="C29709" s="429">
        <v>5.3701290000000004</v>
      </c>
      <c r="D29709" s="429">
        <v>0.70578099999999999</v>
      </c>
      <c r="E29709" s="429">
        <v>4.6643480000000004</v>
      </c>
      <c r="F29709" s="429">
        <v>-18.277837000000005</v>
      </c>
    </row>
    <row r="29710" spans="1:6" x14ac:dyDescent="0.3">
      <c r="A29710" s="336">
        <v>98647</v>
      </c>
      <c r="B29710" s="2" t="s">
        <v>295</v>
      </c>
      <c r="C29710" s="429">
        <v>4.5378350000000003</v>
      </c>
      <c r="D29710" s="429">
        <v>0.93204600000000004</v>
      </c>
      <c r="E29710" s="429">
        <v>3.6057890000000001</v>
      </c>
      <c r="F29710" s="429">
        <v>-37.184905999999998</v>
      </c>
    </row>
    <row r="29711" spans="1:6" x14ac:dyDescent="0.3">
      <c r="A29711" s="336">
        <v>98648</v>
      </c>
      <c r="B29711" s="2" t="s">
        <v>295</v>
      </c>
      <c r="C29711" s="429">
        <v>5.6283450000000004</v>
      </c>
      <c r="D29711" s="429">
        <v>0.74108200000000002</v>
      </c>
      <c r="E29711" s="429">
        <v>4.8872630000000008</v>
      </c>
      <c r="F29711" s="429">
        <v>-42.384757000000008</v>
      </c>
    </row>
    <row r="29712" spans="1:6" x14ac:dyDescent="0.3">
      <c r="A29712" s="336">
        <v>98649</v>
      </c>
      <c r="B29712" s="2" t="s">
        <v>295</v>
      </c>
      <c r="C29712" s="429">
        <v>5.3113440000000001</v>
      </c>
      <c r="D29712" s="429">
        <v>0.88458199999999998</v>
      </c>
      <c r="E29712" s="429">
        <v>4.4267620000000001</v>
      </c>
      <c r="F29712" s="429">
        <v>-38.661488999999996</v>
      </c>
    </row>
    <row r="29713" spans="1:6" x14ac:dyDescent="0.3">
      <c r="A29713" s="336">
        <v>98650</v>
      </c>
      <c r="B29713" s="2" t="s">
        <v>295</v>
      </c>
      <c r="C29713" s="429">
        <v>6.0969230000000003</v>
      </c>
      <c r="D29713" s="429">
        <v>0.44687900000000003</v>
      </c>
      <c r="E29713" s="429">
        <v>5.6500440000000003</v>
      </c>
      <c r="F29713" s="429">
        <v>-22.021574000000008</v>
      </c>
    </row>
    <row r="29714" spans="1:6" x14ac:dyDescent="0.3">
      <c r="A29714" s="336">
        <v>98651</v>
      </c>
      <c r="B29714" s="2" t="s">
        <v>295</v>
      </c>
      <c r="C29714" s="429">
        <v>6.7011070000000004</v>
      </c>
      <c r="D29714" s="429">
        <v>0.247526</v>
      </c>
      <c r="E29714" s="429">
        <v>6.4535810000000007</v>
      </c>
      <c r="F29714" s="429">
        <v>-12.918985000000006</v>
      </c>
    </row>
    <row r="29715" spans="1:6" x14ac:dyDescent="0.3">
      <c r="A29715" s="336">
        <v>98660</v>
      </c>
      <c r="B29715" s="2" t="s">
        <v>295</v>
      </c>
      <c r="C29715" s="429">
        <v>5.8668979999999999</v>
      </c>
      <c r="D29715" s="429">
        <v>0.476109</v>
      </c>
      <c r="E29715" s="429">
        <v>5.3907889999999998</v>
      </c>
      <c r="F29715" s="429">
        <v>-3.7361740000000054</v>
      </c>
    </row>
    <row r="29716" spans="1:6" x14ac:dyDescent="0.3">
      <c r="A29716" s="336">
        <v>98661</v>
      </c>
      <c r="B29716" s="2" t="s">
        <v>295</v>
      </c>
      <c r="C29716" s="429">
        <v>5.999701</v>
      </c>
      <c r="D29716" s="429">
        <v>0.51575899999999997</v>
      </c>
      <c r="E29716" s="429">
        <v>5.4839419999999999</v>
      </c>
      <c r="F29716" s="429">
        <v>-5.5255129999999966</v>
      </c>
    </row>
    <row r="29717" spans="1:6" x14ac:dyDescent="0.3">
      <c r="A29717" s="336">
        <v>98662</v>
      </c>
      <c r="B29717" s="2" t="s">
        <v>295</v>
      </c>
      <c r="C29717" s="429">
        <v>5.9653150000000004</v>
      </c>
      <c r="D29717" s="429">
        <v>0.54742400000000002</v>
      </c>
      <c r="E29717" s="429">
        <v>5.417891</v>
      </c>
      <c r="F29717" s="429">
        <v>-7.9889420000000015</v>
      </c>
    </row>
    <row r="29718" spans="1:6" x14ac:dyDescent="0.3">
      <c r="A29718" s="336">
        <v>98663</v>
      </c>
      <c r="B29718" s="2" t="s">
        <v>295</v>
      </c>
      <c r="C29718" s="429">
        <v>5.9536819999999997</v>
      </c>
      <c r="D29718" s="429">
        <v>0.50048000000000004</v>
      </c>
      <c r="E29718" s="429">
        <v>5.4532019999999992</v>
      </c>
      <c r="F29718" s="429">
        <v>-4.8931880000000092</v>
      </c>
    </row>
    <row r="29719" spans="1:6" x14ac:dyDescent="0.3">
      <c r="A29719" s="336">
        <v>98664</v>
      </c>
      <c r="B29719" s="2" t="s">
        <v>295</v>
      </c>
      <c r="C29719" s="429">
        <v>6.0691870000000003</v>
      </c>
      <c r="D29719" s="429">
        <v>0.53560399999999997</v>
      </c>
      <c r="E29719" s="429">
        <v>5.5335830000000001</v>
      </c>
      <c r="F29719" s="429">
        <v>-6.4103090000000051</v>
      </c>
    </row>
    <row r="29720" spans="1:6" x14ac:dyDescent="0.3">
      <c r="A29720" s="336">
        <v>98665</v>
      </c>
      <c r="B29720" s="2" t="s">
        <v>295</v>
      </c>
      <c r="C29720" s="429">
        <v>5.9258550000000003</v>
      </c>
      <c r="D29720" s="429">
        <v>0.50845700000000005</v>
      </c>
      <c r="E29720" s="429">
        <v>5.4173980000000004</v>
      </c>
      <c r="F29720" s="429">
        <v>-5.4251590000000078</v>
      </c>
    </row>
    <row r="29721" spans="1:6" x14ac:dyDescent="0.3">
      <c r="A29721" s="336">
        <v>98671</v>
      </c>
      <c r="B29721" s="2" t="s">
        <v>295</v>
      </c>
      <c r="C29721" s="429">
        <v>5.9479100000000003</v>
      </c>
      <c r="D29721" s="429">
        <v>0.71586499999999997</v>
      </c>
      <c r="E29721" s="429">
        <v>5.2320450000000003</v>
      </c>
      <c r="F29721" s="429">
        <v>-40.399575999999989</v>
      </c>
    </row>
    <row r="29722" spans="1:6" x14ac:dyDescent="0.3">
      <c r="A29722" s="336">
        <v>98672</v>
      </c>
      <c r="B29722" s="2" t="s">
        <v>295</v>
      </c>
      <c r="C29722" s="429">
        <v>6.6853819999999997</v>
      </c>
      <c r="D29722" s="429">
        <v>0.25852000000000003</v>
      </c>
      <c r="E29722" s="429">
        <v>6.4268619999999999</v>
      </c>
      <c r="F29722" s="429">
        <v>-7.1520379999999975</v>
      </c>
    </row>
    <row r="29723" spans="1:6" x14ac:dyDescent="0.3">
      <c r="A29723" s="336">
        <v>98674</v>
      </c>
      <c r="B29723" s="2" t="s">
        <v>295</v>
      </c>
      <c r="C29723" s="429">
        <v>5.5762390000000002</v>
      </c>
      <c r="D29723" s="429">
        <v>0.64288800000000001</v>
      </c>
      <c r="E29723" s="429">
        <v>4.933351</v>
      </c>
      <c r="F29723" s="429">
        <v>-19.32178600000001</v>
      </c>
    </row>
    <row r="29724" spans="1:6" x14ac:dyDescent="0.3">
      <c r="A29724" s="336">
        <v>98675</v>
      </c>
      <c r="B29724" s="2" t="s">
        <v>295</v>
      </c>
      <c r="C29724" s="429">
        <v>5.756049</v>
      </c>
      <c r="D29724" s="429">
        <v>0.70568699999999995</v>
      </c>
      <c r="E29724" s="429">
        <v>5.0503619999999998</v>
      </c>
      <c r="F29724" s="429">
        <v>-36.627572000000001</v>
      </c>
    </row>
    <row r="29725" spans="1:6" x14ac:dyDescent="0.3">
      <c r="A29725" s="336">
        <v>98682</v>
      </c>
      <c r="B29725" s="2" t="s">
        <v>295</v>
      </c>
      <c r="C29725" s="429">
        <v>6.0177500000000004</v>
      </c>
      <c r="D29725" s="429">
        <v>0.62312699999999999</v>
      </c>
      <c r="E29725" s="429">
        <v>5.3946230000000002</v>
      </c>
      <c r="F29725" s="429">
        <v>-17.40955000000001</v>
      </c>
    </row>
    <row r="29726" spans="1:6" x14ac:dyDescent="0.3">
      <c r="A29726" s="336">
        <v>98683</v>
      </c>
      <c r="B29726" s="2" t="s">
        <v>295</v>
      </c>
      <c r="C29726" s="429">
        <v>6.1388780000000001</v>
      </c>
      <c r="D29726" s="429">
        <v>0.57744600000000001</v>
      </c>
      <c r="E29726" s="429">
        <v>5.5614319999999999</v>
      </c>
      <c r="F29726" s="429">
        <v>-10.481419999999993</v>
      </c>
    </row>
    <row r="29727" spans="1:6" x14ac:dyDescent="0.3">
      <c r="A29727" s="336">
        <v>98684</v>
      </c>
      <c r="B29727" s="2" t="s">
        <v>295</v>
      </c>
      <c r="C29727" s="429">
        <v>6.0877670000000004</v>
      </c>
      <c r="D29727" s="429">
        <v>0.57979199999999997</v>
      </c>
      <c r="E29727" s="429">
        <v>5.5079750000000001</v>
      </c>
      <c r="F29727" s="429">
        <v>-11.230585000000012</v>
      </c>
    </row>
    <row r="29728" spans="1:6" x14ac:dyDescent="0.3">
      <c r="A29728" s="336">
        <v>98685</v>
      </c>
      <c r="B29728" s="2" t="s">
        <v>295</v>
      </c>
      <c r="C29728" s="429">
        <v>5.864439</v>
      </c>
      <c r="D29728" s="429">
        <v>0.496612</v>
      </c>
      <c r="E29728" s="429">
        <v>5.3678270000000001</v>
      </c>
      <c r="F29728" s="429">
        <v>-4.797387999999998</v>
      </c>
    </row>
    <row r="29729" spans="1:6" x14ac:dyDescent="0.3">
      <c r="A29729" s="336">
        <v>98686</v>
      </c>
      <c r="B29729" s="2" t="s">
        <v>295</v>
      </c>
      <c r="C29729" s="429">
        <v>5.892296</v>
      </c>
      <c r="D29729" s="429">
        <v>0.52988800000000003</v>
      </c>
      <c r="E29729" s="429">
        <v>5.3624080000000003</v>
      </c>
      <c r="F29729" s="429">
        <v>-6.935697999999995</v>
      </c>
    </row>
    <row r="29730" spans="1:6" x14ac:dyDescent="0.3">
      <c r="A29730" s="336">
        <v>98801</v>
      </c>
      <c r="B29730" s="2" t="s">
        <v>295</v>
      </c>
      <c r="C29730" s="429">
        <v>6.7275729999999996</v>
      </c>
      <c r="D29730" s="429">
        <v>0.283549</v>
      </c>
      <c r="E29730" s="429">
        <v>6.4440239999999998</v>
      </c>
      <c r="F29730" s="429">
        <v>20.625019000000009</v>
      </c>
    </row>
    <row r="29731" spans="1:6" x14ac:dyDescent="0.3">
      <c r="A29731" s="336">
        <v>98802</v>
      </c>
      <c r="B29731" s="2" t="s">
        <v>295</v>
      </c>
      <c r="C29731" s="429">
        <v>7.1586939999999997</v>
      </c>
      <c r="D29731" s="429">
        <v>0.20707700000000001</v>
      </c>
      <c r="E29731" s="429">
        <v>6.9516169999999997</v>
      </c>
      <c r="F29731" s="429">
        <v>28.752281000000011</v>
      </c>
    </row>
    <row r="29732" spans="1:6" x14ac:dyDescent="0.3">
      <c r="A29732" s="336">
        <v>98812</v>
      </c>
      <c r="B29732" s="2" t="s">
        <v>295</v>
      </c>
      <c r="C29732" s="429">
        <v>6.6887819999999998</v>
      </c>
      <c r="D29732" s="429">
        <v>0.34001999999999999</v>
      </c>
      <c r="E29732" s="429">
        <v>6.3487619999999998</v>
      </c>
      <c r="F29732" s="429">
        <v>25.418081000000004</v>
      </c>
    </row>
    <row r="29733" spans="1:6" x14ac:dyDescent="0.3">
      <c r="A29733" s="336">
        <v>98813</v>
      </c>
      <c r="B29733" s="2" t="s">
        <v>295</v>
      </c>
      <c r="C29733" s="429">
        <v>7.1396579999999998</v>
      </c>
      <c r="D29733" s="429">
        <v>0.240177</v>
      </c>
      <c r="E29733" s="429">
        <v>6.8994809999999998</v>
      </c>
      <c r="F29733" s="429">
        <v>29.781365000000008</v>
      </c>
    </row>
    <row r="29734" spans="1:6" x14ac:dyDescent="0.3">
      <c r="A29734" s="336">
        <v>98814</v>
      </c>
      <c r="B29734" s="2" t="s">
        <v>295</v>
      </c>
      <c r="C29734" s="429">
        <v>6.0924519999999998</v>
      </c>
      <c r="D29734" s="429">
        <v>0.47847400000000001</v>
      </c>
      <c r="E29734" s="429">
        <v>5.6139779999999995</v>
      </c>
      <c r="F29734" s="429">
        <v>15.255851999999997</v>
      </c>
    </row>
    <row r="29735" spans="1:6" x14ac:dyDescent="0.3">
      <c r="A29735" s="336">
        <v>98815</v>
      </c>
      <c r="B29735" s="2" t="s">
        <v>295</v>
      </c>
      <c r="C29735" s="429">
        <v>6.5909599999999999</v>
      </c>
      <c r="D29735" s="429">
        <v>0.30241699999999999</v>
      </c>
      <c r="E29735" s="429">
        <v>6.2885429999999998</v>
      </c>
      <c r="F29735" s="429">
        <v>16.190824999999997</v>
      </c>
    </row>
    <row r="29736" spans="1:6" x14ac:dyDescent="0.3">
      <c r="A29736" s="336">
        <v>98816</v>
      </c>
      <c r="B29736" s="2" t="s">
        <v>295</v>
      </c>
      <c r="C29736" s="429">
        <v>6.5514049999999999</v>
      </c>
      <c r="D29736" s="429">
        <v>0.35618300000000003</v>
      </c>
      <c r="E29736" s="429">
        <v>6.1952220000000002</v>
      </c>
      <c r="F29736" s="429">
        <v>19.088246000000005</v>
      </c>
    </row>
    <row r="29737" spans="1:6" x14ac:dyDescent="0.3">
      <c r="A29737" s="336">
        <v>98822</v>
      </c>
      <c r="B29737" s="2" t="s">
        <v>295</v>
      </c>
      <c r="C29737" s="429">
        <v>5.904744</v>
      </c>
      <c r="D29737" s="429">
        <v>0.58432099999999998</v>
      </c>
      <c r="E29737" s="429">
        <v>5.3204229999999999</v>
      </c>
      <c r="F29737" s="429">
        <v>3.4973029999999952</v>
      </c>
    </row>
    <row r="29738" spans="1:6" x14ac:dyDescent="0.3">
      <c r="A29738" s="336">
        <v>98823</v>
      </c>
      <c r="B29738" s="2" t="s">
        <v>295</v>
      </c>
      <c r="C29738" s="429">
        <v>8.1380619999999997</v>
      </c>
      <c r="D29738" s="429">
        <v>9.7862000000000005E-2</v>
      </c>
      <c r="E29738" s="429">
        <v>8.0402000000000005</v>
      </c>
      <c r="F29738" s="429">
        <v>38.10702899999999</v>
      </c>
    </row>
    <row r="29739" spans="1:6" x14ac:dyDescent="0.3">
      <c r="A29739" s="336">
        <v>98826</v>
      </c>
      <c r="B29739" s="2" t="s">
        <v>295</v>
      </c>
      <c r="C29739" s="429">
        <v>5.3274480000000004</v>
      </c>
      <c r="D29739" s="429">
        <v>0.91688999999999998</v>
      </c>
      <c r="E29739" s="429">
        <v>4.410558</v>
      </c>
      <c r="F29739" s="429">
        <v>-18.738637999999991</v>
      </c>
    </row>
    <row r="29740" spans="1:6" x14ac:dyDescent="0.3">
      <c r="A29740" s="336">
        <v>98827</v>
      </c>
      <c r="B29740" s="2" t="s">
        <v>295</v>
      </c>
      <c r="C29740" s="429">
        <v>5.5004989999999996</v>
      </c>
      <c r="D29740" s="429">
        <v>0.72234600000000004</v>
      </c>
      <c r="E29740" s="429">
        <v>4.7781529999999997</v>
      </c>
      <c r="F29740" s="429">
        <v>13.694057999999998</v>
      </c>
    </row>
    <row r="29741" spans="1:6" x14ac:dyDescent="0.3">
      <c r="A29741" s="336">
        <v>98828</v>
      </c>
      <c r="B29741" s="2" t="s">
        <v>295</v>
      </c>
      <c r="C29741" s="429">
        <v>7.0572239999999997</v>
      </c>
      <c r="D29741" s="429">
        <v>0.23281499999999999</v>
      </c>
      <c r="E29741" s="429">
        <v>6.8244089999999993</v>
      </c>
      <c r="F29741" s="429">
        <v>26.732851000000004</v>
      </c>
    </row>
    <row r="29742" spans="1:6" x14ac:dyDescent="0.3">
      <c r="A29742" s="336">
        <v>98830</v>
      </c>
      <c r="B29742" s="2" t="s">
        <v>295</v>
      </c>
      <c r="C29742" s="429">
        <v>7.2341110000000004</v>
      </c>
      <c r="D29742" s="429">
        <v>0.261573</v>
      </c>
      <c r="E29742" s="429">
        <v>6.9725380000000001</v>
      </c>
      <c r="F29742" s="429">
        <v>30.149087000000012</v>
      </c>
    </row>
    <row r="29743" spans="1:6" x14ac:dyDescent="0.3">
      <c r="A29743" s="336">
        <v>98831</v>
      </c>
      <c r="B29743" s="2" t="s">
        <v>295</v>
      </c>
      <c r="C29743" s="429">
        <v>6.6246200000000002</v>
      </c>
      <c r="D29743" s="429">
        <v>0.31676399999999999</v>
      </c>
      <c r="E29743" s="429">
        <v>6.3078560000000001</v>
      </c>
      <c r="F29743" s="429">
        <v>21.734013999999998</v>
      </c>
    </row>
    <row r="29744" spans="1:6" x14ac:dyDescent="0.3">
      <c r="A29744" s="336">
        <v>98832</v>
      </c>
      <c r="B29744" s="2" t="s">
        <v>295</v>
      </c>
      <c r="C29744" s="429">
        <v>8.0645109999999995</v>
      </c>
      <c r="D29744" s="429">
        <v>0.154617</v>
      </c>
      <c r="E29744" s="429">
        <v>7.9098939999999995</v>
      </c>
      <c r="F29744" s="429">
        <v>36.593684000000003</v>
      </c>
    </row>
    <row r="29745" spans="1:6" x14ac:dyDescent="0.3">
      <c r="A29745" s="336">
        <v>98833</v>
      </c>
      <c r="B29745" s="2" t="s">
        <v>295</v>
      </c>
      <c r="C29745" s="429">
        <v>5.0866920000000002</v>
      </c>
      <c r="D29745" s="429">
        <v>0.89109700000000003</v>
      </c>
      <c r="E29745" s="429">
        <v>4.195595</v>
      </c>
      <c r="F29745" s="429">
        <v>1.3237450000000059</v>
      </c>
    </row>
    <row r="29746" spans="1:6" x14ac:dyDescent="0.3">
      <c r="A29746" s="336">
        <v>98834</v>
      </c>
      <c r="B29746" s="2" t="s">
        <v>295</v>
      </c>
      <c r="C29746" s="429">
        <v>6.5425509999999996</v>
      </c>
      <c r="D29746" s="429">
        <v>0.34924500000000003</v>
      </c>
      <c r="E29746" s="429">
        <v>6.1933059999999998</v>
      </c>
      <c r="F29746" s="429">
        <v>21.683706999999995</v>
      </c>
    </row>
    <row r="29747" spans="1:6" x14ac:dyDescent="0.3">
      <c r="A29747" s="336">
        <v>98837</v>
      </c>
      <c r="B29747" s="2" t="s">
        <v>295</v>
      </c>
      <c r="C29747" s="429">
        <v>8.4108579999999993</v>
      </c>
      <c r="D29747" s="429">
        <v>9.2355000000000007E-2</v>
      </c>
      <c r="E29747" s="429">
        <v>8.3185029999999998</v>
      </c>
      <c r="F29747" s="429">
        <v>39.813306000000004</v>
      </c>
    </row>
    <row r="29748" spans="1:6" x14ac:dyDescent="0.3">
      <c r="A29748" s="336">
        <v>98840</v>
      </c>
      <c r="B29748" s="2" t="s">
        <v>295</v>
      </c>
      <c r="C29748" s="429">
        <v>6.753908</v>
      </c>
      <c r="D29748" s="429">
        <v>0.36243700000000001</v>
      </c>
      <c r="E29748" s="429">
        <v>6.3914710000000001</v>
      </c>
      <c r="F29748" s="429">
        <v>26.744859999999996</v>
      </c>
    </row>
    <row r="29749" spans="1:6" x14ac:dyDescent="0.3">
      <c r="A29749" s="336">
        <v>98841</v>
      </c>
      <c r="B29749" s="2" t="s">
        <v>295</v>
      </c>
      <c r="C29749" s="429">
        <v>6.6700619999999997</v>
      </c>
      <c r="D29749" s="429">
        <v>0.421593</v>
      </c>
      <c r="E29749" s="429">
        <v>6.2484690000000001</v>
      </c>
      <c r="F29749" s="429">
        <v>26.155338000000004</v>
      </c>
    </row>
    <row r="29750" spans="1:6" x14ac:dyDescent="0.3">
      <c r="A29750" s="336">
        <v>98843</v>
      </c>
      <c r="B29750" s="2" t="s">
        <v>295</v>
      </c>
      <c r="C29750" s="429">
        <v>7.0180530000000001</v>
      </c>
      <c r="D29750" s="429">
        <v>0.22798299999999999</v>
      </c>
      <c r="E29750" s="429">
        <v>6.7900700000000001</v>
      </c>
      <c r="F29750" s="429">
        <v>27.374032</v>
      </c>
    </row>
    <row r="29751" spans="1:6" x14ac:dyDescent="0.3">
      <c r="A29751" s="336">
        <v>98844</v>
      </c>
      <c r="B29751" s="2" t="s">
        <v>295</v>
      </c>
      <c r="C29751" s="429">
        <v>6.0062879999999996</v>
      </c>
      <c r="D29751" s="429">
        <v>0.72011499999999995</v>
      </c>
      <c r="E29751" s="429">
        <v>5.2861729999999998</v>
      </c>
      <c r="F29751" s="429">
        <v>19.640443000000001</v>
      </c>
    </row>
    <row r="29752" spans="1:6" x14ac:dyDescent="0.3">
      <c r="A29752" s="336">
        <v>98845</v>
      </c>
      <c r="B29752" s="2" t="s">
        <v>295</v>
      </c>
      <c r="C29752" s="429">
        <v>7.5563130000000003</v>
      </c>
      <c r="D29752" s="429">
        <v>0.158944</v>
      </c>
      <c r="E29752" s="429">
        <v>7.3973690000000003</v>
      </c>
      <c r="F29752" s="429">
        <v>33.746138999999999</v>
      </c>
    </row>
    <row r="29753" spans="1:6" x14ac:dyDescent="0.3">
      <c r="A29753" s="336">
        <v>98846</v>
      </c>
      <c r="B29753" s="2" t="s">
        <v>295</v>
      </c>
      <c r="C29753" s="429">
        <v>6.7524480000000002</v>
      </c>
      <c r="D29753" s="429">
        <v>0.30180200000000001</v>
      </c>
      <c r="E29753" s="429">
        <v>6.4506459999999999</v>
      </c>
      <c r="F29753" s="429">
        <v>25.366374999999998</v>
      </c>
    </row>
    <row r="29754" spans="1:6" x14ac:dyDescent="0.3">
      <c r="A29754" s="336">
        <v>98847</v>
      </c>
      <c r="B29754" s="2" t="s">
        <v>295</v>
      </c>
      <c r="C29754" s="429">
        <v>5.9759659999999997</v>
      </c>
      <c r="D29754" s="429">
        <v>0.52679900000000002</v>
      </c>
      <c r="E29754" s="429">
        <v>5.4491669999999992</v>
      </c>
      <c r="F29754" s="429">
        <v>0.55692599999999715</v>
      </c>
    </row>
    <row r="29755" spans="1:6" x14ac:dyDescent="0.3">
      <c r="A29755" s="336">
        <v>98848</v>
      </c>
      <c r="B29755" s="2" t="s">
        <v>295</v>
      </c>
      <c r="C29755" s="429">
        <v>8.0329040000000003</v>
      </c>
      <c r="D29755" s="429">
        <v>0.10650800000000001</v>
      </c>
      <c r="E29755" s="429">
        <v>7.9263960000000004</v>
      </c>
      <c r="F29755" s="429">
        <v>38.535073000000011</v>
      </c>
    </row>
    <row r="29756" spans="1:6" x14ac:dyDescent="0.3">
      <c r="A29756" s="336">
        <v>98849</v>
      </c>
      <c r="B29756" s="2" t="s">
        <v>295</v>
      </c>
      <c r="C29756" s="429">
        <v>6.0346039999999999</v>
      </c>
      <c r="D29756" s="429">
        <v>0.54597200000000001</v>
      </c>
      <c r="E29756" s="429">
        <v>5.488632</v>
      </c>
      <c r="F29756" s="429">
        <v>19.350780999999998</v>
      </c>
    </row>
    <row r="29757" spans="1:6" x14ac:dyDescent="0.3">
      <c r="A29757" s="336">
        <v>98850</v>
      </c>
      <c r="B29757" s="2" t="s">
        <v>295</v>
      </c>
      <c r="C29757" s="429">
        <v>7.4265559999999997</v>
      </c>
      <c r="D29757" s="429">
        <v>0.16830999999999999</v>
      </c>
      <c r="E29757" s="429">
        <v>7.2582459999999998</v>
      </c>
      <c r="F29757" s="429">
        <v>33.093943000000003</v>
      </c>
    </row>
    <row r="29758" spans="1:6" x14ac:dyDescent="0.3">
      <c r="A29758" s="336">
        <v>98851</v>
      </c>
      <c r="B29758" s="2" t="s">
        <v>295</v>
      </c>
      <c r="C29758" s="429">
        <v>8.0596779999999999</v>
      </c>
      <c r="D29758" s="429">
        <v>0.12441199999999999</v>
      </c>
      <c r="E29758" s="429">
        <v>7.9352659999999995</v>
      </c>
      <c r="F29758" s="429">
        <v>36.631247999999999</v>
      </c>
    </row>
    <row r="29759" spans="1:6" x14ac:dyDescent="0.3">
      <c r="A29759" s="336">
        <v>98852</v>
      </c>
      <c r="B29759" s="2" t="s">
        <v>295</v>
      </c>
      <c r="C29759" s="429">
        <v>5.0749820000000003</v>
      </c>
      <c r="D29759" s="429">
        <v>1.0132859999999999</v>
      </c>
      <c r="E29759" s="429">
        <v>4.0616960000000004</v>
      </c>
      <c r="F29759" s="429">
        <v>-12.941555999999999</v>
      </c>
    </row>
    <row r="29760" spans="1:6" x14ac:dyDescent="0.3">
      <c r="A29760" s="336">
        <v>98855</v>
      </c>
      <c r="B29760" s="2" t="s">
        <v>295</v>
      </c>
      <c r="C29760" s="429">
        <v>6.1440279999999996</v>
      </c>
      <c r="D29760" s="429">
        <v>0.61795299999999997</v>
      </c>
      <c r="E29760" s="429">
        <v>5.5260749999999996</v>
      </c>
      <c r="F29760" s="429">
        <v>20.587515</v>
      </c>
    </row>
    <row r="29761" spans="1:6" x14ac:dyDescent="0.3">
      <c r="A29761" s="336">
        <v>98856</v>
      </c>
      <c r="B29761" s="2" t="s">
        <v>295</v>
      </c>
      <c r="C29761" s="429">
        <v>5.4438829999999996</v>
      </c>
      <c r="D29761" s="429">
        <v>0.767428</v>
      </c>
      <c r="E29761" s="429">
        <v>4.6764549999999998</v>
      </c>
      <c r="F29761" s="429">
        <v>2.3363960000000041</v>
      </c>
    </row>
    <row r="29762" spans="1:6" x14ac:dyDescent="0.3">
      <c r="A29762" s="336">
        <v>98857</v>
      </c>
      <c r="B29762" s="2" t="s">
        <v>295</v>
      </c>
      <c r="C29762" s="429">
        <v>8.4586459999999999</v>
      </c>
      <c r="D29762" s="429">
        <v>0.110585</v>
      </c>
      <c r="E29762" s="429">
        <v>8.3480609999999995</v>
      </c>
      <c r="F29762" s="429">
        <v>39.509580000000007</v>
      </c>
    </row>
    <row r="29763" spans="1:6" x14ac:dyDescent="0.3">
      <c r="A29763" s="336">
        <v>98858</v>
      </c>
      <c r="B29763" s="2" t="s">
        <v>295</v>
      </c>
      <c r="C29763" s="429">
        <v>7.312392</v>
      </c>
      <c r="D29763" s="429">
        <v>0.20830000000000001</v>
      </c>
      <c r="E29763" s="429">
        <v>7.1040919999999996</v>
      </c>
      <c r="F29763" s="429">
        <v>30.736435</v>
      </c>
    </row>
    <row r="29764" spans="1:6" x14ac:dyDescent="0.3">
      <c r="A29764" s="336">
        <v>98859</v>
      </c>
      <c r="B29764" s="2" t="s">
        <v>295</v>
      </c>
      <c r="C29764" s="429">
        <v>5.7925700000000004</v>
      </c>
      <c r="D29764" s="429">
        <v>0.847499</v>
      </c>
      <c r="E29764" s="429">
        <v>4.9450710000000004</v>
      </c>
      <c r="F29764" s="429">
        <v>13.906157</v>
      </c>
    </row>
    <row r="29765" spans="1:6" x14ac:dyDescent="0.3">
      <c r="A29765" s="336">
        <v>98862</v>
      </c>
      <c r="B29765" s="2" t="s">
        <v>295</v>
      </c>
      <c r="C29765" s="429">
        <v>5.665673</v>
      </c>
      <c r="D29765" s="429">
        <v>0.63745099999999999</v>
      </c>
      <c r="E29765" s="429">
        <v>5.0282219999999995</v>
      </c>
      <c r="F29765" s="429">
        <v>11.679387000000002</v>
      </c>
    </row>
    <row r="29766" spans="1:6" x14ac:dyDescent="0.3">
      <c r="A29766" s="336">
        <v>98901</v>
      </c>
      <c r="B29766" s="2" t="s">
        <v>295</v>
      </c>
      <c r="C29766" s="429">
        <v>7.6537730000000002</v>
      </c>
      <c r="D29766" s="429">
        <v>0.13037899999999999</v>
      </c>
      <c r="E29766" s="429">
        <v>7.5233940000000006</v>
      </c>
      <c r="F29766" s="429">
        <v>35.581493000000009</v>
      </c>
    </row>
    <row r="29767" spans="1:6" x14ac:dyDescent="0.3">
      <c r="A29767" s="336">
        <v>98902</v>
      </c>
      <c r="B29767" s="2" t="s">
        <v>295</v>
      </c>
      <c r="C29767" s="429">
        <v>7.7990740000000001</v>
      </c>
      <c r="D29767" s="429">
        <v>0.108945</v>
      </c>
      <c r="E29767" s="429">
        <v>7.6901289999999998</v>
      </c>
      <c r="F29767" s="429">
        <v>36.644340999999997</v>
      </c>
    </row>
    <row r="29768" spans="1:6" x14ac:dyDescent="0.3">
      <c r="A29768" s="336">
        <v>98903</v>
      </c>
      <c r="B29768" s="2" t="s">
        <v>295</v>
      </c>
      <c r="C29768" s="429">
        <v>7.4260419999999998</v>
      </c>
      <c r="D29768" s="429">
        <v>0.13947100000000001</v>
      </c>
      <c r="E29768" s="429">
        <v>7.2865709999999995</v>
      </c>
      <c r="F29768" s="429">
        <v>30.201179999999997</v>
      </c>
    </row>
    <row r="29769" spans="1:6" x14ac:dyDescent="0.3">
      <c r="A29769" s="336">
        <v>98908</v>
      </c>
      <c r="B29769" s="2" t="s">
        <v>295</v>
      </c>
      <c r="C29769" s="429">
        <v>7.2883079999999998</v>
      </c>
      <c r="D29769" s="429">
        <v>0.14890300000000001</v>
      </c>
      <c r="E29769" s="429">
        <v>7.139405</v>
      </c>
      <c r="F29769" s="429">
        <v>29.985313999999999</v>
      </c>
    </row>
    <row r="29770" spans="1:6" x14ac:dyDescent="0.3">
      <c r="A29770" s="336">
        <v>98922</v>
      </c>
      <c r="B29770" s="2" t="s">
        <v>295</v>
      </c>
      <c r="C29770" s="429">
        <v>5.5848779999999998</v>
      </c>
      <c r="D29770" s="429">
        <v>0.77831700000000004</v>
      </c>
      <c r="E29770" s="429">
        <v>4.8065609999999994</v>
      </c>
      <c r="F29770" s="429">
        <v>-19.130948</v>
      </c>
    </row>
    <row r="29771" spans="1:6" x14ac:dyDescent="0.3">
      <c r="A29771" s="336">
        <v>98923</v>
      </c>
      <c r="B29771" s="2" t="s">
        <v>295</v>
      </c>
      <c r="C29771" s="429">
        <v>6.8608359999999999</v>
      </c>
      <c r="D29771" s="429">
        <v>0.19422500000000001</v>
      </c>
      <c r="E29771" s="429">
        <v>6.6666109999999996</v>
      </c>
      <c r="F29771" s="429">
        <v>23.469998</v>
      </c>
    </row>
    <row r="29772" spans="1:6" x14ac:dyDescent="0.3">
      <c r="A29772" s="336">
        <v>98926</v>
      </c>
      <c r="B29772" s="2" t="s">
        <v>295</v>
      </c>
      <c r="C29772" s="429">
        <v>7.0928760000000004</v>
      </c>
      <c r="D29772" s="429">
        <v>0.22123999999999999</v>
      </c>
      <c r="E29772" s="429">
        <v>6.8716360000000005</v>
      </c>
      <c r="F29772" s="429">
        <v>26.812942</v>
      </c>
    </row>
    <row r="29773" spans="1:6" x14ac:dyDescent="0.3">
      <c r="A29773" s="336">
        <v>98930</v>
      </c>
      <c r="B29773" s="2" t="s">
        <v>295</v>
      </c>
      <c r="C29773" s="429">
        <v>8.601858</v>
      </c>
      <c r="D29773" s="429">
        <v>0.10057199999999999</v>
      </c>
      <c r="E29773" s="429">
        <v>8.5012860000000003</v>
      </c>
      <c r="F29773" s="429">
        <v>42.192546</v>
      </c>
    </row>
    <row r="29774" spans="1:6" x14ac:dyDescent="0.3">
      <c r="A29774" s="336">
        <v>98932</v>
      </c>
      <c r="B29774" s="2" t="s">
        <v>295</v>
      </c>
      <c r="C29774" s="429">
        <v>8.3596090000000007</v>
      </c>
      <c r="D29774" s="429">
        <v>9.2068999999999998E-2</v>
      </c>
      <c r="E29774" s="429">
        <v>8.2675400000000003</v>
      </c>
      <c r="F29774" s="429">
        <v>41.247088999999995</v>
      </c>
    </row>
    <row r="29775" spans="1:6" x14ac:dyDescent="0.3">
      <c r="A29775" s="336">
        <v>98933</v>
      </c>
      <c r="B29775" s="2" t="s">
        <v>295</v>
      </c>
      <c r="C29775" s="429">
        <v>7.9273709999999999</v>
      </c>
      <c r="D29775" s="429">
        <v>9.4128000000000003E-2</v>
      </c>
      <c r="E29775" s="429">
        <v>7.8332429999999995</v>
      </c>
      <c r="F29775" s="429">
        <v>35.857904000000005</v>
      </c>
    </row>
    <row r="29776" spans="1:6" x14ac:dyDescent="0.3">
      <c r="A29776" s="336">
        <v>98935</v>
      </c>
      <c r="B29776" s="2" t="s">
        <v>295</v>
      </c>
      <c r="C29776" s="429">
        <v>8.2424239999999998</v>
      </c>
      <c r="D29776" s="429">
        <v>0.12293999999999999</v>
      </c>
      <c r="E29776" s="429">
        <v>8.1194839999999999</v>
      </c>
      <c r="F29776" s="429">
        <v>38.378093000000007</v>
      </c>
    </row>
    <row r="29777" spans="1:6" x14ac:dyDescent="0.3">
      <c r="A29777" s="336">
        <v>98936</v>
      </c>
      <c r="B29777" s="2" t="s">
        <v>295</v>
      </c>
      <c r="C29777" s="429">
        <v>7.8140109999999998</v>
      </c>
      <c r="D29777" s="429">
        <v>0.13286500000000001</v>
      </c>
      <c r="E29777" s="429">
        <v>7.681146</v>
      </c>
      <c r="F29777" s="429">
        <v>36.123799999999996</v>
      </c>
    </row>
    <row r="29778" spans="1:6" x14ac:dyDescent="0.3">
      <c r="A29778" s="336">
        <v>98937</v>
      </c>
      <c r="B29778" s="2" t="s">
        <v>295</v>
      </c>
      <c r="C29778" s="429">
        <v>5.564819</v>
      </c>
      <c r="D29778" s="429">
        <v>0.68262500000000004</v>
      </c>
      <c r="E29778" s="429">
        <v>4.8821940000000001</v>
      </c>
      <c r="F29778" s="429">
        <v>-17.610530000000008</v>
      </c>
    </row>
    <row r="29779" spans="1:6" x14ac:dyDescent="0.3">
      <c r="A29779" s="336">
        <v>98938</v>
      </c>
      <c r="B29779" s="2" t="s">
        <v>295</v>
      </c>
      <c r="C29779" s="429">
        <v>8.1620720000000002</v>
      </c>
      <c r="D29779" s="429">
        <v>0.112554</v>
      </c>
      <c r="E29779" s="429">
        <v>8.0495180000000008</v>
      </c>
      <c r="F29779" s="429">
        <v>39.264856999999999</v>
      </c>
    </row>
    <row r="29780" spans="1:6" x14ac:dyDescent="0.3">
      <c r="A29780" s="336">
        <v>98942</v>
      </c>
      <c r="B29780" s="2" t="s">
        <v>295</v>
      </c>
      <c r="C29780" s="429">
        <v>6.896077</v>
      </c>
      <c r="D29780" s="429">
        <v>0.210392</v>
      </c>
      <c r="E29780" s="429">
        <v>6.6856850000000003</v>
      </c>
      <c r="F29780" s="429">
        <v>23.881078000000002</v>
      </c>
    </row>
    <row r="29781" spans="1:6" x14ac:dyDescent="0.3">
      <c r="A29781" s="336">
        <v>98944</v>
      </c>
      <c r="B29781" s="2" t="s">
        <v>295</v>
      </c>
      <c r="C29781" s="429">
        <v>8.2818919999999991</v>
      </c>
      <c r="D29781" s="429">
        <v>0.113418</v>
      </c>
      <c r="E29781" s="429">
        <v>8.1684739999999998</v>
      </c>
      <c r="F29781" s="429">
        <v>39.799661</v>
      </c>
    </row>
    <row r="29782" spans="1:6" x14ac:dyDescent="0.3">
      <c r="A29782" s="336">
        <v>98946</v>
      </c>
      <c r="B29782" s="2" t="s">
        <v>295</v>
      </c>
      <c r="C29782" s="429">
        <v>5.9317580000000003</v>
      </c>
      <c r="D29782" s="429">
        <v>0.56124099999999999</v>
      </c>
      <c r="E29782" s="429">
        <v>5.3705170000000004</v>
      </c>
      <c r="F29782" s="429">
        <v>-7.1118159999999975</v>
      </c>
    </row>
    <row r="29783" spans="1:6" x14ac:dyDescent="0.3">
      <c r="A29783" s="336">
        <v>98947</v>
      </c>
      <c r="B29783" s="2" t="s">
        <v>295</v>
      </c>
      <c r="C29783" s="429">
        <v>6.5912519999999999</v>
      </c>
      <c r="D29783" s="429">
        <v>0.23356499999999999</v>
      </c>
      <c r="E29783" s="429">
        <v>6.3576870000000003</v>
      </c>
      <c r="F29783" s="429">
        <v>18.124732000000002</v>
      </c>
    </row>
    <row r="29784" spans="1:6" x14ac:dyDescent="0.3">
      <c r="A29784" s="336">
        <v>98948</v>
      </c>
      <c r="B29784" s="2" t="s">
        <v>295</v>
      </c>
      <c r="C29784" s="429">
        <v>8.2368880000000004</v>
      </c>
      <c r="D29784" s="429">
        <v>8.9967000000000005E-2</v>
      </c>
      <c r="E29784" s="429">
        <v>8.1469210000000007</v>
      </c>
      <c r="F29784" s="429">
        <v>39.849577000000004</v>
      </c>
    </row>
    <row r="29785" spans="1:6" x14ac:dyDescent="0.3">
      <c r="A29785" s="336">
        <v>98951</v>
      </c>
      <c r="B29785" s="2" t="s">
        <v>295</v>
      </c>
      <c r="C29785" s="429">
        <v>8.0439830000000008</v>
      </c>
      <c r="D29785" s="429">
        <v>9.0065000000000006E-2</v>
      </c>
      <c r="E29785" s="429">
        <v>7.9539180000000007</v>
      </c>
      <c r="F29785" s="429">
        <v>38.299282999999988</v>
      </c>
    </row>
    <row r="29786" spans="1:6" x14ac:dyDescent="0.3">
      <c r="A29786" s="336">
        <v>98952</v>
      </c>
      <c r="B29786" s="2" t="s">
        <v>295</v>
      </c>
      <c r="C29786" s="429">
        <v>7.3115209999999999</v>
      </c>
      <c r="D29786" s="429">
        <v>0.15864300000000001</v>
      </c>
      <c r="E29786" s="429">
        <v>7.1528780000000003</v>
      </c>
      <c r="F29786" s="429">
        <v>26.153714999999998</v>
      </c>
    </row>
    <row r="29787" spans="1:6" x14ac:dyDescent="0.3">
      <c r="A29787" s="336">
        <v>98953</v>
      </c>
      <c r="B29787" s="2" t="s">
        <v>295</v>
      </c>
      <c r="C29787" s="429">
        <v>8.1852129999999992</v>
      </c>
      <c r="D29787" s="429">
        <v>9.7584000000000004E-2</v>
      </c>
      <c r="E29787" s="429">
        <v>8.0876289999999997</v>
      </c>
      <c r="F29787" s="429">
        <v>40.012978000000004</v>
      </c>
    </row>
    <row r="29788" spans="1:6" x14ac:dyDescent="0.3">
      <c r="A29788" s="336">
        <v>99001</v>
      </c>
      <c r="B29788" s="2" t="s">
        <v>295</v>
      </c>
      <c r="C29788" s="429">
        <v>7.9493790000000004</v>
      </c>
      <c r="D29788" s="429">
        <v>0.42504799999999998</v>
      </c>
      <c r="E29788" s="429">
        <v>7.5243310000000001</v>
      </c>
      <c r="F29788" s="429">
        <v>26.477697999999993</v>
      </c>
    </row>
    <row r="29789" spans="1:6" x14ac:dyDescent="0.3">
      <c r="A29789" s="336">
        <v>99003</v>
      </c>
      <c r="B29789" s="2" t="s">
        <v>295</v>
      </c>
      <c r="C29789" s="429">
        <v>7.603002</v>
      </c>
      <c r="D29789" s="429">
        <v>0.64333700000000005</v>
      </c>
      <c r="E29789" s="429">
        <v>6.9596650000000002</v>
      </c>
      <c r="F29789" s="429">
        <v>18.934179999999994</v>
      </c>
    </row>
    <row r="29790" spans="1:6" x14ac:dyDescent="0.3">
      <c r="A29790" s="336">
        <v>99004</v>
      </c>
      <c r="B29790" s="2" t="s">
        <v>295</v>
      </c>
      <c r="C29790" s="429">
        <v>7.9793520000000004</v>
      </c>
      <c r="D29790" s="429">
        <v>0.39709800000000001</v>
      </c>
      <c r="E29790" s="429">
        <v>7.5822540000000007</v>
      </c>
      <c r="F29790" s="429">
        <v>26.893506000000006</v>
      </c>
    </row>
    <row r="29791" spans="1:6" x14ac:dyDescent="0.3">
      <c r="A29791" s="336">
        <v>99005</v>
      </c>
      <c r="B29791" s="2" t="s">
        <v>295</v>
      </c>
      <c r="C29791" s="429">
        <v>7.8033960000000002</v>
      </c>
      <c r="D29791" s="429">
        <v>0.56071599999999999</v>
      </c>
      <c r="E29791" s="429">
        <v>7.24268</v>
      </c>
      <c r="F29791" s="429">
        <v>22.643363000000004</v>
      </c>
    </row>
    <row r="29792" spans="1:6" x14ac:dyDescent="0.3">
      <c r="A29792" s="336">
        <v>99006</v>
      </c>
      <c r="B29792" s="2" t="s">
        <v>295</v>
      </c>
      <c r="C29792" s="429">
        <v>7.6401899999999996</v>
      </c>
      <c r="D29792" s="429">
        <v>0.55996800000000002</v>
      </c>
      <c r="E29792" s="429">
        <v>7.0802219999999991</v>
      </c>
      <c r="F29792" s="429">
        <v>22.451653000000007</v>
      </c>
    </row>
    <row r="29793" spans="1:6" x14ac:dyDescent="0.3">
      <c r="A29793" s="336">
        <v>99008</v>
      </c>
      <c r="B29793" s="2" t="s">
        <v>295</v>
      </c>
      <c r="C29793" s="429">
        <v>7.7407490000000001</v>
      </c>
      <c r="D29793" s="429">
        <v>0.37983099999999997</v>
      </c>
      <c r="E29793" s="429">
        <v>7.3609179999999999</v>
      </c>
      <c r="F29793" s="429">
        <v>27.699099999999994</v>
      </c>
    </row>
    <row r="29794" spans="1:6" x14ac:dyDescent="0.3">
      <c r="A29794" s="336">
        <v>99009</v>
      </c>
      <c r="B29794" s="2" t="s">
        <v>295</v>
      </c>
      <c r="C29794" s="429">
        <v>7.4401820000000001</v>
      </c>
      <c r="D29794" s="429">
        <v>0.70167299999999999</v>
      </c>
      <c r="E29794" s="429">
        <v>6.7385090000000005</v>
      </c>
      <c r="F29794" s="429">
        <v>16.494517000000002</v>
      </c>
    </row>
    <row r="29795" spans="1:6" x14ac:dyDescent="0.3">
      <c r="A29795" s="336">
        <v>99011</v>
      </c>
      <c r="B29795" s="2" t="s">
        <v>295</v>
      </c>
      <c r="C29795" s="429">
        <v>7.8897310000000003</v>
      </c>
      <c r="D29795" s="429">
        <v>0.40211999999999998</v>
      </c>
      <c r="E29795" s="429">
        <v>7.4876110000000002</v>
      </c>
      <c r="F29795" s="429">
        <v>26.636416999999998</v>
      </c>
    </row>
    <row r="29796" spans="1:6" x14ac:dyDescent="0.3">
      <c r="A29796" s="336">
        <v>99012</v>
      </c>
      <c r="B29796" s="2" t="s">
        <v>295</v>
      </c>
      <c r="C29796" s="429">
        <v>7.8103559999999996</v>
      </c>
      <c r="D29796" s="429">
        <v>0.563253</v>
      </c>
      <c r="E29796" s="429">
        <v>7.2471029999999992</v>
      </c>
      <c r="F29796" s="429">
        <v>20.820503000000006</v>
      </c>
    </row>
    <row r="29797" spans="1:6" x14ac:dyDescent="0.3">
      <c r="A29797" s="336">
        <v>99013</v>
      </c>
      <c r="B29797" s="2" t="s">
        <v>295</v>
      </c>
      <c r="C29797" s="429">
        <v>7.6214789999999999</v>
      </c>
      <c r="D29797" s="429">
        <v>0.45944499999999999</v>
      </c>
      <c r="E29797" s="429">
        <v>7.1620340000000002</v>
      </c>
      <c r="F29797" s="429">
        <v>26.078437999999998</v>
      </c>
    </row>
    <row r="29798" spans="1:6" x14ac:dyDescent="0.3">
      <c r="A29798" s="336">
        <v>99016</v>
      </c>
      <c r="B29798" s="2" t="s">
        <v>295</v>
      </c>
      <c r="C29798" s="429">
        <v>7.6735810000000004</v>
      </c>
      <c r="D29798" s="429">
        <v>0.63198200000000004</v>
      </c>
      <c r="E29798" s="429">
        <v>7.0415990000000006</v>
      </c>
      <c r="F29798" s="429">
        <v>18.711887000000011</v>
      </c>
    </row>
    <row r="29799" spans="1:6" x14ac:dyDescent="0.3">
      <c r="A29799" s="336">
        <v>99017</v>
      </c>
      <c r="B29799" s="2" t="s">
        <v>295</v>
      </c>
      <c r="C29799" s="429">
        <v>8.2182209999999998</v>
      </c>
      <c r="D29799" s="429">
        <v>0.33434199999999997</v>
      </c>
      <c r="E29799" s="429">
        <v>7.8838789999999994</v>
      </c>
      <c r="F29799" s="429">
        <v>30.168422000000007</v>
      </c>
    </row>
    <row r="29800" spans="1:6" x14ac:dyDescent="0.3">
      <c r="A29800" s="336">
        <v>99018</v>
      </c>
      <c r="B29800" s="2" t="s">
        <v>295</v>
      </c>
      <c r="C29800" s="429">
        <v>7.8229680000000004</v>
      </c>
      <c r="D29800" s="429">
        <v>0.56348799999999999</v>
      </c>
      <c r="E29800" s="429">
        <v>7.2594799999999999</v>
      </c>
      <c r="F29800" s="429">
        <v>20.450461999999995</v>
      </c>
    </row>
    <row r="29801" spans="1:6" x14ac:dyDescent="0.3">
      <c r="A29801" s="336">
        <v>99019</v>
      </c>
      <c r="B29801" s="2" t="s">
        <v>295</v>
      </c>
      <c r="C29801" s="429">
        <v>7.5769330000000004</v>
      </c>
      <c r="D29801" s="429">
        <v>0.66763799999999995</v>
      </c>
      <c r="E29801" s="429">
        <v>6.9092950000000002</v>
      </c>
      <c r="F29801" s="429">
        <v>17.045775000000006</v>
      </c>
    </row>
    <row r="29802" spans="1:6" x14ac:dyDescent="0.3">
      <c r="A29802" s="336">
        <v>99021</v>
      </c>
      <c r="B29802" s="2" t="s">
        <v>295</v>
      </c>
      <c r="C29802" s="429">
        <v>7.6499199999999998</v>
      </c>
      <c r="D29802" s="429">
        <v>0.64532199999999995</v>
      </c>
      <c r="E29802" s="429">
        <v>7.0045979999999997</v>
      </c>
      <c r="F29802" s="429">
        <v>18.901412000000001</v>
      </c>
    </row>
    <row r="29803" spans="1:6" x14ac:dyDescent="0.3">
      <c r="A29803" s="336">
        <v>99022</v>
      </c>
      <c r="B29803" s="2" t="s">
        <v>295</v>
      </c>
      <c r="C29803" s="429">
        <v>7.8436349999999999</v>
      </c>
      <c r="D29803" s="429">
        <v>0.387685</v>
      </c>
      <c r="E29803" s="429">
        <v>7.4559499999999996</v>
      </c>
      <c r="F29803" s="429">
        <v>26.787693000000001</v>
      </c>
    </row>
    <row r="29804" spans="1:6" x14ac:dyDescent="0.3">
      <c r="A29804" s="336">
        <v>99023</v>
      </c>
      <c r="B29804" s="2" t="s">
        <v>295</v>
      </c>
      <c r="C29804" s="429">
        <v>7.6953930000000001</v>
      </c>
      <c r="D29804" s="429">
        <v>0.61728099999999997</v>
      </c>
      <c r="E29804" s="429">
        <v>7.078112</v>
      </c>
      <c r="F29804" s="429">
        <v>19.107576000000009</v>
      </c>
    </row>
    <row r="29805" spans="1:6" x14ac:dyDescent="0.3">
      <c r="A29805" s="336">
        <v>99025</v>
      </c>
      <c r="B29805" s="2" t="s">
        <v>295</v>
      </c>
      <c r="C29805" s="429">
        <v>7.4232170000000002</v>
      </c>
      <c r="D29805" s="429">
        <v>0.73323300000000002</v>
      </c>
      <c r="E29805" s="429">
        <v>6.6899839999999999</v>
      </c>
      <c r="F29805" s="429">
        <v>14.965586999999999</v>
      </c>
    </row>
    <row r="29806" spans="1:6" x14ac:dyDescent="0.3">
      <c r="A29806" s="336">
        <v>99026</v>
      </c>
      <c r="B29806" s="2" t="s">
        <v>295</v>
      </c>
      <c r="C29806" s="429">
        <v>7.8281479999999997</v>
      </c>
      <c r="D29806" s="429">
        <v>0.45925100000000002</v>
      </c>
      <c r="E29806" s="429">
        <v>7.3688969999999996</v>
      </c>
      <c r="F29806" s="429">
        <v>25.882629999999999</v>
      </c>
    </row>
    <row r="29807" spans="1:6" x14ac:dyDescent="0.3">
      <c r="A29807" s="336">
        <v>99027</v>
      </c>
      <c r="B29807" s="2" t="s">
        <v>295</v>
      </c>
      <c r="C29807" s="429">
        <v>7.6835639999999996</v>
      </c>
      <c r="D29807" s="429">
        <v>0.64132199999999995</v>
      </c>
      <c r="E29807" s="429">
        <v>7.0422419999999999</v>
      </c>
      <c r="F29807" s="429">
        <v>18.675199000000006</v>
      </c>
    </row>
    <row r="29808" spans="1:6" x14ac:dyDescent="0.3">
      <c r="A29808" s="336">
        <v>99029</v>
      </c>
      <c r="B29808" s="2" t="s">
        <v>295</v>
      </c>
      <c r="C29808" s="429">
        <v>7.6982020000000002</v>
      </c>
      <c r="D29808" s="429">
        <v>0.406246</v>
      </c>
      <c r="E29808" s="429">
        <v>7.2919559999999999</v>
      </c>
      <c r="F29808" s="429">
        <v>26.938817999999994</v>
      </c>
    </row>
    <row r="29809" spans="1:6" x14ac:dyDescent="0.3">
      <c r="A29809" s="336">
        <v>99030</v>
      </c>
      <c r="B29809" s="2" t="s">
        <v>295</v>
      </c>
      <c r="C29809" s="429">
        <v>7.693403</v>
      </c>
      <c r="D29809" s="429">
        <v>0.62103699999999995</v>
      </c>
      <c r="E29809" s="429">
        <v>7.0723659999999997</v>
      </c>
      <c r="F29809" s="429">
        <v>18.665777000000002</v>
      </c>
    </row>
    <row r="29810" spans="1:6" x14ac:dyDescent="0.3">
      <c r="A29810" s="336">
        <v>99031</v>
      </c>
      <c r="B29810" s="2" t="s">
        <v>295</v>
      </c>
      <c r="C29810" s="429">
        <v>7.9246650000000001</v>
      </c>
      <c r="D29810" s="429">
        <v>0.49815900000000002</v>
      </c>
      <c r="E29810" s="429">
        <v>7.4265059999999998</v>
      </c>
      <c r="F29810" s="429">
        <v>23.637249999999998</v>
      </c>
    </row>
    <row r="29811" spans="1:6" x14ac:dyDescent="0.3">
      <c r="A29811" s="336">
        <v>99032</v>
      </c>
      <c r="B29811" s="2" t="s">
        <v>295</v>
      </c>
      <c r="C29811" s="429">
        <v>7.969894</v>
      </c>
      <c r="D29811" s="429">
        <v>0.34070099999999998</v>
      </c>
      <c r="E29811" s="429">
        <v>7.6291929999999999</v>
      </c>
      <c r="F29811" s="429">
        <v>29.917714999999991</v>
      </c>
    </row>
    <row r="29812" spans="1:6" x14ac:dyDescent="0.3">
      <c r="A29812" s="336">
        <v>99033</v>
      </c>
      <c r="B29812" s="2" t="s">
        <v>295</v>
      </c>
      <c r="C29812" s="429">
        <v>7.802594</v>
      </c>
      <c r="D29812" s="429">
        <v>0.58005899999999999</v>
      </c>
      <c r="E29812" s="429">
        <v>7.2225349999999997</v>
      </c>
      <c r="F29812" s="429">
        <v>19.630278000000001</v>
      </c>
    </row>
    <row r="29813" spans="1:6" x14ac:dyDescent="0.3">
      <c r="A29813" s="336">
        <v>99034</v>
      </c>
      <c r="B29813" s="2" t="s">
        <v>295</v>
      </c>
      <c r="C29813" s="429">
        <v>7.678661</v>
      </c>
      <c r="D29813" s="429">
        <v>0.46269100000000002</v>
      </c>
      <c r="E29813" s="429">
        <v>7.2159699999999996</v>
      </c>
      <c r="F29813" s="429">
        <v>25.959802000000003</v>
      </c>
    </row>
    <row r="29814" spans="1:6" x14ac:dyDescent="0.3">
      <c r="A29814" s="336">
        <v>99036</v>
      </c>
      <c r="B29814" s="2" t="s">
        <v>295</v>
      </c>
      <c r="C29814" s="429">
        <v>7.8650909999999996</v>
      </c>
      <c r="D29814" s="429">
        <v>0.54789699999999997</v>
      </c>
      <c r="E29814" s="429">
        <v>7.3171939999999998</v>
      </c>
      <c r="F29814" s="429">
        <v>22.219104000000002</v>
      </c>
    </row>
    <row r="29815" spans="1:6" x14ac:dyDescent="0.3">
      <c r="A29815" s="336">
        <v>99037</v>
      </c>
      <c r="B29815" s="2" t="s">
        <v>295</v>
      </c>
      <c r="C29815" s="429">
        <v>7.7757930000000002</v>
      </c>
      <c r="D29815" s="429">
        <v>0.60183900000000001</v>
      </c>
      <c r="E29815" s="429">
        <v>7.1739540000000002</v>
      </c>
      <c r="F29815" s="429">
        <v>20.263193000000001</v>
      </c>
    </row>
    <row r="29816" spans="1:6" x14ac:dyDescent="0.3">
      <c r="A29816" s="336">
        <v>99040</v>
      </c>
      <c r="B29816" s="2" t="s">
        <v>295</v>
      </c>
      <c r="C29816" s="429">
        <v>7.4725159999999997</v>
      </c>
      <c r="D29816" s="429">
        <v>0.46855999999999998</v>
      </c>
      <c r="E29816" s="429">
        <v>7.0039559999999996</v>
      </c>
      <c r="F29816" s="429">
        <v>26.225276999999998</v>
      </c>
    </row>
    <row r="29817" spans="1:6" x14ac:dyDescent="0.3">
      <c r="A29817" s="336">
        <v>99101</v>
      </c>
      <c r="B29817" s="2" t="s">
        <v>295</v>
      </c>
      <c r="C29817" s="429">
        <v>7.0387219999999999</v>
      </c>
      <c r="D29817" s="429">
        <v>0.65509499999999998</v>
      </c>
      <c r="E29817" s="429">
        <v>6.3836269999999997</v>
      </c>
      <c r="F29817" s="429">
        <v>20.996534999999998</v>
      </c>
    </row>
    <row r="29818" spans="1:6" x14ac:dyDescent="0.3">
      <c r="A29818" s="336">
        <v>99103</v>
      </c>
      <c r="B29818" s="2" t="s">
        <v>295</v>
      </c>
      <c r="C29818" s="429">
        <v>7.5110109999999999</v>
      </c>
      <c r="D29818" s="429">
        <v>0.32102999999999998</v>
      </c>
      <c r="E29818" s="429">
        <v>7.1899809999999995</v>
      </c>
      <c r="F29818" s="429">
        <v>30.602908000000014</v>
      </c>
    </row>
    <row r="29819" spans="1:6" x14ac:dyDescent="0.3">
      <c r="A29819" s="336">
        <v>99105</v>
      </c>
      <c r="B29819" s="2" t="s">
        <v>295</v>
      </c>
      <c r="C29819" s="429">
        <v>8.5866389999999999</v>
      </c>
      <c r="D29819" s="429">
        <v>0.277007</v>
      </c>
      <c r="E29819" s="429">
        <v>8.3096320000000006</v>
      </c>
      <c r="F29819" s="429">
        <v>33.640270000000001</v>
      </c>
    </row>
    <row r="29820" spans="1:6" x14ac:dyDescent="0.3">
      <c r="A29820" s="336">
        <v>99107</v>
      </c>
      <c r="B29820" s="2" t="s">
        <v>295</v>
      </c>
      <c r="C29820" s="429">
        <v>6.0098250000000002</v>
      </c>
      <c r="D29820" s="429">
        <v>1.006364</v>
      </c>
      <c r="E29820" s="429">
        <v>5.0034609999999997</v>
      </c>
      <c r="F29820" s="429">
        <v>9.4528820000000024</v>
      </c>
    </row>
    <row r="29821" spans="1:6" x14ac:dyDescent="0.3">
      <c r="A29821" s="336">
        <v>99109</v>
      </c>
      <c r="B29821" s="2" t="s">
        <v>295</v>
      </c>
      <c r="C29821" s="429">
        <v>7.0009389999999998</v>
      </c>
      <c r="D29821" s="429">
        <v>0.74213099999999999</v>
      </c>
      <c r="E29821" s="429">
        <v>6.2588080000000001</v>
      </c>
      <c r="F29821" s="429">
        <v>17.516269999999992</v>
      </c>
    </row>
    <row r="29822" spans="1:6" x14ac:dyDescent="0.3">
      <c r="A29822" s="336">
        <v>99110</v>
      </c>
      <c r="B29822" s="2" t="s">
        <v>295</v>
      </c>
      <c r="C29822" s="429">
        <v>7.5267340000000003</v>
      </c>
      <c r="D29822" s="429">
        <v>0.57164899999999996</v>
      </c>
      <c r="E29822" s="429">
        <v>6.9550850000000004</v>
      </c>
      <c r="F29822" s="429">
        <v>21.996102</v>
      </c>
    </row>
    <row r="29823" spans="1:6" x14ac:dyDescent="0.3">
      <c r="A29823" s="336">
        <v>99111</v>
      </c>
      <c r="B29823" s="2" t="s">
        <v>295</v>
      </c>
      <c r="C29823" s="429">
        <v>8.2158460000000009</v>
      </c>
      <c r="D29823" s="429">
        <v>0.42163299999999998</v>
      </c>
      <c r="E29823" s="429">
        <v>7.7942130000000009</v>
      </c>
      <c r="F29823" s="429">
        <v>26.349626000000015</v>
      </c>
    </row>
    <row r="29824" spans="1:6" x14ac:dyDescent="0.3">
      <c r="A29824" s="336">
        <v>99113</v>
      </c>
      <c r="B29824" s="2" t="s">
        <v>295</v>
      </c>
      <c r="C29824" s="429">
        <v>8.3079160000000005</v>
      </c>
      <c r="D29824" s="429">
        <v>0.48800500000000002</v>
      </c>
      <c r="E29824" s="429">
        <v>7.8199110000000003</v>
      </c>
      <c r="F29824" s="429">
        <v>26.311924000000001</v>
      </c>
    </row>
    <row r="29825" spans="1:6" x14ac:dyDescent="0.3">
      <c r="A29825" s="336">
        <v>99114</v>
      </c>
      <c r="B29825" s="2" t="s">
        <v>295</v>
      </c>
      <c r="C29825" s="429">
        <v>6.5201149999999997</v>
      </c>
      <c r="D29825" s="429">
        <v>0.98887999999999998</v>
      </c>
      <c r="E29825" s="429">
        <v>5.5312349999999997</v>
      </c>
      <c r="F29825" s="429">
        <v>11.351731999999995</v>
      </c>
    </row>
    <row r="29826" spans="1:6" x14ac:dyDescent="0.3">
      <c r="A29826" s="336">
        <v>99115</v>
      </c>
      <c r="B29826" s="2" t="s">
        <v>295</v>
      </c>
      <c r="C29826" s="429">
        <v>7.8598679999999996</v>
      </c>
      <c r="D29826" s="429">
        <v>0.16877700000000001</v>
      </c>
      <c r="E29826" s="429">
        <v>7.6910909999999992</v>
      </c>
      <c r="F29826" s="429">
        <v>34.915655000000001</v>
      </c>
    </row>
    <row r="29827" spans="1:6" x14ac:dyDescent="0.3">
      <c r="A29827" s="336">
        <v>99116</v>
      </c>
      <c r="B29827" s="2" t="s">
        <v>295</v>
      </c>
      <c r="C29827" s="429">
        <v>6.6984940000000002</v>
      </c>
      <c r="D29827" s="429">
        <v>0.46277699999999999</v>
      </c>
      <c r="E29827" s="429">
        <v>6.2357170000000002</v>
      </c>
      <c r="F29827" s="429">
        <v>24.241635000000006</v>
      </c>
    </row>
    <row r="29828" spans="1:6" x14ac:dyDescent="0.3">
      <c r="A29828" s="336">
        <v>99117</v>
      </c>
      <c r="B29828" s="2" t="s">
        <v>295</v>
      </c>
      <c r="C29828" s="429">
        <v>7.433859</v>
      </c>
      <c r="D29828" s="429">
        <v>0.42108800000000002</v>
      </c>
      <c r="E29828" s="429">
        <v>7.0127709999999999</v>
      </c>
      <c r="F29828" s="429">
        <v>28.438673999999999</v>
      </c>
    </row>
    <row r="29829" spans="1:6" x14ac:dyDescent="0.3">
      <c r="A29829" s="336">
        <v>99118</v>
      </c>
      <c r="B29829" s="2" t="s">
        <v>295</v>
      </c>
      <c r="C29829" s="429">
        <v>5.8684229999999999</v>
      </c>
      <c r="D29829" s="429">
        <v>0.98698300000000005</v>
      </c>
      <c r="E29829" s="429">
        <v>4.8814399999999996</v>
      </c>
      <c r="F29829" s="429">
        <v>11.126587000000001</v>
      </c>
    </row>
    <row r="29830" spans="1:6" x14ac:dyDescent="0.3">
      <c r="A29830" s="336">
        <v>99119</v>
      </c>
      <c r="B29830" s="2" t="s">
        <v>295</v>
      </c>
      <c r="C29830" s="429">
        <v>6.5530169999999996</v>
      </c>
      <c r="D29830" s="429">
        <v>1.0767850000000001</v>
      </c>
      <c r="E29830" s="429">
        <v>5.4762319999999995</v>
      </c>
      <c r="F29830" s="429">
        <v>7.1930870000000091</v>
      </c>
    </row>
    <row r="29831" spans="1:6" x14ac:dyDescent="0.3">
      <c r="A29831" s="336">
        <v>99121</v>
      </c>
      <c r="B29831" s="2" t="s">
        <v>295</v>
      </c>
      <c r="C29831" s="429">
        <v>5.7864449999999996</v>
      </c>
      <c r="D29831" s="429">
        <v>1.1363700000000001</v>
      </c>
      <c r="E29831" s="429">
        <v>4.6500749999999993</v>
      </c>
      <c r="F29831" s="429">
        <v>7.1853119999999926</v>
      </c>
    </row>
    <row r="29832" spans="1:6" x14ac:dyDescent="0.3">
      <c r="A29832" s="336">
        <v>99122</v>
      </c>
      <c r="B29832" s="2" t="s">
        <v>295</v>
      </c>
      <c r="C29832" s="429">
        <v>7.5600699999999996</v>
      </c>
      <c r="D29832" s="429">
        <v>0.42132999999999998</v>
      </c>
      <c r="E29832" s="429">
        <v>7.1387399999999994</v>
      </c>
      <c r="F29832" s="429">
        <v>28.042142999999996</v>
      </c>
    </row>
    <row r="29833" spans="1:6" x14ac:dyDescent="0.3">
      <c r="A29833" s="336">
        <v>99123</v>
      </c>
      <c r="B29833" s="2" t="s">
        <v>295</v>
      </c>
      <c r="C29833" s="429">
        <v>7.3346010000000001</v>
      </c>
      <c r="D29833" s="429">
        <v>0.3125</v>
      </c>
      <c r="E29833" s="429">
        <v>7.0221010000000001</v>
      </c>
      <c r="F29833" s="429">
        <v>29.733361000000009</v>
      </c>
    </row>
    <row r="29834" spans="1:6" x14ac:dyDescent="0.3">
      <c r="A29834" s="336">
        <v>99125</v>
      </c>
      <c r="B29834" s="2" t="s">
        <v>295</v>
      </c>
      <c r="C29834" s="429">
        <v>8.4516729999999995</v>
      </c>
      <c r="D29834" s="429">
        <v>0.32661299999999999</v>
      </c>
      <c r="E29834" s="429">
        <v>8.1250599999999995</v>
      </c>
      <c r="F29834" s="429">
        <v>31.211595999999997</v>
      </c>
    </row>
    <row r="29835" spans="1:6" x14ac:dyDescent="0.3">
      <c r="A29835" s="336">
        <v>99126</v>
      </c>
      <c r="B29835" s="2" t="s">
        <v>295</v>
      </c>
      <c r="C29835" s="429">
        <v>6.6188000000000002</v>
      </c>
      <c r="D29835" s="429">
        <v>0.85446900000000003</v>
      </c>
      <c r="E29835" s="429">
        <v>5.7643310000000003</v>
      </c>
      <c r="F29835" s="429">
        <v>16.014838000000001</v>
      </c>
    </row>
    <row r="29836" spans="1:6" x14ac:dyDescent="0.3">
      <c r="A29836" s="336">
        <v>99128</v>
      </c>
      <c r="B29836" s="2" t="s">
        <v>295</v>
      </c>
      <c r="C29836" s="429">
        <v>7.8017909999999997</v>
      </c>
      <c r="D29836" s="429">
        <v>0.57492399999999999</v>
      </c>
      <c r="E29836" s="429">
        <v>7.2268669999999995</v>
      </c>
      <c r="F29836" s="429">
        <v>19.614511</v>
      </c>
    </row>
    <row r="29837" spans="1:6" x14ac:dyDescent="0.3">
      <c r="A29837" s="336">
        <v>99129</v>
      </c>
      <c r="B29837" s="2" t="s">
        <v>295</v>
      </c>
      <c r="C29837" s="429">
        <v>7.3114350000000004</v>
      </c>
      <c r="D29837" s="429">
        <v>0.50624599999999997</v>
      </c>
      <c r="E29837" s="429">
        <v>6.8051890000000004</v>
      </c>
      <c r="F29837" s="429">
        <v>25.815967999999994</v>
      </c>
    </row>
    <row r="29838" spans="1:6" x14ac:dyDescent="0.3">
      <c r="A29838" s="336">
        <v>99130</v>
      </c>
      <c r="B29838" s="2" t="s">
        <v>295</v>
      </c>
      <c r="C29838" s="429">
        <v>7.8882260000000004</v>
      </c>
      <c r="D29838" s="429">
        <v>0.52774299999999996</v>
      </c>
      <c r="E29838" s="429">
        <v>7.3604830000000003</v>
      </c>
      <c r="F29838" s="429">
        <v>21.238377</v>
      </c>
    </row>
    <row r="29839" spans="1:6" x14ac:dyDescent="0.3">
      <c r="A29839" s="336">
        <v>99131</v>
      </c>
      <c r="B29839" s="2" t="s">
        <v>295</v>
      </c>
      <c r="C29839" s="429">
        <v>7.0529890000000002</v>
      </c>
      <c r="D29839" s="429">
        <v>0.61243300000000001</v>
      </c>
      <c r="E29839" s="429">
        <v>6.4405559999999999</v>
      </c>
      <c r="F29839" s="429">
        <v>22.431336000000002</v>
      </c>
    </row>
    <row r="29840" spans="1:6" x14ac:dyDescent="0.3">
      <c r="A29840" s="336">
        <v>99133</v>
      </c>
      <c r="B29840" s="2" t="s">
        <v>295</v>
      </c>
      <c r="C29840" s="429">
        <v>7.2479040000000001</v>
      </c>
      <c r="D29840" s="429">
        <v>0.36004399999999998</v>
      </c>
      <c r="E29840" s="429">
        <v>6.8878599999999999</v>
      </c>
      <c r="F29840" s="429">
        <v>28.632864999999988</v>
      </c>
    </row>
    <row r="29841" spans="1:6" x14ac:dyDescent="0.3">
      <c r="A29841" s="336">
        <v>99134</v>
      </c>
      <c r="B29841" s="2" t="s">
        <v>295</v>
      </c>
      <c r="C29841" s="429">
        <v>7.7990959999999996</v>
      </c>
      <c r="D29841" s="429">
        <v>0.33728900000000001</v>
      </c>
      <c r="E29841" s="429">
        <v>7.4618069999999994</v>
      </c>
      <c r="F29841" s="429">
        <v>30.672289999999997</v>
      </c>
    </row>
    <row r="29842" spans="1:6" x14ac:dyDescent="0.3">
      <c r="A29842" s="336">
        <v>99135</v>
      </c>
      <c r="B29842" s="2" t="s">
        <v>295</v>
      </c>
      <c r="C29842" s="429">
        <v>7.5607240000000004</v>
      </c>
      <c r="D29842" s="429">
        <v>0.25134299999999998</v>
      </c>
      <c r="E29842" s="429">
        <v>7.3093810000000001</v>
      </c>
      <c r="F29842" s="429">
        <v>32.062343999999996</v>
      </c>
    </row>
    <row r="29843" spans="1:6" x14ac:dyDescent="0.3">
      <c r="A29843" s="336">
        <v>99136</v>
      </c>
      <c r="B29843" s="2" t="s">
        <v>295</v>
      </c>
      <c r="C29843" s="429">
        <v>8.8358059999999998</v>
      </c>
      <c r="D29843" s="429">
        <v>0.288609</v>
      </c>
      <c r="E29843" s="429">
        <v>8.5471970000000006</v>
      </c>
      <c r="F29843" s="429">
        <v>33.859796999999986</v>
      </c>
    </row>
    <row r="29844" spans="1:6" x14ac:dyDescent="0.3">
      <c r="A29844" s="336">
        <v>99137</v>
      </c>
      <c r="B29844" s="2" t="s">
        <v>295</v>
      </c>
      <c r="C29844" s="429">
        <v>7.1002710000000002</v>
      </c>
      <c r="D29844" s="429">
        <v>0.58826999999999996</v>
      </c>
      <c r="E29844" s="429">
        <v>6.5120010000000006</v>
      </c>
      <c r="F29844" s="429">
        <v>22.510744999999996</v>
      </c>
    </row>
    <row r="29845" spans="1:6" x14ac:dyDescent="0.3">
      <c r="A29845" s="336">
        <v>99138</v>
      </c>
      <c r="B29845" s="2" t="s">
        <v>295</v>
      </c>
      <c r="C29845" s="429">
        <v>6.6830090000000002</v>
      </c>
      <c r="D29845" s="429">
        <v>0.64394499999999999</v>
      </c>
      <c r="E29845" s="429">
        <v>6.0390639999999998</v>
      </c>
      <c r="F29845" s="429">
        <v>20.249956999999995</v>
      </c>
    </row>
    <row r="29846" spans="1:6" x14ac:dyDescent="0.3">
      <c r="A29846" s="336">
        <v>99139</v>
      </c>
      <c r="B29846" s="2" t="s">
        <v>295</v>
      </c>
      <c r="C29846" s="429">
        <v>6.1422910000000002</v>
      </c>
      <c r="D29846" s="429">
        <v>1.4602889999999999</v>
      </c>
      <c r="E29846" s="429">
        <v>4.6820020000000007</v>
      </c>
      <c r="F29846" s="429">
        <v>-0.80146900000000443</v>
      </c>
    </row>
    <row r="29847" spans="1:6" x14ac:dyDescent="0.3">
      <c r="A29847" s="336">
        <v>99140</v>
      </c>
      <c r="B29847" s="2" t="s">
        <v>295</v>
      </c>
      <c r="C29847" s="429">
        <v>7.0789049999999998</v>
      </c>
      <c r="D29847" s="429">
        <v>0.48839199999999999</v>
      </c>
      <c r="E29847" s="429">
        <v>6.5905129999999996</v>
      </c>
      <c r="F29847" s="429">
        <v>25.594339999999995</v>
      </c>
    </row>
    <row r="29848" spans="1:6" x14ac:dyDescent="0.3">
      <c r="A29848" s="336">
        <v>99141</v>
      </c>
      <c r="B29848" s="2" t="s">
        <v>295</v>
      </c>
      <c r="C29848" s="429">
        <v>6.4264919999999996</v>
      </c>
      <c r="D29848" s="429">
        <v>0.94477599999999995</v>
      </c>
      <c r="E29848" s="429">
        <v>5.4817159999999996</v>
      </c>
      <c r="F29848" s="429">
        <v>13.323330000000002</v>
      </c>
    </row>
    <row r="29849" spans="1:6" x14ac:dyDescent="0.3">
      <c r="A29849" s="336">
        <v>99143</v>
      </c>
      <c r="B29849" s="2" t="s">
        <v>295</v>
      </c>
      <c r="C29849" s="429">
        <v>8.7606769999999994</v>
      </c>
      <c r="D29849" s="429">
        <v>0.29943900000000001</v>
      </c>
      <c r="E29849" s="429">
        <v>8.4612379999999998</v>
      </c>
      <c r="F29849" s="429">
        <v>33.269421999999999</v>
      </c>
    </row>
    <row r="29850" spans="1:6" x14ac:dyDescent="0.3">
      <c r="A29850" s="336">
        <v>99147</v>
      </c>
      <c r="B29850" s="2" t="s">
        <v>295</v>
      </c>
      <c r="C29850" s="429">
        <v>7.4038870000000001</v>
      </c>
      <c r="D29850" s="429">
        <v>0.44309100000000001</v>
      </c>
      <c r="E29850" s="429">
        <v>6.9607960000000002</v>
      </c>
      <c r="F29850" s="429">
        <v>28.003405999999998</v>
      </c>
    </row>
    <row r="29851" spans="1:6" x14ac:dyDescent="0.3">
      <c r="A29851" s="336">
        <v>99148</v>
      </c>
      <c r="B29851" s="2" t="s">
        <v>295</v>
      </c>
      <c r="C29851" s="429">
        <v>7.283372</v>
      </c>
      <c r="D29851" s="429">
        <v>0.66237100000000004</v>
      </c>
      <c r="E29851" s="429">
        <v>6.6210009999999997</v>
      </c>
      <c r="F29851" s="429">
        <v>19.031852999999987</v>
      </c>
    </row>
    <row r="29852" spans="1:6" x14ac:dyDescent="0.3">
      <c r="A29852" s="336">
        <v>99150</v>
      </c>
      <c r="B29852" s="2" t="s">
        <v>295</v>
      </c>
      <c r="C29852" s="429">
        <v>6.0027270000000001</v>
      </c>
      <c r="D29852" s="429">
        <v>0.90724800000000005</v>
      </c>
      <c r="E29852" s="429">
        <v>5.0954790000000001</v>
      </c>
      <c r="F29852" s="429">
        <v>13.220870000000005</v>
      </c>
    </row>
    <row r="29853" spans="1:6" x14ac:dyDescent="0.3">
      <c r="A29853" s="336">
        <v>99153</v>
      </c>
      <c r="B29853" s="2" t="s">
        <v>295</v>
      </c>
      <c r="C29853" s="429">
        <v>5.743665</v>
      </c>
      <c r="D29853" s="429">
        <v>1.892755</v>
      </c>
      <c r="E29853" s="429">
        <v>3.8509099999999998</v>
      </c>
      <c r="F29853" s="429">
        <v>-8.2772729999999974</v>
      </c>
    </row>
    <row r="29854" spans="1:6" x14ac:dyDescent="0.3">
      <c r="A29854" s="336">
        <v>99156</v>
      </c>
      <c r="B29854" s="2" t="s">
        <v>295</v>
      </c>
      <c r="C29854" s="429">
        <v>7.0201349999999998</v>
      </c>
      <c r="D29854" s="429">
        <v>0.885409</v>
      </c>
      <c r="E29854" s="429">
        <v>6.1347259999999997</v>
      </c>
      <c r="F29854" s="429">
        <v>10.834196999999996</v>
      </c>
    </row>
    <row r="29855" spans="1:6" x14ac:dyDescent="0.3">
      <c r="A29855" s="336">
        <v>99157</v>
      </c>
      <c r="B29855" s="2" t="s">
        <v>295</v>
      </c>
      <c r="C29855" s="429">
        <v>6.2374780000000003</v>
      </c>
      <c r="D29855" s="429">
        <v>1.13063</v>
      </c>
      <c r="E29855" s="429">
        <v>5.1068480000000003</v>
      </c>
      <c r="F29855" s="429">
        <v>7.0484780000000029</v>
      </c>
    </row>
    <row r="29856" spans="1:6" x14ac:dyDescent="0.3">
      <c r="A29856" s="336">
        <v>99158</v>
      </c>
      <c r="B29856" s="2" t="s">
        <v>295</v>
      </c>
      <c r="C29856" s="429">
        <v>7.9085359999999998</v>
      </c>
      <c r="D29856" s="429">
        <v>0.51005999999999996</v>
      </c>
      <c r="E29856" s="429">
        <v>7.3984759999999996</v>
      </c>
      <c r="F29856" s="429">
        <v>21.897911999999998</v>
      </c>
    </row>
    <row r="29857" spans="1:6" x14ac:dyDescent="0.3">
      <c r="A29857" s="336">
        <v>99159</v>
      </c>
      <c r="B29857" s="2" t="s">
        <v>295</v>
      </c>
      <c r="C29857" s="429">
        <v>7.8680029999999999</v>
      </c>
      <c r="D29857" s="429">
        <v>0.235234</v>
      </c>
      <c r="E29857" s="429">
        <v>7.6327689999999997</v>
      </c>
      <c r="F29857" s="429">
        <v>33.782197999999994</v>
      </c>
    </row>
    <row r="29858" spans="1:6" x14ac:dyDescent="0.3">
      <c r="A29858" s="336">
        <v>99161</v>
      </c>
      <c r="B29858" s="2" t="s">
        <v>295</v>
      </c>
      <c r="C29858" s="429">
        <v>7.9066359999999998</v>
      </c>
      <c r="D29858" s="429">
        <v>0.53931099999999998</v>
      </c>
      <c r="E29858" s="429">
        <v>7.3673250000000001</v>
      </c>
      <c r="F29858" s="429">
        <v>21.10957299999999</v>
      </c>
    </row>
    <row r="29859" spans="1:6" x14ac:dyDescent="0.3">
      <c r="A29859" s="336">
        <v>99163</v>
      </c>
      <c r="B29859" s="2" t="s">
        <v>295</v>
      </c>
      <c r="C29859" s="429">
        <v>8.0651930000000007</v>
      </c>
      <c r="D29859" s="429">
        <v>0.50071100000000002</v>
      </c>
      <c r="E29859" s="429">
        <v>7.5644820000000008</v>
      </c>
      <c r="F29859" s="429">
        <v>23.569339000000003</v>
      </c>
    </row>
    <row r="29860" spans="1:6" x14ac:dyDescent="0.3">
      <c r="A29860" s="336">
        <v>99164</v>
      </c>
      <c r="B29860" s="2" t="s">
        <v>295</v>
      </c>
      <c r="C29860" s="429">
        <v>8.0018729999999998</v>
      </c>
      <c r="D29860" s="429">
        <v>0.52055300000000004</v>
      </c>
      <c r="E29860" s="429">
        <v>7.4813200000000002</v>
      </c>
      <c r="F29860" s="429">
        <v>22.64124</v>
      </c>
    </row>
    <row r="29861" spans="1:6" x14ac:dyDescent="0.3">
      <c r="A29861" s="336">
        <v>99166</v>
      </c>
      <c r="B29861" s="2" t="s">
        <v>295</v>
      </c>
      <c r="C29861" s="429">
        <v>6.0436420000000002</v>
      </c>
      <c r="D29861" s="429">
        <v>0.83818899999999996</v>
      </c>
      <c r="E29861" s="429">
        <v>5.2054530000000003</v>
      </c>
      <c r="F29861" s="429">
        <v>13.984412999999996</v>
      </c>
    </row>
    <row r="29862" spans="1:6" x14ac:dyDescent="0.3">
      <c r="A29862" s="336">
        <v>99167</v>
      </c>
      <c r="B29862" s="2" t="s">
        <v>295</v>
      </c>
      <c r="C29862" s="429">
        <v>6.8812309999999997</v>
      </c>
      <c r="D29862" s="429">
        <v>0.67918400000000001</v>
      </c>
      <c r="E29862" s="429">
        <v>6.2020469999999994</v>
      </c>
      <c r="F29862" s="429">
        <v>20.573931000000009</v>
      </c>
    </row>
    <row r="29863" spans="1:6" x14ac:dyDescent="0.3">
      <c r="A29863" s="336">
        <v>99169</v>
      </c>
      <c r="B29863" s="2" t="s">
        <v>295</v>
      </c>
      <c r="C29863" s="429">
        <v>8.1769110000000005</v>
      </c>
      <c r="D29863" s="429">
        <v>0.23724400000000001</v>
      </c>
      <c r="E29863" s="429">
        <v>7.939667</v>
      </c>
      <c r="F29863" s="429">
        <v>33.981644999999993</v>
      </c>
    </row>
    <row r="29864" spans="1:6" x14ac:dyDescent="0.3">
      <c r="A29864" s="336">
        <v>99170</v>
      </c>
      <c r="B29864" s="2" t="s">
        <v>295</v>
      </c>
      <c r="C29864" s="429">
        <v>7.982253</v>
      </c>
      <c r="D29864" s="429">
        <v>0.46916400000000003</v>
      </c>
      <c r="E29864" s="429">
        <v>7.5130889999999999</v>
      </c>
      <c r="F29864" s="429">
        <v>23.968551000000005</v>
      </c>
    </row>
    <row r="29865" spans="1:6" x14ac:dyDescent="0.3">
      <c r="A29865" s="336">
        <v>99171</v>
      </c>
      <c r="B29865" s="2" t="s">
        <v>295</v>
      </c>
      <c r="C29865" s="429">
        <v>8.1663160000000001</v>
      </c>
      <c r="D29865" s="429">
        <v>0.38430500000000001</v>
      </c>
      <c r="E29865" s="429">
        <v>7.7820109999999998</v>
      </c>
      <c r="F29865" s="429">
        <v>27.620818000000007</v>
      </c>
    </row>
    <row r="29866" spans="1:6" x14ac:dyDescent="0.3">
      <c r="A29866" s="336">
        <v>99173</v>
      </c>
      <c r="B29866" s="2" t="s">
        <v>295</v>
      </c>
      <c r="C29866" s="429">
        <v>7.3921950000000001</v>
      </c>
      <c r="D29866" s="429">
        <v>0.52667200000000003</v>
      </c>
      <c r="E29866" s="429">
        <v>6.8655229999999996</v>
      </c>
      <c r="F29866" s="429">
        <v>24.046970000000005</v>
      </c>
    </row>
    <row r="29867" spans="1:6" x14ac:dyDescent="0.3">
      <c r="A29867" s="336">
        <v>99176</v>
      </c>
      <c r="B29867" s="2" t="s">
        <v>295</v>
      </c>
      <c r="C29867" s="429">
        <v>7.9842709999999997</v>
      </c>
      <c r="D29867" s="429">
        <v>0.465756</v>
      </c>
      <c r="E29867" s="429">
        <v>7.5185149999999998</v>
      </c>
      <c r="F29867" s="429">
        <v>23.638285999999994</v>
      </c>
    </row>
    <row r="29868" spans="1:6" x14ac:dyDescent="0.3">
      <c r="A29868" s="336">
        <v>99179</v>
      </c>
      <c r="B29868" s="2" t="s">
        <v>295</v>
      </c>
      <c r="C29868" s="429">
        <v>8.654223</v>
      </c>
      <c r="D29868" s="429">
        <v>0.51400800000000002</v>
      </c>
      <c r="E29868" s="429">
        <v>8.1402149999999995</v>
      </c>
      <c r="F29868" s="429">
        <v>29.134704999999997</v>
      </c>
    </row>
    <row r="29869" spans="1:6" x14ac:dyDescent="0.3">
      <c r="A29869" s="336">
        <v>99180</v>
      </c>
      <c r="B29869" s="2" t="s">
        <v>295</v>
      </c>
      <c r="C29869" s="429">
        <v>6.8317829999999997</v>
      </c>
      <c r="D29869" s="429">
        <v>0.91567900000000002</v>
      </c>
      <c r="E29869" s="429">
        <v>5.9161039999999998</v>
      </c>
      <c r="F29869" s="429">
        <v>10.627756000000012</v>
      </c>
    </row>
    <row r="29870" spans="1:6" x14ac:dyDescent="0.3">
      <c r="A29870" s="336">
        <v>99181</v>
      </c>
      <c r="B29870" s="2" t="s">
        <v>295</v>
      </c>
      <c r="C29870" s="429">
        <v>7.303388</v>
      </c>
      <c r="D29870" s="429">
        <v>0.58730400000000005</v>
      </c>
      <c r="E29870" s="429">
        <v>6.7160840000000004</v>
      </c>
      <c r="F29870" s="429">
        <v>22.346565000000005</v>
      </c>
    </row>
    <row r="29871" spans="1:6" x14ac:dyDescent="0.3">
      <c r="A29871" s="336">
        <v>99185</v>
      </c>
      <c r="B29871" s="2" t="s">
        <v>295</v>
      </c>
      <c r="C29871" s="429">
        <v>7.5136089999999998</v>
      </c>
      <c r="D29871" s="429">
        <v>0.37045600000000001</v>
      </c>
      <c r="E29871" s="429">
        <v>7.1431529999999999</v>
      </c>
      <c r="F29871" s="429">
        <v>29.776129000000005</v>
      </c>
    </row>
    <row r="29872" spans="1:6" x14ac:dyDescent="0.3">
      <c r="A29872" s="336">
        <v>99201</v>
      </c>
      <c r="B29872" s="2" t="s">
        <v>295</v>
      </c>
      <c r="C29872" s="429">
        <v>7.9838740000000001</v>
      </c>
      <c r="D29872" s="429">
        <v>0.491726</v>
      </c>
      <c r="E29872" s="429">
        <v>7.4921480000000003</v>
      </c>
      <c r="F29872" s="429">
        <v>25.428412000000002</v>
      </c>
    </row>
    <row r="29873" spans="1:6" x14ac:dyDescent="0.3">
      <c r="A29873" s="336">
        <v>99202</v>
      </c>
      <c r="B29873" s="2" t="s">
        <v>295</v>
      </c>
      <c r="C29873" s="429">
        <v>7.9654829999999999</v>
      </c>
      <c r="D29873" s="429">
        <v>0.51588900000000004</v>
      </c>
      <c r="E29873" s="429">
        <v>7.4495939999999994</v>
      </c>
      <c r="F29873" s="429">
        <v>24.541253999999991</v>
      </c>
    </row>
    <row r="29874" spans="1:6" x14ac:dyDescent="0.3">
      <c r="A29874" s="336">
        <v>99203</v>
      </c>
      <c r="B29874" s="2" t="s">
        <v>295</v>
      </c>
      <c r="C29874" s="429">
        <v>7.9902150000000001</v>
      </c>
      <c r="D29874" s="429">
        <v>0.50249699999999997</v>
      </c>
      <c r="E29874" s="429">
        <v>7.4877180000000001</v>
      </c>
      <c r="F29874" s="429">
        <v>25.046633000000007</v>
      </c>
    </row>
    <row r="29875" spans="1:6" x14ac:dyDescent="0.3">
      <c r="A29875" s="336">
        <v>99204</v>
      </c>
      <c r="B29875" s="2" t="s">
        <v>295</v>
      </c>
      <c r="C29875" s="429">
        <v>7.990278</v>
      </c>
      <c r="D29875" s="429">
        <v>0.49349399999999999</v>
      </c>
      <c r="E29875" s="429">
        <v>7.4967839999999999</v>
      </c>
      <c r="F29875" s="429">
        <v>25.381720999999999</v>
      </c>
    </row>
    <row r="29876" spans="1:6" x14ac:dyDescent="0.3">
      <c r="A29876" s="336">
        <v>99205</v>
      </c>
      <c r="B29876" s="2" t="s">
        <v>295</v>
      </c>
      <c r="C29876" s="429">
        <v>7.97201</v>
      </c>
      <c r="D29876" s="429">
        <v>0.48850700000000002</v>
      </c>
      <c r="E29876" s="429">
        <v>7.4835029999999998</v>
      </c>
      <c r="F29876" s="429">
        <v>25.535739999999997</v>
      </c>
    </row>
    <row r="29877" spans="1:6" x14ac:dyDescent="0.3">
      <c r="A29877" s="336">
        <v>99206</v>
      </c>
      <c r="B29877" s="2" t="s">
        <v>295</v>
      </c>
      <c r="C29877" s="429">
        <v>7.865761</v>
      </c>
      <c r="D29877" s="429">
        <v>0.57008700000000001</v>
      </c>
      <c r="E29877" s="429">
        <v>7.295674</v>
      </c>
      <c r="F29877" s="429">
        <v>21.795597000000008</v>
      </c>
    </row>
    <row r="29878" spans="1:6" x14ac:dyDescent="0.3">
      <c r="A29878" s="336">
        <v>99207</v>
      </c>
      <c r="B29878" s="2" t="s">
        <v>295</v>
      </c>
      <c r="C29878" s="429">
        <v>7.9618310000000001</v>
      </c>
      <c r="D29878" s="429">
        <v>0.51449800000000001</v>
      </c>
      <c r="E29878" s="429">
        <v>7.4473330000000004</v>
      </c>
      <c r="F29878" s="429">
        <v>24.712759999999996</v>
      </c>
    </row>
    <row r="29879" spans="1:6" x14ac:dyDescent="0.3">
      <c r="A29879" s="336">
        <v>99208</v>
      </c>
      <c r="B29879" s="2" t="s">
        <v>295</v>
      </c>
      <c r="C29879" s="429">
        <v>7.9099380000000004</v>
      </c>
      <c r="D29879" s="429">
        <v>0.50269799999999998</v>
      </c>
      <c r="E29879" s="429">
        <v>7.4072400000000007</v>
      </c>
      <c r="F29879" s="429">
        <v>25.019481999999993</v>
      </c>
    </row>
    <row r="29880" spans="1:6" x14ac:dyDescent="0.3">
      <c r="A29880" s="336">
        <v>99212</v>
      </c>
      <c r="B29880" s="2" t="s">
        <v>295</v>
      </c>
      <c r="C29880" s="429">
        <v>7.9125909999999999</v>
      </c>
      <c r="D29880" s="429">
        <v>0.548211</v>
      </c>
      <c r="E29880" s="429">
        <v>7.3643799999999997</v>
      </c>
      <c r="F29880" s="429">
        <v>23.007389</v>
      </c>
    </row>
    <row r="29881" spans="1:6" x14ac:dyDescent="0.3">
      <c r="A29881" s="336">
        <v>99216</v>
      </c>
      <c r="B29881" s="2" t="s">
        <v>295</v>
      </c>
      <c r="C29881" s="429">
        <v>7.8072039999999996</v>
      </c>
      <c r="D29881" s="429">
        <v>0.59699500000000005</v>
      </c>
      <c r="E29881" s="429">
        <v>7.2102089999999999</v>
      </c>
      <c r="F29881" s="429">
        <v>20.693459999999995</v>
      </c>
    </row>
    <row r="29882" spans="1:6" x14ac:dyDescent="0.3">
      <c r="A29882" s="336">
        <v>99217</v>
      </c>
      <c r="B29882" s="2" t="s">
        <v>295</v>
      </c>
      <c r="C29882" s="429">
        <v>7.8380390000000002</v>
      </c>
      <c r="D29882" s="429">
        <v>0.58292299999999997</v>
      </c>
      <c r="E29882" s="429">
        <v>7.2551160000000001</v>
      </c>
      <c r="F29882" s="429">
        <v>21.606974999999991</v>
      </c>
    </row>
    <row r="29883" spans="1:6" x14ac:dyDescent="0.3">
      <c r="A29883" s="336">
        <v>99218</v>
      </c>
      <c r="B29883" s="2" t="s">
        <v>295</v>
      </c>
      <c r="C29883" s="429">
        <v>7.9368470000000002</v>
      </c>
      <c r="D29883" s="429">
        <v>0.51387000000000005</v>
      </c>
      <c r="E29883" s="429">
        <v>7.4229770000000004</v>
      </c>
      <c r="F29883" s="429">
        <v>24.870433999999999</v>
      </c>
    </row>
    <row r="29884" spans="1:6" x14ac:dyDescent="0.3">
      <c r="A29884" s="336">
        <v>99223</v>
      </c>
      <c r="B29884" s="2" t="s">
        <v>295</v>
      </c>
      <c r="C29884" s="429">
        <v>7.9469000000000003</v>
      </c>
      <c r="D29884" s="429">
        <v>0.52708600000000005</v>
      </c>
      <c r="E29884" s="429">
        <v>7.4198140000000006</v>
      </c>
      <c r="F29884" s="429">
        <v>23.733676999999993</v>
      </c>
    </row>
    <row r="29885" spans="1:6" x14ac:dyDescent="0.3">
      <c r="A29885" s="336">
        <v>99224</v>
      </c>
      <c r="B29885" s="2" t="s">
        <v>295</v>
      </c>
      <c r="C29885" s="429">
        <v>7.9496440000000002</v>
      </c>
      <c r="D29885" s="429">
        <v>0.452096</v>
      </c>
      <c r="E29885" s="429">
        <v>7.4975480000000001</v>
      </c>
      <c r="F29885" s="429">
        <v>26.019747000000002</v>
      </c>
    </row>
    <row r="29886" spans="1:6" x14ac:dyDescent="0.3">
      <c r="A29886" s="336">
        <v>99251</v>
      </c>
      <c r="B29886" s="2" t="s">
        <v>295</v>
      </c>
      <c r="C29886" s="429">
        <v>7.9521369999999996</v>
      </c>
      <c r="D29886" s="429">
        <v>0.50666900000000004</v>
      </c>
      <c r="E29886" s="429">
        <v>7.445468</v>
      </c>
      <c r="F29886" s="429">
        <v>25.208280999999989</v>
      </c>
    </row>
    <row r="29887" spans="1:6" x14ac:dyDescent="0.3">
      <c r="A29887" s="336">
        <v>99301</v>
      </c>
      <c r="B29887" s="2" t="s">
        <v>295</v>
      </c>
      <c r="C29887" s="429">
        <v>9.0303599999999999</v>
      </c>
      <c r="D29887" s="429">
        <v>0.15890699999999999</v>
      </c>
      <c r="E29887" s="429">
        <v>8.8714530000000007</v>
      </c>
      <c r="F29887" s="429">
        <v>40.666058999999997</v>
      </c>
    </row>
    <row r="29888" spans="1:6" x14ac:dyDescent="0.3">
      <c r="A29888" s="336">
        <v>99320</v>
      </c>
      <c r="B29888" s="2" t="s">
        <v>295</v>
      </c>
      <c r="C29888" s="429">
        <v>8.7863910000000001</v>
      </c>
      <c r="D29888" s="429">
        <v>0.1123</v>
      </c>
      <c r="E29888" s="429">
        <v>8.6740910000000007</v>
      </c>
      <c r="F29888" s="429">
        <v>41.960607999999993</v>
      </c>
    </row>
    <row r="29889" spans="1:6" x14ac:dyDescent="0.3">
      <c r="A29889" s="336">
        <v>99321</v>
      </c>
      <c r="B29889" s="2" t="s">
        <v>295</v>
      </c>
      <c r="C29889" s="429">
        <v>8.3564030000000002</v>
      </c>
      <c r="D29889" s="429">
        <v>8.6237999999999995E-2</v>
      </c>
      <c r="E29889" s="429">
        <v>8.2701650000000004</v>
      </c>
      <c r="F29889" s="429">
        <v>41.889558000000008</v>
      </c>
    </row>
    <row r="29890" spans="1:6" x14ac:dyDescent="0.3">
      <c r="A29890" s="336">
        <v>99322</v>
      </c>
      <c r="B29890" s="2" t="s">
        <v>295</v>
      </c>
      <c r="C29890" s="429">
        <v>8.0956849999999996</v>
      </c>
      <c r="D29890" s="429">
        <v>0.13844699999999999</v>
      </c>
      <c r="E29890" s="429">
        <v>7.9572379999999994</v>
      </c>
      <c r="F29890" s="429">
        <v>36.249358000000001</v>
      </c>
    </row>
    <row r="29891" spans="1:6" x14ac:dyDescent="0.3">
      <c r="A29891" s="336">
        <v>99323</v>
      </c>
      <c r="B29891" s="2" t="s">
        <v>295</v>
      </c>
      <c r="C29891" s="429">
        <v>9.2992629999999998</v>
      </c>
      <c r="D29891" s="429">
        <v>0.15880900000000001</v>
      </c>
      <c r="E29891" s="429">
        <v>9.1404540000000001</v>
      </c>
      <c r="F29891" s="429">
        <v>42.606999000000002</v>
      </c>
    </row>
    <row r="29892" spans="1:6" x14ac:dyDescent="0.3">
      <c r="A29892" s="336">
        <v>99324</v>
      </c>
      <c r="B29892" s="2" t="s">
        <v>295</v>
      </c>
      <c r="C29892" s="429">
        <v>9.3759499999999996</v>
      </c>
      <c r="D29892" s="429">
        <v>0.30686600000000003</v>
      </c>
      <c r="E29892" s="429">
        <v>9.0690840000000001</v>
      </c>
      <c r="F29892" s="429">
        <v>35.502724999999998</v>
      </c>
    </row>
    <row r="29893" spans="1:6" x14ac:dyDescent="0.3">
      <c r="A29893" s="336">
        <v>99326</v>
      </c>
      <c r="B29893" s="2" t="s">
        <v>295</v>
      </c>
      <c r="C29893" s="429">
        <v>8.7230640000000008</v>
      </c>
      <c r="D29893" s="429">
        <v>0.15113099999999999</v>
      </c>
      <c r="E29893" s="429">
        <v>8.5719330000000014</v>
      </c>
      <c r="F29893" s="429">
        <v>38.869415000000004</v>
      </c>
    </row>
    <row r="29894" spans="1:6" x14ac:dyDescent="0.3">
      <c r="A29894" s="336">
        <v>99328</v>
      </c>
      <c r="B29894" s="2" t="s">
        <v>295</v>
      </c>
      <c r="C29894" s="429">
        <v>8.157057</v>
      </c>
      <c r="D29894" s="429">
        <v>0.41167599999999999</v>
      </c>
      <c r="E29894" s="429">
        <v>7.7453810000000001</v>
      </c>
      <c r="F29894" s="429">
        <v>24.61741300000001</v>
      </c>
    </row>
    <row r="29895" spans="1:6" x14ac:dyDescent="0.3">
      <c r="A29895" s="336">
        <v>99330</v>
      </c>
      <c r="B29895" s="2" t="s">
        <v>295</v>
      </c>
      <c r="C29895" s="429">
        <v>9.0444139999999997</v>
      </c>
      <c r="D29895" s="429">
        <v>0.11733300000000001</v>
      </c>
      <c r="E29895" s="429">
        <v>8.9270809999999994</v>
      </c>
      <c r="F29895" s="429">
        <v>42.655096999999998</v>
      </c>
    </row>
    <row r="29896" spans="1:6" x14ac:dyDescent="0.3">
      <c r="A29896" s="336">
        <v>99336</v>
      </c>
      <c r="B29896" s="2" t="s">
        <v>295</v>
      </c>
      <c r="C29896" s="429">
        <v>9.1819749999999996</v>
      </c>
      <c r="D29896" s="429">
        <v>0.119022</v>
      </c>
      <c r="E29896" s="429">
        <v>9.0629530000000003</v>
      </c>
      <c r="F29896" s="429">
        <v>43.697624000000005</v>
      </c>
    </row>
    <row r="29897" spans="1:6" x14ac:dyDescent="0.3">
      <c r="A29897" s="336">
        <v>99337</v>
      </c>
      <c r="B29897" s="2" t="s">
        <v>295</v>
      </c>
      <c r="C29897" s="429">
        <v>9.1420779999999997</v>
      </c>
      <c r="D29897" s="429">
        <v>0.14552699999999999</v>
      </c>
      <c r="E29897" s="429">
        <v>8.9965510000000002</v>
      </c>
      <c r="F29897" s="429">
        <v>41.852361999999999</v>
      </c>
    </row>
    <row r="29898" spans="1:6" x14ac:dyDescent="0.3">
      <c r="A29898" s="336">
        <v>99338</v>
      </c>
      <c r="B29898" s="2" t="s">
        <v>295</v>
      </c>
      <c r="C29898" s="429">
        <v>8.9413809999999998</v>
      </c>
      <c r="D29898" s="429">
        <v>0.130907</v>
      </c>
      <c r="E29898" s="429">
        <v>8.8104739999999993</v>
      </c>
      <c r="F29898" s="429">
        <v>41.49023900000001</v>
      </c>
    </row>
    <row r="29899" spans="1:6" x14ac:dyDescent="0.3">
      <c r="A29899" s="336">
        <v>99341</v>
      </c>
      <c r="B29899" s="2" t="s">
        <v>295</v>
      </c>
      <c r="C29899" s="429">
        <v>8.3798130000000004</v>
      </c>
      <c r="D29899" s="429">
        <v>0.15376000000000001</v>
      </c>
      <c r="E29899" s="429">
        <v>8.2260530000000003</v>
      </c>
      <c r="F29899" s="429">
        <v>36.967386000000005</v>
      </c>
    </row>
    <row r="29900" spans="1:6" x14ac:dyDescent="0.3">
      <c r="A29900" s="336">
        <v>99343</v>
      </c>
      <c r="B29900" s="2" t="s">
        <v>295</v>
      </c>
      <c r="C29900" s="429">
        <v>8.9255429999999993</v>
      </c>
      <c r="D29900" s="429">
        <v>0.10792400000000001</v>
      </c>
      <c r="E29900" s="429">
        <v>8.8176189999999988</v>
      </c>
      <c r="F29900" s="429">
        <v>42.382426999999993</v>
      </c>
    </row>
    <row r="29901" spans="1:6" x14ac:dyDescent="0.3">
      <c r="A29901" s="336">
        <v>99344</v>
      </c>
      <c r="B29901" s="2" t="s">
        <v>295</v>
      </c>
      <c r="C29901" s="429">
        <v>8.6530480000000001</v>
      </c>
      <c r="D29901" s="429">
        <v>0.100384</v>
      </c>
      <c r="E29901" s="429">
        <v>8.552664</v>
      </c>
      <c r="F29901" s="429">
        <v>41.015635000000003</v>
      </c>
    </row>
    <row r="29902" spans="1:6" x14ac:dyDescent="0.3">
      <c r="A29902" s="336">
        <v>99347</v>
      </c>
      <c r="B29902" s="2" t="s">
        <v>295</v>
      </c>
      <c r="C29902" s="429">
        <v>8.2565069999999992</v>
      </c>
      <c r="D29902" s="429">
        <v>0.43766500000000003</v>
      </c>
      <c r="E29902" s="429">
        <v>7.8188419999999992</v>
      </c>
      <c r="F29902" s="429">
        <v>26.125510000000002</v>
      </c>
    </row>
    <row r="29903" spans="1:6" x14ac:dyDescent="0.3">
      <c r="A29903" s="336">
        <v>99348</v>
      </c>
      <c r="B29903" s="2" t="s">
        <v>295</v>
      </c>
      <c r="C29903" s="429">
        <v>9.0116580000000006</v>
      </c>
      <c r="D29903" s="429">
        <v>0.24274299999999999</v>
      </c>
      <c r="E29903" s="429">
        <v>8.7689149999999998</v>
      </c>
      <c r="F29903" s="429">
        <v>36.591175000000007</v>
      </c>
    </row>
    <row r="29904" spans="1:6" x14ac:dyDescent="0.3">
      <c r="A29904" s="336">
        <v>99349</v>
      </c>
      <c r="B29904" s="2" t="s">
        <v>295</v>
      </c>
      <c r="C29904" s="429">
        <v>8.554627</v>
      </c>
      <c r="D29904" s="429">
        <v>8.3399000000000001E-2</v>
      </c>
      <c r="E29904" s="429">
        <v>8.471228</v>
      </c>
      <c r="F29904" s="429">
        <v>42.434749000000011</v>
      </c>
    </row>
    <row r="29905" spans="1:6" x14ac:dyDescent="0.3">
      <c r="A29905" s="336">
        <v>99350</v>
      </c>
      <c r="B29905" s="2" t="s">
        <v>295</v>
      </c>
      <c r="C29905" s="429">
        <v>8.6125500000000006</v>
      </c>
      <c r="D29905" s="429">
        <v>0.11791600000000001</v>
      </c>
      <c r="E29905" s="429">
        <v>8.4946340000000014</v>
      </c>
      <c r="F29905" s="429">
        <v>41.037193999999992</v>
      </c>
    </row>
    <row r="29906" spans="1:6" x14ac:dyDescent="0.3">
      <c r="A29906" s="336">
        <v>99352</v>
      </c>
      <c r="B29906" s="2" t="s">
        <v>295</v>
      </c>
      <c r="C29906" s="429">
        <v>9.1002069999999993</v>
      </c>
      <c r="D29906" s="429">
        <v>0.109402</v>
      </c>
      <c r="E29906" s="429">
        <v>8.9908049999999999</v>
      </c>
      <c r="F29906" s="429">
        <v>43.668701000000006</v>
      </c>
    </row>
    <row r="29907" spans="1:6" x14ac:dyDescent="0.3">
      <c r="A29907" s="336">
        <v>99353</v>
      </c>
      <c r="B29907" s="2" t="s">
        <v>295</v>
      </c>
      <c r="C29907" s="429">
        <v>9.0135629999999995</v>
      </c>
      <c r="D29907" s="429">
        <v>0.10272299999999999</v>
      </c>
      <c r="E29907" s="429">
        <v>8.9108400000000003</v>
      </c>
      <c r="F29907" s="429">
        <v>43.575145999999997</v>
      </c>
    </row>
    <row r="29908" spans="1:6" x14ac:dyDescent="0.3">
      <c r="A29908" s="336">
        <v>99354</v>
      </c>
      <c r="B29908" s="2" t="s">
        <v>295</v>
      </c>
      <c r="C29908" s="429">
        <v>9.0911419999999996</v>
      </c>
      <c r="D29908" s="429">
        <v>9.8844000000000001E-2</v>
      </c>
      <c r="E29908" s="429">
        <v>8.9922979999999999</v>
      </c>
      <c r="F29908" s="429">
        <v>44.119897000000002</v>
      </c>
    </row>
    <row r="29909" spans="1:6" x14ac:dyDescent="0.3">
      <c r="A29909" s="336">
        <v>99356</v>
      </c>
      <c r="B29909" s="2" t="s">
        <v>295</v>
      </c>
      <c r="C29909" s="429">
        <v>7.7712130000000004</v>
      </c>
      <c r="D29909" s="429">
        <v>0.148866</v>
      </c>
      <c r="E29909" s="429">
        <v>7.6223470000000004</v>
      </c>
      <c r="F29909" s="429">
        <v>32.378106000000002</v>
      </c>
    </row>
    <row r="29910" spans="1:6" x14ac:dyDescent="0.3">
      <c r="A29910" s="336">
        <v>99357</v>
      </c>
      <c r="B29910" s="2" t="s">
        <v>295</v>
      </c>
      <c r="C29910" s="429">
        <v>8.4510290000000001</v>
      </c>
      <c r="D29910" s="429">
        <v>7.9876000000000003E-2</v>
      </c>
      <c r="E29910" s="429">
        <v>8.3711529999999996</v>
      </c>
      <c r="F29910" s="429">
        <v>41.838253999999999</v>
      </c>
    </row>
    <row r="29911" spans="1:6" x14ac:dyDescent="0.3">
      <c r="A29911" s="336">
        <v>99360</v>
      </c>
      <c r="B29911" s="2" t="s">
        <v>295</v>
      </c>
      <c r="C29911" s="429">
        <v>9.354419</v>
      </c>
      <c r="D29911" s="429">
        <v>0.20916100000000001</v>
      </c>
      <c r="E29911" s="429">
        <v>9.1452580000000001</v>
      </c>
      <c r="F29911" s="429">
        <v>40.401359999999997</v>
      </c>
    </row>
    <row r="29912" spans="1:6" x14ac:dyDescent="0.3">
      <c r="A29912" s="336">
        <v>99361</v>
      </c>
      <c r="B29912" s="2" t="s">
        <v>295</v>
      </c>
      <c r="C29912" s="429">
        <v>8.7846729999999997</v>
      </c>
      <c r="D29912" s="429">
        <v>0.34312399999999998</v>
      </c>
      <c r="E29912" s="429">
        <v>8.4415490000000002</v>
      </c>
      <c r="F29912" s="429">
        <v>30.452469999999995</v>
      </c>
    </row>
    <row r="29913" spans="1:6" x14ac:dyDescent="0.3">
      <c r="A29913" s="336">
        <v>99362</v>
      </c>
      <c r="B29913" s="2" t="s">
        <v>295</v>
      </c>
      <c r="C29913" s="429">
        <v>9.1622610000000009</v>
      </c>
      <c r="D29913" s="429">
        <v>0.32093899999999997</v>
      </c>
      <c r="E29913" s="429">
        <v>8.8413220000000017</v>
      </c>
      <c r="F29913" s="429">
        <v>33.873605000000012</v>
      </c>
    </row>
    <row r="29914" spans="1:6" x14ac:dyDescent="0.3">
      <c r="A29914" s="336">
        <v>99371</v>
      </c>
      <c r="B29914" s="2" t="s">
        <v>295</v>
      </c>
      <c r="C29914" s="429">
        <v>8.5600190000000005</v>
      </c>
      <c r="D29914" s="429">
        <v>0.24524000000000001</v>
      </c>
      <c r="E29914" s="429">
        <v>8.3147789999999997</v>
      </c>
      <c r="F29914" s="429">
        <v>34.59037099999999</v>
      </c>
    </row>
    <row r="29915" spans="1:6" x14ac:dyDescent="0.3">
      <c r="A29915" s="336">
        <v>99401</v>
      </c>
      <c r="B29915" s="2" t="s">
        <v>295</v>
      </c>
      <c r="C29915" s="429">
        <v>8.3421380000000003</v>
      </c>
      <c r="D29915" s="429">
        <v>0.58109500000000003</v>
      </c>
      <c r="E29915" s="429">
        <v>7.7610429999999999</v>
      </c>
      <c r="F29915" s="429">
        <v>25.792342999999992</v>
      </c>
    </row>
    <row r="29916" spans="1:6" x14ac:dyDescent="0.3">
      <c r="A29916" s="336">
        <v>99402</v>
      </c>
      <c r="B29916" s="2" t="s">
        <v>295</v>
      </c>
      <c r="C29916" s="429">
        <v>8.4839990000000007</v>
      </c>
      <c r="D29916" s="429">
        <v>0.558778</v>
      </c>
      <c r="E29916" s="429">
        <v>7.9252210000000005</v>
      </c>
      <c r="F29916" s="429">
        <v>27.412725000000005</v>
      </c>
    </row>
    <row r="29917" spans="1:6" x14ac:dyDescent="0.3">
      <c r="A29917" s="336">
        <v>99403</v>
      </c>
      <c r="B29917" s="2" t="s">
        <v>295</v>
      </c>
      <c r="C29917" s="429">
        <v>8.1949579999999997</v>
      </c>
      <c r="D29917" s="429">
        <v>0.53294399999999997</v>
      </c>
      <c r="E29917" s="429">
        <v>7.6620140000000001</v>
      </c>
      <c r="F29917" s="429">
        <v>24.954969999999996</v>
      </c>
    </row>
    <row r="29918" spans="1:6" x14ac:dyDescent="0.3">
      <c r="A29918" s="336">
        <v>99501</v>
      </c>
      <c r="B29918" s="2" t="s">
        <v>293</v>
      </c>
      <c r="C29918" s="429">
        <v>4.092365</v>
      </c>
      <c r="D29918" s="429">
        <v>1.0327930000000001</v>
      </c>
      <c r="E29918" s="429">
        <v>3.0595720000000002</v>
      </c>
      <c r="F29918" s="429">
        <v>4.7459500000000041</v>
      </c>
    </row>
    <row r="29919" spans="1:6" x14ac:dyDescent="0.3">
      <c r="A29919" s="336">
        <v>99502</v>
      </c>
      <c r="B29919" s="2" t="s">
        <v>293</v>
      </c>
      <c r="C29919" s="429">
        <v>4.1041910000000001</v>
      </c>
      <c r="D29919" s="429">
        <v>1.0398369999999999</v>
      </c>
      <c r="E29919" s="429">
        <v>3.0643540000000002</v>
      </c>
      <c r="F29919" s="429">
        <v>3.9285329999999981</v>
      </c>
    </row>
    <row r="29920" spans="1:6" x14ac:dyDescent="0.3">
      <c r="A29920" s="336">
        <v>99503</v>
      </c>
      <c r="B29920" s="2" t="s">
        <v>293</v>
      </c>
      <c r="C29920" s="429">
        <v>4.0926299999999998</v>
      </c>
      <c r="D29920" s="429">
        <v>1.0344720000000001</v>
      </c>
      <c r="E29920" s="429">
        <v>3.0581579999999997</v>
      </c>
      <c r="F29920" s="429">
        <v>4.245628</v>
      </c>
    </row>
    <row r="29921" spans="1:6" x14ac:dyDescent="0.3">
      <c r="A29921" s="336">
        <v>99504</v>
      </c>
      <c r="B29921" s="2" t="s">
        <v>293</v>
      </c>
      <c r="C29921" s="429">
        <v>3.9858340000000001</v>
      </c>
      <c r="D29921" s="429">
        <v>1.1187020000000001</v>
      </c>
      <c r="E29921" s="429">
        <v>2.8671319999999998</v>
      </c>
      <c r="F29921" s="429">
        <v>2.9096380000000046</v>
      </c>
    </row>
    <row r="29922" spans="1:6" x14ac:dyDescent="0.3">
      <c r="A29922" s="336">
        <v>99505</v>
      </c>
      <c r="B29922" s="2" t="s">
        <v>293</v>
      </c>
      <c r="C29922" s="429">
        <v>3.9080599999999999</v>
      </c>
      <c r="D29922" s="429">
        <v>1.236728</v>
      </c>
      <c r="E29922" s="429">
        <v>2.6713319999999996</v>
      </c>
      <c r="F29922" s="429">
        <v>1.7838199999999986</v>
      </c>
    </row>
    <row r="29923" spans="1:6" x14ac:dyDescent="0.3">
      <c r="A29923" s="336">
        <v>99506</v>
      </c>
      <c r="B29923" s="2" t="s">
        <v>293</v>
      </c>
      <c r="C29923" s="429">
        <v>4.0937150000000004</v>
      </c>
      <c r="D29923" s="429">
        <v>1.044932</v>
      </c>
      <c r="E29923" s="429">
        <v>3.0487830000000002</v>
      </c>
      <c r="F29923" s="429">
        <v>5.2469559999999955</v>
      </c>
    </row>
    <row r="29924" spans="1:6" x14ac:dyDescent="0.3">
      <c r="A29924" s="336">
        <v>99507</v>
      </c>
      <c r="B29924" s="2" t="s">
        <v>293</v>
      </c>
      <c r="C29924" s="429">
        <v>3.9419529999999998</v>
      </c>
      <c r="D29924" s="429">
        <v>1.1488670000000001</v>
      </c>
      <c r="E29924" s="429">
        <v>2.7930859999999997</v>
      </c>
      <c r="F29924" s="429">
        <v>1.4771369999999955</v>
      </c>
    </row>
    <row r="29925" spans="1:6" x14ac:dyDescent="0.3">
      <c r="A29925" s="336">
        <v>99508</v>
      </c>
      <c r="B29925" s="2" t="s">
        <v>293</v>
      </c>
      <c r="C29925" s="429">
        <v>4.0482170000000002</v>
      </c>
      <c r="D29925" s="429">
        <v>1.066778</v>
      </c>
      <c r="E29925" s="429">
        <v>2.981439</v>
      </c>
      <c r="F29925" s="429">
        <v>3.8745520000000013</v>
      </c>
    </row>
    <row r="29926" spans="1:6" x14ac:dyDescent="0.3">
      <c r="A29926" s="336">
        <v>99515</v>
      </c>
      <c r="B29926" s="2" t="s">
        <v>293</v>
      </c>
      <c r="C29926" s="429">
        <v>4.0547449999999996</v>
      </c>
      <c r="D29926" s="429">
        <v>1.0681099999999999</v>
      </c>
      <c r="E29926" s="429">
        <v>2.9866349999999997</v>
      </c>
      <c r="F29926" s="429">
        <v>2.2881990000000023</v>
      </c>
    </row>
    <row r="29927" spans="1:6" x14ac:dyDescent="0.3">
      <c r="A29927" s="336">
        <v>99516</v>
      </c>
      <c r="B29927" s="2" t="s">
        <v>293</v>
      </c>
      <c r="C29927" s="429">
        <v>3.6979609999999998</v>
      </c>
      <c r="D29927" s="429">
        <v>1.34758</v>
      </c>
      <c r="E29927" s="429">
        <v>2.3503809999999996</v>
      </c>
      <c r="F29927" s="429">
        <v>-3.4175000000000004</v>
      </c>
    </row>
    <row r="29928" spans="1:6" x14ac:dyDescent="0.3">
      <c r="A29928" s="336">
        <v>99517</v>
      </c>
      <c r="B29928" s="2" t="s">
        <v>293</v>
      </c>
      <c r="C29928" s="429">
        <v>4.122992</v>
      </c>
      <c r="D29928" s="429">
        <v>1.00732</v>
      </c>
      <c r="E29928" s="429">
        <v>3.115672</v>
      </c>
      <c r="F29928" s="429">
        <v>5.6387269999999976</v>
      </c>
    </row>
    <row r="29929" spans="1:6" x14ac:dyDescent="0.3">
      <c r="A29929" s="336">
        <v>99518</v>
      </c>
      <c r="B29929" s="2" t="s">
        <v>293</v>
      </c>
      <c r="C29929" s="429">
        <v>4.0747390000000001</v>
      </c>
      <c r="D29929" s="429">
        <v>1.049275</v>
      </c>
      <c r="E29929" s="429">
        <v>3.0254640000000004</v>
      </c>
      <c r="F29929" s="429">
        <v>3.4972810000000045</v>
      </c>
    </row>
    <row r="29930" spans="1:6" x14ac:dyDescent="0.3">
      <c r="A29930" s="336">
        <v>99540</v>
      </c>
      <c r="B29930" s="2" t="s">
        <v>293</v>
      </c>
      <c r="C29930" s="429">
        <v>3.5499510000000001</v>
      </c>
      <c r="D29930" s="429">
        <v>1.561761</v>
      </c>
      <c r="E29930" s="429">
        <v>1.9881900000000001</v>
      </c>
      <c r="F29930" s="429">
        <v>-8.612912000000005</v>
      </c>
    </row>
    <row r="29931" spans="1:6" x14ac:dyDescent="0.3">
      <c r="A29931" s="336">
        <v>99546</v>
      </c>
      <c r="B29931" s="2" t="s">
        <v>295</v>
      </c>
      <c r="C29931" s="429">
        <v>2.734216</v>
      </c>
      <c r="D29931" s="429">
        <v>2.6178560000000002</v>
      </c>
      <c r="E29931" s="429">
        <v>0.1163599999999998</v>
      </c>
      <c r="F29931" s="429">
        <v>-36.490631999999998</v>
      </c>
    </row>
    <row r="29932" spans="1:6" x14ac:dyDescent="0.3">
      <c r="A29932" s="336">
        <v>99547</v>
      </c>
      <c r="B29932" s="2" t="s">
        <v>293</v>
      </c>
      <c r="C29932" s="429">
        <v>2.3701110000000001</v>
      </c>
      <c r="D29932" s="429">
        <v>2.3314360000000001</v>
      </c>
      <c r="E29932" s="429">
        <v>3.8675000000000015E-2</v>
      </c>
      <c r="F29932" s="429">
        <v>-30.828037999999992</v>
      </c>
    </row>
    <row r="29933" spans="1:6" x14ac:dyDescent="0.3">
      <c r="A29933" s="336">
        <v>99549</v>
      </c>
      <c r="B29933" s="2" t="s">
        <v>293</v>
      </c>
      <c r="C29933" s="429">
        <v>3.0568520000000001</v>
      </c>
      <c r="D29933" s="429">
        <v>1.7667619999999999</v>
      </c>
      <c r="E29933" s="429">
        <v>1.2900900000000002</v>
      </c>
      <c r="F29933" s="429">
        <v>-6.6555830000000036</v>
      </c>
    </row>
    <row r="29934" spans="1:6" x14ac:dyDescent="0.3">
      <c r="A29934" s="336">
        <v>99551</v>
      </c>
      <c r="B29934" s="2" t="s">
        <v>293</v>
      </c>
      <c r="C29934" s="429">
        <v>3.4103500000000002</v>
      </c>
      <c r="D29934" s="429">
        <v>1.2782009999999999</v>
      </c>
      <c r="E29934" s="429">
        <v>2.1321490000000001</v>
      </c>
      <c r="F29934" s="429">
        <v>3.0052139999999987</v>
      </c>
    </row>
    <row r="29935" spans="1:6" x14ac:dyDescent="0.3">
      <c r="A29935" s="336">
        <v>99552</v>
      </c>
      <c r="B29935" s="2" t="s">
        <v>293</v>
      </c>
      <c r="C29935" s="429">
        <v>3.4759259999999998</v>
      </c>
      <c r="D29935" s="429">
        <v>1.278902</v>
      </c>
      <c r="E29935" s="429">
        <v>2.1970239999999999</v>
      </c>
      <c r="F29935" s="429">
        <v>2.9593480000000056</v>
      </c>
    </row>
    <row r="29936" spans="1:6" x14ac:dyDescent="0.3">
      <c r="A29936" s="336">
        <v>99553</v>
      </c>
      <c r="B29936" s="2" t="s">
        <v>293</v>
      </c>
      <c r="C29936" s="429">
        <v>2.1056979999999998</v>
      </c>
      <c r="D29936" s="429">
        <v>1.7728409999999999</v>
      </c>
      <c r="E29936" s="429">
        <v>0.33285699999999996</v>
      </c>
      <c r="F29936" s="429">
        <v>-17.627001999999997</v>
      </c>
    </row>
    <row r="29937" spans="1:6" x14ac:dyDescent="0.3">
      <c r="A29937" s="336">
        <v>99554</v>
      </c>
      <c r="B29937" s="2" t="s">
        <v>293</v>
      </c>
      <c r="C29937" s="429">
        <v>3.0850330000000001</v>
      </c>
      <c r="D29937" s="429">
        <v>1.0231939999999999</v>
      </c>
      <c r="E29937" s="429">
        <v>2.061839</v>
      </c>
      <c r="F29937" s="429">
        <v>3.7217640000000021</v>
      </c>
    </row>
    <row r="29938" spans="1:6" x14ac:dyDescent="0.3">
      <c r="A29938" s="336">
        <v>99555</v>
      </c>
      <c r="B29938" s="2" t="s">
        <v>293</v>
      </c>
      <c r="C29938" s="429">
        <v>3.4661219999999999</v>
      </c>
      <c r="D29938" s="429">
        <v>1.4724649999999999</v>
      </c>
      <c r="E29938" s="429">
        <v>1.993657</v>
      </c>
      <c r="F29938" s="429">
        <v>0.46351599999999848</v>
      </c>
    </row>
    <row r="29939" spans="1:6" x14ac:dyDescent="0.3">
      <c r="A29939" s="336">
        <v>99556</v>
      </c>
      <c r="B29939" s="2" t="s">
        <v>293</v>
      </c>
      <c r="C29939" s="429">
        <v>3.2428469999999998</v>
      </c>
      <c r="D29939" s="429">
        <v>1.0772409999999999</v>
      </c>
      <c r="E29939" s="429">
        <v>2.1656059999999999</v>
      </c>
      <c r="F29939" s="429">
        <v>-3.241506999999995</v>
      </c>
    </row>
    <row r="29940" spans="1:6" x14ac:dyDescent="0.3">
      <c r="A29940" s="336">
        <v>99557</v>
      </c>
      <c r="B29940" s="2" t="s">
        <v>294</v>
      </c>
      <c r="C29940" s="429">
        <v>2.98889</v>
      </c>
      <c r="D29940" s="429">
        <v>0.80512499999999998</v>
      </c>
      <c r="E29940" s="429">
        <v>2.1837650000000002</v>
      </c>
      <c r="F29940" s="429">
        <v>0.61178999999999917</v>
      </c>
    </row>
    <row r="29941" spans="1:6" x14ac:dyDescent="0.3">
      <c r="A29941" s="336">
        <v>99558</v>
      </c>
      <c r="B29941" s="2" t="s">
        <v>293</v>
      </c>
      <c r="C29941" s="429">
        <v>3.321231</v>
      </c>
      <c r="D29941" s="429">
        <v>1.115993</v>
      </c>
      <c r="E29941" s="429">
        <v>2.205238</v>
      </c>
      <c r="F29941" s="429">
        <v>3.303131999999998</v>
      </c>
    </row>
    <row r="29942" spans="1:6" x14ac:dyDescent="0.3">
      <c r="A29942" s="336">
        <v>99559</v>
      </c>
      <c r="B29942" s="2" t="s">
        <v>293</v>
      </c>
      <c r="C29942" s="429">
        <v>3.2987519999999999</v>
      </c>
      <c r="D29942" s="429">
        <v>1.291247</v>
      </c>
      <c r="E29942" s="429">
        <v>2.0075050000000001</v>
      </c>
      <c r="F29942" s="429">
        <v>1.9408250000000038</v>
      </c>
    </row>
    <row r="29943" spans="1:6" x14ac:dyDescent="0.3">
      <c r="A29943" s="336">
        <v>99561</v>
      </c>
      <c r="B29943" s="2" t="s">
        <v>293</v>
      </c>
      <c r="C29943" s="429">
        <v>2.8859819999999998</v>
      </c>
      <c r="D29943" s="429">
        <v>1.238151</v>
      </c>
      <c r="E29943" s="429">
        <v>1.6478309999999998</v>
      </c>
      <c r="F29943" s="429">
        <v>-0.4674049999999994</v>
      </c>
    </row>
    <row r="29944" spans="1:6" x14ac:dyDescent="0.3">
      <c r="A29944" s="336">
        <v>99563</v>
      </c>
      <c r="B29944" s="2" t="s">
        <v>293</v>
      </c>
      <c r="C29944" s="429">
        <v>2.9178790000000001</v>
      </c>
      <c r="D29944" s="429">
        <v>1.1133010000000001</v>
      </c>
      <c r="E29944" s="429">
        <v>1.804578</v>
      </c>
      <c r="F29944" s="429">
        <v>1.331919000000001</v>
      </c>
    </row>
    <row r="29945" spans="1:6" x14ac:dyDescent="0.3">
      <c r="A29945" s="336">
        <v>99564</v>
      </c>
      <c r="B29945" s="2" t="s">
        <v>293</v>
      </c>
      <c r="C29945" s="429">
        <v>2.8331879999999998</v>
      </c>
      <c r="D29945" s="429">
        <v>1.9421170000000001</v>
      </c>
      <c r="E29945" s="429">
        <v>0.89107099999999972</v>
      </c>
      <c r="F29945" s="429">
        <v>-10.160314000000003</v>
      </c>
    </row>
    <row r="29946" spans="1:6" x14ac:dyDescent="0.3">
      <c r="A29946" s="336">
        <v>99565</v>
      </c>
      <c r="B29946" s="2" t="s">
        <v>293</v>
      </c>
      <c r="C29946" s="429">
        <v>2.8538199999999998</v>
      </c>
      <c r="D29946" s="429">
        <v>1.9195409999999999</v>
      </c>
      <c r="E29946" s="429">
        <v>0.93427899999999986</v>
      </c>
      <c r="F29946" s="429">
        <v>-9.8215009999999978</v>
      </c>
    </row>
    <row r="29947" spans="1:6" x14ac:dyDescent="0.3">
      <c r="A29947" s="336">
        <v>99567</v>
      </c>
      <c r="B29947" s="2" t="s">
        <v>293</v>
      </c>
      <c r="C29947" s="429">
        <v>3.802009</v>
      </c>
      <c r="D29947" s="429">
        <v>1.474054</v>
      </c>
      <c r="E29947" s="429">
        <v>2.3279550000000002</v>
      </c>
      <c r="F29947" s="429">
        <v>-0.15273800000000293</v>
      </c>
    </row>
    <row r="29948" spans="1:6" x14ac:dyDescent="0.3">
      <c r="A29948" s="336">
        <v>99568</v>
      </c>
      <c r="B29948" s="2" t="s">
        <v>293</v>
      </c>
      <c r="C29948" s="429">
        <v>3.3626010000000002</v>
      </c>
      <c r="D29948" s="429">
        <v>0.99793399999999999</v>
      </c>
      <c r="E29948" s="429">
        <v>2.3646670000000003</v>
      </c>
      <c r="F29948" s="429">
        <v>-0.99493500000000168</v>
      </c>
    </row>
    <row r="29949" spans="1:6" x14ac:dyDescent="0.3">
      <c r="A29949" s="336">
        <v>99569</v>
      </c>
      <c r="B29949" s="2" t="s">
        <v>293</v>
      </c>
      <c r="C29949" s="429">
        <v>3.4597039999999999</v>
      </c>
      <c r="D29949" s="429">
        <v>1.486434</v>
      </c>
      <c r="E29949" s="429">
        <v>1.9732699999999999</v>
      </c>
      <c r="F29949" s="429">
        <v>0.25415100000000379</v>
      </c>
    </row>
    <row r="29950" spans="1:6" x14ac:dyDescent="0.3">
      <c r="A29950" s="336">
        <v>99571</v>
      </c>
      <c r="B29950" s="2" t="s">
        <v>293</v>
      </c>
      <c r="C29950" s="429">
        <v>2.5424850000000001</v>
      </c>
      <c r="D29950" s="429">
        <v>1.841771</v>
      </c>
      <c r="E29950" s="429">
        <v>0.70071400000000006</v>
      </c>
      <c r="F29950" s="429">
        <v>-13.257904999999994</v>
      </c>
    </row>
    <row r="29951" spans="1:6" x14ac:dyDescent="0.3">
      <c r="A29951" s="336">
        <v>99572</v>
      </c>
      <c r="B29951" s="2" t="s">
        <v>293</v>
      </c>
      <c r="C29951" s="429">
        <v>3.4373390000000001</v>
      </c>
      <c r="D29951" s="429">
        <v>1.566754</v>
      </c>
      <c r="E29951" s="429">
        <v>1.8705850000000002</v>
      </c>
      <c r="F29951" s="429">
        <v>-14.517797000000012</v>
      </c>
    </row>
    <row r="29952" spans="1:6" x14ac:dyDescent="0.3">
      <c r="A29952" s="336">
        <v>99573</v>
      </c>
      <c r="B29952" s="2" t="s">
        <v>293</v>
      </c>
      <c r="C29952" s="429">
        <v>3.5459710000000002</v>
      </c>
      <c r="D29952" s="429">
        <v>2.7736489999999998</v>
      </c>
      <c r="E29952" s="429">
        <v>0.7723220000000004</v>
      </c>
      <c r="F29952" s="429">
        <v>-15.872239999999998</v>
      </c>
    </row>
    <row r="29953" spans="1:6" x14ac:dyDescent="0.3">
      <c r="A29953" s="336">
        <v>99574</v>
      </c>
      <c r="B29953" s="2" t="s">
        <v>293</v>
      </c>
      <c r="C29953" s="429">
        <v>3.4192619999999998</v>
      </c>
      <c r="D29953" s="429">
        <v>3.8658739999999998</v>
      </c>
      <c r="E29953" s="429">
        <v>-0.44661200000000001</v>
      </c>
      <c r="F29953" s="429">
        <v>-49.522249000000002</v>
      </c>
    </row>
    <row r="29954" spans="1:6" x14ac:dyDescent="0.3">
      <c r="A29954" s="336">
        <v>99575</v>
      </c>
      <c r="B29954" s="2" t="s">
        <v>293</v>
      </c>
      <c r="C29954" s="429">
        <v>3.8123260000000001</v>
      </c>
      <c r="D29954" s="429">
        <v>1.4407650000000001</v>
      </c>
      <c r="E29954" s="429">
        <v>2.3715609999999998</v>
      </c>
      <c r="F29954" s="429">
        <v>2.3536950000000001</v>
      </c>
    </row>
    <row r="29955" spans="1:6" x14ac:dyDescent="0.3">
      <c r="A29955" s="336">
        <v>99576</v>
      </c>
      <c r="B29955" s="2" t="s">
        <v>293</v>
      </c>
      <c r="C29955" s="429">
        <v>3.2614260000000002</v>
      </c>
      <c r="D29955" s="429">
        <v>1.4855449999999999</v>
      </c>
      <c r="E29955" s="429">
        <v>1.7758810000000003</v>
      </c>
      <c r="F29955" s="429">
        <v>-0.96581000000000117</v>
      </c>
    </row>
    <row r="29956" spans="1:6" x14ac:dyDescent="0.3">
      <c r="A29956" s="336">
        <v>99577</v>
      </c>
      <c r="B29956" s="2" t="s">
        <v>293</v>
      </c>
      <c r="C29956" s="429">
        <v>3.525665</v>
      </c>
      <c r="D29956" s="429">
        <v>1.683732</v>
      </c>
      <c r="E29956" s="429">
        <v>1.841933</v>
      </c>
      <c r="F29956" s="429">
        <v>-7.0594000000000001</v>
      </c>
    </row>
    <row r="29957" spans="1:6" x14ac:dyDescent="0.3">
      <c r="A29957" s="336">
        <v>99578</v>
      </c>
      <c r="B29957" s="2" t="s">
        <v>293</v>
      </c>
      <c r="C29957" s="429">
        <v>3.194293</v>
      </c>
      <c r="D29957" s="429">
        <v>1.370676</v>
      </c>
      <c r="E29957" s="429">
        <v>1.823617</v>
      </c>
      <c r="F29957" s="429">
        <v>0.55238699999999952</v>
      </c>
    </row>
    <row r="29958" spans="1:6" x14ac:dyDescent="0.3">
      <c r="A29958" s="336">
        <v>99579</v>
      </c>
      <c r="B29958" s="2" t="s">
        <v>293</v>
      </c>
      <c r="C29958" s="429">
        <v>3.352652</v>
      </c>
      <c r="D29958" s="429">
        <v>1.577952</v>
      </c>
      <c r="E29958" s="429">
        <v>1.7746999999999999</v>
      </c>
      <c r="F29958" s="429">
        <v>-1.5135490000000011</v>
      </c>
    </row>
    <row r="29959" spans="1:6" x14ac:dyDescent="0.3">
      <c r="A29959" s="336">
        <v>99580</v>
      </c>
      <c r="B29959" s="2" t="s">
        <v>293</v>
      </c>
      <c r="C29959" s="429">
        <v>3.5757569999999999</v>
      </c>
      <c r="D29959" s="429">
        <v>1.474801</v>
      </c>
      <c r="E29959" s="429">
        <v>2.100956</v>
      </c>
      <c r="F29959" s="429">
        <v>1.2619150000000054</v>
      </c>
    </row>
    <row r="29960" spans="1:6" x14ac:dyDescent="0.3">
      <c r="A29960" s="336">
        <v>99581</v>
      </c>
      <c r="B29960" s="2" t="s">
        <v>293</v>
      </c>
      <c r="C29960" s="429">
        <v>3.0560580000000002</v>
      </c>
      <c r="D29960" s="429">
        <v>0.97595900000000002</v>
      </c>
      <c r="E29960" s="429">
        <v>2.0800990000000001</v>
      </c>
      <c r="F29960" s="429">
        <v>3.6205920000000038</v>
      </c>
    </row>
    <row r="29961" spans="1:6" x14ac:dyDescent="0.3">
      <c r="A29961" s="336">
        <v>99583</v>
      </c>
      <c r="B29961" s="2" t="s">
        <v>293</v>
      </c>
      <c r="C29961" s="429">
        <v>2.1677029999999999</v>
      </c>
      <c r="D29961" s="429">
        <v>1.825167</v>
      </c>
      <c r="E29961" s="429">
        <v>0.34253599999999995</v>
      </c>
      <c r="F29961" s="429">
        <v>-17.456233000000005</v>
      </c>
    </row>
    <row r="29962" spans="1:6" x14ac:dyDescent="0.3">
      <c r="A29962" s="336">
        <v>99585</v>
      </c>
      <c r="B29962" s="2" t="s">
        <v>293</v>
      </c>
      <c r="C29962" s="429">
        <v>3.3190849999999998</v>
      </c>
      <c r="D29962" s="429">
        <v>1.187109</v>
      </c>
      <c r="E29962" s="429">
        <v>2.1319759999999999</v>
      </c>
      <c r="F29962" s="429">
        <v>3.7509109999999986</v>
      </c>
    </row>
    <row r="29963" spans="1:6" x14ac:dyDescent="0.3">
      <c r="A29963" s="336">
        <v>99586</v>
      </c>
      <c r="B29963" s="2" t="s">
        <v>294</v>
      </c>
      <c r="C29963" s="429">
        <v>2.8312870000000001</v>
      </c>
      <c r="D29963" s="429">
        <v>1.384941</v>
      </c>
      <c r="E29963" s="429">
        <v>1.4463460000000001</v>
      </c>
      <c r="F29963" s="429">
        <v>-3.1205029999999958</v>
      </c>
    </row>
    <row r="29964" spans="1:6" x14ac:dyDescent="0.3">
      <c r="A29964" s="336">
        <v>99587</v>
      </c>
      <c r="B29964" s="2" t="s">
        <v>293</v>
      </c>
      <c r="C29964" s="429">
        <v>3.5862189999999998</v>
      </c>
      <c r="D29964" s="429">
        <v>1.7643139999999999</v>
      </c>
      <c r="E29964" s="429">
        <v>1.8219049999999999</v>
      </c>
      <c r="F29964" s="429">
        <v>-13.000926000000003</v>
      </c>
    </row>
    <row r="29965" spans="1:6" x14ac:dyDescent="0.3">
      <c r="A29965" s="336">
        <v>99588</v>
      </c>
      <c r="B29965" s="2" t="s">
        <v>294</v>
      </c>
      <c r="C29965" s="429">
        <v>3.1721650000000001</v>
      </c>
      <c r="D29965" s="429">
        <v>1.0523849999999999</v>
      </c>
      <c r="E29965" s="429">
        <v>2.1197800000000004</v>
      </c>
      <c r="F29965" s="429">
        <v>-3.090994000000002</v>
      </c>
    </row>
    <row r="29966" spans="1:6" x14ac:dyDescent="0.3">
      <c r="A29966" s="336">
        <v>99589</v>
      </c>
      <c r="B29966" s="2" t="s">
        <v>293</v>
      </c>
      <c r="C29966" s="429">
        <v>3.1069089999999999</v>
      </c>
      <c r="D29966" s="429">
        <v>1.4672989999999999</v>
      </c>
      <c r="E29966" s="429">
        <v>1.63961</v>
      </c>
      <c r="F29966" s="429">
        <v>-1.6202719999999999</v>
      </c>
    </row>
    <row r="29967" spans="1:6" x14ac:dyDescent="0.3">
      <c r="A29967" s="336">
        <v>99590</v>
      </c>
      <c r="B29967" s="2" t="s">
        <v>293</v>
      </c>
      <c r="C29967" s="429">
        <v>3.243322</v>
      </c>
      <c r="D29967" s="429">
        <v>1.052775</v>
      </c>
      <c r="E29967" s="429">
        <v>2.190547</v>
      </c>
      <c r="F29967" s="429">
        <v>3.6015130000000006</v>
      </c>
    </row>
    <row r="29968" spans="1:6" x14ac:dyDescent="0.3">
      <c r="A29968" s="336">
        <v>99591</v>
      </c>
      <c r="B29968" s="2" t="s">
        <v>293</v>
      </c>
      <c r="C29968" s="429">
        <v>1.91262</v>
      </c>
      <c r="D29968" s="429">
        <v>1.2736689999999999</v>
      </c>
      <c r="E29968" s="429">
        <v>0.63895100000000005</v>
      </c>
      <c r="F29968" s="429">
        <v>-11.403885000000001</v>
      </c>
    </row>
    <row r="29969" spans="1:6" x14ac:dyDescent="0.3">
      <c r="A29969" s="336">
        <v>99602</v>
      </c>
      <c r="B29969" s="2" t="s">
        <v>293</v>
      </c>
      <c r="C29969" s="429">
        <v>3.5405259999999998</v>
      </c>
      <c r="D29969" s="429">
        <v>1.1693210000000001</v>
      </c>
      <c r="E29969" s="429">
        <v>2.3712049999999998</v>
      </c>
      <c r="F29969" s="429">
        <v>3.4660269999999969</v>
      </c>
    </row>
    <row r="29970" spans="1:6" x14ac:dyDescent="0.3">
      <c r="A29970" s="336">
        <v>99603</v>
      </c>
      <c r="B29970" s="2" t="s">
        <v>293</v>
      </c>
      <c r="C29970" s="429">
        <v>3.1309499999999999</v>
      </c>
      <c r="D29970" s="429">
        <v>1.4144270000000001</v>
      </c>
      <c r="E29970" s="429">
        <v>1.7165229999999998</v>
      </c>
      <c r="F29970" s="429">
        <v>-10.627778000000003</v>
      </c>
    </row>
    <row r="29971" spans="1:6" x14ac:dyDescent="0.3">
      <c r="A29971" s="336">
        <v>99604</v>
      </c>
      <c r="B29971" s="2" t="s">
        <v>293</v>
      </c>
      <c r="C29971" s="429">
        <v>2.7958270000000001</v>
      </c>
      <c r="D29971" s="429">
        <v>1.0624229999999999</v>
      </c>
      <c r="E29971" s="429">
        <v>1.7334040000000002</v>
      </c>
      <c r="F29971" s="429">
        <v>0.61755500000000296</v>
      </c>
    </row>
    <row r="29972" spans="1:6" x14ac:dyDescent="0.3">
      <c r="A29972" s="336">
        <v>99606</v>
      </c>
      <c r="B29972" s="2" t="s">
        <v>293</v>
      </c>
      <c r="C29972" s="429">
        <v>3.6117010000000001</v>
      </c>
      <c r="D29972" s="429">
        <v>1.716242</v>
      </c>
      <c r="E29972" s="429">
        <v>1.895459</v>
      </c>
      <c r="F29972" s="429">
        <v>-2.2776019999999981</v>
      </c>
    </row>
    <row r="29973" spans="1:6" x14ac:dyDescent="0.3">
      <c r="A29973" s="336">
        <v>99607</v>
      </c>
      <c r="B29973" s="2" t="s">
        <v>293</v>
      </c>
      <c r="C29973" s="429">
        <v>3.6033740000000001</v>
      </c>
      <c r="D29973" s="429">
        <v>1.23342</v>
      </c>
      <c r="E29973" s="429">
        <v>2.3699539999999999</v>
      </c>
      <c r="F29973" s="429">
        <v>3.2415849999999988</v>
      </c>
    </row>
    <row r="29974" spans="1:6" x14ac:dyDescent="0.3">
      <c r="A29974" s="336">
        <v>99610</v>
      </c>
      <c r="B29974" s="2" t="s">
        <v>293</v>
      </c>
      <c r="C29974" s="429">
        <v>3.4325209999999999</v>
      </c>
      <c r="D29974" s="429">
        <v>1.0044789999999999</v>
      </c>
      <c r="E29974" s="429">
        <v>2.428042</v>
      </c>
      <c r="F29974" s="429">
        <v>-0.58851900000000157</v>
      </c>
    </row>
    <row r="29975" spans="1:6" x14ac:dyDescent="0.3">
      <c r="A29975" s="336">
        <v>99611</v>
      </c>
      <c r="B29975" s="2" t="s">
        <v>293</v>
      </c>
      <c r="C29975" s="429">
        <v>3.6626880000000002</v>
      </c>
      <c r="D29975" s="429">
        <v>1.1904809999999999</v>
      </c>
      <c r="E29975" s="429">
        <v>2.472207</v>
      </c>
      <c r="F29975" s="429">
        <v>-3.1542009999999969</v>
      </c>
    </row>
    <row r="29976" spans="1:6" x14ac:dyDescent="0.3">
      <c r="A29976" s="336">
        <v>99612</v>
      </c>
      <c r="B29976" s="2" t="s">
        <v>293</v>
      </c>
      <c r="C29976" s="429">
        <v>2.3496229999999998</v>
      </c>
      <c r="D29976" s="429">
        <v>1.879364</v>
      </c>
      <c r="E29976" s="429">
        <v>0.47025899999999976</v>
      </c>
      <c r="F29976" s="429">
        <v>-15.958949000000002</v>
      </c>
    </row>
    <row r="29977" spans="1:6" x14ac:dyDescent="0.3">
      <c r="A29977" s="336">
        <v>99613</v>
      </c>
      <c r="B29977" s="2" t="s">
        <v>293</v>
      </c>
      <c r="C29977" s="429">
        <v>3.4572080000000001</v>
      </c>
      <c r="D29977" s="429">
        <v>1.535123</v>
      </c>
      <c r="E29977" s="429">
        <v>1.922085</v>
      </c>
      <c r="F29977" s="429">
        <v>-0.33065299999999809</v>
      </c>
    </row>
    <row r="29978" spans="1:6" x14ac:dyDescent="0.3">
      <c r="A29978" s="336">
        <v>99614</v>
      </c>
      <c r="B29978" s="2" t="s">
        <v>293</v>
      </c>
      <c r="C29978" s="429">
        <v>2.8668230000000001</v>
      </c>
      <c r="D29978" s="429">
        <v>1.2671220000000001</v>
      </c>
      <c r="E29978" s="429">
        <v>1.599701</v>
      </c>
      <c r="F29978" s="429">
        <v>-0.88029800000000158</v>
      </c>
    </row>
    <row r="29979" spans="1:6" x14ac:dyDescent="0.3">
      <c r="A29979" s="336">
        <v>99615</v>
      </c>
      <c r="B29979" s="2" t="s">
        <v>295</v>
      </c>
      <c r="C29979" s="429">
        <v>3.003479</v>
      </c>
      <c r="D29979" s="429">
        <v>2.9824639999999998</v>
      </c>
      <c r="E29979" s="429">
        <v>2.1015000000000228E-2</v>
      </c>
      <c r="F29979" s="429">
        <v>-29.40608099999999</v>
      </c>
    </row>
    <row r="29980" spans="1:6" x14ac:dyDescent="0.3">
      <c r="A29980" s="336">
        <v>99620</v>
      </c>
      <c r="B29980" s="2" t="s">
        <v>293</v>
      </c>
      <c r="C29980" s="429">
        <v>3.065744</v>
      </c>
      <c r="D29980" s="429">
        <v>0.97050999999999998</v>
      </c>
      <c r="E29980" s="429">
        <v>2.095234</v>
      </c>
      <c r="F29980" s="429">
        <v>3.9799340000000036</v>
      </c>
    </row>
    <row r="29981" spans="1:6" x14ac:dyDescent="0.3">
      <c r="A29981" s="336">
        <v>99621</v>
      </c>
      <c r="B29981" s="2" t="s">
        <v>293</v>
      </c>
      <c r="C29981" s="429">
        <v>3.407718</v>
      </c>
      <c r="D29981" s="429">
        <v>1.2887599999999999</v>
      </c>
      <c r="E29981" s="429">
        <v>2.1189580000000001</v>
      </c>
      <c r="F29981" s="429">
        <v>2.8549570000000042</v>
      </c>
    </row>
    <row r="29982" spans="1:6" x14ac:dyDescent="0.3">
      <c r="A29982" s="336">
        <v>99622</v>
      </c>
      <c r="B29982" s="2" t="s">
        <v>293</v>
      </c>
      <c r="C29982" s="429">
        <v>3.0471789999999999</v>
      </c>
      <c r="D29982" s="429">
        <v>1.319388</v>
      </c>
      <c r="E29982" s="429">
        <v>1.7277909999999999</v>
      </c>
      <c r="F29982" s="429">
        <v>0.25006299999999904</v>
      </c>
    </row>
    <row r="29983" spans="1:6" x14ac:dyDescent="0.3">
      <c r="A29983" s="336">
        <v>99625</v>
      </c>
      <c r="B29983" s="2" t="s">
        <v>293</v>
      </c>
      <c r="C29983" s="429">
        <v>3.3750119999999999</v>
      </c>
      <c r="D29983" s="429">
        <v>1.8579559999999999</v>
      </c>
      <c r="E29983" s="429">
        <v>1.517056</v>
      </c>
      <c r="F29983" s="429">
        <v>-6.0726489999999949</v>
      </c>
    </row>
    <row r="29984" spans="1:6" x14ac:dyDescent="0.3">
      <c r="A29984" s="336">
        <v>99626</v>
      </c>
      <c r="B29984" s="2" t="s">
        <v>293</v>
      </c>
      <c r="C29984" s="429">
        <v>3.6042299999999998</v>
      </c>
      <c r="D29984" s="429">
        <v>1.233104</v>
      </c>
      <c r="E29984" s="429">
        <v>2.3711259999999998</v>
      </c>
      <c r="F29984" s="429">
        <v>3.2639049999999976</v>
      </c>
    </row>
    <row r="29985" spans="1:6" x14ac:dyDescent="0.3">
      <c r="A29985" s="336">
        <v>99627</v>
      </c>
      <c r="B29985" s="2" t="s">
        <v>294</v>
      </c>
      <c r="C29985" s="429">
        <v>3.0867819999999999</v>
      </c>
      <c r="D29985" s="429">
        <v>0.69055299999999997</v>
      </c>
      <c r="E29985" s="429">
        <v>2.3962289999999999</v>
      </c>
      <c r="F29985" s="429">
        <v>3.6107630000000022</v>
      </c>
    </row>
    <row r="29986" spans="1:6" x14ac:dyDescent="0.3">
      <c r="A29986" s="336">
        <v>99628</v>
      </c>
      <c r="B29986" s="2" t="s">
        <v>293</v>
      </c>
      <c r="C29986" s="429">
        <v>3.4208980000000002</v>
      </c>
      <c r="D29986" s="429">
        <v>1.481789</v>
      </c>
      <c r="E29986" s="429">
        <v>1.9391090000000002</v>
      </c>
      <c r="F29986" s="429">
        <v>-0.24966900000000081</v>
      </c>
    </row>
    <row r="29987" spans="1:6" x14ac:dyDescent="0.3">
      <c r="A29987" s="336">
        <v>99630</v>
      </c>
      <c r="B29987" s="2" t="s">
        <v>293</v>
      </c>
      <c r="C29987" s="429">
        <v>2.4814449999999999</v>
      </c>
      <c r="D29987" s="429">
        <v>1.1617949999999999</v>
      </c>
      <c r="E29987" s="429">
        <v>1.31965</v>
      </c>
      <c r="F29987" s="429">
        <v>-3.2216009999999979</v>
      </c>
    </row>
    <row r="29988" spans="1:6" x14ac:dyDescent="0.3">
      <c r="A29988" s="336">
        <v>99631</v>
      </c>
      <c r="B29988" s="2" t="s">
        <v>293</v>
      </c>
      <c r="C29988" s="429">
        <v>3.453589</v>
      </c>
      <c r="D29988" s="429">
        <v>1.8697630000000001</v>
      </c>
      <c r="E29988" s="429">
        <v>1.583826</v>
      </c>
      <c r="F29988" s="429">
        <v>-19.384581000000001</v>
      </c>
    </row>
    <row r="29989" spans="1:6" x14ac:dyDescent="0.3">
      <c r="A29989" s="336">
        <v>99632</v>
      </c>
      <c r="B29989" s="2" t="s">
        <v>293</v>
      </c>
      <c r="C29989" s="429">
        <v>2.9819870000000002</v>
      </c>
      <c r="D29989" s="429">
        <v>1.0406629999999999</v>
      </c>
      <c r="E29989" s="429">
        <v>1.9413240000000003</v>
      </c>
      <c r="F29989" s="429">
        <v>2.5613730000000015</v>
      </c>
    </row>
    <row r="29990" spans="1:6" x14ac:dyDescent="0.3">
      <c r="A29990" s="336">
        <v>99633</v>
      </c>
      <c r="B29990" s="2" t="s">
        <v>293</v>
      </c>
      <c r="C29990" s="429">
        <v>3.4811420000000002</v>
      </c>
      <c r="D29990" s="429">
        <v>1.4749840000000001</v>
      </c>
      <c r="E29990" s="429">
        <v>2.0061580000000001</v>
      </c>
      <c r="F29990" s="429">
        <v>0.80825199999999953</v>
      </c>
    </row>
    <row r="29991" spans="1:6" x14ac:dyDescent="0.3">
      <c r="A29991" s="336">
        <v>99634</v>
      </c>
      <c r="B29991" s="2" t="s">
        <v>293</v>
      </c>
      <c r="C29991" s="429">
        <v>3.3767339999999999</v>
      </c>
      <c r="D29991" s="429">
        <v>1.295107</v>
      </c>
      <c r="E29991" s="429">
        <v>2.0816270000000001</v>
      </c>
      <c r="F29991" s="429">
        <v>2.8072380000000017</v>
      </c>
    </row>
    <row r="29992" spans="1:6" x14ac:dyDescent="0.3">
      <c r="A29992" s="336">
        <v>99636</v>
      </c>
      <c r="B29992" s="2" t="s">
        <v>293</v>
      </c>
      <c r="C29992" s="429">
        <v>3.574049</v>
      </c>
      <c r="D29992" s="429">
        <v>1.4904930000000001</v>
      </c>
      <c r="E29992" s="429">
        <v>2.0835559999999997</v>
      </c>
      <c r="F29992" s="429">
        <v>1.1168960000000006</v>
      </c>
    </row>
    <row r="29993" spans="1:6" x14ac:dyDescent="0.3">
      <c r="A29993" s="336">
        <v>99638</v>
      </c>
      <c r="B29993" s="2" t="s">
        <v>293</v>
      </c>
      <c r="C29993" s="429">
        <v>2.1088710000000002</v>
      </c>
      <c r="D29993" s="429">
        <v>1.812589</v>
      </c>
      <c r="E29993" s="429">
        <v>0.29628200000000016</v>
      </c>
      <c r="F29993" s="429">
        <v>-19.662631000000005</v>
      </c>
    </row>
    <row r="29994" spans="1:6" x14ac:dyDescent="0.3">
      <c r="A29994" s="336">
        <v>99639</v>
      </c>
      <c r="B29994" s="2" t="s">
        <v>293</v>
      </c>
      <c r="C29994" s="429">
        <v>3.2631239999999999</v>
      </c>
      <c r="D29994" s="429">
        <v>1.057906</v>
      </c>
      <c r="E29994" s="429">
        <v>2.2052179999999999</v>
      </c>
      <c r="F29994" s="429">
        <v>-2.8199240000000039</v>
      </c>
    </row>
    <row r="29995" spans="1:6" x14ac:dyDescent="0.3">
      <c r="A29995" s="336">
        <v>99640</v>
      </c>
      <c r="B29995" s="2" t="s">
        <v>294</v>
      </c>
      <c r="C29995" s="429">
        <v>2.8995120000000001</v>
      </c>
      <c r="D29995" s="429">
        <v>1.214548</v>
      </c>
      <c r="E29995" s="429">
        <v>1.6849640000000001</v>
      </c>
      <c r="F29995" s="429">
        <v>-5.3350759999999973</v>
      </c>
    </row>
    <row r="29996" spans="1:6" x14ac:dyDescent="0.3">
      <c r="A29996" s="336">
        <v>99645</v>
      </c>
      <c r="B29996" s="2" t="s">
        <v>294</v>
      </c>
      <c r="C29996" s="429">
        <v>2.8152740000000001</v>
      </c>
      <c r="D29996" s="429">
        <v>1.31229</v>
      </c>
      <c r="E29996" s="429">
        <v>1.5029840000000001</v>
      </c>
      <c r="F29996" s="429">
        <v>-10.693281999999996</v>
      </c>
    </row>
    <row r="29997" spans="1:6" x14ac:dyDescent="0.3">
      <c r="A29997" s="336">
        <v>99647</v>
      </c>
      <c r="B29997" s="2" t="s">
        <v>293</v>
      </c>
      <c r="C29997" s="429">
        <v>3.4590719999999999</v>
      </c>
      <c r="D29997" s="429">
        <v>1.968105</v>
      </c>
      <c r="E29997" s="429">
        <v>1.4909669999999999</v>
      </c>
      <c r="F29997" s="429">
        <v>-7.2529670000000088</v>
      </c>
    </row>
    <row r="29998" spans="1:6" x14ac:dyDescent="0.3">
      <c r="A29998" s="336">
        <v>99648</v>
      </c>
      <c r="B29998" s="2" t="s">
        <v>293</v>
      </c>
      <c r="C29998" s="429">
        <v>2.814241</v>
      </c>
      <c r="D29998" s="429">
        <v>1.901089</v>
      </c>
      <c r="E29998" s="429">
        <v>0.91315199999999996</v>
      </c>
      <c r="F29998" s="429">
        <v>-10.548915999999995</v>
      </c>
    </row>
    <row r="29999" spans="1:6" x14ac:dyDescent="0.3">
      <c r="A29999" s="336">
        <v>99649</v>
      </c>
      <c r="B29999" s="2" t="s">
        <v>293</v>
      </c>
      <c r="C29999" s="429">
        <v>3.2363439999999999</v>
      </c>
      <c r="D29999" s="429">
        <v>1.734858</v>
      </c>
      <c r="E29999" s="429">
        <v>1.5014859999999999</v>
      </c>
      <c r="F29999" s="429">
        <v>-4.6554059999999957</v>
      </c>
    </row>
    <row r="30000" spans="1:6" x14ac:dyDescent="0.3">
      <c r="A30000" s="336">
        <v>99650</v>
      </c>
      <c r="B30000" s="2" t="s">
        <v>293</v>
      </c>
      <c r="C30000" s="429">
        <v>3.1528239999999998</v>
      </c>
      <c r="D30000" s="429">
        <v>1.1433759999999999</v>
      </c>
      <c r="E30000" s="429">
        <v>2.0094479999999999</v>
      </c>
      <c r="F30000" s="429">
        <v>3.2532439999999987</v>
      </c>
    </row>
    <row r="30001" spans="1:6" x14ac:dyDescent="0.3">
      <c r="A30001" s="336">
        <v>99651</v>
      </c>
      <c r="B30001" s="2" t="s">
        <v>293</v>
      </c>
      <c r="C30001" s="429">
        <v>3.098401</v>
      </c>
      <c r="D30001" s="429">
        <v>1.4828539999999999</v>
      </c>
      <c r="E30001" s="429">
        <v>1.6155470000000001</v>
      </c>
      <c r="F30001" s="429">
        <v>-2.0982839999999996</v>
      </c>
    </row>
    <row r="30002" spans="1:6" x14ac:dyDescent="0.3">
      <c r="A30002" s="336">
        <v>99653</v>
      </c>
      <c r="B30002" s="2" t="s">
        <v>294</v>
      </c>
      <c r="C30002" s="429">
        <v>2.8224499999999999</v>
      </c>
      <c r="D30002" s="429">
        <v>1.104743</v>
      </c>
      <c r="E30002" s="429">
        <v>1.7177069999999999</v>
      </c>
      <c r="F30002" s="429">
        <v>-5.0750410000000024</v>
      </c>
    </row>
    <row r="30003" spans="1:6" x14ac:dyDescent="0.3">
      <c r="A30003" s="336">
        <v>99654</v>
      </c>
      <c r="B30003" s="2" t="s">
        <v>293</v>
      </c>
      <c r="C30003" s="429">
        <v>4.0470329999999999</v>
      </c>
      <c r="D30003" s="429">
        <v>1.239174</v>
      </c>
      <c r="E30003" s="429">
        <v>2.8078589999999997</v>
      </c>
      <c r="F30003" s="429">
        <v>5.0539589999999954</v>
      </c>
    </row>
    <row r="30004" spans="1:6" x14ac:dyDescent="0.3">
      <c r="A30004" s="336">
        <v>99655</v>
      </c>
      <c r="B30004" s="2" t="s">
        <v>293</v>
      </c>
      <c r="C30004" s="429">
        <v>3.1794449999999999</v>
      </c>
      <c r="D30004" s="429">
        <v>1.446502</v>
      </c>
      <c r="E30004" s="429">
        <v>1.7329429999999999</v>
      </c>
      <c r="F30004" s="429">
        <v>-0.36400500000000591</v>
      </c>
    </row>
    <row r="30005" spans="1:6" x14ac:dyDescent="0.3">
      <c r="A30005" s="336">
        <v>99656</v>
      </c>
      <c r="B30005" s="2" t="s">
        <v>293</v>
      </c>
      <c r="C30005" s="429">
        <v>3.9423360000000001</v>
      </c>
      <c r="D30005" s="429">
        <v>1.531954</v>
      </c>
      <c r="E30005" s="429">
        <v>2.4103820000000002</v>
      </c>
      <c r="F30005" s="429">
        <v>2.2811159999999937</v>
      </c>
    </row>
    <row r="30006" spans="1:6" x14ac:dyDescent="0.3">
      <c r="A30006" s="336">
        <v>99657</v>
      </c>
      <c r="B30006" s="2" t="s">
        <v>293</v>
      </c>
      <c r="C30006" s="429">
        <v>3.4953820000000002</v>
      </c>
      <c r="D30006" s="429">
        <v>1.1954560000000001</v>
      </c>
      <c r="E30006" s="429">
        <v>2.2999260000000001</v>
      </c>
      <c r="F30006" s="429">
        <v>3.6225849999999991</v>
      </c>
    </row>
    <row r="30007" spans="1:6" x14ac:dyDescent="0.3">
      <c r="A30007" s="336">
        <v>99658</v>
      </c>
      <c r="B30007" s="2" t="s">
        <v>293</v>
      </c>
      <c r="C30007" s="429">
        <v>3.1081799999999999</v>
      </c>
      <c r="D30007" s="429">
        <v>1.088884</v>
      </c>
      <c r="E30007" s="429">
        <v>2.0192959999999998</v>
      </c>
      <c r="F30007" s="429">
        <v>3.4808129999999977</v>
      </c>
    </row>
    <row r="30008" spans="1:6" x14ac:dyDescent="0.3">
      <c r="A30008" s="336">
        <v>99659</v>
      </c>
      <c r="B30008" s="2" t="s">
        <v>293</v>
      </c>
      <c r="C30008" s="429">
        <v>3.0585179999999998</v>
      </c>
      <c r="D30008" s="429">
        <v>1.0789530000000001</v>
      </c>
      <c r="E30008" s="429">
        <v>1.9795649999999998</v>
      </c>
      <c r="F30008" s="429">
        <v>3.3789610000000021</v>
      </c>
    </row>
    <row r="30009" spans="1:6" x14ac:dyDescent="0.3">
      <c r="A30009" s="336">
        <v>99660</v>
      </c>
      <c r="B30009" s="2" t="s">
        <v>293</v>
      </c>
      <c r="C30009" s="429">
        <v>1.8632500000000001</v>
      </c>
      <c r="D30009" s="429">
        <v>1.1362319999999999</v>
      </c>
      <c r="E30009" s="429">
        <v>0.72701800000000016</v>
      </c>
      <c r="F30009" s="429">
        <v>-9.686219000000003</v>
      </c>
    </row>
    <row r="30010" spans="1:6" x14ac:dyDescent="0.3">
      <c r="A30010" s="336">
        <v>99661</v>
      </c>
      <c r="B30010" s="2" t="s">
        <v>293</v>
      </c>
      <c r="C30010" s="429">
        <v>2.5647850000000001</v>
      </c>
      <c r="D30010" s="429">
        <v>1.882439</v>
      </c>
      <c r="E30010" s="429">
        <v>0.68234600000000012</v>
      </c>
      <c r="F30010" s="429">
        <v>-13.483447999999999</v>
      </c>
    </row>
    <row r="30011" spans="1:6" x14ac:dyDescent="0.3">
      <c r="A30011" s="336">
        <v>99662</v>
      </c>
      <c r="B30011" s="2" t="s">
        <v>293</v>
      </c>
      <c r="C30011" s="429">
        <v>2.8652950000000001</v>
      </c>
      <c r="D30011" s="429">
        <v>1.0624</v>
      </c>
      <c r="E30011" s="429">
        <v>1.8028950000000001</v>
      </c>
      <c r="F30011" s="429">
        <v>1.3303329999999995</v>
      </c>
    </row>
    <row r="30012" spans="1:6" x14ac:dyDescent="0.3">
      <c r="A30012" s="336">
        <v>99664</v>
      </c>
      <c r="B30012" s="2" t="s">
        <v>293</v>
      </c>
      <c r="C30012" s="429">
        <v>3.3829199999999999</v>
      </c>
      <c r="D30012" s="429">
        <v>2.1507540000000001</v>
      </c>
      <c r="E30012" s="429">
        <v>1.2321659999999999</v>
      </c>
      <c r="F30012" s="429">
        <v>-28.739130999999993</v>
      </c>
    </row>
    <row r="30013" spans="1:6" x14ac:dyDescent="0.3">
      <c r="A30013" s="336">
        <v>99665</v>
      </c>
      <c r="B30013" s="2" t="s">
        <v>293</v>
      </c>
      <c r="C30013" s="429">
        <v>3.643081</v>
      </c>
      <c r="D30013" s="429">
        <v>1.1362399999999999</v>
      </c>
      <c r="E30013" s="429">
        <v>2.5068410000000001</v>
      </c>
      <c r="F30013" s="429">
        <v>3.7466530000000038</v>
      </c>
    </row>
    <row r="30014" spans="1:6" x14ac:dyDescent="0.3">
      <c r="A30014" s="336">
        <v>99667</v>
      </c>
      <c r="B30014" s="2" t="s">
        <v>294</v>
      </c>
      <c r="C30014" s="429">
        <v>2.6222829999999999</v>
      </c>
      <c r="D30014" s="429">
        <v>0.64958400000000005</v>
      </c>
      <c r="E30014" s="429">
        <v>1.972699</v>
      </c>
      <c r="F30014" s="429">
        <v>0.26175600000000188</v>
      </c>
    </row>
    <row r="30015" spans="1:6" x14ac:dyDescent="0.3">
      <c r="A30015" s="336">
        <v>99668</v>
      </c>
      <c r="B30015" s="2" t="s">
        <v>293</v>
      </c>
      <c r="C30015" s="429">
        <v>3.9982519999999999</v>
      </c>
      <c r="D30015" s="429">
        <v>1.5611870000000001</v>
      </c>
      <c r="E30015" s="429">
        <v>2.4370649999999996</v>
      </c>
      <c r="F30015" s="429">
        <v>2.3230280000000008</v>
      </c>
    </row>
    <row r="30016" spans="1:6" x14ac:dyDescent="0.3">
      <c r="A30016" s="336">
        <v>99669</v>
      </c>
      <c r="B30016" s="2" t="s">
        <v>293</v>
      </c>
      <c r="C30016" s="429">
        <v>3.4886710000000001</v>
      </c>
      <c r="D30016" s="429">
        <v>1.0610299999999999</v>
      </c>
      <c r="E30016" s="429">
        <v>2.4276410000000004</v>
      </c>
      <c r="F30016" s="429">
        <v>-1.9804600000000008</v>
      </c>
    </row>
    <row r="30017" spans="1:6" x14ac:dyDescent="0.3">
      <c r="A30017" s="336">
        <v>99670</v>
      </c>
      <c r="B30017" s="2" t="s">
        <v>293</v>
      </c>
      <c r="C30017" s="429">
        <v>3.4563890000000002</v>
      </c>
      <c r="D30017" s="429">
        <v>1.4737849999999999</v>
      </c>
      <c r="E30017" s="429">
        <v>1.9826040000000003</v>
      </c>
      <c r="F30017" s="429">
        <v>0.73869699999999838</v>
      </c>
    </row>
    <row r="30018" spans="1:6" x14ac:dyDescent="0.3">
      <c r="A30018" s="336">
        <v>99671</v>
      </c>
      <c r="B30018" s="2" t="s">
        <v>293</v>
      </c>
      <c r="C30018" s="429">
        <v>3.0815760000000001</v>
      </c>
      <c r="D30018" s="429">
        <v>0.983769</v>
      </c>
      <c r="E30018" s="429">
        <v>2.097807</v>
      </c>
      <c r="F30018" s="429">
        <v>4.4126230000000017</v>
      </c>
    </row>
    <row r="30019" spans="1:6" x14ac:dyDescent="0.3">
      <c r="A30019" s="336">
        <v>99672</v>
      </c>
      <c r="B30019" s="2" t="s">
        <v>293</v>
      </c>
      <c r="C30019" s="429">
        <v>3.5881660000000002</v>
      </c>
      <c r="D30019" s="429">
        <v>1.110622</v>
      </c>
      <c r="E30019" s="429">
        <v>2.477544</v>
      </c>
      <c r="F30019" s="429">
        <v>-3.1547669999999961</v>
      </c>
    </row>
    <row r="30020" spans="1:6" x14ac:dyDescent="0.3">
      <c r="A30020" s="336">
        <v>99674</v>
      </c>
      <c r="B30020" s="2" t="s">
        <v>294</v>
      </c>
      <c r="C30020" s="429">
        <v>3.0325769999999999</v>
      </c>
      <c r="D30020" s="429">
        <v>0.95295399999999997</v>
      </c>
      <c r="E30020" s="429">
        <v>2.0796229999999998</v>
      </c>
      <c r="F30020" s="429">
        <v>-3.0495950000000001</v>
      </c>
    </row>
    <row r="30021" spans="1:6" x14ac:dyDescent="0.3">
      <c r="A30021" s="336">
        <v>99676</v>
      </c>
      <c r="B30021" s="2" t="s">
        <v>294</v>
      </c>
      <c r="C30021" s="429">
        <v>3.1034609999999998</v>
      </c>
      <c r="D30021" s="429">
        <v>0.79852000000000001</v>
      </c>
      <c r="E30021" s="429">
        <v>2.3049409999999999</v>
      </c>
      <c r="F30021" s="429">
        <v>0.89275500000000108</v>
      </c>
    </row>
    <row r="30022" spans="1:6" x14ac:dyDescent="0.3">
      <c r="A30022" s="336">
        <v>99679</v>
      </c>
      <c r="B30022" s="2" t="s">
        <v>293</v>
      </c>
      <c r="C30022" s="429">
        <v>3.4968699999999999</v>
      </c>
      <c r="D30022" s="429">
        <v>1.260947</v>
      </c>
      <c r="E30022" s="429">
        <v>2.2359229999999997</v>
      </c>
      <c r="F30022" s="429">
        <v>3.1488560000000039</v>
      </c>
    </row>
    <row r="30023" spans="1:6" x14ac:dyDescent="0.3">
      <c r="A30023" s="336">
        <v>99681</v>
      </c>
      <c r="B30023" s="2" t="s">
        <v>293</v>
      </c>
      <c r="C30023" s="429">
        <v>2.8140309999999999</v>
      </c>
      <c r="D30023" s="429">
        <v>1.1839090000000001</v>
      </c>
      <c r="E30023" s="429">
        <v>1.6301219999999998</v>
      </c>
      <c r="F30023" s="429">
        <v>-0.23366000000000042</v>
      </c>
    </row>
    <row r="30024" spans="1:6" x14ac:dyDescent="0.3">
      <c r="A30024" s="336">
        <v>99682</v>
      </c>
      <c r="B30024" s="2" t="s">
        <v>294</v>
      </c>
      <c r="C30024" s="429">
        <v>2.7607210000000002</v>
      </c>
      <c r="D30024" s="429">
        <v>0.68136799999999997</v>
      </c>
      <c r="E30024" s="429">
        <v>2.0793530000000002</v>
      </c>
      <c r="F30024" s="429">
        <v>1.0628250000000037</v>
      </c>
    </row>
    <row r="30025" spans="1:6" x14ac:dyDescent="0.3">
      <c r="A30025" s="336">
        <v>99683</v>
      </c>
      <c r="B30025" s="2" t="s">
        <v>293</v>
      </c>
      <c r="C30025" s="429">
        <v>4.0290569999999999</v>
      </c>
      <c r="D30025" s="429">
        <v>1.164112</v>
      </c>
      <c r="E30025" s="429">
        <v>2.8649449999999996</v>
      </c>
      <c r="F30025" s="429">
        <v>4.4745550000000005</v>
      </c>
    </row>
    <row r="30026" spans="1:6" x14ac:dyDescent="0.3">
      <c r="A30026" s="336">
        <v>99684</v>
      </c>
      <c r="B30026" s="2" t="s">
        <v>293</v>
      </c>
      <c r="C30026" s="429">
        <v>3.0944470000000002</v>
      </c>
      <c r="D30026" s="429">
        <v>1.094635</v>
      </c>
      <c r="E30026" s="429">
        <v>1.9998120000000001</v>
      </c>
      <c r="F30026" s="429">
        <v>3.0161880000000014</v>
      </c>
    </row>
    <row r="30027" spans="1:6" x14ac:dyDescent="0.3">
      <c r="A30027" s="336">
        <v>99685</v>
      </c>
      <c r="B30027" s="2" t="s">
        <v>293</v>
      </c>
      <c r="C30027" s="429">
        <v>2.0656970000000001</v>
      </c>
      <c r="D30027" s="429">
        <v>1.782837</v>
      </c>
      <c r="E30027" s="429">
        <v>0.28286000000000011</v>
      </c>
      <c r="F30027" s="429">
        <v>-18.222338999999998</v>
      </c>
    </row>
    <row r="30028" spans="1:6" x14ac:dyDescent="0.3">
      <c r="A30028" s="336">
        <v>99686</v>
      </c>
      <c r="B30028" s="2" t="s">
        <v>293</v>
      </c>
      <c r="C30028" s="429">
        <v>3.6358990000000002</v>
      </c>
      <c r="D30028" s="429">
        <v>2.6385969999999999</v>
      </c>
      <c r="E30028" s="429">
        <v>0.99730200000000035</v>
      </c>
      <c r="F30028" s="429">
        <v>-29.540345999999996</v>
      </c>
    </row>
    <row r="30029" spans="1:6" x14ac:dyDescent="0.3">
      <c r="A30029" s="336">
        <v>99688</v>
      </c>
      <c r="B30029" s="2" t="s">
        <v>293</v>
      </c>
      <c r="C30029" s="429">
        <v>3.8064659999999999</v>
      </c>
      <c r="D30029" s="429">
        <v>1.3773960000000001</v>
      </c>
      <c r="E30029" s="429">
        <v>2.4290699999999998</v>
      </c>
      <c r="F30029" s="429">
        <v>2.9725789999999979</v>
      </c>
    </row>
    <row r="30030" spans="1:6" x14ac:dyDescent="0.3">
      <c r="A30030" s="336">
        <v>99689</v>
      </c>
      <c r="B30030" s="2" t="s">
        <v>293</v>
      </c>
      <c r="C30030" s="429">
        <v>3.0825559999999999</v>
      </c>
      <c r="D30030" s="429">
        <v>4.0032319999999997</v>
      </c>
      <c r="E30030" s="429">
        <v>-0.92067599999999983</v>
      </c>
      <c r="F30030" s="429">
        <v>-64.840703999999988</v>
      </c>
    </row>
    <row r="30031" spans="1:6" x14ac:dyDescent="0.3">
      <c r="A30031" s="336">
        <v>99691</v>
      </c>
      <c r="B30031" s="2" t="s">
        <v>294</v>
      </c>
      <c r="C30031" s="429">
        <v>3.2673930000000002</v>
      </c>
      <c r="D30031" s="429">
        <v>0.73644600000000005</v>
      </c>
      <c r="E30031" s="429">
        <v>2.5309470000000003</v>
      </c>
      <c r="F30031" s="429">
        <v>5.0902349999999945</v>
      </c>
    </row>
    <row r="30032" spans="1:6" x14ac:dyDescent="0.3">
      <c r="A30032" s="336">
        <v>99692</v>
      </c>
      <c r="B30032" s="2" t="s">
        <v>293</v>
      </c>
      <c r="C30032" s="429">
        <v>2.124892</v>
      </c>
      <c r="D30032" s="429">
        <v>1.78172</v>
      </c>
      <c r="E30032" s="429">
        <v>0.34317200000000003</v>
      </c>
      <c r="F30032" s="429">
        <v>-18.275701000000002</v>
      </c>
    </row>
    <row r="30033" spans="1:6" x14ac:dyDescent="0.3">
      <c r="A30033" s="336">
        <v>99701</v>
      </c>
      <c r="B30033" s="2" t="s">
        <v>293</v>
      </c>
      <c r="C30033" s="429">
        <v>4.9437280000000001</v>
      </c>
      <c r="D30033" s="429">
        <v>1.5440130000000001</v>
      </c>
      <c r="E30033" s="429">
        <v>3.399715</v>
      </c>
      <c r="F30033" s="429">
        <v>10.423504000000001</v>
      </c>
    </row>
    <row r="30034" spans="1:6" x14ac:dyDescent="0.3">
      <c r="A30034" s="336">
        <v>99702</v>
      </c>
      <c r="B30034" s="2" t="s">
        <v>293</v>
      </c>
      <c r="C30034" s="429">
        <v>4.9409390000000002</v>
      </c>
      <c r="D30034" s="429">
        <v>1.560425</v>
      </c>
      <c r="E30034" s="429">
        <v>3.3805140000000002</v>
      </c>
      <c r="F30034" s="429">
        <v>9.6751419999999975</v>
      </c>
    </row>
    <row r="30035" spans="1:6" x14ac:dyDescent="0.3">
      <c r="A30035" s="336">
        <v>99703</v>
      </c>
      <c r="B30035" s="2" t="s">
        <v>293</v>
      </c>
      <c r="C30035" s="429">
        <v>5.0391630000000003</v>
      </c>
      <c r="D30035" s="429">
        <v>1.402496</v>
      </c>
      <c r="E30035" s="429">
        <v>3.6366670000000001</v>
      </c>
      <c r="F30035" s="429">
        <v>11.267270000000002</v>
      </c>
    </row>
    <row r="30036" spans="1:6" x14ac:dyDescent="0.3">
      <c r="A30036" s="336">
        <v>99704</v>
      </c>
      <c r="B30036" s="2" t="s">
        <v>293</v>
      </c>
      <c r="C30036" s="429">
        <v>4.7929740000000001</v>
      </c>
      <c r="D30036" s="429">
        <v>1.3859600000000001</v>
      </c>
      <c r="E30036" s="429">
        <v>3.4070140000000002</v>
      </c>
      <c r="F30036" s="429">
        <v>11.046912999999998</v>
      </c>
    </row>
    <row r="30037" spans="1:6" x14ac:dyDescent="0.3">
      <c r="A30037" s="336">
        <v>99705</v>
      </c>
      <c r="B30037" s="2" t="s">
        <v>293</v>
      </c>
      <c r="C30037" s="429">
        <v>4.982704</v>
      </c>
      <c r="D30037" s="429">
        <v>1.472947</v>
      </c>
      <c r="E30037" s="429">
        <v>3.509757</v>
      </c>
      <c r="F30037" s="429">
        <v>10.349340999999999</v>
      </c>
    </row>
    <row r="30038" spans="1:6" x14ac:dyDescent="0.3">
      <c r="A30038" s="336">
        <v>99709</v>
      </c>
      <c r="B30038" s="2" t="s">
        <v>293</v>
      </c>
      <c r="C30038" s="429">
        <v>4.857888</v>
      </c>
      <c r="D30038" s="429">
        <v>1.4044540000000001</v>
      </c>
      <c r="E30038" s="429">
        <v>3.4534339999999997</v>
      </c>
      <c r="F30038" s="429">
        <v>11.470353000000003</v>
      </c>
    </row>
    <row r="30039" spans="1:6" x14ac:dyDescent="0.3">
      <c r="A30039" s="336">
        <v>99712</v>
      </c>
      <c r="B30039" s="2" t="s">
        <v>293</v>
      </c>
      <c r="C30039" s="429">
        <v>4.6228610000000003</v>
      </c>
      <c r="D30039" s="429">
        <v>1.469279</v>
      </c>
      <c r="E30039" s="429">
        <v>3.1535820000000001</v>
      </c>
      <c r="F30039" s="429">
        <v>10.877248000000005</v>
      </c>
    </row>
    <row r="30040" spans="1:6" x14ac:dyDescent="0.3">
      <c r="A30040" s="336">
        <v>99714</v>
      </c>
      <c r="B30040" s="2" t="s">
        <v>294</v>
      </c>
      <c r="C30040" s="429">
        <v>3.4961169999999999</v>
      </c>
      <c r="D30040" s="429">
        <v>0.50468999999999997</v>
      </c>
      <c r="E30040" s="429">
        <v>2.9914269999999998</v>
      </c>
      <c r="F30040" s="429">
        <v>11.636696000000001</v>
      </c>
    </row>
    <row r="30041" spans="1:6" x14ac:dyDescent="0.3">
      <c r="A30041" s="336">
        <v>99720</v>
      </c>
      <c r="B30041" s="2" t="s">
        <v>293</v>
      </c>
      <c r="C30041" s="429">
        <v>4.4225009999999996</v>
      </c>
      <c r="D30041" s="429">
        <v>1.130058</v>
      </c>
      <c r="E30041" s="429">
        <v>3.2924429999999996</v>
      </c>
      <c r="F30041" s="429">
        <v>6.5867320000000085</v>
      </c>
    </row>
    <row r="30042" spans="1:6" x14ac:dyDescent="0.3">
      <c r="A30042" s="336">
        <v>99721</v>
      </c>
      <c r="B30042" s="2" t="s">
        <v>293</v>
      </c>
      <c r="C30042" s="429">
        <v>3.5577999999999999</v>
      </c>
      <c r="D30042" s="429">
        <v>1.172687</v>
      </c>
      <c r="E30042" s="429">
        <v>2.3851129999999996</v>
      </c>
      <c r="F30042" s="429">
        <v>4.7006740000000011</v>
      </c>
    </row>
    <row r="30043" spans="1:6" x14ac:dyDescent="0.3">
      <c r="A30043" s="336">
        <v>99722</v>
      </c>
      <c r="B30043" s="2" t="s">
        <v>293</v>
      </c>
      <c r="C30043" s="429">
        <v>3.4244970000000001</v>
      </c>
      <c r="D30043" s="429">
        <v>0.64297400000000005</v>
      </c>
      <c r="E30043" s="429">
        <v>2.781523</v>
      </c>
      <c r="F30043" s="429">
        <v>9.5994309999999992</v>
      </c>
    </row>
    <row r="30044" spans="1:6" x14ac:dyDescent="0.3">
      <c r="A30044" s="336">
        <v>99723</v>
      </c>
      <c r="B30044" s="2" t="s">
        <v>293</v>
      </c>
      <c r="C30044" s="429">
        <v>2.351461</v>
      </c>
      <c r="D30044" s="429">
        <v>0.42293900000000001</v>
      </c>
      <c r="E30044" s="429">
        <v>1.9285220000000001</v>
      </c>
      <c r="F30044" s="429">
        <v>4.9634759999999982</v>
      </c>
    </row>
    <row r="30045" spans="1:6" x14ac:dyDescent="0.3">
      <c r="A30045" s="336">
        <v>99724</v>
      </c>
      <c r="B30045" s="2" t="s">
        <v>293</v>
      </c>
      <c r="C30045" s="429">
        <v>4.690607</v>
      </c>
      <c r="D30045" s="429">
        <v>0.96165699999999998</v>
      </c>
      <c r="E30045" s="429">
        <v>3.7289500000000002</v>
      </c>
      <c r="F30045" s="429">
        <v>12.145055000000003</v>
      </c>
    </row>
    <row r="30046" spans="1:6" x14ac:dyDescent="0.3">
      <c r="A30046" s="336">
        <v>99726</v>
      </c>
      <c r="B30046" s="2" t="s">
        <v>293</v>
      </c>
      <c r="C30046" s="429">
        <v>4.054284</v>
      </c>
      <c r="D30046" s="429">
        <v>1.216456</v>
      </c>
      <c r="E30046" s="429">
        <v>2.837828</v>
      </c>
      <c r="F30046" s="429">
        <v>6.5788289999999989</v>
      </c>
    </row>
    <row r="30047" spans="1:6" x14ac:dyDescent="0.3">
      <c r="A30047" s="336">
        <v>99727</v>
      </c>
      <c r="B30047" s="2" t="s">
        <v>293</v>
      </c>
      <c r="C30047" s="429">
        <v>2.7800750000000001</v>
      </c>
      <c r="D30047" s="429">
        <v>0.847773</v>
      </c>
      <c r="E30047" s="429">
        <v>1.932302</v>
      </c>
      <c r="F30047" s="429">
        <v>4.1162470000000013</v>
      </c>
    </row>
    <row r="30048" spans="1:6" x14ac:dyDescent="0.3">
      <c r="A30048" s="336">
        <v>99729</v>
      </c>
      <c r="B30048" s="2" t="s">
        <v>294</v>
      </c>
      <c r="C30048" s="429">
        <v>2.907368</v>
      </c>
      <c r="D30048" s="429">
        <v>0.55605700000000002</v>
      </c>
      <c r="E30048" s="429">
        <v>2.3513109999999999</v>
      </c>
      <c r="F30048" s="429">
        <v>2.3434649999999966</v>
      </c>
    </row>
    <row r="30049" spans="1:6" x14ac:dyDescent="0.3">
      <c r="A30049" s="336">
        <v>99730</v>
      </c>
      <c r="B30049" s="2" t="s">
        <v>294</v>
      </c>
      <c r="C30049" s="429">
        <v>3.2261120000000001</v>
      </c>
      <c r="D30049" s="429">
        <v>0.342804</v>
      </c>
      <c r="E30049" s="429">
        <v>2.883308</v>
      </c>
      <c r="F30049" s="429">
        <v>12.656267</v>
      </c>
    </row>
    <row r="30050" spans="1:6" x14ac:dyDescent="0.3">
      <c r="A30050" s="336">
        <v>99733</v>
      </c>
      <c r="B30050" s="2" t="s">
        <v>293</v>
      </c>
      <c r="C30050" s="429">
        <v>4.5043170000000003</v>
      </c>
      <c r="D30050" s="429">
        <v>1.090141</v>
      </c>
      <c r="E30050" s="429">
        <v>3.4141760000000003</v>
      </c>
      <c r="F30050" s="429">
        <v>13.422524000000003</v>
      </c>
    </row>
    <row r="30051" spans="1:6" x14ac:dyDescent="0.3">
      <c r="A30051" s="336">
        <v>99734</v>
      </c>
      <c r="B30051" s="2" t="s">
        <v>293</v>
      </c>
      <c r="C30051" s="429">
        <v>3.5195240000000001</v>
      </c>
      <c r="D30051" s="429">
        <v>0.52644599999999997</v>
      </c>
      <c r="E30051" s="429">
        <v>2.9930780000000001</v>
      </c>
      <c r="F30051" s="429">
        <v>8.939118999999998</v>
      </c>
    </row>
    <row r="30052" spans="1:6" x14ac:dyDescent="0.3">
      <c r="A30052" s="336">
        <v>99736</v>
      </c>
      <c r="B30052" s="2" t="s">
        <v>293</v>
      </c>
      <c r="C30052" s="429">
        <v>2.6186609999999999</v>
      </c>
      <c r="D30052" s="429">
        <v>0.80545299999999997</v>
      </c>
      <c r="E30052" s="429">
        <v>1.8132079999999999</v>
      </c>
      <c r="F30052" s="429">
        <v>3.9465120000000002</v>
      </c>
    </row>
    <row r="30053" spans="1:6" x14ac:dyDescent="0.3">
      <c r="A30053" s="336">
        <v>99737</v>
      </c>
      <c r="B30053" s="2" t="s">
        <v>294</v>
      </c>
      <c r="C30053" s="429">
        <v>3.3115459999999999</v>
      </c>
      <c r="D30053" s="429">
        <v>0.57736900000000002</v>
      </c>
      <c r="E30053" s="429">
        <v>2.7341769999999999</v>
      </c>
      <c r="F30053" s="429">
        <v>9.634601</v>
      </c>
    </row>
    <row r="30054" spans="1:6" x14ac:dyDescent="0.3">
      <c r="A30054" s="336">
        <v>99739</v>
      </c>
      <c r="B30054" s="2" t="s">
        <v>293</v>
      </c>
      <c r="C30054" s="429">
        <v>2.8756569999999999</v>
      </c>
      <c r="D30054" s="429">
        <v>0.90274299999999996</v>
      </c>
      <c r="E30054" s="429">
        <v>1.9729139999999998</v>
      </c>
      <c r="F30054" s="429">
        <v>4.3077360000000002</v>
      </c>
    </row>
    <row r="30055" spans="1:6" x14ac:dyDescent="0.3">
      <c r="A30055" s="336">
        <v>99740</v>
      </c>
      <c r="B30055" s="2" t="s">
        <v>293</v>
      </c>
      <c r="C30055" s="429">
        <v>4.5224399999999996</v>
      </c>
      <c r="D30055" s="429">
        <v>0.79267299999999996</v>
      </c>
      <c r="E30055" s="429">
        <v>3.7297669999999998</v>
      </c>
      <c r="F30055" s="429">
        <v>12.527444000000003</v>
      </c>
    </row>
    <row r="30056" spans="1:6" x14ac:dyDescent="0.3">
      <c r="A30056" s="336">
        <v>99741</v>
      </c>
      <c r="B30056" s="2" t="s">
        <v>293</v>
      </c>
      <c r="C30056" s="429">
        <v>3.918822</v>
      </c>
      <c r="D30056" s="429">
        <v>1.113831</v>
      </c>
      <c r="E30056" s="429">
        <v>2.8049910000000002</v>
      </c>
      <c r="F30056" s="429">
        <v>5.7302820000000025</v>
      </c>
    </row>
    <row r="30057" spans="1:6" x14ac:dyDescent="0.3">
      <c r="A30057" s="336">
        <v>99742</v>
      </c>
      <c r="B30057" s="2" t="s">
        <v>293</v>
      </c>
      <c r="C30057" s="429">
        <v>1.977328</v>
      </c>
      <c r="D30057" s="429">
        <v>0.90954699999999999</v>
      </c>
      <c r="E30057" s="429">
        <v>1.0677810000000001</v>
      </c>
      <c r="F30057" s="429">
        <v>-4.2400420000000008</v>
      </c>
    </row>
    <row r="30058" spans="1:6" x14ac:dyDescent="0.3">
      <c r="A30058" s="336">
        <v>99743</v>
      </c>
      <c r="B30058" s="2" t="s">
        <v>294</v>
      </c>
      <c r="C30058" s="429">
        <v>3.3086099999999998</v>
      </c>
      <c r="D30058" s="429">
        <v>0.55367900000000003</v>
      </c>
      <c r="E30058" s="429">
        <v>2.754931</v>
      </c>
      <c r="F30058" s="429">
        <v>6.4800209999999971</v>
      </c>
    </row>
    <row r="30059" spans="1:6" x14ac:dyDescent="0.3">
      <c r="A30059" s="336">
        <v>99744</v>
      </c>
      <c r="B30059" s="2" t="s">
        <v>294</v>
      </c>
      <c r="C30059" s="429">
        <v>3.6181459999999999</v>
      </c>
      <c r="D30059" s="429">
        <v>0.56137099999999995</v>
      </c>
      <c r="E30059" s="429">
        <v>3.056775</v>
      </c>
      <c r="F30059" s="429">
        <v>9.0246570000000013</v>
      </c>
    </row>
    <row r="30060" spans="1:6" x14ac:dyDescent="0.3">
      <c r="A30060" s="336">
        <v>99745</v>
      </c>
      <c r="B30060" s="2" t="s">
        <v>293</v>
      </c>
      <c r="C30060" s="429">
        <v>4.0700240000000001</v>
      </c>
      <c r="D30060" s="429">
        <v>1.1824520000000001</v>
      </c>
      <c r="E30060" s="429">
        <v>2.887572</v>
      </c>
      <c r="F30060" s="429">
        <v>6.0231830000000013</v>
      </c>
    </row>
    <row r="30061" spans="1:6" x14ac:dyDescent="0.3">
      <c r="A30061" s="336">
        <v>99746</v>
      </c>
      <c r="B30061" s="2" t="s">
        <v>293</v>
      </c>
      <c r="C30061" s="429">
        <v>3.746953</v>
      </c>
      <c r="D30061" s="429">
        <v>0.96332499999999999</v>
      </c>
      <c r="E30061" s="429">
        <v>2.7836280000000002</v>
      </c>
      <c r="F30061" s="429">
        <v>5.822465999999995</v>
      </c>
    </row>
    <row r="30062" spans="1:6" x14ac:dyDescent="0.3">
      <c r="A30062" s="336">
        <v>99747</v>
      </c>
      <c r="B30062" s="2" t="s">
        <v>293</v>
      </c>
      <c r="C30062" s="429">
        <v>2.7922799999999999</v>
      </c>
      <c r="D30062" s="429">
        <v>0.38228499999999999</v>
      </c>
      <c r="E30062" s="429">
        <v>2.4099949999999999</v>
      </c>
      <c r="F30062" s="429">
        <v>7.5800880000000017</v>
      </c>
    </row>
    <row r="30063" spans="1:6" x14ac:dyDescent="0.3">
      <c r="A30063" s="336">
        <v>99748</v>
      </c>
      <c r="B30063" s="2" t="s">
        <v>293</v>
      </c>
      <c r="C30063" s="429">
        <v>3.4556969999999998</v>
      </c>
      <c r="D30063" s="429">
        <v>1.040354</v>
      </c>
      <c r="E30063" s="429">
        <v>2.415343</v>
      </c>
      <c r="F30063" s="429">
        <v>4.1372009999999975</v>
      </c>
    </row>
    <row r="30064" spans="1:6" x14ac:dyDescent="0.3">
      <c r="A30064" s="336">
        <v>99749</v>
      </c>
      <c r="B30064" s="2" t="s">
        <v>293</v>
      </c>
      <c r="C30064" s="429">
        <v>2.399286</v>
      </c>
      <c r="D30064" s="429">
        <v>0.71897</v>
      </c>
      <c r="E30064" s="429">
        <v>1.6803159999999999</v>
      </c>
      <c r="F30064" s="429">
        <v>3.5735500000000009</v>
      </c>
    </row>
    <row r="30065" spans="1:6" x14ac:dyDescent="0.3">
      <c r="A30065" s="336">
        <v>99750</v>
      </c>
      <c r="B30065" s="2" t="s">
        <v>293</v>
      </c>
      <c r="C30065" s="429">
        <v>2.2363019999999998</v>
      </c>
      <c r="D30065" s="429">
        <v>0.64488500000000004</v>
      </c>
      <c r="E30065" s="429">
        <v>1.5914169999999999</v>
      </c>
      <c r="F30065" s="429">
        <v>3.5409880000000005</v>
      </c>
    </row>
    <row r="30066" spans="1:6" x14ac:dyDescent="0.3">
      <c r="A30066" s="336">
        <v>99751</v>
      </c>
      <c r="B30066" s="2" t="s">
        <v>293</v>
      </c>
      <c r="C30066" s="429">
        <v>3.2498089999999999</v>
      </c>
      <c r="D30066" s="429">
        <v>0.95154000000000005</v>
      </c>
      <c r="E30066" s="429">
        <v>2.2982689999999999</v>
      </c>
      <c r="F30066" s="429">
        <v>4.3745979999999989</v>
      </c>
    </row>
    <row r="30067" spans="1:6" x14ac:dyDescent="0.3">
      <c r="A30067" s="336">
        <v>99752</v>
      </c>
      <c r="B30067" s="2" t="s">
        <v>293</v>
      </c>
      <c r="C30067" s="429">
        <v>2.5686960000000001</v>
      </c>
      <c r="D30067" s="429">
        <v>0.70862700000000001</v>
      </c>
      <c r="E30067" s="429">
        <v>1.8600690000000002</v>
      </c>
      <c r="F30067" s="429">
        <v>4.8135589999999997</v>
      </c>
    </row>
    <row r="30068" spans="1:6" x14ac:dyDescent="0.3">
      <c r="A30068" s="336">
        <v>99753</v>
      </c>
      <c r="B30068" s="2" t="s">
        <v>293</v>
      </c>
      <c r="C30068" s="429">
        <v>2.9406180000000002</v>
      </c>
      <c r="D30068" s="429">
        <v>0.89077499999999998</v>
      </c>
      <c r="E30068" s="429">
        <v>2.0498430000000001</v>
      </c>
      <c r="F30068" s="429">
        <v>4.4386389999999984</v>
      </c>
    </row>
    <row r="30069" spans="1:6" x14ac:dyDescent="0.3">
      <c r="A30069" s="336">
        <v>99755</v>
      </c>
      <c r="B30069" s="2" t="s">
        <v>294</v>
      </c>
      <c r="C30069" s="429">
        <v>2.951149</v>
      </c>
      <c r="D30069" s="429">
        <v>0.59163900000000003</v>
      </c>
      <c r="E30069" s="429">
        <v>2.3595100000000002</v>
      </c>
      <c r="F30069" s="429">
        <v>3.4212849999999992</v>
      </c>
    </row>
    <row r="30070" spans="1:6" x14ac:dyDescent="0.3">
      <c r="A30070" s="336">
        <v>99756</v>
      </c>
      <c r="B30070" s="2" t="s">
        <v>293</v>
      </c>
      <c r="C30070" s="429">
        <v>4.5553189999999999</v>
      </c>
      <c r="D30070" s="429">
        <v>1.4169719999999999</v>
      </c>
      <c r="E30070" s="429">
        <v>3.138347</v>
      </c>
      <c r="F30070" s="429">
        <v>8.1025850000000048</v>
      </c>
    </row>
    <row r="30071" spans="1:6" x14ac:dyDescent="0.3">
      <c r="A30071" s="336">
        <v>99757</v>
      </c>
      <c r="B30071" s="2" t="s">
        <v>294</v>
      </c>
      <c r="C30071" s="429">
        <v>3.2092489999999998</v>
      </c>
      <c r="D30071" s="429">
        <v>0.609043</v>
      </c>
      <c r="E30071" s="429">
        <v>2.600206</v>
      </c>
      <c r="F30071" s="429">
        <v>6.195850999999994</v>
      </c>
    </row>
    <row r="30072" spans="1:6" x14ac:dyDescent="0.3">
      <c r="A30072" s="336">
        <v>99758</v>
      </c>
      <c r="B30072" s="2" t="s">
        <v>293</v>
      </c>
      <c r="C30072" s="429">
        <v>4.6674910000000001</v>
      </c>
      <c r="D30072" s="429">
        <v>1.3841019999999999</v>
      </c>
      <c r="E30072" s="429">
        <v>3.2833890000000001</v>
      </c>
      <c r="F30072" s="429">
        <v>9.8510670000000022</v>
      </c>
    </row>
    <row r="30073" spans="1:6" x14ac:dyDescent="0.3">
      <c r="A30073" s="336">
        <v>99759</v>
      </c>
      <c r="B30073" s="2" t="s">
        <v>293</v>
      </c>
      <c r="C30073" s="429">
        <v>1.9785489999999999</v>
      </c>
      <c r="D30073" s="429">
        <v>0.43071500000000001</v>
      </c>
      <c r="E30073" s="429">
        <v>1.5478339999999999</v>
      </c>
      <c r="F30073" s="429">
        <v>4.1115660000000007</v>
      </c>
    </row>
    <row r="30074" spans="1:6" x14ac:dyDescent="0.3">
      <c r="A30074" s="336">
        <v>99760</v>
      </c>
      <c r="B30074" s="2" t="s">
        <v>293</v>
      </c>
      <c r="C30074" s="429">
        <v>4.7240330000000004</v>
      </c>
      <c r="D30074" s="429">
        <v>1.415332</v>
      </c>
      <c r="E30074" s="429">
        <v>3.3087010000000001</v>
      </c>
      <c r="F30074" s="429">
        <v>10.457065999999998</v>
      </c>
    </row>
    <row r="30075" spans="1:6" x14ac:dyDescent="0.3">
      <c r="A30075" s="336">
        <v>99761</v>
      </c>
      <c r="B30075" s="2" t="s">
        <v>293</v>
      </c>
      <c r="C30075" s="429">
        <v>2.385437</v>
      </c>
      <c r="D30075" s="429">
        <v>0.66199799999999998</v>
      </c>
      <c r="E30075" s="429">
        <v>1.7234389999999999</v>
      </c>
      <c r="F30075" s="429">
        <v>4.3567809999999998</v>
      </c>
    </row>
    <row r="30076" spans="1:6" x14ac:dyDescent="0.3">
      <c r="A30076" s="336">
        <v>99762</v>
      </c>
      <c r="B30076" s="2" t="s">
        <v>293</v>
      </c>
      <c r="C30076" s="429">
        <v>2.6868699999999999</v>
      </c>
      <c r="D30076" s="429">
        <v>0.82859799999999995</v>
      </c>
      <c r="E30076" s="429">
        <v>1.8582719999999999</v>
      </c>
      <c r="F30076" s="429">
        <v>2.9076199999999979</v>
      </c>
    </row>
    <row r="30077" spans="1:6" x14ac:dyDescent="0.3">
      <c r="A30077" s="336">
        <v>99763</v>
      </c>
      <c r="B30077" s="2" t="s">
        <v>293</v>
      </c>
      <c r="C30077" s="429">
        <v>2.736183</v>
      </c>
      <c r="D30077" s="429">
        <v>0.72972999999999999</v>
      </c>
      <c r="E30077" s="429">
        <v>2.006453</v>
      </c>
      <c r="F30077" s="429">
        <v>4.5888440000000017</v>
      </c>
    </row>
    <row r="30078" spans="1:6" x14ac:dyDescent="0.3">
      <c r="A30078" s="336">
        <v>99765</v>
      </c>
      <c r="B30078" s="2" t="s">
        <v>293</v>
      </c>
      <c r="C30078" s="429">
        <v>3.2776329999999998</v>
      </c>
      <c r="D30078" s="429">
        <v>1.0410839999999999</v>
      </c>
      <c r="E30078" s="429">
        <v>2.2365490000000001</v>
      </c>
      <c r="F30078" s="429">
        <v>3.6114789999999992</v>
      </c>
    </row>
    <row r="30079" spans="1:6" x14ac:dyDescent="0.3">
      <c r="A30079" s="336">
        <v>99766</v>
      </c>
      <c r="B30079" s="2" t="s">
        <v>293</v>
      </c>
      <c r="C30079" s="429">
        <v>2.0125829999999998</v>
      </c>
      <c r="D30079" s="429">
        <v>0.57286599999999999</v>
      </c>
      <c r="E30079" s="429">
        <v>1.4397169999999999</v>
      </c>
      <c r="F30079" s="429">
        <v>1.7819020000000005</v>
      </c>
    </row>
    <row r="30080" spans="1:6" x14ac:dyDescent="0.3">
      <c r="A30080" s="336">
        <v>99767</v>
      </c>
      <c r="B30080" s="2" t="s">
        <v>293</v>
      </c>
      <c r="C30080" s="429">
        <v>4.4997550000000004</v>
      </c>
      <c r="D30080" s="429">
        <v>1.394792</v>
      </c>
      <c r="E30080" s="429">
        <v>3.1049630000000006</v>
      </c>
      <c r="F30080" s="429">
        <v>9.0360239999999976</v>
      </c>
    </row>
    <row r="30081" spans="1:6" x14ac:dyDescent="0.3">
      <c r="A30081" s="336">
        <v>99768</v>
      </c>
      <c r="B30081" s="2" t="s">
        <v>293</v>
      </c>
      <c r="C30081" s="429">
        <v>4.0784830000000003</v>
      </c>
      <c r="D30081" s="429">
        <v>1.254086</v>
      </c>
      <c r="E30081" s="429">
        <v>2.8243970000000003</v>
      </c>
      <c r="F30081" s="429">
        <v>5.4929879999999969</v>
      </c>
    </row>
    <row r="30082" spans="1:6" x14ac:dyDescent="0.3">
      <c r="A30082" s="336">
        <v>99769</v>
      </c>
      <c r="B30082" s="2" t="s">
        <v>293</v>
      </c>
      <c r="C30082" s="429">
        <v>2.030313</v>
      </c>
      <c r="D30082" s="429">
        <v>0.91033299999999995</v>
      </c>
      <c r="E30082" s="429">
        <v>1.11998</v>
      </c>
      <c r="F30082" s="429">
        <v>-4.0103350000000013</v>
      </c>
    </row>
    <row r="30083" spans="1:6" x14ac:dyDescent="0.3">
      <c r="A30083" s="336">
        <v>99770</v>
      </c>
      <c r="B30083" s="2" t="s">
        <v>293</v>
      </c>
      <c r="C30083" s="429">
        <v>2.8726280000000002</v>
      </c>
      <c r="D30083" s="429">
        <v>0.80369800000000002</v>
      </c>
      <c r="E30083" s="429">
        <v>2.0689299999999999</v>
      </c>
      <c r="F30083" s="429">
        <v>4.4064779999999999</v>
      </c>
    </row>
    <row r="30084" spans="1:6" x14ac:dyDescent="0.3">
      <c r="A30084" s="336">
        <v>99771</v>
      </c>
      <c r="B30084" s="2" t="s">
        <v>293</v>
      </c>
      <c r="C30084" s="429">
        <v>2.9736630000000002</v>
      </c>
      <c r="D30084" s="429">
        <v>0.973383</v>
      </c>
      <c r="E30084" s="429">
        <v>2.0002800000000001</v>
      </c>
      <c r="F30084" s="429">
        <v>3.6088080000000016</v>
      </c>
    </row>
    <row r="30085" spans="1:6" x14ac:dyDescent="0.3">
      <c r="A30085" s="336">
        <v>99772</v>
      </c>
      <c r="B30085" s="2" t="s">
        <v>293</v>
      </c>
      <c r="C30085" s="429">
        <v>2.4910060000000001</v>
      </c>
      <c r="D30085" s="429">
        <v>0.73360899999999996</v>
      </c>
      <c r="E30085" s="429">
        <v>1.7573970000000001</v>
      </c>
      <c r="F30085" s="429">
        <v>2.5837440000000012</v>
      </c>
    </row>
    <row r="30086" spans="1:6" x14ac:dyDescent="0.3">
      <c r="A30086" s="336">
        <v>99773</v>
      </c>
      <c r="B30086" s="2" t="s">
        <v>293</v>
      </c>
      <c r="C30086" s="429">
        <v>3.1697340000000001</v>
      </c>
      <c r="D30086" s="429">
        <v>0.83420099999999997</v>
      </c>
      <c r="E30086" s="429">
        <v>2.3355329999999999</v>
      </c>
      <c r="F30086" s="429">
        <v>4.831430000000001</v>
      </c>
    </row>
    <row r="30087" spans="1:6" x14ac:dyDescent="0.3">
      <c r="A30087" s="336">
        <v>99774</v>
      </c>
      <c r="B30087" s="2" t="s">
        <v>293</v>
      </c>
      <c r="C30087" s="429">
        <v>4.786232</v>
      </c>
      <c r="D30087" s="429">
        <v>1.16686</v>
      </c>
      <c r="E30087" s="429">
        <v>3.6193720000000003</v>
      </c>
      <c r="F30087" s="429">
        <v>11.036062000000001</v>
      </c>
    </row>
    <row r="30088" spans="1:6" x14ac:dyDescent="0.3">
      <c r="A30088" s="336">
        <v>99777</v>
      </c>
      <c r="B30088" s="2" t="s">
        <v>293</v>
      </c>
      <c r="C30088" s="429">
        <v>4.4900830000000003</v>
      </c>
      <c r="D30088" s="429">
        <v>1.365173</v>
      </c>
      <c r="E30088" s="429">
        <v>3.1249100000000003</v>
      </c>
      <c r="F30088" s="429">
        <v>7.3124880000000001</v>
      </c>
    </row>
    <row r="30089" spans="1:6" x14ac:dyDescent="0.3">
      <c r="A30089" s="336">
        <v>99778</v>
      </c>
      <c r="B30089" s="2" t="s">
        <v>293</v>
      </c>
      <c r="C30089" s="429">
        <v>2.5486070000000001</v>
      </c>
      <c r="D30089" s="429">
        <v>0.79525299999999999</v>
      </c>
      <c r="E30089" s="429">
        <v>1.7533540000000001</v>
      </c>
      <c r="F30089" s="429">
        <v>1.5424479999999985</v>
      </c>
    </row>
    <row r="30090" spans="1:6" x14ac:dyDescent="0.3">
      <c r="A30090" s="336">
        <v>99780</v>
      </c>
      <c r="B30090" s="2" t="s">
        <v>294</v>
      </c>
      <c r="C30090" s="429">
        <v>3.2028479999999999</v>
      </c>
      <c r="D30090" s="429">
        <v>0.65992700000000004</v>
      </c>
      <c r="E30090" s="429">
        <v>2.5429209999999998</v>
      </c>
      <c r="F30090" s="429">
        <v>9.7972420000000042</v>
      </c>
    </row>
    <row r="30091" spans="1:6" x14ac:dyDescent="0.3">
      <c r="A30091" s="336">
        <v>99781</v>
      </c>
      <c r="B30091" s="2" t="s">
        <v>293</v>
      </c>
      <c r="C30091" s="429">
        <v>4.3553499999999996</v>
      </c>
      <c r="D30091" s="429">
        <v>0.72285100000000002</v>
      </c>
      <c r="E30091" s="429">
        <v>3.6324989999999997</v>
      </c>
      <c r="F30091" s="429">
        <v>11.947727</v>
      </c>
    </row>
    <row r="30092" spans="1:6" x14ac:dyDescent="0.3">
      <c r="A30092" s="336">
        <v>99782</v>
      </c>
      <c r="B30092" s="2" t="s">
        <v>293</v>
      </c>
      <c r="C30092" s="429">
        <v>1.8889929999999999</v>
      </c>
      <c r="D30092" s="429">
        <v>0.33621899999999999</v>
      </c>
      <c r="E30092" s="429">
        <v>1.5527739999999999</v>
      </c>
      <c r="F30092" s="429">
        <v>4.2383999999999986</v>
      </c>
    </row>
    <row r="30093" spans="1:6" x14ac:dyDescent="0.3">
      <c r="A30093" s="336">
        <v>99783</v>
      </c>
      <c r="B30093" s="2" t="s">
        <v>293</v>
      </c>
      <c r="C30093" s="429">
        <v>2.2403390000000001</v>
      </c>
      <c r="D30093" s="429">
        <v>0.76273100000000005</v>
      </c>
      <c r="E30093" s="429">
        <v>1.477608</v>
      </c>
      <c r="F30093" s="429">
        <v>-0.34813899999999975</v>
      </c>
    </row>
    <row r="30094" spans="1:6" x14ac:dyDescent="0.3">
      <c r="A30094" s="336">
        <v>99784</v>
      </c>
      <c r="B30094" s="2" t="s">
        <v>293</v>
      </c>
      <c r="C30094" s="429">
        <v>2.8022320000000001</v>
      </c>
      <c r="D30094" s="429">
        <v>0.88993</v>
      </c>
      <c r="E30094" s="429">
        <v>1.9123019999999999</v>
      </c>
      <c r="F30094" s="429">
        <v>3.9795370000000041</v>
      </c>
    </row>
    <row r="30095" spans="1:6" x14ac:dyDescent="0.3">
      <c r="A30095" s="336">
        <v>99785</v>
      </c>
      <c r="B30095" s="2" t="s">
        <v>293</v>
      </c>
      <c r="C30095" s="429">
        <v>2.3350939999999998</v>
      </c>
      <c r="D30095" s="429">
        <v>0.783026</v>
      </c>
      <c r="E30095" s="429">
        <v>1.5520679999999998</v>
      </c>
      <c r="F30095" s="429">
        <v>0.18199599999999982</v>
      </c>
    </row>
    <row r="30096" spans="1:6" x14ac:dyDescent="0.3">
      <c r="A30096" s="336">
        <v>99786</v>
      </c>
      <c r="B30096" s="2" t="s">
        <v>293</v>
      </c>
      <c r="C30096" s="429">
        <v>2.648593</v>
      </c>
      <c r="D30096" s="429">
        <v>0.868255</v>
      </c>
      <c r="E30096" s="429">
        <v>1.780338</v>
      </c>
      <c r="F30096" s="429">
        <v>2.9616719999999983</v>
      </c>
    </row>
    <row r="30097" spans="1:6" x14ac:dyDescent="0.3">
      <c r="A30097" s="336">
        <v>99788</v>
      </c>
      <c r="B30097" s="2" t="s">
        <v>293</v>
      </c>
      <c r="C30097" s="429">
        <v>4.260999</v>
      </c>
      <c r="D30097" s="429">
        <v>0.86219699999999999</v>
      </c>
      <c r="E30097" s="429">
        <v>3.3988019999999999</v>
      </c>
      <c r="F30097" s="429">
        <v>12.513748000000003</v>
      </c>
    </row>
    <row r="30098" spans="1:6" x14ac:dyDescent="0.3">
      <c r="A30098" s="336">
        <v>99789</v>
      </c>
      <c r="B30098" s="2" t="s">
        <v>293</v>
      </c>
      <c r="C30098" s="429">
        <v>3.3919839999999999</v>
      </c>
      <c r="D30098" s="429">
        <v>0.50523200000000001</v>
      </c>
      <c r="E30098" s="429">
        <v>2.886752</v>
      </c>
      <c r="F30098" s="429">
        <v>8.303306000000001</v>
      </c>
    </row>
    <row r="30099" spans="1:6" x14ac:dyDescent="0.3">
      <c r="A30099" s="336">
        <v>99801</v>
      </c>
      <c r="B30099" s="2" t="s">
        <v>293</v>
      </c>
      <c r="C30099" s="429">
        <v>3.1429499999999999</v>
      </c>
      <c r="D30099" s="429">
        <v>3.023838</v>
      </c>
      <c r="E30099" s="429">
        <v>0.11911199999999988</v>
      </c>
      <c r="F30099" s="429">
        <v>-39.083247999999998</v>
      </c>
    </row>
    <row r="30100" spans="1:6" x14ac:dyDescent="0.3">
      <c r="A30100" s="336">
        <v>99820</v>
      </c>
      <c r="B30100" s="2" t="s">
        <v>293</v>
      </c>
      <c r="C30100" s="429">
        <v>3.036978</v>
      </c>
      <c r="D30100" s="429">
        <v>4.2028949999999998</v>
      </c>
      <c r="E30100" s="429">
        <v>-1.1659169999999999</v>
      </c>
      <c r="F30100" s="429">
        <v>-68.556832</v>
      </c>
    </row>
    <row r="30101" spans="1:6" x14ac:dyDescent="0.3">
      <c r="A30101" s="336">
        <v>99824</v>
      </c>
      <c r="B30101" s="2" t="s">
        <v>293</v>
      </c>
      <c r="C30101" s="429">
        <v>3.078335</v>
      </c>
      <c r="D30101" s="429">
        <v>3.3687469999999999</v>
      </c>
      <c r="E30101" s="429">
        <v>-0.29041199999999989</v>
      </c>
      <c r="F30101" s="429">
        <v>-45.398636999999994</v>
      </c>
    </row>
    <row r="30102" spans="1:6" x14ac:dyDescent="0.3">
      <c r="A30102" s="336">
        <v>99825</v>
      </c>
      <c r="B30102" s="2" t="s">
        <v>293</v>
      </c>
      <c r="C30102" s="429">
        <v>3.161772</v>
      </c>
      <c r="D30102" s="429">
        <v>2.4948630000000001</v>
      </c>
      <c r="E30102" s="429">
        <v>0.66690899999999997</v>
      </c>
      <c r="F30102" s="429">
        <v>-43.972460999999996</v>
      </c>
    </row>
    <row r="30103" spans="1:6" x14ac:dyDescent="0.3">
      <c r="A30103" s="336">
        <v>99826</v>
      </c>
      <c r="B30103" s="2" t="s">
        <v>293</v>
      </c>
      <c r="C30103" s="429">
        <v>3.113693</v>
      </c>
      <c r="D30103" s="429">
        <v>2.3717830000000002</v>
      </c>
      <c r="E30103" s="429">
        <v>0.74190999999999985</v>
      </c>
      <c r="F30103" s="429">
        <v>-38.935702000000006</v>
      </c>
    </row>
    <row r="30104" spans="1:6" x14ac:dyDescent="0.3">
      <c r="A30104" s="336">
        <v>99827</v>
      </c>
      <c r="B30104" s="2" t="s">
        <v>293</v>
      </c>
      <c r="C30104" s="429">
        <v>3.3639480000000002</v>
      </c>
      <c r="D30104" s="429">
        <v>1.6023890000000001</v>
      </c>
      <c r="E30104" s="429">
        <v>1.7615590000000001</v>
      </c>
      <c r="F30104" s="429">
        <v>-17.849861000000008</v>
      </c>
    </row>
    <row r="30105" spans="1:6" x14ac:dyDescent="0.3">
      <c r="A30105" s="336">
        <v>99829</v>
      </c>
      <c r="B30105" s="2" t="s">
        <v>293</v>
      </c>
      <c r="C30105" s="429">
        <v>3.0670899999999999</v>
      </c>
      <c r="D30105" s="429">
        <v>2.7534149999999999</v>
      </c>
      <c r="E30105" s="429">
        <v>0.31367499999999993</v>
      </c>
      <c r="F30105" s="429">
        <v>-44.316143000000011</v>
      </c>
    </row>
    <row r="30106" spans="1:6" x14ac:dyDescent="0.3">
      <c r="A30106" s="336">
        <v>99833</v>
      </c>
      <c r="B30106" s="2" t="s">
        <v>293</v>
      </c>
      <c r="C30106" s="429">
        <v>3.0662530000000001</v>
      </c>
      <c r="D30106" s="429">
        <v>4.9383419999999996</v>
      </c>
      <c r="E30106" s="429">
        <v>-1.8720889999999994</v>
      </c>
      <c r="F30106" s="429">
        <v>-88.715219000000019</v>
      </c>
    </row>
    <row r="30107" spans="1:6" x14ac:dyDescent="0.3">
      <c r="A30107" s="336">
        <v>99835</v>
      </c>
      <c r="B30107" s="2" t="s">
        <v>293</v>
      </c>
      <c r="C30107" s="429">
        <v>2.8798970000000002</v>
      </c>
      <c r="D30107" s="429">
        <v>4.107113</v>
      </c>
      <c r="E30107" s="429">
        <v>-1.2272159999999999</v>
      </c>
      <c r="F30107" s="429">
        <v>-80.48081599999999</v>
      </c>
    </row>
    <row r="30108" spans="1:6" x14ac:dyDescent="0.3">
      <c r="A30108" s="336">
        <v>99840</v>
      </c>
      <c r="B30108" s="2" t="s">
        <v>293</v>
      </c>
      <c r="C30108" s="429">
        <v>3.4746350000000001</v>
      </c>
      <c r="D30108" s="429">
        <v>1.2829459999999999</v>
      </c>
      <c r="E30108" s="429">
        <v>2.1916890000000002</v>
      </c>
      <c r="F30108" s="429">
        <v>-5.6371559999999974</v>
      </c>
    </row>
    <row r="30109" spans="1:6" x14ac:dyDescent="0.3">
      <c r="A30109" s="336">
        <v>99901</v>
      </c>
      <c r="B30109" s="2" t="s">
        <v>293</v>
      </c>
      <c r="C30109" s="429">
        <v>3.2028449999999999</v>
      </c>
      <c r="D30109" s="429">
        <v>5.3480540000000003</v>
      </c>
      <c r="E30109" s="429">
        <v>-2.1452090000000004</v>
      </c>
      <c r="F30109" s="429">
        <v>-88.558729000000014</v>
      </c>
    </row>
    <row r="30110" spans="1:6" x14ac:dyDescent="0.3">
      <c r="A30110" s="336">
        <v>99919</v>
      </c>
      <c r="B30110" s="2" t="s">
        <v>293</v>
      </c>
      <c r="C30110" s="429">
        <v>3.0881919999999998</v>
      </c>
      <c r="D30110" s="429">
        <v>5.1942440000000003</v>
      </c>
      <c r="E30110" s="429">
        <v>-2.1060520000000005</v>
      </c>
      <c r="F30110" s="429">
        <v>-86.968632999999997</v>
      </c>
    </row>
    <row r="30111" spans="1:6" x14ac:dyDescent="0.3">
      <c r="A30111" s="336">
        <v>99921</v>
      </c>
      <c r="B30111" s="2" t="s">
        <v>293</v>
      </c>
      <c r="C30111" s="429">
        <v>2.950828</v>
      </c>
      <c r="D30111" s="429">
        <v>5.1565459999999996</v>
      </c>
      <c r="E30111" s="429">
        <v>-2.2057179999999996</v>
      </c>
      <c r="F30111" s="429">
        <v>-90.990567999999996</v>
      </c>
    </row>
    <row r="30112" spans="1:6" x14ac:dyDescent="0.3">
      <c r="A30112" s="336">
        <v>99922</v>
      </c>
      <c r="B30112" s="2" t="s">
        <v>293</v>
      </c>
      <c r="C30112" s="429">
        <v>2.9830359999999998</v>
      </c>
      <c r="D30112" s="429">
        <v>4.9201940000000004</v>
      </c>
      <c r="E30112" s="429">
        <v>-1.9371580000000006</v>
      </c>
      <c r="F30112" s="429">
        <v>-82.204555999999997</v>
      </c>
    </row>
    <row r="30113" spans="1:6" x14ac:dyDescent="0.3">
      <c r="A30113" s="336">
        <v>99923</v>
      </c>
      <c r="B30113" s="2" t="s">
        <v>293</v>
      </c>
      <c r="C30113" s="429">
        <v>3.1502659999999998</v>
      </c>
      <c r="D30113" s="429">
        <v>4.0810199999999996</v>
      </c>
      <c r="E30113" s="429">
        <v>-0.93075399999999986</v>
      </c>
      <c r="F30113" s="429">
        <v>-65.37048399999999</v>
      </c>
    </row>
    <row r="30114" spans="1:6" x14ac:dyDescent="0.3">
      <c r="A30114" s="336">
        <v>99925</v>
      </c>
      <c r="B30114" s="2" t="s">
        <v>293</v>
      </c>
      <c r="C30114" s="429">
        <v>2.9549259999999999</v>
      </c>
      <c r="D30114" s="429">
        <v>5.1993390000000002</v>
      </c>
      <c r="E30114" s="429">
        <v>-2.2444130000000002</v>
      </c>
      <c r="F30114" s="429">
        <v>-91.607440000000011</v>
      </c>
    </row>
    <row r="30115" spans="1:6" x14ac:dyDescent="0.3">
      <c r="A30115" s="336">
        <v>99926</v>
      </c>
      <c r="B30115" s="2" t="s">
        <v>293</v>
      </c>
      <c r="C30115" s="429">
        <v>3.1953830000000001</v>
      </c>
      <c r="D30115" s="429">
        <v>5.4971100000000002</v>
      </c>
      <c r="E30115" s="429">
        <v>-2.3017270000000001</v>
      </c>
      <c r="F30115" s="429">
        <v>-93.527813000000023</v>
      </c>
    </row>
    <row r="30116" spans="1:6" x14ac:dyDescent="0.3">
      <c r="A30116" s="336">
        <v>99927</v>
      </c>
      <c r="B30116" s="2" t="s">
        <v>293</v>
      </c>
      <c r="C30116" s="429">
        <v>3.037604</v>
      </c>
      <c r="D30116" s="429">
        <v>5.5364279999999999</v>
      </c>
      <c r="E30116" s="429">
        <v>-2.4988239999999999</v>
      </c>
      <c r="F30116" s="429">
        <v>-105.477374</v>
      </c>
    </row>
    <row r="30117" spans="1:6" x14ac:dyDescent="0.3">
      <c r="A30117" s="336">
        <v>99929</v>
      </c>
      <c r="B30117" s="2" t="s">
        <v>293</v>
      </c>
      <c r="C30117" s="429">
        <v>3.1776309999999999</v>
      </c>
      <c r="D30117" s="429">
        <v>4.4428720000000004</v>
      </c>
      <c r="E30117" s="429">
        <v>-1.2652410000000005</v>
      </c>
      <c r="F30117" s="429">
        <v>-67.734589999999997</v>
      </c>
    </row>
    <row r="30118" spans="1:6" x14ac:dyDescent="0.3">
      <c r="A30118" s="336">
        <v>99950</v>
      </c>
      <c r="B30118" s="2" t="s">
        <v>293</v>
      </c>
      <c r="C30118" s="429">
        <v>3.0297610000000001</v>
      </c>
      <c r="D30118" s="429">
        <v>5.3408160000000002</v>
      </c>
      <c r="E30118" s="429">
        <v>-2.3110550000000001</v>
      </c>
      <c r="F30118" s="429">
        <v>-96.036011000000002</v>
      </c>
    </row>
    <row r="30119" spans="1:6" x14ac:dyDescent="0.3">
      <c r="A30119" s="336" t="s">
        <v>299</v>
      </c>
      <c r="B30119" s="2" t="s">
        <v>295</v>
      </c>
      <c r="C30119" s="429">
        <v>3.324989</v>
      </c>
      <c r="D30119" s="429">
        <v>3.2580520000000002</v>
      </c>
      <c r="E30119" s="429">
        <v>6.6936999999999802E-2</v>
      </c>
      <c r="F30119" s="429">
        <v>-32.719642000000007</v>
      </c>
    </row>
    <row r="30120" spans="1:6" x14ac:dyDescent="0.3">
      <c r="A30120" s="336" t="s">
        <v>300</v>
      </c>
      <c r="B30120" s="2" t="s">
        <v>295</v>
      </c>
      <c r="C30120" s="429">
        <v>3.1269960000000001</v>
      </c>
      <c r="D30120" s="429">
        <v>3.4538250000000001</v>
      </c>
      <c r="E30120" s="429">
        <v>-0.32682900000000004</v>
      </c>
      <c r="F30120" s="429">
        <v>-31.744870000000002</v>
      </c>
    </row>
    <row r="30121" spans="1:6" x14ac:dyDescent="0.3">
      <c r="A30121" s="336" t="s">
        <v>301</v>
      </c>
      <c r="B30121" s="2" t="s">
        <v>295</v>
      </c>
      <c r="C30121" s="429">
        <v>3.6728299999999998</v>
      </c>
      <c r="D30121" s="429">
        <v>3.1118450000000002</v>
      </c>
      <c r="E30121" s="429">
        <v>0.56098499999999962</v>
      </c>
      <c r="F30121" s="429">
        <v>-25.709711000000002</v>
      </c>
    </row>
    <row r="30122" spans="1:6" x14ac:dyDescent="0.3">
      <c r="A30122" s="336" t="s">
        <v>302</v>
      </c>
      <c r="B30122" s="2" t="s">
        <v>295</v>
      </c>
      <c r="C30122" s="429">
        <v>3.092114</v>
      </c>
      <c r="D30122" s="429">
        <v>3.5009830000000002</v>
      </c>
      <c r="E30122" s="429">
        <v>-0.40886900000000015</v>
      </c>
      <c r="F30122" s="429">
        <v>-34.836393000000001</v>
      </c>
    </row>
    <row r="30123" spans="1:6" x14ac:dyDescent="0.3">
      <c r="A30123" s="336" t="s">
        <v>303</v>
      </c>
      <c r="B30123" s="2" t="s">
        <v>295</v>
      </c>
      <c r="C30123" s="429">
        <v>4.0104340000000001</v>
      </c>
      <c r="D30123" s="429">
        <v>2.82626</v>
      </c>
      <c r="E30123" s="429">
        <v>1.1841740000000001</v>
      </c>
      <c r="F30123" s="429">
        <v>-19.864560000000008</v>
      </c>
    </row>
    <row r="30124" spans="1:6" x14ac:dyDescent="0.3">
      <c r="A30124" s="336" t="s">
        <v>304</v>
      </c>
      <c r="B30124" s="2" t="s">
        <v>295</v>
      </c>
      <c r="C30124" s="429">
        <v>3.6675399999999998</v>
      </c>
      <c r="D30124" s="429">
        <v>3.4592890000000001</v>
      </c>
      <c r="E30124" s="429">
        <v>0.20825099999999974</v>
      </c>
      <c r="F30124" s="429">
        <v>-26.459370999999994</v>
      </c>
    </row>
    <row r="30125" spans="1:6" x14ac:dyDescent="0.3">
      <c r="A30125" s="336" t="s">
        <v>305</v>
      </c>
      <c r="B30125" s="2" t="s">
        <v>295</v>
      </c>
      <c r="C30125" s="429">
        <v>3.9479160000000002</v>
      </c>
      <c r="D30125" s="429">
        <v>2.8773240000000002</v>
      </c>
      <c r="E30125" s="429">
        <v>1.070592</v>
      </c>
      <c r="F30125" s="429">
        <v>-16.665617999999995</v>
      </c>
    </row>
    <row r="30126" spans="1:6" x14ac:dyDescent="0.3">
      <c r="A30126" s="336" t="s">
        <v>306</v>
      </c>
      <c r="B30126" s="2" t="s">
        <v>295</v>
      </c>
      <c r="C30126" s="429">
        <v>3.1358999999999999</v>
      </c>
      <c r="D30126" s="429">
        <v>3.5658910000000001</v>
      </c>
      <c r="E30126" s="429">
        <v>-0.42999100000000023</v>
      </c>
      <c r="F30126" s="429">
        <v>-23.87128499999999</v>
      </c>
    </row>
    <row r="30127" spans="1:6" x14ac:dyDescent="0.3">
      <c r="A30127" s="336" t="s">
        <v>307</v>
      </c>
      <c r="B30127" s="2" t="s">
        <v>295</v>
      </c>
      <c r="C30127" s="429">
        <v>3.7912569999999999</v>
      </c>
      <c r="D30127" s="429">
        <v>3.5666259999999999</v>
      </c>
      <c r="E30127" s="429">
        <v>0.22463100000000003</v>
      </c>
      <c r="F30127" s="429">
        <v>-27.199022000000003</v>
      </c>
    </row>
    <row r="30128" spans="1:6" x14ac:dyDescent="0.3">
      <c r="A30128" s="336" t="s">
        <v>308</v>
      </c>
      <c r="B30128" s="2" t="s">
        <v>295</v>
      </c>
      <c r="C30128" s="429">
        <v>3.1289359999999999</v>
      </c>
      <c r="D30128" s="429">
        <v>4.162852</v>
      </c>
      <c r="E30128" s="429">
        <v>-1.0339160000000001</v>
      </c>
      <c r="F30128" s="429">
        <v>-36.516487999999995</v>
      </c>
    </row>
    <row r="30129" spans="1:6" x14ac:dyDescent="0.3">
      <c r="A30129" s="336" t="s">
        <v>309</v>
      </c>
      <c r="B30129" s="2" t="s">
        <v>295</v>
      </c>
      <c r="C30129" s="429">
        <v>3.2707929999999998</v>
      </c>
      <c r="D30129" s="429">
        <v>4.0456329999999996</v>
      </c>
      <c r="E30129" s="429">
        <v>-0.77483999999999975</v>
      </c>
      <c r="F30129" s="429">
        <v>-33.244254999999995</v>
      </c>
    </row>
    <row r="30130" spans="1:6" x14ac:dyDescent="0.3">
      <c r="A30130" s="336" t="s">
        <v>310</v>
      </c>
      <c r="B30130" s="2" t="s">
        <v>295</v>
      </c>
      <c r="C30130" s="429">
        <v>3.311016</v>
      </c>
      <c r="D30130" s="429">
        <v>3.7067640000000002</v>
      </c>
      <c r="E30130" s="429">
        <v>-0.39574800000000021</v>
      </c>
      <c r="F30130" s="429">
        <v>-16.445582999999996</v>
      </c>
    </row>
    <row r="30131" spans="1:6" x14ac:dyDescent="0.3">
      <c r="A30131" s="336" t="s">
        <v>311</v>
      </c>
      <c r="B30131" s="2" t="s">
        <v>294</v>
      </c>
      <c r="C30131" s="429">
        <v>2.3507989999999999</v>
      </c>
      <c r="D30131" s="429">
        <v>1.9993019999999999</v>
      </c>
      <c r="E30131" s="429">
        <v>0.35149699999999995</v>
      </c>
      <c r="F30131" s="429">
        <v>-13.767315000000004</v>
      </c>
    </row>
    <row r="30132" spans="1:6" x14ac:dyDescent="0.3">
      <c r="A30132" s="336" t="s">
        <v>312</v>
      </c>
      <c r="B30132" s="2" t="s">
        <v>295</v>
      </c>
      <c r="C30132" s="429">
        <v>3.6555610000000001</v>
      </c>
      <c r="D30132" s="429">
        <v>2.763598</v>
      </c>
      <c r="E30132" s="429">
        <v>0.89196300000000006</v>
      </c>
      <c r="F30132" s="429">
        <v>-34.230554999999995</v>
      </c>
    </row>
    <row r="30133" spans="1:6" x14ac:dyDescent="0.3">
      <c r="A30133" s="336" t="s">
        <v>313</v>
      </c>
      <c r="B30133" s="2" t="s">
        <v>295</v>
      </c>
      <c r="C30133" s="429">
        <v>3.6570649999999998</v>
      </c>
      <c r="D30133" s="429">
        <v>2.7619959999999999</v>
      </c>
      <c r="E30133" s="429">
        <v>0.89506899999999989</v>
      </c>
      <c r="F30133" s="429">
        <v>-33.651158000000002</v>
      </c>
    </row>
    <row r="30134" spans="1:6" x14ac:dyDescent="0.3">
      <c r="A30134" s="336" t="s">
        <v>314</v>
      </c>
      <c r="B30134" s="2" t="s">
        <v>295</v>
      </c>
      <c r="C30134" s="429">
        <v>3.6555610000000001</v>
      </c>
      <c r="D30134" s="429">
        <v>2.763598</v>
      </c>
      <c r="E30134" s="429">
        <v>0.89196300000000006</v>
      </c>
      <c r="F30134" s="429">
        <v>-34.230554999999995</v>
      </c>
    </row>
    <row r="30135" spans="1:6" x14ac:dyDescent="0.3">
      <c r="A30135" s="336" t="s">
        <v>315</v>
      </c>
      <c r="B30135" s="2" t="s">
        <v>295</v>
      </c>
      <c r="C30135" s="429">
        <v>3.6480899999999998</v>
      </c>
      <c r="D30135" s="429">
        <v>2.80071</v>
      </c>
      <c r="E30135" s="429">
        <v>0.8473799999999998</v>
      </c>
      <c r="F30135" s="429">
        <v>-34.461754999999997</v>
      </c>
    </row>
    <row r="30136" spans="1:6" x14ac:dyDescent="0.3">
      <c r="A30136" s="336" t="s">
        <v>316</v>
      </c>
      <c r="B30136" s="2" t="s">
        <v>295</v>
      </c>
      <c r="C30136" s="429">
        <v>3.6427170000000002</v>
      </c>
      <c r="D30136" s="429">
        <v>2.82721</v>
      </c>
      <c r="E30136" s="429">
        <v>0.8155070000000002</v>
      </c>
      <c r="F30136" s="429">
        <v>-34.747186999999997</v>
      </c>
    </row>
    <row r="30137" spans="1:6" x14ac:dyDescent="0.3">
      <c r="A30137" s="336" t="s">
        <v>317</v>
      </c>
      <c r="B30137" s="2" t="s">
        <v>295</v>
      </c>
      <c r="C30137" s="429">
        <v>3.6179990000000002</v>
      </c>
      <c r="D30137" s="429">
        <v>2.857974</v>
      </c>
      <c r="E30137" s="429">
        <v>0.76002500000000017</v>
      </c>
      <c r="F30137" s="429">
        <v>-34.105249000000001</v>
      </c>
    </row>
    <row r="30138" spans="1:6" x14ac:dyDescent="0.3">
      <c r="A30138" s="336" t="s">
        <v>318</v>
      </c>
      <c r="B30138" s="2" t="s">
        <v>295</v>
      </c>
      <c r="C30138" s="429">
        <v>3.6304349999999999</v>
      </c>
      <c r="D30138" s="429">
        <v>2.6878220000000002</v>
      </c>
      <c r="E30138" s="429">
        <v>0.9426129999999997</v>
      </c>
      <c r="F30138" s="429">
        <v>-31.283853999999998</v>
      </c>
    </row>
    <row r="30139" spans="1:6" x14ac:dyDescent="0.3">
      <c r="A30139" s="336" t="s">
        <v>319</v>
      </c>
      <c r="B30139" s="2" t="s">
        <v>295</v>
      </c>
      <c r="C30139" s="429">
        <v>3.6477050000000002</v>
      </c>
      <c r="D30139" s="429">
        <v>2.7657280000000002</v>
      </c>
      <c r="E30139" s="429">
        <v>0.88197700000000001</v>
      </c>
      <c r="F30139" s="429">
        <v>-32.194178999999998</v>
      </c>
    </row>
    <row r="30140" spans="1:6" x14ac:dyDescent="0.3">
      <c r="A30140" s="336" t="s">
        <v>320</v>
      </c>
      <c r="B30140" s="2" t="s">
        <v>295</v>
      </c>
      <c r="C30140" s="429">
        <v>3.6726589999999999</v>
      </c>
      <c r="D30140" s="429">
        <v>2.7090920000000001</v>
      </c>
      <c r="E30140" s="429">
        <v>0.96356699999999984</v>
      </c>
      <c r="F30140" s="429">
        <v>-31.849870999999997</v>
      </c>
    </row>
    <row r="30141" spans="1:6" x14ac:dyDescent="0.3">
      <c r="A30141" s="336" t="s">
        <v>321</v>
      </c>
      <c r="B30141" s="2" t="s">
        <v>295</v>
      </c>
      <c r="C30141" s="429">
        <v>3.6393779999999998</v>
      </c>
      <c r="D30141" s="429">
        <v>2.8169200000000001</v>
      </c>
      <c r="E30141" s="429">
        <v>0.82245799999999969</v>
      </c>
      <c r="F30141" s="429">
        <v>-33.936795000000004</v>
      </c>
    </row>
    <row r="30142" spans="1:6" x14ac:dyDescent="0.3">
      <c r="A30142" s="336" t="s">
        <v>322</v>
      </c>
      <c r="B30142" s="2" t="s">
        <v>295</v>
      </c>
      <c r="C30142" s="429">
        <v>3.623294</v>
      </c>
      <c r="D30142" s="429">
        <v>2.919565</v>
      </c>
      <c r="E30142" s="429">
        <v>0.70372900000000005</v>
      </c>
      <c r="F30142" s="429">
        <v>-35.698500999999993</v>
      </c>
    </row>
    <row r="30143" spans="1:6" x14ac:dyDescent="0.3">
      <c r="A30143" s="336" t="s">
        <v>323</v>
      </c>
      <c r="B30143" s="2" t="s">
        <v>295</v>
      </c>
      <c r="C30143" s="429">
        <v>4.2065700000000001</v>
      </c>
      <c r="D30143" s="429">
        <v>2.7027600000000001</v>
      </c>
      <c r="E30143" s="429">
        <v>1.5038100000000001</v>
      </c>
      <c r="F30143" s="429">
        <v>-19.488577999999993</v>
      </c>
    </row>
    <row r="30144" spans="1:6" x14ac:dyDescent="0.3">
      <c r="A30144" s="336" t="s">
        <v>324</v>
      </c>
      <c r="B30144" s="2" t="s">
        <v>295</v>
      </c>
      <c r="C30144" s="429">
        <v>3.6365210000000001</v>
      </c>
      <c r="D30144" s="429">
        <v>2.7731520000000001</v>
      </c>
      <c r="E30144" s="429">
        <v>0.86336900000000005</v>
      </c>
      <c r="F30144" s="429">
        <v>-31.909919000000002</v>
      </c>
    </row>
    <row r="30145" spans="1:6" x14ac:dyDescent="0.3">
      <c r="A30145" s="336" t="s">
        <v>325</v>
      </c>
      <c r="B30145" s="2" t="s">
        <v>295</v>
      </c>
      <c r="C30145" s="429">
        <v>3.5486550000000001</v>
      </c>
      <c r="D30145" s="429">
        <v>2.8472710000000001</v>
      </c>
      <c r="E30145" s="429">
        <v>0.70138400000000001</v>
      </c>
      <c r="F30145" s="429">
        <v>-29.221361000000002</v>
      </c>
    </row>
    <row r="30146" spans="1:6" x14ac:dyDescent="0.3">
      <c r="A30146" s="336" t="s">
        <v>326</v>
      </c>
      <c r="B30146" s="2" t="s">
        <v>295</v>
      </c>
      <c r="C30146" s="429">
        <v>3.502866</v>
      </c>
      <c r="D30146" s="429">
        <v>2.7231640000000001</v>
      </c>
      <c r="E30146" s="429">
        <v>0.7797019999999999</v>
      </c>
      <c r="F30146" s="429">
        <v>-25.694494999999996</v>
      </c>
    </row>
    <row r="30147" spans="1:6" x14ac:dyDescent="0.3">
      <c r="A30147" s="336" t="s">
        <v>327</v>
      </c>
      <c r="B30147" s="2" t="s">
        <v>295</v>
      </c>
      <c r="C30147" s="429">
        <v>4.0246389999999996</v>
      </c>
      <c r="D30147" s="429">
        <v>2.9232939999999998</v>
      </c>
      <c r="E30147" s="429">
        <v>1.1013449999999998</v>
      </c>
      <c r="F30147" s="429">
        <v>-17.040744</v>
      </c>
    </row>
    <row r="30148" spans="1:6" x14ac:dyDescent="0.3">
      <c r="A30148" s="336" t="s">
        <v>328</v>
      </c>
      <c r="B30148" s="2" t="s">
        <v>295</v>
      </c>
      <c r="C30148" s="429">
        <v>3.9882270000000002</v>
      </c>
      <c r="D30148" s="429">
        <v>2.9594480000000001</v>
      </c>
      <c r="E30148" s="429">
        <v>1.0287790000000001</v>
      </c>
      <c r="F30148" s="429">
        <v>-17.445253999999998</v>
      </c>
    </row>
    <row r="30149" spans="1:6" x14ac:dyDescent="0.3">
      <c r="A30149" s="336" t="s">
        <v>329</v>
      </c>
      <c r="B30149" s="2" t="s">
        <v>295</v>
      </c>
      <c r="C30149" s="429">
        <v>3.843556</v>
      </c>
      <c r="D30149" s="429">
        <v>3.4410859999999999</v>
      </c>
      <c r="E30149" s="429">
        <v>0.40247000000000011</v>
      </c>
      <c r="F30149" s="429">
        <v>-26.441264999999998</v>
      </c>
    </row>
    <row r="30150" spans="1:6" x14ac:dyDescent="0.3">
      <c r="A30150" s="336" t="s">
        <v>330</v>
      </c>
      <c r="B30150" s="2" t="s">
        <v>295</v>
      </c>
      <c r="C30150" s="429">
        <v>3.6036929999999998</v>
      </c>
      <c r="D30150" s="429">
        <v>3.9040490000000001</v>
      </c>
      <c r="E30150" s="429">
        <v>-0.30035600000000029</v>
      </c>
      <c r="F30150" s="429">
        <v>-26.720969999999998</v>
      </c>
    </row>
    <row r="30151" spans="1:6" x14ac:dyDescent="0.3">
      <c r="A30151" s="336" t="s">
        <v>331</v>
      </c>
      <c r="B30151" s="2" t="s">
        <v>294</v>
      </c>
      <c r="C30151" s="429">
        <v>2.5444429999999998</v>
      </c>
      <c r="D30151" s="429">
        <v>2.2152340000000001</v>
      </c>
      <c r="E30151" s="429">
        <v>0.32920899999999964</v>
      </c>
      <c r="F30151" s="429">
        <v>-14.684555</v>
      </c>
    </row>
    <row r="30152" spans="1:6" x14ac:dyDescent="0.3">
      <c r="A30152" s="336" t="s">
        <v>332</v>
      </c>
      <c r="B30152" s="2" t="s">
        <v>295</v>
      </c>
      <c r="C30152" s="429">
        <v>3.6129769999999999</v>
      </c>
      <c r="D30152" s="429">
        <v>3.2711320000000002</v>
      </c>
      <c r="E30152" s="429">
        <v>0.34184499999999973</v>
      </c>
      <c r="F30152" s="429">
        <v>-27.167248000000001</v>
      </c>
    </row>
    <row r="30153" spans="1:6" x14ac:dyDescent="0.3">
      <c r="A30153" s="336" t="s">
        <v>333</v>
      </c>
      <c r="B30153" s="2" t="s">
        <v>295</v>
      </c>
      <c r="C30153" s="429">
        <v>3.9863330000000001</v>
      </c>
      <c r="D30153" s="429">
        <v>3.283455</v>
      </c>
      <c r="E30153" s="429">
        <v>0.70287800000000011</v>
      </c>
      <c r="F30153" s="429">
        <v>-21.749738000000004</v>
      </c>
    </row>
    <row r="30154" spans="1:6" x14ac:dyDescent="0.3">
      <c r="A30154" s="336" t="s">
        <v>334</v>
      </c>
      <c r="B30154" s="2" t="s">
        <v>295</v>
      </c>
      <c r="C30154" s="429">
        <v>3.8949210000000001</v>
      </c>
      <c r="D30154" s="429">
        <v>3.307013</v>
      </c>
      <c r="E30154" s="429">
        <v>0.5879080000000001</v>
      </c>
      <c r="F30154" s="429">
        <v>-40.550337000000006</v>
      </c>
    </row>
    <row r="30155" spans="1:6" x14ac:dyDescent="0.3">
      <c r="A30155" s="336" t="s">
        <v>335</v>
      </c>
      <c r="B30155" s="2" t="s">
        <v>295</v>
      </c>
      <c r="C30155" s="429">
        <v>4.0514380000000001</v>
      </c>
      <c r="D30155" s="429">
        <v>3.1690510000000001</v>
      </c>
      <c r="E30155" s="429">
        <v>0.88238700000000003</v>
      </c>
      <c r="F30155" s="429">
        <v>-31.47552499999999</v>
      </c>
    </row>
    <row r="30156" spans="1:6" x14ac:dyDescent="0.3">
      <c r="A30156" s="336" t="s">
        <v>336</v>
      </c>
      <c r="B30156" s="2" t="s">
        <v>295</v>
      </c>
      <c r="C30156" s="429">
        <v>4.0193589999999997</v>
      </c>
      <c r="D30156" s="429">
        <v>3.5527639999999998</v>
      </c>
      <c r="E30156" s="429">
        <v>0.46659499999999987</v>
      </c>
      <c r="F30156" s="429">
        <v>-29.813044000000001</v>
      </c>
    </row>
    <row r="30157" spans="1:6" x14ac:dyDescent="0.3">
      <c r="A30157" s="336" t="s">
        <v>337</v>
      </c>
      <c r="B30157" s="2" t="s">
        <v>295</v>
      </c>
      <c r="C30157" s="429">
        <v>4.0294730000000003</v>
      </c>
      <c r="D30157" s="429">
        <v>3.6799620000000002</v>
      </c>
      <c r="E30157" s="429">
        <v>0.34951100000000013</v>
      </c>
      <c r="F30157" s="429">
        <v>-30.013826999999999</v>
      </c>
    </row>
    <row r="30158" spans="1:6" x14ac:dyDescent="0.3">
      <c r="A30158" s="336" t="s">
        <v>338</v>
      </c>
      <c r="B30158" s="2" t="s">
        <v>295</v>
      </c>
      <c r="C30158" s="429">
        <v>4.2666029999999999</v>
      </c>
      <c r="D30158" s="429">
        <v>3.1215510000000002</v>
      </c>
      <c r="E30158" s="429">
        <v>1.1450519999999997</v>
      </c>
      <c r="F30158" s="429">
        <v>-20.907689000000001</v>
      </c>
    </row>
    <row r="30159" spans="1:6" x14ac:dyDescent="0.3">
      <c r="A30159" s="336" t="s">
        <v>339</v>
      </c>
      <c r="B30159" s="2" t="s">
        <v>293</v>
      </c>
      <c r="C30159" s="429">
        <v>4.1736469999999999</v>
      </c>
      <c r="D30159" s="429">
        <v>2.948801</v>
      </c>
      <c r="E30159" s="429">
        <v>1.2248459999999999</v>
      </c>
      <c r="F30159" s="429">
        <v>-17.388621000000001</v>
      </c>
    </row>
    <row r="30160" spans="1:6" x14ac:dyDescent="0.3">
      <c r="A30160" s="336" t="s">
        <v>340</v>
      </c>
      <c r="B30160" s="2" t="s">
        <v>295</v>
      </c>
      <c r="C30160" s="429">
        <v>4.3871799999999999</v>
      </c>
      <c r="D30160" s="429">
        <v>3.3433459999999999</v>
      </c>
      <c r="E30160" s="429">
        <v>1.0438339999999999</v>
      </c>
      <c r="F30160" s="429">
        <v>-19.941790999999998</v>
      </c>
    </row>
    <row r="30161" spans="1:6" x14ac:dyDescent="0.3">
      <c r="A30161" s="336" t="s">
        <v>341</v>
      </c>
      <c r="B30161" s="2" t="s">
        <v>295</v>
      </c>
      <c r="C30161" s="429">
        <v>4.2558870000000004</v>
      </c>
      <c r="D30161" s="429">
        <v>3.2720310000000001</v>
      </c>
      <c r="E30161" s="429">
        <v>0.98385600000000029</v>
      </c>
      <c r="F30161" s="429">
        <v>-22.995125000000005</v>
      </c>
    </row>
    <row r="30162" spans="1:6" x14ac:dyDescent="0.3">
      <c r="A30162" s="336" t="s">
        <v>342</v>
      </c>
      <c r="B30162" s="2" t="s">
        <v>295</v>
      </c>
      <c r="C30162" s="429">
        <v>4.5532630000000003</v>
      </c>
      <c r="D30162" s="429">
        <v>3.2663489999999999</v>
      </c>
      <c r="E30162" s="429">
        <v>1.2869140000000003</v>
      </c>
      <c r="F30162" s="429">
        <v>-19.604799000000003</v>
      </c>
    </row>
    <row r="30163" spans="1:6" x14ac:dyDescent="0.3">
      <c r="A30163" s="336" t="s">
        <v>343</v>
      </c>
      <c r="B30163" s="2" t="s">
        <v>295</v>
      </c>
      <c r="C30163" s="429">
        <v>4.4174449999999998</v>
      </c>
      <c r="D30163" s="429">
        <v>3.5258699999999998</v>
      </c>
      <c r="E30163" s="429">
        <v>0.89157500000000001</v>
      </c>
      <c r="F30163" s="429">
        <v>-26.213845000000003</v>
      </c>
    </row>
    <row r="30164" spans="1:6" x14ac:dyDescent="0.3">
      <c r="A30164" s="336" t="s">
        <v>344</v>
      </c>
      <c r="B30164" s="2" t="s">
        <v>293</v>
      </c>
      <c r="C30164" s="429">
        <v>4.0959969999999997</v>
      </c>
      <c r="D30164" s="429">
        <v>3.237117</v>
      </c>
      <c r="E30164" s="429">
        <v>0.85887999999999964</v>
      </c>
      <c r="F30164" s="429">
        <v>-22.209432999999994</v>
      </c>
    </row>
    <row r="30165" spans="1:6" x14ac:dyDescent="0.3">
      <c r="A30165" s="336" t="s">
        <v>345</v>
      </c>
      <c r="B30165" s="2" t="s">
        <v>295</v>
      </c>
      <c r="C30165" s="429">
        <v>4.0740470000000002</v>
      </c>
      <c r="D30165" s="429">
        <v>3.4379270000000002</v>
      </c>
      <c r="E30165" s="429">
        <v>0.63612000000000002</v>
      </c>
      <c r="F30165" s="429">
        <v>-26.784017999999989</v>
      </c>
    </row>
    <row r="30166" spans="1:6" x14ac:dyDescent="0.3">
      <c r="A30166" s="336" t="s">
        <v>346</v>
      </c>
      <c r="B30166" s="2" t="s">
        <v>295</v>
      </c>
      <c r="C30166" s="429">
        <v>3.9901819999999999</v>
      </c>
      <c r="D30166" s="429">
        <v>3.4175179999999998</v>
      </c>
      <c r="E30166" s="429">
        <v>0.57266400000000006</v>
      </c>
      <c r="F30166" s="429">
        <v>-21.651603000000001</v>
      </c>
    </row>
    <row r="30167" spans="1:6" x14ac:dyDescent="0.3">
      <c r="A30167" s="336" t="s">
        <v>347</v>
      </c>
      <c r="B30167" s="2" t="s">
        <v>295</v>
      </c>
      <c r="C30167" s="429">
        <v>3.7217750000000001</v>
      </c>
      <c r="D30167" s="429">
        <v>3.3463790000000002</v>
      </c>
      <c r="E30167" s="429">
        <v>0.37539599999999984</v>
      </c>
      <c r="F30167" s="429">
        <v>-25.027373000000001</v>
      </c>
    </row>
    <row r="30168" spans="1:6" x14ac:dyDescent="0.3">
      <c r="A30168" s="336" t="s">
        <v>348</v>
      </c>
      <c r="B30168" s="2" t="s">
        <v>295</v>
      </c>
      <c r="C30168" s="429">
        <v>3.9699390000000001</v>
      </c>
      <c r="D30168" s="429">
        <v>3.1362369999999999</v>
      </c>
      <c r="E30168" s="429">
        <v>0.83370200000000017</v>
      </c>
      <c r="F30168" s="429">
        <v>-32.641360000000006</v>
      </c>
    </row>
    <row r="30169" spans="1:6" x14ac:dyDescent="0.3">
      <c r="A30169" s="336" t="s">
        <v>349</v>
      </c>
      <c r="B30169" s="2" t="s">
        <v>295</v>
      </c>
      <c r="C30169" s="429">
        <v>3.8214269999999999</v>
      </c>
      <c r="D30169" s="429">
        <v>3.301539</v>
      </c>
      <c r="E30169" s="429">
        <v>0.51988799999999991</v>
      </c>
      <c r="F30169" s="429">
        <v>-33.739373999999998</v>
      </c>
    </row>
    <row r="30170" spans="1:6" x14ac:dyDescent="0.3">
      <c r="A30170" s="336" t="s">
        <v>350</v>
      </c>
      <c r="B30170" s="2" t="s">
        <v>295</v>
      </c>
      <c r="C30170" s="429">
        <v>3.6931090000000002</v>
      </c>
      <c r="D30170" s="429">
        <v>3.4198849999999998</v>
      </c>
      <c r="E30170" s="429">
        <v>0.27322400000000036</v>
      </c>
      <c r="F30170" s="429">
        <v>-34.735314000000002</v>
      </c>
    </row>
    <row r="30171" spans="1:6" x14ac:dyDescent="0.3">
      <c r="A30171" s="336" t="s">
        <v>351</v>
      </c>
      <c r="B30171" s="2" t="s">
        <v>295</v>
      </c>
      <c r="C30171" s="429">
        <v>4.0517079999999996</v>
      </c>
      <c r="D30171" s="429">
        <v>3.0916450000000002</v>
      </c>
      <c r="E30171" s="429">
        <v>0.96006299999999944</v>
      </c>
      <c r="F30171" s="429">
        <v>-32.190832999999998</v>
      </c>
    </row>
    <row r="30172" spans="1:6" x14ac:dyDescent="0.3">
      <c r="A30172" s="336" t="s">
        <v>352</v>
      </c>
      <c r="B30172" s="2" t="s">
        <v>295</v>
      </c>
      <c r="C30172" s="429">
        <v>4.0517079999999996</v>
      </c>
      <c r="D30172" s="429">
        <v>3.0916450000000002</v>
      </c>
      <c r="E30172" s="429">
        <v>0.96006299999999944</v>
      </c>
      <c r="F30172" s="429">
        <v>-32.190832999999998</v>
      </c>
    </row>
    <row r="30173" spans="1:6" x14ac:dyDescent="0.3">
      <c r="A30173" s="336" t="s">
        <v>353</v>
      </c>
      <c r="B30173" s="2" t="s">
        <v>295</v>
      </c>
      <c r="C30173" s="429">
        <v>4.0447220000000002</v>
      </c>
      <c r="D30173" s="429">
        <v>3.1001799999999999</v>
      </c>
      <c r="E30173" s="429">
        <v>0.94454200000000021</v>
      </c>
      <c r="F30173" s="429">
        <v>-32.266503999999998</v>
      </c>
    </row>
    <row r="30174" spans="1:6" x14ac:dyDescent="0.3">
      <c r="A30174" s="336" t="s">
        <v>354</v>
      </c>
      <c r="B30174" s="2" t="s">
        <v>295</v>
      </c>
      <c r="C30174" s="429">
        <v>3.9148969999999998</v>
      </c>
      <c r="D30174" s="429">
        <v>3.131462</v>
      </c>
      <c r="E30174" s="429">
        <v>0.78343499999999988</v>
      </c>
      <c r="F30174" s="429">
        <v>-30.073173000000001</v>
      </c>
    </row>
    <row r="30175" spans="1:6" x14ac:dyDescent="0.3">
      <c r="A30175" s="336" t="s">
        <v>355</v>
      </c>
      <c r="B30175" s="2" t="s">
        <v>295</v>
      </c>
      <c r="C30175" s="429">
        <v>3.8057889999999999</v>
      </c>
      <c r="D30175" s="429">
        <v>3.2563</v>
      </c>
      <c r="E30175" s="429">
        <v>0.54948899999999989</v>
      </c>
      <c r="F30175" s="429">
        <v>-32.161439999999999</v>
      </c>
    </row>
    <row r="30176" spans="1:6" x14ac:dyDescent="0.3">
      <c r="A30176" s="336" t="s">
        <v>356</v>
      </c>
      <c r="B30176" s="2" t="s">
        <v>295</v>
      </c>
      <c r="C30176" s="429">
        <v>3.9528810000000001</v>
      </c>
      <c r="D30176" s="429">
        <v>3.1974870000000002</v>
      </c>
      <c r="E30176" s="429">
        <v>0.7553939999999999</v>
      </c>
      <c r="F30176" s="429">
        <v>-32.596834999999992</v>
      </c>
    </row>
    <row r="30177" spans="1:6" x14ac:dyDescent="0.3">
      <c r="A30177" s="336" t="s">
        <v>357</v>
      </c>
      <c r="B30177" s="2" t="s">
        <v>295</v>
      </c>
      <c r="C30177" s="429">
        <v>3.9540090000000001</v>
      </c>
      <c r="D30177" s="429">
        <v>3.1930429999999999</v>
      </c>
      <c r="E30177" s="429">
        <v>0.76096600000000025</v>
      </c>
      <c r="F30177" s="429">
        <v>-32.537136000000004</v>
      </c>
    </row>
    <row r="30178" spans="1:6" x14ac:dyDescent="0.3">
      <c r="A30178" s="336" t="s">
        <v>358</v>
      </c>
      <c r="B30178" s="2" t="s">
        <v>295</v>
      </c>
      <c r="C30178" s="429">
        <v>4.0259119999999999</v>
      </c>
      <c r="D30178" s="429">
        <v>3.1304880000000002</v>
      </c>
      <c r="E30178" s="429">
        <v>0.89542399999999978</v>
      </c>
      <c r="F30178" s="429">
        <v>-32.700811000000002</v>
      </c>
    </row>
    <row r="30179" spans="1:6" x14ac:dyDescent="0.3">
      <c r="A30179" s="336" t="s">
        <v>359</v>
      </c>
      <c r="B30179" s="2" t="s">
        <v>295</v>
      </c>
      <c r="C30179" s="429">
        <v>3.988991</v>
      </c>
      <c r="D30179" s="429">
        <v>3.1655899999999999</v>
      </c>
      <c r="E30179" s="429">
        <v>0.82340100000000005</v>
      </c>
      <c r="F30179" s="429">
        <v>-32.577244000000007</v>
      </c>
    </row>
    <row r="30180" spans="1:6" x14ac:dyDescent="0.3">
      <c r="A30180" s="336" t="s">
        <v>360</v>
      </c>
      <c r="B30180" s="2" t="s">
        <v>295</v>
      </c>
      <c r="C30180" s="429">
        <v>4.0015640000000001</v>
      </c>
      <c r="D30180" s="429">
        <v>3.1601889999999999</v>
      </c>
      <c r="E30180" s="429">
        <v>0.84137500000000021</v>
      </c>
      <c r="F30180" s="429">
        <v>-32.670073000000002</v>
      </c>
    </row>
    <row r="30181" spans="1:6" x14ac:dyDescent="0.3">
      <c r="A30181" s="336" t="s">
        <v>361</v>
      </c>
      <c r="B30181" s="2" t="s">
        <v>295</v>
      </c>
      <c r="C30181" s="429">
        <v>3.9884409999999999</v>
      </c>
      <c r="D30181" s="429">
        <v>3.169216</v>
      </c>
      <c r="E30181" s="429">
        <v>0.81922499999999987</v>
      </c>
      <c r="F30181" s="429">
        <v>-32.547600999999993</v>
      </c>
    </row>
    <row r="30182" spans="1:6" x14ac:dyDescent="0.3">
      <c r="A30182" s="336" t="s">
        <v>362</v>
      </c>
      <c r="B30182" s="2" t="s">
        <v>295</v>
      </c>
      <c r="C30182" s="429">
        <v>4.0153610000000004</v>
      </c>
      <c r="D30182" s="429">
        <v>3.1565050000000001</v>
      </c>
      <c r="E30182" s="429">
        <v>0.85885600000000029</v>
      </c>
      <c r="F30182" s="429">
        <v>-30.205525000000005</v>
      </c>
    </row>
    <row r="30183" spans="1:6" x14ac:dyDescent="0.3">
      <c r="A30183" s="336" t="s">
        <v>363</v>
      </c>
      <c r="B30183" s="2" t="s">
        <v>295</v>
      </c>
      <c r="C30183" s="429">
        <v>4.057734</v>
      </c>
      <c r="D30183" s="429">
        <v>3.117394</v>
      </c>
      <c r="E30183" s="429">
        <v>0.94033999999999995</v>
      </c>
      <c r="F30183" s="429">
        <v>-33.466938000000013</v>
      </c>
    </row>
    <row r="30184" spans="1:6" x14ac:dyDescent="0.3">
      <c r="A30184" s="336" t="s">
        <v>364</v>
      </c>
      <c r="B30184" s="2" t="s">
        <v>295</v>
      </c>
      <c r="C30184" s="429">
        <v>3.9495480000000001</v>
      </c>
      <c r="D30184" s="429">
        <v>3.1305890000000001</v>
      </c>
      <c r="E30184" s="429">
        <v>0.81895899999999999</v>
      </c>
      <c r="F30184" s="429">
        <v>-29.741842000000005</v>
      </c>
    </row>
    <row r="30185" spans="1:6" x14ac:dyDescent="0.3">
      <c r="A30185" s="336" t="s">
        <v>365</v>
      </c>
      <c r="B30185" s="2" t="s">
        <v>295</v>
      </c>
      <c r="C30185" s="429">
        <v>4.0072239999999999</v>
      </c>
      <c r="D30185" s="429">
        <v>3.2357390000000001</v>
      </c>
      <c r="E30185" s="429">
        <v>0.77148499999999975</v>
      </c>
      <c r="F30185" s="429">
        <v>-34.272699000000003</v>
      </c>
    </row>
    <row r="30186" spans="1:6" x14ac:dyDescent="0.3">
      <c r="A30186" s="336" t="s">
        <v>366</v>
      </c>
      <c r="B30186" s="2" t="s">
        <v>295</v>
      </c>
      <c r="C30186" s="429">
        <v>4.022405</v>
      </c>
      <c r="D30186" s="429">
        <v>3.1861700000000002</v>
      </c>
      <c r="E30186" s="429">
        <v>0.83623499999999984</v>
      </c>
      <c r="F30186" s="429">
        <v>-34.222992000000005</v>
      </c>
    </row>
    <row r="30187" spans="1:6" x14ac:dyDescent="0.3">
      <c r="A30187" s="336" t="s">
        <v>367</v>
      </c>
      <c r="B30187" s="2" t="s">
        <v>295</v>
      </c>
      <c r="C30187" s="429">
        <v>3.985957</v>
      </c>
      <c r="D30187" s="429">
        <v>3.189092</v>
      </c>
      <c r="E30187" s="429">
        <v>0.79686499999999993</v>
      </c>
      <c r="F30187" s="429">
        <v>-33.181443999999999</v>
      </c>
    </row>
    <row r="30188" spans="1:6" x14ac:dyDescent="0.3">
      <c r="A30188" s="336" t="s">
        <v>368</v>
      </c>
      <c r="B30188" s="2" t="s">
        <v>295</v>
      </c>
      <c r="C30188" s="429">
        <v>4.1084170000000002</v>
      </c>
      <c r="D30188" s="429">
        <v>3.1017739999999998</v>
      </c>
      <c r="E30188" s="429">
        <v>1.0066430000000004</v>
      </c>
      <c r="F30188" s="429">
        <v>-29.110750999999997</v>
      </c>
    </row>
    <row r="30189" spans="1:6" x14ac:dyDescent="0.3">
      <c r="A30189" s="336" t="s">
        <v>369</v>
      </c>
      <c r="B30189" s="2" t="s">
        <v>295</v>
      </c>
      <c r="C30189" s="429">
        <v>3.8161480000000001</v>
      </c>
      <c r="D30189" s="429">
        <v>2.9819939999999998</v>
      </c>
      <c r="E30189" s="429">
        <v>0.83415400000000028</v>
      </c>
      <c r="F30189" s="429">
        <v>-27.060217000000005</v>
      </c>
    </row>
    <row r="30190" spans="1:6" x14ac:dyDescent="0.3">
      <c r="A30190" s="336" t="s">
        <v>370</v>
      </c>
      <c r="B30190" s="2" t="s">
        <v>295</v>
      </c>
      <c r="C30190" s="429">
        <v>4.2094009999999997</v>
      </c>
      <c r="D30190" s="429">
        <v>3.2239089999999999</v>
      </c>
      <c r="E30190" s="429">
        <v>0.98549199999999981</v>
      </c>
      <c r="F30190" s="429">
        <v>-25.274703999999996</v>
      </c>
    </row>
    <row r="30191" spans="1:6" x14ac:dyDescent="0.3">
      <c r="A30191" s="336" t="s">
        <v>371</v>
      </c>
      <c r="B30191" s="2" t="s">
        <v>295</v>
      </c>
      <c r="C30191" s="429">
        <v>4.2421559999999996</v>
      </c>
      <c r="D30191" s="429">
        <v>2.8666360000000002</v>
      </c>
      <c r="E30191" s="429">
        <v>1.3755199999999994</v>
      </c>
      <c r="F30191" s="429">
        <v>-18.646187999999999</v>
      </c>
    </row>
    <row r="30192" spans="1:6" x14ac:dyDescent="0.3">
      <c r="A30192" s="336" t="s">
        <v>372</v>
      </c>
      <c r="B30192" s="2" t="s">
        <v>295</v>
      </c>
      <c r="C30192" s="429">
        <v>3.7287050000000002</v>
      </c>
      <c r="D30192" s="429">
        <v>3.069029</v>
      </c>
      <c r="E30192" s="429">
        <v>0.65967600000000015</v>
      </c>
      <c r="F30192" s="429">
        <v>-28.213364000000002</v>
      </c>
    </row>
    <row r="30193" spans="1:6" x14ac:dyDescent="0.3">
      <c r="A30193" s="336" t="s">
        <v>373</v>
      </c>
      <c r="B30193" s="2" t="s">
        <v>293</v>
      </c>
      <c r="C30193" s="429">
        <v>3.900747</v>
      </c>
      <c r="D30193" s="429">
        <v>2.9196040000000001</v>
      </c>
      <c r="E30193" s="429">
        <v>0.98114299999999988</v>
      </c>
      <c r="F30193" s="429">
        <v>-20.733676999999993</v>
      </c>
    </row>
    <row r="30194" spans="1:6" x14ac:dyDescent="0.3">
      <c r="A30194" s="336" t="s">
        <v>374</v>
      </c>
      <c r="B30194" s="2" t="s">
        <v>295</v>
      </c>
      <c r="C30194" s="429">
        <v>4.1379890000000001</v>
      </c>
      <c r="D30194" s="429">
        <v>3.5466679999999999</v>
      </c>
      <c r="E30194" s="429">
        <v>0.59132100000000021</v>
      </c>
      <c r="F30194" s="429">
        <v>-28.076217000000003</v>
      </c>
    </row>
    <row r="30195" spans="1:6" x14ac:dyDescent="0.3">
      <c r="A30195" s="336" t="s">
        <v>375</v>
      </c>
      <c r="B30195" s="2" t="s">
        <v>295</v>
      </c>
      <c r="C30195" s="429">
        <v>4.2539999999999996</v>
      </c>
      <c r="D30195" s="429">
        <v>3.2137980000000002</v>
      </c>
      <c r="E30195" s="429">
        <v>1.0402019999999994</v>
      </c>
      <c r="F30195" s="429">
        <v>-23.587118</v>
      </c>
    </row>
    <row r="30196" spans="1:6" x14ac:dyDescent="0.3">
      <c r="A30196" s="336" t="s">
        <v>376</v>
      </c>
      <c r="B30196" s="2" t="s">
        <v>295</v>
      </c>
      <c r="C30196" s="429">
        <v>4.2153090000000004</v>
      </c>
      <c r="D30196" s="429">
        <v>3.4106580000000002</v>
      </c>
      <c r="E30196" s="429">
        <v>0.80465100000000023</v>
      </c>
      <c r="F30196" s="429">
        <v>-26.755144000000001</v>
      </c>
    </row>
    <row r="30197" spans="1:6" x14ac:dyDescent="0.3">
      <c r="A30197" s="336" t="s">
        <v>377</v>
      </c>
      <c r="B30197" s="2" t="s">
        <v>295</v>
      </c>
      <c r="C30197" s="429">
        <v>3.9812810000000001</v>
      </c>
      <c r="D30197" s="429">
        <v>3.624431</v>
      </c>
      <c r="E30197" s="429">
        <v>0.35685000000000011</v>
      </c>
      <c r="F30197" s="429">
        <v>-27.386416000000001</v>
      </c>
    </row>
    <row r="30198" spans="1:6" x14ac:dyDescent="0.3">
      <c r="A30198" s="336" t="s">
        <v>378</v>
      </c>
      <c r="B30198" s="2" t="s">
        <v>295</v>
      </c>
      <c r="C30198" s="429">
        <v>4.0091939999999999</v>
      </c>
      <c r="D30198" s="429">
        <v>3.613356</v>
      </c>
      <c r="E30198" s="429">
        <v>0.39583799999999991</v>
      </c>
      <c r="F30198" s="429">
        <v>-27.760272000000001</v>
      </c>
    </row>
    <row r="30199" spans="1:6" x14ac:dyDescent="0.3">
      <c r="A30199" s="336" t="s">
        <v>379</v>
      </c>
      <c r="B30199" s="2" t="s">
        <v>295</v>
      </c>
      <c r="C30199" s="429">
        <v>4.0640749999999999</v>
      </c>
      <c r="D30199" s="429">
        <v>3.5885729999999998</v>
      </c>
      <c r="E30199" s="429">
        <v>0.47550200000000009</v>
      </c>
      <c r="F30199" s="429">
        <v>-27.963071000000003</v>
      </c>
    </row>
    <row r="30200" spans="1:6" x14ac:dyDescent="0.3">
      <c r="A30200" s="336" t="s">
        <v>380</v>
      </c>
      <c r="B30200" s="2" t="s">
        <v>295</v>
      </c>
      <c r="C30200" s="429">
        <v>4.017798</v>
      </c>
      <c r="D30200" s="429">
        <v>3.6104889999999998</v>
      </c>
      <c r="E30200" s="429">
        <v>0.40730900000000014</v>
      </c>
      <c r="F30200" s="429">
        <v>-28.155793000000003</v>
      </c>
    </row>
    <row r="30201" spans="1:6" x14ac:dyDescent="0.3">
      <c r="A30201" s="336" t="s">
        <v>381</v>
      </c>
      <c r="B30201" s="2" t="s">
        <v>295</v>
      </c>
      <c r="C30201" s="429">
        <v>4.0370379999999999</v>
      </c>
      <c r="D30201" s="429">
        <v>3.600673</v>
      </c>
      <c r="E30201" s="429">
        <v>0.43636499999999989</v>
      </c>
      <c r="F30201" s="429">
        <v>-27.253020000000014</v>
      </c>
    </row>
    <row r="30202" spans="1:6" x14ac:dyDescent="0.3">
      <c r="A30202" s="336" t="s">
        <v>382</v>
      </c>
      <c r="B30202" s="2" t="s">
        <v>295</v>
      </c>
      <c r="C30202" s="429">
        <v>4.0498289999999999</v>
      </c>
      <c r="D30202" s="429">
        <v>3.596368</v>
      </c>
      <c r="E30202" s="429">
        <v>0.45346099999999989</v>
      </c>
      <c r="F30202" s="429">
        <v>-28.352001000000005</v>
      </c>
    </row>
    <row r="30203" spans="1:6" x14ac:dyDescent="0.3">
      <c r="A30203" s="336" t="s">
        <v>383</v>
      </c>
      <c r="B30203" s="2" t="s">
        <v>295</v>
      </c>
      <c r="C30203" s="429">
        <v>4.0922799999999997</v>
      </c>
      <c r="D30203" s="429">
        <v>3.5765639999999999</v>
      </c>
      <c r="E30203" s="429">
        <v>0.51571599999999984</v>
      </c>
      <c r="F30203" s="429">
        <v>-28.312344000000007</v>
      </c>
    </row>
    <row r="30204" spans="1:6" x14ac:dyDescent="0.3">
      <c r="A30204" s="336" t="s">
        <v>384</v>
      </c>
      <c r="B30204" s="2" t="s">
        <v>295</v>
      </c>
      <c r="C30204" s="429">
        <v>4.0560460000000003</v>
      </c>
      <c r="D30204" s="429">
        <v>3.5931829999999998</v>
      </c>
      <c r="E30204" s="429">
        <v>0.46286300000000047</v>
      </c>
      <c r="F30204" s="429">
        <v>-27.67913299999999</v>
      </c>
    </row>
    <row r="30205" spans="1:6" x14ac:dyDescent="0.3">
      <c r="A30205" s="336" t="s">
        <v>385</v>
      </c>
      <c r="B30205" s="2" t="s">
        <v>295</v>
      </c>
      <c r="C30205" s="429">
        <v>3.9344199999999998</v>
      </c>
      <c r="D30205" s="429">
        <v>3.6431100000000001</v>
      </c>
      <c r="E30205" s="429">
        <v>0.29130999999999974</v>
      </c>
      <c r="F30205" s="429">
        <v>-27.025885999999996</v>
      </c>
    </row>
    <row r="30206" spans="1:6" x14ac:dyDescent="0.3">
      <c r="A30206" s="336" t="s">
        <v>386</v>
      </c>
      <c r="B30206" s="2" t="s">
        <v>295</v>
      </c>
      <c r="C30206" s="429">
        <v>3.9801449999999998</v>
      </c>
      <c r="D30206" s="429">
        <v>3.6302080000000001</v>
      </c>
      <c r="E30206" s="429">
        <v>0.34993699999999972</v>
      </c>
      <c r="F30206" s="429">
        <v>-28.581623000000004</v>
      </c>
    </row>
    <row r="30207" spans="1:6" x14ac:dyDescent="0.3">
      <c r="A30207" s="336" t="s">
        <v>387</v>
      </c>
      <c r="B30207" s="2" t="s">
        <v>295</v>
      </c>
      <c r="C30207" s="429">
        <v>3.9952559999999999</v>
      </c>
      <c r="D30207" s="429">
        <v>3.6227399999999998</v>
      </c>
      <c r="E30207" s="429">
        <v>0.37251600000000007</v>
      </c>
      <c r="F30207" s="429">
        <v>-28.507056999999996</v>
      </c>
    </row>
    <row r="30208" spans="1:6" x14ac:dyDescent="0.3">
      <c r="A30208" s="336" t="s">
        <v>388</v>
      </c>
      <c r="B30208" s="2" t="s">
        <v>295</v>
      </c>
      <c r="C30208" s="429">
        <v>4.0244369999999998</v>
      </c>
      <c r="D30208" s="429">
        <v>3.609944</v>
      </c>
      <c r="E30208" s="429">
        <v>0.41449299999999978</v>
      </c>
      <c r="F30208" s="429">
        <v>-28.609235000000002</v>
      </c>
    </row>
    <row r="30209" spans="1:6" x14ac:dyDescent="0.3">
      <c r="A30209" s="336" t="s">
        <v>389</v>
      </c>
      <c r="B30209" s="2" t="s">
        <v>295</v>
      </c>
      <c r="C30209" s="429">
        <v>4.0108649999999999</v>
      </c>
      <c r="D30209" s="429">
        <v>3.6170949999999999</v>
      </c>
      <c r="E30209" s="429">
        <v>0.39376999999999995</v>
      </c>
      <c r="F30209" s="429">
        <v>-28.74181699999999</v>
      </c>
    </row>
    <row r="30210" spans="1:6" x14ac:dyDescent="0.3">
      <c r="A30210" s="336" t="s">
        <v>390</v>
      </c>
      <c r="B30210" s="2" t="s">
        <v>295</v>
      </c>
      <c r="C30210" s="429">
        <v>4.0564770000000001</v>
      </c>
      <c r="D30210" s="429">
        <v>3.5996489999999999</v>
      </c>
      <c r="E30210" s="429">
        <v>0.45682800000000023</v>
      </c>
      <c r="F30210" s="429">
        <v>-28.923723999999989</v>
      </c>
    </row>
    <row r="30211" spans="1:6" x14ac:dyDescent="0.3">
      <c r="A30211" s="336" t="s">
        <v>391</v>
      </c>
      <c r="B30211" s="2" t="s">
        <v>295</v>
      </c>
      <c r="C30211" s="429">
        <v>3.998351</v>
      </c>
      <c r="D30211" s="429">
        <v>3.6242740000000002</v>
      </c>
      <c r="E30211" s="429">
        <v>0.37407699999999977</v>
      </c>
      <c r="F30211" s="429">
        <v>-28.930583999999993</v>
      </c>
    </row>
    <row r="30212" spans="1:6" x14ac:dyDescent="0.3">
      <c r="A30212" s="336" t="s">
        <v>392</v>
      </c>
      <c r="B30212" s="2" t="s">
        <v>295</v>
      </c>
      <c r="C30212" s="429">
        <v>3.9560409999999999</v>
      </c>
      <c r="D30212" s="429">
        <v>3.6425230000000002</v>
      </c>
      <c r="E30212" s="429">
        <v>0.31351799999999974</v>
      </c>
      <c r="F30212" s="429">
        <v>-28.783403</v>
      </c>
    </row>
    <row r="30213" spans="1:6" x14ac:dyDescent="0.3">
      <c r="A30213" s="336" t="s">
        <v>393</v>
      </c>
      <c r="B30213" s="2" t="s">
        <v>295</v>
      </c>
      <c r="C30213" s="429">
        <v>3.9248460000000001</v>
      </c>
      <c r="D30213" s="429">
        <v>3.6575340000000001</v>
      </c>
      <c r="E30213" s="429">
        <v>0.26731199999999999</v>
      </c>
      <c r="F30213" s="429">
        <v>-28.896814999999997</v>
      </c>
    </row>
    <row r="30214" spans="1:6" x14ac:dyDescent="0.3">
      <c r="A30214" s="336" t="s">
        <v>394</v>
      </c>
      <c r="B30214" s="2" t="s">
        <v>295</v>
      </c>
      <c r="C30214" s="429">
        <v>4.0228849999999996</v>
      </c>
      <c r="D30214" s="429">
        <v>3.6153949999999999</v>
      </c>
      <c r="E30214" s="429">
        <v>0.40748999999999969</v>
      </c>
      <c r="F30214" s="429">
        <v>-29.158146000000002</v>
      </c>
    </row>
    <row r="30215" spans="1:6" x14ac:dyDescent="0.3">
      <c r="A30215" s="336" t="s">
        <v>395</v>
      </c>
      <c r="B30215" s="2" t="s">
        <v>295</v>
      </c>
      <c r="C30215" s="429">
        <v>3.9630939999999999</v>
      </c>
      <c r="D30215" s="429">
        <v>3.6394380000000002</v>
      </c>
      <c r="E30215" s="429">
        <v>0.32365599999999972</v>
      </c>
      <c r="F30215" s="429">
        <v>-29.539785999999992</v>
      </c>
    </row>
    <row r="30216" spans="1:6" x14ac:dyDescent="0.3">
      <c r="A30216" s="336" t="s">
        <v>396</v>
      </c>
      <c r="B30216" s="2" t="s">
        <v>295</v>
      </c>
      <c r="C30216" s="429">
        <v>3.9041860000000002</v>
      </c>
      <c r="D30216" s="429">
        <v>3.6677170000000001</v>
      </c>
      <c r="E30216" s="429">
        <v>0.23646900000000004</v>
      </c>
      <c r="F30216" s="429">
        <v>-28.847439000000001</v>
      </c>
    </row>
    <row r="30217" spans="1:6" x14ac:dyDescent="0.3">
      <c r="A30217" s="336" t="s">
        <v>397</v>
      </c>
      <c r="B30217" s="2" t="s">
        <v>295</v>
      </c>
      <c r="C30217" s="429">
        <v>4.0457700000000001</v>
      </c>
      <c r="D30217" s="429">
        <v>3.6106609999999999</v>
      </c>
      <c r="E30217" s="429">
        <v>0.43510900000000019</v>
      </c>
      <c r="F30217" s="429">
        <v>-28.071905000000005</v>
      </c>
    </row>
    <row r="30218" spans="1:6" x14ac:dyDescent="0.3">
      <c r="A30218" s="336" t="s">
        <v>398</v>
      </c>
      <c r="B30218" s="2" t="s">
        <v>295</v>
      </c>
      <c r="C30218" s="429">
        <v>4.1160550000000002</v>
      </c>
      <c r="D30218" s="429">
        <v>3.5726239999999998</v>
      </c>
      <c r="E30218" s="429">
        <v>0.54343100000000044</v>
      </c>
      <c r="F30218" s="429">
        <v>-28.724575000000009</v>
      </c>
    </row>
    <row r="30219" spans="1:6" x14ac:dyDescent="0.3">
      <c r="A30219" s="336" t="s">
        <v>399</v>
      </c>
      <c r="B30219" s="2" t="s">
        <v>295</v>
      </c>
      <c r="C30219" s="429">
        <v>4.1435760000000004</v>
      </c>
      <c r="D30219" s="429">
        <v>3.5493670000000002</v>
      </c>
      <c r="E30219" s="429">
        <v>0.59420900000000021</v>
      </c>
      <c r="F30219" s="429">
        <v>-28.454379999999993</v>
      </c>
    </row>
    <row r="30220" spans="1:6" x14ac:dyDescent="0.3">
      <c r="A30220" s="336" t="s">
        <v>400</v>
      </c>
      <c r="B30220" s="2" t="s">
        <v>295</v>
      </c>
      <c r="C30220" s="429">
        <v>4.157832</v>
      </c>
      <c r="D30220" s="429">
        <v>3.533776</v>
      </c>
      <c r="E30220" s="429">
        <v>0.62405599999999994</v>
      </c>
      <c r="F30220" s="429">
        <v>-28.469347999999997</v>
      </c>
    </row>
    <row r="30221" spans="1:6" x14ac:dyDescent="0.3">
      <c r="A30221" s="336" t="s">
        <v>401</v>
      </c>
      <c r="B30221" s="2" t="s">
        <v>295</v>
      </c>
      <c r="C30221" s="429">
        <v>4.1730429999999998</v>
      </c>
      <c r="D30221" s="429">
        <v>3.4823840000000001</v>
      </c>
      <c r="E30221" s="429">
        <v>0.69065899999999969</v>
      </c>
      <c r="F30221" s="429">
        <v>-28.542503000000007</v>
      </c>
    </row>
    <row r="30222" spans="1:6" x14ac:dyDescent="0.3">
      <c r="A30222" s="336" t="s">
        <v>402</v>
      </c>
      <c r="B30222" s="2" t="s">
        <v>295</v>
      </c>
      <c r="C30222" s="429">
        <v>4.1949329999999998</v>
      </c>
      <c r="D30222" s="429">
        <v>3.41703</v>
      </c>
      <c r="E30222" s="429">
        <v>0.77790299999999979</v>
      </c>
      <c r="F30222" s="429">
        <v>-27.924461000000008</v>
      </c>
    </row>
    <row r="30223" spans="1:6" x14ac:dyDescent="0.3">
      <c r="A30223" s="336" t="s">
        <v>403</v>
      </c>
      <c r="B30223" s="2" t="s">
        <v>295</v>
      </c>
      <c r="C30223" s="429">
        <v>4.5453010000000003</v>
      </c>
      <c r="D30223" s="429">
        <v>3.2051699999999999</v>
      </c>
      <c r="E30223" s="429">
        <v>1.3401310000000004</v>
      </c>
      <c r="F30223" s="429">
        <v>-15.010387999999999</v>
      </c>
    </row>
    <row r="30224" spans="1:6" x14ac:dyDescent="0.3">
      <c r="A30224" s="336" t="s">
        <v>404</v>
      </c>
      <c r="B30224" s="2" t="s">
        <v>295</v>
      </c>
      <c r="C30224" s="429">
        <v>4.5999290000000004</v>
      </c>
      <c r="D30224" s="429">
        <v>3.1208819999999999</v>
      </c>
      <c r="E30224" s="429">
        <v>1.4790470000000004</v>
      </c>
      <c r="F30224" s="429">
        <v>-19.221878999999998</v>
      </c>
    </row>
    <row r="30225" spans="1:6" x14ac:dyDescent="0.3">
      <c r="A30225" s="336" t="s">
        <v>405</v>
      </c>
      <c r="B30225" s="2" t="s">
        <v>295</v>
      </c>
      <c r="C30225" s="429">
        <v>4.5118080000000003</v>
      </c>
      <c r="D30225" s="429">
        <v>3.1101209999999999</v>
      </c>
      <c r="E30225" s="429">
        <v>1.4016870000000003</v>
      </c>
      <c r="F30225" s="429">
        <v>-20.077925999999998</v>
      </c>
    </row>
    <row r="30226" spans="1:6" x14ac:dyDescent="0.3">
      <c r="A30226" s="336" t="s">
        <v>406</v>
      </c>
      <c r="B30226" s="2" t="s">
        <v>295</v>
      </c>
      <c r="C30226" s="429">
        <v>4.6613639999999998</v>
      </c>
      <c r="D30226" s="429">
        <v>3.066109</v>
      </c>
      <c r="E30226" s="429">
        <v>1.5952549999999999</v>
      </c>
      <c r="F30226" s="429">
        <v>-17.508903000000004</v>
      </c>
    </row>
    <row r="30227" spans="1:6" x14ac:dyDescent="0.3">
      <c r="A30227" s="336" t="s">
        <v>407</v>
      </c>
      <c r="B30227" s="2" t="s">
        <v>295</v>
      </c>
      <c r="C30227" s="429">
        <v>4.3252519999999999</v>
      </c>
      <c r="D30227" s="429">
        <v>3.366638</v>
      </c>
      <c r="E30227" s="429">
        <v>0.95861399999999986</v>
      </c>
      <c r="F30227" s="429">
        <v>-27.575141000000002</v>
      </c>
    </row>
    <row r="30228" spans="1:6" x14ac:dyDescent="0.3">
      <c r="A30228" s="336" t="s">
        <v>408</v>
      </c>
      <c r="B30228" s="2" t="s">
        <v>295</v>
      </c>
      <c r="C30228" s="429">
        <v>3.4621849999999998</v>
      </c>
      <c r="D30228" s="429">
        <v>3.0325329999999999</v>
      </c>
      <c r="E30228" s="429">
        <v>0.42965199999999992</v>
      </c>
      <c r="F30228" s="429">
        <v>-22.356281000000006</v>
      </c>
    </row>
    <row r="30229" spans="1:6" x14ac:dyDescent="0.3">
      <c r="A30229" s="336" t="s">
        <v>409</v>
      </c>
      <c r="B30229" s="2" t="s">
        <v>295</v>
      </c>
      <c r="C30229" s="429">
        <v>4.2124090000000001</v>
      </c>
      <c r="D30229" s="429">
        <v>3.267598</v>
      </c>
      <c r="E30229" s="429">
        <v>0.94481100000000007</v>
      </c>
      <c r="F30229" s="429">
        <v>-21.389502999999994</v>
      </c>
    </row>
    <row r="30230" spans="1:6" x14ac:dyDescent="0.3">
      <c r="A30230" s="336" t="s">
        <v>410</v>
      </c>
      <c r="B30230" s="2" t="s">
        <v>295</v>
      </c>
      <c r="C30230" s="429">
        <v>4.1580180000000002</v>
      </c>
      <c r="D30230" s="429">
        <v>3.2807629999999999</v>
      </c>
      <c r="E30230" s="429">
        <v>0.87725500000000034</v>
      </c>
      <c r="F30230" s="429">
        <v>-29.723337999999998</v>
      </c>
    </row>
    <row r="30231" spans="1:6" x14ac:dyDescent="0.3">
      <c r="A30231" s="336" t="s">
        <v>411</v>
      </c>
      <c r="B30231" s="2" t="s">
        <v>295</v>
      </c>
      <c r="C30231" s="429">
        <v>4.4505420000000004</v>
      </c>
      <c r="D30231" s="429">
        <v>2.7003330000000001</v>
      </c>
      <c r="E30231" s="429">
        <v>1.7502090000000003</v>
      </c>
      <c r="F30231" s="429">
        <v>-15.865359999999995</v>
      </c>
    </row>
    <row r="30232" spans="1:6" x14ac:dyDescent="0.3">
      <c r="A30232" s="336" t="s">
        <v>412</v>
      </c>
      <c r="B30232" s="2" t="s">
        <v>295</v>
      </c>
      <c r="C30232" s="429">
        <v>4.7099770000000003</v>
      </c>
      <c r="D30232" s="429">
        <v>3.1207539999999998</v>
      </c>
      <c r="E30232" s="429">
        <v>1.5892230000000005</v>
      </c>
      <c r="F30232" s="429">
        <v>-13.775668999999994</v>
      </c>
    </row>
    <row r="30233" spans="1:6" x14ac:dyDescent="0.3">
      <c r="A30233" s="336" t="s">
        <v>413</v>
      </c>
      <c r="B30233" s="2" t="s">
        <v>295</v>
      </c>
      <c r="C30233" s="429">
        <v>4.4585090000000003</v>
      </c>
      <c r="D30233" s="429">
        <v>2.7128909999999999</v>
      </c>
      <c r="E30233" s="429">
        <v>1.7456180000000003</v>
      </c>
      <c r="F30233" s="429">
        <v>-16.384695000000004</v>
      </c>
    </row>
    <row r="30234" spans="1:6" x14ac:dyDescent="0.3">
      <c r="A30234" s="336" t="s">
        <v>414</v>
      </c>
      <c r="B30234" s="2" t="s">
        <v>295</v>
      </c>
      <c r="C30234" s="429">
        <v>4.4487639999999997</v>
      </c>
      <c r="D30234" s="429">
        <v>2.7948770000000001</v>
      </c>
      <c r="E30234" s="429">
        <v>1.6538869999999997</v>
      </c>
      <c r="F30234" s="429">
        <v>-16.245062000000001</v>
      </c>
    </row>
    <row r="30235" spans="1:6" x14ac:dyDescent="0.3">
      <c r="A30235" s="336" t="s">
        <v>415</v>
      </c>
      <c r="B30235" s="2" t="s">
        <v>295</v>
      </c>
      <c r="C30235" s="429">
        <v>4.4591820000000002</v>
      </c>
      <c r="D30235" s="429">
        <v>2.7779940000000001</v>
      </c>
      <c r="E30235" s="429">
        <v>1.6811880000000001</v>
      </c>
      <c r="F30235" s="429">
        <v>-16.548792000000002</v>
      </c>
    </row>
    <row r="30236" spans="1:6" x14ac:dyDescent="0.3">
      <c r="A30236" s="336" t="s">
        <v>416</v>
      </c>
      <c r="B30236" s="2" t="s">
        <v>295</v>
      </c>
      <c r="C30236" s="429">
        <v>4.509061</v>
      </c>
      <c r="D30236" s="429">
        <v>2.8324829999999999</v>
      </c>
      <c r="E30236" s="429">
        <v>1.6765780000000001</v>
      </c>
      <c r="F30236" s="429">
        <v>-17.344450999999999</v>
      </c>
    </row>
    <row r="30237" spans="1:6" x14ac:dyDescent="0.3">
      <c r="A30237" s="336" t="s">
        <v>417</v>
      </c>
      <c r="B30237" s="2" t="s">
        <v>295</v>
      </c>
      <c r="C30237" s="429">
        <v>4.7024379999999999</v>
      </c>
      <c r="D30237" s="429">
        <v>2.8727140000000002</v>
      </c>
      <c r="E30237" s="429">
        <v>1.8297239999999997</v>
      </c>
      <c r="F30237" s="429">
        <v>-12.327674000000009</v>
      </c>
    </row>
    <row r="30238" spans="1:6" x14ac:dyDescent="0.3">
      <c r="A30238" s="336" t="s">
        <v>418</v>
      </c>
      <c r="B30238" s="2" t="s">
        <v>298</v>
      </c>
      <c r="C30238" s="429">
        <v>4.0258719999999997</v>
      </c>
      <c r="D30238" s="429">
        <v>2.9179919999999999</v>
      </c>
      <c r="E30238" s="429">
        <v>1.1078799999999998</v>
      </c>
      <c r="F30238" s="429">
        <v>-16.719383999999994</v>
      </c>
    </row>
    <row r="30239" spans="1:6" x14ac:dyDescent="0.3">
      <c r="A30239" s="336" t="s">
        <v>419</v>
      </c>
      <c r="B30239" s="2" t="s">
        <v>295</v>
      </c>
      <c r="C30239" s="429">
        <v>4.7239250000000004</v>
      </c>
      <c r="D30239" s="429">
        <v>3.6553499999999999</v>
      </c>
      <c r="E30239" s="429">
        <v>1.0685750000000005</v>
      </c>
      <c r="F30239" s="429">
        <v>-17.067137999999993</v>
      </c>
    </row>
    <row r="30240" spans="1:6" x14ac:dyDescent="0.3">
      <c r="A30240" s="336" t="s">
        <v>420</v>
      </c>
      <c r="B30240" s="2" t="s">
        <v>295</v>
      </c>
      <c r="C30240" s="429">
        <v>4.7473580000000002</v>
      </c>
      <c r="D30240" s="429">
        <v>3.6426509999999999</v>
      </c>
      <c r="E30240" s="429">
        <v>1.1047070000000003</v>
      </c>
      <c r="F30240" s="429">
        <v>-15.920920000000006</v>
      </c>
    </row>
    <row r="30241" spans="1:6" x14ac:dyDescent="0.3">
      <c r="A30241" s="336" t="s">
        <v>421</v>
      </c>
      <c r="B30241" s="2" t="s">
        <v>295</v>
      </c>
      <c r="C30241" s="429">
        <v>4.761037</v>
      </c>
      <c r="D30241" s="429">
        <v>3.6160040000000002</v>
      </c>
      <c r="E30241" s="429">
        <v>1.1450329999999997</v>
      </c>
      <c r="F30241" s="429">
        <v>-15.886194000000007</v>
      </c>
    </row>
    <row r="30242" spans="1:6" x14ac:dyDescent="0.3">
      <c r="A30242" s="336" t="s">
        <v>422</v>
      </c>
      <c r="B30242" s="2" t="s">
        <v>295</v>
      </c>
      <c r="C30242" s="429">
        <v>4.7706780000000002</v>
      </c>
      <c r="D30242" s="429">
        <v>3.6835149999999999</v>
      </c>
      <c r="E30242" s="429">
        <v>1.0871630000000003</v>
      </c>
      <c r="F30242" s="429">
        <v>-15.901314000000003</v>
      </c>
    </row>
    <row r="30243" spans="1:6" x14ac:dyDescent="0.3">
      <c r="A30243" s="336" t="s">
        <v>423</v>
      </c>
      <c r="B30243" s="2" t="s">
        <v>298</v>
      </c>
      <c r="C30243" s="429">
        <v>4.0355559999999997</v>
      </c>
      <c r="D30243" s="429">
        <v>2.9296449999999998</v>
      </c>
      <c r="E30243" s="429">
        <v>1.1059109999999999</v>
      </c>
      <c r="F30243" s="429">
        <v>-16.232785999999997</v>
      </c>
    </row>
    <row r="30244" spans="1:6" x14ac:dyDescent="0.3">
      <c r="A30244" s="336" t="s">
        <v>424</v>
      </c>
      <c r="B30244" s="2" t="s">
        <v>295</v>
      </c>
      <c r="C30244" s="429">
        <v>4.6753159999999996</v>
      </c>
      <c r="D30244" s="429">
        <v>3.6975760000000002</v>
      </c>
      <c r="E30244" s="429">
        <v>0.97773999999999939</v>
      </c>
      <c r="F30244" s="429">
        <v>-19.350523000000006</v>
      </c>
    </row>
    <row r="30245" spans="1:6" x14ac:dyDescent="0.3">
      <c r="A30245" s="336" t="s">
        <v>425</v>
      </c>
      <c r="B30245" s="2" t="s">
        <v>293</v>
      </c>
      <c r="C30245" s="429">
        <v>4.6342100000000004</v>
      </c>
      <c r="D30245" s="429">
        <v>2.927845</v>
      </c>
      <c r="E30245" s="429">
        <v>1.7063650000000004</v>
      </c>
      <c r="F30245" s="429">
        <v>-12.887708999999997</v>
      </c>
    </row>
    <row r="30246" spans="1:6" x14ac:dyDescent="0.3">
      <c r="A30246" s="336" t="s">
        <v>426</v>
      </c>
      <c r="B30246" s="2" t="s">
        <v>293</v>
      </c>
      <c r="C30246" s="429">
        <v>4.6229610000000001</v>
      </c>
      <c r="D30246" s="429">
        <v>2.8895590000000002</v>
      </c>
      <c r="E30246" s="429">
        <v>1.7334019999999999</v>
      </c>
      <c r="F30246" s="429">
        <v>-11.893453999999998</v>
      </c>
    </row>
    <row r="30247" spans="1:6" x14ac:dyDescent="0.3">
      <c r="A30247" s="336" t="s">
        <v>427</v>
      </c>
      <c r="B30247" s="2" t="s">
        <v>295</v>
      </c>
      <c r="C30247" s="429">
        <v>4.7016920000000004</v>
      </c>
      <c r="D30247" s="429">
        <v>3.4264420000000002</v>
      </c>
      <c r="E30247" s="429">
        <v>1.2752500000000002</v>
      </c>
      <c r="F30247" s="429">
        <v>-14.553946000000003</v>
      </c>
    </row>
    <row r="30248" spans="1:6" x14ac:dyDescent="0.3">
      <c r="A30248" s="336" t="s">
        <v>428</v>
      </c>
      <c r="B30248" s="2" t="s">
        <v>293</v>
      </c>
      <c r="C30248" s="429">
        <v>4.4477729999999998</v>
      </c>
      <c r="D30248" s="429">
        <v>2.854625</v>
      </c>
      <c r="E30248" s="429">
        <v>1.5931479999999998</v>
      </c>
      <c r="F30248" s="429">
        <v>-12.947773000000002</v>
      </c>
    </row>
    <row r="30249" spans="1:6" x14ac:dyDescent="0.3">
      <c r="A30249" s="336" t="s">
        <v>429</v>
      </c>
      <c r="B30249" s="2" t="s">
        <v>293</v>
      </c>
      <c r="C30249" s="429">
        <v>4.4503750000000002</v>
      </c>
      <c r="D30249" s="429">
        <v>2.98868</v>
      </c>
      <c r="E30249" s="429">
        <v>1.4616950000000002</v>
      </c>
      <c r="F30249" s="429">
        <v>-12.464804999999991</v>
      </c>
    </row>
    <row r="30250" spans="1:6" x14ac:dyDescent="0.3">
      <c r="A30250" s="336" t="s">
        <v>430</v>
      </c>
      <c r="B30250" s="2" t="s">
        <v>295</v>
      </c>
      <c r="C30250" s="429">
        <v>4.1330689999999999</v>
      </c>
      <c r="D30250" s="429">
        <v>3.602846</v>
      </c>
      <c r="E30250" s="429">
        <v>0.53022299999999989</v>
      </c>
      <c r="F30250" s="429">
        <v>-22.918423999999995</v>
      </c>
    </row>
    <row r="30251" spans="1:6" x14ac:dyDescent="0.3">
      <c r="A30251" s="336" t="s">
        <v>431</v>
      </c>
      <c r="B30251" s="2" t="s">
        <v>295</v>
      </c>
      <c r="C30251" s="429">
        <v>4.1616549999999997</v>
      </c>
      <c r="D30251" s="429">
        <v>3.6243599999999998</v>
      </c>
      <c r="E30251" s="429">
        <v>0.53729499999999986</v>
      </c>
      <c r="F30251" s="429">
        <v>-22.732345999999993</v>
      </c>
    </row>
    <row r="30252" spans="1:6" x14ac:dyDescent="0.3">
      <c r="A30252" s="336" t="s">
        <v>432</v>
      </c>
      <c r="B30252" s="2" t="s">
        <v>295</v>
      </c>
      <c r="C30252" s="429">
        <v>4.0729759999999997</v>
      </c>
      <c r="D30252" s="429">
        <v>3.591923</v>
      </c>
      <c r="E30252" s="429">
        <v>0.48105299999999973</v>
      </c>
      <c r="F30252" s="429">
        <v>-23.257887999999991</v>
      </c>
    </row>
    <row r="30253" spans="1:6" x14ac:dyDescent="0.3">
      <c r="A30253" s="336" t="s">
        <v>433</v>
      </c>
      <c r="B30253" s="2" t="s">
        <v>295</v>
      </c>
      <c r="C30253" s="429">
        <v>3.9872320000000001</v>
      </c>
      <c r="D30253" s="429">
        <v>3.6249509999999998</v>
      </c>
      <c r="E30253" s="429">
        <v>0.3622810000000003</v>
      </c>
      <c r="F30253" s="429">
        <v>-24.958730000000006</v>
      </c>
    </row>
    <row r="30254" spans="1:6" x14ac:dyDescent="0.3">
      <c r="A30254" s="336" t="s">
        <v>434</v>
      </c>
      <c r="B30254" s="2" t="s">
        <v>295</v>
      </c>
      <c r="C30254" s="429">
        <v>4.0493259999999998</v>
      </c>
      <c r="D30254" s="429">
        <v>3.5525150000000001</v>
      </c>
      <c r="E30254" s="429">
        <v>0.49681099999999967</v>
      </c>
      <c r="F30254" s="429">
        <v>-22.426872000000007</v>
      </c>
    </row>
    <row r="30255" spans="1:6" x14ac:dyDescent="0.3">
      <c r="A30255" s="336" t="s">
        <v>435</v>
      </c>
      <c r="B30255" s="2" t="s">
        <v>295</v>
      </c>
      <c r="C30255" s="429">
        <v>4.0099020000000003</v>
      </c>
      <c r="D30255" s="429">
        <v>3.563901</v>
      </c>
      <c r="E30255" s="429">
        <v>0.44600100000000031</v>
      </c>
      <c r="F30255" s="429">
        <v>-22.894652999999998</v>
      </c>
    </row>
    <row r="30256" spans="1:6" x14ac:dyDescent="0.3">
      <c r="A30256" s="336" t="s">
        <v>436</v>
      </c>
      <c r="B30256" s="2" t="s">
        <v>295</v>
      </c>
      <c r="C30256" s="429">
        <v>4.0052190000000003</v>
      </c>
      <c r="D30256" s="429">
        <v>3.54128</v>
      </c>
      <c r="E30256" s="429">
        <v>0.46393900000000032</v>
      </c>
      <c r="F30256" s="429">
        <v>-22.408643999999988</v>
      </c>
    </row>
    <row r="30257" spans="1:6" x14ac:dyDescent="0.3">
      <c r="A30257" s="336" t="s">
        <v>437</v>
      </c>
      <c r="B30257" s="2" t="s">
        <v>295</v>
      </c>
      <c r="C30257" s="429">
        <v>4.0412499999999998</v>
      </c>
      <c r="D30257" s="429">
        <v>3.6293890000000002</v>
      </c>
      <c r="E30257" s="429">
        <v>0.41186099999999959</v>
      </c>
      <c r="F30257" s="429">
        <v>-24.403547999999997</v>
      </c>
    </row>
    <row r="30258" spans="1:6" x14ac:dyDescent="0.3">
      <c r="A30258" s="336" t="s">
        <v>438</v>
      </c>
      <c r="B30258" s="2" t="s">
        <v>295</v>
      </c>
      <c r="C30258" s="429">
        <v>3.9743819999999999</v>
      </c>
      <c r="D30258" s="429">
        <v>3.6091470000000001</v>
      </c>
      <c r="E30258" s="429">
        <v>0.36523499999999975</v>
      </c>
      <c r="F30258" s="429">
        <v>-24.568891999999995</v>
      </c>
    </row>
    <row r="30259" spans="1:6" x14ac:dyDescent="0.3">
      <c r="A30259" s="336" t="s">
        <v>439</v>
      </c>
      <c r="B30259" s="2" t="s">
        <v>295</v>
      </c>
      <c r="C30259" s="429">
        <v>3.995905</v>
      </c>
      <c r="D30259" s="429">
        <v>3.5930309999999999</v>
      </c>
      <c r="E30259" s="429">
        <v>0.40287400000000018</v>
      </c>
      <c r="F30259" s="429">
        <v>-23.878246999999991</v>
      </c>
    </row>
    <row r="30260" spans="1:6" x14ac:dyDescent="0.3">
      <c r="A30260" s="336" t="s">
        <v>440</v>
      </c>
      <c r="B30260" s="2" t="s">
        <v>295</v>
      </c>
      <c r="C30260" s="429">
        <v>4.0834450000000002</v>
      </c>
      <c r="D30260" s="429">
        <v>3.6658360000000001</v>
      </c>
      <c r="E30260" s="429">
        <v>0.41760900000000012</v>
      </c>
      <c r="F30260" s="429">
        <v>-24.558667</v>
      </c>
    </row>
    <row r="30261" spans="1:6" x14ac:dyDescent="0.3">
      <c r="A30261" s="336" t="s">
        <v>441</v>
      </c>
      <c r="B30261" s="2" t="s">
        <v>295</v>
      </c>
      <c r="C30261" s="429">
        <v>4.725339</v>
      </c>
      <c r="D30261" s="429">
        <v>3.323493</v>
      </c>
      <c r="E30261" s="429">
        <v>1.4018459999999999</v>
      </c>
      <c r="F30261" s="429">
        <v>-14.282639999999994</v>
      </c>
    </row>
    <row r="30262" spans="1:6" x14ac:dyDescent="0.3">
      <c r="A30262" s="336" t="s">
        <v>442</v>
      </c>
      <c r="B30262" s="2" t="s">
        <v>295</v>
      </c>
      <c r="C30262" s="429">
        <v>4.7427330000000003</v>
      </c>
      <c r="D30262" s="429">
        <v>3.5041699999999998</v>
      </c>
      <c r="E30262" s="429">
        <v>1.2385630000000005</v>
      </c>
      <c r="F30262" s="429">
        <v>-15.534669000000005</v>
      </c>
    </row>
    <row r="30263" spans="1:6" x14ac:dyDescent="0.3">
      <c r="A30263" s="336" t="s">
        <v>443</v>
      </c>
      <c r="B30263" s="2" t="s">
        <v>295</v>
      </c>
      <c r="C30263" s="429">
        <v>4.7508119999999998</v>
      </c>
      <c r="D30263" s="429">
        <v>3.273536</v>
      </c>
      <c r="E30263" s="429">
        <v>1.4772759999999998</v>
      </c>
      <c r="F30263" s="429">
        <v>-13.600693</v>
      </c>
    </row>
    <row r="30264" spans="1:6" x14ac:dyDescent="0.3">
      <c r="A30264" s="336" t="s">
        <v>444</v>
      </c>
      <c r="B30264" s="2" t="s">
        <v>295</v>
      </c>
      <c r="C30264" s="429">
        <v>4.7499130000000003</v>
      </c>
      <c r="D30264" s="429">
        <v>3.3827129999999999</v>
      </c>
      <c r="E30264" s="429">
        <v>1.3672000000000004</v>
      </c>
      <c r="F30264" s="429">
        <v>-14.213356999999995</v>
      </c>
    </row>
    <row r="30265" spans="1:6" x14ac:dyDescent="0.3">
      <c r="A30265" s="336" t="s">
        <v>445</v>
      </c>
      <c r="B30265" s="2" t="s">
        <v>295</v>
      </c>
      <c r="C30265" s="429">
        <v>4.6991259999999997</v>
      </c>
      <c r="D30265" s="429">
        <v>3.4476939999999998</v>
      </c>
      <c r="E30265" s="429">
        <v>1.2514319999999999</v>
      </c>
      <c r="F30265" s="429">
        <v>-14.144199</v>
      </c>
    </row>
    <row r="30266" spans="1:6" x14ac:dyDescent="0.3">
      <c r="A30266" s="336" t="s">
        <v>446</v>
      </c>
      <c r="B30266" s="2" t="s">
        <v>295</v>
      </c>
      <c r="C30266" s="429">
        <v>4.5559810000000001</v>
      </c>
      <c r="D30266" s="429">
        <v>3.0704699999999998</v>
      </c>
      <c r="E30266" s="429">
        <v>1.4855110000000002</v>
      </c>
      <c r="F30266" s="429">
        <v>-14.844630999999996</v>
      </c>
    </row>
    <row r="30267" spans="1:6" x14ac:dyDescent="0.3">
      <c r="A30267" s="336" t="s">
        <v>447</v>
      </c>
      <c r="B30267" s="2" t="s">
        <v>293</v>
      </c>
      <c r="C30267" s="429">
        <v>4.2231319999999997</v>
      </c>
      <c r="D30267" s="429">
        <v>3.3397990000000002</v>
      </c>
      <c r="E30267" s="429">
        <v>0.88333299999999948</v>
      </c>
      <c r="F30267" s="429">
        <v>-13.962250999999995</v>
      </c>
    </row>
    <row r="30268" spans="1:6" x14ac:dyDescent="0.3">
      <c r="A30268" s="336" t="s">
        <v>448</v>
      </c>
      <c r="B30268" s="2" t="s">
        <v>293</v>
      </c>
      <c r="C30268" s="429">
        <v>4.5913820000000003</v>
      </c>
      <c r="D30268" s="429">
        <v>3.116692</v>
      </c>
      <c r="E30268" s="429">
        <v>1.4746900000000003</v>
      </c>
      <c r="F30268" s="429">
        <v>-14.589104000000006</v>
      </c>
    </row>
    <row r="30269" spans="1:6" x14ac:dyDescent="0.3">
      <c r="A30269" s="336" t="s">
        <v>449</v>
      </c>
      <c r="B30269" s="2" t="s">
        <v>293</v>
      </c>
      <c r="C30269" s="429">
        <v>4.4370070000000004</v>
      </c>
      <c r="D30269" s="429">
        <v>3.475895</v>
      </c>
      <c r="E30269" s="429">
        <v>0.96111200000000041</v>
      </c>
      <c r="F30269" s="429">
        <v>-14.875193000000003</v>
      </c>
    </row>
    <row r="30270" spans="1:6" x14ac:dyDescent="0.3">
      <c r="A30270" s="336" t="s">
        <v>450</v>
      </c>
      <c r="B30270" s="2" t="s">
        <v>293</v>
      </c>
      <c r="C30270" s="429">
        <v>4.653232</v>
      </c>
      <c r="D30270" s="429">
        <v>3.3170139999999999</v>
      </c>
      <c r="E30270" s="429">
        <v>1.3362180000000001</v>
      </c>
      <c r="F30270" s="429">
        <v>-13.393319000000009</v>
      </c>
    </row>
    <row r="30271" spans="1:6" x14ac:dyDescent="0.3">
      <c r="A30271" s="336" t="s">
        <v>451</v>
      </c>
      <c r="B30271" s="2" t="s">
        <v>293</v>
      </c>
      <c r="C30271" s="429">
        <v>4.5376909999999997</v>
      </c>
      <c r="D30271" s="429">
        <v>3.3295249999999998</v>
      </c>
      <c r="E30271" s="429">
        <v>1.2081659999999999</v>
      </c>
      <c r="F30271" s="429">
        <v>-14.664025999999996</v>
      </c>
    </row>
    <row r="30272" spans="1:6" x14ac:dyDescent="0.3">
      <c r="A30272" s="336" t="s">
        <v>452</v>
      </c>
      <c r="B30272" s="2" t="s">
        <v>295</v>
      </c>
      <c r="C30272" s="429">
        <v>4.734197</v>
      </c>
      <c r="D30272" s="429">
        <v>3.3851840000000002</v>
      </c>
      <c r="E30272" s="429">
        <v>1.3490129999999998</v>
      </c>
      <c r="F30272" s="429">
        <v>-13.460837000000005</v>
      </c>
    </row>
    <row r="30273" spans="1:6" x14ac:dyDescent="0.3">
      <c r="A30273" s="336" t="s">
        <v>453</v>
      </c>
      <c r="B30273" s="2" t="s">
        <v>295</v>
      </c>
      <c r="C30273" s="429">
        <v>4.6548670000000003</v>
      </c>
      <c r="D30273" s="429">
        <v>3.5503529999999999</v>
      </c>
      <c r="E30273" s="429">
        <v>1.1045140000000004</v>
      </c>
      <c r="F30273" s="429">
        <v>-15.066421999999999</v>
      </c>
    </row>
    <row r="30274" spans="1:6" x14ac:dyDescent="0.3">
      <c r="A30274" s="336" t="s">
        <v>454</v>
      </c>
      <c r="B30274" s="2" t="s">
        <v>295</v>
      </c>
      <c r="C30274" s="429">
        <v>4.3965649999999998</v>
      </c>
      <c r="D30274" s="429">
        <v>3.7760539999999998</v>
      </c>
      <c r="E30274" s="429">
        <v>0.62051100000000003</v>
      </c>
      <c r="F30274" s="429">
        <v>-23.859519000000006</v>
      </c>
    </row>
    <row r="30275" spans="1:6" x14ac:dyDescent="0.3">
      <c r="A30275" s="336" t="s">
        <v>455</v>
      </c>
      <c r="B30275" s="2" t="s">
        <v>295</v>
      </c>
      <c r="C30275" s="429">
        <v>4.5666760000000002</v>
      </c>
      <c r="D30275" s="429">
        <v>3.6791670000000001</v>
      </c>
      <c r="E30275" s="429">
        <v>0.8875090000000001</v>
      </c>
      <c r="F30275" s="429">
        <v>-17.674386999999999</v>
      </c>
    </row>
    <row r="30276" spans="1:6" x14ac:dyDescent="0.3">
      <c r="A30276" s="336" t="s">
        <v>456</v>
      </c>
      <c r="B30276" s="2" t="s">
        <v>295</v>
      </c>
      <c r="C30276" s="429">
        <v>4.4745710000000001</v>
      </c>
      <c r="D30276" s="429">
        <v>3.857602</v>
      </c>
      <c r="E30276" s="429">
        <v>0.6169690000000001</v>
      </c>
      <c r="F30276" s="429">
        <v>-25.744506000000001</v>
      </c>
    </row>
    <row r="30277" spans="1:6" x14ac:dyDescent="0.3">
      <c r="A30277" s="336" t="s">
        <v>457</v>
      </c>
      <c r="B30277" s="2" t="s">
        <v>295</v>
      </c>
      <c r="C30277" s="429">
        <v>4.7060979999999999</v>
      </c>
      <c r="D30277" s="429">
        <v>3.7075589999999998</v>
      </c>
      <c r="E30277" s="429">
        <v>0.99853900000000007</v>
      </c>
      <c r="F30277" s="429">
        <v>-17.312035000000005</v>
      </c>
    </row>
    <row r="30278" spans="1:6" x14ac:dyDescent="0.3">
      <c r="A30278" s="336" t="s">
        <v>458</v>
      </c>
      <c r="B30278" s="2" t="s">
        <v>295</v>
      </c>
      <c r="C30278" s="429">
        <v>4.6071150000000003</v>
      </c>
      <c r="D30278" s="429">
        <v>3.6083310000000002</v>
      </c>
      <c r="E30278" s="429">
        <v>0.99878400000000012</v>
      </c>
      <c r="F30278" s="429">
        <v>-18.512765999999996</v>
      </c>
    </row>
    <row r="30279" spans="1:6" x14ac:dyDescent="0.3">
      <c r="A30279" s="336" t="s">
        <v>459</v>
      </c>
      <c r="B30279" s="2" t="s">
        <v>295</v>
      </c>
      <c r="C30279" s="429">
        <v>4.5502120000000001</v>
      </c>
      <c r="D30279" s="429">
        <v>3.39215</v>
      </c>
      <c r="E30279" s="429">
        <v>1.1580620000000001</v>
      </c>
      <c r="F30279" s="429">
        <v>-16.351308000000003</v>
      </c>
    </row>
    <row r="30280" spans="1:6" x14ac:dyDescent="0.3">
      <c r="A30280" s="336" t="s">
        <v>460</v>
      </c>
      <c r="B30280" s="2" t="s">
        <v>295</v>
      </c>
      <c r="C30280" s="429">
        <v>4.6332750000000003</v>
      </c>
      <c r="D30280" s="429">
        <v>3.0516299999999998</v>
      </c>
      <c r="E30280" s="429">
        <v>1.5816450000000004</v>
      </c>
      <c r="F30280" s="429">
        <v>-13.498052999999995</v>
      </c>
    </row>
    <row r="30281" spans="1:6" x14ac:dyDescent="0.3">
      <c r="A30281" s="336" t="s">
        <v>461</v>
      </c>
      <c r="B30281" s="2" t="s">
        <v>295</v>
      </c>
      <c r="C30281" s="429">
        <v>4.6853619999999996</v>
      </c>
      <c r="D30281" s="429">
        <v>3.2240180000000001</v>
      </c>
      <c r="E30281" s="429">
        <v>1.4613439999999995</v>
      </c>
      <c r="F30281" s="429">
        <v>-14.306539999999998</v>
      </c>
    </row>
    <row r="30282" spans="1:6" x14ac:dyDescent="0.3">
      <c r="A30282" s="336" t="s">
        <v>462</v>
      </c>
      <c r="B30282" s="2" t="s">
        <v>295</v>
      </c>
      <c r="C30282" s="429">
        <v>4.7034830000000003</v>
      </c>
      <c r="D30282" s="429">
        <v>3.46882</v>
      </c>
      <c r="E30282" s="429">
        <v>1.2346630000000003</v>
      </c>
      <c r="F30282" s="429">
        <v>-15.703527999999999</v>
      </c>
    </row>
    <row r="30283" spans="1:6" x14ac:dyDescent="0.3">
      <c r="A30283" s="336" t="s">
        <v>463</v>
      </c>
      <c r="B30283" s="2" t="s">
        <v>295</v>
      </c>
      <c r="C30283" s="429">
        <v>4.8001800000000001</v>
      </c>
      <c r="D30283" s="429">
        <v>3.5979760000000001</v>
      </c>
      <c r="E30283" s="429">
        <v>1.2022040000000001</v>
      </c>
      <c r="F30283" s="429">
        <v>-14.785350999999995</v>
      </c>
    </row>
    <row r="30284" spans="1:6" x14ac:dyDescent="0.3">
      <c r="A30284" s="336" t="s">
        <v>464</v>
      </c>
      <c r="B30284" s="2" t="s">
        <v>293</v>
      </c>
      <c r="C30284" s="429">
        <v>4.4369199999999998</v>
      </c>
      <c r="D30284" s="429">
        <v>3.2786740000000001</v>
      </c>
      <c r="E30284" s="429">
        <v>1.1582459999999997</v>
      </c>
      <c r="F30284" s="429">
        <v>-14.515201000000001</v>
      </c>
    </row>
    <row r="30285" spans="1:6" x14ac:dyDescent="0.3">
      <c r="A30285" s="336" t="s">
        <v>465</v>
      </c>
      <c r="B30285" s="2" t="s">
        <v>293</v>
      </c>
      <c r="C30285" s="429">
        <v>4.4711429999999996</v>
      </c>
      <c r="D30285" s="429">
        <v>3.2515170000000002</v>
      </c>
      <c r="E30285" s="429">
        <v>1.2196259999999994</v>
      </c>
      <c r="F30285" s="429">
        <v>-15.482834999999994</v>
      </c>
    </row>
    <row r="30286" spans="1:6" x14ac:dyDescent="0.3">
      <c r="A30286" s="336" t="s">
        <v>466</v>
      </c>
      <c r="B30286" s="2" t="s">
        <v>298</v>
      </c>
      <c r="C30286" s="429">
        <v>4.0950730000000002</v>
      </c>
      <c r="D30286" s="429">
        <v>2.9455610000000001</v>
      </c>
      <c r="E30286" s="429">
        <v>1.1495120000000001</v>
      </c>
      <c r="F30286" s="429">
        <v>-15.103166000000002</v>
      </c>
    </row>
    <row r="30287" spans="1:6" x14ac:dyDescent="0.3">
      <c r="A30287" s="336" t="s">
        <v>467</v>
      </c>
      <c r="B30287" s="2" t="s">
        <v>293</v>
      </c>
      <c r="C30287" s="429">
        <v>4.4867720000000002</v>
      </c>
      <c r="D30287" s="429">
        <v>3.0570300000000001</v>
      </c>
      <c r="E30287" s="429">
        <v>1.4297420000000001</v>
      </c>
      <c r="F30287" s="429">
        <v>-14.336901000000001</v>
      </c>
    </row>
    <row r="30288" spans="1:6" x14ac:dyDescent="0.3">
      <c r="A30288" s="336" t="s">
        <v>468</v>
      </c>
      <c r="B30288" s="2" t="s">
        <v>293</v>
      </c>
      <c r="C30288" s="429">
        <v>4.5321569999999998</v>
      </c>
      <c r="D30288" s="429">
        <v>2.904334</v>
      </c>
      <c r="E30288" s="429">
        <v>1.6278229999999998</v>
      </c>
      <c r="F30288" s="429">
        <v>-14.803180999999999</v>
      </c>
    </row>
    <row r="30289" spans="1:6" x14ac:dyDescent="0.3">
      <c r="A30289" s="336" t="s">
        <v>469</v>
      </c>
      <c r="B30289" s="2" t="s">
        <v>293</v>
      </c>
      <c r="C30289" s="429">
        <v>4.5437900000000004</v>
      </c>
      <c r="D30289" s="429">
        <v>3.1283669999999999</v>
      </c>
      <c r="E30289" s="429">
        <v>1.4154230000000005</v>
      </c>
      <c r="F30289" s="429">
        <v>-14.918007000000003</v>
      </c>
    </row>
    <row r="30290" spans="1:6" x14ac:dyDescent="0.3">
      <c r="A30290" s="336" t="s">
        <v>470</v>
      </c>
      <c r="B30290" s="2" t="s">
        <v>295</v>
      </c>
      <c r="C30290" s="429">
        <v>4.6168709999999997</v>
      </c>
      <c r="D30290" s="429">
        <v>3.7333219999999998</v>
      </c>
      <c r="E30290" s="429">
        <v>0.88354899999999992</v>
      </c>
      <c r="F30290" s="429">
        <v>-19.328654000000004</v>
      </c>
    </row>
    <row r="30291" spans="1:6" x14ac:dyDescent="0.3">
      <c r="A30291" s="336" t="s">
        <v>471</v>
      </c>
      <c r="B30291" s="2" t="s">
        <v>293</v>
      </c>
      <c r="C30291" s="429">
        <v>4.4089989999999997</v>
      </c>
      <c r="D30291" s="429">
        <v>3.039485</v>
      </c>
      <c r="E30291" s="429">
        <v>1.3695139999999997</v>
      </c>
      <c r="F30291" s="429">
        <v>-15.393007000000004</v>
      </c>
    </row>
    <row r="30292" spans="1:6" x14ac:dyDescent="0.3">
      <c r="A30292" s="336" t="s">
        <v>472</v>
      </c>
      <c r="B30292" s="2" t="s">
        <v>295</v>
      </c>
      <c r="C30292" s="429">
        <v>4.3594660000000003</v>
      </c>
      <c r="D30292" s="429">
        <v>2.8344870000000002</v>
      </c>
      <c r="E30292" s="429">
        <v>1.5249790000000001</v>
      </c>
      <c r="F30292" s="429">
        <v>-16.703212000000004</v>
      </c>
    </row>
    <row r="30293" spans="1:6" x14ac:dyDescent="0.3">
      <c r="A30293" s="336" t="s">
        <v>473</v>
      </c>
      <c r="B30293" s="2" t="s">
        <v>295</v>
      </c>
      <c r="C30293" s="429">
        <v>4.3314360000000001</v>
      </c>
      <c r="D30293" s="429">
        <v>3.0564260000000001</v>
      </c>
      <c r="E30293" s="429">
        <v>1.27501</v>
      </c>
      <c r="F30293" s="429">
        <v>-18.124157999999994</v>
      </c>
    </row>
    <row r="30294" spans="1:6" x14ac:dyDescent="0.3">
      <c r="A30294" s="336" t="s">
        <v>474</v>
      </c>
      <c r="B30294" s="2" t="s">
        <v>295</v>
      </c>
      <c r="C30294" s="429">
        <v>4.0351150000000002</v>
      </c>
      <c r="D30294" s="429">
        <v>3.0161349999999998</v>
      </c>
      <c r="E30294" s="429">
        <v>1.0189800000000004</v>
      </c>
      <c r="F30294" s="429">
        <v>-16.701615999999994</v>
      </c>
    </row>
    <row r="30295" spans="1:6" x14ac:dyDescent="0.3">
      <c r="A30295" s="336" t="s">
        <v>475</v>
      </c>
      <c r="B30295" s="2" t="s">
        <v>298</v>
      </c>
      <c r="C30295" s="429">
        <v>3.4238460000000002</v>
      </c>
      <c r="D30295" s="429">
        <v>2.9130780000000001</v>
      </c>
      <c r="E30295" s="429">
        <v>0.51076800000000011</v>
      </c>
      <c r="F30295" s="429">
        <v>-20.024936999999994</v>
      </c>
    </row>
    <row r="30296" spans="1:6" x14ac:dyDescent="0.3">
      <c r="A30296" s="336" t="s">
        <v>476</v>
      </c>
      <c r="B30296" s="2" t="s">
        <v>295</v>
      </c>
      <c r="C30296" s="429">
        <v>4.1067679999999998</v>
      </c>
      <c r="D30296" s="429">
        <v>3.2718530000000001</v>
      </c>
      <c r="E30296" s="429">
        <v>0.83491499999999963</v>
      </c>
      <c r="F30296" s="429">
        <v>-21.861236999999999</v>
      </c>
    </row>
    <row r="30297" spans="1:6" x14ac:dyDescent="0.3">
      <c r="A30297" s="336" t="s">
        <v>477</v>
      </c>
      <c r="B30297" s="2" t="s">
        <v>295</v>
      </c>
      <c r="C30297" s="429">
        <v>4.0244770000000001</v>
      </c>
      <c r="D30297" s="429">
        <v>3.4467089999999998</v>
      </c>
      <c r="E30297" s="429">
        <v>0.57776800000000028</v>
      </c>
      <c r="F30297" s="429">
        <v>-22.737862999999994</v>
      </c>
    </row>
    <row r="30298" spans="1:6" x14ac:dyDescent="0.3">
      <c r="A30298" s="336" t="s">
        <v>478</v>
      </c>
      <c r="B30298" s="2" t="s">
        <v>295</v>
      </c>
      <c r="C30298" s="429">
        <v>4.1429220000000004</v>
      </c>
      <c r="D30298" s="429">
        <v>3.522068</v>
      </c>
      <c r="E30298" s="429">
        <v>0.62085400000000046</v>
      </c>
      <c r="F30298" s="429">
        <v>-22.277051999999998</v>
      </c>
    </row>
    <row r="30299" spans="1:6" x14ac:dyDescent="0.3">
      <c r="A30299" s="336" t="s">
        <v>479</v>
      </c>
      <c r="B30299" s="2" t="s">
        <v>295</v>
      </c>
      <c r="C30299" s="429">
        <v>4.4517949999999997</v>
      </c>
      <c r="D30299" s="429">
        <v>3.3263530000000001</v>
      </c>
      <c r="E30299" s="429">
        <v>1.1254419999999996</v>
      </c>
      <c r="F30299" s="429">
        <v>-18.114098000000002</v>
      </c>
    </row>
    <row r="30300" spans="1:6" x14ac:dyDescent="0.3">
      <c r="A30300" s="336" t="s">
        <v>480</v>
      </c>
      <c r="B30300" s="2" t="s">
        <v>295</v>
      </c>
      <c r="C30300" s="429">
        <v>4.4708110000000003</v>
      </c>
      <c r="D30300" s="429">
        <v>3.4468749999999999</v>
      </c>
      <c r="E30300" s="429">
        <v>1.0239360000000004</v>
      </c>
      <c r="F30300" s="429">
        <v>-17.792995000000001</v>
      </c>
    </row>
    <row r="30301" spans="1:6" x14ac:dyDescent="0.3">
      <c r="A30301" s="336" t="s">
        <v>481</v>
      </c>
      <c r="B30301" s="2" t="s">
        <v>295</v>
      </c>
      <c r="C30301" s="429">
        <v>4.2673949999999996</v>
      </c>
      <c r="D30301" s="429">
        <v>3.6678769999999998</v>
      </c>
      <c r="E30301" s="429">
        <v>0.59951799999999977</v>
      </c>
      <c r="F30301" s="429">
        <v>-21.735363</v>
      </c>
    </row>
    <row r="30302" spans="1:6" x14ac:dyDescent="0.3">
      <c r="A30302" s="336" t="s">
        <v>482</v>
      </c>
      <c r="B30302" s="2" t="s">
        <v>295</v>
      </c>
      <c r="C30302" s="429">
        <v>4.5283670000000003</v>
      </c>
      <c r="D30302" s="429">
        <v>3.7046950000000001</v>
      </c>
      <c r="E30302" s="429">
        <v>0.82367200000000018</v>
      </c>
      <c r="F30302" s="429">
        <v>-17.778057</v>
      </c>
    </row>
    <row r="30303" spans="1:6" x14ac:dyDescent="0.3">
      <c r="A30303" s="336" t="s">
        <v>483</v>
      </c>
      <c r="B30303" s="2" t="s">
        <v>295</v>
      </c>
      <c r="C30303" s="429">
        <v>4.24871</v>
      </c>
      <c r="D30303" s="429">
        <v>3.7798099999999999</v>
      </c>
      <c r="E30303" s="429">
        <v>0.46890000000000009</v>
      </c>
      <c r="F30303" s="429">
        <v>-25.858191000000009</v>
      </c>
    </row>
    <row r="30304" spans="1:6" x14ac:dyDescent="0.3">
      <c r="A30304" s="336" t="s">
        <v>484</v>
      </c>
      <c r="B30304" s="2" t="s">
        <v>295</v>
      </c>
      <c r="C30304" s="429">
        <v>4.134226</v>
      </c>
      <c r="D30304" s="429">
        <v>3.55294</v>
      </c>
      <c r="E30304" s="429">
        <v>0.58128599999999997</v>
      </c>
      <c r="F30304" s="429">
        <v>-22.073754000000001</v>
      </c>
    </row>
    <row r="30305" spans="1:6" x14ac:dyDescent="0.3">
      <c r="A30305" s="336" t="s">
        <v>485</v>
      </c>
      <c r="B30305" s="2" t="s">
        <v>295</v>
      </c>
      <c r="C30305" s="429">
        <v>4.4474710000000002</v>
      </c>
      <c r="D30305" s="429">
        <v>3.6042179999999999</v>
      </c>
      <c r="E30305" s="429">
        <v>0.84325300000000025</v>
      </c>
      <c r="F30305" s="429">
        <v>-18.321659</v>
      </c>
    </row>
    <row r="30306" spans="1:6" x14ac:dyDescent="0.3">
      <c r="A30306" s="336" t="s">
        <v>486</v>
      </c>
      <c r="B30306" s="2" t="s">
        <v>295</v>
      </c>
      <c r="C30306" s="429">
        <v>4.1471609999999997</v>
      </c>
      <c r="D30306" s="429">
        <v>2.8977909999999998</v>
      </c>
      <c r="E30306" s="429">
        <v>1.2493699999999999</v>
      </c>
      <c r="F30306" s="429">
        <v>-16.588428000000004</v>
      </c>
    </row>
    <row r="30307" spans="1:6" x14ac:dyDescent="0.3">
      <c r="A30307" s="336" t="s">
        <v>487</v>
      </c>
      <c r="B30307" s="2" t="s">
        <v>293</v>
      </c>
      <c r="C30307" s="429">
        <v>4.4182740000000003</v>
      </c>
      <c r="D30307" s="429">
        <v>3.4827240000000002</v>
      </c>
      <c r="E30307" s="429">
        <v>0.9355500000000001</v>
      </c>
      <c r="F30307" s="429">
        <v>-17.784452000000005</v>
      </c>
    </row>
    <row r="30308" spans="1:6" x14ac:dyDescent="0.3">
      <c r="A30308" s="336" t="s">
        <v>488</v>
      </c>
      <c r="B30308" s="2" t="s">
        <v>293</v>
      </c>
      <c r="C30308" s="429">
        <v>4.4496339999999996</v>
      </c>
      <c r="D30308" s="429">
        <v>3.712574</v>
      </c>
      <c r="E30308" s="429">
        <v>0.7370599999999996</v>
      </c>
      <c r="F30308" s="429">
        <v>-18.671409000000001</v>
      </c>
    </row>
    <row r="30309" spans="1:6" x14ac:dyDescent="0.3">
      <c r="A30309" s="336" t="s">
        <v>489</v>
      </c>
      <c r="B30309" s="2" t="s">
        <v>293</v>
      </c>
      <c r="C30309" s="429">
        <v>4.5450379999999999</v>
      </c>
      <c r="D30309" s="429">
        <v>3.350387</v>
      </c>
      <c r="E30309" s="429">
        <v>1.1946509999999999</v>
      </c>
      <c r="F30309" s="429">
        <v>-15.843320999999996</v>
      </c>
    </row>
    <row r="30310" spans="1:6" x14ac:dyDescent="0.3">
      <c r="A30310" s="336" t="s">
        <v>490</v>
      </c>
      <c r="B30310" s="2" t="s">
        <v>293</v>
      </c>
      <c r="C30310" s="429">
        <v>4.4633620000000001</v>
      </c>
      <c r="D30310" s="429">
        <v>3.628063</v>
      </c>
      <c r="E30310" s="429">
        <v>0.83529900000000001</v>
      </c>
      <c r="F30310" s="429">
        <v>-16.704861999999991</v>
      </c>
    </row>
    <row r="30311" spans="1:6" x14ac:dyDescent="0.3">
      <c r="A30311" s="336" t="s">
        <v>491</v>
      </c>
      <c r="B30311" s="2" t="s">
        <v>293</v>
      </c>
      <c r="C30311" s="429">
        <v>4.5004960000000001</v>
      </c>
      <c r="D30311" s="429">
        <v>3.5051199999999998</v>
      </c>
      <c r="E30311" s="429">
        <v>0.99537600000000026</v>
      </c>
      <c r="F30311" s="429">
        <v>-15.265484999999998</v>
      </c>
    </row>
    <row r="30312" spans="1:6" x14ac:dyDescent="0.3">
      <c r="A30312" s="336" t="s">
        <v>492</v>
      </c>
      <c r="B30312" s="2" t="s">
        <v>295</v>
      </c>
      <c r="C30312" s="429">
        <v>4.6381069999999998</v>
      </c>
      <c r="D30312" s="429">
        <v>3.5290210000000002</v>
      </c>
      <c r="E30312" s="429">
        <v>1.1090859999999996</v>
      </c>
      <c r="F30312" s="429">
        <v>-14.756740000000001</v>
      </c>
    </row>
    <row r="30313" spans="1:6" x14ac:dyDescent="0.3">
      <c r="A30313" s="336" t="s">
        <v>493</v>
      </c>
      <c r="B30313" s="2" t="s">
        <v>293</v>
      </c>
      <c r="C30313" s="429">
        <v>4.49756</v>
      </c>
      <c r="D30313" s="429">
        <v>3.2583039999999999</v>
      </c>
      <c r="E30313" s="429">
        <v>1.2392560000000001</v>
      </c>
      <c r="F30313" s="429">
        <v>-15.169003000000011</v>
      </c>
    </row>
    <row r="30314" spans="1:6" x14ac:dyDescent="0.3">
      <c r="A30314" s="336" t="s">
        <v>494</v>
      </c>
      <c r="B30314" s="2" t="s">
        <v>295</v>
      </c>
      <c r="C30314" s="429">
        <v>4.6010200000000001</v>
      </c>
      <c r="D30314" s="429">
        <v>3.3914900000000001</v>
      </c>
      <c r="E30314" s="429">
        <v>1.20953</v>
      </c>
      <c r="F30314" s="429">
        <v>-14.680686000000005</v>
      </c>
    </row>
    <row r="30315" spans="1:6" x14ac:dyDescent="0.3">
      <c r="A30315" s="336" t="s">
        <v>495</v>
      </c>
      <c r="B30315" s="2" t="s">
        <v>295</v>
      </c>
      <c r="C30315" s="429">
        <v>4.6821159999999997</v>
      </c>
      <c r="D30315" s="429">
        <v>3.752685</v>
      </c>
      <c r="E30315" s="429">
        <v>0.92943099999999967</v>
      </c>
      <c r="F30315" s="429">
        <v>-15.566957000000002</v>
      </c>
    </row>
    <row r="30316" spans="1:6" x14ac:dyDescent="0.3">
      <c r="A30316" s="336" t="s">
        <v>496</v>
      </c>
      <c r="B30316" s="2" t="s">
        <v>293</v>
      </c>
      <c r="C30316" s="429">
        <v>4.4833170000000004</v>
      </c>
      <c r="D30316" s="429">
        <v>3.238731</v>
      </c>
      <c r="E30316" s="429">
        <v>1.2445860000000004</v>
      </c>
      <c r="F30316" s="429">
        <v>-12.850616000000009</v>
      </c>
    </row>
    <row r="30317" spans="1:6" x14ac:dyDescent="0.3">
      <c r="A30317" s="336" t="s">
        <v>497</v>
      </c>
      <c r="B30317" s="2" t="s">
        <v>293</v>
      </c>
      <c r="C30317" s="429">
        <v>4.4400519999999997</v>
      </c>
      <c r="D30317" s="429">
        <v>3.3389329999999999</v>
      </c>
      <c r="E30317" s="429">
        <v>1.1011189999999997</v>
      </c>
      <c r="F30317" s="429">
        <v>-16.504159000000001</v>
      </c>
    </row>
    <row r="30318" spans="1:6" x14ac:dyDescent="0.3">
      <c r="A30318" s="336" t="s">
        <v>498</v>
      </c>
      <c r="B30318" s="2" t="s">
        <v>293</v>
      </c>
      <c r="C30318" s="429">
        <v>4.4547739999999996</v>
      </c>
      <c r="D30318" s="429">
        <v>3.3899750000000002</v>
      </c>
      <c r="E30318" s="429">
        <v>1.0647989999999994</v>
      </c>
      <c r="F30318" s="429">
        <v>-16.380282999999995</v>
      </c>
    </row>
    <row r="30319" spans="1:6" x14ac:dyDescent="0.3">
      <c r="A30319" s="336" t="s">
        <v>499</v>
      </c>
      <c r="B30319" s="2" t="s">
        <v>293</v>
      </c>
      <c r="C30319" s="429">
        <v>4.5142040000000003</v>
      </c>
      <c r="D30319" s="429">
        <v>3.3689640000000001</v>
      </c>
      <c r="E30319" s="429">
        <v>1.1452400000000003</v>
      </c>
      <c r="F30319" s="429">
        <v>-14.429901000000008</v>
      </c>
    </row>
    <row r="30320" spans="1:6" x14ac:dyDescent="0.3">
      <c r="A30320" s="336" t="s">
        <v>500</v>
      </c>
      <c r="B30320" s="2" t="s">
        <v>293</v>
      </c>
      <c r="C30320" s="429">
        <v>4.3342289999999997</v>
      </c>
      <c r="D30320" s="429">
        <v>3.5318830000000001</v>
      </c>
      <c r="E30320" s="429">
        <v>0.80234599999999956</v>
      </c>
      <c r="F30320" s="429">
        <v>-16.966820000000006</v>
      </c>
    </row>
    <row r="30321" spans="1:6" x14ac:dyDescent="0.3">
      <c r="A30321" s="336" t="s">
        <v>501</v>
      </c>
      <c r="B30321" s="2" t="s">
        <v>293</v>
      </c>
      <c r="C30321" s="429">
        <v>4.5824499999999997</v>
      </c>
      <c r="D30321" s="429">
        <v>3.5634579999999998</v>
      </c>
      <c r="E30321" s="429">
        <v>1.0189919999999999</v>
      </c>
      <c r="F30321" s="429">
        <v>-16.215122999999998</v>
      </c>
    </row>
    <row r="30322" spans="1:6" x14ac:dyDescent="0.3">
      <c r="A30322" s="336" t="s">
        <v>502</v>
      </c>
      <c r="B30322" s="2" t="s">
        <v>293</v>
      </c>
      <c r="C30322" s="429">
        <v>4.5560109999999998</v>
      </c>
      <c r="D30322" s="429">
        <v>3.643513</v>
      </c>
      <c r="E30322" s="429">
        <v>0.91249799999999981</v>
      </c>
      <c r="F30322" s="429">
        <v>-16.513295999999997</v>
      </c>
    </row>
    <row r="30323" spans="1:6" x14ac:dyDescent="0.3">
      <c r="A30323" s="336" t="s">
        <v>503</v>
      </c>
      <c r="B30323" s="2" t="s">
        <v>293</v>
      </c>
      <c r="C30323" s="429">
        <v>4.6416130000000004</v>
      </c>
      <c r="D30323" s="429">
        <v>3.2548319999999999</v>
      </c>
      <c r="E30323" s="429">
        <v>1.3867810000000005</v>
      </c>
      <c r="F30323" s="429">
        <v>-11.750809999999994</v>
      </c>
    </row>
    <row r="30324" spans="1:6" x14ac:dyDescent="0.3">
      <c r="A30324" s="336" t="s">
        <v>504</v>
      </c>
      <c r="B30324" s="2" t="s">
        <v>293</v>
      </c>
      <c r="C30324" s="429">
        <v>4.4236469999999999</v>
      </c>
      <c r="D30324" s="429">
        <v>3.750337</v>
      </c>
      <c r="E30324" s="429">
        <v>0.67330999999999985</v>
      </c>
      <c r="F30324" s="429">
        <v>-18.550016999999997</v>
      </c>
    </row>
    <row r="30325" spans="1:6" x14ac:dyDescent="0.3">
      <c r="A30325" s="336" t="s">
        <v>505</v>
      </c>
      <c r="B30325" s="2" t="s">
        <v>293</v>
      </c>
      <c r="C30325" s="429">
        <v>4.6124700000000001</v>
      </c>
      <c r="D30325" s="429">
        <v>3.2909670000000002</v>
      </c>
      <c r="E30325" s="429">
        <v>1.3215029999999999</v>
      </c>
      <c r="F30325" s="429">
        <v>-12.321392000000003</v>
      </c>
    </row>
    <row r="30326" spans="1:6" x14ac:dyDescent="0.3">
      <c r="A30326" s="336" t="s">
        <v>506</v>
      </c>
      <c r="B30326" s="2" t="s">
        <v>293</v>
      </c>
      <c r="C30326" s="429">
        <v>4.5562909999999999</v>
      </c>
      <c r="D30326" s="429">
        <v>3.4539230000000001</v>
      </c>
      <c r="E30326" s="429">
        <v>1.1023679999999998</v>
      </c>
      <c r="F30326" s="429">
        <v>-14.087451999999999</v>
      </c>
    </row>
    <row r="30327" spans="1:6" x14ac:dyDescent="0.3">
      <c r="A30327" s="336" t="s">
        <v>507</v>
      </c>
      <c r="B30327" s="2" t="s">
        <v>293</v>
      </c>
      <c r="C30327" s="429">
        <v>4.4943999999999997</v>
      </c>
      <c r="D30327" s="429">
        <v>3.621483</v>
      </c>
      <c r="E30327" s="429">
        <v>0.87291699999999972</v>
      </c>
      <c r="F30327" s="429">
        <v>-16.814158000000003</v>
      </c>
    </row>
    <row r="30328" spans="1:6" x14ac:dyDescent="0.3">
      <c r="A30328" s="336" t="s">
        <v>508</v>
      </c>
      <c r="B30328" s="2" t="s">
        <v>293</v>
      </c>
      <c r="C30328" s="429">
        <v>4.2992020000000002</v>
      </c>
      <c r="D30328" s="429">
        <v>3.5207380000000001</v>
      </c>
      <c r="E30328" s="429">
        <v>0.77846400000000004</v>
      </c>
      <c r="F30328" s="429">
        <v>-16.871833000000006</v>
      </c>
    </row>
    <row r="30329" spans="1:6" x14ac:dyDescent="0.3">
      <c r="A30329" s="336" t="s">
        <v>509</v>
      </c>
      <c r="B30329" s="2" t="s">
        <v>293</v>
      </c>
      <c r="C30329" s="429">
        <v>4.2557530000000003</v>
      </c>
      <c r="D30329" s="429">
        <v>3.274165</v>
      </c>
      <c r="E30329" s="429">
        <v>0.98158800000000035</v>
      </c>
      <c r="F30329" s="429">
        <v>-13.744321999999993</v>
      </c>
    </row>
    <row r="30330" spans="1:6" x14ac:dyDescent="0.3">
      <c r="A30330" s="336" t="s">
        <v>510</v>
      </c>
      <c r="B30330" s="2" t="s">
        <v>293</v>
      </c>
      <c r="C30330" s="429">
        <v>4.2241020000000002</v>
      </c>
      <c r="D30330" s="429">
        <v>3.359038</v>
      </c>
      <c r="E30330" s="429">
        <v>0.86506400000000028</v>
      </c>
      <c r="F30330" s="429">
        <v>-13.595249999999997</v>
      </c>
    </row>
    <row r="30331" spans="1:6" x14ac:dyDescent="0.3">
      <c r="A30331" s="336" t="s">
        <v>511</v>
      </c>
      <c r="B30331" s="2" t="s">
        <v>293</v>
      </c>
      <c r="C30331" s="429">
        <v>4.1685840000000001</v>
      </c>
      <c r="D30331" s="429">
        <v>3.3855369999999998</v>
      </c>
      <c r="E30331" s="429">
        <v>0.78304700000000027</v>
      </c>
      <c r="F30331" s="429">
        <v>-14.286994999999994</v>
      </c>
    </row>
    <row r="30332" spans="1:6" x14ac:dyDescent="0.3">
      <c r="A30332" s="336" t="s">
        <v>512</v>
      </c>
      <c r="B30332" s="2" t="s">
        <v>293</v>
      </c>
      <c r="C30332" s="429">
        <v>4.2082959999999998</v>
      </c>
      <c r="D30332" s="429">
        <v>3.2841010000000002</v>
      </c>
      <c r="E30332" s="429">
        <v>0.92419499999999966</v>
      </c>
      <c r="F30332" s="429">
        <v>-13.890895999999998</v>
      </c>
    </row>
    <row r="30333" spans="1:6" x14ac:dyDescent="0.3">
      <c r="A30333" s="336" t="s">
        <v>513</v>
      </c>
      <c r="B30333" s="2" t="s">
        <v>293</v>
      </c>
      <c r="C30333" s="429">
        <v>4.3507980000000002</v>
      </c>
      <c r="D30333" s="429">
        <v>3.0927389999999999</v>
      </c>
      <c r="E30333" s="429">
        <v>1.2580590000000003</v>
      </c>
      <c r="F30333" s="429">
        <v>-12.109003999999999</v>
      </c>
    </row>
    <row r="30334" spans="1:6" x14ac:dyDescent="0.3">
      <c r="A30334" s="336" t="s">
        <v>514</v>
      </c>
      <c r="B30334" s="2" t="s">
        <v>293</v>
      </c>
      <c r="C30334" s="429">
        <v>4.3446069999999999</v>
      </c>
      <c r="D30334" s="429">
        <v>3.102725</v>
      </c>
      <c r="E30334" s="429">
        <v>1.2418819999999999</v>
      </c>
      <c r="F30334" s="429">
        <v>-12.680929000000003</v>
      </c>
    </row>
    <row r="30335" spans="1:6" x14ac:dyDescent="0.3">
      <c r="A30335" s="336" t="s">
        <v>515</v>
      </c>
      <c r="B30335" s="2" t="s">
        <v>293</v>
      </c>
      <c r="C30335" s="429">
        <v>4.4884539999999999</v>
      </c>
      <c r="D30335" s="429">
        <v>2.909929</v>
      </c>
      <c r="E30335" s="429">
        <v>1.578525</v>
      </c>
      <c r="F30335" s="429">
        <v>-12.443882999999996</v>
      </c>
    </row>
    <row r="30336" spans="1:6" x14ac:dyDescent="0.3">
      <c r="A30336" s="336" t="s">
        <v>516</v>
      </c>
      <c r="B30336" s="2" t="s">
        <v>293</v>
      </c>
      <c r="C30336" s="429">
        <v>4.4449630000000004</v>
      </c>
      <c r="D30336" s="429">
        <v>2.9220000000000002</v>
      </c>
      <c r="E30336" s="429">
        <v>1.5229630000000003</v>
      </c>
      <c r="F30336" s="429">
        <v>-13.097180999999996</v>
      </c>
    </row>
    <row r="30337" spans="1:6" x14ac:dyDescent="0.3">
      <c r="A30337" s="336" t="s">
        <v>517</v>
      </c>
      <c r="B30337" s="2" t="s">
        <v>293</v>
      </c>
      <c r="C30337" s="429">
        <v>4.4031130000000003</v>
      </c>
      <c r="D30337" s="429">
        <v>3.1104479999999999</v>
      </c>
      <c r="E30337" s="429">
        <v>1.2926650000000004</v>
      </c>
      <c r="F30337" s="429">
        <v>-13.883207999999996</v>
      </c>
    </row>
    <row r="30338" spans="1:6" x14ac:dyDescent="0.3">
      <c r="A30338" s="336" t="s">
        <v>518</v>
      </c>
      <c r="B30338" s="2" t="s">
        <v>293</v>
      </c>
      <c r="C30338" s="429">
        <v>4.3293980000000003</v>
      </c>
      <c r="D30338" s="429">
        <v>2.9864109999999999</v>
      </c>
      <c r="E30338" s="429">
        <v>1.3429870000000004</v>
      </c>
      <c r="F30338" s="429">
        <v>-14.293156999999994</v>
      </c>
    </row>
    <row r="30339" spans="1:6" x14ac:dyDescent="0.3">
      <c r="A30339" s="336" t="s">
        <v>519</v>
      </c>
      <c r="B30339" s="2" t="s">
        <v>293</v>
      </c>
      <c r="C30339" s="429">
        <v>4.4261749999999997</v>
      </c>
      <c r="D30339" s="429">
        <v>3.0237310000000002</v>
      </c>
      <c r="E30339" s="429">
        <v>1.4024439999999996</v>
      </c>
      <c r="F30339" s="429">
        <v>-13.292663000000001</v>
      </c>
    </row>
    <row r="30340" spans="1:6" x14ac:dyDescent="0.3">
      <c r="A30340" s="336" t="s">
        <v>520</v>
      </c>
      <c r="B30340" s="2" t="s">
        <v>293</v>
      </c>
      <c r="C30340" s="429">
        <v>4.2516100000000003</v>
      </c>
      <c r="D30340" s="429">
        <v>2.9905059999999999</v>
      </c>
      <c r="E30340" s="429">
        <v>1.2611040000000004</v>
      </c>
      <c r="F30340" s="429">
        <v>-15.24897300000001</v>
      </c>
    </row>
    <row r="30341" spans="1:6" x14ac:dyDescent="0.3">
      <c r="A30341" s="336" t="s">
        <v>521</v>
      </c>
      <c r="B30341" s="2" t="s">
        <v>293</v>
      </c>
      <c r="C30341" s="429">
        <v>4.2085679999999996</v>
      </c>
      <c r="D30341" s="429">
        <v>3.0439759999999998</v>
      </c>
      <c r="E30341" s="429">
        <v>1.1645919999999998</v>
      </c>
      <c r="F30341" s="429">
        <v>-16.189061999999996</v>
      </c>
    </row>
    <row r="30342" spans="1:6" x14ac:dyDescent="0.3">
      <c r="A30342" s="336" t="s">
        <v>522</v>
      </c>
      <c r="B30342" s="2" t="s">
        <v>293</v>
      </c>
      <c r="C30342" s="429">
        <v>4.5271610000000004</v>
      </c>
      <c r="D30342" s="429">
        <v>2.782108</v>
      </c>
      <c r="E30342" s="429">
        <v>1.7450530000000004</v>
      </c>
      <c r="F30342" s="429">
        <v>-13.574008999999997</v>
      </c>
    </row>
    <row r="30343" spans="1:6" x14ac:dyDescent="0.3">
      <c r="A30343" s="336" t="s">
        <v>523</v>
      </c>
      <c r="B30343" s="2" t="s">
        <v>293</v>
      </c>
      <c r="C30343" s="429">
        <v>4.6145350000000001</v>
      </c>
      <c r="D30343" s="429">
        <v>3.165762</v>
      </c>
      <c r="E30343" s="429">
        <v>1.4487730000000001</v>
      </c>
      <c r="F30343" s="429">
        <v>-14.033868999999996</v>
      </c>
    </row>
    <row r="30344" spans="1:6" x14ac:dyDescent="0.3">
      <c r="A30344" s="336" t="s">
        <v>524</v>
      </c>
      <c r="B30344" s="2" t="s">
        <v>293</v>
      </c>
      <c r="C30344" s="429">
        <v>4.527069</v>
      </c>
      <c r="D30344" s="429">
        <v>3.3061850000000002</v>
      </c>
      <c r="E30344" s="429">
        <v>1.2208839999999999</v>
      </c>
      <c r="F30344" s="429">
        <v>-15.532285000000002</v>
      </c>
    </row>
    <row r="30345" spans="1:6" x14ac:dyDescent="0.3">
      <c r="A30345" s="336" t="s">
        <v>525</v>
      </c>
      <c r="B30345" s="2" t="s">
        <v>293</v>
      </c>
      <c r="C30345" s="429">
        <v>4.3323239999999998</v>
      </c>
      <c r="D30345" s="429">
        <v>3.2993489999999999</v>
      </c>
      <c r="E30345" s="429">
        <v>1.032975</v>
      </c>
      <c r="F30345" s="429">
        <v>-14.700623999999998</v>
      </c>
    </row>
    <row r="30346" spans="1:6" x14ac:dyDescent="0.3">
      <c r="A30346" s="336" t="s">
        <v>526</v>
      </c>
      <c r="B30346" s="2" t="s">
        <v>293</v>
      </c>
      <c r="C30346" s="429">
        <v>4.5759619999999996</v>
      </c>
      <c r="D30346" s="429">
        <v>2.8065609999999999</v>
      </c>
      <c r="E30346" s="429">
        <v>1.7694009999999998</v>
      </c>
      <c r="F30346" s="429">
        <v>-12.156963000000001</v>
      </c>
    </row>
    <row r="30347" spans="1:6" x14ac:dyDescent="0.3">
      <c r="A30347" s="336" t="s">
        <v>527</v>
      </c>
      <c r="B30347" s="2" t="s">
        <v>293</v>
      </c>
      <c r="C30347" s="429">
        <v>4.4847919999999997</v>
      </c>
      <c r="D30347" s="429">
        <v>2.7931010000000001</v>
      </c>
      <c r="E30347" s="429">
        <v>1.6916909999999996</v>
      </c>
      <c r="F30347" s="429">
        <v>-12.579810000000002</v>
      </c>
    </row>
    <row r="30348" spans="1:6" x14ac:dyDescent="0.3">
      <c r="A30348" s="336" t="s">
        <v>528</v>
      </c>
      <c r="B30348" s="2" t="s">
        <v>293</v>
      </c>
      <c r="C30348" s="429">
        <v>4.2907539999999997</v>
      </c>
      <c r="D30348" s="429">
        <v>4.1276710000000003</v>
      </c>
      <c r="E30348" s="429">
        <v>0.16308299999999942</v>
      </c>
      <c r="F30348" s="429">
        <v>-19.019655000000004</v>
      </c>
    </row>
    <row r="30349" spans="1:6" x14ac:dyDescent="0.3">
      <c r="A30349" s="336" t="s">
        <v>529</v>
      </c>
      <c r="B30349" s="2" t="s">
        <v>293</v>
      </c>
      <c r="C30349" s="429">
        <v>4.0586820000000001</v>
      </c>
      <c r="D30349" s="429">
        <v>3.4603679999999999</v>
      </c>
      <c r="E30349" s="429">
        <v>0.59831400000000023</v>
      </c>
      <c r="F30349" s="429">
        <v>-17.479097000000007</v>
      </c>
    </row>
    <row r="30350" spans="1:6" x14ac:dyDescent="0.3">
      <c r="A30350" s="336" t="s">
        <v>530</v>
      </c>
      <c r="B30350" s="2" t="s">
        <v>293</v>
      </c>
      <c r="C30350" s="429">
        <v>3.9168699999999999</v>
      </c>
      <c r="D30350" s="429">
        <v>3.1962039999999998</v>
      </c>
      <c r="E30350" s="429">
        <v>0.72066600000000003</v>
      </c>
      <c r="F30350" s="429">
        <v>-16.719572999999997</v>
      </c>
    </row>
    <row r="30351" spans="1:6" x14ac:dyDescent="0.3">
      <c r="A30351" s="336" t="s">
        <v>531</v>
      </c>
      <c r="B30351" s="2" t="s">
        <v>295</v>
      </c>
      <c r="C30351" s="429">
        <v>3.7067009999999998</v>
      </c>
      <c r="D30351" s="429">
        <v>4.1068899999999999</v>
      </c>
      <c r="E30351" s="429">
        <v>-0.40018900000000013</v>
      </c>
      <c r="F30351" s="429">
        <v>-19.361479999999997</v>
      </c>
    </row>
    <row r="30352" spans="1:6" x14ac:dyDescent="0.3">
      <c r="A30352" s="336" t="s">
        <v>532</v>
      </c>
      <c r="B30352" s="2" t="s">
        <v>293</v>
      </c>
      <c r="C30352" s="429">
        <v>3.9368560000000001</v>
      </c>
      <c r="D30352" s="429">
        <v>3.6932939999999999</v>
      </c>
      <c r="E30352" s="429">
        <v>0.24356200000000028</v>
      </c>
      <c r="F30352" s="429">
        <v>-16.811910999999995</v>
      </c>
    </row>
    <row r="30353" spans="1:6" x14ac:dyDescent="0.3">
      <c r="A30353" s="336" t="s">
        <v>533</v>
      </c>
      <c r="B30353" s="2" t="s">
        <v>293</v>
      </c>
      <c r="C30353" s="429">
        <v>4.1015769999999998</v>
      </c>
      <c r="D30353" s="429">
        <v>3.3094769999999998</v>
      </c>
      <c r="E30353" s="429">
        <v>0.79210000000000003</v>
      </c>
      <c r="F30353" s="429">
        <v>-16.305773000000002</v>
      </c>
    </row>
    <row r="30354" spans="1:6" x14ac:dyDescent="0.3">
      <c r="A30354" s="336" t="s">
        <v>534</v>
      </c>
      <c r="B30354" s="2" t="s">
        <v>293</v>
      </c>
      <c r="C30354" s="429">
        <v>4.2975960000000004</v>
      </c>
      <c r="D30354" s="429">
        <v>3.2439680000000002</v>
      </c>
      <c r="E30354" s="429">
        <v>1.0536280000000002</v>
      </c>
      <c r="F30354" s="429">
        <v>-16.142765000000001</v>
      </c>
    </row>
    <row r="30355" spans="1:6" x14ac:dyDescent="0.3">
      <c r="A30355" s="336" t="s">
        <v>535</v>
      </c>
      <c r="B30355" s="2" t="s">
        <v>293</v>
      </c>
      <c r="C30355" s="429">
        <v>4.3359880000000004</v>
      </c>
      <c r="D30355" s="429">
        <v>3.2748629999999999</v>
      </c>
      <c r="E30355" s="429">
        <v>1.0611250000000005</v>
      </c>
      <c r="F30355" s="429">
        <v>-13.893831999999996</v>
      </c>
    </row>
    <row r="30356" spans="1:6" x14ac:dyDescent="0.3">
      <c r="A30356" s="336" t="s">
        <v>536</v>
      </c>
      <c r="B30356" s="2" t="s">
        <v>295</v>
      </c>
      <c r="C30356" s="429">
        <v>4.4307420000000004</v>
      </c>
      <c r="D30356" s="429">
        <v>4.0150560000000004</v>
      </c>
      <c r="E30356" s="429">
        <v>0.415686</v>
      </c>
      <c r="F30356" s="429">
        <v>-13.844866999999997</v>
      </c>
    </row>
    <row r="30357" spans="1:6" x14ac:dyDescent="0.3">
      <c r="A30357" s="336" t="s">
        <v>537</v>
      </c>
      <c r="B30357" s="2" t="s">
        <v>295</v>
      </c>
      <c r="C30357" s="429">
        <v>4.5174880000000002</v>
      </c>
      <c r="D30357" s="429">
        <v>4.2092390000000002</v>
      </c>
      <c r="E30357" s="429">
        <v>0.308249</v>
      </c>
      <c r="F30357" s="429">
        <v>-17.815843999999998</v>
      </c>
    </row>
    <row r="30358" spans="1:6" x14ac:dyDescent="0.3">
      <c r="A30358" s="336" t="s">
        <v>538</v>
      </c>
      <c r="B30358" s="2" t="s">
        <v>295</v>
      </c>
      <c r="C30358" s="429">
        <v>4.6858399999999998</v>
      </c>
      <c r="D30358" s="429">
        <v>4.1214690000000003</v>
      </c>
      <c r="E30358" s="429">
        <v>0.56437099999999951</v>
      </c>
      <c r="F30358" s="429">
        <v>-18.716761999999999</v>
      </c>
    </row>
    <row r="30359" spans="1:6" x14ac:dyDescent="0.3">
      <c r="A30359" s="336" t="s">
        <v>539</v>
      </c>
      <c r="B30359" s="2" t="s">
        <v>293</v>
      </c>
      <c r="C30359" s="429">
        <v>4.3897570000000004</v>
      </c>
      <c r="D30359" s="429">
        <v>3.750623</v>
      </c>
      <c r="E30359" s="429">
        <v>0.63913400000000031</v>
      </c>
      <c r="F30359" s="429">
        <v>-16.034095000000004</v>
      </c>
    </row>
    <row r="30360" spans="1:6" x14ac:dyDescent="0.3">
      <c r="A30360" s="336" t="s">
        <v>540</v>
      </c>
      <c r="B30360" s="2" t="s">
        <v>293</v>
      </c>
      <c r="C30360" s="429">
        <v>4.5941780000000003</v>
      </c>
      <c r="D30360" s="429">
        <v>3.8581059999999998</v>
      </c>
      <c r="E30360" s="429">
        <v>0.7360720000000005</v>
      </c>
      <c r="F30360" s="429">
        <v>-14.735582999999998</v>
      </c>
    </row>
    <row r="30361" spans="1:6" x14ac:dyDescent="0.3">
      <c r="A30361" s="336" t="s">
        <v>541</v>
      </c>
      <c r="B30361" s="2" t="s">
        <v>293</v>
      </c>
      <c r="C30361" s="429">
        <v>4.2535740000000004</v>
      </c>
      <c r="D30361" s="429">
        <v>3.5727790000000001</v>
      </c>
      <c r="E30361" s="429">
        <v>0.68079500000000026</v>
      </c>
      <c r="F30361" s="429">
        <v>-14.922024</v>
      </c>
    </row>
    <row r="30362" spans="1:6" x14ac:dyDescent="0.3">
      <c r="A30362" s="336" t="s">
        <v>542</v>
      </c>
      <c r="B30362" s="2" t="s">
        <v>293</v>
      </c>
      <c r="C30362" s="429">
        <v>4.3329649999999997</v>
      </c>
      <c r="D30362" s="429">
        <v>3.9745520000000001</v>
      </c>
      <c r="E30362" s="429">
        <v>0.35841299999999965</v>
      </c>
      <c r="F30362" s="429">
        <v>-18.740715999999999</v>
      </c>
    </row>
    <row r="30363" spans="1:6" x14ac:dyDescent="0.3">
      <c r="A30363" s="336" t="s">
        <v>543</v>
      </c>
      <c r="B30363" s="2" t="s">
        <v>293</v>
      </c>
      <c r="C30363" s="429">
        <v>4.1417529999999996</v>
      </c>
      <c r="D30363" s="429">
        <v>3.6030820000000001</v>
      </c>
      <c r="E30363" s="429">
        <v>0.53867099999999946</v>
      </c>
      <c r="F30363" s="429">
        <v>-13.070055999999997</v>
      </c>
    </row>
    <row r="30364" spans="1:6" x14ac:dyDescent="0.3">
      <c r="A30364" s="336" t="s">
        <v>544</v>
      </c>
      <c r="B30364" s="2" t="s">
        <v>293</v>
      </c>
      <c r="C30364" s="429">
        <v>4.4636240000000003</v>
      </c>
      <c r="D30364" s="429">
        <v>3.7781189999999998</v>
      </c>
      <c r="E30364" s="429">
        <v>0.68550500000000048</v>
      </c>
      <c r="F30364" s="429">
        <v>-12.952307000000005</v>
      </c>
    </row>
    <row r="30365" spans="1:6" x14ac:dyDescent="0.3">
      <c r="A30365" s="336" t="s">
        <v>545</v>
      </c>
      <c r="B30365" s="2" t="s">
        <v>295</v>
      </c>
      <c r="C30365" s="429">
        <v>4.4197569999999997</v>
      </c>
      <c r="D30365" s="429">
        <v>4.2253689999999997</v>
      </c>
      <c r="E30365" s="429">
        <v>0.19438800000000001</v>
      </c>
      <c r="F30365" s="429">
        <v>-18.524457999999999</v>
      </c>
    </row>
    <row r="30366" spans="1:6" x14ac:dyDescent="0.3">
      <c r="A30366" s="336" t="s">
        <v>546</v>
      </c>
      <c r="B30366" s="2" t="s">
        <v>293</v>
      </c>
      <c r="C30366" s="429">
        <v>4.7312979999999998</v>
      </c>
      <c r="D30366" s="429">
        <v>3.5267650000000001</v>
      </c>
      <c r="E30366" s="429">
        <v>1.2045329999999996</v>
      </c>
      <c r="F30366" s="429">
        <v>-11.357631000000008</v>
      </c>
    </row>
    <row r="30367" spans="1:6" x14ac:dyDescent="0.3">
      <c r="A30367" s="336" t="s">
        <v>547</v>
      </c>
      <c r="B30367" s="2" t="s">
        <v>293</v>
      </c>
      <c r="C30367" s="429">
        <v>4.5512810000000004</v>
      </c>
      <c r="D30367" s="429">
        <v>4.3759360000000003</v>
      </c>
      <c r="E30367" s="429">
        <v>0.17534500000000008</v>
      </c>
      <c r="F30367" s="429">
        <v>-22.350633000000006</v>
      </c>
    </row>
    <row r="30368" spans="1:6" x14ac:dyDescent="0.3">
      <c r="A30368" s="336" t="s">
        <v>548</v>
      </c>
      <c r="B30368" s="2" t="s">
        <v>293</v>
      </c>
      <c r="C30368" s="429">
        <v>4.6113369999999998</v>
      </c>
      <c r="D30368" s="429">
        <v>4.3128789999999997</v>
      </c>
      <c r="E30368" s="429">
        <v>0.29845800000000011</v>
      </c>
      <c r="F30368" s="429">
        <v>-20.444001999999998</v>
      </c>
    </row>
    <row r="30369" spans="1:6" x14ac:dyDescent="0.3">
      <c r="A30369" s="336" t="s">
        <v>549</v>
      </c>
      <c r="B30369" s="2" t="s">
        <v>293</v>
      </c>
      <c r="C30369" s="429">
        <v>4.6276289999999998</v>
      </c>
      <c r="D30369" s="429">
        <v>4.2921860000000001</v>
      </c>
      <c r="E30369" s="429">
        <v>0.33544299999999971</v>
      </c>
      <c r="F30369" s="429">
        <v>-19.881269999999997</v>
      </c>
    </row>
    <row r="30370" spans="1:6" x14ac:dyDescent="0.3">
      <c r="A30370" s="336" t="s">
        <v>550</v>
      </c>
      <c r="B30370" s="2" t="s">
        <v>293</v>
      </c>
      <c r="C30370" s="429">
        <v>4.6163970000000001</v>
      </c>
      <c r="D30370" s="429">
        <v>4.3103800000000003</v>
      </c>
      <c r="E30370" s="429">
        <v>0.30601699999999976</v>
      </c>
      <c r="F30370" s="429">
        <v>-20.867800999999996</v>
      </c>
    </row>
    <row r="30371" spans="1:6" x14ac:dyDescent="0.3">
      <c r="A30371" s="336" t="s">
        <v>551</v>
      </c>
      <c r="B30371" s="2" t="s">
        <v>293</v>
      </c>
      <c r="C30371" s="429">
        <v>4.6397740000000001</v>
      </c>
      <c r="D30371" s="429">
        <v>4.286988</v>
      </c>
      <c r="E30371" s="429">
        <v>0.35278600000000004</v>
      </c>
      <c r="F30371" s="429">
        <v>-20.108233000000009</v>
      </c>
    </row>
    <row r="30372" spans="1:6" x14ac:dyDescent="0.3">
      <c r="A30372" s="336" t="s">
        <v>552</v>
      </c>
      <c r="B30372" s="2" t="s">
        <v>293</v>
      </c>
      <c r="C30372" s="429">
        <v>4.653505</v>
      </c>
      <c r="D30372" s="429">
        <v>4.2683549999999997</v>
      </c>
      <c r="E30372" s="429">
        <v>0.38515000000000033</v>
      </c>
      <c r="F30372" s="429">
        <v>-19.386282000000012</v>
      </c>
    </row>
    <row r="30373" spans="1:6" x14ac:dyDescent="0.3">
      <c r="A30373" s="336" t="s">
        <v>553</v>
      </c>
      <c r="B30373" s="2" t="s">
        <v>293</v>
      </c>
      <c r="C30373" s="429">
        <v>4.6773759999999998</v>
      </c>
      <c r="D30373" s="429">
        <v>4.2458049999999998</v>
      </c>
      <c r="E30373" s="429">
        <v>0.43157099999999993</v>
      </c>
      <c r="F30373" s="429">
        <v>-18.700597999999999</v>
      </c>
    </row>
    <row r="30374" spans="1:6" x14ac:dyDescent="0.3">
      <c r="A30374" s="336" t="s">
        <v>554</v>
      </c>
      <c r="B30374" s="2" t="s">
        <v>293</v>
      </c>
      <c r="C30374" s="429">
        <v>4.6627939999999999</v>
      </c>
      <c r="D30374" s="429">
        <v>4.2668600000000003</v>
      </c>
      <c r="E30374" s="429">
        <v>0.39593399999999956</v>
      </c>
      <c r="F30374" s="429">
        <v>-19.394420000000004</v>
      </c>
    </row>
    <row r="30375" spans="1:6" x14ac:dyDescent="0.3">
      <c r="A30375" s="336" t="s">
        <v>555</v>
      </c>
      <c r="B30375" s="2" t="s">
        <v>293</v>
      </c>
      <c r="C30375" s="429">
        <v>4.6785880000000004</v>
      </c>
      <c r="D30375" s="429">
        <v>4.2540579999999997</v>
      </c>
      <c r="E30375" s="429">
        <v>0.42453000000000074</v>
      </c>
      <c r="F30375" s="429">
        <v>-19.038314999999997</v>
      </c>
    </row>
    <row r="30376" spans="1:6" x14ac:dyDescent="0.3">
      <c r="A30376" s="336" t="s">
        <v>556</v>
      </c>
      <c r="B30376" s="2" t="s">
        <v>293</v>
      </c>
      <c r="C30376" s="429">
        <v>4.697247</v>
      </c>
      <c r="D30376" s="429">
        <v>4.2379709999999999</v>
      </c>
      <c r="E30376" s="429">
        <v>0.45927600000000002</v>
      </c>
      <c r="F30376" s="429">
        <v>-18.485342000000006</v>
      </c>
    </row>
    <row r="30377" spans="1:6" x14ac:dyDescent="0.3">
      <c r="A30377" s="336" t="s">
        <v>557</v>
      </c>
      <c r="B30377" s="2" t="s">
        <v>293</v>
      </c>
      <c r="C30377" s="429">
        <v>4.6987009999999998</v>
      </c>
      <c r="D30377" s="429">
        <v>4.2333499999999997</v>
      </c>
      <c r="E30377" s="429">
        <v>0.46535100000000007</v>
      </c>
      <c r="F30377" s="429">
        <v>-18.568470999999999</v>
      </c>
    </row>
    <row r="30378" spans="1:6" x14ac:dyDescent="0.3">
      <c r="A30378" s="336" t="s">
        <v>558</v>
      </c>
      <c r="B30378" s="2" t="s">
        <v>293</v>
      </c>
      <c r="C30378" s="429">
        <v>4.6816240000000002</v>
      </c>
      <c r="D30378" s="429">
        <v>4.2397489999999998</v>
      </c>
      <c r="E30378" s="429">
        <v>0.44187500000000046</v>
      </c>
      <c r="F30378" s="429">
        <v>-18.518784000000004</v>
      </c>
    </row>
    <row r="30379" spans="1:6" x14ac:dyDescent="0.3">
      <c r="A30379" s="336" t="s">
        <v>559</v>
      </c>
      <c r="B30379" s="2" t="s">
        <v>293</v>
      </c>
      <c r="C30379" s="429">
        <v>4.706645</v>
      </c>
      <c r="D30379" s="429">
        <v>4.2296560000000003</v>
      </c>
      <c r="E30379" s="429">
        <v>0.47698899999999966</v>
      </c>
      <c r="F30379" s="429">
        <v>-18.119986999999998</v>
      </c>
    </row>
    <row r="30380" spans="1:6" x14ac:dyDescent="0.3">
      <c r="A30380" s="336" t="s">
        <v>560</v>
      </c>
      <c r="B30380" s="2" t="s">
        <v>293</v>
      </c>
      <c r="C30380" s="429">
        <v>4.7326490000000003</v>
      </c>
      <c r="D30380" s="429">
        <v>4.2091419999999999</v>
      </c>
      <c r="E30380" s="429">
        <v>0.52350700000000039</v>
      </c>
      <c r="F30380" s="429">
        <v>-17.476420000000001</v>
      </c>
    </row>
    <row r="30381" spans="1:6" x14ac:dyDescent="0.3">
      <c r="A30381" s="336" t="s">
        <v>561</v>
      </c>
      <c r="B30381" s="2" t="s">
        <v>293</v>
      </c>
      <c r="C30381" s="429">
        <v>4.7246810000000004</v>
      </c>
      <c r="D30381" s="429">
        <v>4.210915</v>
      </c>
      <c r="E30381" s="429">
        <v>0.51376600000000039</v>
      </c>
      <c r="F30381" s="429">
        <v>-17.749057999999991</v>
      </c>
    </row>
    <row r="30382" spans="1:6" x14ac:dyDescent="0.3">
      <c r="A30382" s="336" t="s">
        <v>562</v>
      </c>
      <c r="B30382" s="2" t="s">
        <v>293</v>
      </c>
      <c r="C30382" s="429">
        <v>4.7490019999999999</v>
      </c>
      <c r="D30382" s="429">
        <v>4.1865449999999997</v>
      </c>
      <c r="E30382" s="429">
        <v>0.56245700000000021</v>
      </c>
      <c r="F30382" s="429">
        <v>-17.085570000000004</v>
      </c>
    </row>
    <row r="30383" spans="1:6" x14ac:dyDescent="0.3">
      <c r="A30383" s="336" t="s">
        <v>563</v>
      </c>
      <c r="B30383" s="2" t="s">
        <v>293</v>
      </c>
      <c r="C30383" s="429">
        <v>4.7359749999999998</v>
      </c>
      <c r="D30383" s="429">
        <v>4.1913590000000003</v>
      </c>
      <c r="E30383" s="429">
        <v>0.54461599999999954</v>
      </c>
      <c r="F30383" s="429">
        <v>-17.536660000000001</v>
      </c>
    </row>
    <row r="30384" spans="1:6" x14ac:dyDescent="0.3">
      <c r="A30384" s="336" t="s">
        <v>564</v>
      </c>
      <c r="B30384" s="2" t="s">
        <v>293</v>
      </c>
      <c r="C30384" s="429">
        <v>4.7602310000000001</v>
      </c>
      <c r="D30384" s="429">
        <v>4.156269</v>
      </c>
      <c r="E30384" s="429">
        <v>0.60396200000000011</v>
      </c>
      <c r="F30384" s="429">
        <v>-16.826852999999993</v>
      </c>
    </row>
    <row r="30385" spans="1:6" x14ac:dyDescent="0.3">
      <c r="A30385" s="336" t="s">
        <v>565</v>
      </c>
      <c r="B30385" s="2" t="s">
        <v>293</v>
      </c>
      <c r="C30385" s="429">
        <v>4.6301199999999998</v>
      </c>
      <c r="D30385" s="429">
        <v>4.3241509999999996</v>
      </c>
      <c r="E30385" s="429">
        <v>0.30596900000000016</v>
      </c>
      <c r="F30385" s="429">
        <v>-20.892823999999997</v>
      </c>
    </row>
    <row r="30386" spans="1:6" x14ac:dyDescent="0.3">
      <c r="A30386" s="336" t="s">
        <v>566</v>
      </c>
      <c r="B30386" s="2" t="s">
        <v>293</v>
      </c>
      <c r="C30386" s="429">
        <v>4.6637709999999997</v>
      </c>
      <c r="D30386" s="429">
        <v>4.271363</v>
      </c>
      <c r="E30386" s="429">
        <v>0.39240799999999965</v>
      </c>
      <c r="F30386" s="429">
        <v>-19.749903999999994</v>
      </c>
    </row>
    <row r="30387" spans="1:6" x14ac:dyDescent="0.3">
      <c r="A30387" s="336" t="s">
        <v>567</v>
      </c>
      <c r="B30387" s="2" t="s">
        <v>293</v>
      </c>
      <c r="C30387" s="429">
        <v>4.6767000000000003</v>
      </c>
      <c r="D30387" s="429">
        <v>4.255687</v>
      </c>
      <c r="E30387" s="429">
        <v>0.4210130000000003</v>
      </c>
      <c r="F30387" s="429">
        <v>-19.283535000000008</v>
      </c>
    </row>
    <row r="30388" spans="1:6" x14ac:dyDescent="0.3">
      <c r="A30388" s="336" t="s">
        <v>568</v>
      </c>
      <c r="B30388" s="2" t="s">
        <v>293</v>
      </c>
      <c r="C30388" s="429">
        <v>4.7020850000000003</v>
      </c>
      <c r="D30388" s="429">
        <v>4.2273699999999996</v>
      </c>
      <c r="E30388" s="429">
        <v>0.47471500000000066</v>
      </c>
      <c r="F30388" s="429">
        <v>-18.612311000000002</v>
      </c>
    </row>
    <row r="30389" spans="1:6" x14ac:dyDescent="0.3">
      <c r="A30389" s="336" t="s">
        <v>569</v>
      </c>
      <c r="B30389" s="2" t="s">
        <v>293</v>
      </c>
      <c r="C30389" s="429">
        <v>4.7188480000000004</v>
      </c>
      <c r="D30389" s="429">
        <v>4.2042070000000002</v>
      </c>
      <c r="E30389" s="429">
        <v>0.51464100000000013</v>
      </c>
      <c r="F30389" s="429">
        <v>-18.122964999999994</v>
      </c>
    </row>
    <row r="30390" spans="1:6" x14ac:dyDescent="0.3">
      <c r="A30390" s="336" t="s">
        <v>570</v>
      </c>
      <c r="B30390" s="2" t="s">
        <v>293</v>
      </c>
      <c r="C30390" s="429">
        <v>4.656244</v>
      </c>
      <c r="D30390" s="429">
        <v>4.2746659999999999</v>
      </c>
      <c r="E30390" s="429">
        <v>0.38157800000000019</v>
      </c>
      <c r="F30390" s="429">
        <v>-19.720910999999994</v>
      </c>
    </row>
    <row r="30391" spans="1:6" x14ac:dyDescent="0.3">
      <c r="A30391" s="336" t="s">
        <v>571</v>
      </c>
      <c r="B30391" s="2" t="s">
        <v>293</v>
      </c>
      <c r="C30391" s="429">
        <v>4.6432820000000001</v>
      </c>
      <c r="D30391" s="429">
        <v>4.2886800000000003</v>
      </c>
      <c r="E30391" s="429">
        <v>0.35460199999999986</v>
      </c>
      <c r="F30391" s="429">
        <v>-20.177578</v>
      </c>
    </row>
    <row r="30392" spans="1:6" x14ac:dyDescent="0.3">
      <c r="A30392" s="336" t="s">
        <v>572</v>
      </c>
      <c r="B30392" s="2" t="s">
        <v>293</v>
      </c>
      <c r="C30392" s="429">
        <v>4.5999829999999999</v>
      </c>
      <c r="D30392" s="429">
        <v>4.319979</v>
      </c>
      <c r="E30392" s="429">
        <v>0.28000399999999992</v>
      </c>
      <c r="F30392" s="429">
        <v>-21.219840999999999</v>
      </c>
    </row>
    <row r="30393" spans="1:6" x14ac:dyDescent="0.3">
      <c r="A30393" s="336" t="s">
        <v>573</v>
      </c>
      <c r="B30393" s="2" t="s">
        <v>293</v>
      </c>
      <c r="C30393" s="429">
        <v>4.5583289999999996</v>
      </c>
      <c r="D30393" s="429">
        <v>4.3811340000000003</v>
      </c>
      <c r="E30393" s="429">
        <v>0.17719499999999933</v>
      </c>
      <c r="F30393" s="429">
        <v>-22.581173000000003</v>
      </c>
    </row>
    <row r="30394" spans="1:6" x14ac:dyDescent="0.3">
      <c r="A30394" s="336" t="s">
        <v>574</v>
      </c>
      <c r="B30394" s="2" t="s">
        <v>293</v>
      </c>
      <c r="C30394" s="429">
        <v>4.5818919999999999</v>
      </c>
      <c r="D30394" s="429">
        <v>4.3638199999999996</v>
      </c>
      <c r="E30394" s="429">
        <v>0.21807200000000027</v>
      </c>
      <c r="F30394" s="429">
        <v>-22.080638000000011</v>
      </c>
    </row>
    <row r="30395" spans="1:6" x14ac:dyDescent="0.3">
      <c r="A30395" s="336" t="s">
        <v>575</v>
      </c>
      <c r="B30395" s="2" t="s">
        <v>293</v>
      </c>
      <c r="C30395" s="429">
        <v>4.7134989999999997</v>
      </c>
      <c r="D30395" s="429">
        <v>4.1778339999999998</v>
      </c>
      <c r="E30395" s="429">
        <v>0.53566499999999984</v>
      </c>
      <c r="F30395" s="429">
        <v>-17.476755999999995</v>
      </c>
    </row>
    <row r="30396" spans="1:6" x14ac:dyDescent="0.3">
      <c r="A30396" s="336" t="s">
        <v>576</v>
      </c>
      <c r="B30396" s="2" t="s">
        <v>295</v>
      </c>
      <c r="C30396" s="429">
        <v>4.4955400000000001</v>
      </c>
      <c r="D30396" s="429">
        <v>5.3449530000000003</v>
      </c>
      <c r="E30396" s="429">
        <v>-0.8494130000000002</v>
      </c>
      <c r="F30396" s="429">
        <v>-25.062664999999999</v>
      </c>
    </row>
    <row r="30397" spans="1:6" x14ac:dyDescent="0.3">
      <c r="A30397" s="336" t="s">
        <v>577</v>
      </c>
      <c r="B30397" s="2" t="s">
        <v>295</v>
      </c>
      <c r="C30397" s="429">
        <v>4.2477159999999996</v>
      </c>
      <c r="D30397" s="429">
        <v>5.668393</v>
      </c>
      <c r="E30397" s="429">
        <v>-1.4206770000000004</v>
      </c>
      <c r="F30397" s="429">
        <v>-31.455943000000005</v>
      </c>
    </row>
    <row r="30398" spans="1:6" x14ac:dyDescent="0.3">
      <c r="A30398" s="336" t="s">
        <v>578</v>
      </c>
      <c r="B30398" s="2" t="s">
        <v>293</v>
      </c>
      <c r="C30398" s="429">
        <v>4.6239600000000003</v>
      </c>
      <c r="D30398" s="429">
        <v>4.3141129999999999</v>
      </c>
      <c r="E30398" s="429">
        <v>0.30984700000000043</v>
      </c>
      <c r="F30398" s="429">
        <v>-20.870205000000002</v>
      </c>
    </row>
    <row r="30399" spans="1:6" x14ac:dyDescent="0.3">
      <c r="A30399" s="336" t="s">
        <v>579</v>
      </c>
      <c r="B30399" s="2" t="s">
        <v>293</v>
      </c>
      <c r="C30399" s="429">
        <v>4.5715820000000003</v>
      </c>
      <c r="D30399" s="429">
        <v>4.4019589999999997</v>
      </c>
      <c r="E30399" s="429">
        <v>0.16962300000000052</v>
      </c>
      <c r="F30399" s="429">
        <v>-22.570406999999996</v>
      </c>
    </row>
    <row r="30400" spans="1:6" x14ac:dyDescent="0.3">
      <c r="A30400" s="336" t="s">
        <v>580</v>
      </c>
      <c r="B30400" s="2" t="s">
        <v>293</v>
      </c>
      <c r="C30400" s="429">
        <v>4.6365959999999999</v>
      </c>
      <c r="D30400" s="429">
        <v>4.2672439999999998</v>
      </c>
      <c r="E30400" s="429">
        <v>0.36935200000000012</v>
      </c>
      <c r="F30400" s="429">
        <v>-17.921364000000001</v>
      </c>
    </row>
    <row r="30401" spans="1:6" x14ac:dyDescent="0.3">
      <c r="A30401" s="336" t="s">
        <v>581</v>
      </c>
      <c r="B30401" s="2" t="s">
        <v>293</v>
      </c>
      <c r="C30401" s="429">
        <v>4.6243150000000002</v>
      </c>
      <c r="D30401" s="429">
        <v>4.3651140000000002</v>
      </c>
      <c r="E30401" s="429">
        <v>0.25920100000000001</v>
      </c>
      <c r="F30401" s="429">
        <v>-20.992134999999994</v>
      </c>
    </row>
    <row r="30402" spans="1:6" x14ac:dyDescent="0.3">
      <c r="A30402" s="336" t="s">
        <v>582</v>
      </c>
      <c r="B30402" s="2" t="s">
        <v>293</v>
      </c>
      <c r="C30402" s="429">
        <v>4.6664859999999999</v>
      </c>
      <c r="D30402" s="429">
        <v>4.282368</v>
      </c>
      <c r="E30402" s="429">
        <v>0.38411799999999996</v>
      </c>
      <c r="F30402" s="429">
        <v>-19.681905999999998</v>
      </c>
    </row>
    <row r="30403" spans="1:6" x14ac:dyDescent="0.3">
      <c r="A30403" s="336" t="s">
        <v>583</v>
      </c>
      <c r="B30403" s="2" t="s">
        <v>295</v>
      </c>
      <c r="C30403" s="429">
        <v>4.4350769999999997</v>
      </c>
      <c r="D30403" s="429">
        <v>5.3334840000000003</v>
      </c>
      <c r="E30403" s="429">
        <v>-0.89840700000000062</v>
      </c>
      <c r="F30403" s="429">
        <v>-25.288843</v>
      </c>
    </row>
    <row r="30404" spans="1:6" x14ac:dyDescent="0.3">
      <c r="A30404" s="336" t="s">
        <v>584</v>
      </c>
      <c r="B30404" s="2" t="s">
        <v>293</v>
      </c>
      <c r="C30404" s="429">
        <v>4.6825530000000004</v>
      </c>
      <c r="D30404" s="429">
        <v>4.0344629999999997</v>
      </c>
      <c r="E30404" s="429">
        <v>0.64809000000000072</v>
      </c>
      <c r="F30404" s="429">
        <v>-14.917092999999991</v>
      </c>
    </row>
    <row r="30405" spans="1:6" x14ac:dyDescent="0.3">
      <c r="A30405" s="336" t="s">
        <v>585</v>
      </c>
      <c r="B30405" s="2" t="s">
        <v>293</v>
      </c>
      <c r="C30405" s="429">
        <v>4.5775139999999999</v>
      </c>
      <c r="D30405" s="429">
        <v>4.5096939999999996</v>
      </c>
      <c r="E30405" s="429">
        <v>6.7820000000000213E-2</v>
      </c>
      <c r="F30405" s="429">
        <v>-21.931472999999997</v>
      </c>
    </row>
    <row r="30406" spans="1:6" x14ac:dyDescent="0.3">
      <c r="A30406" s="336" t="s">
        <v>586</v>
      </c>
      <c r="B30406" s="2" t="s">
        <v>295</v>
      </c>
      <c r="C30406" s="429">
        <v>4.235989</v>
      </c>
      <c r="D30406" s="429">
        <v>4.7242050000000004</v>
      </c>
      <c r="E30406" s="429">
        <v>-0.48821600000000043</v>
      </c>
      <c r="F30406" s="429">
        <v>-26.341387999999988</v>
      </c>
    </row>
    <row r="30407" spans="1:6" x14ac:dyDescent="0.3">
      <c r="A30407" s="336" t="s">
        <v>587</v>
      </c>
      <c r="B30407" s="2" t="s">
        <v>293</v>
      </c>
      <c r="C30407" s="429">
        <v>4.1541170000000003</v>
      </c>
      <c r="D30407" s="429">
        <v>3.6994549999999999</v>
      </c>
      <c r="E30407" s="429">
        <v>0.45466200000000034</v>
      </c>
      <c r="F30407" s="429">
        <v>-17.229973000000008</v>
      </c>
    </row>
    <row r="30408" spans="1:6" x14ac:dyDescent="0.3">
      <c r="A30408" s="336" t="s">
        <v>588</v>
      </c>
      <c r="B30408" s="2" t="s">
        <v>295</v>
      </c>
      <c r="C30408" s="429">
        <v>3.8073100000000002</v>
      </c>
      <c r="D30408" s="429">
        <v>3.570776</v>
      </c>
      <c r="E30408" s="429">
        <v>0.23653400000000024</v>
      </c>
      <c r="F30408" s="429">
        <v>-18.086661000000003</v>
      </c>
    </row>
    <row r="30409" spans="1:6" x14ac:dyDescent="0.3">
      <c r="A30409" s="336" t="s">
        <v>589</v>
      </c>
      <c r="B30409" s="2" t="s">
        <v>295</v>
      </c>
      <c r="C30409" s="429">
        <v>3.8672909999999998</v>
      </c>
      <c r="D30409" s="429">
        <v>3.481382</v>
      </c>
      <c r="E30409" s="429">
        <v>0.38590899999999984</v>
      </c>
      <c r="F30409" s="429">
        <v>-18.535128999999998</v>
      </c>
    </row>
    <row r="30410" spans="1:6" x14ac:dyDescent="0.3">
      <c r="A30410" s="336" t="s">
        <v>590</v>
      </c>
      <c r="B30410" s="2" t="s">
        <v>295</v>
      </c>
      <c r="C30410" s="429">
        <v>4.1696859999999996</v>
      </c>
      <c r="D30410" s="429">
        <v>2.1335809999999999</v>
      </c>
      <c r="E30410" s="429">
        <v>2.0361049999999996</v>
      </c>
      <c r="F30410" s="429">
        <v>-9.3957550000000012</v>
      </c>
    </row>
    <row r="30411" spans="1:6" x14ac:dyDescent="0.3">
      <c r="A30411" s="336" t="s">
        <v>591</v>
      </c>
      <c r="B30411" s="2" t="s">
        <v>293</v>
      </c>
      <c r="C30411" s="429">
        <v>3.9547460000000001</v>
      </c>
      <c r="D30411" s="429">
        <v>3.151713</v>
      </c>
      <c r="E30411" s="429">
        <v>0.80303300000000011</v>
      </c>
      <c r="F30411" s="429">
        <v>-15.976514000000002</v>
      </c>
    </row>
    <row r="30412" spans="1:6" x14ac:dyDescent="0.3">
      <c r="A30412" s="336" t="s">
        <v>592</v>
      </c>
      <c r="B30412" s="2" t="s">
        <v>293</v>
      </c>
      <c r="C30412" s="429">
        <v>4.1130490000000002</v>
      </c>
      <c r="D30412" s="429">
        <v>3.0973009999999999</v>
      </c>
      <c r="E30412" s="429">
        <v>1.0157480000000003</v>
      </c>
      <c r="F30412" s="429">
        <v>-14.654446000000004</v>
      </c>
    </row>
    <row r="30413" spans="1:6" x14ac:dyDescent="0.3">
      <c r="A30413" s="336" t="s">
        <v>593</v>
      </c>
      <c r="B30413" s="2" t="s">
        <v>293</v>
      </c>
      <c r="C30413" s="429">
        <v>4.0081439999999997</v>
      </c>
      <c r="D30413" s="429">
        <v>3.0041739999999999</v>
      </c>
      <c r="E30413" s="429">
        <v>1.0039699999999998</v>
      </c>
      <c r="F30413" s="429">
        <v>-16.136509999999998</v>
      </c>
    </row>
    <row r="30414" spans="1:6" x14ac:dyDescent="0.3">
      <c r="A30414" s="336" t="s">
        <v>594</v>
      </c>
      <c r="B30414" s="2" t="s">
        <v>293</v>
      </c>
      <c r="C30414" s="429">
        <v>4.048279</v>
      </c>
      <c r="D30414" s="429">
        <v>3.070808</v>
      </c>
      <c r="E30414" s="429">
        <v>0.97747099999999998</v>
      </c>
      <c r="F30414" s="429">
        <v>-15.461515000000006</v>
      </c>
    </row>
    <row r="30415" spans="1:6" x14ac:dyDescent="0.3">
      <c r="A30415" s="336" t="s">
        <v>595</v>
      </c>
      <c r="B30415" s="2" t="s">
        <v>295</v>
      </c>
      <c r="C30415" s="429">
        <v>4.3905779999999996</v>
      </c>
      <c r="D30415" s="429">
        <v>3.5634899999999998</v>
      </c>
      <c r="E30415" s="429">
        <v>0.82708799999999982</v>
      </c>
      <c r="F30415" s="429">
        <v>-14.751778999999988</v>
      </c>
    </row>
    <row r="30416" spans="1:6" x14ac:dyDescent="0.3">
      <c r="A30416" s="336" t="s">
        <v>596</v>
      </c>
      <c r="B30416" s="2" t="s">
        <v>295</v>
      </c>
      <c r="C30416" s="429">
        <v>3.9929039999999998</v>
      </c>
      <c r="D30416" s="429">
        <v>3.3802919999999999</v>
      </c>
      <c r="E30416" s="429">
        <v>0.61261199999999993</v>
      </c>
      <c r="F30416" s="429">
        <v>-15.741192000000009</v>
      </c>
    </row>
    <row r="30417" spans="1:6" x14ac:dyDescent="0.3">
      <c r="A30417" s="336" t="s">
        <v>597</v>
      </c>
      <c r="B30417" s="2" t="s">
        <v>293</v>
      </c>
      <c r="C30417" s="429">
        <v>4.0661870000000002</v>
      </c>
      <c r="D30417" s="429">
        <v>2.9830779999999999</v>
      </c>
      <c r="E30417" s="429">
        <v>1.0831090000000003</v>
      </c>
      <c r="F30417" s="429">
        <v>-13.829251999999993</v>
      </c>
    </row>
    <row r="30418" spans="1:6" x14ac:dyDescent="0.3">
      <c r="A30418" s="336" t="s">
        <v>598</v>
      </c>
      <c r="B30418" s="2" t="s">
        <v>293</v>
      </c>
      <c r="C30418" s="429">
        <v>4.3224229999999997</v>
      </c>
      <c r="D30418" s="429">
        <v>2.6836570000000002</v>
      </c>
      <c r="E30418" s="429">
        <v>1.6387659999999995</v>
      </c>
      <c r="F30418" s="429">
        <v>-10.947624999999999</v>
      </c>
    </row>
    <row r="30419" spans="1:6" x14ac:dyDescent="0.3">
      <c r="A30419" s="336" t="s">
        <v>599</v>
      </c>
      <c r="B30419" s="2" t="s">
        <v>293</v>
      </c>
      <c r="C30419" s="429">
        <v>4.1831040000000002</v>
      </c>
      <c r="D30419" s="429">
        <v>3.291166</v>
      </c>
      <c r="E30419" s="429">
        <v>0.89193800000000012</v>
      </c>
      <c r="F30419" s="429">
        <v>-15.134884999999997</v>
      </c>
    </row>
    <row r="30420" spans="1:6" x14ac:dyDescent="0.3">
      <c r="A30420" s="336" t="s">
        <v>600</v>
      </c>
      <c r="B30420" s="2" t="s">
        <v>293</v>
      </c>
      <c r="C30420" s="429">
        <v>4.2737800000000004</v>
      </c>
      <c r="D30420" s="429">
        <v>2.8673890000000002</v>
      </c>
      <c r="E30420" s="429">
        <v>1.4063910000000002</v>
      </c>
      <c r="F30420" s="429">
        <v>-10.997928000000002</v>
      </c>
    </row>
    <row r="30421" spans="1:6" x14ac:dyDescent="0.3">
      <c r="A30421" s="336" t="s">
        <v>601</v>
      </c>
      <c r="B30421" s="2" t="s">
        <v>293</v>
      </c>
      <c r="C30421" s="429">
        <v>4.286664</v>
      </c>
      <c r="D30421" s="429">
        <v>2.7761399999999998</v>
      </c>
      <c r="E30421" s="429">
        <v>1.5105240000000002</v>
      </c>
      <c r="F30421" s="429">
        <v>-10.923191999999997</v>
      </c>
    </row>
    <row r="30422" spans="1:6" x14ac:dyDescent="0.3">
      <c r="A30422" s="336" t="s">
        <v>602</v>
      </c>
      <c r="B30422" s="2" t="s">
        <v>293</v>
      </c>
      <c r="C30422" s="429">
        <v>4.2800779999999996</v>
      </c>
      <c r="D30422" s="429">
        <v>2.8811079999999998</v>
      </c>
      <c r="E30422" s="429">
        <v>1.3989699999999998</v>
      </c>
      <c r="F30422" s="429">
        <v>-11.969882999999999</v>
      </c>
    </row>
    <row r="30423" spans="1:6" x14ac:dyDescent="0.3">
      <c r="A30423" s="336" t="s">
        <v>603</v>
      </c>
      <c r="B30423" s="2" t="s">
        <v>293</v>
      </c>
      <c r="C30423" s="429">
        <v>4.3753159999999998</v>
      </c>
      <c r="D30423" s="429">
        <v>2.6902119999999998</v>
      </c>
      <c r="E30423" s="429">
        <v>1.6851039999999999</v>
      </c>
      <c r="F30423" s="429">
        <v>-10.433712000000003</v>
      </c>
    </row>
    <row r="30424" spans="1:6" x14ac:dyDescent="0.3">
      <c r="A30424" s="336" t="s">
        <v>604</v>
      </c>
      <c r="B30424" s="2" t="s">
        <v>293</v>
      </c>
      <c r="C30424" s="429">
        <v>4.455406</v>
      </c>
      <c r="D30424" s="429">
        <v>3.284554</v>
      </c>
      <c r="E30424" s="429">
        <v>1.170852</v>
      </c>
      <c r="F30424" s="429">
        <v>-14.236182999999997</v>
      </c>
    </row>
    <row r="30425" spans="1:6" x14ac:dyDescent="0.3">
      <c r="A30425" s="336" t="s">
        <v>605</v>
      </c>
      <c r="B30425" s="2" t="s">
        <v>293</v>
      </c>
      <c r="C30425" s="429">
        <v>4.529331</v>
      </c>
      <c r="D30425" s="429">
        <v>3.6094390000000001</v>
      </c>
      <c r="E30425" s="429">
        <v>0.91989199999999993</v>
      </c>
      <c r="F30425" s="429">
        <v>-15.94512099999999</v>
      </c>
    </row>
    <row r="30426" spans="1:6" x14ac:dyDescent="0.3">
      <c r="A30426" s="336" t="s">
        <v>606</v>
      </c>
      <c r="B30426" s="2" t="s">
        <v>293</v>
      </c>
      <c r="C30426" s="429">
        <v>4.4155740000000003</v>
      </c>
      <c r="D30426" s="429">
        <v>3.8999069999999998</v>
      </c>
      <c r="E30426" s="429">
        <v>0.51566700000000054</v>
      </c>
      <c r="F30426" s="429">
        <v>-14.034157999999987</v>
      </c>
    </row>
    <row r="30427" spans="1:6" x14ac:dyDescent="0.3">
      <c r="A30427" s="336" t="s">
        <v>607</v>
      </c>
      <c r="B30427" s="2" t="s">
        <v>295</v>
      </c>
      <c r="C30427" s="429">
        <v>4.4868449999999998</v>
      </c>
      <c r="D30427" s="429">
        <v>3.9689580000000002</v>
      </c>
      <c r="E30427" s="429">
        <v>0.51788699999999954</v>
      </c>
      <c r="F30427" s="429">
        <v>-13.578052</v>
      </c>
    </row>
    <row r="30428" spans="1:6" x14ac:dyDescent="0.3">
      <c r="A30428" s="336" t="s">
        <v>608</v>
      </c>
      <c r="B30428" s="2" t="s">
        <v>295</v>
      </c>
      <c r="C30428" s="429">
        <v>4.4940199999999999</v>
      </c>
      <c r="D30428" s="429">
        <v>3.9277259999999998</v>
      </c>
      <c r="E30428" s="429">
        <v>0.56629400000000008</v>
      </c>
      <c r="F30428" s="429">
        <v>-12.987163000000006</v>
      </c>
    </row>
    <row r="30429" spans="1:6" x14ac:dyDescent="0.3">
      <c r="A30429" s="336" t="s">
        <v>609</v>
      </c>
      <c r="B30429" s="2" t="s">
        <v>295</v>
      </c>
      <c r="C30429" s="429">
        <v>4.4953339999999997</v>
      </c>
      <c r="D30429" s="429">
        <v>3.9711409999999998</v>
      </c>
      <c r="E30429" s="429">
        <v>0.52419299999999991</v>
      </c>
      <c r="F30429" s="429">
        <v>-13.708333999999997</v>
      </c>
    </row>
    <row r="30430" spans="1:6" x14ac:dyDescent="0.3">
      <c r="A30430" s="336" t="s">
        <v>610</v>
      </c>
      <c r="B30430" s="2" t="s">
        <v>295</v>
      </c>
      <c r="C30430" s="429">
        <v>4.3724249999999998</v>
      </c>
      <c r="D30430" s="429">
        <v>4.0146050000000004</v>
      </c>
      <c r="E30430" s="429">
        <v>0.35781999999999936</v>
      </c>
      <c r="F30430" s="429">
        <v>-16.103958000000009</v>
      </c>
    </row>
    <row r="30431" spans="1:6" x14ac:dyDescent="0.3">
      <c r="A30431" s="336" t="s">
        <v>611</v>
      </c>
      <c r="B30431" s="2" t="s">
        <v>293</v>
      </c>
      <c r="C30431" s="429">
        <v>4.6689360000000004</v>
      </c>
      <c r="D30431" s="429">
        <v>4.1333700000000002</v>
      </c>
      <c r="E30431" s="429">
        <v>0.53556600000000021</v>
      </c>
      <c r="F30431" s="429">
        <v>-16.847825</v>
      </c>
    </row>
    <row r="30432" spans="1:6" x14ac:dyDescent="0.3">
      <c r="A30432" s="336" t="s">
        <v>612</v>
      </c>
      <c r="B30432" s="2" t="s">
        <v>293</v>
      </c>
      <c r="C30432" s="429">
        <v>4.4427180000000002</v>
      </c>
      <c r="D30432" s="429">
        <v>3.905532</v>
      </c>
      <c r="E30432" s="429">
        <v>0.53718600000000016</v>
      </c>
      <c r="F30432" s="429">
        <v>-14.739636000000004</v>
      </c>
    </row>
    <row r="30433" spans="1:6" x14ac:dyDescent="0.3">
      <c r="A30433" s="336" t="s">
        <v>613</v>
      </c>
      <c r="B30433" s="2" t="s">
        <v>295</v>
      </c>
      <c r="C30433" s="429">
        <v>4.5379170000000002</v>
      </c>
      <c r="D30433" s="429">
        <v>4.2730610000000002</v>
      </c>
      <c r="E30433" s="429">
        <v>0.26485599999999998</v>
      </c>
      <c r="F30433" s="429">
        <v>-19.283771999999995</v>
      </c>
    </row>
    <row r="30434" spans="1:6" x14ac:dyDescent="0.3">
      <c r="A30434" s="336" t="s">
        <v>614</v>
      </c>
      <c r="B30434" s="2" t="s">
        <v>295</v>
      </c>
      <c r="C30434" s="429">
        <v>4.5353810000000001</v>
      </c>
      <c r="D30434" s="429">
        <v>4.3244300000000004</v>
      </c>
      <c r="E30434" s="429">
        <v>0.21095099999999967</v>
      </c>
      <c r="F30434" s="429">
        <v>-20.358134999999997</v>
      </c>
    </row>
    <row r="30435" spans="1:6" x14ac:dyDescent="0.3">
      <c r="A30435" s="336" t="s">
        <v>615</v>
      </c>
      <c r="B30435" s="2" t="s">
        <v>293</v>
      </c>
      <c r="C30435" s="429">
        <v>4.702839</v>
      </c>
      <c r="D30435" s="429">
        <v>4.0317610000000004</v>
      </c>
      <c r="E30435" s="429">
        <v>0.67107799999999962</v>
      </c>
      <c r="F30435" s="429">
        <v>-15.774509000000005</v>
      </c>
    </row>
    <row r="30436" spans="1:6" x14ac:dyDescent="0.3">
      <c r="A30436" s="336" t="s">
        <v>616</v>
      </c>
      <c r="B30436" s="2" t="s">
        <v>293</v>
      </c>
      <c r="C30436" s="429">
        <v>4.7298619999999998</v>
      </c>
      <c r="D30436" s="429">
        <v>4.1084069999999997</v>
      </c>
      <c r="E30436" s="429">
        <v>0.62145500000000009</v>
      </c>
      <c r="F30436" s="429">
        <v>-16.275248999999995</v>
      </c>
    </row>
    <row r="30437" spans="1:6" x14ac:dyDescent="0.3">
      <c r="A30437" s="336" t="s">
        <v>617</v>
      </c>
      <c r="B30437" s="2" t="s">
        <v>295</v>
      </c>
      <c r="C30437" s="429">
        <v>4.8411860000000004</v>
      </c>
      <c r="D30437" s="429">
        <v>3.8068629999999999</v>
      </c>
      <c r="E30437" s="429">
        <v>1.0343230000000005</v>
      </c>
      <c r="F30437" s="429">
        <v>-14.534462000000008</v>
      </c>
    </row>
    <row r="30438" spans="1:6" x14ac:dyDescent="0.3">
      <c r="A30438" s="336" t="s">
        <v>618</v>
      </c>
      <c r="B30438" s="2" t="s">
        <v>295</v>
      </c>
      <c r="C30438" s="429">
        <v>4.8220349999999996</v>
      </c>
      <c r="D30438" s="429">
        <v>3.8140740000000002</v>
      </c>
      <c r="E30438" s="429">
        <v>1.0079609999999994</v>
      </c>
      <c r="F30438" s="429">
        <v>-14.706970999999999</v>
      </c>
    </row>
    <row r="30439" spans="1:6" x14ac:dyDescent="0.3">
      <c r="A30439" s="336" t="s">
        <v>619</v>
      </c>
      <c r="B30439" s="2" t="s">
        <v>295</v>
      </c>
      <c r="C30439" s="429">
        <v>4.8725360000000002</v>
      </c>
      <c r="D30439" s="429">
        <v>3.7835990000000002</v>
      </c>
      <c r="E30439" s="429">
        <v>1.088937</v>
      </c>
      <c r="F30439" s="429">
        <v>-13.118461000000003</v>
      </c>
    </row>
    <row r="30440" spans="1:6" x14ac:dyDescent="0.3">
      <c r="A30440" s="336" t="s">
        <v>620</v>
      </c>
      <c r="B30440" s="2" t="s">
        <v>295</v>
      </c>
      <c r="C30440" s="429">
        <v>4.8388049999999998</v>
      </c>
      <c r="D30440" s="429">
        <v>3.752564</v>
      </c>
      <c r="E30440" s="429">
        <v>1.0862409999999998</v>
      </c>
      <c r="F30440" s="429">
        <v>-13.912621999999995</v>
      </c>
    </row>
    <row r="30441" spans="1:6" x14ac:dyDescent="0.3">
      <c r="A30441" s="336" t="s">
        <v>621</v>
      </c>
      <c r="B30441" s="2" t="s">
        <v>295</v>
      </c>
      <c r="C30441" s="429">
        <v>4.8789509999999998</v>
      </c>
      <c r="D30441" s="429">
        <v>3.7506189999999999</v>
      </c>
      <c r="E30441" s="429">
        <v>1.1283319999999999</v>
      </c>
      <c r="F30441" s="429">
        <v>-12.860292999999999</v>
      </c>
    </row>
    <row r="30442" spans="1:6" x14ac:dyDescent="0.3">
      <c r="A30442" s="336" t="s">
        <v>622</v>
      </c>
      <c r="B30442" s="2" t="s">
        <v>293</v>
      </c>
      <c r="C30442" s="429">
        <v>4.6655309999999997</v>
      </c>
      <c r="D30442" s="429">
        <v>4.2164910000000004</v>
      </c>
      <c r="E30442" s="429">
        <v>0.44903999999999922</v>
      </c>
      <c r="F30442" s="429">
        <v>-17.993957999999992</v>
      </c>
    </row>
    <row r="30443" spans="1:6" x14ac:dyDescent="0.3">
      <c r="A30443" s="336" t="s">
        <v>623</v>
      </c>
      <c r="B30443" s="2" t="s">
        <v>293</v>
      </c>
      <c r="C30443" s="429">
        <v>4.7292069999999997</v>
      </c>
      <c r="D30443" s="429">
        <v>4.1797399999999998</v>
      </c>
      <c r="E30443" s="429">
        <v>0.54946699999999993</v>
      </c>
      <c r="F30443" s="429">
        <v>-16.921357000000004</v>
      </c>
    </row>
    <row r="30444" spans="1:6" x14ac:dyDescent="0.3">
      <c r="A30444" s="336" t="s">
        <v>624</v>
      </c>
      <c r="B30444" s="2" t="s">
        <v>293</v>
      </c>
      <c r="C30444" s="429">
        <v>4.7373219999999998</v>
      </c>
      <c r="D30444" s="429">
        <v>4.1423019999999999</v>
      </c>
      <c r="E30444" s="429">
        <v>0.59501999999999988</v>
      </c>
      <c r="F30444" s="429">
        <v>-16.464280000000002</v>
      </c>
    </row>
    <row r="30445" spans="1:6" x14ac:dyDescent="0.3">
      <c r="A30445" s="336" t="s">
        <v>625</v>
      </c>
      <c r="B30445" s="2" t="s">
        <v>293</v>
      </c>
      <c r="C30445" s="429">
        <v>4.6866190000000003</v>
      </c>
      <c r="D30445" s="429">
        <v>4.0822960000000004</v>
      </c>
      <c r="E30445" s="429">
        <v>0.60432299999999994</v>
      </c>
      <c r="F30445" s="429">
        <v>-16.134149999999998</v>
      </c>
    </row>
    <row r="30446" spans="1:6" x14ac:dyDescent="0.3">
      <c r="A30446" s="336" t="s">
        <v>626</v>
      </c>
      <c r="B30446" s="2" t="s">
        <v>293</v>
      </c>
      <c r="C30446" s="429">
        <v>4.732335</v>
      </c>
      <c r="D30446" s="429">
        <v>4.0659049999999999</v>
      </c>
      <c r="E30446" s="429">
        <v>0.66643000000000008</v>
      </c>
      <c r="F30446" s="429">
        <v>-16.084691999999997</v>
      </c>
    </row>
    <row r="30447" spans="1:6" x14ac:dyDescent="0.3">
      <c r="A30447" s="336" t="s">
        <v>627</v>
      </c>
      <c r="B30447" s="2" t="s">
        <v>293</v>
      </c>
      <c r="C30447" s="429">
        <v>4.6750340000000001</v>
      </c>
      <c r="D30447" s="429">
        <v>3.6272009999999999</v>
      </c>
      <c r="E30447" s="429">
        <v>1.0478330000000002</v>
      </c>
      <c r="F30447" s="429">
        <v>-10.942680999999997</v>
      </c>
    </row>
    <row r="30448" spans="1:6" x14ac:dyDescent="0.3">
      <c r="A30448" s="336" t="s">
        <v>628</v>
      </c>
      <c r="B30448" s="2" t="s">
        <v>293</v>
      </c>
      <c r="C30448" s="429">
        <v>4.7485799999999996</v>
      </c>
      <c r="D30448" s="429">
        <v>3.6073179999999998</v>
      </c>
      <c r="E30448" s="429">
        <v>1.1412619999999998</v>
      </c>
      <c r="F30448" s="429">
        <v>-11.070332000000001</v>
      </c>
    </row>
    <row r="30449" spans="1:6" x14ac:dyDescent="0.3">
      <c r="A30449" s="336" t="s">
        <v>629</v>
      </c>
      <c r="B30449" s="2" t="s">
        <v>293</v>
      </c>
      <c r="C30449" s="429">
        <v>4.7895890000000003</v>
      </c>
      <c r="D30449" s="429">
        <v>3.565528</v>
      </c>
      <c r="E30449" s="429">
        <v>1.2240610000000003</v>
      </c>
      <c r="F30449" s="429">
        <v>-10.115122</v>
      </c>
    </row>
    <row r="30450" spans="1:6" x14ac:dyDescent="0.3">
      <c r="A30450" s="336" t="s">
        <v>630</v>
      </c>
      <c r="B30450" s="2" t="s">
        <v>293</v>
      </c>
      <c r="C30450" s="429">
        <v>4.8526579999999999</v>
      </c>
      <c r="D30450" s="429">
        <v>3.532044</v>
      </c>
      <c r="E30450" s="429">
        <v>1.320614</v>
      </c>
      <c r="F30450" s="429">
        <v>-9.3589669999999963</v>
      </c>
    </row>
    <row r="30451" spans="1:6" x14ac:dyDescent="0.3">
      <c r="A30451" s="336" t="s">
        <v>631</v>
      </c>
      <c r="B30451" s="2" t="s">
        <v>293</v>
      </c>
      <c r="C30451" s="429">
        <v>4.8278740000000004</v>
      </c>
      <c r="D30451" s="429">
        <v>3.5546829999999998</v>
      </c>
      <c r="E30451" s="429">
        <v>1.2731910000000006</v>
      </c>
      <c r="F30451" s="429">
        <v>-9.7102350000000044</v>
      </c>
    </row>
    <row r="30452" spans="1:6" x14ac:dyDescent="0.3">
      <c r="A30452" s="336" t="s">
        <v>632</v>
      </c>
      <c r="B30452" s="2" t="s">
        <v>293</v>
      </c>
      <c r="C30452" s="429">
        <v>4.640244</v>
      </c>
      <c r="D30452" s="429">
        <v>3.7403110000000002</v>
      </c>
      <c r="E30452" s="429">
        <v>0.89993299999999987</v>
      </c>
      <c r="F30452" s="429">
        <v>-13.159439999999996</v>
      </c>
    </row>
    <row r="30453" spans="1:6" x14ac:dyDescent="0.3">
      <c r="A30453" s="336" t="s">
        <v>633</v>
      </c>
      <c r="B30453" s="2" t="s">
        <v>293</v>
      </c>
      <c r="C30453" s="429">
        <v>4.7186529999999998</v>
      </c>
      <c r="D30453" s="429">
        <v>3.6270669999999998</v>
      </c>
      <c r="E30453" s="429">
        <v>1.0915859999999999</v>
      </c>
      <c r="F30453" s="429">
        <v>-13.178209000000003</v>
      </c>
    </row>
    <row r="30454" spans="1:6" x14ac:dyDescent="0.3">
      <c r="A30454" s="336" t="s">
        <v>634</v>
      </c>
      <c r="B30454" s="2" t="s">
        <v>293</v>
      </c>
      <c r="C30454" s="429">
        <v>4.8258450000000002</v>
      </c>
      <c r="D30454" s="429">
        <v>3.5530300000000001</v>
      </c>
      <c r="E30454" s="429">
        <v>1.272815</v>
      </c>
      <c r="F30454" s="429">
        <v>-9.7983800000000016</v>
      </c>
    </row>
    <row r="30455" spans="1:6" x14ac:dyDescent="0.3">
      <c r="A30455" s="336" t="s">
        <v>635</v>
      </c>
      <c r="B30455" s="2" t="s">
        <v>293</v>
      </c>
      <c r="C30455" s="429">
        <v>4.8232309999999998</v>
      </c>
      <c r="D30455" s="429">
        <v>3.5564239999999998</v>
      </c>
      <c r="E30455" s="429">
        <v>1.266807</v>
      </c>
      <c r="F30455" s="429">
        <v>-9.766930999999996</v>
      </c>
    </row>
    <row r="30456" spans="1:6" x14ac:dyDescent="0.3">
      <c r="A30456" s="336" t="s">
        <v>636</v>
      </c>
      <c r="B30456" s="2" t="s">
        <v>293</v>
      </c>
      <c r="C30456" s="429">
        <v>4.7219220000000002</v>
      </c>
      <c r="D30456" s="429">
        <v>3.5851419999999998</v>
      </c>
      <c r="E30456" s="429">
        <v>1.1367800000000003</v>
      </c>
      <c r="F30456" s="429">
        <v>-12.470067</v>
      </c>
    </row>
    <row r="30457" spans="1:6" x14ac:dyDescent="0.3">
      <c r="A30457" s="336" t="s">
        <v>637</v>
      </c>
      <c r="B30457" s="2" t="s">
        <v>293</v>
      </c>
      <c r="C30457" s="429">
        <v>4.7414459999999998</v>
      </c>
      <c r="D30457" s="429">
        <v>3.6411250000000002</v>
      </c>
      <c r="E30457" s="429">
        <v>1.1003209999999997</v>
      </c>
      <c r="F30457" s="429">
        <v>-11.475666</v>
      </c>
    </row>
    <row r="30458" spans="1:6" x14ac:dyDescent="0.3">
      <c r="A30458" s="336" t="s">
        <v>638</v>
      </c>
      <c r="B30458" s="2" t="s">
        <v>293</v>
      </c>
      <c r="C30458" s="429">
        <v>4.8023639999999999</v>
      </c>
      <c r="D30458" s="429">
        <v>3.566929</v>
      </c>
      <c r="E30458" s="429">
        <v>1.2354349999999998</v>
      </c>
      <c r="F30458" s="429">
        <v>-10.316986</v>
      </c>
    </row>
    <row r="30459" spans="1:6" x14ac:dyDescent="0.3">
      <c r="A30459" s="336" t="s">
        <v>639</v>
      </c>
      <c r="B30459" s="2" t="s">
        <v>293</v>
      </c>
      <c r="C30459" s="429">
        <v>4.7642480000000003</v>
      </c>
      <c r="D30459" s="429">
        <v>3.5807090000000001</v>
      </c>
      <c r="E30459" s="429">
        <v>1.1835390000000001</v>
      </c>
      <c r="F30459" s="429">
        <v>-11.370348</v>
      </c>
    </row>
    <row r="30460" spans="1:6" x14ac:dyDescent="0.3">
      <c r="A30460" s="336" t="s">
        <v>640</v>
      </c>
      <c r="B30460" s="2" t="s">
        <v>293</v>
      </c>
      <c r="C30460" s="429">
        <v>4.7400219999999997</v>
      </c>
      <c r="D30460" s="429">
        <v>3.2220260000000001</v>
      </c>
      <c r="E30460" s="429">
        <v>1.5179959999999997</v>
      </c>
      <c r="F30460" s="429">
        <v>-10.392278999999995</v>
      </c>
    </row>
    <row r="30461" spans="1:6" x14ac:dyDescent="0.3">
      <c r="A30461" s="336" t="s">
        <v>641</v>
      </c>
      <c r="B30461" s="2" t="s">
        <v>293</v>
      </c>
      <c r="C30461" s="429">
        <v>4.7366979999999996</v>
      </c>
      <c r="D30461" s="429">
        <v>3.2114889999999998</v>
      </c>
      <c r="E30461" s="429">
        <v>1.5252089999999998</v>
      </c>
      <c r="F30461" s="429">
        <v>-10.274168000000003</v>
      </c>
    </row>
    <row r="30462" spans="1:6" x14ac:dyDescent="0.3">
      <c r="A30462" s="336" t="s">
        <v>642</v>
      </c>
      <c r="B30462" s="2" t="s">
        <v>293</v>
      </c>
      <c r="C30462" s="429">
        <v>4.7477749999999999</v>
      </c>
      <c r="D30462" s="429">
        <v>3.1968100000000002</v>
      </c>
      <c r="E30462" s="429">
        <v>1.5509649999999997</v>
      </c>
      <c r="F30462" s="429">
        <v>-10.511802000000007</v>
      </c>
    </row>
    <row r="30463" spans="1:6" x14ac:dyDescent="0.3">
      <c r="A30463" s="336" t="s">
        <v>643</v>
      </c>
      <c r="B30463" s="2" t="s">
        <v>293</v>
      </c>
      <c r="C30463" s="429">
        <v>4.6624410000000003</v>
      </c>
      <c r="D30463" s="429">
        <v>3.2087729999999999</v>
      </c>
      <c r="E30463" s="429">
        <v>1.4536680000000004</v>
      </c>
      <c r="F30463" s="429">
        <v>-11.033477999999992</v>
      </c>
    </row>
    <row r="30464" spans="1:6" x14ac:dyDescent="0.3">
      <c r="A30464" s="336" t="s">
        <v>644</v>
      </c>
      <c r="B30464" s="2" t="s">
        <v>293</v>
      </c>
      <c r="C30464" s="429">
        <v>4.6961009999999996</v>
      </c>
      <c r="D30464" s="429">
        <v>3.0465659999999999</v>
      </c>
      <c r="E30464" s="429">
        <v>1.6495349999999998</v>
      </c>
      <c r="F30464" s="429">
        <v>-8.4383380000000088</v>
      </c>
    </row>
    <row r="30465" spans="1:6" x14ac:dyDescent="0.3">
      <c r="A30465" s="336" t="s">
        <v>645</v>
      </c>
      <c r="B30465" s="2" t="s">
        <v>293</v>
      </c>
      <c r="C30465" s="429">
        <v>4.5989800000000001</v>
      </c>
      <c r="D30465" s="429">
        <v>3.135084</v>
      </c>
      <c r="E30465" s="429">
        <v>1.4638960000000001</v>
      </c>
      <c r="F30465" s="429">
        <v>-8.1114069999999963</v>
      </c>
    </row>
    <row r="30466" spans="1:6" x14ac:dyDescent="0.3">
      <c r="A30466" s="336" t="s">
        <v>646</v>
      </c>
      <c r="B30466" s="2" t="s">
        <v>293</v>
      </c>
      <c r="C30466" s="429">
        <v>4.734102</v>
      </c>
      <c r="D30466" s="429">
        <v>2.9218869999999999</v>
      </c>
      <c r="E30466" s="429">
        <v>1.8122150000000001</v>
      </c>
      <c r="F30466" s="429">
        <v>-5.9281930000000003</v>
      </c>
    </row>
    <row r="30467" spans="1:6" x14ac:dyDescent="0.3">
      <c r="A30467" s="336" t="s">
        <v>647</v>
      </c>
      <c r="B30467" s="2" t="s">
        <v>293</v>
      </c>
      <c r="C30467" s="429">
        <v>4.7187049999999999</v>
      </c>
      <c r="D30467" s="429">
        <v>2.9982199999999999</v>
      </c>
      <c r="E30467" s="429">
        <v>1.720485</v>
      </c>
      <c r="F30467" s="429">
        <v>-7.0357039999999955</v>
      </c>
    </row>
    <row r="30468" spans="1:6" x14ac:dyDescent="0.3">
      <c r="A30468" s="336" t="s">
        <v>648</v>
      </c>
      <c r="B30468" s="2" t="s">
        <v>293</v>
      </c>
      <c r="C30468" s="429">
        <v>4.6990689999999997</v>
      </c>
      <c r="D30468" s="429">
        <v>2.9874649999999998</v>
      </c>
      <c r="E30468" s="429">
        <v>1.7116039999999999</v>
      </c>
      <c r="F30468" s="429">
        <v>-6.3909579999999977</v>
      </c>
    </row>
    <row r="30469" spans="1:6" x14ac:dyDescent="0.3">
      <c r="A30469" s="336" t="s">
        <v>649</v>
      </c>
      <c r="B30469" s="2" t="s">
        <v>293</v>
      </c>
      <c r="C30469" s="429">
        <v>4.6583800000000002</v>
      </c>
      <c r="D30469" s="429">
        <v>3.3420049999999999</v>
      </c>
      <c r="E30469" s="429">
        <v>1.3163750000000003</v>
      </c>
      <c r="F30469" s="429">
        <v>-12.587219000000008</v>
      </c>
    </row>
    <row r="30470" spans="1:6" x14ac:dyDescent="0.3">
      <c r="A30470" s="336" t="s">
        <v>650</v>
      </c>
      <c r="B30470" s="2" t="s">
        <v>294</v>
      </c>
      <c r="C30470" s="429">
        <v>3.220907</v>
      </c>
      <c r="D30470" s="429">
        <v>2.5082450000000001</v>
      </c>
      <c r="E30470" s="429">
        <v>0.71266199999999991</v>
      </c>
      <c r="F30470" s="429">
        <v>-13.429007000000002</v>
      </c>
    </row>
    <row r="30471" spans="1:6" x14ac:dyDescent="0.3">
      <c r="A30471" s="336" t="s">
        <v>651</v>
      </c>
      <c r="B30471" s="2" t="s">
        <v>295</v>
      </c>
      <c r="C30471" s="429">
        <v>4.9458169999999999</v>
      </c>
      <c r="D30471" s="429">
        <v>3.682464</v>
      </c>
      <c r="E30471" s="429">
        <v>1.2633529999999999</v>
      </c>
      <c r="F30471" s="429">
        <v>-9.4000200000000014</v>
      </c>
    </row>
    <row r="30472" spans="1:6" x14ac:dyDescent="0.3">
      <c r="A30472" s="336" t="s">
        <v>652</v>
      </c>
      <c r="B30472" s="2" t="s">
        <v>295</v>
      </c>
      <c r="C30472" s="429">
        <v>4.9476040000000001</v>
      </c>
      <c r="D30472" s="429">
        <v>3.7072720000000001</v>
      </c>
      <c r="E30472" s="429">
        <v>1.240332</v>
      </c>
      <c r="F30472" s="429">
        <v>-9.5449600000000068</v>
      </c>
    </row>
    <row r="30473" spans="1:6" x14ac:dyDescent="0.3">
      <c r="A30473" s="336" t="s">
        <v>653</v>
      </c>
      <c r="B30473" s="2" t="s">
        <v>295</v>
      </c>
      <c r="C30473" s="429">
        <v>4.9187139999999996</v>
      </c>
      <c r="D30473" s="429">
        <v>3.694178</v>
      </c>
      <c r="E30473" s="429">
        <v>1.2245359999999996</v>
      </c>
      <c r="F30473" s="429">
        <v>-9.7505269999999946</v>
      </c>
    </row>
    <row r="30474" spans="1:6" x14ac:dyDescent="0.3">
      <c r="A30474" s="336" t="s">
        <v>654</v>
      </c>
      <c r="B30474" s="2" t="s">
        <v>295</v>
      </c>
      <c r="C30474" s="429">
        <v>4.949287</v>
      </c>
      <c r="D30474" s="429">
        <v>3.6172909999999998</v>
      </c>
      <c r="E30474" s="429">
        <v>1.3319960000000002</v>
      </c>
      <c r="F30474" s="429">
        <v>-8.9507520000000014</v>
      </c>
    </row>
    <row r="30475" spans="1:6" x14ac:dyDescent="0.3">
      <c r="A30475" s="336" t="s">
        <v>655</v>
      </c>
      <c r="B30475" s="2" t="s">
        <v>293</v>
      </c>
      <c r="C30475" s="429">
        <v>4.792923</v>
      </c>
      <c r="D30475" s="429">
        <v>3.4223089999999998</v>
      </c>
      <c r="E30475" s="429">
        <v>1.3706140000000002</v>
      </c>
      <c r="F30475" s="429">
        <v>-8.7245599999999897</v>
      </c>
    </row>
    <row r="30476" spans="1:6" x14ac:dyDescent="0.3">
      <c r="A30476" s="336" t="s">
        <v>656</v>
      </c>
      <c r="B30476" s="2" t="s">
        <v>295</v>
      </c>
      <c r="C30476" s="429">
        <v>4.951918</v>
      </c>
      <c r="D30476" s="429">
        <v>3.5766439999999999</v>
      </c>
      <c r="E30476" s="429">
        <v>1.3752740000000001</v>
      </c>
      <c r="F30476" s="429">
        <v>-8.7376809999999985</v>
      </c>
    </row>
    <row r="30477" spans="1:6" x14ac:dyDescent="0.3">
      <c r="A30477" s="336" t="s">
        <v>657</v>
      </c>
      <c r="B30477" s="2" t="s">
        <v>295</v>
      </c>
      <c r="C30477" s="429">
        <v>4.9865839999999997</v>
      </c>
      <c r="D30477" s="429">
        <v>3.4724140000000001</v>
      </c>
      <c r="E30477" s="429">
        <v>1.5141699999999996</v>
      </c>
      <c r="F30477" s="429">
        <v>-7.810214000000002</v>
      </c>
    </row>
    <row r="30478" spans="1:6" x14ac:dyDescent="0.3">
      <c r="A30478" s="336" t="s">
        <v>658</v>
      </c>
      <c r="B30478" s="2" t="s">
        <v>295</v>
      </c>
      <c r="C30478" s="429">
        <v>4.9166350000000003</v>
      </c>
      <c r="D30478" s="429">
        <v>3.6086719999999999</v>
      </c>
      <c r="E30478" s="429">
        <v>1.3079630000000004</v>
      </c>
      <c r="F30478" s="429">
        <v>-9.3901960000000031</v>
      </c>
    </row>
    <row r="30479" spans="1:6" x14ac:dyDescent="0.3">
      <c r="A30479" s="336" t="s">
        <v>659</v>
      </c>
      <c r="B30479" s="2" t="s">
        <v>295</v>
      </c>
      <c r="C30479" s="429">
        <v>4.929316</v>
      </c>
      <c r="D30479" s="429">
        <v>3.6524770000000002</v>
      </c>
      <c r="E30479" s="429">
        <v>1.2768389999999998</v>
      </c>
      <c r="F30479" s="429">
        <v>-9.6500129999999977</v>
      </c>
    </row>
    <row r="30480" spans="1:6" x14ac:dyDescent="0.3">
      <c r="A30480" s="336" t="s">
        <v>660</v>
      </c>
      <c r="B30480" s="2" t="s">
        <v>295</v>
      </c>
      <c r="C30480" s="429">
        <v>4.8360079999999996</v>
      </c>
      <c r="D30480" s="429">
        <v>3.5812740000000001</v>
      </c>
      <c r="E30480" s="429">
        <v>1.2547339999999996</v>
      </c>
      <c r="F30480" s="429">
        <v>-10.714613</v>
      </c>
    </row>
    <row r="30481" spans="1:6" x14ac:dyDescent="0.3">
      <c r="A30481" s="336" t="s">
        <v>661</v>
      </c>
      <c r="B30481" s="2" t="s">
        <v>295</v>
      </c>
      <c r="C30481" s="429">
        <v>4.8525090000000004</v>
      </c>
      <c r="D30481" s="429">
        <v>3.5570309999999998</v>
      </c>
      <c r="E30481" s="429">
        <v>1.2954780000000006</v>
      </c>
      <c r="F30481" s="429">
        <v>-10.322350999999987</v>
      </c>
    </row>
    <row r="30482" spans="1:6" x14ac:dyDescent="0.3">
      <c r="A30482" s="336" t="s">
        <v>662</v>
      </c>
      <c r="B30482" s="2" t="s">
        <v>295</v>
      </c>
      <c r="C30482" s="429">
        <v>4.7088580000000002</v>
      </c>
      <c r="D30482" s="429">
        <v>3.6550769999999999</v>
      </c>
      <c r="E30482" s="429">
        <v>1.0537810000000003</v>
      </c>
      <c r="F30482" s="429">
        <v>-12.853996000000002</v>
      </c>
    </row>
    <row r="30483" spans="1:6" x14ac:dyDescent="0.3">
      <c r="A30483" s="336" t="s">
        <v>663</v>
      </c>
      <c r="B30483" s="2" t="s">
        <v>295</v>
      </c>
      <c r="C30483" s="429">
        <v>4.7843169999999997</v>
      </c>
      <c r="D30483" s="429">
        <v>3.643437</v>
      </c>
      <c r="E30483" s="429">
        <v>1.1408799999999997</v>
      </c>
      <c r="F30483" s="429">
        <v>-11.53507299999999</v>
      </c>
    </row>
    <row r="30484" spans="1:6" x14ac:dyDescent="0.3">
      <c r="A30484" s="336" t="s">
        <v>664</v>
      </c>
      <c r="B30484" s="2" t="s">
        <v>293</v>
      </c>
      <c r="C30484" s="429">
        <v>4.5387789999999999</v>
      </c>
      <c r="D30484" s="429">
        <v>3.7742049999999998</v>
      </c>
      <c r="E30484" s="429">
        <v>0.76457400000000009</v>
      </c>
      <c r="F30484" s="429">
        <v>-13.352320000000002</v>
      </c>
    </row>
    <row r="30485" spans="1:6" x14ac:dyDescent="0.3">
      <c r="A30485" s="336" t="s">
        <v>665</v>
      </c>
      <c r="B30485" s="2" t="s">
        <v>295</v>
      </c>
      <c r="C30485" s="429">
        <v>5.4297779999999998</v>
      </c>
      <c r="D30485" s="429">
        <v>2.9855290000000001</v>
      </c>
      <c r="E30485" s="429">
        <v>2.4442489999999997</v>
      </c>
      <c r="F30485" s="429">
        <v>-3.185761000000003</v>
      </c>
    </row>
    <row r="30486" spans="1:6" x14ac:dyDescent="0.3">
      <c r="A30486" s="336" t="s">
        <v>666</v>
      </c>
      <c r="B30486" s="2" t="s">
        <v>295</v>
      </c>
      <c r="C30486" s="429">
        <v>5.3810289999999998</v>
      </c>
      <c r="D30486" s="429">
        <v>3.3034680000000001</v>
      </c>
      <c r="E30486" s="429">
        <v>2.0775609999999998</v>
      </c>
      <c r="F30486" s="429">
        <v>-6.1304649999999974</v>
      </c>
    </row>
    <row r="30487" spans="1:6" x14ac:dyDescent="0.3">
      <c r="A30487" s="336" t="s">
        <v>667</v>
      </c>
      <c r="B30487" s="2" t="s">
        <v>295</v>
      </c>
      <c r="C30487" s="429">
        <v>5.4143699999999999</v>
      </c>
      <c r="D30487" s="429">
        <v>3.351826</v>
      </c>
      <c r="E30487" s="429">
        <v>2.0625439999999999</v>
      </c>
      <c r="F30487" s="429">
        <v>-6.2979299999999938</v>
      </c>
    </row>
    <row r="30488" spans="1:6" x14ac:dyDescent="0.3">
      <c r="A30488" s="336" t="s">
        <v>668</v>
      </c>
      <c r="B30488" s="2" t="s">
        <v>295</v>
      </c>
      <c r="C30488" s="429">
        <v>5.4008880000000001</v>
      </c>
      <c r="D30488" s="429">
        <v>3.323744</v>
      </c>
      <c r="E30488" s="429">
        <v>2.0771440000000001</v>
      </c>
      <c r="F30488" s="429">
        <v>-6.1769620000000067</v>
      </c>
    </row>
    <row r="30489" spans="1:6" x14ac:dyDescent="0.3">
      <c r="A30489" s="336" t="s">
        <v>669</v>
      </c>
      <c r="B30489" s="2" t="s">
        <v>295</v>
      </c>
      <c r="C30489" s="429">
        <v>5.4354849999999999</v>
      </c>
      <c r="D30489" s="429">
        <v>3.3672849999999999</v>
      </c>
      <c r="E30489" s="429">
        <v>2.0682</v>
      </c>
      <c r="F30489" s="429">
        <v>-6.2642000000000024</v>
      </c>
    </row>
    <row r="30490" spans="1:6" x14ac:dyDescent="0.3">
      <c r="A30490" s="336" t="s">
        <v>670</v>
      </c>
      <c r="B30490" s="2" t="s">
        <v>295</v>
      </c>
      <c r="C30490" s="429">
        <v>5.446707</v>
      </c>
      <c r="D30490" s="429">
        <v>3.3828299999999998</v>
      </c>
      <c r="E30490" s="429">
        <v>2.0638770000000002</v>
      </c>
      <c r="F30490" s="429">
        <v>-6.1894750000000016</v>
      </c>
    </row>
    <row r="30491" spans="1:6" x14ac:dyDescent="0.3">
      <c r="A30491" s="336" t="s">
        <v>671</v>
      </c>
      <c r="B30491" s="2" t="s">
        <v>295</v>
      </c>
      <c r="C30491" s="429">
        <v>5.4581619999999997</v>
      </c>
      <c r="D30491" s="429">
        <v>3.3891610000000001</v>
      </c>
      <c r="E30491" s="429">
        <v>2.0690009999999996</v>
      </c>
      <c r="F30491" s="429">
        <v>-6.0916040000000002</v>
      </c>
    </row>
    <row r="30492" spans="1:6" x14ac:dyDescent="0.3">
      <c r="A30492" s="336" t="s">
        <v>672</v>
      </c>
      <c r="B30492" s="2" t="s">
        <v>295</v>
      </c>
      <c r="C30492" s="429">
        <v>5.4496880000000001</v>
      </c>
      <c r="D30492" s="429">
        <v>3.3890560000000001</v>
      </c>
      <c r="E30492" s="429">
        <v>2.060632</v>
      </c>
      <c r="F30492" s="429">
        <v>-6.3679610000000046</v>
      </c>
    </row>
    <row r="30493" spans="1:6" x14ac:dyDescent="0.3">
      <c r="A30493" s="336" t="s">
        <v>673</v>
      </c>
      <c r="B30493" s="2" t="s">
        <v>295</v>
      </c>
      <c r="C30493" s="429">
        <v>5.4433809999999996</v>
      </c>
      <c r="D30493" s="429">
        <v>3.389904</v>
      </c>
      <c r="E30493" s="429">
        <v>2.0534769999999996</v>
      </c>
      <c r="F30493" s="429">
        <v>-6.4111539999999998</v>
      </c>
    </row>
    <row r="30494" spans="1:6" x14ac:dyDescent="0.3">
      <c r="A30494" s="336" t="s">
        <v>674</v>
      </c>
      <c r="B30494" s="2" t="s">
        <v>295</v>
      </c>
      <c r="C30494" s="429">
        <v>5.4366409999999998</v>
      </c>
      <c r="D30494" s="429">
        <v>3.3896410000000001</v>
      </c>
      <c r="E30494" s="429">
        <v>2.0469999999999997</v>
      </c>
      <c r="F30494" s="429">
        <v>-6.4436030000000066</v>
      </c>
    </row>
    <row r="30495" spans="1:6" x14ac:dyDescent="0.3">
      <c r="A30495" s="336" t="s">
        <v>675</v>
      </c>
      <c r="B30495" s="2" t="s">
        <v>295</v>
      </c>
      <c r="C30495" s="429">
        <v>5.4626840000000003</v>
      </c>
      <c r="D30495" s="429">
        <v>3.414793</v>
      </c>
      <c r="E30495" s="429">
        <v>2.0478910000000003</v>
      </c>
      <c r="F30495" s="429">
        <v>-6.4735770000000059</v>
      </c>
    </row>
    <row r="30496" spans="1:6" x14ac:dyDescent="0.3">
      <c r="A30496" s="336" t="s">
        <v>676</v>
      </c>
      <c r="B30496" s="2" t="s">
        <v>295</v>
      </c>
      <c r="C30496" s="429">
        <v>5.4852049999999997</v>
      </c>
      <c r="D30496" s="429">
        <v>3.3929710000000002</v>
      </c>
      <c r="E30496" s="429">
        <v>2.0922339999999995</v>
      </c>
      <c r="F30496" s="429">
        <v>-5.5402680000000011</v>
      </c>
    </row>
    <row r="30497" spans="1:6" x14ac:dyDescent="0.3">
      <c r="A30497" s="336" t="s">
        <v>677</v>
      </c>
      <c r="B30497" s="2" t="s">
        <v>295</v>
      </c>
      <c r="C30497" s="429">
        <v>5.4662240000000004</v>
      </c>
      <c r="D30497" s="429">
        <v>3.4085369999999999</v>
      </c>
      <c r="E30497" s="429">
        <v>2.0576870000000005</v>
      </c>
      <c r="F30497" s="429">
        <v>-6.3657109999999975</v>
      </c>
    </row>
    <row r="30498" spans="1:6" x14ac:dyDescent="0.3">
      <c r="A30498" s="336" t="s">
        <v>678</v>
      </c>
      <c r="B30498" s="2" t="s">
        <v>295</v>
      </c>
      <c r="C30498" s="429">
        <v>5.4717479999999998</v>
      </c>
      <c r="D30498" s="429">
        <v>3.412884</v>
      </c>
      <c r="E30498" s="429">
        <v>2.0588639999999998</v>
      </c>
      <c r="F30498" s="429">
        <v>-6.3015390000000018</v>
      </c>
    </row>
    <row r="30499" spans="1:6" x14ac:dyDescent="0.3">
      <c r="A30499" s="336" t="s">
        <v>679</v>
      </c>
      <c r="B30499" s="2" t="s">
        <v>295</v>
      </c>
      <c r="C30499" s="429">
        <v>5.4800139999999997</v>
      </c>
      <c r="D30499" s="429">
        <v>3.4289809999999998</v>
      </c>
      <c r="E30499" s="429">
        <v>2.0510329999999999</v>
      </c>
      <c r="F30499" s="429">
        <v>-6.450879000000004</v>
      </c>
    </row>
    <row r="30500" spans="1:6" x14ac:dyDescent="0.3">
      <c r="A30500" s="336" t="s">
        <v>680</v>
      </c>
      <c r="B30500" s="2" t="s">
        <v>295</v>
      </c>
      <c r="C30500" s="429">
        <v>5.4796399999999998</v>
      </c>
      <c r="D30500" s="429">
        <v>3.4308399999999999</v>
      </c>
      <c r="E30500" s="429">
        <v>2.0488</v>
      </c>
      <c r="F30500" s="429">
        <v>-6.4378820000000019</v>
      </c>
    </row>
    <row r="30501" spans="1:6" x14ac:dyDescent="0.3">
      <c r="A30501" s="336" t="s">
        <v>681</v>
      </c>
      <c r="B30501" s="2" t="s">
        <v>295</v>
      </c>
      <c r="C30501" s="429">
        <v>5.468871</v>
      </c>
      <c r="D30501" s="429">
        <v>3.4153030000000002</v>
      </c>
      <c r="E30501" s="429">
        <v>2.0535679999999998</v>
      </c>
      <c r="F30501" s="429">
        <v>-6.2880620000000036</v>
      </c>
    </row>
    <row r="30502" spans="1:6" x14ac:dyDescent="0.3">
      <c r="A30502" s="336" t="s">
        <v>682</v>
      </c>
      <c r="B30502" s="2" t="s">
        <v>295</v>
      </c>
      <c r="C30502" s="429">
        <v>5.4771489999999998</v>
      </c>
      <c r="D30502" s="429">
        <v>3.4179789999999999</v>
      </c>
      <c r="E30502" s="429">
        <v>2.0591699999999999</v>
      </c>
      <c r="F30502" s="429">
        <v>-6.1620190000000008</v>
      </c>
    </row>
    <row r="30503" spans="1:6" x14ac:dyDescent="0.3">
      <c r="A30503" s="336" t="s">
        <v>683</v>
      </c>
      <c r="B30503" s="2" t="s">
        <v>295</v>
      </c>
      <c r="C30503" s="429">
        <v>5.4835419999999999</v>
      </c>
      <c r="D30503" s="429">
        <v>3.4307989999999999</v>
      </c>
      <c r="E30503" s="429">
        <v>2.052743</v>
      </c>
      <c r="F30503" s="429">
        <v>-6.3065399999999947</v>
      </c>
    </row>
    <row r="30504" spans="1:6" x14ac:dyDescent="0.3">
      <c r="A30504" s="336" t="s">
        <v>684</v>
      </c>
      <c r="B30504" s="2" t="s">
        <v>295</v>
      </c>
      <c r="C30504" s="429">
        <v>5.4894670000000003</v>
      </c>
      <c r="D30504" s="429">
        <v>3.434936</v>
      </c>
      <c r="E30504" s="429">
        <v>2.0545310000000003</v>
      </c>
      <c r="F30504" s="429">
        <v>-6.226545999999999</v>
      </c>
    </row>
    <row r="30505" spans="1:6" x14ac:dyDescent="0.3">
      <c r="A30505" s="336" t="s">
        <v>685</v>
      </c>
      <c r="B30505" s="2" t="s">
        <v>295</v>
      </c>
      <c r="C30505" s="429">
        <v>5.4746079999999999</v>
      </c>
      <c r="D30505" s="429">
        <v>3.4067959999999999</v>
      </c>
      <c r="E30505" s="429">
        <v>2.067812</v>
      </c>
      <c r="F30505" s="429">
        <v>-6.1182799999999986</v>
      </c>
    </row>
    <row r="30506" spans="1:6" x14ac:dyDescent="0.3">
      <c r="A30506" s="336" t="s">
        <v>686</v>
      </c>
      <c r="B30506" s="2" t="s">
        <v>295</v>
      </c>
      <c r="C30506" s="429">
        <v>5.484273</v>
      </c>
      <c r="D30506" s="429">
        <v>3.4248940000000001</v>
      </c>
      <c r="E30506" s="429">
        <v>2.0593789999999998</v>
      </c>
      <c r="F30506" s="429">
        <v>-6.2333730000000003</v>
      </c>
    </row>
    <row r="30507" spans="1:6" x14ac:dyDescent="0.3">
      <c r="A30507" s="336" t="s">
        <v>687</v>
      </c>
      <c r="B30507" s="2" t="s">
        <v>295</v>
      </c>
      <c r="C30507" s="429">
        <v>5.4629940000000001</v>
      </c>
      <c r="D30507" s="429">
        <v>3.3849459999999998</v>
      </c>
      <c r="E30507" s="429">
        <v>2.0780480000000003</v>
      </c>
      <c r="F30507" s="429">
        <v>-5.9461919999999964</v>
      </c>
    </row>
    <row r="30508" spans="1:6" x14ac:dyDescent="0.3">
      <c r="A30508" s="336" t="s">
        <v>688</v>
      </c>
      <c r="B30508" s="2" t="s">
        <v>295</v>
      </c>
      <c r="C30508" s="429">
        <v>5.4671719999999997</v>
      </c>
      <c r="D30508" s="429">
        <v>3.3772519999999999</v>
      </c>
      <c r="E30508" s="429">
        <v>2.0899199999999998</v>
      </c>
      <c r="F30508" s="429">
        <v>-5.760871999999992</v>
      </c>
    </row>
    <row r="30509" spans="1:6" x14ac:dyDescent="0.3">
      <c r="A30509" s="336" t="s">
        <v>689</v>
      </c>
      <c r="B30509" s="2" t="s">
        <v>295</v>
      </c>
      <c r="C30509" s="429">
        <v>5.4831370000000001</v>
      </c>
      <c r="D30509" s="429">
        <v>3.414177</v>
      </c>
      <c r="E30509" s="429">
        <v>2.0689600000000001</v>
      </c>
      <c r="F30509" s="429">
        <v>-6.0445610000000016</v>
      </c>
    </row>
    <row r="30510" spans="1:6" x14ac:dyDescent="0.3">
      <c r="A30510" s="336" t="s">
        <v>690</v>
      </c>
      <c r="B30510" s="2" t="s">
        <v>295</v>
      </c>
      <c r="C30510" s="429">
        <v>5.4905369999999998</v>
      </c>
      <c r="D30510" s="429">
        <v>3.4301270000000001</v>
      </c>
      <c r="E30510" s="429">
        <v>2.0604099999999996</v>
      </c>
      <c r="F30510" s="429">
        <v>-6.125819000000007</v>
      </c>
    </row>
    <row r="30511" spans="1:6" x14ac:dyDescent="0.3">
      <c r="A30511" s="336" t="s">
        <v>691</v>
      </c>
      <c r="B30511" s="2" t="s">
        <v>295</v>
      </c>
      <c r="C30511" s="429">
        <v>5.4931279999999996</v>
      </c>
      <c r="D30511" s="429">
        <v>3.4375810000000002</v>
      </c>
      <c r="E30511" s="429">
        <v>2.0555469999999993</v>
      </c>
      <c r="F30511" s="429">
        <v>-6.1521909999999949</v>
      </c>
    </row>
    <row r="30512" spans="1:6" x14ac:dyDescent="0.3">
      <c r="A30512" s="336" t="s">
        <v>692</v>
      </c>
      <c r="B30512" s="2" t="s">
        <v>295</v>
      </c>
      <c r="C30512" s="429">
        <v>5.4952030000000001</v>
      </c>
      <c r="D30512" s="429">
        <v>3.4374180000000001</v>
      </c>
      <c r="E30512" s="429">
        <v>2.057785</v>
      </c>
      <c r="F30512" s="429">
        <v>-6.096626999999998</v>
      </c>
    </row>
    <row r="30513" spans="1:6" x14ac:dyDescent="0.3">
      <c r="A30513" s="336" t="s">
        <v>693</v>
      </c>
      <c r="B30513" s="2" t="s">
        <v>295</v>
      </c>
      <c r="C30513" s="429">
        <v>5.4841420000000003</v>
      </c>
      <c r="D30513" s="429">
        <v>3.422196</v>
      </c>
      <c r="E30513" s="429">
        <v>2.0619460000000003</v>
      </c>
      <c r="F30513" s="429">
        <v>-6.0633560000000024</v>
      </c>
    </row>
    <row r="30514" spans="1:6" x14ac:dyDescent="0.3">
      <c r="A30514" s="336" t="s">
        <v>694</v>
      </c>
      <c r="B30514" s="2" t="s">
        <v>295</v>
      </c>
      <c r="C30514" s="429">
        <v>5.4907219999999999</v>
      </c>
      <c r="D30514" s="429">
        <v>3.4275500000000001</v>
      </c>
      <c r="E30514" s="429">
        <v>2.0631719999999998</v>
      </c>
      <c r="F30514" s="429">
        <v>-5.9880560000000038</v>
      </c>
    </row>
    <row r="30515" spans="1:6" x14ac:dyDescent="0.3">
      <c r="A30515" s="336" t="s">
        <v>695</v>
      </c>
      <c r="B30515" s="2" t="s">
        <v>295</v>
      </c>
      <c r="C30515" s="429">
        <v>5.4744669999999998</v>
      </c>
      <c r="D30515" s="429">
        <v>3.3904230000000002</v>
      </c>
      <c r="E30515" s="429">
        <v>2.0840439999999996</v>
      </c>
      <c r="F30515" s="429">
        <v>-5.837496999999999</v>
      </c>
    </row>
    <row r="30516" spans="1:6" x14ac:dyDescent="0.3">
      <c r="A30516" s="336" t="s">
        <v>696</v>
      </c>
      <c r="B30516" s="2" t="s">
        <v>295</v>
      </c>
      <c r="C30516" s="429">
        <v>5.4767200000000003</v>
      </c>
      <c r="D30516" s="429">
        <v>3.3818389999999998</v>
      </c>
      <c r="E30516" s="429">
        <v>2.0948810000000004</v>
      </c>
      <c r="F30516" s="429">
        <v>-5.6651670000000003</v>
      </c>
    </row>
    <row r="30517" spans="1:6" x14ac:dyDescent="0.3">
      <c r="A30517" s="336" t="s">
        <v>697</v>
      </c>
      <c r="B30517" s="2" t="s">
        <v>295</v>
      </c>
      <c r="C30517" s="429">
        <v>5.4803470000000001</v>
      </c>
      <c r="D30517" s="429">
        <v>3.3944640000000001</v>
      </c>
      <c r="E30517" s="429">
        <v>2.0858829999999999</v>
      </c>
      <c r="F30517" s="429">
        <v>-5.7904250000000062</v>
      </c>
    </row>
    <row r="30518" spans="1:6" x14ac:dyDescent="0.3">
      <c r="A30518" s="336" t="s">
        <v>698</v>
      </c>
      <c r="B30518" s="2" t="s">
        <v>295</v>
      </c>
      <c r="C30518" s="429">
        <v>5.4850139999999996</v>
      </c>
      <c r="D30518" s="429">
        <v>3.4056229999999998</v>
      </c>
      <c r="E30518" s="429">
        <v>2.0793909999999998</v>
      </c>
      <c r="F30518" s="429">
        <v>-5.8638479999999937</v>
      </c>
    </row>
    <row r="30519" spans="1:6" x14ac:dyDescent="0.3">
      <c r="A30519" s="336" t="s">
        <v>699</v>
      </c>
      <c r="B30519" s="2" t="s">
        <v>295</v>
      </c>
      <c r="C30519" s="429">
        <v>5.4895350000000001</v>
      </c>
      <c r="D30519" s="429">
        <v>3.4185850000000002</v>
      </c>
      <c r="E30519" s="429">
        <v>2.0709499999999998</v>
      </c>
      <c r="F30519" s="429">
        <v>-5.9525649999999963</v>
      </c>
    </row>
    <row r="30520" spans="1:6" x14ac:dyDescent="0.3">
      <c r="A30520" s="336" t="s">
        <v>700</v>
      </c>
      <c r="B30520" s="2" t="s">
        <v>295</v>
      </c>
      <c r="C30520" s="429">
        <v>5.4954450000000001</v>
      </c>
      <c r="D30520" s="429">
        <v>3.4305270000000001</v>
      </c>
      <c r="E30520" s="429">
        <v>2.064918</v>
      </c>
      <c r="F30520" s="429">
        <v>-5.9696109999999969</v>
      </c>
    </row>
    <row r="30521" spans="1:6" x14ac:dyDescent="0.3">
      <c r="A30521" s="336" t="s">
        <v>701</v>
      </c>
      <c r="B30521" s="2" t="s">
        <v>295</v>
      </c>
      <c r="C30521" s="429">
        <v>5.4949870000000001</v>
      </c>
      <c r="D30521" s="429">
        <v>3.4189449999999999</v>
      </c>
      <c r="E30521" s="429">
        <v>2.0760420000000002</v>
      </c>
      <c r="F30521" s="429">
        <v>-5.8108819999999994</v>
      </c>
    </row>
    <row r="30522" spans="1:6" x14ac:dyDescent="0.3">
      <c r="A30522" s="336" t="s">
        <v>702</v>
      </c>
      <c r="B30522" s="2" t="s">
        <v>295</v>
      </c>
      <c r="C30522" s="429">
        <v>5.498958</v>
      </c>
      <c r="D30522" s="429">
        <v>3.4408759999999998</v>
      </c>
      <c r="E30522" s="429">
        <v>2.0580820000000002</v>
      </c>
      <c r="F30522" s="429">
        <v>-6.0153339999999993</v>
      </c>
    </row>
    <row r="30523" spans="1:6" x14ac:dyDescent="0.3">
      <c r="A30523" s="336" t="s">
        <v>703</v>
      </c>
      <c r="B30523" s="2" t="s">
        <v>295</v>
      </c>
      <c r="C30523" s="429">
        <v>5.4954010000000002</v>
      </c>
      <c r="D30523" s="429">
        <v>3.4333469999999999</v>
      </c>
      <c r="E30523" s="429">
        <v>2.0620540000000003</v>
      </c>
      <c r="F30523" s="429">
        <v>-5.9518890000000013</v>
      </c>
    </row>
    <row r="30524" spans="1:6" x14ac:dyDescent="0.3">
      <c r="A30524" s="336" t="s">
        <v>704</v>
      </c>
      <c r="B30524" s="2" t="s">
        <v>295</v>
      </c>
      <c r="C30524" s="429">
        <v>5.4897419999999997</v>
      </c>
      <c r="D30524" s="429">
        <v>3.4170989999999999</v>
      </c>
      <c r="E30524" s="429">
        <v>2.0726429999999998</v>
      </c>
      <c r="F30524" s="429">
        <v>-5.8351019999999991</v>
      </c>
    </row>
    <row r="30525" spans="1:6" x14ac:dyDescent="0.3">
      <c r="A30525" s="336" t="s">
        <v>705</v>
      </c>
      <c r="B30525" s="2" t="s">
        <v>295</v>
      </c>
      <c r="C30525" s="429">
        <v>5.4938520000000004</v>
      </c>
      <c r="D30525" s="429">
        <v>3.428347</v>
      </c>
      <c r="E30525" s="429">
        <v>2.0655050000000004</v>
      </c>
      <c r="F30525" s="429">
        <v>-5.9067969999999903</v>
      </c>
    </row>
    <row r="30526" spans="1:6" x14ac:dyDescent="0.3">
      <c r="A30526" s="336" t="s">
        <v>706</v>
      </c>
      <c r="B30526" s="2" t="s">
        <v>295</v>
      </c>
      <c r="C30526" s="429">
        <v>5.501214</v>
      </c>
      <c r="D30526" s="429">
        <v>3.4401929999999998</v>
      </c>
      <c r="E30526" s="429">
        <v>2.0610210000000002</v>
      </c>
      <c r="F30526" s="429">
        <v>-5.9094289999999958</v>
      </c>
    </row>
    <row r="30527" spans="1:6" x14ac:dyDescent="0.3">
      <c r="A30527" s="336" t="s">
        <v>707</v>
      </c>
      <c r="B30527" s="2" t="s">
        <v>295</v>
      </c>
      <c r="C30527" s="429">
        <v>5.4994370000000004</v>
      </c>
      <c r="D30527" s="429">
        <v>3.4345910000000002</v>
      </c>
      <c r="E30527" s="429">
        <v>2.0648460000000002</v>
      </c>
      <c r="F30527" s="429">
        <v>-5.8488940000000014</v>
      </c>
    </row>
    <row r="30528" spans="1:6" x14ac:dyDescent="0.3">
      <c r="A30528" s="336" t="s">
        <v>708</v>
      </c>
      <c r="B30528" s="2" t="s">
        <v>295</v>
      </c>
      <c r="C30528" s="429">
        <v>5.490437</v>
      </c>
      <c r="D30528" s="429">
        <v>3.413513</v>
      </c>
      <c r="E30528" s="429">
        <v>2.076924</v>
      </c>
      <c r="F30528" s="429">
        <v>-5.7338350000000027</v>
      </c>
    </row>
    <row r="30529" spans="1:6" x14ac:dyDescent="0.3">
      <c r="A30529" s="336" t="s">
        <v>709</v>
      </c>
      <c r="B30529" s="2" t="s">
        <v>295</v>
      </c>
      <c r="C30529" s="429">
        <v>5.5013800000000002</v>
      </c>
      <c r="D30529" s="429">
        <v>3.4097</v>
      </c>
      <c r="E30529" s="429">
        <v>2.0916800000000002</v>
      </c>
      <c r="F30529" s="429">
        <v>-5.4077350000000024</v>
      </c>
    </row>
    <row r="30530" spans="1:6" x14ac:dyDescent="0.3">
      <c r="A30530" s="336" t="s">
        <v>710</v>
      </c>
      <c r="B30530" s="2" t="s">
        <v>295</v>
      </c>
      <c r="C30530" s="429">
        <v>5.5030599999999996</v>
      </c>
      <c r="D30530" s="429">
        <v>3.4422649999999999</v>
      </c>
      <c r="E30530" s="429">
        <v>2.0607949999999997</v>
      </c>
      <c r="F30530" s="429">
        <v>-5.860005000000001</v>
      </c>
    </row>
    <row r="30531" spans="1:6" x14ac:dyDescent="0.3">
      <c r="A30531" s="336" t="s">
        <v>711</v>
      </c>
      <c r="B30531" s="2" t="s">
        <v>295</v>
      </c>
      <c r="C30531" s="429">
        <v>5.5028420000000002</v>
      </c>
      <c r="D30531" s="429">
        <v>3.4377119999999999</v>
      </c>
      <c r="E30531" s="429">
        <v>2.0651300000000004</v>
      </c>
      <c r="F30531" s="429">
        <v>-5.8380600000000022</v>
      </c>
    </row>
    <row r="30532" spans="1:6" x14ac:dyDescent="0.3">
      <c r="A30532" s="336" t="s">
        <v>712</v>
      </c>
      <c r="B30532" s="2" t="s">
        <v>295</v>
      </c>
      <c r="C30532" s="429">
        <v>5.5030979999999996</v>
      </c>
      <c r="D30532" s="429">
        <v>3.4383810000000001</v>
      </c>
      <c r="E30532" s="429">
        <v>2.0647169999999995</v>
      </c>
      <c r="F30532" s="429">
        <v>-5.7711429999999986</v>
      </c>
    </row>
    <row r="30533" spans="1:6" x14ac:dyDescent="0.3">
      <c r="A30533" s="336" t="s">
        <v>713</v>
      </c>
      <c r="B30533" s="2" t="s">
        <v>295</v>
      </c>
      <c r="C30533" s="429">
        <v>5.5001870000000004</v>
      </c>
      <c r="D30533" s="429">
        <v>3.425605</v>
      </c>
      <c r="E30533" s="429">
        <v>2.0745820000000004</v>
      </c>
      <c r="F30533" s="429">
        <v>-5.6566980000000058</v>
      </c>
    </row>
    <row r="30534" spans="1:6" x14ac:dyDescent="0.3">
      <c r="A30534" s="336" t="s">
        <v>714</v>
      </c>
      <c r="B30534" s="2" t="s">
        <v>295</v>
      </c>
      <c r="C30534" s="429">
        <v>5.4694940000000001</v>
      </c>
      <c r="D30534" s="429">
        <v>3.3661840000000001</v>
      </c>
      <c r="E30534" s="429">
        <v>2.10331</v>
      </c>
      <c r="F30534" s="429">
        <v>-5.562266999999995</v>
      </c>
    </row>
    <row r="30535" spans="1:6" x14ac:dyDescent="0.3">
      <c r="A30535" s="336" t="s">
        <v>715</v>
      </c>
      <c r="B30535" s="2" t="s">
        <v>295</v>
      </c>
      <c r="C30535" s="429">
        <v>5.4667199999999996</v>
      </c>
      <c r="D30535" s="429">
        <v>3.3438979999999998</v>
      </c>
      <c r="E30535" s="429">
        <v>2.1228219999999998</v>
      </c>
      <c r="F30535" s="429">
        <v>-5.3089780000000033</v>
      </c>
    </row>
    <row r="30536" spans="1:6" x14ac:dyDescent="0.3">
      <c r="A30536" s="336" t="s">
        <v>716</v>
      </c>
      <c r="B30536" s="2" t="s">
        <v>295</v>
      </c>
      <c r="C30536" s="429">
        <v>5.4859419999999997</v>
      </c>
      <c r="D30536" s="429">
        <v>3.3983059999999998</v>
      </c>
      <c r="E30536" s="429">
        <v>2.0876359999999998</v>
      </c>
      <c r="F30536" s="429">
        <v>-5.7212460000000007</v>
      </c>
    </row>
    <row r="30537" spans="1:6" x14ac:dyDescent="0.3">
      <c r="A30537" s="336" t="s">
        <v>717</v>
      </c>
      <c r="B30537" s="2" t="s">
        <v>295</v>
      </c>
      <c r="C30537" s="429">
        <v>5.4857430000000003</v>
      </c>
      <c r="D30537" s="429">
        <v>3.3892389999999999</v>
      </c>
      <c r="E30537" s="429">
        <v>2.0965040000000004</v>
      </c>
      <c r="F30537" s="429">
        <v>-5.604069999999993</v>
      </c>
    </row>
    <row r="30538" spans="1:6" x14ac:dyDescent="0.3">
      <c r="A30538" s="336" t="s">
        <v>718</v>
      </c>
      <c r="B30538" s="2" t="s">
        <v>295</v>
      </c>
      <c r="C30538" s="429">
        <v>5.48848</v>
      </c>
      <c r="D30538" s="429">
        <v>3.3818130000000002</v>
      </c>
      <c r="E30538" s="429">
        <v>2.1066669999999998</v>
      </c>
      <c r="F30538" s="429">
        <v>-5.4519570000000037</v>
      </c>
    </row>
    <row r="30539" spans="1:6" x14ac:dyDescent="0.3">
      <c r="A30539" s="336" t="s">
        <v>719</v>
      </c>
      <c r="B30539" s="2" t="s">
        <v>295</v>
      </c>
      <c r="C30539" s="429">
        <v>5.4935140000000002</v>
      </c>
      <c r="D30539" s="429">
        <v>3.3970310000000001</v>
      </c>
      <c r="E30539" s="429">
        <v>2.0964830000000001</v>
      </c>
      <c r="F30539" s="429">
        <v>-5.5430829999999993</v>
      </c>
    </row>
    <row r="30540" spans="1:6" x14ac:dyDescent="0.3">
      <c r="A30540" s="336" t="s">
        <v>720</v>
      </c>
      <c r="B30540" s="2" t="s">
        <v>295</v>
      </c>
      <c r="C30540" s="429">
        <v>5.4972329999999996</v>
      </c>
      <c r="D30540" s="429">
        <v>3.4077470000000001</v>
      </c>
      <c r="E30540" s="429">
        <v>2.0894859999999995</v>
      </c>
      <c r="F30540" s="429">
        <v>-5.5943380000000005</v>
      </c>
    </row>
    <row r="30541" spans="1:6" x14ac:dyDescent="0.3">
      <c r="A30541" s="336" t="s">
        <v>721</v>
      </c>
      <c r="B30541" s="2" t="s">
        <v>295</v>
      </c>
      <c r="C30541" s="429">
        <v>5.5003789999999997</v>
      </c>
      <c r="D30541" s="429">
        <v>3.421319</v>
      </c>
      <c r="E30541" s="429">
        <v>2.0790599999999997</v>
      </c>
      <c r="F30541" s="429">
        <v>-5.6854610000000001</v>
      </c>
    </row>
    <row r="30542" spans="1:6" x14ac:dyDescent="0.3">
      <c r="A30542" s="336" t="s">
        <v>722</v>
      </c>
      <c r="B30542" s="2" t="s">
        <v>295</v>
      </c>
      <c r="C30542" s="429">
        <v>5.498367</v>
      </c>
      <c r="D30542" s="429">
        <v>3.3933909999999998</v>
      </c>
      <c r="E30542" s="429">
        <v>2.1049760000000002</v>
      </c>
      <c r="F30542" s="429">
        <v>-5.3960460000000019</v>
      </c>
    </row>
    <row r="30543" spans="1:6" x14ac:dyDescent="0.3">
      <c r="A30543" s="336" t="s">
        <v>723</v>
      </c>
      <c r="B30543" s="2" t="s">
        <v>295</v>
      </c>
      <c r="C30543" s="429">
        <v>5.4996499999999999</v>
      </c>
      <c r="D30543" s="429">
        <v>3.3816739999999998</v>
      </c>
      <c r="E30543" s="429">
        <v>2.1179760000000001</v>
      </c>
      <c r="F30543" s="429">
        <v>-5.2349480000000064</v>
      </c>
    </row>
    <row r="30544" spans="1:6" x14ac:dyDescent="0.3">
      <c r="A30544" s="336" t="s">
        <v>724</v>
      </c>
      <c r="B30544" s="2" t="s">
        <v>295</v>
      </c>
      <c r="C30544" s="429">
        <v>5.5038739999999997</v>
      </c>
      <c r="D30544" s="429">
        <v>3.4236629999999999</v>
      </c>
      <c r="E30544" s="429">
        <v>2.0802109999999998</v>
      </c>
      <c r="F30544" s="429">
        <v>-5.6152300000000039</v>
      </c>
    </row>
    <row r="30545" spans="1:6" x14ac:dyDescent="0.3">
      <c r="A30545" s="336" t="s">
        <v>725</v>
      </c>
      <c r="B30545" s="2" t="s">
        <v>295</v>
      </c>
      <c r="C30545" s="429">
        <v>5.5064019999999996</v>
      </c>
      <c r="D30545" s="429">
        <v>3.4331489999999998</v>
      </c>
      <c r="E30545" s="429">
        <v>2.0732529999999998</v>
      </c>
      <c r="F30545" s="429">
        <v>-5.6575739999999968</v>
      </c>
    </row>
    <row r="30546" spans="1:6" x14ac:dyDescent="0.3">
      <c r="A30546" s="336" t="s">
        <v>726</v>
      </c>
      <c r="B30546" s="2" t="s">
        <v>295</v>
      </c>
      <c r="C30546" s="429">
        <v>5.5061619999999998</v>
      </c>
      <c r="D30546" s="429">
        <v>3.4087939999999999</v>
      </c>
      <c r="E30546" s="429">
        <v>2.0973679999999999</v>
      </c>
      <c r="F30546" s="429">
        <v>-5.3820689999999942</v>
      </c>
    </row>
    <row r="30547" spans="1:6" x14ac:dyDescent="0.3">
      <c r="A30547" s="336" t="s">
        <v>727</v>
      </c>
      <c r="B30547" s="2" t="s">
        <v>295</v>
      </c>
      <c r="C30547" s="429">
        <v>5.5082740000000001</v>
      </c>
      <c r="D30547" s="429">
        <v>3.3916940000000002</v>
      </c>
      <c r="E30547" s="429">
        <v>2.1165799999999999</v>
      </c>
      <c r="F30547" s="429">
        <v>-5.1612970000000082</v>
      </c>
    </row>
    <row r="30548" spans="1:6" x14ac:dyDescent="0.3">
      <c r="A30548" s="336" t="s">
        <v>728</v>
      </c>
      <c r="B30548" s="2" t="s">
        <v>295</v>
      </c>
      <c r="C30548" s="429">
        <v>5.5103470000000003</v>
      </c>
      <c r="D30548" s="429">
        <v>3.4264269999999999</v>
      </c>
      <c r="E30548" s="429">
        <v>2.0839200000000004</v>
      </c>
      <c r="F30548" s="429">
        <v>-5.4724270000000068</v>
      </c>
    </row>
    <row r="30549" spans="1:6" x14ac:dyDescent="0.3">
      <c r="A30549" s="336" t="s">
        <v>729</v>
      </c>
      <c r="B30549" s="2" t="s">
        <v>295</v>
      </c>
      <c r="C30549" s="429">
        <v>5.5141970000000002</v>
      </c>
      <c r="D30549" s="429">
        <v>3.4322400000000002</v>
      </c>
      <c r="E30549" s="429">
        <v>2.0819570000000001</v>
      </c>
      <c r="F30549" s="429">
        <v>-5.4069579999999995</v>
      </c>
    </row>
    <row r="30550" spans="1:6" x14ac:dyDescent="0.3">
      <c r="A30550" s="336" t="s">
        <v>730</v>
      </c>
      <c r="B30550" s="2" t="s">
        <v>295</v>
      </c>
      <c r="C30550" s="429">
        <v>5.5099450000000001</v>
      </c>
      <c r="D30550" s="429">
        <v>3.4335249999999999</v>
      </c>
      <c r="E30550" s="429">
        <v>2.0764200000000002</v>
      </c>
      <c r="F30550" s="429">
        <v>-5.512289999999993</v>
      </c>
    </row>
    <row r="30551" spans="1:6" x14ac:dyDescent="0.3">
      <c r="A30551" s="336" t="s">
        <v>731</v>
      </c>
      <c r="B30551" s="2" t="s">
        <v>295</v>
      </c>
      <c r="C30551" s="429">
        <v>5.5160530000000003</v>
      </c>
      <c r="D30551" s="429">
        <v>3.4425829999999999</v>
      </c>
      <c r="E30551" s="429">
        <v>2.0734700000000004</v>
      </c>
      <c r="F30551" s="429">
        <v>-5.4293499999999995</v>
      </c>
    </row>
    <row r="30552" spans="1:6" x14ac:dyDescent="0.3">
      <c r="A30552" s="336" t="s">
        <v>732</v>
      </c>
      <c r="B30552" s="2" t="s">
        <v>295</v>
      </c>
      <c r="C30552" s="429">
        <v>5.4657299999999998</v>
      </c>
      <c r="D30552" s="429">
        <v>3.3289140000000002</v>
      </c>
      <c r="E30552" s="429">
        <v>2.1368159999999996</v>
      </c>
      <c r="F30552" s="429">
        <v>-5.1372909999999976</v>
      </c>
    </row>
    <row r="30553" spans="1:6" x14ac:dyDescent="0.3">
      <c r="A30553" s="336" t="s">
        <v>733</v>
      </c>
      <c r="B30553" s="2" t="s">
        <v>295</v>
      </c>
      <c r="C30553" s="429">
        <v>5.4656710000000004</v>
      </c>
      <c r="D30553" s="429">
        <v>3.302708</v>
      </c>
      <c r="E30553" s="429">
        <v>2.1629630000000004</v>
      </c>
      <c r="F30553" s="429">
        <v>-4.8420519999999989</v>
      </c>
    </row>
    <row r="30554" spans="1:6" x14ac:dyDescent="0.3">
      <c r="A30554" s="336" t="s">
        <v>734</v>
      </c>
      <c r="B30554" s="2" t="s">
        <v>295</v>
      </c>
      <c r="C30554" s="429">
        <v>5.4786099999999998</v>
      </c>
      <c r="D30554" s="429">
        <v>3.3492790000000001</v>
      </c>
      <c r="E30554" s="429">
        <v>2.1293309999999996</v>
      </c>
      <c r="F30554" s="429">
        <v>-5.2180069999999965</v>
      </c>
    </row>
    <row r="30555" spans="1:6" x14ac:dyDescent="0.3">
      <c r="A30555" s="336" t="s">
        <v>735</v>
      </c>
      <c r="B30555" s="2" t="s">
        <v>295</v>
      </c>
      <c r="C30555" s="429">
        <v>5.4855099999999997</v>
      </c>
      <c r="D30555" s="429">
        <v>3.341879</v>
      </c>
      <c r="E30555" s="429">
        <v>2.1436309999999996</v>
      </c>
      <c r="F30555" s="429">
        <v>-5.0462980000000002</v>
      </c>
    </row>
    <row r="30556" spans="1:6" x14ac:dyDescent="0.3">
      <c r="A30556" s="336" t="s">
        <v>736</v>
      </c>
      <c r="B30556" s="2" t="s">
        <v>295</v>
      </c>
      <c r="C30556" s="429">
        <v>5.4790010000000002</v>
      </c>
      <c r="D30556" s="429">
        <v>3.3664719999999999</v>
      </c>
      <c r="E30556" s="429">
        <v>2.1125290000000003</v>
      </c>
      <c r="F30556" s="429">
        <v>-5.4227230000000048</v>
      </c>
    </row>
    <row r="30557" spans="1:6" x14ac:dyDescent="0.3">
      <c r="A30557" s="336" t="s">
        <v>737</v>
      </c>
      <c r="B30557" s="2" t="s">
        <v>295</v>
      </c>
      <c r="C30557" s="429">
        <v>5.4916159999999996</v>
      </c>
      <c r="D30557" s="429">
        <v>3.365011</v>
      </c>
      <c r="E30557" s="429">
        <v>2.1266049999999996</v>
      </c>
      <c r="F30557" s="429">
        <v>-5.2061240000000026</v>
      </c>
    </row>
    <row r="30558" spans="1:6" x14ac:dyDescent="0.3">
      <c r="A30558" s="336" t="s">
        <v>738</v>
      </c>
      <c r="B30558" s="2" t="s">
        <v>295</v>
      </c>
      <c r="C30558" s="429">
        <v>5.4774669999999999</v>
      </c>
      <c r="D30558" s="429">
        <v>3.3141479999999999</v>
      </c>
      <c r="E30558" s="429">
        <v>2.163319</v>
      </c>
      <c r="F30558" s="429">
        <v>-4.8491199999999921</v>
      </c>
    </row>
    <row r="30559" spans="1:6" x14ac:dyDescent="0.3">
      <c r="A30559" s="336" t="s">
        <v>739</v>
      </c>
      <c r="B30559" s="2" t="s">
        <v>295</v>
      </c>
      <c r="C30559" s="429">
        <v>5.4807959999999998</v>
      </c>
      <c r="D30559" s="429">
        <v>3.2840259999999999</v>
      </c>
      <c r="E30559" s="429">
        <v>2.1967699999999999</v>
      </c>
      <c r="F30559" s="429">
        <v>-4.4835900000000031</v>
      </c>
    </row>
    <row r="30560" spans="1:6" x14ac:dyDescent="0.3">
      <c r="A30560" s="336" t="s">
        <v>740</v>
      </c>
      <c r="B30560" s="2" t="s">
        <v>295</v>
      </c>
      <c r="C30560" s="429">
        <v>5.4919000000000002</v>
      </c>
      <c r="D30560" s="429">
        <v>3.3248060000000002</v>
      </c>
      <c r="E30560" s="429">
        <v>2.1670940000000001</v>
      </c>
      <c r="F30560" s="429">
        <v>-4.7850439999999992</v>
      </c>
    </row>
    <row r="30561" spans="1:6" x14ac:dyDescent="0.3">
      <c r="A30561" s="336" t="s">
        <v>741</v>
      </c>
      <c r="B30561" s="2" t="s">
        <v>295</v>
      </c>
      <c r="C30561" s="429">
        <v>5.5043949999999997</v>
      </c>
      <c r="D30561" s="429">
        <v>3.3750710000000002</v>
      </c>
      <c r="E30561" s="429">
        <v>2.1293239999999996</v>
      </c>
      <c r="F30561" s="429">
        <v>-5.0788150000000023</v>
      </c>
    </row>
    <row r="30562" spans="1:6" x14ac:dyDescent="0.3">
      <c r="A30562" s="336" t="s">
        <v>742</v>
      </c>
      <c r="B30562" s="2" t="s">
        <v>295</v>
      </c>
      <c r="C30562" s="429">
        <v>5.5007469999999996</v>
      </c>
      <c r="D30562" s="429">
        <v>3.3499460000000001</v>
      </c>
      <c r="E30562" s="429">
        <v>2.1508009999999995</v>
      </c>
      <c r="F30562" s="429">
        <v>-4.9013119999999972</v>
      </c>
    </row>
    <row r="30563" spans="1:6" x14ac:dyDescent="0.3">
      <c r="A30563" s="336" t="s">
        <v>743</v>
      </c>
      <c r="B30563" s="2" t="s">
        <v>295</v>
      </c>
      <c r="C30563" s="429">
        <v>5.5104280000000001</v>
      </c>
      <c r="D30563" s="429">
        <v>3.3717739999999998</v>
      </c>
      <c r="E30563" s="429">
        <v>2.1386540000000003</v>
      </c>
      <c r="F30563" s="429">
        <v>-4.9398009999999921</v>
      </c>
    </row>
    <row r="30564" spans="1:6" x14ac:dyDescent="0.3">
      <c r="A30564" s="336" t="s">
        <v>744</v>
      </c>
      <c r="B30564" s="2" t="s">
        <v>295</v>
      </c>
      <c r="C30564" s="429">
        <v>5.4922129999999996</v>
      </c>
      <c r="D30564" s="429">
        <v>3.278683</v>
      </c>
      <c r="E30564" s="429">
        <v>2.2135299999999996</v>
      </c>
      <c r="F30564" s="429">
        <v>-4.3002940000000009</v>
      </c>
    </row>
    <row r="30565" spans="1:6" x14ac:dyDescent="0.3">
      <c r="A30565" s="336" t="s">
        <v>745</v>
      </c>
      <c r="B30565" s="2" t="s">
        <v>295</v>
      </c>
      <c r="C30565" s="429">
        <v>5.3991059999999997</v>
      </c>
      <c r="D30565" s="429">
        <v>3.3200059999999998</v>
      </c>
      <c r="E30565" s="429">
        <v>2.0790999999999999</v>
      </c>
      <c r="F30565" s="429">
        <v>-6.130512999999997</v>
      </c>
    </row>
    <row r="30566" spans="1:6" x14ac:dyDescent="0.3">
      <c r="A30566" s="336" t="s">
        <v>746</v>
      </c>
      <c r="B30566" s="2" t="s">
        <v>295</v>
      </c>
      <c r="C30566" s="429">
        <v>5.3876780000000002</v>
      </c>
      <c r="D30566" s="429">
        <v>3.3281679999999998</v>
      </c>
      <c r="E30566" s="429">
        <v>2.0595100000000004</v>
      </c>
      <c r="F30566" s="429">
        <v>-6.1117019999999975</v>
      </c>
    </row>
    <row r="30567" spans="1:6" x14ac:dyDescent="0.3">
      <c r="A30567" s="336" t="s">
        <v>747</v>
      </c>
      <c r="B30567" s="2" t="s">
        <v>295</v>
      </c>
      <c r="C30567" s="429">
        <v>5.421163</v>
      </c>
      <c r="D30567" s="429">
        <v>3.3566220000000002</v>
      </c>
      <c r="E30567" s="429">
        <v>2.0645409999999997</v>
      </c>
      <c r="F30567" s="429">
        <v>-6.0663139999999949</v>
      </c>
    </row>
    <row r="30568" spans="1:6" x14ac:dyDescent="0.3">
      <c r="A30568" s="336" t="s">
        <v>748</v>
      </c>
      <c r="B30568" s="2" t="s">
        <v>295</v>
      </c>
      <c r="C30568" s="429">
        <v>5.4143280000000003</v>
      </c>
      <c r="D30568" s="429">
        <v>3.3495520000000001</v>
      </c>
      <c r="E30568" s="429">
        <v>2.0647760000000002</v>
      </c>
      <c r="F30568" s="429">
        <v>-5.9494809999999987</v>
      </c>
    </row>
    <row r="30569" spans="1:6" x14ac:dyDescent="0.3">
      <c r="A30569" s="336" t="s">
        <v>749</v>
      </c>
      <c r="B30569" s="2" t="s">
        <v>295</v>
      </c>
      <c r="C30569" s="429">
        <v>5.4483220000000001</v>
      </c>
      <c r="D30569" s="429">
        <v>3.3592710000000001</v>
      </c>
      <c r="E30569" s="429">
        <v>2.089051</v>
      </c>
      <c r="F30569" s="429">
        <v>-5.7257779999999983</v>
      </c>
    </row>
    <row r="30570" spans="1:6" x14ac:dyDescent="0.3">
      <c r="A30570" s="336" t="s">
        <v>750</v>
      </c>
      <c r="B30570" s="2" t="s">
        <v>295</v>
      </c>
      <c r="C30570" s="429">
        <v>5.3614730000000002</v>
      </c>
      <c r="D30570" s="429">
        <v>3.3286910000000001</v>
      </c>
      <c r="E30570" s="429">
        <v>2.0327820000000001</v>
      </c>
      <c r="F30570" s="429">
        <v>-5.8530249999999988</v>
      </c>
    </row>
    <row r="30571" spans="1:6" x14ac:dyDescent="0.3">
      <c r="A30571" s="336" t="s">
        <v>751</v>
      </c>
      <c r="B30571" s="2" t="s">
        <v>295</v>
      </c>
      <c r="C30571" s="429">
        <v>5.3669469999999997</v>
      </c>
      <c r="D30571" s="429">
        <v>3.329949</v>
      </c>
      <c r="E30571" s="429">
        <v>2.0369979999999996</v>
      </c>
      <c r="F30571" s="429">
        <v>-6.0076429999999981</v>
      </c>
    </row>
    <row r="30572" spans="1:6" x14ac:dyDescent="0.3">
      <c r="A30572" s="336" t="s">
        <v>752</v>
      </c>
      <c r="B30572" s="2" t="s">
        <v>295</v>
      </c>
      <c r="C30572" s="429">
        <v>5.3901719999999997</v>
      </c>
      <c r="D30572" s="429">
        <v>3.330695</v>
      </c>
      <c r="E30572" s="429">
        <v>2.0594769999999998</v>
      </c>
      <c r="F30572" s="429">
        <v>-5.7547899999999927</v>
      </c>
    </row>
    <row r="30573" spans="1:6" x14ac:dyDescent="0.3">
      <c r="A30573" s="336" t="s">
        <v>753</v>
      </c>
      <c r="B30573" s="2" t="s">
        <v>295</v>
      </c>
      <c r="C30573" s="429">
        <v>5.389354</v>
      </c>
      <c r="D30573" s="429">
        <v>3.3252700000000002</v>
      </c>
      <c r="E30573" s="429">
        <v>2.0640839999999998</v>
      </c>
      <c r="F30573" s="429">
        <v>-5.6503199999999971</v>
      </c>
    </row>
    <row r="30574" spans="1:6" x14ac:dyDescent="0.3">
      <c r="A30574" s="336" t="s">
        <v>754</v>
      </c>
      <c r="B30574" s="2" t="s">
        <v>295</v>
      </c>
      <c r="C30574" s="429">
        <v>5.4228209999999999</v>
      </c>
      <c r="D30574" s="429">
        <v>3.3371949999999999</v>
      </c>
      <c r="E30574" s="429">
        <v>2.085626</v>
      </c>
      <c r="F30574" s="429">
        <v>-5.619562000000009</v>
      </c>
    </row>
    <row r="30575" spans="1:6" x14ac:dyDescent="0.3">
      <c r="A30575" s="336" t="s">
        <v>755</v>
      </c>
      <c r="B30575" s="2" t="s">
        <v>295</v>
      </c>
      <c r="C30575" s="429">
        <v>5.4509730000000003</v>
      </c>
      <c r="D30575" s="429">
        <v>3.3528190000000002</v>
      </c>
      <c r="E30575" s="429">
        <v>2.0981540000000001</v>
      </c>
      <c r="F30575" s="429">
        <v>-5.6274219999999993</v>
      </c>
    </row>
    <row r="30576" spans="1:6" x14ac:dyDescent="0.3">
      <c r="A30576" s="336" t="s">
        <v>756</v>
      </c>
      <c r="B30576" s="2" t="s">
        <v>295</v>
      </c>
      <c r="C30576" s="429">
        <v>5.3849429999999998</v>
      </c>
      <c r="D30576" s="429">
        <v>3.3263989999999999</v>
      </c>
      <c r="E30576" s="429">
        <v>2.0585439999999999</v>
      </c>
      <c r="F30576" s="429">
        <v>-5.6775179999999992</v>
      </c>
    </row>
    <row r="30577" spans="1:6" x14ac:dyDescent="0.3">
      <c r="A30577" s="336" t="s">
        <v>757</v>
      </c>
      <c r="B30577" s="2" t="s">
        <v>295</v>
      </c>
      <c r="C30577" s="429">
        <v>5.3668370000000003</v>
      </c>
      <c r="D30577" s="429">
        <v>3.332999</v>
      </c>
      <c r="E30577" s="429">
        <v>2.0338380000000003</v>
      </c>
      <c r="F30577" s="429">
        <v>-5.7074229999999986</v>
      </c>
    </row>
    <row r="30578" spans="1:6" x14ac:dyDescent="0.3">
      <c r="A30578" s="336" t="s">
        <v>758</v>
      </c>
      <c r="B30578" s="2" t="s">
        <v>295</v>
      </c>
      <c r="C30578" s="429">
        <v>5.4379479999999996</v>
      </c>
      <c r="D30578" s="429">
        <v>3.3250510000000002</v>
      </c>
      <c r="E30578" s="429">
        <v>2.1128969999999994</v>
      </c>
      <c r="F30578" s="429">
        <v>-5.3466489999999958</v>
      </c>
    </row>
    <row r="30579" spans="1:6" x14ac:dyDescent="0.3">
      <c r="A30579" s="336" t="s">
        <v>759</v>
      </c>
      <c r="B30579" s="2" t="s">
        <v>295</v>
      </c>
      <c r="C30579" s="429">
        <v>5.4237229999999998</v>
      </c>
      <c r="D30579" s="429">
        <v>3.3132649999999999</v>
      </c>
      <c r="E30579" s="429">
        <v>2.1104579999999999</v>
      </c>
      <c r="F30579" s="429">
        <v>-5.2398629999999962</v>
      </c>
    </row>
    <row r="30580" spans="1:6" x14ac:dyDescent="0.3">
      <c r="A30580" s="336" t="s">
        <v>760</v>
      </c>
      <c r="B30580" s="2" t="s">
        <v>295</v>
      </c>
      <c r="C30580" s="429">
        <v>5.4509610000000004</v>
      </c>
      <c r="D30580" s="429">
        <v>3.311944</v>
      </c>
      <c r="E30580" s="429">
        <v>2.1390170000000004</v>
      </c>
      <c r="F30580" s="429">
        <v>-5.0750640000000047</v>
      </c>
    </row>
    <row r="30581" spans="1:6" x14ac:dyDescent="0.3">
      <c r="A30581" s="336" t="s">
        <v>761</v>
      </c>
      <c r="B30581" s="2" t="s">
        <v>295</v>
      </c>
      <c r="C30581" s="429">
        <v>5.4449620000000003</v>
      </c>
      <c r="D30581" s="429">
        <v>3.3020809999999998</v>
      </c>
      <c r="E30581" s="429">
        <v>2.1428810000000005</v>
      </c>
      <c r="F30581" s="429">
        <v>-4.9476079999999989</v>
      </c>
    </row>
    <row r="30582" spans="1:6" x14ac:dyDescent="0.3">
      <c r="A30582" s="336" t="s">
        <v>762</v>
      </c>
      <c r="B30582" s="2" t="s">
        <v>295</v>
      </c>
      <c r="C30582" s="429">
        <v>5.4146960000000002</v>
      </c>
      <c r="D30582" s="429">
        <v>3.314476</v>
      </c>
      <c r="E30582" s="429">
        <v>2.1002200000000002</v>
      </c>
      <c r="F30582" s="429">
        <v>-5.1763479999999937</v>
      </c>
    </row>
    <row r="30583" spans="1:6" x14ac:dyDescent="0.3">
      <c r="A30583" s="336" t="s">
        <v>763</v>
      </c>
      <c r="B30583" s="2" t="s">
        <v>295</v>
      </c>
      <c r="C30583" s="429">
        <v>5.3914900000000001</v>
      </c>
      <c r="D30583" s="429">
        <v>3.3256570000000001</v>
      </c>
      <c r="E30583" s="429">
        <v>2.065833</v>
      </c>
      <c r="F30583" s="429">
        <v>-5.3116519999999987</v>
      </c>
    </row>
    <row r="30584" spans="1:6" x14ac:dyDescent="0.3">
      <c r="A30584" s="336" t="s">
        <v>764</v>
      </c>
      <c r="B30584" s="2" t="s">
        <v>295</v>
      </c>
      <c r="C30584" s="429">
        <v>5.5169839999999999</v>
      </c>
      <c r="D30584" s="429">
        <v>3.4033340000000001</v>
      </c>
      <c r="E30584" s="429">
        <v>2.1136499999999998</v>
      </c>
      <c r="F30584" s="429">
        <v>-5.0691319999999997</v>
      </c>
    </row>
    <row r="30585" spans="1:6" x14ac:dyDescent="0.3">
      <c r="A30585" s="336" t="s">
        <v>765</v>
      </c>
      <c r="B30585" s="2" t="s">
        <v>295</v>
      </c>
      <c r="C30585" s="429">
        <v>5.5216960000000004</v>
      </c>
      <c r="D30585" s="429">
        <v>3.428385</v>
      </c>
      <c r="E30585" s="429">
        <v>2.0933110000000004</v>
      </c>
      <c r="F30585" s="429">
        <v>-5.1347709999999935</v>
      </c>
    </row>
    <row r="30586" spans="1:6" x14ac:dyDescent="0.3">
      <c r="A30586" s="336" t="s">
        <v>766</v>
      </c>
      <c r="B30586" s="2" t="s">
        <v>295</v>
      </c>
      <c r="C30586" s="429">
        <v>5.518205</v>
      </c>
      <c r="D30586" s="429">
        <v>3.3727550000000002</v>
      </c>
      <c r="E30586" s="429">
        <v>2.1454499999999999</v>
      </c>
      <c r="F30586" s="429">
        <v>-4.7843720000000047</v>
      </c>
    </row>
    <row r="30587" spans="1:6" x14ac:dyDescent="0.3">
      <c r="A30587" s="336" t="s">
        <v>767</v>
      </c>
      <c r="B30587" s="2" t="s">
        <v>295</v>
      </c>
      <c r="C30587" s="429">
        <v>5.5131800000000002</v>
      </c>
      <c r="D30587" s="429">
        <v>3.3394379999999999</v>
      </c>
      <c r="E30587" s="429">
        <v>2.1737420000000003</v>
      </c>
      <c r="F30587" s="429">
        <v>-4.609607000000004</v>
      </c>
    </row>
    <row r="30588" spans="1:6" x14ac:dyDescent="0.3">
      <c r="A30588" s="336" t="s">
        <v>768</v>
      </c>
      <c r="B30588" s="2" t="s">
        <v>295</v>
      </c>
      <c r="C30588" s="429">
        <v>5.5087080000000004</v>
      </c>
      <c r="D30588" s="429">
        <v>3.3088880000000001</v>
      </c>
      <c r="E30588" s="429">
        <v>2.1998200000000003</v>
      </c>
      <c r="F30588" s="429">
        <v>-4.4232099999999903</v>
      </c>
    </row>
    <row r="30589" spans="1:6" x14ac:dyDescent="0.3">
      <c r="A30589" s="336" t="s">
        <v>769</v>
      </c>
      <c r="B30589" s="2" t="s">
        <v>295</v>
      </c>
      <c r="C30589" s="429">
        <v>5.4436410000000004</v>
      </c>
      <c r="D30589" s="429">
        <v>3.3011270000000001</v>
      </c>
      <c r="E30589" s="429">
        <v>2.1425140000000003</v>
      </c>
      <c r="F30589" s="429">
        <v>-4.8019880000000086</v>
      </c>
    </row>
    <row r="30590" spans="1:6" x14ac:dyDescent="0.3">
      <c r="A30590" s="336" t="s">
        <v>770</v>
      </c>
      <c r="B30590" s="2" t="s">
        <v>295</v>
      </c>
      <c r="C30590" s="429">
        <v>5.412185</v>
      </c>
      <c r="D30590" s="429">
        <v>3.3190750000000002</v>
      </c>
      <c r="E30590" s="429">
        <v>2.0931099999999998</v>
      </c>
      <c r="F30590" s="429">
        <v>-5.0081889999999945</v>
      </c>
    </row>
    <row r="30591" spans="1:6" x14ac:dyDescent="0.3">
      <c r="A30591" s="336" t="s">
        <v>771</v>
      </c>
      <c r="B30591" s="2" t="s">
        <v>295</v>
      </c>
      <c r="C30591" s="429">
        <v>5.4283479999999997</v>
      </c>
      <c r="D30591" s="429">
        <v>3.312443</v>
      </c>
      <c r="E30591" s="429">
        <v>2.1159049999999997</v>
      </c>
      <c r="F30591" s="429">
        <v>-4.8081090000000017</v>
      </c>
    </row>
    <row r="30592" spans="1:6" x14ac:dyDescent="0.3">
      <c r="A30592" s="336" t="s">
        <v>772</v>
      </c>
      <c r="B30592" s="2" t="s">
        <v>295</v>
      </c>
      <c r="C30592" s="429">
        <v>5.4506370000000004</v>
      </c>
      <c r="D30592" s="429">
        <v>3.2988369999999998</v>
      </c>
      <c r="E30592" s="429">
        <v>2.1518000000000006</v>
      </c>
      <c r="F30592" s="429">
        <v>-4.636410000000005</v>
      </c>
    </row>
    <row r="30593" spans="1:6" x14ac:dyDescent="0.3">
      <c r="A30593" s="336" t="s">
        <v>773</v>
      </c>
      <c r="B30593" s="2" t="s">
        <v>295</v>
      </c>
      <c r="C30593" s="429">
        <v>5.3897760000000003</v>
      </c>
      <c r="D30593" s="429">
        <v>3.3319709999999998</v>
      </c>
      <c r="E30593" s="429">
        <v>2.0578050000000006</v>
      </c>
      <c r="F30593" s="429">
        <v>-5.1525400000000019</v>
      </c>
    </row>
    <row r="30594" spans="1:6" x14ac:dyDescent="0.3">
      <c r="A30594" s="336" t="s">
        <v>774</v>
      </c>
      <c r="B30594" s="2" t="s">
        <v>295</v>
      </c>
      <c r="C30594" s="429">
        <v>5.3927160000000001</v>
      </c>
      <c r="D30594" s="429">
        <v>3.3374130000000002</v>
      </c>
      <c r="E30594" s="429">
        <v>2.0553029999999999</v>
      </c>
      <c r="F30594" s="429">
        <v>-4.8992789999999999</v>
      </c>
    </row>
    <row r="30595" spans="1:6" x14ac:dyDescent="0.3">
      <c r="A30595" s="336" t="s">
        <v>775</v>
      </c>
      <c r="B30595" s="2" t="s">
        <v>295</v>
      </c>
      <c r="C30595" s="429">
        <v>5.4401859999999997</v>
      </c>
      <c r="D30595" s="429">
        <v>3.310098</v>
      </c>
      <c r="E30595" s="429">
        <v>2.1300879999999998</v>
      </c>
      <c r="F30595" s="429">
        <v>-4.5648209999999985</v>
      </c>
    </row>
    <row r="30596" spans="1:6" x14ac:dyDescent="0.3">
      <c r="A30596" s="336" t="s">
        <v>776</v>
      </c>
      <c r="B30596" s="2" t="s">
        <v>295</v>
      </c>
      <c r="C30596" s="429">
        <v>5.4338480000000002</v>
      </c>
      <c r="D30596" s="429">
        <v>3.316967</v>
      </c>
      <c r="E30596" s="429">
        <v>2.1168810000000002</v>
      </c>
      <c r="F30596" s="429">
        <v>-4.5361839999999951</v>
      </c>
    </row>
    <row r="30597" spans="1:6" x14ac:dyDescent="0.3">
      <c r="A30597" s="336" t="s">
        <v>777</v>
      </c>
      <c r="B30597" s="2" t="s">
        <v>295</v>
      </c>
      <c r="C30597" s="429">
        <v>5.4388769999999997</v>
      </c>
      <c r="D30597" s="429">
        <v>3.3230270000000002</v>
      </c>
      <c r="E30597" s="429">
        <v>2.1158499999999996</v>
      </c>
      <c r="F30597" s="429">
        <v>-4.3041820000000044</v>
      </c>
    </row>
    <row r="30598" spans="1:6" x14ac:dyDescent="0.3">
      <c r="A30598" s="336" t="s">
        <v>778</v>
      </c>
      <c r="B30598" s="2" t="s">
        <v>295</v>
      </c>
      <c r="C30598" s="429">
        <v>5.4115599999999997</v>
      </c>
      <c r="D30598" s="429">
        <v>3.3352740000000001</v>
      </c>
      <c r="E30598" s="429">
        <v>2.0762859999999996</v>
      </c>
      <c r="F30598" s="429">
        <v>-4.5066150000000107</v>
      </c>
    </row>
    <row r="30599" spans="1:6" x14ac:dyDescent="0.3">
      <c r="A30599" s="336" t="s">
        <v>779</v>
      </c>
      <c r="B30599" s="2" t="s">
        <v>295</v>
      </c>
      <c r="C30599" s="429">
        <v>5.4852809999999996</v>
      </c>
      <c r="D30599" s="429">
        <v>3.2851520000000001</v>
      </c>
      <c r="E30599" s="429">
        <v>2.2001289999999996</v>
      </c>
      <c r="F30599" s="429">
        <v>-4.3554340000000025</v>
      </c>
    </row>
    <row r="30600" spans="1:6" x14ac:dyDescent="0.3">
      <c r="A30600" s="336" t="s">
        <v>780</v>
      </c>
      <c r="B30600" s="2" t="s">
        <v>295</v>
      </c>
      <c r="C30600" s="429">
        <v>5.4653689999999999</v>
      </c>
      <c r="D30600" s="429">
        <v>3.295328</v>
      </c>
      <c r="E30600" s="429">
        <v>2.1700409999999999</v>
      </c>
      <c r="F30600" s="429">
        <v>-4.3094890000000063</v>
      </c>
    </row>
    <row r="30601" spans="1:6" x14ac:dyDescent="0.3">
      <c r="A30601" s="336" t="s">
        <v>781</v>
      </c>
      <c r="B30601" s="2" t="s">
        <v>295</v>
      </c>
      <c r="C30601" s="429">
        <v>5.503336</v>
      </c>
      <c r="D30601" s="429">
        <v>3.2776260000000002</v>
      </c>
      <c r="E30601" s="429">
        <v>2.2257099999999999</v>
      </c>
      <c r="F30601" s="429">
        <v>-3.9747540000000043</v>
      </c>
    </row>
    <row r="30602" spans="1:6" x14ac:dyDescent="0.3">
      <c r="A30602" s="336" t="s">
        <v>782</v>
      </c>
      <c r="B30602" s="2" t="s">
        <v>295</v>
      </c>
      <c r="C30602" s="429">
        <v>5.4758329999999997</v>
      </c>
      <c r="D30602" s="429">
        <v>3.309447</v>
      </c>
      <c r="E30602" s="429">
        <v>2.1663859999999997</v>
      </c>
      <c r="F30602" s="429">
        <v>-3.8293010000000045</v>
      </c>
    </row>
    <row r="30603" spans="1:6" x14ac:dyDescent="0.3">
      <c r="A30603" s="336" t="s">
        <v>783</v>
      </c>
      <c r="B30603" s="2" t="s">
        <v>295</v>
      </c>
      <c r="C30603" s="429">
        <v>5.4257949999999999</v>
      </c>
      <c r="D30603" s="429">
        <v>3.3315239999999999</v>
      </c>
      <c r="E30603" s="429">
        <v>2.094271</v>
      </c>
      <c r="F30603" s="429">
        <v>-4.104334999999999</v>
      </c>
    </row>
    <row r="30604" spans="1:6" x14ac:dyDescent="0.3">
      <c r="A30604" s="336" t="s">
        <v>784</v>
      </c>
      <c r="B30604" s="2" t="s">
        <v>295</v>
      </c>
      <c r="C30604" s="429">
        <v>4.8118069999999999</v>
      </c>
      <c r="D30604" s="429">
        <v>3.9619810000000002</v>
      </c>
      <c r="E30604" s="429">
        <v>0.84982599999999975</v>
      </c>
      <c r="F30604" s="429">
        <v>-14.768021000000005</v>
      </c>
    </row>
    <row r="30605" spans="1:6" x14ac:dyDescent="0.3">
      <c r="A30605" s="336" t="s">
        <v>785</v>
      </c>
      <c r="B30605" s="2" t="s">
        <v>295</v>
      </c>
      <c r="C30605" s="429">
        <v>4.6463359999999998</v>
      </c>
      <c r="D30605" s="429">
        <v>4.2226780000000002</v>
      </c>
      <c r="E30605" s="429">
        <v>0.42365799999999965</v>
      </c>
      <c r="F30605" s="429">
        <v>-16.74522</v>
      </c>
    </row>
    <row r="30606" spans="1:6" x14ac:dyDescent="0.3">
      <c r="A30606" s="336" t="s">
        <v>786</v>
      </c>
      <c r="B30606" s="2" t="s">
        <v>293</v>
      </c>
      <c r="C30606" s="429">
        <v>4.8012879999999996</v>
      </c>
      <c r="D30606" s="429">
        <v>3.4316550000000001</v>
      </c>
      <c r="E30606" s="429">
        <v>1.3696329999999994</v>
      </c>
      <c r="F30606" s="429">
        <v>-9.5344669999999958</v>
      </c>
    </row>
    <row r="30607" spans="1:6" x14ac:dyDescent="0.3">
      <c r="A30607" s="336" t="s">
        <v>787</v>
      </c>
      <c r="B30607" s="2" t="s">
        <v>293</v>
      </c>
      <c r="C30607" s="429">
        <v>4.7236729999999998</v>
      </c>
      <c r="D30607" s="429">
        <v>4.0057410000000004</v>
      </c>
      <c r="E30607" s="429">
        <v>0.71793199999999935</v>
      </c>
      <c r="F30607" s="429">
        <v>-15.734737000000003</v>
      </c>
    </row>
    <row r="30608" spans="1:6" x14ac:dyDescent="0.3">
      <c r="A30608" s="336" t="s">
        <v>788</v>
      </c>
      <c r="B30608" s="2" t="s">
        <v>295</v>
      </c>
      <c r="C30608" s="429">
        <v>5.0581620000000003</v>
      </c>
      <c r="D30608" s="429">
        <v>3.3679519999999998</v>
      </c>
      <c r="E30608" s="429">
        <v>1.6902100000000004</v>
      </c>
      <c r="F30608" s="429">
        <v>-6.9851500000000044</v>
      </c>
    </row>
    <row r="30609" spans="1:6" x14ac:dyDescent="0.3">
      <c r="A30609" s="336" t="s">
        <v>789</v>
      </c>
      <c r="B30609" s="2" t="s">
        <v>293</v>
      </c>
      <c r="C30609" s="429">
        <v>4.8741570000000003</v>
      </c>
      <c r="D30609" s="429">
        <v>3.5527760000000002</v>
      </c>
      <c r="E30609" s="429">
        <v>1.3213810000000001</v>
      </c>
      <c r="F30609" s="429">
        <v>-9.8229860000000002</v>
      </c>
    </row>
    <row r="30610" spans="1:6" x14ac:dyDescent="0.3">
      <c r="A30610" s="336" t="s">
        <v>790</v>
      </c>
      <c r="B30610" s="2" t="s">
        <v>293</v>
      </c>
      <c r="C30610" s="429">
        <v>5.1344250000000002</v>
      </c>
      <c r="D30610" s="429">
        <v>3.374234</v>
      </c>
      <c r="E30610" s="429">
        <v>1.7601910000000003</v>
      </c>
      <c r="F30610" s="429">
        <v>-6.379094000000002</v>
      </c>
    </row>
    <row r="30611" spans="1:6" x14ac:dyDescent="0.3">
      <c r="A30611" s="336" t="s">
        <v>791</v>
      </c>
      <c r="B30611" s="2" t="s">
        <v>295</v>
      </c>
      <c r="C30611" s="429">
        <v>4.5479919999999998</v>
      </c>
      <c r="D30611" s="429">
        <v>3.8204609999999999</v>
      </c>
      <c r="E30611" s="429">
        <v>0.72753099999999993</v>
      </c>
      <c r="F30611" s="429">
        <v>-13.585318999999998</v>
      </c>
    </row>
    <row r="30612" spans="1:6" x14ac:dyDescent="0.3">
      <c r="A30612" s="336" t="s">
        <v>792</v>
      </c>
      <c r="B30612" s="2" t="s">
        <v>295</v>
      </c>
      <c r="C30612" s="429">
        <v>5.3489979999999999</v>
      </c>
      <c r="D30612" s="429">
        <v>3.478815</v>
      </c>
      <c r="E30612" s="429">
        <v>1.8701829999999999</v>
      </c>
      <c r="F30612" s="429">
        <v>-5.4685100000000055</v>
      </c>
    </row>
    <row r="30613" spans="1:6" x14ac:dyDescent="0.3">
      <c r="A30613" s="336" t="s">
        <v>793</v>
      </c>
      <c r="B30613" s="2" t="s">
        <v>293</v>
      </c>
      <c r="C30613" s="429">
        <v>2.916671</v>
      </c>
      <c r="D30613" s="429">
        <v>2.205219</v>
      </c>
      <c r="E30613" s="429">
        <v>0.71145199999999997</v>
      </c>
      <c r="F30613" s="429">
        <v>-7.4225629999999985</v>
      </c>
    </row>
    <row r="30614" spans="1:6" x14ac:dyDescent="0.3">
      <c r="A30614" s="336" t="s">
        <v>794</v>
      </c>
      <c r="B30614" s="2" t="s">
        <v>295</v>
      </c>
      <c r="C30614" s="429">
        <v>5.2478480000000003</v>
      </c>
      <c r="D30614" s="429">
        <v>3.33893</v>
      </c>
      <c r="E30614" s="429">
        <v>1.9089180000000003</v>
      </c>
      <c r="F30614" s="429">
        <v>-6.5002519999999997</v>
      </c>
    </row>
    <row r="30615" spans="1:6" x14ac:dyDescent="0.3">
      <c r="A30615" s="336" t="s">
        <v>795</v>
      </c>
      <c r="B30615" s="2" t="s">
        <v>295</v>
      </c>
      <c r="C30615" s="429">
        <v>5.2479699999999996</v>
      </c>
      <c r="D30615" s="429">
        <v>3.3464909999999999</v>
      </c>
      <c r="E30615" s="429">
        <v>1.9014789999999997</v>
      </c>
      <c r="F30615" s="429">
        <v>-5.9676530000000021</v>
      </c>
    </row>
    <row r="30616" spans="1:6" x14ac:dyDescent="0.3">
      <c r="A30616" s="336" t="s">
        <v>796</v>
      </c>
      <c r="B30616" s="2" t="s">
        <v>295</v>
      </c>
      <c r="C30616" s="429">
        <v>4.7555019999999999</v>
      </c>
      <c r="D30616" s="429">
        <v>3.7827959999999998</v>
      </c>
      <c r="E30616" s="429">
        <v>0.97270600000000007</v>
      </c>
      <c r="F30616" s="429">
        <v>-16.298834999999997</v>
      </c>
    </row>
    <row r="30617" spans="1:6" x14ac:dyDescent="0.3">
      <c r="A30617" s="336" t="s">
        <v>797</v>
      </c>
      <c r="B30617" s="2" t="s">
        <v>295</v>
      </c>
      <c r="C30617" s="429">
        <v>5.4257660000000003</v>
      </c>
      <c r="D30617" s="429">
        <v>3.266826</v>
      </c>
      <c r="E30617" s="429">
        <v>2.1589400000000003</v>
      </c>
      <c r="F30617" s="429">
        <v>-3.7250189999999961</v>
      </c>
    </row>
    <row r="30618" spans="1:6" x14ac:dyDescent="0.3">
      <c r="A30618" s="336" t="s">
        <v>798</v>
      </c>
      <c r="B30618" s="2" t="s">
        <v>295</v>
      </c>
      <c r="C30618" s="429">
        <v>4.510859</v>
      </c>
      <c r="D30618" s="429">
        <v>3.9432649999999998</v>
      </c>
      <c r="E30618" s="429">
        <v>0.56759400000000015</v>
      </c>
      <c r="F30618" s="429">
        <v>-15.407564000000001</v>
      </c>
    </row>
    <row r="30619" spans="1:6" x14ac:dyDescent="0.3">
      <c r="A30619" s="336" t="s">
        <v>799</v>
      </c>
      <c r="B30619" s="2" t="s">
        <v>295</v>
      </c>
      <c r="C30619" s="429">
        <v>4.8009139999999997</v>
      </c>
      <c r="D30619" s="429">
        <v>3.4362249999999999</v>
      </c>
      <c r="E30619" s="429">
        <v>1.3646889999999998</v>
      </c>
      <c r="F30619" s="429">
        <v>-12.173787000000001</v>
      </c>
    </row>
    <row r="30620" spans="1:6" x14ac:dyDescent="0.3">
      <c r="A30620" s="336" t="s">
        <v>800</v>
      </c>
      <c r="B30620" s="2" t="s">
        <v>294</v>
      </c>
      <c r="C30620" s="429">
        <v>3.6447210000000001</v>
      </c>
      <c r="D30620" s="429">
        <v>2.8029389999999998</v>
      </c>
      <c r="E30620" s="429">
        <v>0.84178200000000025</v>
      </c>
      <c r="F30620" s="429">
        <v>-13.578336</v>
      </c>
    </row>
    <row r="30621" spans="1:6" x14ac:dyDescent="0.3">
      <c r="A30621" s="336" t="s">
        <v>801</v>
      </c>
      <c r="B30621" s="2" t="s">
        <v>295</v>
      </c>
      <c r="C30621" s="429">
        <v>4.9102860000000002</v>
      </c>
      <c r="D30621" s="429">
        <v>3.2452899999999998</v>
      </c>
      <c r="E30621" s="429">
        <v>1.6649960000000004</v>
      </c>
      <c r="F30621" s="429">
        <v>-7.9039630000000045</v>
      </c>
    </row>
    <row r="30622" spans="1:6" x14ac:dyDescent="0.3">
      <c r="A30622" s="336" t="s">
        <v>802</v>
      </c>
      <c r="B30622" s="2" t="s">
        <v>294</v>
      </c>
      <c r="C30622" s="429">
        <v>3.4762230000000001</v>
      </c>
      <c r="D30622" s="429">
        <v>2.651789</v>
      </c>
      <c r="E30622" s="429">
        <v>0.82443400000000011</v>
      </c>
      <c r="F30622" s="429">
        <v>-10.241446000000003</v>
      </c>
    </row>
    <row r="30623" spans="1:6" x14ac:dyDescent="0.3">
      <c r="A30623" s="336" t="s">
        <v>803</v>
      </c>
      <c r="B30623" s="2" t="s">
        <v>294</v>
      </c>
      <c r="C30623" s="429">
        <v>3.8489260000000001</v>
      </c>
      <c r="D30623" s="429">
        <v>2.758394</v>
      </c>
      <c r="E30623" s="429">
        <v>1.0905320000000001</v>
      </c>
      <c r="F30623" s="429">
        <v>-8.6612559999999981</v>
      </c>
    </row>
    <row r="30624" spans="1:6" x14ac:dyDescent="0.3">
      <c r="A30624" s="336" t="s">
        <v>804</v>
      </c>
      <c r="B30624" s="2" t="s">
        <v>295</v>
      </c>
      <c r="C30624" s="429">
        <v>4.699058</v>
      </c>
      <c r="D30624" s="429">
        <v>3.994097</v>
      </c>
      <c r="E30624" s="429">
        <v>0.70496099999999995</v>
      </c>
      <c r="F30624" s="429">
        <v>-14.090356</v>
      </c>
    </row>
    <row r="30625" spans="1:6" x14ac:dyDescent="0.3">
      <c r="A30625" s="336" t="s">
        <v>805</v>
      </c>
      <c r="B30625" s="2" t="s">
        <v>293</v>
      </c>
      <c r="C30625" s="429">
        <v>4.6280640000000002</v>
      </c>
      <c r="D30625" s="429">
        <v>3.8582040000000002</v>
      </c>
      <c r="E30625" s="429">
        <v>0.76985999999999999</v>
      </c>
      <c r="F30625" s="429">
        <v>-13.350473000000004</v>
      </c>
    </row>
    <row r="30626" spans="1:6" x14ac:dyDescent="0.3">
      <c r="A30626" s="336" t="s">
        <v>806</v>
      </c>
      <c r="B30626" s="2" t="s">
        <v>293</v>
      </c>
      <c r="C30626" s="429">
        <v>4.6079559999999997</v>
      </c>
      <c r="D30626" s="429">
        <v>3.8276560000000002</v>
      </c>
      <c r="E30626" s="429">
        <v>0.78029999999999955</v>
      </c>
      <c r="F30626" s="429">
        <v>-12.782672000000002</v>
      </c>
    </row>
    <row r="30627" spans="1:6" x14ac:dyDescent="0.3">
      <c r="A30627" s="336" t="s">
        <v>807</v>
      </c>
      <c r="B30627" s="2" t="s">
        <v>293</v>
      </c>
      <c r="C30627" s="429">
        <v>4.5850179999999998</v>
      </c>
      <c r="D30627" s="429">
        <v>3.8269700000000002</v>
      </c>
      <c r="E30627" s="429">
        <v>0.75804799999999961</v>
      </c>
      <c r="F30627" s="429">
        <v>-12.820363999999994</v>
      </c>
    </row>
    <row r="30628" spans="1:6" x14ac:dyDescent="0.3">
      <c r="A30628" s="336" t="s">
        <v>808</v>
      </c>
      <c r="B30628" s="2" t="s">
        <v>293</v>
      </c>
      <c r="C30628" s="429">
        <v>4.6183870000000002</v>
      </c>
      <c r="D30628" s="429">
        <v>3.8327710000000002</v>
      </c>
      <c r="E30628" s="429">
        <v>0.78561600000000009</v>
      </c>
      <c r="F30628" s="429">
        <v>-12.673278</v>
      </c>
    </row>
    <row r="30629" spans="1:6" x14ac:dyDescent="0.3">
      <c r="A30629" s="336" t="s">
        <v>809</v>
      </c>
      <c r="B30629" s="2" t="s">
        <v>293</v>
      </c>
      <c r="C30629" s="429">
        <v>4.6458360000000001</v>
      </c>
      <c r="D30629" s="429">
        <v>3.8159200000000002</v>
      </c>
      <c r="E30629" s="429">
        <v>0.82991599999999988</v>
      </c>
      <c r="F30629" s="429">
        <v>-12.214767000000002</v>
      </c>
    </row>
    <row r="30630" spans="1:6" x14ac:dyDescent="0.3">
      <c r="A30630" s="336" t="s">
        <v>810</v>
      </c>
      <c r="B30630" s="2" t="s">
        <v>293</v>
      </c>
      <c r="C30630" s="429">
        <v>4.6410049999999998</v>
      </c>
      <c r="D30630" s="429">
        <v>3.817663</v>
      </c>
      <c r="E30630" s="429">
        <v>0.8233419999999998</v>
      </c>
      <c r="F30630" s="429">
        <v>-12.094925</v>
      </c>
    </row>
    <row r="30631" spans="1:6" x14ac:dyDescent="0.3">
      <c r="A30631" s="336" t="s">
        <v>811</v>
      </c>
      <c r="B30631" s="2" t="s">
        <v>293</v>
      </c>
      <c r="C30631" s="429">
        <v>4.6345239999999999</v>
      </c>
      <c r="D30631" s="429">
        <v>3.8304469999999999</v>
      </c>
      <c r="E30631" s="429">
        <v>0.80407699999999993</v>
      </c>
      <c r="F30631" s="429">
        <v>-12.691369000000009</v>
      </c>
    </row>
    <row r="30632" spans="1:6" x14ac:dyDescent="0.3">
      <c r="A30632" s="336" t="s">
        <v>812</v>
      </c>
      <c r="B30632" s="2" t="s">
        <v>293</v>
      </c>
      <c r="C30632" s="429">
        <v>4.5632529999999996</v>
      </c>
      <c r="D30632" s="429">
        <v>3.8547750000000001</v>
      </c>
      <c r="E30632" s="429">
        <v>0.7084779999999995</v>
      </c>
      <c r="F30632" s="429">
        <v>-12.67925</v>
      </c>
    </row>
    <row r="30633" spans="1:6" x14ac:dyDescent="0.3">
      <c r="A30633" s="336" t="s">
        <v>813</v>
      </c>
      <c r="B30633" s="2" t="s">
        <v>293</v>
      </c>
      <c r="C30633" s="429">
        <v>4.6349260000000001</v>
      </c>
      <c r="D30633" s="429">
        <v>3.8358880000000002</v>
      </c>
      <c r="E30633" s="429">
        <v>0.79903799999999991</v>
      </c>
      <c r="F30633" s="429">
        <v>-12.70044</v>
      </c>
    </row>
    <row r="30634" spans="1:6" x14ac:dyDescent="0.3">
      <c r="A30634" s="336" t="s">
        <v>814</v>
      </c>
      <c r="B30634" s="2" t="s">
        <v>293</v>
      </c>
      <c r="C30634" s="429">
        <v>4.6188459999999996</v>
      </c>
      <c r="D30634" s="429">
        <v>3.8510089999999999</v>
      </c>
      <c r="E30634" s="429">
        <v>0.76783699999999966</v>
      </c>
      <c r="F30634" s="429">
        <v>-13.388613000000003</v>
      </c>
    </row>
    <row r="30635" spans="1:6" x14ac:dyDescent="0.3">
      <c r="A30635" s="336" t="s">
        <v>815</v>
      </c>
      <c r="B30635" s="2" t="s">
        <v>293</v>
      </c>
      <c r="C30635" s="429">
        <v>4.6242330000000003</v>
      </c>
      <c r="D30635" s="429">
        <v>3.8554789999999999</v>
      </c>
      <c r="E30635" s="429">
        <v>0.76875400000000038</v>
      </c>
      <c r="F30635" s="429">
        <v>-14.065094999999996</v>
      </c>
    </row>
    <row r="30636" spans="1:6" x14ac:dyDescent="0.3">
      <c r="A30636" s="336" t="s">
        <v>816</v>
      </c>
      <c r="B30636" s="2" t="s">
        <v>293</v>
      </c>
      <c r="C30636" s="429">
        <v>4.6319369999999997</v>
      </c>
      <c r="D30636" s="429">
        <v>3.805469</v>
      </c>
      <c r="E30636" s="429">
        <v>0.82646799999999976</v>
      </c>
      <c r="F30636" s="429">
        <v>-14.937652</v>
      </c>
    </row>
    <row r="30637" spans="1:6" x14ac:dyDescent="0.3">
      <c r="A30637" s="336" t="s">
        <v>817</v>
      </c>
      <c r="B30637" s="2" t="s">
        <v>293</v>
      </c>
      <c r="C30637" s="429">
        <v>4.5922989999999997</v>
      </c>
      <c r="D30637" s="429">
        <v>3.9349349999999998</v>
      </c>
      <c r="E30637" s="429">
        <v>0.65736399999999984</v>
      </c>
      <c r="F30637" s="429">
        <v>-14.864090999999991</v>
      </c>
    </row>
    <row r="30638" spans="1:6" x14ac:dyDescent="0.3">
      <c r="A30638" s="336" t="s">
        <v>818</v>
      </c>
      <c r="B30638" s="2" t="s">
        <v>293</v>
      </c>
      <c r="C30638" s="429">
        <v>4.8254780000000004</v>
      </c>
      <c r="D30638" s="429">
        <v>3.3485209999999999</v>
      </c>
      <c r="E30638" s="429">
        <v>1.4769570000000005</v>
      </c>
      <c r="F30638" s="429">
        <v>-9.4615460000000091</v>
      </c>
    </row>
    <row r="30639" spans="1:6" x14ac:dyDescent="0.3">
      <c r="A30639" s="336" t="s">
        <v>819</v>
      </c>
      <c r="B30639" s="2" t="s">
        <v>293</v>
      </c>
      <c r="C30639" s="429">
        <v>4.7880880000000001</v>
      </c>
      <c r="D30639" s="429">
        <v>3.4475950000000002</v>
      </c>
      <c r="E30639" s="429">
        <v>1.3404929999999999</v>
      </c>
      <c r="F30639" s="429">
        <v>-10.655078999999997</v>
      </c>
    </row>
    <row r="30640" spans="1:6" x14ac:dyDescent="0.3">
      <c r="A30640" s="336" t="s">
        <v>820</v>
      </c>
      <c r="B30640" s="2" t="s">
        <v>293</v>
      </c>
      <c r="C30640" s="429">
        <v>4.837002</v>
      </c>
      <c r="D30640" s="429">
        <v>3.3848590000000001</v>
      </c>
      <c r="E30640" s="429">
        <v>1.452143</v>
      </c>
      <c r="F30640" s="429">
        <v>-9.5386789999999984</v>
      </c>
    </row>
    <row r="30641" spans="1:6" x14ac:dyDescent="0.3">
      <c r="A30641" s="336" t="s">
        <v>821</v>
      </c>
      <c r="B30641" s="2" t="s">
        <v>293</v>
      </c>
      <c r="C30641" s="429">
        <v>4.8377379999999999</v>
      </c>
      <c r="D30641" s="429">
        <v>3.383095</v>
      </c>
      <c r="E30641" s="429">
        <v>1.4546429999999999</v>
      </c>
      <c r="F30641" s="429">
        <v>-9.8062330000000024</v>
      </c>
    </row>
    <row r="30642" spans="1:6" x14ac:dyDescent="0.3">
      <c r="A30642" s="336" t="s">
        <v>822</v>
      </c>
      <c r="B30642" s="2" t="s">
        <v>293</v>
      </c>
      <c r="C30642" s="429">
        <v>4.8454139999999999</v>
      </c>
      <c r="D30642" s="429">
        <v>3.3825539999999998</v>
      </c>
      <c r="E30642" s="429">
        <v>1.46286</v>
      </c>
      <c r="F30642" s="429">
        <v>-9.5886370000000056</v>
      </c>
    </row>
    <row r="30643" spans="1:6" x14ac:dyDescent="0.3">
      <c r="A30643" s="336" t="s">
        <v>823</v>
      </c>
      <c r="B30643" s="2" t="s">
        <v>293</v>
      </c>
      <c r="C30643" s="429">
        <v>4.8820880000000004</v>
      </c>
      <c r="D30643" s="429">
        <v>3.789371</v>
      </c>
      <c r="E30643" s="429">
        <v>1.0927170000000004</v>
      </c>
      <c r="F30643" s="429">
        <v>-12.523880999999992</v>
      </c>
    </row>
    <row r="30644" spans="1:6" x14ac:dyDescent="0.3">
      <c r="A30644" s="336" t="s">
        <v>824</v>
      </c>
      <c r="B30644" s="2" t="s">
        <v>293</v>
      </c>
      <c r="C30644" s="429">
        <v>4.8496040000000002</v>
      </c>
      <c r="D30644" s="429">
        <v>3.8011789999999999</v>
      </c>
      <c r="E30644" s="429">
        <v>1.0484250000000004</v>
      </c>
      <c r="F30644" s="429">
        <v>-12.741277000000007</v>
      </c>
    </row>
    <row r="30645" spans="1:6" x14ac:dyDescent="0.3">
      <c r="A30645" s="336" t="s">
        <v>825</v>
      </c>
      <c r="B30645" s="2" t="s">
        <v>293</v>
      </c>
      <c r="C30645" s="429">
        <v>4.9111039999999999</v>
      </c>
      <c r="D30645" s="429">
        <v>3.7177220000000002</v>
      </c>
      <c r="E30645" s="429">
        <v>1.1933819999999997</v>
      </c>
      <c r="F30645" s="429">
        <v>-11.464983999999998</v>
      </c>
    </row>
    <row r="30646" spans="1:6" x14ac:dyDescent="0.3">
      <c r="A30646" s="336" t="s">
        <v>826</v>
      </c>
      <c r="B30646" s="2" t="s">
        <v>293</v>
      </c>
      <c r="C30646" s="429">
        <v>4.91425</v>
      </c>
      <c r="D30646" s="429">
        <v>3.9002370000000002</v>
      </c>
      <c r="E30646" s="429">
        <v>1.0140129999999998</v>
      </c>
      <c r="F30646" s="429">
        <v>-13.235805000000003</v>
      </c>
    </row>
    <row r="30647" spans="1:6" x14ac:dyDescent="0.3">
      <c r="A30647" s="336" t="s">
        <v>827</v>
      </c>
      <c r="B30647" s="2" t="s">
        <v>293</v>
      </c>
      <c r="C30647" s="429">
        <v>4.841113</v>
      </c>
      <c r="D30647" s="429">
        <v>3.9596110000000002</v>
      </c>
      <c r="E30647" s="429">
        <v>0.88150199999999979</v>
      </c>
      <c r="F30647" s="429">
        <v>-14.529988000000003</v>
      </c>
    </row>
    <row r="30648" spans="1:6" x14ac:dyDescent="0.3">
      <c r="A30648" s="336" t="s">
        <v>828</v>
      </c>
      <c r="B30648" s="2" t="s">
        <v>293</v>
      </c>
      <c r="C30648" s="429">
        <v>4.7282609999999998</v>
      </c>
      <c r="D30648" s="429">
        <v>4.018446</v>
      </c>
      <c r="E30648" s="429">
        <v>0.70981499999999986</v>
      </c>
      <c r="F30648" s="429">
        <v>-16.225883999999994</v>
      </c>
    </row>
    <row r="30649" spans="1:6" x14ac:dyDescent="0.3">
      <c r="A30649" s="336" t="s">
        <v>829</v>
      </c>
      <c r="B30649" s="2" t="s">
        <v>293</v>
      </c>
      <c r="C30649" s="429">
        <v>5.0215779999999999</v>
      </c>
      <c r="D30649" s="429">
        <v>3.5957759999999999</v>
      </c>
      <c r="E30649" s="429">
        <v>1.425802</v>
      </c>
      <c r="F30649" s="429">
        <v>-9.6594729999999949</v>
      </c>
    </row>
    <row r="30650" spans="1:6" x14ac:dyDescent="0.3">
      <c r="A30650" s="336" t="s">
        <v>830</v>
      </c>
      <c r="B30650" s="2" t="s">
        <v>293</v>
      </c>
      <c r="C30650" s="429">
        <v>4.9345249999999998</v>
      </c>
      <c r="D30650" s="429">
        <v>3.4539420000000001</v>
      </c>
      <c r="E30650" s="429">
        <v>1.4805829999999998</v>
      </c>
      <c r="F30650" s="429">
        <v>-8.6676520000000039</v>
      </c>
    </row>
    <row r="30651" spans="1:6" x14ac:dyDescent="0.3">
      <c r="A30651" s="336" t="s">
        <v>831</v>
      </c>
      <c r="B30651" s="2" t="s">
        <v>293</v>
      </c>
      <c r="C30651" s="429">
        <v>4.973573</v>
      </c>
      <c r="D30651" s="429">
        <v>3.4263089999999998</v>
      </c>
      <c r="E30651" s="429">
        <v>1.5472640000000002</v>
      </c>
      <c r="F30651" s="429">
        <v>-8.5100459999999991</v>
      </c>
    </row>
    <row r="30652" spans="1:6" x14ac:dyDescent="0.3">
      <c r="A30652" s="336" t="s">
        <v>832</v>
      </c>
      <c r="B30652" s="2" t="s">
        <v>293</v>
      </c>
      <c r="C30652" s="429">
        <v>4.953722</v>
      </c>
      <c r="D30652" s="429">
        <v>3.4239259999999998</v>
      </c>
      <c r="E30652" s="429">
        <v>1.5297960000000002</v>
      </c>
      <c r="F30652" s="429">
        <v>-8.5643999999999991</v>
      </c>
    </row>
    <row r="30653" spans="1:6" x14ac:dyDescent="0.3">
      <c r="A30653" s="336" t="s">
        <v>833</v>
      </c>
      <c r="B30653" s="2" t="s">
        <v>295</v>
      </c>
      <c r="C30653" s="429">
        <v>5.386749</v>
      </c>
      <c r="D30653" s="429">
        <v>3.396423</v>
      </c>
      <c r="E30653" s="429">
        <v>1.990326</v>
      </c>
      <c r="F30653" s="429">
        <v>-5.2189590000000052</v>
      </c>
    </row>
    <row r="30654" spans="1:6" x14ac:dyDescent="0.3">
      <c r="A30654" s="336" t="s">
        <v>834</v>
      </c>
      <c r="B30654" s="2" t="s">
        <v>293</v>
      </c>
      <c r="C30654" s="429">
        <v>5.1303749999999999</v>
      </c>
      <c r="D30654" s="429">
        <v>3.3224559999999999</v>
      </c>
      <c r="E30654" s="429">
        <v>1.8079190000000001</v>
      </c>
      <c r="F30654" s="429">
        <v>-6.3258790000000005</v>
      </c>
    </row>
    <row r="30655" spans="1:6" x14ac:dyDescent="0.3">
      <c r="A30655" s="336" t="s">
        <v>835</v>
      </c>
      <c r="B30655" s="2" t="s">
        <v>295</v>
      </c>
      <c r="C30655" s="429">
        <v>5.4108580000000002</v>
      </c>
      <c r="D30655" s="429">
        <v>3.3901569999999999</v>
      </c>
      <c r="E30655" s="429">
        <v>2.0207010000000003</v>
      </c>
      <c r="F30655" s="429">
        <v>-4.7057939999999974</v>
      </c>
    </row>
    <row r="30656" spans="1:6" x14ac:dyDescent="0.3">
      <c r="A30656" s="336" t="s">
        <v>836</v>
      </c>
      <c r="B30656" s="2" t="s">
        <v>295</v>
      </c>
      <c r="C30656" s="429">
        <v>5.3552099999999996</v>
      </c>
      <c r="D30656" s="429">
        <v>3.4703909999999998</v>
      </c>
      <c r="E30656" s="429">
        <v>1.8848189999999998</v>
      </c>
      <c r="F30656" s="429">
        <v>-5.6903979999999912</v>
      </c>
    </row>
    <row r="30657" spans="1:6" x14ac:dyDescent="0.3">
      <c r="A30657" s="336" t="s">
        <v>837</v>
      </c>
      <c r="B30657" s="2" t="s">
        <v>293</v>
      </c>
      <c r="C30657" s="429">
        <v>5.1447380000000003</v>
      </c>
      <c r="D30657" s="429">
        <v>3.277361</v>
      </c>
      <c r="E30657" s="429">
        <v>1.8673770000000003</v>
      </c>
      <c r="F30657" s="429">
        <v>-5.6045079999999921</v>
      </c>
    </row>
    <row r="30658" spans="1:6" x14ac:dyDescent="0.3">
      <c r="A30658" s="336" t="s">
        <v>838</v>
      </c>
      <c r="B30658" s="2" t="s">
        <v>295</v>
      </c>
      <c r="C30658" s="429">
        <v>5.3248430000000004</v>
      </c>
      <c r="D30658" s="429">
        <v>3.392191</v>
      </c>
      <c r="E30658" s="429">
        <v>1.9326520000000005</v>
      </c>
      <c r="F30658" s="429">
        <v>-6.7856829999999917</v>
      </c>
    </row>
    <row r="30659" spans="1:6" x14ac:dyDescent="0.3">
      <c r="A30659" s="336" t="s">
        <v>839</v>
      </c>
      <c r="B30659" s="2" t="s">
        <v>295</v>
      </c>
      <c r="C30659" s="429">
        <v>5.2664660000000003</v>
      </c>
      <c r="D30659" s="429">
        <v>3.4876200000000002</v>
      </c>
      <c r="E30659" s="429">
        <v>1.7788460000000001</v>
      </c>
      <c r="F30659" s="429">
        <v>-7.377319</v>
      </c>
    </row>
    <row r="30660" spans="1:6" x14ac:dyDescent="0.3">
      <c r="A30660" s="336" t="s">
        <v>840</v>
      </c>
      <c r="B30660" s="2" t="s">
        <v>295</v>
      </c>
      <c r="C30660" s="429">
        <v>5.2610409999999996</v>
      </c>
      <c r="D30660" s="429">
        <v>3.5323180000000001</v>
      </c>
      <c r="E30660" s="429">
        <v>1.7287229999999996</v>
      </c>
      <c r="F30660" s="429">
        <v>-7.5250240000000055</v>
      </c>
    </row>
    <row r="30661" spans="1:6" x14ac:dyDescent="0.3">
      <c r="A30661" s="336" t="s">
        <v>841</v>
      </c>
      <c r="B30661" s="2" t="s">
        <v>295</v>
      </c>
      <c r="C30661" s="429">
        <v>5.3507730000000002</v>
      </c>
      <c r="D30661" s="429">
        <v>3.4258679999999999</v>
      </c>
      <c r="E30661" s="429">
        <v>1.9249050000000003</v>
      </c>
      <c r="F30661" s="429">
        <v>-5.9649239999999999</v>
      </c>
    </row>
    <row r="30662" spans="1:6" x14ac:dyDescent="0.3">
      <c r="A30662" s="336" t="s">
        <v>842</v>
      </c>
      <c r="B30662" s="2" t="s">
        <v>293</v>
      </c>
      <c r="C30662" s="429">
        <v>5.093197</v>
      </c>
      <c r="D30662" s="429">
        <v>3.4101400000000002</v>
      </c>
      <c r="E30662" s="429">
        <v>1.6830569999999998</v>
      </c>
      <c r="F30662" s="429">
        <v>-7.336769000000011</v>
      </c>
    </row>
    <row r="30663" spans="1:6" x14ac:dyDescent="0.3">
      <c r="A30663" s="336" t="s">
        <v>843</v>
      </c>
      <c r="B30663" s="2" t="s">
        <v>295</v>
      </c>
      <c r="C30663" s="429">
        <v>5.3161360000000002</v>
      </c>
      <c r="D30663" s="429">
        <v>3.4310170000000002</v>
      </c>
      <c r="E30663" s="429">
        <v>1.885119</v>
      </c>
      <c r="F30663" s="429">
        <v>-6.6250120000000017</v>
      </c>
    </row>
    <row r="30664" spans="1:6" x14ac:dyDescent="0.3">
      <c r="A30664" s="336" t="s">
        <v>844</v>
      </c>
      <c r="B30664" s="2" t="s">
        <v>295</v>
      </c>
      <c r="C30664" s="429">
        <v>5.1041359999999996</v>
      </c>
      <c r="D30664" s="429">
        <v>3.2895850000000002</v>
      </c>
      <c r="E30664" s="429">
        <v>1.8145509999999994</v>
      </c>
      <c r="F30664" s="429">
        <v>-6.3166310000000045</v>
      </c>
    </row>
    <row r="30665" spans="1:6" x14ac:dyDescent="0.3">
      <c r="A30665" s="336" t="s">
        <v>845</v>
      </c>
      <c r="B30665" s="2" t="s">
        <v>295</v>
      </c>
      <c r="C30665" s="429">
        <v>5.1136290000000004</v>
      </c>
      <c r="D30665" s="429">
        <v>3.3352819999999999</v>
      </c>
      <c r="E30665" s="429">
        <v>1.7783470000000006</v>
      </c>
      <c r="F30665" s="429">
        <v>-6.8003289999999978</v>
      </c>
    </row>
    <row r="30666" spans="1:6" x14ac:dyDescent="0.3">
      <c r="A30666" s="336" t="s">
        <v>846</v>
      </c>
      <c r="B30666" s="2" t="s">
        <v>295</v>
      </c>
      <c r="C30666" s="429">
        <v>5.0173230000000002</v>
      </c>
      <c r="D30666" s="429">
        <v>3.408013</v>
      </c>
      <c r="E30666" s="429">
        <v>1.6093100000000002</v>
      </c>
      <c r="F30666" s="429">
        <v>-7.0816029999999905</v>
      </c>
    </row>
    <row r="30667" spans="1:6" x14ac:dyDescent="0.3">
      <c r="A30667" s="336" t="s">
        <v>847</v>
      </c>
      <c r="B30667" s="2" t="s">
        <v>295</v>
      </c>
      <c r="C30667" s="429">
        <v>5.3624890000000001</v>
      </c>
      <c r="D30667" s="429">
        <v>3.3752740000000001</v>
      </c>
      <c r="E30667" s="429">
        <v>1.987215</v>
      </c>
      <c r="F30667" s="429">
        <v>-6.2320199999999879</v>
      </c>
    </row>
    <row r="30668" spans="1:6" x14ac:dyDescent="0.3">
      <c r="A30668" s="336" t="s">
        <v>848</v>
      </c>
      <c r="B30668" s="2" t="s">
        <v>295</v>
      </c>
      <c r="C30668" s="429">
        <v>5.3379649999999996</v>
      </c>
      <c r="D30668" s="429">
        <v>3.298511</v>
      </c>
      <c r="E30668" s="429">
        <v>2.0394539999999997</v>
      </c>
      <c r="F30668" s="429">
        <v>-6.2400610000000007</v>
      </c>
    </row>
    <row r="30669" spans="1:6" x14ac:dyDescent="0.3">
      <c r="A30669" s="336" t="s">
        <v>849</v>
      </c>
      <c r="B30669" s="2" t="s">
        <v>295</v>
      </c>
      <c r="C30669" s="429">
        <v>5.4269150000000002</v>
      </c>
      <c r="D30669" s="429">
        <v>3.302813</v>
      </c>
      <c r="E30669" s="429">
        <v>2.1241020000000002</v>
      </c>
      <c r="F30669" s="429">
        <v>-5.2581850000000045</v>
      </c>
    </row>
    <row r="30670" spans="1:6" x14ac:dyDescent="0.3">
      <c r="A30670" s="336" t="s">
        <v>850</v>
      </c>
      <c r="B30670" s="2" t="s">
        <v>295</v>
      </c>
      <c r="C30670" s="429">
        <v>5.411149</v>
      </c>
      <c r="D30670" s="429">
        <v>3.3165249999999999</v>
      </c>
      <c r="E30670" s="429">
        <v>2.094624</v>
      </c>
      <c r="F30670" s="429">
        <v>-5.4821449999999921</v>
      </c>
    </row>
    <row r="30671" spans="1:6" x14ac:dyDescent="0.3">
      <c r="A30671" s="336" t="s">
        <v>851</v>
      </c>
      <c r="B30671" s="2" t="s">
        <v>295</v>
      </c>
      <c r="C30671" s="429">
        <v>5.3865600000000002</v>
      </c>
      <c r="D30671" s="429">
        <v>3.35487</v>
      </c>
      <c r="E30671" s="429">
        <v>2.0316900000000002</v>
      </c>
      <c r="F30671" s="429">
        <v>-6.3984279999999991</v>
      </c>
    </row>
    <row r="30672" spans="1:6" x14ac:dyDescent="0.3">
      <c r="A30672" s="336" t="s">
        <v>852</v>
      </c>
      <c r="B30672" s="2" t="s">
        <v>295</v>
      </c>
      <c r="C30672" s="429">
        <v>5.4315280000000001</v>
      </c>
      <c r="D30672" s="429">
        <v>3.3824879999999999</v>
      </c>
      <c r="E30672" s="429">
        <v>2.0490400000000002</v>
      </c>
      <c r="F30672" s="429">
        <v>-6.3179999999999907</v>
      </c>
    </row>
    <row r="30673" spans="1:6" x14ac:dyDescent="0.3">
      <c r="A30673" s="336" t="s">
        <v>853</v>
      </c>
      <c r="B30673" s="2" t="s">
        <v>295</v>
      </c>
      <c r="C30673" s="429">
        <v>5.4555429999999996</v>
      </c>
      <c r="D30673" s="429">
        <v>3.3858329999999999</v>
      </c>
      <c r="E30673" s="429">
        <v>2.0697099999999997</v>
      </c>
      <c r="F30673" s="429">
        <v>-6.0288690000000003</v>
      </c>
    </row>
    <row r="30674" spans="1:6" x14ac:dyDescent="0.3">
      <c r="A30674" s="336" t="s">
        <v>854</v>
      </c>
      <c r="B30674" s="2" t="s">
        <v>295</v>
      </c>
      <c r="C30674" s="429">
        <v>5.4449170000000002</v>
      </c>
      <c r="D30674" s="429">
        <v>3.370025</v>
      </c>
      <c r="E30674" s="429">
        <v>2.0748920000000002</v>
      </c>
      <c r="F30674" s="429">
        <v>-5.9713729999999963</v>
      </c>
    </row>
    <row r="30675" spans="1:6" x14ac:dyDescent="0.3">
      <c r="A30675" s="336" t="s">
        <v>855</v>
      </c>
      <c r="B30675" s="2" t="s">
        <v>295</v>
      </c>
      <c r="C30675" s="429">
        <v>5.462853</v>
      </c>
      <c r="D30675" s="429">
        <v>3.3762810000000001</v>
      </c>
      <c r="E30675" s="429">
        <v>2.0865719999999999</v>
      </c>
      <c r="F30675" s="429">
        <v>-5.7845599999999955</v>
      </c>
    </row>
    <row r="30676" spans="1:6" x14ac:dyDescent="0.3">
      <c r="A30676" s="336" t="s">
        <v>856</v>
      </c>
      <c r="B30676" s="2" t="s">
        <v>295</v>
      </c>
      <c r="C30676" s="429">
        <v>5.4422030000000001</v>
      </c>
      <c r="D30676" s="429">
        <v>3.3399930000000002</v>
      </c>
      <c r="E30676" s="429">
        <v>2.1022099999999999</v>
      </c>
      <c r="F30676" s="429">
        <v>-5.652072000000004</v>
      </c>
    </row>
    <row r="30677" spans="1:6" x14ac:dyDescent="0.3">
      <c r="A30677" s="336" t="s">
        <v>857</v>
      </c>
      <c r="B30677" s="2" t="s">
        <v>295</v>
      </c>
      <c r="C30677" s="429">
        <v>5.4251139999999998</v>
      </c>
      <c r="D30677" s="429">
        <v>3.3440270000000001</v>
      </c>
      <c r="E30677" s="429">
        <v>2.0810869999999997</v>
      </c>
      <c r="F30677" s="429">
        <v>-5.9082289999999986</v>
      </c>
    </row>
    <row r="30678" spans="1:6" x14ac:dyDescent="0.3">
      <c r="A30678" s="336" t="s">
        <v>858</v>
      </c>
      <c r="B30678" s="2" t="s">
        <v>295</v>
      </c>
      <c r="C30678" s="429">
        <v>5.4234520000000002</v>
      </c>
      <c r="D30678" s="429">
        <v>3.3600129999999999</v>
      </c>
      <c r="E30678" s="429">
        <v>2.0634390000000002</v>
      </c>
      <c r="F30678" s="429">
        <v>-6.1248730000000009</v>
      </c>
    </row>
    <row r="30679" spans="1:6" x14ac:dyDescent="0.3">
      <c r="A30679" s="336" t="s">
        <v>859</v>
      </c>
      <c r="B30679" s="2" t="s">
        <v>295</v>
      </c>
      <c r="C30679" s="429">
        <v>5.4703939999999998</v>
      </c>
      <c r="D30679" s="429">
        <v>3.3790369999999998</v>
      </c>
      <c r="E30679" s="429">
        <v>2.0913569999999999</v>
      </c>
      <c r="F30679" s="429">
        <v>-5.6854050000000065</v>
      </c>
    </row>
    <row r="30680" spans="1:6" x14ac:dyDescent="0.3">
      <c r="A30680" s="336" t="s">
        <v>860</v>
      </c>
      <c r="B30680" s="2" t="s">
        <v>295</v>
      </c>
      <c r="C30680" s="429">
        <v>5.4729390000000002</v>
      </c>
      <c r="D30680" s="429">
        <v>3.3686159999999998</v>
      </c>
      <c r="E30680" s="429">
        <v>2.1043230000000004</v>
      </c>
      <c r="F30680" s="429">
        <v>-5.5081900000000026</v>
      </c>
    </row>
    <row r="30681" spans="1:6" x14ac:dyDescent="0.3">
      <c r="A30681" s="336" t="s">
        <v>861</v>
      </c>
      <c r="B30681" s="2" t="s">
        <v>295</v>
      </c>
      <c r="C30681" s="429">
        <v>5.4764480000000004</v>
      </c>
      <c r="D30681" s="429">
        <v>3.3576130000000002</v>
      </c>
      <c r="E30681" s="429">
        <v>2.1188350000000002</v>
      </c>
      <c r="F30681" s="429">
        <v>-5.3176480000000019</v>
      </c>
    </row>
    <row r="30682" spans="1:6" x14ac:dyDescent="0.3">
      <c r="A30682" s="336" t="s">
        <v>862</v>
      </c>
      <c r="B30682" s="2" t="s">
        <v>295</v>
      </c>
      <c r="C30682" s="429">
        <v>5.4573729999999996</v>
      </c>
      <c r="D30682" s="429">
        <v>3.3371059999999999</v>
      </c>
      <c r="E30682" s="429">
        <v>2.1202669999999997</v>
      </c>
      <c r="F30682" s="429">
        <v>-5.4052499999999952</v>
      </c>
    </row>
    <row r="30683" spans="1:6" x14ac:dyDescent="0.3">
      <c r="A30683" s="336" t="s">
        <v>863</v>
      </c>
      <c r="B30683" s="2" t="s">
        <v>295</v>
      </c>
      <c r="C30683" s="429">
        <v>5.461576</v>
      </c>
      <c r="D30683" s="429">
        <v>3.3314279999999998</v>
      </c>
      <c r="E30683" s="429">
        <v>2.1301480000000002</v>
      </c>
      <c r="F30683" s="429">
        <v>-5.2802250000000015</v>
      </c>
    </row>
    <row r="30684" spans="1:6" x14ac:dyDescent="0.3">
      <c r="A30684" s="336" t="s">
        <v>864</v>
      </c>
      <c r="B30684" s="2" t="s">
        <v>295</v>
      </c>
      <c r="C30684" s="429">
        <v>5.476057</v>
      </c>
      <c r="D30684" s="429">
        <v>3.335823</v>
      </c>
      <c r="E30684" s="429">
        <v>2.140234</v>
      </c>
      <c r="F30684" s="429">
        <v>-5.0909829999999872</v>
      </c>
    </row>
    <row r="30685" spans="1:6" x14ac:dyDescent="0.3">
      <c r="A30685" s="336" t="s">
        <v>865</v>
      </c>
      <c r="B30685" s="2" t="s">
        <v>295</v>
      </c>
      <c r="C30685" s="429">
        <v>5.4873849999999997</v>
      </c>
      <c r="D30685" s="429">
        <v>3.3315679999999999</v>
      </c>
      <c r="E30685" s="429">
        <v>2.1558169999999999</v>
      </c>
      <c r="F30685" s="429">
        <v>-4.8465820000000086</v>
      </c>
    </row>
    <row r="30686" spans="1:6" x14ac:dyDescent="0.3">
      <c r="A30686" s="336" t="s">
        <v>866</v>
      </c>
      <c r="B30686" s="2" t="s">
        <v>295</v>
      </c>
      <c r="C30686" s="429">
        <v>5.4788129999999997</v>
      </c>
      <c r="D30686" s="429">
        <v>3.2916919999999998</v>
      </c>
      <c r="E30686" s="429">
        <v>2.1871209999999999</v>
      </c>
      <c r="F30686" s="429">
        <v>-4.6114510000000095</v>
      </c>
    </row>
    <row r="30687" spans="1:6" x14ac:dyDescent="0.3">
      <c r="A30687" s="336" t="s">
        <v>867</v>
      </c>
      <c r="B30687" s="2" t="s">
        <v>295</v>
      </c>
      <c r="C30687" s="429">
        <v>5.4629490000000001</v>
      </c>
      <c r="D30687" s="429">
        <v>3.26905</v>
      </c>
      <c r="E30687" s="429">
        <v>2.193899</v>
      </c>
      <c r="F30687" s="429">
        <v>-4.5725000000000016</v>
      </c>
    </row>
    <row r="30688" spans="1:6" x14ac:dyDescent="0.3">
      <c r="A30688" s="336" t="s">
        <v>868</v>
      </c>
      <c r="B30688" s="2" t="s">
        <v>295</v>
      </c>
      <c r="C30688" s="429">
        <v>5.4873729999999998</v>
      </c>
      <c r="D30688" s="429">
        <v>3.424598</v>
      </c>
      <c r="E30688" s="429">
        <v>2.0627749999999998</v>
      </c>
      <c r="F30688" s="429">
        <v>-4.9959530000000036</v>
      </c>
    </row>
    <row r="30689" spans="1:6" x14ac:dyDescent="0.3">
      <c r="A30689" s="336" t="s">
        <v>869</v>
      </c>
      <c r="B30689" s="2" t="s">
        <v>295</v>
      </c>
      <c r="C30689" s="429">
        <v>5.4953190000000003</v>
      </c>
      <c r="D30689" s="429">
        <v>3.4012250000000002</v>
      </c>
      <c r="E30689" s="429">
        <v>2.0940940000000001</v>
      </c>
      <c r="F30689" s="429">
        <v>-4.8909699999999958</v>
      </c>
    </row>
    <row r="30690" spans="1:6" x14ac:dyDescent="0.3">
      <c r="A30690" s="336" t="s">
        <v>870</v>
      </c>
      <c r="B30690" s="2" t="s">
        <v>295</v>
      </c>
      <c r="C30690" s="429">
        <v>5.5117589999999996</v>
      </c>
      <c r="D30690" s="429">
        <v>3.4314900000000002</v>
      </c>
      <c r="E30690" s="429">
        <v>2.0802689999999995</v>
      </c>
      <c r="F30690" s="429">
        <v>-5.1016349999999946</v>
      </c>
    </row>
    <row r="30691" spans="1:6" x14ac:dyDescent="0.3">
      <c r="A30691" s="336" t="s">
        <v>871</v>
      </c>
      <c r="B30691" s="2" t="s">
        <v>295</v>
      </c>
      <c r="C30691" s="429">
        <v>4.9977720000000003</v>
      </c>
      <c r="D30691" s="429">
        <v>3.382781</v>
      </c>
      <c r="E30691" s="429">
        <v>1.6149910000000003</v>
      </c>
      <c r="F30691" s="429">
        <v>-10.143606999999999</v>
      </c>
    </row>
    <row r="30692" spans="1:6" x14ac:dyDescent="0.3">
      <c r="A30692" s="336" t="s">
        <v>872</v>
      </c>
      <c r="B30692" s="2" t="s">
        <v>295</v>
      </c>
      <c r="C30692" s="429">
        <v>4.9272410000000004</v>
      </c>
      <c r="D30692" s="429">
        <v>3.4853830000000001</v>
      </c>
      <c r="E30692" s="429">
        <v>1.4418580000000003</v>
      </c>
      <c r="F30692" s="429">
        <v>-12.377261000000001</v>
      </c>
    </row>
    <row r="30693" spans="1:6" x14ac:dyDescent="0.3">
      <c r="A30693" s="336" t="s">
        <v>873</v>
      </c>
      <c r="B30693" s="2" t="s">
        <v>295</v>
      </c>
      <c r="C30693" s="429">
        <v>4.9191500000000001</v>
      </c>
      <c r="D30693" s="429">
        <v>3.4291149999999999</v>
      </c>
      <c r="E30693" s="429">
        <v>1.4900350000000002</v>
      </c>
      <c r="F30693" s="429">
        <v>-11.939683000000002</v>
      </c>
    </row>
    <row r="30694" spans="1:6" x14ac:dyDescent="0.3">
      <c r="A30694" s="336" t="s">
        <v>874</v>
      </c>
      <c r="B30694" s="2" t="s">
        <v>295</v>
      </c>
      <c r="C30694" s="429">
        <v>5.1061379999999996</v>
      </c>
      <c r="D30694" s="429">
        <v>3.3375490000000001</v>
      </c>
      <c r="E30694" s="429">
        <v>1.7685889999999995</v>
      </c>
      <c r="F30694" s="429">
        <v>-8.3956890000000115</v>
      </c>
    </row>
    <row r="30695" spans="1:6" x14ac:dyDescent="0.3">
      <c r="A30695" s="336" t="s">
        <v>875</v>
      </c>
      <c r="B30695" s="2" t="s">
        <v>295</v>
      </c>
      <c r="C30695" s="429">
        <v>5.4828239999999999</v>
      </c>
      <c r="D30695" s="429">
        <v>3.3043670000000001</v>
      </c>
      <c r="E30695" s="429">
        <v>2.1784569999999999</v>
      </c>
      <c r="F30695" s="429">
        <v>-4.3305590000000045</v>
      </c>
    </row>
    <row r="30696" spans="1:6" x14ac:dyDescent="0.3">
      <c r="A30696" s="336" t="s">
        <v>876</v>
      </c>
      <c r="B30696" s="2" t="s">
        <v>295</v>
      </c>
      <c r="C30696" s="429">
        <v>5.190582</v>
      </c>
      <c r="D30696" s="429">
        <v>3.3576380000000001</v>
      </c>
      <c r="E30696" s="429">
        <v>1.8329439999999999</v>
      </c>
      <c r="F30696" s="429">
        <v>-6.8265679999999982</v>
      </c>
    </row>
    <row r="30697" spans="1:6" x14ac:dyDescent="0.3">
      <c r="A30697" s="336" t="s">
        <v>877</v>
      </c>
      <c r="B30697" s="2" t="s">
        <v>295</v>
      </c>
      <c r="C30697" s="429">
        <v>5.0513110000000001</v>
      </c>
      <c r="D30697" s="429">
        <v>3.3290229999999998</v>
      </c>
      <c r="E30697" s="429">
        <v>1.7222880000000003</v>
      </c>
      <c r="F30697" s="429">
        <v>-6.4569570000000063</v>
      </c>
    </row>
    <row r="30698" spans="1:6" x14ac:dyDescent="0.3">
      <c r="A30698" s="336" t="s">
        <v>878</v>
      </c>
      <c r="B30698" s="2" t="s">
        <v>295</v>
      </c>
      <c r="C30698" s="429">
        <v>5.2557799999999997</v>
      </c>
      <c r="D30698" s="429">
        <v>3.2910360000000001</v>
      </c>
      <c r="E30698" s="429">
        <v>1.9647439999999996</v>
      </c>
      <c r="F30698" s="429">
        <v>-6.4549619999999983</v>
      </c>
    </row>
    <row r="30699" spans="1:6" x14ac:dyDescent="0.3">
      <c r="A30699" s="336" t="s">
        <v>879</v>
      </c>
      <c r="B30699" s="2" t="s">
        <v>295</v>
      </c>
      <c r="C30699" s="429">
        <v>5.2691790000000003</v>
      </c>
      <c r="D30699" s="429">
        <v>3.2975889999999999</v>
      </c>
      <c r="E30699" s="429">
        <v>1.9715900000000004</v>
      </c>
      <c r="F30699" s="429">
        <v>-6.6379809999999964</v>
      </c>
    </row>
    <row r="30700" spans="1:6" x14ac:dyDescent="0.3">
      <c r="A30700" s="336" t="s">
        <v>880</v>
      </c>
      <c r="B30700" s="2" t="s">
        <v>295</v>
      </c>
      <c r="C30700" s="429">
        <v>5.3282980000000002</v>
      </c>
      <c r="D30700" s="429">
        <v>3.2651979999999998</v>
      </c>
      <c r="E30700" s="429">
        <v>2.0631000000000004</v>
      </c>
      <c r="F30700" s="429">
        <v>-5.8414000000000001</v>
      </c>
    </row>
    <row r="30701" spans="1:6" x14ac:dyDescent="0.3">
      <c r="A30701" s="336" t="s">
        <v>881</v>
      </c>
      <c r="B30701" s="2" t="s">
        <v>295</v>
      </c>
      <c r="C30701" s="429">
        <v>5.3197539999999996</v>
      </c>
      <c r="D30701" s="429">
        <v>3.24851</v>
      </c>
      <c r="E30701" s="429">
        <v>2.0712439999999996</v>
      </c>
      <c r="F30701" s="429">
        <v>-6.0482319999999987</v>
      </c>
    </row>
    <row r="30702" spans="1:6" x14ac:dyDescent="0.3">
      <c r="A30702" s="336" t="s">
        <v>882</v>
      </c>
      <c r="B30702" s="2" t="s">
        <v>295</v>
      </c>
      <c r="C30702" s="429">
        <v>5.3336209999999999</v>
      </c>
      <c r="D30702" s="429">
        <v>3.2380930000000001</v>
      </c>
      <c r="E30702" s="429">
        <v>2.0955279999999998</v>
      </c>
      <c r="F30702" s="429">
        <v>-5.8904379999999961</v>
      </c>
    </row>
    <row r="30703" spans="1:6" x14ac:dyDescent="0.3">
      <c r="A30703" s="336" t="s">
        <v>883</v>
      </c>
      <c r="B30703" s="2" t="s">
        <v>295</v>
      </c>
      <c r="C30703" s="429">
        <v>5.1378149999999998</v>
      </c>
      <c r="D30703" s="429">
        <v>3.3182990000000001</v>
      </c>
      <c r="E30703" s="429">
        <v>1.8195159999999997</v>
      </c>
      <c r="F30703" s="429">
        <v>-8.1573600000000006</v>
      </c>
    </row>
    <row r="30704" spans="1:6" x14ac:dyDescent="0.3">
      <c r="A30704" s="336" t="s">
        <v>884</v>
      </c>
      <c r="B30704" s="2" t="s">
        <v>295</v>
      </c>
      <c r="C30704" s="429">
        <v>5.5020660000000001</v>
      </c>
      <c r="D30704" s="429">
        <v>3.300176</v>
      </c>
      <c r="E30704" s="429">
        <v>2.2018900000000001</v>
      </c>
      <c r="F30704" s="429">
        <v>-3.9467429999999943</v>
      </c>
    </row>
    <row r="30705" spans="1:6" x14ac:dyDescent="0.3">
      <c r="A30705" s="336" t="s">
        <v>885</v>
      </c>
      <c r="B30705" s="2" t="s">
        <v>295</v>
      </c>
      <c r="C30705" s="429">
        <v>5.4987950000000003</v>
      </c>
      <c r="D30705" s="429">
        <v>3.3239939999999999</v>
      </c>
      <c r="E30705" s="429">
        <v>2.1748010000000004</v>
      </c>
      <c r="F30705" s="429">
        <v>-4.1295930000000034</v>
      </c>
    </row>
    <row r="30706" spans="1:6" x14ac:dyDescent="0.3">
      <c r="A30706" s="336" t="s">
        <v>886</v>
      </c>
      <c r="B30706" s="2" t="s">
        <v>295</v>
      </c>
      <c r="C30706" s="429">
        <v>5.4737590000000003</v>
      </c>
      <c r="D30706" s="429">
        <v>3.3293490000000001</v>
      </c>
      <c r="E30706" s="429">
        <v>2.1444100000000001</v>
      </c>
      <c r="F30706" s="429">
        <v>-3.724460999999998</v>
      </c>
    </row>
    <row r="30707" spans="1:6" x14ac:dyDescent="0.3">
      <c r="A30707" s="336" t="s">
        <v>887</v>
      </c>
      <c r="B30707" s="2" t="s">
        <v>295</v>
      </c>
      <c r="C30707" s="429">
        <v>5.4821619999999998</v>
      </c>
      <c r="D30707" s="429">
        <v>3.3582130000000001</v>
      </c>
      <c r="E30707" s="429">
        <v>2.1239489999999996</v>
      </c>
      <c r="F30707" s="429">
        <v>-4.2263160000000006</v>
      </c>
    </row>
    <row r="30708" spans="1:6" x14ac:dyDescent="0.3">
      <c r="A30708" s="336" t="s">
        <v>888</v>
      </c>
      <c r="B30708" s="2" t="s">
        <v>295</v>
      </c>
      <c r="C30708" s="429">
        <v>5.405303</v>
      </c>
      <c r="D30708" s="429">
        <v>3.3003119999999999</v>
      </c>
      <c r="E30708" s="429">
        <v>2.1049910000000001</v>
      </c>
      <c r="F30708" s="429">
        <v>-3.3383469999999988</v>
      </c>
    </row>
    <row r="30709" spans="1:6" x14ac:dyDescent="0.3">
      <c r="A30709" s="336" t="s">
        <v>889</v>
      </c>
      <c r="B30709" s="2" t="s">
        <v>295</v>
      </c>
      <c r="C30709" s="429">
        <v>5.4030649999999998</v>
      </c>
      <c r="D30709" s="429">
        <v>3.286346</v>
      </c>
      <c r="E30709" s="429">
        <v>2.1167189999999998</v>
      </c>
      <c r="F30709" s="429">
        <v>-3.209265000000002</v>
      </c>
    </row>
    <row r="30710" spans="1:6" x14ac:dyDescent="0.3">
      <c r="A30710" s="336" t="s">
        <v>890</v>
      </c>
      <c r="B30710" s="2" t="s">
        <v>295</v>
      </c>
      <c r="C30710" s="429">
        <v>5.3610110000000004</v>
      </c>
      <c r="D30710" s="429">
        <v>3.2626249999999999</v>
      </c>
      <c r="E30710" s="429">
        <v>2.0983860000000005</v>
      </c>
      <c r="F30710" s="429">
        <v>-5.9644789999999936</v>
      </c>
    </row>
    <row r="30711" spans="1:6" x14ac:dyDescent="0.3">
      <c r="A30711" s="336" t="s">
        <v>891</v>
      </c>
      <c r="B30711" s="2" t="s">
        <v>295</v>
      </c>
      <c r="C30711" s="429">
        <v>5.3686809999999996</v>
      </c>
      <c r="D30711" s="429">
        <v>3.301914</v>
      </c>
      <c r="E30711" s="429">
        <v>2.0667669999999996</v>
      </c>
      <c r="F30711" s="429">
        <v>-6.0877690000000086</v>
      </c>
    </row>
    <row r="30712" spans="1:6" x14ac:dyDescent="0.3">
      <c r="A30712" s="336" t="s">
        <v>892</v>
      </c>
      <c r="B30712" s="2" t="s">
        <v>295</v>
      </c>
      <c r="C30712" s="429">
        <v>5.3110520000000001</v>
      </c>
      <c r="D30712" s="429">
        <v>3.3224900000000002</v>
      </c>
      <c r="E30712" s="429">
        <v>1.9885619999999999</v>
      </c>
      <c r="F30712" s="429">
        <v>-6.2879300000000065</v>
      </c>
    </row>
    <row r="30713" spans="1:6" x14ac:dyDescent="0.3">
      <c r="A30713" s="336" t="s">
        <v>893</v>
      </c>
      <c r="B30713" s="2" t="s">
        <v>295</v>
      </c>
      <c r="C30713" s="429">
        <v>5.306978</v>
      </c>
      <c r="D30713" s="429">
        <v>3.3359329999999998</v>
      </c>
      <c r="E30713" s="429">
        <v>1.9710450000000002</v>
      </c>
      <c r="F30713" s="429">
        <v>-6.3337010000000049</v>
      </c>
    </row>
    <row r="30714" spans="1:6" x14ac:dyDescent="0.3">
      <c r="A30714" s="336" t="s">
        <v>894</v>
      </c>
      <c r="B30714" s="2" t="s">
        <v>295</v>
      </c>
      <c r="C30714" s="429">
        <v>5.3235260000000002</v>
      </c>
      <c r="D30714" s="429">
        <v>3.3355570000000001</v>
      </c>
      <c r="E30714" s="429">
        <v>1.9879690000000001</v>
      </c>
      <c r="F30714" s="429">
        <v>-6.1685240000000086</v>
      </c>
    </row>
    <row r="30715" spans="1:6" x14ac:dyDescent="0.3">
      <c r="A30715" s="336" t="s">
        <v>895</v>
      </c>
      <c r="B30715" s="2" t="s">
        <v>295</v>
      </c>
      <c r="C30715" s="429">
        <v>5.3335879999999998</v>
      </c>
      <c r="D30715" s="429">
        <v>3.33568</v>
      </c>
      <c r="E30715" s="429">
        <v>1.9979079999999998</v>
      </c>
      <c r="F30715" s="429">
        <v>-6.123939</v>
      </c>
    </row>
    <row r="30716" spans="1:6" x14ac:dyDescent="0.3">
      <c r="A30716" s="336" t="s">
        <v>896</v>
      </c>
      <c r="B30716" s="2" t="s">
        <v>295</v>
      </c>
      <c r="C30716" s="429">
        <v>5.295636</v>
      </c>
      <c r="D30716" s="429">
        <v>3.3428770000000001</v>
      </c>
      <c r="E30716" s="429">
        <v>1.9527589999999999</v>
      </c>
      <c r="F30716" s="429">
        <v>-6.4555000000000007</v>
      </c>
    </row>
    <row r="30717" spans="1:6" x14ac:dyDescent="0.3">
      <c r="A30717" s="336" t="s">
        <v>897</v>
      </c>
      <c r="B30717" s="2" t="s">
        <v>295</v>
      </c>
      <c r="C30717" s="429">
        <v>5.2198880000000001</v>
      </c>
      <c r="D30717" s="429">
        <v>3.3582900000000002</v>
      </c>
      <c r="E30717" s="429">
        <v>1.8615979999999999</v>
      </c>
      <c r="F30717" s="429">
        <v>-7.1497120000000045</v>
      </c>
    </row>
    <row r="30718" spans="1:6" x14ac:dyDescent="0.3">
      <c r="A30718" s="336" t="s">
        <v>898</v>
      </c>
      <c r="B30718" s="2" t="s">
        <v>295</v>
      </c>
      <c r="C30718" s="429">
        <v>5.2836249999999998</v>
      </c>
      <c r="D30718" s="429">
        <v>3.3470770000000001</v>
      </c>
      <c r="E30718" s="429">
        <v>1.9365479999999997</v>
      </c>
      <c r="F30718" s="429">
        <v>-6.5901229999999984</v>
      </c>
    </row>
    <row r="30719" spans="1:6" x14ac:dyDescent="0.3">
      <c r="A30719" s="336" t="s">
        <v>899</v>
      </c>
      <c r="B30719" s="2" t="s">
        <v>295</v>
      </c>
      <c r="C30719" s="429">
        <v>5.3291789999999999</v>
      </c>
      <c r="D30719" s="429">
        <v>3.3390710000000001</v>
      </c>
      <c r="E30719" s="429">
        <v>1.9901079999999998</v>
      </c>
      <c r="F30719" s="429">
        <v>-6.2022849999999927</v>
      </c>
    </row>
    <row r="30720" spans="1:6" x14ac:dyDescent="0.3">
      <c r="A30720" s="336" t="s">
        <v>900</v>
      </c>
      <c r="B30720" s="2" t="s">
        <v>295</v>
      </c>
      <c r="C30720" s="429">
        <v>5.2797320000000001</v>
      </c>
      <c r="D30720" s="429">
        <v>3.3497910000000002</v>
      </c>
      <c r="E30720" s="429">
        <v>1.9299409999999999</v>
      </c>
      <c r="F30720" s="429">
        <v>-6.654207999999997</v>
      </c>
    </row>
    <row r="30721" spans="1:6" x14ac:dyDescent="0.3">
      <c r="A30721" s="336" t="s">
        <v>901</v>
      </c>
      <c r="B30721" s="2" t="s">
        <v>295</v>
      </c>
      <c r="C30721" s="429">
        <v>5.1399319999999999</v>
      </c>
      <c r="D30721" s="429">
        <v>3.3635790000000001</v>
      </c>
      <c r="E30721" s="429">
        <v>1.7763529999999998</v>
      </c>
      <c r="F30721" s="429">
        <v>-8.0703880000000012</v>
      </c>
    </row>
    <row r="30722" spans="1:6" x14ac:dyDescent="0.3">
      <c r="A30722" s="336" t="s">
        <v>902</v>
      </c>
      <c r="B30722" s="2" t="s">
        <v>295</v>
      </c>
      <c r="C30722" s="429">
        <v>5.3164509999999998</v>
      </c>
      <c r="D30722" s="429">
        <v>3.277873</v>
      </c>
      <c r="E30722" s="429">
        <v>2.0385779999999998</v>
      </c>
      <c r="F30722" s="429">
        <v>-6.2663659999999943</v>
      </c>
    </row>
    <row r="30723" spans="1:6" x14ac:dyDescent="0.3">
      <c r="A30723" s="336" t="s">
        <v>903</v>
      </c>
      <c r="B30723" s="2" t="s">
        <v>295</v>
      </c>
      <c r="C30723" s="429">
        <v>5.323213</v>
      </c>
      <c r="D30723" s="429">
        <v>3.2887379999999999</v>
      </c>
      <c r="E30723" s="429">
        <v>2.034475</v>
      </c>
      <c r="F30723" s="429">
        <v>-6.1694819999999986</v>
      </c>
    </row>
    <row r="30724" spans="1:6" x14ac:dyDescent="0.3">
      <c r="A30724" s="336" t="s">
        <v>904</v>
      </c>
      <c r="B30724" s="2" t="s">
        <v>295</v>
      </c>
      <c r="C30724" s="429">
        <v>5.224634</v>
      </c>
      <c r="D30724" s="429">
        <v>3.3334359999999998</v>
      </c>
      <c r="E30724" s="429">
        <v>1.8911980000000002</v>
      </c>
      <c r="F30724" s="429">
        <v>-7.0364929999999966</v>
      </c>
    </row>
    <row r="30725" spans="1:6" x14ac:dyDescent="0.3">
      <c r="A30725" s="336" t="s">
        <v>905</v>
      </c>
      <c r="B30725" s="2" t="s">
        <v>295</v>
      </c>
      <c r="C30725" s="429">
        <v>5.0950439999999997</v>
      </c>
      <c r="D30725" s="429">
        <v>3.362025</v>
      </c>
      <c r="E30725" s="429">
        <v>1.7330189999999996</v>
      </c>
      <c r="F30725" s="429">
        <v>-9.017929000000013</v>
      </c>
    </row>
    <row r="30726" spans="1:6" x14ac:dyDescent="0.3">
      <c r="A30726" s="336" t="s">
        <v>906</v>
      </c>
      <c r="B30726" s="2" t="s">
        <v>295</v>
      </c>
      <c r="C30726" s="429">
        <v>5.3215199999999996</v>
      </c>
      <c r="D30726" s="429">
        <v>3.3442440000000002</v>
      </c>
      <c r="E30726" s="429">
        <v>1.9772759999999994</v>
      </c>
      <c r="F30726" s="429">
        <v>-6.2709200000000003</v>
      </c>
    </row>
    <row r="30727" spans="1:6" x14ac:dyDescent="0.3">
      <c r="A30727" s="336" t="s">
        <v>907</v>
      </c>
      <c r="B30727" s="2" t="s">
        <v>295</v>
      </c>
      <c r="C30727" s="429">
        <v>5.2775040000000004</v>
      </c>
      <c r="D30727" s="429">
        <v>3.3485360000000002</v>
      </c>
      <c r="E30727" s="429">
        <v>1.9289680000000002</v>
      </c>
      <c r="F30727" s="429">
        <v>-6.6628499999999953</v>
      </c>
    </row>
    <row r="30728" spans="1:6" x14ac:dyDescent="0.3">
      <c r="A30728" s="336" t="s">
        <v>908</v>
      </c>
      <c r="B30728" s="2" t="s">
        <v>295</v>
      </c>
      <c r="C30728" s="429">
        <v>5.3076800000000004</v>
      </c>
      <c r="D30728" s="429">
        <v>3.3196759999999998</v>
      </c>
      <c r="E30728" s="429">
        <v>1.9880040000000005</v>
      </c>
      <c r="F30728" s="429">
        <v>-4.6688960000000037</v>
      </c>
    </row>
    <row r="30729" spans="1:6" x14ac:dyDescent="0.3">
      <c r="A30729" s="336" t="s">
        <v>909</v>
      </c>
      <c r="B30729" s="2" t="s">
        <v>295</v>
      </c>
      <c r="C30729" s="429">
        <v>5.3936409999999997</v>
      </c>
      <c r="D30729" s="429">
        <v>3.3173729999999999</v>
      </c>
      <c r="E30729" s="429">
        <v>2.0762679999999998</v>
      </c>
      <c r="F30729" s="429">
        <v>-4.1213390000000025</v>
      </c>
    </row>
    <row r="30730" spans="1:6" x14ac:dyDescent="0.3">
      <c r="A30730" s="336" t="s">
        <v>910</v>
      </c>
      <c r="B30730" s="2" t="s">
        <v>295</v>
      </c>
      <c r="C30730" s="429">
        <v>5.4098439999999997</v>
      </c>
      <c r="D30730" s="429">
        <v>3.318254</v>
      </c>
      <c r="E30730" s="429">
        <v>2.0915899999999996</v>
      </c>
      <c r="F30730" s="429">
        <v>-3.8870550000000001</v>
      </c>
    </row>
    <row r="30731" spans="1:6" x14ac:dyDescent="0.3">
      <c r="A30731" s="336" t="s">
        <v>911</v>
      </c>
      <c r="B30731" s="2" t="s">
        <v>295</v>
      </c>
      <c r="C30731" s="429">
        <v>5.3277799999999997</v>
      </c>
      <c r="D30731" s="429">
        <v>3.3141859999999999</v>
      </c>
      <c r="E30731" s="429">
        <v>2.0135939999999999</v>
      </c>
      <c r="F30731" s="429">
        <v>-4.9496959999999994</v>
      </c>
    </row>
    <row r="30732" spans="1:6" x14ac:dyDescent="0.3">
      <c r="A30732" s="336" t="s">
        <v>912</v>
      </c>
      <c r="B30732" s="2" t="s">
        <v>295</v>
      </c>
      <c r="C30732" s="429">
        <v>4.961773</v>
      </c>
      <c r="D30732" s="429">
        <v>3.399702</v>
      </c>
      <c r="E30732" s="429">
        <v>1.562071</v>
      </c>
      <c r="F30732" s="429">
        <v>-10.952088000000003</v>
      </c>
    </row>
    <row r="30733" spans="1:6" x14ac:dyDescent="0.3">
      <c r="A30733" s="336" t="s">
        <v>913</v>
      </c>
      <c r="B30733" s="2" t="s">
        <v>295</v>
      </c>
      <c r="C30733" s="429">
        <v>5.0171380000000001</v>
      </c>
      <c r="D30733" s="429">
        <v>3.37582</v>
      </c>
      <c r="E30733" s="429">
        <v>1.6413180000000001</v>
      </c>
      <c r="F30733" s="429">
        <v>-9.8547059999999966</v>
      </c>
    </row>
    <row r="30734" spans="1:6" x14ac:dyDescent="0.3">
      <c r="A30734" s="336" t="s">
        <v>914</v>
      </c>
      <c r="B30734" s="2" t="s">
        <v>295</v>
      </c>
      <c r="C30734" s="429">
        <v>4.8235609999999998</v>
      </c>
      <c r="D30734" s="429">
        <v>3.4918330000000002</v>
      </c>
      <c r="E30734" s="429">
        <v>1.3317279999999996</v>
      </c>
      <c r="F30734" s="429">
        <v>-13.616067999999999</v>
      </c>
    </row>
    <row r="30735" spans="1:6" x14ac:dyDescent="0.3">
      <c r="A30735" s="336" t="s">
        <v>915</v>
      </c>
      <c r="B30735" s="2" t="s">
        <v>295</v>
      </c>
      <c r="C30735" s="429">
        <v>4.6970039999999997</v>
      </c>
      <c r="D30735" s="429">
        <v>3.736113</v>
      </c>
      <c r="E30735" s="429">
        <v>0.96089099999999972</v>
      </c>
      <c r="F30735" s="429">
        <v>-16.866885000000007</v>
      </c>
    </row>
    <row r="30736" spans="1:6" x14ac:dyDescent="0.3">
      <c r="A30736" s="336" t="s">
        <v>916</v>
      </c>
      <c r="B30736" s="2" t="s">
        <v>295</v>
      </c>
      <c r="C30736" s="429">
        <v>4.5362090000000004</v>
      </c>
      <c r="D30736" s="429">
        <v>3.9067560000000001</v>
      </c>
      <c r="E30736" s="429">
        <v>0.62945300000000026</v>
      </c>
      <c r="F30736" s="429">
        <v>-17.696320999999994</v>
      </c>
    </row>
    <row r="30737" spans="1:6" x14ac:dyDescent="0.3">
      <c r="A30737" s="336" t="s">
        <v>917</v>
      </c>
      <c r="B30737" s="2" t="s">
        <v>294</v>
      </c>
      <c r="C30737" s="429">
        <v>3.759668</v>
      </c>
      <c r="D30737" s="429">
        <v>3.2393670000000001</v>
      </c>
      <c r="E30737" s="429">
        <v>0.5203009999999999</v>
      </c>
      <c r="F30737" s="429">
        <v>-14.426016000000001</v>
      </c>
    </row>
    <row r="30738" spans="1:6" x14ac:dyDescent="0.3">
      <c r="A30738" s="336" t="s">
        <v>918</v>
      </c>
      <c r="B30738" s="2" t="s">
        <v>295</v>
      </c>
      <c r="C30738" s="429">
        <v>4.7961609999999997</v>
      </c>
      <c r="D30738" s="429">
        <v>3.7374960000000002</v>
      </c>
      <c r="E30738" s="429">
        <v>1.0586649999999995</v>
      </c>
      <c r="F30738" s="429">
        <v>-13.295183999999995</v>
      </c>
    </row>
    <row r="30739" spans="1:6" x14ac:dyDescent="0.3">
      <c r="A30739" s="336" t="s">
        <v>919</v>
      </c>
      <c r="B30739" s="2" t="s">
        <v>295</v>
      </c>
      <c r="C30739" s="429">
        <v>4.8614560000000004</v>
      </c>
      <c r="D30739" s="429">
        <v>3.718083</v>
      </c>
      <c r="E30739" s="429">
        <v>1.1433730000000004</v>
      </c>
      <c r="F30739" s="429">
        <v>-14.159289999999999</v>
      </c>
    </row>
    <row r="30740" spans="1:6" x14ac:dyDescent="0.3">
      <c r="A30740" s="336" t="s">
        <v>920</v>
      </c>
      <c r="B30740" s="2" t="s">
        <v>295</v>
      </c>
      <c r="C30740" s="429">
        <v>4.9804769999999996</v>
      </c>
      <c r="D30740" s="429">
        <v>3.2676080000000001</v>
      </c>
      <c r="E30740" s="429">
        <v>1.7128689999999995</v>
      </c>
      <c r="F30740" s="429">
        <v>-10.139262999999996</v>
      </c>
    </row>
    <row r="30741" spans="1:6" x14ac:dyDescent="0.3">
      <c r="A30741" s="336" t="s">
        <v>921</v>
      </c>
      <c r="B30741" s="2" t="s">
        <v>295</v>
      </c>
      <c r="C30741" s="429">
        <v>5.2243380000000004</v>
      </c>
      <c r="D30741" s="429">
        <v>3.2387730000000001</v>
      </c>
      <c r="E30741" s="429">
        <v>1.9855650000000002</v>
      </c>
      <c r="F30741" s="429">
        <v>-6.0464019999999934</v>
      </c>
    </row>
    <row r="30742" spans="1:6" x14ac:dyDescent="0.3">
      <c r="A30742" s="336" t="s">
        <v>922</v>
      </c>
      <c r="B30742" s="2" t="s">
        <v>295</v>
      </c>
      <c r="C30742" s="429">
        <v>4.976191</v>
      </c>
      <c r="D30742" s="429">
        <v>3.3329249999999999</v>
      </c>
      <c r="E30742" s="429">
        <v>1.6432660000000001</v>
      </c>
      <c r="F30742" s="429">
        <v>-9.0949419999999996</v>
      </c>
    </row>
    <row r="30743" spans="1:6" x14ac:dyDescent="0.3">
      <c r="A30743" s="336" t="s">
        <v>923</v>
      </c>
      <c r="B30743" s="2" t="s">
        <v>295</v>
      </c>
      <c r="C30743" s="429">
        <v>5.3625530000000001</v>
      </c>
      <c r="D30743" s="429">
        <v>3.2017790000000002</v>
      </c>
      <c r="E30743" s="429">
        <v>2.160774</v>
      </c>
      <c r="F30743" s="429">
        <v>-4.3418180000000071</v>
      </c>
    </row>
    <row r="30744" spans="1:6" x14ac:dyDescent="0.3">
      <c r="A30744" s="336" t="s">
        <v>924</v>
      </c>
      <c r="B30744" s="2" t="s">
        <v>295</v>
      </c>
      <c r="C30744" s="429">
        <v>5.2851210000000002</v>
      </c>
      <c r="D30744" s="429">
        <v>3.2272560000000001</v>
      </c>
      <c r="E30744" s="429">
        <v>2.0578650000000001</v>
      </c>
      <c r="F30744" s="429">
        <v>-5.5871950000000012</v>
      </c>
    </row>
    <row r="30745" spans="1:6" x14ac:dyDescent="0.3">
      <c r="A30745" s="336" t="s">
        <v>925</v>
      </c>
      <c r="B30745" s="2" t="s">
        <v>295</v>
      </c>
      <c r="C30745" s="429">
        <v>5.3771849999999999</v>
      </c>
      <c r="D30745" s="429">
        <v>3.261844</v>
      </c>
      <c r="E30745" s="429">
        <v>2.1153409999999999</v>
      </c>
      <c r="F30745" s="429">
        <v>-3.9961959999999976</v>
      </c>
    </row>
    <row r="30746" spans="1:6" x14ac:dyDescent="0.3">
      <c r="A30746" s="336" t="s">
        <v>926</v>
      </c>
      <c r="B30746" s="2" t="s">
        <v>295</v>
      </c>
      <c r="C30746" s="429">
        <v>5.2010639999999997</v>
      </c>
      <c r="D30746" s="429">
        <v>3.2950650000000001</v>
      </c>
      <c r="E30746" s="429">
        <v>1.9059989999999996</v>
      </c>
      <c r="F30746" s="429">
        <v>-7.0060140000000075</v>
      </c>
    </row>
    <row r="30747" spans="1:6" x14ac:dyDescent="0.3">
      <c r="A30747" s="336" t="s">
        <v>927</v>
      </c>
      <c r="B30747" s="2" t="s">
        <v>295</v>
      </c>
      <c r="C30747" s="429">
        <v>5.4444169999999996</v>
      </c>
      <c r="D30747" s="429">
        <v>3.2707280000000001</v>
      </c>
      <c r="E30747" s="429">
        <v>2.1736889999999995</v>
      </c>
      <c r="F30747" s="429">
        <v>-2.7545259999999949</v>
      </c>
    </row>
    <row r="30748" spans="1:6" x14ac:dyDescent="0.3">
      <c r="A30748" s="336" t="s">
        <v>928</v>
      </c>
      <c r="B30748" s="2" t="s">
        <v>295</v>
      </c>
      <c r="C30748" s="429">
        <v>5.4304829999999997</v>
      </c>
      <c r="D30748" s="429">
        <v>3.293005</v>
      </c>
      <c r="E30748" s="429">
        <v>2.1374779999999998</v>
      </c>
      <c r="F30748" s="429">
        <v>-2.9289729999999992</v>
      </c>
    </row>
    <row r="30749" spans="1:6" x14ac:dyDescent="0.3">
      <c r="A30749" s="336" t="s">
        <v>929</v>
      </c>
      <c r="B30749" s="2" t="s">
        <v>295</v>
      </c>
      <c r="C30749" s="429">
        <v>5.3786129999999996</v>
      </c>
      <c r="D30749" s="429">
        <v>3.2943690000000001</v>
      </c>
      <c r="E30749" s="429">
        <v>2.0842439999999995</v>
      </c>
      <c r="F30749" s="429">
        <v>-3.7748209999999993</v>
      </c>
    </row>
    <row r="30750" spans="1:6" x14ac:dyDescent="0.3">
      <c r="A30750" s="336" t="s">
        <v>930</v>
      </c>
      <c r="B30750" s="2" t="s">
        <v>295</v>
      </c>
      <c r="C30750" s="429">
        <v>5.4404459999999997</v>
      </c>
      <c r="D30750" s="429">
        <v>3.2956530000000002</v>
      </c>
      <c r="E30750" s="429">
        <v>2.1447929999999995</v>
      </c>
      <c r="F30750" s="429">
        <v>-2.6201860000000039</v>
      </c>
    </row>
    <row r="30751" spans="1:6" x14ac:dyDescent="0.3">
      <c r="A30751" s="336" t="s">
        <v>931</v>
      </c>
      <c r="B30751" s="2" t="s">
        <v>295</v>
      </c>
      <c r="C30751" s="429">
        <v>5.248672</v>
      </c>
      <c r="D30751" s="429">
        <v>3.274912</v>
      </c>
      <c r="E30751" s="429">
        <v>1.97376</v>
      </c>
      <c r="F30751" s="429">
        <v>-5.9251229999999993</v>
      </c>
    </row>
    <row r="30752" spans="1:6" x14ac:dyDescent="0.3">
      <c r="A30752" s="336" t="s">
        <v>932</v>
      </c>
      <c r="B30752" s="2" t="s">
        <v>295</v>
      </c>
      <c r="C30752" s="429">
        <v>4.6734140000000002</v>
      </c>
      <c r="D30752" s="429">
        <v>3.438558</v>
      </c>
      <c r="E30752" s="429">
        <v>1.2348560000000002</v>
      </c>
      <c r="F30752" s="429">
        <v>-9.3192220000000034</v>
      </c>
    </row>
    <row r="30753" spans="1:6" x14ac:dyDescent="0.3">
      <c r="A30753" s="336" t="s">
        <v>933</v>
      </c>
      <c r="B30753" s="2" t="s">
        <v>295</v>
      </c>
      <c r="C30753" s="429">
        <v>5.45594</v>
      </c>
      <c r="D30753" s="429">
        <v>3.2700499999999999</v>
      </c>
      <c r="E30753" s="429">
        <v>2.1858900000000001</v>
      </c>
      <c r="F30753" s="429">
        <v>-1.7683690000000034</v>
      </c>
    </row>
    <row r="30754" spans="1:6" x14ac:dyDescent="0.3">
      <c r="A30754" s="336" t="s">
        <v>934</v>
      </c>
      <c r="B30754" s="2" t="s">
        <v>295</v>
      </c>
      <c r="C30754" s="429">
        <v>5.4003810000000003</v>
      </c>
      <c r="D30754" s="429">
        <v>3.2615099999999999</v>
      </c>
      <c r="E30754" s="429">
        <v>2.1388710000000004</v>
      </c>
      <c r="F30754" s="429">
        <v>-2.8578930000000007</v>
      </c>
    </row>
    <row r="30755" spans="1:6" x14ac:dyDescent="0.3">
      <c r="A30755" s="336" t="s">
        <v>935</v>
      </c>
      <c r="B30755" s="2" t="s">
        <v>295</v>
      </c>
      <c r="C30755" s="429">
        <v>4.5364370000000003</v>
      </c>
      <c r="D30755" s="429">
        <v>3.8105030000000002</v>
      </c>
      <c r="E30755" s="429">
        <v>0.72593400000000008</v>
      </c>
      <c r="F30755" s="429">
        <v>-12.620893000000002</v>
      </c>
    </row>
    <row r="30756" spans="1:6" x14ac:dyDescent="0.3">
      <c r="A30756" s="336" t="s">
        <v>936</v>
      </c>
      <c r="B30756" s="2" t="s">
        <v>294</v>
      </c>
      <c r="C30756" s="429">
        <v>3.7084459999999999</v>
      </c>
      <c r="D30756" s="429">
        <v>2.6223169999999998</v>
      </c>
      <c r="E30756" s="429">
        <v>1.0861290000000001</v>
      </c>
      <c r="F30756" s="429">
        <v>-9.6820599999999963</v>
      </c>
    </row>
    <row r="30757" spans="1:6" x14ac:dyDescent="0.3">
      <c r="A30757" s="336" t="s">
        <v>937</v>
      </c>
      <c r="B30757" s="2" t="s">
        <v>294</v>
      </c>
      <c r="C30757" s="429">
        <v>3.6923279999999998</v>
      </c>
      <c r="D30757" s="429">
        <v>2.7649750000000002</v>
      </c>
      <c r="E30757" s="429">
        <v>0.92735299999999965</v>
      </c>
      <c r="F30757" s="429">
        <v>-9.2118770000000012</v>
      </c>
    </row>
    <row r="30758" spans="1:6" x14ac:dyDescent="0.3">
      <c r="A30758" s="336" t="s">
        <v>938</v>
      </c>
      <c r="B30758" s="2" t="s">
        <v>295</v>
      </c>
      <c r="C30758" s="429">
        <v>4.9087620000000003</v>
      </c>
      <c r="D30758" s="429">
        <v>3.1815220000000002</v>
      </c>
      <c r="E30758" s="429">
        <v>1.7272400000000001</v>
      </c>
      <c r="F30758" s="429">
        <v>-4.3864920000000005</v>
      </c>
    </row>
    <row r="30759" spans="1:6" x14ac:dyDescent="0.3">
      <c r="A30759" s="336" t="s">
        <v>939</v>
      </c>
      <c r="B30759" s="2" t="s">
        <v>295</v>
      </c>
      <c r="C30759" s="429">
        <v>4.7555740000000002</v>
      </c>
      <c r="D30759" s="429">
        <v>3.6477759999999999</v>
      </c>
      <c r="E30759" s="429">
        <v>1.1077980000000003</v>
      </c>
      <c r="F30759" s="429">
        <v>-8.2970100000000038</v>
      </c>
    </row>
    <row r="30760" spans="1:6" x14ac:dyDescent="0.3">
      <c r="A30760" s="336" t="s">
        <v>940</v>
      </c>
      <c r="B30760" s="2" t="s">
        <v>295</v>
      </c>
      <c r="C30760" s="429">
        <v>4.7766409999999997</v>
      </c>
      <c r="D30760" s="429">
        <v>3.513109</v>
      </c>
      <c r="E30760" s="429">
        <v>1.2635319999999997</v>
      </c>
      <c r="F30760" s="429">
        <v>-7.9736180000000019</v>
      </c>
    </row>
    <row r="30761" spans="1:6" x14ac:dyDescent="0.3">
      <c r="A30761" s="336" t="s">
        <v>941</v>
      </c>
      <c r="B30761" s="2" t="s">
        <v>295</v>
      </c>
      <c r="C30761" s="429">
        <v>4.6280580000000002</v>
      </c>
      <c r="D30761" s="429">
        <v>3.798937</v>
      </c>
      <c r="E30761" s="429">
        <v>0.82912100000000022</v>
      </c>
      <c r="F30761" s="429">
        <v>-9.1772440000000017</v>
      </c>
    </row>
    <row r="30762" spans="1:6" x14ac:dyDescent="0.3">
      <c r="A30762" s="336" t="s">
        <v>942</v>
      </c>
      <c r="B30762" s="2" t="s">
        <v>295</v>
      </c>
      <c r="C30762" s="429">
        <v>5.3596430000000002</v>
      </c>
      <c r="D30762" s="429">
        <v>3.0428389999999998</v>
      </c>
      <c r="E30762" s="429">
        <v>2.3168040000000003</v>
      </c>
      <c r="F30762" s="429">
        <v>-1.2263720000000049</v>
      </c>
    </row>
    <row r="30763" spans="1:6" x14ac:dyDescent="0.3">
      <c r="A30763" s="336" t="s">
        <v>943</v>
      </c>
      <c r="B30763" s="2" t="s">
        <v>295</v>
      </c>
      <c r="C30763" s="429">
        <v>5.1597799999999996</v>
      </c>
      <c r="D30763" s="429">
        <v>3.5053930000000002</v>
      </c>
      <c r="E30763" s="429">
        <v>1.6543869999999994</v>
      </c>
      <c r="F30763" s="429">
        <v>-6.540538999999999</v>
      </c>
    </row>
    <row r="30764" spans="1:6" x14ac:dyDescent="0.3">
      <c r="A30764" s="336" t="s">
        <v>944</v>
      </c>
      <c r="B30764" s="2" t="s">
        <v>295</v>
      </c>
      <c r="C30764" s="429">
        <v>5.3850870000000004</v>
      </c>
      <c r="D30764" s="429">
        <v>3.227595</v>
      </c>
      <c r="E30764" s="429">
        <v>2.1574920000000004</v>
      </c>
      <c r="F30764" s="429">
        <v>-3.9428800000000095</v>
      </c>
    </row>
    <row r="30765" spans="1:6" x14ac:dyDescent="0.3">
      <c r="A30765" s="336" t="s">
        <v>945</v>
      </c>
      <c r="B30765" s="2" t="s">
        <v>295</v>
      </c>
      <c r="C30765" s="429">
        <v>5.5514559999999999</v>
      </c>
      <c r="D30765" s="429">
        <v>2.847998</v>
      </c>
      <c r="E30765" s="429">
        <v>2.7034579999999999</v>
      </c>
      <c r="F30765" s="429">
        <v>-1.050372000000003</v>
      </c>
    </row>
    <row r="30766" spans="1:6" x14ac:dyDescent="0.3">
      <c r="A30766" s="336" t="s">
        <v>946</v>
      </c>
      <c r="B30766" s="2" t="s">
        <v>295</v>
      </c>
      <c r="C30766" s="429">
        <v>5.4069039999999999</v>
      </c>
      <c r="D30766" s="429">
        <v>2.8139789999999998</v>
      </c>
      <c r="E30766" s="429">
        <v>2.5929250000000001</v>
      </c>
      <c r="F30766" s="429">
        <v>-1.8096859999999921</v>
      </c>
    </row>
    <row r="30767" spans="1:6" x14ac:dyDescent="0.3">
      <c r="A30767" s="336" t="s">
        <v>947</v>
      </c>
      <c r="B30767" s="2" t="s">
        <v>295</v>
      </c>
      <c r="C30767" s="429">
        <v>5.1586970000000001</v>
      </c>
      <c r="D30767" s="429">
        <v>2.3846020000000001</v>
      </c>
      <c r="E30767" s="429">
        <v>2.774095</v>
      </c>
      <c r="F30767" s="429">
        <v>-4.2581970000000098</v>
      </c>
    </row>
    <row r="30768" spans="1:6" x14ac:dyDescent="0.3">
      <c r="A30768" s="336" t="s">
        <v>948</v>
      </c>
      <c r="B30768" s="2" t="s">
        <v>295</v>
      </c>
      <c r="C30768" s="429">
        <v>4.9559740000000003</v>
      </c>
      <c r="D30768" s="429">
        <v>2.9108100000000001</v>
      </c>
      <c r="E30768" s="429">
        <v>2.0451640000000002</v>
      </c>
      <c r="F30768" s="429">
        <v>-4.0091529999999942</v>
      </c>
    </row>
    <row r="30769" spans="1:6" x14ac:dyDescent="0.3">
      <c r="A30769" s="336" t="s">
        <v>949</v>
      </c>
      <c r="B30769" s="2" t="s">
        <v>295</v>
      </c>
      <c r="C30769" s="429">
        <v>5.3429159999999998</v>
      </c>
      <c r="D30769" s="429">
        <v>2.1747580000000002</v>
      </c>
      <c r="E30769" s="429">
        <v>3.1681579999999996</v>
      </c>
      <c r="F30769" s="429">
        <v>-2.058099999999996</v>
      </c>
    </row>
    <row r="30770" spans="1:6" x14ac:dyDescent="0.3">
      <c r="A30770" s="336" t="s">
        <v>950</v>
      </c>
      <c r="B30770" s="2" t="s">
        <v>295</v>
      </c>
      <c r="C30770" s="429">
        <v>5.1460189999999999</v>
      </c>
      <c r="D30770" s="429">
        <v>2.6774330000000002</v>
      </c>
      <c r="E30770" s="429">
        <v>2.4685859999999997</v>
      </c>
      <c r="F30770" s="429">
        <v>-3.9958500000000079</v>
      </c>
    </row>
    <row r="30771" spans="1:6" x14ac:dyDescent="0.3">
      <c r="A30771" s="336" t="s">
        <v>951</v>
      </c>
      <c r="B30771" s="2" t="s">
        <v>295</v>
      </c>
      <c r="C30771" s="429">
        <v>5.0856969999999997</v>
      </c>
      <c r="D30771" s="429">
        <v>2.9087749999999999</v>
      </c>
      <c r="E30771" s="429">
        <v>2.1769219999999998</v>
      </c>
      <c r="F30771" s="429">
        <v>-8.4825610000000005</v>
      </c>
    </row>
    <row r="30772" spans="1:6" x14ac:dyDescent="0.3">
      <c r="A30772" s="336" t="s">
        <v>952</v>
      </c>
      <c r="B30772" s="2" t="s">
        <v>295</v>
      </c>
      <c r="C30772" s="429">
        <v>5.473217</v>
      </c>
      <c r="D30772" s="429">
        <v>3.2580610000000001</v>
      </c>
      <c r="E30772" s="429">
        <v>2.2151559999999999</v>
      </c>
      <c r="F30772" s="429">
        <v>-2.2645050000000033</v>
      </c>
    </row>
    <row r="30773" spans="1:6" x14ac:dyDescent="0.3">
      <c r="A30773" s="336" t="s">
        <v>953</v>
      </c>
      <c r="B30773" s="2" t="s">
        <v>295</v>
      </c>
      <c r="C30773" s="429">
        <v>5.4820089999999997</v>
      </c>
      <c r="D30773" s="429">
        <v>3.1525189999999998</v>
      </c>
      <c r="E30773" s="429">
        <v>2.3294899999999998</v>
      </c>
      <c r="F30773" s="429">
        <v>-2.4449409999999929</v>
      </c>
    </row>
    <row r="30774" spans="1:6" x14ac:dyDescent="0.3">
      <c r="A30774" s="336" t="s">
        <v>954</v>
      </c>
      <c r="B30774" s="2" t="s">
        <v>295</v>
      </c>
      <c r="C30774" s="429">
        <v>5.391254</v>
      </c>
      <c r="D30774" s="429">
        <v>3.164777</v>
      </c>
      <c r="E30774" s="429">
        <v>2.226477</v>
      </c>
      <c r="F30774" s="429">
        <v>-3.805107999999997</v>
      </c>
    </row>
    <row r="30775" spans="1:6" x14ac:dyDescent="0.3">
      <c r="A30775" s="336" t="s">
        <v>955</v>
      </c>
      <c r="B30775" s="2" t="s">
        <v>295</v>
      </c>
      <c r="C30775" s="429">
        <v>5.3555770000000003</v>
      </c>
      <c r="D30775" s="429">
        <v>3.1739660000000001</v>
      </c>
      <c r="E30775" s="429">
        <v>2.1816110000000002</v>
      </c>
      <c r="F30775" s="429">
        <v>-4.2444349999999993</v>
      </c>
    </row>
    <row r="30776" spans="1:6" x14ac:dyDescent="0.3">
      <c r="A30776" s="336" t="s">
        <v>956</v>
      </c>
      <c r="B30776" s="2" t="s">
        <v>295</v>
      </c>
      <c r="C30776" s="429">
        <v>5.5189529999999998</v>
      </c>
      <c r="D30776" s="429">
        <v>3.1768480000000001</v>
      </c>
      <c r="E30776" s="429">
        <v>2.3421049999999997</v>
      </c>
      <c r="F30776" s="429">
        <v>-2.0151479999999999</v>
      </c>
    </row>
    <row r="30777" spans="1:6" x14ac:dyDescent="0.3">
      <c r="A30777" s="336" t="s">
        <v>957</v>
      </c>
      <c r="B30777" s="2" t="s">
        <v>295</v>
      </c>
      <c r="C30777" s="429">
        <v>5.5085259999999998</v>
      </c>
      <c r="D30777" s="429">
        <v>3.2243300000000001</v>
      </c>
      <c r="E30777" s="429">
        <v>2.2841959999999997</v>
      </c>
      <c r="F30777" s="429">
        <v>-1.8563610000000068</v>
      </c>
    </row>
    <row r="30778" spans="1:6" x14ac:dyDescent="0.3">
      <c r="A30778" s="336" t="s">
        <v>958</v>
      </c>
      <c r="B30778" s="2" t="s">
        <v>295</v>
      </c>
      <c r="C30778" s="429">
        <v>5.4349930000000004</v>
      </c>
      <c r="D30778" s="429">
        <v>3.175681</v>
      </c>
      <c r="E30778" s="429">
        <v>2.2593120000000004</v>
      </c>
      <c r="F30778" s="429">
        <v>-3.1890089999999951</v>
      </c>
    </row>
    <row r="30779" spans="1:6" x14ac:dyDescent="0.3">
      <c r="A30779" s="336" t="s">
        <v>959</v>
      </c>
      <c r="B30779" s="2" t="s">
        <v>295</v>
      </c>
      <c r="C30779" s="429">
        <v>5.4451890000000001</v>
      </c>
      <c r="D30779" s="429">
        <v>3.20648</v>
      </c>
      <c r="E30779" s="429">
        <v>2.2387090000000001</v>
      </c>
      <c r="F30779" s="429">
        <v>-2.9279729999999979</v>
      </c>
    </row>
    <row r="30780" spans="1:6" x14ac:dyDescent="0.3">
      <c r="A30780" s="336" t="s">
        <v>960</v>
      </c>
      <c r="B30780" s="2" t="s">
        <v>295</v>
      </c>
      <c r="C30780" s="429">
        <v>5.4493960000000001</v>
      </c>
      <c r="D30780" s="429">
        <v>3.224418</v>
      </c>
      <c r="E30780" s="429">
        <v>2.2249780000000001</v>
      </c>
      <c r="F30780" s="429">
        <v>-2.7980639999999966</v>
      </c>
    </row>
    <row r="30781" spans="1:6" x14ac:dyDescent="0.3">
      <c r="A30781" s="336" t="s">
        <v>961</v>
      </c>
      <c r="B30781" s="2" t="s">
        <v>295</v>
      </c>
      <c r="C30781" s="429">
        <v>5.4290139999999996</v>
      </c>
      <c r="D30781" s="429">
        <v>3.2432789999999998</v>
      </c>
      <c r="E30781" s="429">
        <v>2.1857349999999998</v>
      </c>
      <c r="F30781" s="429">
        <v>-3.1156250000000085</v>
      </c>
    </row>
    <row r="30782" spans="1:6" x14ac:dyDescent="0.3">
      <c r="A30782" s="336" t="s">
        <v>962</v>
      </c>
      <c r="B30782" s="2" t="s">
        <v>295</v>
      </c>
      <c r="C30782" s="429">
        <v>5.4671200000000004</v>
      </c>
      <c r="D30782" s="429">
        <v>3.2443740000000001</v>
      </c>
      <c r="E30782" s="429">
        <v>2.2227460000000003</v>
      </c>
      <c r="F30782" s="429">
        <v>-2.434321999999991</v>
      </c>
    </row>
    <row r="30783" spans="1:6" x14ac:dyDescent="0.3">
      <c r="A30783" s="336" t="s">
        <v>963</v>
      </c>
      <c r="B30783" s="2" t="s">
        <v>295</v>
      </c>
      <c r="C30783" s="429">
        <v>5.4843510000000002</v>
      </c>
      <c r="D30783" s="429">
        <v>3.2592249999999998</v>
      </c>
      <c r="E30783" s="429">
        <v>2.2251260000000004</v>
      </c>
      <c r="F30783" s="429">
        <v>-2.0584269999999947</v>
      </c>
    </row>
    <row r="30784" spans="1:6" x14ac:dyDescent="0.3">
      <c r="A30784" s="336" t="s">
        <v>964</v>
      </c>
      <c r="B30784" s="2" t="s">
        <v>295</v>
      </c>
      <c r="C30784" s="429">
        <v>5.4906639999999998</v>
      </c>
      <c r="D30784" s="429">
        <v>3.2740809999999998</v>
      </c>
      <c r="E30784" s="429">
        <v>2.216583</v>
      </c>
      <c r="F30784" s="429">
        <v>-1.8965560000000004</v>
      </c>
    </row>
    <row r="30785" spans="1:6" x14ac:dyDescent="0.3">
      <c r="A30785" s="336" t="s">
        <v>965</v>
      </c>
      <c r="B30785" s="2" t="s">
        <v>295</v>
      </c>
      <c r="C30785" s="429">
        <v>5.5003140000000004</v>
      </c>
      <c r="D30785" s="429">
        <v>3.246521</v>
      </c>
      <c r="E30785" s="429">
        <v>2.2537930000000004</v>
      </c>
      <c r="F30785" s="429">
        <v>-1.8634829999999987</v>
      </c>
    </row>
    <row r="30786" spans="1:6" x14ac:dyDescent="0.3">
      <c r="A30786" s="336" t="s">
        <v>966</v>
      </c>
      <c r="B30786" s="2" t="s">
        <v>295</v>
      </c>
      <c r="C30786" s="429">
        <v>5.5330130000000004</v>
      </c>
      <c r="D30786" s="429">
        <v>3.2060909999999998</v>
      </c>
      <c r="E30786" s="429">
        <v>2.3269220000000006</v>
      </c>
      <c r="F30786" s="429">
        <v>-1.7876490000000054</v>
      </c>
    </row>
    <row r="30787" spans="1:6" x14ac:dyDescent="0.3">
      <c r="A30787" s="336" t="s">
        <v>967</v>
      </c>
      <c r="B30787" s="2" t="s">
        <v>295</v>
      </c>
      <c r="C30787" s="429">
        <v>5.5295769999999997</v>
      </c>
      <c r="D30787" s="429">
        <v>3.2470249999999998</v>
      </c>
      <c r="E30787" s="429">
        <v>2.2825519999999999</v>
      </c>
      <c r="F30787" s="429">
        <v>-1.6042920000000009</v>
      </c>
    </row>
    <row r="30788" spans="1:6" x14ac:dyDescent="0.3">
      <c r="A30788" s="336" t="s">
        <v>968</v>
      </c>
      <c r="B30788" s="2" t="s">
        <v>295</v>
      </c>
      <c r="C30788" s="429">
        <v>5.4188999999999998</v>
      </c>
      <c r="D30788" s="429">
        <v>3.1487579999999999</v>
      </c>
      <c r="E30788" s="429">
        <v>2.2701419999999999</v>
      </c>
      <c r="F30788" s="429">
        <v>-3.3253860000000017</v>
      </c>
    </row>
    <row r="30789" spans="1:6" x14ac:dyDescent="0.3">
      <c r="A30789" s="336" t="s">
        <v>969</v>
      </c>
      <c r="B30789" s="2" t="s">
        <v>295</v>
      </c>
      <c r="C30789" s="429">
        <v>5.5523860000000003</v>
      </c>
      <c r="D30789" s="429">
        <v>3.235131</v>
      </c>
      <c r="E30789" s="429">
        <v>2.3172550000000003</v>
      </c>
      <c r="F30789" s="429">
        <v>-1.5720729999999996</v>
      </c>
    </row>
    <row r="30790" spans="1:6" x14ac:dyDescent="0.3">
      <c r="A30790" s="336" t="s">
        <v>970</v>
      </c>
      <c r="B30790" s="2" t="s">
        <v>295</v>
      </c>
      <c r="C30790" s="429">
        <v>5.4962340000000003</v>
      </c>
      <c r="D30790" s="429">
        <v>3.2881969999999998</v>
      </c>
      <c r="E30790" s="429">
        <v>2.2080370000000005</v>
      </c>
      <c r="F30790" s="429">
        <v>-1.7724570000000028</v>
      </c>
    </row>
    <row r="30791" spans="1:6" x14ac:dyDescent="0.3">
      <c r="A30791" s="336" t="s">
        <v>971</v>
      </c>
      <c r="B30791" s="2" t="s">
        <v>295</v>
      </c>
      <c r="C30791" s="429">
        <v>5.4988910000000004</v>
      </c>
      <c r="D30791" s="429">
        <v>3.2950759999999999</v>
      </c>
      <c r="E30791" s="429">
        <v>2.2038150000000005</v>
      </c>
      <c r="F30791" s="429">
        <v>-1.689195999999999</v>
      </c>
    </row>
    <row r="30792" spans="1:6" x14ac:dyDescent="0.3">
      <c r="A30792" s="336" t="s">
        <v>972</v>
      </c>
      <c r="B30792" s="2" t="s">
        <v>295</v>
      </c>
      <c r="C30792" s="429">
        <v>5.4932860000000003</v>
      </c>
      <c r="D30792" s="429">
        <v>3.2973020000000002</v>
      </c>
      <c r="E30792" s="429">
        <v>2.1959840000000002</v>
      </c>
      <c r="F30792" s="429">
        <v>-1.6506219999999949</v>
      </c>
    </row>
    <row r="30793" spans="1:6" x14ac:dyDescent="0.3">
      <c r="A30793" s="336" t="s">
        <v>973</v>
      </c>
      <c r="B30793" s="2" t="s">
        <v>295</v>
      </c>
      <c r="C30793" s="429">
        <v>5.4828460000000003</v>
      </c>
      <c r="D30793" s="429">
        <v>3.2897690000000002</v>
      </c>
      <c r="E30793" s="429">
        <v>2.1930770000000002</v>
      </c>
      <c r="F30793" s="429">
        <v>-1.5817549999999976</v>
      </c>
    </row>
    <row r="30794" spans="1:6" x14ac:dyDescent="0.3">
      <c r="A30794" s="336" t="s">
        <v>974</v>
      </c>
      <c r="B30794" s="2" t="s">
        <v>295</v>
      </c>
      <c r="C30794" s="429">
        <v>5.5071219999999999</v>
      </c>
      <c r="D30794" s="429">
        <v>3.282562</v>
      </c>
      <c r="E30794" s="429">
        <v>2.2245599999999999</v>
      </c>
      <c r="F30794" s="429">
        <v>-1.6074699999999993</v>
      </c>
    </row>
    <row r="30795" spans="1:6" x14ac:dyDescent="0.3">
      <c r="A30795" s="336" t="s">
        <v>975</v>
      </c>
      <c r="B30795" s="2" t="s">
        <v>295</v>
      </c>
      <c r="C30795" s="429">
        <v>5.5196860000000001</v>
      </c>
      <c r="D30795" s="429">
        <v>3.2764709999999999</v>
      </c>
      <c r="E30795" s="429">
        <v>2.2432150000000002</v>
      </c>
      <c r="F30795" s="429">
        <v>-1.5464750000000009</v>
      </c>
    </row>
    <row r="30796" spans="1:6" x14ac:dyDescent="0.3">
      <c r="A30796" s="336" t="s">
        <v>976</v>
      </c>
      <c r="B30796" s="2" t="s">
        <v>293</v>
      </c>
      <c r="C30796" s="429">
        <v>5.2039280000000003</v>
      </c>
      <c r="D30796" s="429">
        <v>2.9307799999999999</v>
      </c>
      <c r="E30796" s="429">
        <v>2.2731480000000004</v>
      </c>
      <c r="F30796" s="429">
        <v>-1.3744270000000043</v>
      </c>
    </row>
    <row r="30797" spans="1:6" x14ac:dyDescent="0.3">
      <c r="A30797" s="336" t="s">
        <v>977</v>
      </c>
      <c r="B30797" s="2" t="s">
        <v>293</v>
      </c>
      <c r="C30797" s="429">
        <v>5.153079</v>
      </c>
      <c r="D30797" s="429">
        <v>2.924385</v>
      </c>
      <c r="E30797" s="429">
        <v>2.228694</v>
      </c>
      <c r="F30797" s="429">
        <v>-1.4177719999999887</v>
      </c>
    </row>
    <row r="30798" spans="1:6" x14ac:dyDescent="0.3">
      <c r="A30798" s="336" t="s">
        <v>978</v>
      </c>
      <c r="B30798" s="2" t="s">
        <v>293</v>
      </c>
      <c r="C30798" s="429">
        <v>5.1930440000000004</v>
      </c>
      <c r="D30798" s="429">
        <v>2.8302670000000001</v>
      </c>
      <c r="E30798" s="429">
        <v>2.3627770000000003</v>
      </c>
      <c r="F30798" s="429">
        <v>-1.0206969999999949</v>
      </c>
    </row>
    <row r="30799" spans="1:6" x14ac:dyDescent="0.3">
      <c r="A30799" s="336" t="s">
        <v>979</v>
      </c>
      <c r="B30799" s="2" t="s">
        <v>293</v>
      </c>
      <c r="C30799" s="429">
        <v>5.0927199999999999</v>
      </c>
      <c r="D30799" s="429">
        <v>2.9087610000000002</v>
      </c>
      <c r="E30799" s="429">
        <v>2.1839589999999998</v>
      </c>
      <c r="F30799" s="429">
        <v>-1.5216169999999991</v>
      </c>
    </row>
    <row r="30800" spans="1:6" x14ac:dyDescent="0.3">
      <c r="A30800" s="336" t="s">
        <v>980</v>
      </c>
      <c r="B30800" s="2" t="s">
        <v>293</v>
      </c>
      <c r="C30800" s="429">
        <v>5.1283380000000003</v>
      </c>
      <c r="D30800" s="429">
        <v>2.8794360000000001</v>
      </c>
      <c r="E30800" s="429">
        <v>2.2489020000000002</v>
      </c>
      <c r="F30800" s="429">
        <v>-1.2495889999999967</v>
      </c>
    </row>
    <row r="30801" spans="1:6" x14ac:dyDescent="0.3">
      <c r="A30801" s="336" t="s">
        <v>981</v>
      </c>
      <c r="B30801" s="2" t="s">
        <v>293</v>
      </c>
      <c r="C30801" s="429">
        <v>5.1443300000000001</v>
      </c>
      <c r="D30801" s="429">
        <v>2.86117</v>
      </c>
      <c r="E30801" s="429">
        <v>2.2831600000000001</v>
      </c>
      <c r="F30801" s="429">
        <v>-1.1248310000000039</v>
      </c>
    </row>
    <row r="30802" spans="1:6" x14ac:dyDescent="0.3">
      <c r="A30802" s="336" t="s">
        <v>982</v>
      </c>
      <c r="B30802" s="2" t="s">
        <v>295</v>
      </c>
      <c r="C30802" s="429">
        <v>5.4902730000000002</v>
      </c>
      <c r="D30802" s="429">
        <v>3.2446809999999999</v>
      </c>
      <c r="E30802" s="429">
        <v>2.2455920000000003</v>
      </c>
      <c r="F30802" s="429">
        <v>-2.0078579999999953</v>
      </c>
    </row>
    <row r="30803" spans="1:6" x14ac:dyDescent="0.3">
      <c r="A30803" s="336" t="s">
        <v>983</v>
      </c>
      <c r="B30803" s="2" t="s">
        <v>293</v>
      </c>
      <c r="C30803" s="429">
        <v>5.1746699999999999</v>
      </c>
      <c r="D30803" s="429">
        <v>2.8707379999999998</v>
      </c>
      <c r="E30803" s="429">
        <v>2.3039320000000001</v>
      </c>
      <c r="F30803" s="429">
        <v>-1.1443650000000041</v>
      </c>
    </row>
    <row r="30804" spans="1:6" x14ac:dyDescent="0.3">
      <c r="A30804" s="336" t="s">
        <v>984</v>
      </c>
      <c r="B30804" s="2" t="s">
        <v>293</v>
      </c>
      <c r="C30804" s="429">
        <v>5.1181340000000004</v>
      </c>
      <c r="D30804" s="429">
        <v>2.7756400000000001</v>
      </c>
      <c r="E30804" s="429">
        <v>2.3424940000000003</v>
      </c>
      <c r="F30804" s="429">
        <v>-0.66789699999999996</v>
      </c>
    </row>
    <row r="30805" spans="1:6" x14ac:dyDescent="0.3">
      <c r="A30805" s="336" t="s">
        <v>985</v>
      </c>
      <c r="B30805" s="2" t="s">
        <v>293</v>
      </c>
      <c r="C30805" s="429">
        <v>5.0811229999999998</v>
      </c>
      <c r="D30805" s="429">
        <v>2.835871</v>
      </c>
      <c r="E30805" s="429">
        <v>2.2452519999999998</v>
      </c>
      <c r="F30805" s="429">
        <v>-1.0933139999999959</v>
      </c>
    </row>
    <row r="30806" spans="1:6" x14ac:dyDescent="0.3">
      <c r="A30806" s="336" t="s">
        <v>986</v>
      </c>
      <c r="B30806" s="2" t="s">
        <v>293</v>
      </c>
      <c r="C30806" s="429">
        <v>5.1151</v>
      </c>
      <c r="D30806" s="429">
        <v>2.846822</v>
      </c>
      <c r="E30806" s="429">
        <v>2.268278</v>
      </c>
      <c r="F30806" s="429">
        <v>-1.0865819999999964</v>
      </c>
    </row>
    <row r="30807" spans="1:6" x14ac:dyDescent="0.3">
      <c r="A30807" s="336" t="s">
        <v>987</v>
      </c>
      <c r="B30807" s="2" t="s">
        <v>295</v>
      </c>
      <c r="C30807" s="429">
        <v>5.3668149999999999</v>
      </c>
      <c r="D30807" s="429">
        <v>3.141108</v>
      </c>
      <c r="E30807" s="429">
        <v>2.2257069999999999</v>
      </c>
      <c r="F30807" s="429">
        <v>-1.3281980000000075</v>
      </c>
    </row>
    <row r="30808" spans="1:6" x14ac:dyDescent="0.3">
      <c r="A30808" s="336" t="s">
        <v>988</v>
      </c>
      <c r="B30808" s="2" t="s">
        <v>295</v>
      </c>
      <c r="C30808" s="429">
        <v>5.3421810000000001</v>
      </c>
      <c r="D30808" s="429">
        <v>3.1749230000000002</v>
      </c>
      <c r="E30808" s="429">
        <v>2.1672579999999999</v>
      </c>
      <c r="F30808" s="429">
        <v>-4.3629789999999957</v>
      </c>
    </row>
    <row r="30809" spans="1:6" x14ac:dyDescent="0.3">
      <c r="A30809" s="336" t="s">
        <v>989</v>
      </c>
      <c r="B30809" s="2" t="s">
        <v>295</v>
      </c>
      <c r="C30809" s="429">
        <v>5.4028840000000002</v>
      </c>
      <c r="D30809" s="429">
        <v>3.1545339999999999</v>
      </c>
      <c r="E30809" s="429">
        <v>2.2483500000000003</v>
      </c>
      <c r="F30809" s="429">
        <v>-3.5562490000000011</v>
      </c>
    </row>
    <row r="30810" spans="1:6" x14ac:dyDescent="0.3">
      <c r="A30810" s="336" t="s">
        <v>990</v>
      </c>
      <c r="B30810" s="2" t="s">
        <v>295</v>
      </c>
      <c r="C30810" s="429">
        <v>5.29582</v>
      </c>
      <c r="D30810" s="429">
        <v>3.1978900000000001</v>
      </c>
      <c r="E30810" s="429">
        <v>2.0979299999999999</v>
      </c>
      <c r="F30810" s="429">
        <v>-4.9756540000000093</v>
      </c>
    </row>
    <row r="30811" spans="1:6" x14ac:dyDescent="0.3">
      <c r="A30811" s="336" t="s">
        <v>991</v>
      </c>
      <c r="B30811" s="2" t="s">
        <v>295</v>
      </c>
      <c r="C30811" s="429">
        <v>5.2481140000000002</v>
      </c>
      <c r="D30811" s="429">
        <v>3.2209150000000002</v>
      </c>
      <c r="E30811" s="429">
        <v>2.027199</v>
      </c>
      <c r="F30811" s="429">
        <v>-5.6362829999999953</v>
      </c>
    </row>
    <row r="30812" spans="1:6" x14ac:dyDescent="0.3">
      <c r="A30812" s="336" t="s">
        <v>992</v>
      </c>
      <c r="B30812" s="2" t="s">
        <v>293</v>
      </c>
      <c r="C30812" s="429">
        <v>5.1998259999999998</v>
      </c>
      <c r="D30812" s="429">
        <v>2.8259530000000002</v>
      </c>
      <c r="E30812" s="429">
        <v>2.3738729999999997</v>
      </c>
      <c r="F30812" s="429">
        <v>-1.319468999999998</v>
      </c>
    </row>
    <row r="30813" spans="1:6" x14ac:dyDescent="0.3">
      <c r="A30813" s="336" t="s">
        <v>993</v>
      </c>
      <c r="B30813" s="2" t="s">
        <v>295</v>
      </c>
      <c r="C30813" s="429">
        <v>5.5636970000000003</v>
      </c>
      <c r="D30813" s="429">
        <v>3.226305</v>
      </c>
      <c r="E30813" s="429">
        <v>2.3373920000000004</v>
      </c>
      <c r="F30813" s="429">
        <v>-1.6825460000000021</v>
      </c>
    </row>
    <row r="30814" spans="1:6" x14ac:dyDescent="0.3">
      <c r="A30814" s="336" t="s">
        <v>994</v>
      </c>
      <c r="B30814" s="2" t="s">
        <v>295</v>
      </c>
      <c r="C30814" s="429">
        <v>5.501398</v>
      </c>
      <c r="D30814" s="429">
        <v>3.1731790000000002</v>
      </c>
      <c r="E30814" s="429">
        <v>2.3282189999999998</v>
      </c>
      <c r="F30814" s="429">
        <v>-2.3922439999999945</v>
      </c>
    </row>
    <row r="30815" spans="1:6" x14ac:dyDescent="0.3">
      <c r="A30815" s="336" t="s">
        <v>995</v>
      </c>
      <c r="B30815" s="2" t="s">
        <v>295</v>
      </c>
      <c r="C30815" s="429">
        <v>5.0228960000000002</v>
      </c>
      <c r="D30815" s="429">
        <v>3.5816089999999998</v>
      </c>
      <c r="E30815" s="429">
        <v>1.4412870000000004</v>
      </c>
      <c r="F30815" s="429">
        <v>-8.3872460000000011</v>
      </c>
    </row>
    <row r="30816" spans="1:6" x14ac:dyDescent="0.3">
      <c r="A30816" s="336" t="s">
        <v>996</v>
      </c>
      <c r="B30816" s="2" t="s">
        <v>295</v>
      </c>
      <c r="C30816" s="429">
        <v>5.4386650000000003</v>
      </c>
      <c r="D30816" s="429">
        <v>3.0055990000000001</v>
      </c>
      <c r="E30816" s="429">
        <v>2.4330660000000002</v>
      </c>
      <c r="F30816" s="429">
        <v>-3.0246459999999971</v>
      </c>
    </row>
    <row r="30817" spans="1:6" x14ac:dyDescent="0.3">
      <c r="A30817" s="336" t="s">
        <v>997</v>
      </c>
      <c r="B30817" s="2" t="s">
        <v>295</v>
      </c>
      <c r="C30817" s="429">
        <v>5.4498090000000001</v>
      </c>
      <c r="D30817" s="429">
        <v>3.0434030000000001</v>
      </c>
      <c r="E30817" s="429">
        <v>2.406406</v>
      </c>
      <c r="F30817" s="429">
        <v>-3.0165350000000011</v>
      </c>
    </row>
    <row r="30818" spans="1:6" x14ac:dyDescent="0.3">
      <c r="A30818" s="336" t="s">
        <v>998</v>
      </c>
      <c r="B30818" s="2" t="s">
        <v>295</v>
      </c>
      <c r="C30818" s="429">
        <v>5.4394070000000001</v>
      </c>
      <c r="D30818" s="429">
        <v>3.0455969999999999</v>
      </c>
      <c r="E30818" s="429">
        <v>2.3938100000000002</v>
      </c>
      <c r="F30818" s="429">
        <v>-3.5152580000000064</v>
      </c>
    </row>
    <row r="30819" spans="1:6" x14ac:dyDescent="0.3">
      <c r="A30819" s="336" t="s">
        <v>999</v>
      </c>
      <c r="B30819" s="2" t="s">
        <v>295</v>
      </c>
      <c r="C30819" s="429">
        <v>5.5434020000000004</v>
      </c>
      <c r="D30819" s="429">
        <v>2.7808899999999999</v>
      </c>
      <c r="E30819" s="429">
        <v>2.7625120000000005</v>
      </c>
      <c r="F30819" s="429">
        <v>-1.2725110000000015</v>
      </c>
    </row>
    <row r="30820" spans="1:6" x14ac:dyDescent="0.3">
      <c r="A30820" s="336" t="s">
        <v>1000</v>
      </c>
      <c r="B30820" s="2" t="s">
        <v>295</v>
      </c>
      <c r="C30820" s="429">
        <v>5.5661480000000001</v>
      </c>
      <c r="D30820" s="429">
        <v>2.8728590000000001</v>
      </c>
      <c r="E30820" s="429">
        <v>2.693289</v>
      </c>
      <c r="F30820" s="429">
        <v>-1.4158900000000045</v>
      </c>
    </row>
    <row r="30821" spans="1:6" x14ac:dyDescent="0.3">
      <c r="A30821" s="336" t="s">
        <v>1001</v>
      </c>
      <c r="B30821" s="2" t="s">
        <v>295</v>
      </c>
      <c r="C30821" s="429">
        <v>5.4981109999999997</v>
      </c>
      <c r="D30821" s="429">
        <v>3.0438580000000002</v>
      </c>
      <c r="E30821" s="429">
        <v>2.4542529999999996</v>
      </c>
      <c r="F30821" s="429">
        <v>5.4703999999990316E-2</v>
      </c>
    </row>
    <row r="30822" spans="1:6" x14ac:dyDescent="0.3">
      <c r="A30822" s="336" t="s">
        <v>1002</v>
      </c>
      <c r="B30822" s="2" t="s">
        <v>293</v>
      </c>
      <c r="C30822" s="429">
        <v>4.9683250000000001</v>
      </c>
      <c r="D30822" s="429">
        <v>2.5386069999999998</v>
      </c>
      <c r="E30822" s="429">
        <v>2.4297180000000003</v>
      </c>
      <c r="F30822" s="429">
        <v>0.57477800000000201</v>
      </c>
    </row>
    <row r="30823" spans="1:6" x14ac:dyDescent="0.3">
      <c r="A30823" s="336" t="s">
        <v>1003</v>
      </c>
      <c r="B30823" s="2" t="s">
        <v>295</v>
      </c>
      <c r="C30823" s="429">
        <v>5.47919</v>
      </c>
      <c r="D30823" s="429">
        <v>2.3323990000000001</v>
      </c>
      <c r="E30823" s="429">
        <v>3.1467909999999999</v>
      </c>
      <c r="F30823" s="429">
        <v>-2.7772790000000001</v>
      </c>
    </row>
    <row r="30824" spans="1:6" x14ac:dyDescent="0.3">
      <c r="A30824" s="336" t="s">
        <v>1004</v>
      </c>
      <c r="B30824" s="2" t="s">
        <v>295</v>
      </c>
      <c r="C30824" s="429">
        <v>5.3754759999999999</v>
      </c>
      <c r="D30824" s="429">
        <v>2.8461979999999998</v>
      </c>
      <c r="E30824" s="429">
        <v>2.5292780000000001</v>
      </c>
      <c r="F30824" s="429">
        <v>-0.43151900000000509</v>
      </c>
    </row>
    <row r="30825" spans="1:6" x14ac:dyDescent="0.3">
      <c r="A30825" s="336" t="s">
        <v>1005</v>
      </c>
      <c r="B30825" s="2" t="s">
        <v>295</v>
      </c>
      <c r="C30825" s="429">
        <v>5.3414630000000001</v>
      </c>
      <c r="D30825" s="429">
        <v>2.1338439999999999</v>
      </c>
      <c r="E30825" s="429">
        <v>3.2076190000000002</v>
      </c>
      <c r="F30825" s="429">
        <v>-4.347411000000001</v>
      </c>
    </row>
    <row r="30826" spans="1:6" x14ac:dyDescent="0.3">
      <c r="A30826" s="336" t="s">
        <v>1006</v>
      </c>
      <c r="B30826" s="2" t="s">
        <v>295</v>
      </c>
      <c r="C30826" s="429">
        <v>5.3974089999999997</v>
      </c>
      <c r="D30826" s="429">
        <v>2.1349870000000002</v>
      </c>
      <c r="E30826" s="429">
        <v>3.2624219999999995</v>
      </c>
      <c r="F30826" s="429">
        <v>-3.3532110000000017</v>
      </c>
    </row>
    <row r="30827" spans="1:6" x14ac:dyDescent="0.3">
      <c r="A30827" s="336" t="s">
        <v>1007</v>
      </c>
      <c r="B30827" s="2" t="s">
        <v>295</v>
      </c>
      <c r="C30827" s="429">
        <v>5.2891620000000001</v>
      </c>
      <c r="D30827" s="429">
        <v>2.1449560000000001</v>
      </c>
      <c r="E30827" s="429">
        <v>3.1442060000000001</v>
      </c>
      <c r="F30827" s="429">
        <v>-5.0535800000000037</v>
      </c>
    </row>
    <row r="30828" spans="1:6" x14ac:dyDescent="0.3">
      <c r="A30828" s="336" t="s">
        <v>1008</v>
      </c>
      <c r="B30828" s="2" t="s">
        <v>295</v>
      </c>
      <c r="C30828" s="429">
        <v>5.2894800000000002</v>
      </c>
      <c r="D30828" s="429">
        <v>2.1607059999999998</v>
      </c>
      <c r="E30828" s="429">
        <v>3.1287740000000004</v>
      </c>
      <c r="F30828" s="429">
        <v>-4.8902629999999938</v>
      </c>
    </row>
    <row r="30829" spans="1:6" x14ac:dyDescent="0.3">
      <c r="A30829" s="336" t="s">
        <v>1009</v>
      </c>
      <c r="B30829" s="2" t="s">
        <v>295</v>
      </c>
      <c r="C30829" s="429">
        <v>5.2800190000000002</v>
      </c>
      <c r="D30829" s="429">
        <v>2.1796739999999999</v>
      </c>
      <c r="E30829" s="429">
        <v>3.1003450000000004</v>
      </c>
      <c r="F30829" s="429">
        <v>-5.2200530000000036</v>
      </c>
    </row>
    <row r="30830" spans="1:6" x14ac:dyDescent="0.3">
      <c r="A30830" s="336" t="s">
        <v>1010</v>
      </c>
      <c r="B30830" s="2" t="s">
        <v>295</v>
      </c>
      <c r="C30830" s="429">
        <v>5.3709100000000003</v>
      </c>
      <c r="D30830" s="429">
        <v>2.1657489999999999</v>
      </c>
      <c r="E30830" s="429">
        <v>3.2051610000000004</v>
      </c>
      <c r="F30830" s="429">
        <v>-3.2011679999999991</v>
      </c>
    </row>
    <row r="30831" spans="1:6" x14ac:dyDescent="0.3">
      <c r="A30831" s="336" t="s">
        <v>1011</v>
      </c>
      <c r="B30831" s="2" t="s">
        <v>295</v>
      </c>
      <c r="C30831" s="429">
        <v>5.2544389999999996</v>
      </c>
      <c r="D30831" s="429">
        <v>2.6148389999999999</v>
      </c>
      <c r="E30831" s="429">
        <v>2.6395999999999997</v>
      </c>
      <c r="F30831" s="429">
        <v>0.71443400000000068</v>
      </c>
    </row>
    <row r="30832" spans="1:6" x14ac:dyDescent="0.3">
      <c r="A30832" s="336" t="s">
        <v>1012</v>
      </c>
      <c r="B30832" s="2" t="s">
        <v>295</v>
      </c>
      <c r="C30832" s="429">
        <v>5.1198139999999999</v>
      </c>
      <c r="D30832" s="429">
        <v>2.650522</v>
      </c>
      <c r="E30832" s="429">
        <v>2.4692919999999998</v>
      </c>
      <c r="F30832" s="429">
        <v>-1.6306979999999953</v>
      </c>
    </row>
    <row r="30833" spans="1:6" x14ac:dyDescent="0.3">
      <c r="A30833" s="336" t="s">
        <v>1013</v>
      </c>
      <c r="B30833" s="2" t="s">
        <v>295</v>
      </c>
      <c r="C30833" s="429">
        <v>5.0071050000000001</v>
      </c>
      <c r="D30833" s="429">
        <v>2.7331029999999998</v>
      </c>
      <c r="E30833" s="429">
        <v>2.2740020000000003</v>
      </c>
      <c r="F30833" s="429">
        <v>-2.3081810000000047</v>
      </c>
    </row>
    <row r="30834" spans="1:6" x14ac:dyDescent="0.3">
      <c r="A30834" s="336" t="s">
        <v>1014</v>
      </c>
      <c r="B30834" s="2" t="s">
        <v>295</v>
      </c>
      <c r="C30834" s="429">
        <v>5.0398449999999997</v>
      </c>
      <c r="D30834" s="429">
        <v>2.8056809999999999</v>
      </c>
      <c r="E30834" s="429">
        <v>2.2341639999999998</v>
      </c>
      <c r="F30834" s="429">
        <v>-2.8584199999999989</v>
      </c>
    </row>
    <row r="30835" spans="1:6" x14ac:dyDescent="0.3">
      <c r="A30835" s="336" t="s">
        <v>1015</v>
      </c>
      <c r="B30835" s="2" t="s">
        <v>295</v>
      </c>
      <c r="C30835" s="429">
        <v>5.0456529999999997</v>
      </c>
      <c r="D30835" s="429">
        <v>2.7747259999999998</v>
      </c>
      <c r="E30835" s="429">
        <v>2.2709269999999999</v>
      </c>
      <c r="F30835" s="429">
        <v>-2.3408000000000015</v>
      </c>
    </row>
    <row r="30836" spans="1:6" x14ac:dyDescent="0.3">
      <c r="A30836" s="336" t="s">
        <v>1016</v>
      </c>
      <c r="B30836" s="2" t="s">
        <v>295</v>
      </c>
      <c r="C30836" s="429">
        <v>5.4833360000000004</v>
      </c>
      <c r="D30836" s="429">
        <v>1.9914810000000001</v>
      </c>
      <c r="E30836" s="429">
        <v>3.4918550000000002</v>
      </c>
      <c r="F30836" s="429">
        <v>-0.53558099999999342</v>
      </c>
    </row>
    <row r="30837" spans="1:6" x14ac:dyDescent="0.3">
      <c r="A30837" s="336" t="s">
        <v>1017</v>
      </c>
      <c r="B30837" s="2" t="s">
        <v>295</v>
      </c>
      <c r="C30837" s="429">
        <v>5.4772959999999999</v>
      </c>
      <c r="D30837" s="429">
        <v>1.970018</v>
      </c>
      <c r="E30837" s="429">
        <v>3.5072779999999999</v>
      </c>
      <c r="F30837" s="429">
        <v>-0.3734119999999983</v>
      </c>
    </row>
    <row r="30838" spans="1:6" x14ac:dyDescent="0.3">
      <c r="A30838" s="336" t="s">
        <v>1018</v>
      </c>
      <c r="B30838" s="2" t="s">
        <v>295</v>
      </c>
      <c r="C30838" s="429">
        <v>5.4945459999999997</v>
      </c>
      <c r="D30838" s="429">
        <v>1.999487</v>
      </c>
      <c r="E30838" s="429">
        <v>3.4950589999999995</v>
      </c>
      <c r="F30838" s="429">
        <v>-0.44451599999998592</v>
      </c>
    </row>
    <row r="30839" spans="1:6" x14ac:dyDescent="0.3">
      <c r="A30839" s="336" t="s">
        <v>1019</v>
      </c>
      <c r="B30839" s="2" t="s">
        <v>295</v>
      </c>
      <c r="C30839" s="429">
        <v>5.4806609999999996</v>
      </c>
      <c r="D30839" s="429">
        <v>2.1023800000000001</v>
      </c>
      <c r="E30839" s="429">
        <v>3.3782809999999994</v>
      </c>
      <c r="F30839" s="429">
        <v>-1.0375590000000017</v>
      </c>
    </row>
    <row r="30840" spans="1:6" x14ac:dyDescent="0.3">
      <c r="A30840" s="336" t="s">
        <v>1020</v>
      </c>
      <c r="B30840" s="2" t="s">
        <v>295</v>
      </c>
      <c r="C30840" s="429">
        <v>5.4194760000000004</v>
      </c>
      <c r="D30840" s="429">
        <v>2.2218110000000002</v>
      </c>
      <c r="E30840" s="429">
        <v>3.1976650000000002</v>
      </c>
      <c r="F30840" s="429">
        <v>-0.53198399999999779</v>
      </c>
    </row>
    <row r="30841" spans="1:6" x14ac:dyDescent="0.3">
      <c r="A30841" s="336" t="s">
        <v>1021</v>
      </c>
      <c r="B30841" s="2" t="s">
        <v>295</v>
      </c>
      <c r="C30841" s="429">
        <v>5.4051080000000002</v>
      </c>
      <c r="D30841" s="429">
        <v>2.6435789999999999</v>
      </c>
      <c r="E30841" s="429">
        <v>2.7615290000000003</v>
      </c>
      <c r="F30841" s="429">
        <v>-1.2573870000000014</v>
      </c>
    </row>
    <row r="30842" spans="1:6" x14ac:dyDescent="0.3">
      <c r="A30842" s="336" t="s">
        <v>1022</v>
      </c>
      <c r="B30842" s="2" t="s">
        <v>295</v>
      </c>
      <c r="C30842" s="429">
        <v>5.4035310000000001</v>
      </c>
      <c r="D30842" s="429">
        <v>2.6122070000000002</v>
      </c>
      <c r="E30842" s="429">
        <v>2.7913239999999999</v>
      </c>
      <c r="F30842" s="429">
        <v>-1.0046120000000016</v>
      </c>
    </row>
    <row r="30843" spans="1:6" x14ac:dyDescent="0.3">
      <c r="A30843" s="336" t="s">
        <v>1023</v>
      </c>
      <c r="B30843" s="2" t="s">
        <v>295</v>
      </c>
      <c r="C30843" s="429">
        <v>5.3959140000000003</v>
      </c>
      <c r="D30843" s="429">
        <v>2.6607099999999999</v>
      </c>
      <c r="E30843" s="429">
        <v>2.7352040000000004</v>
      </c>
      <c r="F30843" s="429">
        <v>-1.3861059999999945</v>
      </c>
    </row>
    <row r="30844" spans="1:6" x14ac:dyDescent="0.3">
      <c r="A30844" s="336" t="s">
        <v>1024</v>
      </c>
      <c r="B30844" s="2" t="s">
        <v>295</v>
      </c>
      <c r="C30844" s="429">
        <v>5.4060829999999997</v>
      </c>
      <c r="D30844" s="429">
        <v>2.6507740000000002</v>
      </c>
      <c r="E30844" s="429">
        <v>2.7553089999999996</v>
      </c>
      <c r="F30844" s="429">
        <v>-1.357761</v>
      </c>
    </row>
    <row r="30845" spans="1:6" x14ac:dyDescent="0.3">
      <c r="A30845" s="336" t="s">
        <v>1025</v>
      </c>
      <c r="B30845" s="2" t="s">
        <v>295</v>
      </c>
      <c r="C30845" s="429">
        <v>5.3337750000000002</v>
      </c>
      <c r="D30845" s="429">
        <v>2.8239969999999999</v>
      </c>
      <c r="E30845" s="429">
        <v>2.5097780000000003</v>
      </c>
      <c r="F30845" s="429">
        <v>-3.1040930000000024</v>
      </c>
    </row>
    <row r="30846" spans="1:6" x14ac:dyDescent="0.3">
      <c r="A30846" s="336" t="s">
        <v>1026</v>
      </c>
      <c r="B30846" s="2" t="s">
        <v>295</v>
      </c>
      <c r="C30846" s="429">
        <v>5.3819600000000003</v>
      </c>
      <c r="D30846" s="429">
        <v>2.647824</v>
      </c>
      <c r="E30846" s="429">
        <v>2.7341360000000003</v>
      </c>
      <c r="F30846" s="429">
        <v>-2.0540920000000007</v>
      </c>
    </row>
    <row r="30847" spans="1:6" x14ac:dyDescent="0.3">
      <c r="A30847" s="336" t="s">
        <v>1027</v>
      </c>
      <c r="B30847" s="2" t="s">
        <v>295</v>
      </c>
      <c r="C30847" s="429">
        <v>5.3756690000000003</v>
      </c>
      <c r="D30847" s="429">
        <v>2.6972670000000001</v>
      </c>
      <c r="E30847" s="429">
        <v>2.6784020000000002</v>
      </c>
      <c r="F30847" s="429">
        <v>-2.1426130000000008</v>
      </c>
    </row>
    <row r="30848" spans="1:6" x14ac:dyDescent="0.3">
      <c r="A30848" s="336" t="s">
        <v>1028</v>
      </c>
      <c r="B30848" s="2" t="s">
        <v>295</v>
      </c>
      <c r="C30848" s="429">
        <v>5.3336699999999997</v>
      </c>
      <c r="D30848" s="429">
        <v>2.9122870000000001</v>
      </c>
      <c r="E30848" s="429">
        <v>2.4213829999999996</v>
      </c>
      <c r="F30848" s="429">
        <v>-1.6915400000000034</v>
      </c>
    </row>
    <row r="30849" spans="1:6" x14ac:dyDescent="0.3">
      <c r="A30849" s="336" t="s">
        <v>1029</v>
      </c>
      <c r="B30849" s="2" t="s">
        <v>295</v>
      </c>
      <c r="C30849" s="429">
        <v>5.3644230000000004</v>
      </c>
      <c r="D30849" s="429">
        <v>2.8802829999999999</v>
      </c>
      <c r="E30849" s="429">
        <v>2.4841400000000005</v>
      </c>
      <c r="F30849" s="429">
        <v>-3.0780439999999984</v>
      </c>
    </row>
    <row r="30850" spans="1:6" x14ac:dyDescent="0.3">
      <c r="A30850" s="336" t="s">
        <v>1030</v>
      </c>
      <c r="B30850" s="2" t="s">
        <v>295</v>
      </c>
      <c r="C30850" s="429">
        <v>5.3987470000000002</v>
      </c>
      <c r="D30850" s="429">
        <v>2.80071</v>
      </c>
      <c r="E30850" s="429">
        <v>2.5980370000000002</v>
      </c>
      <c r="F30850" s="429">
        <v>9.4028999999995477E-2</v>
      </c>
    </row>
    <row r="30851" spans="1:6" x14ac:dyDescent="0.3">
      <c r="A30851" s="336" t="s">
        <v>1031</v>
      </c>
      <c r="B30851" s="2" t="s">
        <v>295</v>
      </c>
      <c r="C30851" s="429">
        <v>5.4121430000000004</v>
      </c>
      <c r="D30851" s="429">
        <v>2.7257289999999998</v>
      </c>
      <c r="E30851" s="429">
        <v>2.6864140000000005</v>
      </c>
      <c r="F30851" s="429">
        <v>-4.1455999999996607E-2</v>
      </c>
    </row>
    <row r="30852" spans="1:6" x14ac:dyDescent="0.3">
      <c r="A30852" s="336" t="s">
        <v>1032</v>
      </c>
      <c r="B30852" s="2" t="s">
        <v>295</v>
      </c>
      <c r="C30852" s="429">
        <v>5.4637310000000001</v>
      </c>
      <c r="D30852" s="429">
        <v>2.7447509999999999</v>
      </c>
      <c r="E30852" s="429">
        <v>2.7189800000000002</v>
      </c>
      <c r="F30852" s="429">
        <v>1.8002639999999985</v>
      </c>
    </row>
    <row r="30853" spans="1:6" x14ac:dyDescent="0.3">
      <c r="A30853" s="336" t="s">
        <v>1033</v>
      </c>
      <c r="B30853" s="2" t="s">
        <v>295</v>
      </c>
      <c r="C30853" s="429">
        <v>5.2921180000000003</v>
      </c>
      <c r="D30853" s="429">
        <v>2.786054</v>
      </c>
      <c r="E30853" s="429">
        <v>2.5060640000000003</v>
      </c>
      <c r="F30853" s="429">
        <v>-7.9386569999999956</v>
      </c>
    </row>
    <row r="30854" spans="1:6" x14ac:dyDescent="0.3">
      <c r="A30854" s="336" t="s">
        <v>1034</v>
      </c>
      <c r="B30854" s="2" t="s">
        <v>295</v>
      </c>
      <c r="C30854" s="429">
        <v>5.3563929999999997</v>
      </c>
      <c r="D30854" s="429">
        <v>2.7608519999999999</v>
      </c>
      <c r="E30854" s="429">
        <v>2.5955409999999999</v>
      </c>
      <c r="F30854" s="429">
        <v>-5.123225000000005</v>
      </c>
    </row>
    <row r="30855" spans="1:6" x14ac:dyDescent="0.3">
      <c r="A30855" s="336" t="s">
        <v>1035</v>
      </c>
      <c r="B30855" s="2" t="s">
        <v>295</v>
      </c>
      <c r="C30855" s="429">
        <v>5.2914519999999996</v>
      </c>
      <c r="D30855" s="429">
        <v>2.7313209999999999</v>
      </c>
      <c r="E30855" s="429">
        <v>2.5601309999999997</v>
      </c>
      <c r="F30855" s="429">
        <v>-3.4613830000000121</v>
      </c>
    </row>
    <row r="30856" spans="1:6" x14ac:dyDescent="0.3">
      <c r="A30856" s="336" t="s">
        <v>1036</v>
      </c>
      <c r="B30856" s="2" t="s">
        <v>295</v>
      </c>
      <c r="C30856" s="429">
        <v>5.0933279999999996</v>
      </c>
      <c r="D30856" s="429">
        <v>2.7964869999999999</v>
      </c>
      <c r="E30856" s="429">
        <v>2.2968409999999997</v>
      </c>
      <c r="F30856" s="429">
        <v>-5.7459969999999991</v>
      </c>
    </row>
    <row r="30857" spans="1:6" x14ac:dyDescent="0.3">
      <c r="A30857" s="336" t="s">
        <v>1037</v>
      </c>
      <c r="B30857" s="2" t="s">
        <v>295</v>
      </c>
      <c r="C30857" s="429">
        <v>5.3769369999999999</v>
      </c>
      <c r="D30857" s="429">
        <v>2.7399550000000001</v>
      </c>
      <c r="E30857" s="429">
        <v>2.6369819999999997</v>
      </c>
      <c r="F30857" s="429">
        <v>-3.0248130000000053</v>
      </c>
    </row>
    <row r="30858" spans="1:6" x14ac:dyDescent="0.3">
      <c r="A30858" s="336" t="s">
        <v>1038</v>
      </c>
      <c r="B30858" s="2" t="s">
        <v>295</v>
      </c>
      <c r="C30858" s="429">
        <v>5.5754609999999998</v>
      </c>
      <c r="D30858" s="429">
        <v>2.6367180000000001</v>
      </c>
      <c r="E30858" s="429">
        <v>2.9387429999999997</v>
      </c>
      <c r="F30858" s="429">
        <v>-0.9412060000000011</v>
      </c>
    </row>
    <row r="30859" spans="1:6" x14ac:dyDescent="0.3">
      <c r="A30859" s="336" t="s">
        <v>1039</v>
      </c>
      <c r="B30859" s="2" t="s">
        <v>295</v>
      </c>
      <c r="C30859" s="429">
        <v>5.8155260000000002</v>
      </c>
      <c r="D30859" s="429">
        <v>2.5074190000000001</v>
      </c>
      <c r="E30859" s="429">
        <v>3.3081070000000001</v>
      </c>
      <c r="F30859" s="429">
        <v>-0.6965629999999976</v>
      </c>
    </row>
    <row r="30860" spans="1:6" x14ac:dyDescent="0.3">
      <c r="A30860" s="336" t="s">
        <v>1040</v>
      </c>
      <c r="B30860" s="2" t="s">
        <v>295</v>
      </c>
      <c r="C30860" s="429">
        <v>5.4236110000000002</v>
      </c>
      <c r="D30860" s="429">
        <v>2.3162319999999998</v>
      </c>
      <c r="E30860" s="429">
        <v>3.1073790000000003</v>
      </c>
      <c r="F30860" s="429">
        <v>-0.28543100000000265</v>
      </c>
    </row>
    <row r="30861" spans="1:6" x14ac:dyDescent="0.3">
      <c r="A30861" s="336" t="s">
        <v>1041</v>
      </c>
      <c r="B30861" s="2" t="s">
        <v>295</v>
      </c>
      <c r="C30861" s="429">
        <v>5.4607099999999997</v>
      </c>
      <c r="D30861" s="429">
        <v>2.354441</v>
      </c>
      <c r="E30861" s="429">
        <v>3.1062689999999997</v>
      </c>
      <c r="F30861" s="429">
        <v>-4.1428000000003351E-2</v>
      </c>
    </row>
    <row r="30862" spans="1:6" x14ac:dyDescent="0.3">
      <c r="A30862" s="336" t="s">
        <v>1042</v>
      </c>
      <c r="B30862" s="2" t="s">
        <v>295</v>
      </c>
      <c r="C30862" s="429">
        <v>5.4322210000000002</v>
      </c>
      <c r="D30862" s="429">
        <v>2.4739979999999999</v>
      </c>
      <c r="E30862" s="429">
        <v>2.9582230000000003</v>
      </c>
      <c r="F30862" s="429">
        <v>-1.0194550000000007</v>
      </c>
    </row>
    <row r="30863" spans="1:6" x14ac:dyDescent="0.3">
      <c r="A30863" s="336" t="s">
        <v>1043</v>
      </c>
      <c r="B30863" s="2" t="s">
        <v>295</v>
      </c>
      <c r="C30863" s="429">
        <v>5.4709709999999996</v>
      </c>
      <c r="D30863" s="429">
        <v>2.4154209999999998</v>
      </c>
      <c r="E30863" s="429">
        <v>3.0555499999999998</v>
      </c>
      <c r="F30863" s="429">
        <v>-0.21514200000000017</v>
      </c>
    </row>
    <row r="30864" spans="1:6" x14ac:dyDescent="0.3">
      <c r="A30864" s="336" t="s">
        <v>1044</v>
      </c>
      <c r="B30864" s="2" t="s">
        <v>295</v>
      </c>
      <c r="C30864" s="429">
        <v>5.473897</v>
      </c>
      <c r="D30864" s="429">
        <v>2.4972940000000001</v>
      </c>
      <c r="E30864" s="429">
        <v>2.9766029999999999</v>
      </c>
      <c r="F30864" s="429">
        <v>0.31231099999999756</v>
      </c>
    </row>
    <row r="30865" spans="1:6" x14ac:dyDescent="0.3">
      <c r="A30865" s="336" t="s">
        <v>1045</v>
      </c>
      <c r="B30865" s="2" t="s">
        <v>295</v>
      </c>
      <c r="C30865" s="429">
        <v>5.4467980000000003</v>
      </c>
      <c r="D30865" s="429">
        <v>2.6042209999999999</v>
      </c>
      <c r="E30865" s="429">
        <v>2.8425770000000004</v>
      </c>
      <c r="F30865" s="429">
        <v>-0.25490199999999774</v>
      </c>
    </row>
    <row r="30866" spans="1:6" x14ac:dyDescent="0.3">
      <c r="A30866" s="336" t="s">
        <v>1046</v>
      </c>
      <c r="B30866" s="2" t="s">
        <v>295</v>
      </c>
      <c r="C30866" s="429">
        <v>5.4997249999999998</v>
      </c>
      <c r="D30866" s="429">
        <v>2.462758</v>
      </c>
      <c r="E30866" s="429">
        <v>3.0369669999999998</v>
      </c>
      <c r="F30866" s="429">
        <v>0.63676399999999944</v>
      </c>
    </row>
    <row r="30867" spans="1:6" x14ac:dyDescent="0.3">
      <c r="A30867" s="336" t="s">
        <v>1047</v>
      </c>
      <c r="B30867" s="2" t="s">
        <v>295</v>
      </c>
      <c r="C30867" s="429">
        <v>5.4599549999999999</v>
      </c>
      <c r="D30867" s="429">
        <v>2.5065230000000001</v>
      </c>
      <c r="E30867" s="429">
        <v>2.9534319999999998</v>
      </c>
      <c r="F30867" s="429">
        <v>-5.7206999999991126E-2</v>
      </c>
    </row>
    <row r="30868" spans="1:6" x14ac:dyDescent="0.3">
      <c r="A30868" s="336" t="s">
        <v>1048</v>
      </c>
      <c r="B30868" s="2" t="s">
        <v>295</v>
      </c>
      <c r="C30868" s="429">
        <v>5.4589049999999997</v>
      </c>
      <c r="D30868" s="429">
        <v>2.5724320000000001</v>
      </c>
      <c r="E30868" s="429">
        <v>2.8864729999999996</v>
      </c>
      <c r="F30868" s="429">
        <v>9.3766999999996159E-2</v>
      </c>
    </row>
    <row r="30869" spans="1:6" x14ac:dyDescent="0.3">
      <c r="A30869" s="336" t="s">
        <v>1049</v>
      </c>
      <c r="B30869" s="2" t="s">
        <v>295</v>
      </c>
      <c r="C30869" s="429">
        <v>5.4198510000000004</v>
      </c>
      <c r="D30869" s="429">
        <v>2.7016049999999998</v>
      </c>
      <c r="E30869" s="429">
        <v>2.7182460000000006</v>
      </c>
      <c r="F30869" s="429">
        <v>-6.1969000000001273E-2</v>
      </c>
    </row>
    <row r="30870" spans="1:6" x14ac:dyDescent="0.3">
      <c r="A30870" s="336" t="s">
        <v>1050</v>
      </c>
      <c r="B30870" s="2" t="s">
        <v>295</v>
      </c>
      <c r="C30870" s="429">
        <v>5.5047779999999999</v>
      </c>
      <c r="D30870" s="429">
        <v>2.4954679999999998</v>
      </c>
      <c r="E30870" s="429">
        <v>3.0093100000000002</v>
      </c>
      <c r="F30870" s="429">
        <v>0.84333299999999767</v>
      </c>
    </row>
    <row r="30871" spans="1:6" x14ac:dyDescent="0.3">
      <c r="A30871" s="336" t="s">
        <v>1051</v>
      </c>
      <c r="B30871" s="2" t="s">
        <v>295</v>
      </c>
      <c r="C30871" s="429">
        <v>5.4801320000000002</v>
      </c>
      <c r="D30871" s="429">
        <v>2.5649199999999999</v>
      </c>
      <c r="E30871" s="429">
        <v>2.9152120000000004</v>
      </c>
      <c r="F30871" s="429">
        <v>0.61879800000000174</v>
      </c>
    </row>
    <row r="30872" spans="1:6" x14ac:dyDescent="0.3">
      <c r="A30872" s="336" t="s">
        <v>1052</v>
      </c>
      <c r="B30872" s="2" t="s">
        <v>295</v>
      </c>
      <c r="C30872" s="429">
        <v>5.4737039999999997</v>
      </c>
      <c r="D30872" s="429">
        <v>2.5590839999999999</v>
      </c>
      <c r="E30872" s="429">
        <v>2.9146199999999998</v>
      </c>
      <c r="F30872" s="429">
        <v>0.62841299999999833</v>
      </c>
    </row>
    <row r="30873" spans="1:6" x14ac:dyDescent="0.3">
      <c r="A30873" s="336" t="s">
        <v>1053</v>
      </c>
      <c r="B30873" s="2" t="s">
        <v>295</v>
      </c>
      <c r="C30873" s="429">
        <v>5.5070230000000002</v>
      </c>
      <c r="D30873" s="429">
        <v>2.5629520000000001</v>
      </c>
      <c r="E30873" s="429">
        <v>2.9440710000000001</v>
      </c>
      <c r="F30873" s="429">
        <v>0.76080400000000381</v>
      </c>
    </row>
    <row r="30874" spans="1:6" x14ac:dyDescent="0.3">
      <c r="A30874" s="336" t="s">
        <v>1054</v>
      </c>
      <c r="B30874" s="2" t="s">
        <v>295</v>
      </c>
      <c r="C30874" s="429">
        <v>5.4544180000000004</v>
      </c>
      <c r="D30874" s="429">
        <v>2.6502219999999999</v>
      </c>
      <c r="E30874" s="429">
        <v>2.8041960000000006</v>
      </c>
      <c r="F30874" s="429">
        <v>0.31185699999999272</v>
      </c>
    </row>
    <row r="30875" spans="1:6" x14ac:dyDescent="0.3">
      <c r="A30875" s="336" t="s">
        <v>1055</v>
      </c>
      <c r="B30875" s="2" t="s">
        <v>295</v>
      </c>
      <c r="C30875" s="429">
        <v>5.5166259999999996</v>
      </c>
      <c r="D30875" s="429">
        <v>2.618522</v>
      </c>
      <c r="E30875" s="429">
        <v>2.8981039999999996</v>
      </c>
      <c r="F30875" s="429">
        <v>0.82735499999999362</v>
      </c>
    </row>
    <row r="30876" spans="1:6" x14ac:dyDescent="0.3">
      <c r="A30876" s="336" t="s">
        <v>1056</v>
      </c>
      <c r="B30876" s="2" t="s">
        <v>295</v>
      </c>
      <c r="C30876" s="429">
        <v>5.5232190000000001</v>
      </c>
      <c r="D30876" s="429">
        <v>2.5839159999999999</v>
      </c>
      <c r="E30876" s="429">
        <v>2.9393030000000002</v>
      </c>
      <c r="F30876" s="429">
        <v>0.89043800000000317</v>
      </c>
    </row>
    <row r="30877" spans="1:6" x14ac:dyDescent="0.3">
      <c r="A30877" s="336" t="s">
        <v>1057</v>
      </c>
      <c r="B30877" s="2" t="s">
        <v>295</v>
      </c>
      <c r="C30877" s="429">
        <v>5.4679960000000003</v>
      </c>
      <c r="D30877" s="429">
        <v>2.6853720000000001</v>
      </c>
      <c r="E30877" s="429">
        <v>2.7826240000000002</v>
      </c>
      <c r="F30877" s="429">
        <v>0.37665000000000148</v>
      </c>
    </row>
    <row r="30878" spans="1:6" x14ac:dyDescent="0.3">
      <c r="A30878" s="336" t="s">
        <v>1058</v>
      </c>
      <c r="B30878" s="2" t="s">
        <v>295</v>
      </c>
      <c r="C30878" s="429">
        <v>5.3915899999999999</v>
      </c>
      <c r="D30878" s="429">
        <v>2.8097799999999999</v>
      </c>
      <c r="E30878" s="429">
        <v>2.5818099999999999</v>
      </c>
      <c r="F30878" s="429">
        <v>-0.13423999999999836</v>
      </c>
    </row>
    <row r="30879" spans="1:6" x14ac:dyDescent="0.3">
      <c r="A30879" s="336" t="s">
        <v>1059</v>
      </c>
      <c r="B30879" s="2" t="s">
        <v>295</v>
      </c>
      <c r="C30879" s="429">
        <v>5.4778269999999996</v>
      </c>
      <c r="D30879" s="429">
        <v>2.5861559999999999</v>
      </c>
      <c r="E30879" s="429">
        <v>2.8916709999999997</v>
      </c>
      <c r="F30879" s="429">
        <v>0.55426799999999687</v>
      </c>
    </row>
    <row r="30880" spans="1:6" x14ac:dyDescent="0.3">
      <c r="A30880" s="336" t="s">
        <v>1060</v>
      </c>
      <c r="B30880" s="2" t="s">
        <v>295</v>
      </c>
      <c r="C30880" s="429">
        <v>5.9189819999999997</v>
      </c>
      <c r="D30880" s="429">
        <v>2.52102</v>
      </c>
      <c r="E30880" s="429">
        <v>3.3979619999999997</v>
      </c>
      <c r="F30880" s="429">
        <v>-2.0067949999999968</v>
      </c>
    </row>
    <row r="30881" spans="1:6" x14ac:dyDescent="0.3">
      <c r="A30881" s="336" t="s">
        <v>1061</v>
      </c>
      <c r="B30881" s="2" t="s">
        <v>295</v>
      </c>
      <c r="C30881" s="429">
        <v>5.9234299999999998</v>
      </c>
      <c r="D30881" s="429">
        <v>2.447848</v>
      </c>
      <c r="E30881" s="429">
        <v>3.4755819999999997</v>
      </c>
      <c r="F30881" s="429">
        <v>-0.57796799999999848</v>
      </c>
    </row>
    <row r="30882" spans="1:6" x14ac:dyDescent="0.3">
      <c r="A30882" s="336" t="s">
        <v>1062</v>
      </c>
      <c r="B30882" s="2" t="s">
        <v>295</v>
      </c>
      <c r="C30882" s="429">
        <v>5.9418870000000004</v>
      </c>
      <c r="D30882" s="429">
        <v>2.441236</v>
      </c>
      <c r="E30882" s="429">
        <v>3.5006510000000004</v>
      </c>
      <c r="F30882" s="429">
        <v>-0.68493799999999538</v>
      </c>
    </row>
    <row r="30883" spans="1:6" x14ac:dyDescent="0.3">
      <c r="A30883" s="336" t="s">
        <v>1063</v>
      </c>
      <c r="B30883" s="2" t="s">
        <v>295</v>
      </c>
      <c r="C30883" s="429">
        <v>5.9274550000000001</v>
      </c>
      <c r="D30883" s="429">
        <v>2.4404460000000001</v>
      </c>
      <c r="E30883" s="429">
        <v>3.487009</v>
      </c>
      <c r="F30883" s="429">
        <v>-8.9122000000003254E-2</v>
      </c>
    </row>
    <row r="30884" spans="1:6" x14ac:dyDescent="0.3">
      <c r="A30884" s="336" t="s">
        <v>1064</v>
      </c>
      <c r="B30884" s="2" t="s">
        <v>295</v>
      </c>
      <c r="C30884" s="429">
        <v>5.9374039999999999</v>
      </c>
      <c r="D30884" s="429">
        <v>2.406031</v>
      </c>
      <c r="E30884" s="429">
        <v>3.5313729999999999</v>
      </c>
      <c r="F30884" s="429">
        <v>0.45403900000000164</v>
      </c>
    </row>
    <row r="30885" spans="1:6" x14ac:dyDescent="0.3">
      <c r="A30885" s="336" t="s">
        <v>1065</v>
      </c>
      <c r="B30885" s="2" t="s">
        <v>295</v>
      </c>
      <c r="C30885" s="429">
        <v>5.8974390000000003</v>
      </c>
      <c r="D30885" s="429">
        <v>2.383553</v>
      </c>
      <c r="E30885" s="429">
        <v>3.5138860000000003</v>
      </c>
      <c r="F30885" s="429">
        <v>2.5075859999999999</v>
      </c>
    </row>
    <row r="30886" spans="1:6" x14ac:dyDescent="0.3">
      <c r="A30886" s="336" t="s">
        <v>1066</v>
      </c>
      <c r="B30886" s="2" t="s">
        <v>295</v>
      </c>
      <c r="C30886" s="429">
        <v>5.8812749999999996</v>
      </c>
      <c r="D30886" s="429">
        <v>2.3983530000000002</v>
      </c>
      <c r="E30886" s="429">
        <v>3.4829219999999994</v>
      </c>
      <c r="F30886" s="429">
        <v>2.5592639999999953</v>
      </c>
    </row>
    <row r="30887" spans="1:6" x14ac:dyDescent="0.3">
      <c r="A30887" s="336" t="s">
        <v>1067</v>
      </c>
      <c r="B30887" s="2" t="s">
        <v>295</v>
      </c>
      <c r="C30887" s="429">
        <v>5.8973509999999996</v>
      </c>
      <c r="D30887" s="429">
        <v>2.421538</v>
      </c>
      <c r="E30887" s="429">
        <v>3.4758129999999996</v>
      </c>
      <c r="F30887" s="429">
        <v>1.5883099999999928</v>
      </c>
    </row>
    <row r="30888" spans="1:6" x14ac:dyDescent="0.3">
      <c r="A30888" s="336" t="s">
        <v>1068</v>
      </c>
      <c r="B30888" s="2" t="s">
        <v>295</v>
      </c>
      <c r="C30888" s="429">
        <v>5.8382490000000002</v>
      </c>
      <c r="D30888" s="429">
        <v>2.483676</v>
      </c>
      <c r="E30888" s="429">
        <v>3.3545730000000002</v>
      </c>
      <c r="F30888" s="429">
        <v>1.1987019999999973</v>
      </c>
    </row>
    <row r="30889" spans="1:6" x14ac:dyDescent="0.3">
      <c r="A30889" s="336" t="s">
        <v>1069</v>
      </c>
      <c r="B30889" s="2" t="s">
        <v>295</v>
      </c>
      <c r="C30889" s="429">
        <v>5.8694490000000004</v>
      </c>
      <c r="D30889" s="429">
        <v>2.4577070000000001</v>
      </c>
      <c r="E30889" s="429">
        <v>3.4117420000000003</v>
      </c>
      <c r="F30889" s="429">
        <v>1.4355830000000083</v>
      </c>
    </row>
    <row r="30890" spans="1:6" x14ac:dyDescent="0.3">
      <c r="A30890" s="336" t="s">
        <v>1070</v>
      </c>
      <c r="B30890" s="2" t="s">
        <v>295</v>
      </c>
      <c r="C30890" s="429">
        <v>5.885624</v>
      </c>
      <c r="D30890" s="429">
        <v>2.4541189999999999</v>
      </c>
      <c r="E30890" s="429">
        <v>3.431505</v>
      </c>
      <c r="F30890" s="429">
        <v>1.2017389999999963</v>
      </c>
    </row>
    <row r="30891" spans="1:6" x14ac:dyDescent="0.3">
      <c r="A30891" s="336" t="s">
        <v>1071</v>
      </c>
      <c r="B30891" s="2" t="s">
        <v>295</v>
      </c>
      <c r="C30891" s="429">
        <v>5.8988959999999997</v>
      </c>
      <c r="D30891" s="429">
        <v>2.456394</v>
      </c>
      <c r="E30891" s="429">
        <v>3.4425019999999997</v>
      </c>
      <c r="F30891" s="429">
        <v>0.6765140000000045</v>
      </c>
    </row>
    <row r="30892" spans="1:6" x14ac:dyDescent="0.3">
      <c r="A30892" s="336" t="s">
        <v>1072</v>
      </c>
      <c r="B30892" s="2" t="s">
        <v>295</v>
      </c>
      <c r="C30892" s="429">
        <v>5.8588019999999998</v>
      </c>
      <c r="D30892" s="429">
        <v>2.4418549999999999</v>
      </c>
      <c r="E30892" s="429">
        <v>3.416947</v>
      </c>
      <c r="F30892" s="429">
        <v>1.8960919999999959</v>
      </c>
    </row>
    <row r="30893" spans="1:6" x14ac:dyDescent="0.3">
      <c r="A30893" s="336" t="s">
        <v>1073</v>
      </c>
      <c r="B30893" s="2" t="s">
        <v>295</v>
      </c>
      <c r="C30893" s="429">
        <v>5.8402520000000004</v>
      </c>
      <c r="D30893" s="429">
        <v>2.5329199999999998</v>
      </c>
      <c r="E30893" s="429">
        <v>3.3073320000000006</v>
      </c>
      <c r="F30893" s="429">
        <v>-1.4214510000000047</v>
      </c>
    </row>
    <row r="30894" spans="1:6" x14ac:dyDescent="0.3">
      <c r="A30894" s="336" t="s">
        <v>1074</v>
      </c>
      <c r="B30894" s="2" t="s">
        <v>295</v>
      </c>
      <c r="C30894" s="429">
        <v>5.8185580000000003</v>
      </c>
      <c r="D30894" s="429">
        <v>2.5548609999999998</v>
      </c>
      <c r="E30894" s="429">
        <v>3.2636970000000005</v>
      </c>
      <c r="F30894" s="429">
        <v>-1.1038210000000035</v>
      </c>
    </row>
    <row r="30895" spans="1:6" x14ac:dyDescent="0.3">
      <c r="A30895" s="336" t="s">
        <v>1075</v>
      </c>
      <c r="B30895" s="2" t="s">
        <v>295</v>
      </c>
      <c r="C30895" s="429">
        <v>5.7849130000000004</v>
      </c>
      <c r="D30895" s="429">
        <v>2.5867110000000002</v>
      </c>
      <c r="E30895" s="429">
        <v>3.1982020000000002</v>
      </c>
      <c r="F30895" s="429">
        <v>-2.4455010000000001</v>
      </c>
    </row>
    <row r="30896" spans="1:6" x14ac:dyDescent="0.3">
      <c r="A30896" s="336" t="s">
        <v>1076</v>
      </c>
      <c r="B30896" s="2" t="s">
        <v>295</v>
      </c>
      <c r="C30896" s="429">
        <v>5.7037760000000004</v>
      </c>
      <c r="D30896" s="429">
        <v>2.3452449999999998</v>
      </c>
      <c r="E30896" s="429">
        <v>3.3585310000000006</v>
      </c>
      <c r="F30896" s="429">
        <v>0.85162800000000516</v>
      </c>
    </row>
    <row r="30897" spans="1:6" x14ac:dyDescent="0.3">
      <c r="A30897" s="336" t="s">
        <v>1077</v>
      </c>
      <c r="B30897" s="2" t="s">
        <v>295</v>
      </c>
      <c r="C30897" s="429">
        <v>5.4854469999999997</v>
      </c>
      <c r="D30897" s="429">
        <v>2.7581099999999998</v>
      </c>
      <c r="E30897" s="429">
        <v>2.7273369999999999</v>
      </c>
      <c r="F30897" s="429">
        <v>0.5350110000000079</v>
      </c>
    </row>
    <row r="30898" spans="1:6" x14ac:dyDescent="0.3">
      <c r="A30898" s="336" t="s">
        <v>1078</v>
      </c>
      <c r="B30898" s="2" t="s">
        <v>295</v>
      </c>
      <c r="C30898" s="429">
        <v>5.5493389999999998</v>
      </c>
      <c r="D30898" s="429">
        <v>2.6974640000000001</v>
      </c>
      <c r="E30898" s="429">
        <v>2.8518749999999997</v>
      </c>
      <c r="F30898" s="429">
        <v>1.3775360000000028</v>
      </c>
    </row>
    <row r="30899" spans="1:6" x14ac:dyDescent="0.3">
      <c r="A30899" s="336" t="s">
        <v>1079</v>
      </c>
      <c r="B30899" s="2" t="s">
        <v>295</v>
      </c>
      <c r="C30899" s="429">
        <v>5.5379959999999997</v>
      </c>
      <c r="D30899" s="429">
        <v>2.6835619999999998</v>
      </c>
      <c r="E30899" s="429">
        <v>2.8544339999999999</v>
      </c>
      <c r="F30899" s="429">
        <v>1.0282249999999955</v>
      </c>
    </row>
    <row r="30900" spans="1:6" x14ac:dyDescent="0.3">
      <c r="A30900" s="336" t="s">
        <v>1080</v>
      </c>
      <c r="B30900" s="2" t="s">
        <v>295</v>
      </c>
      <c r="C30900" s="429">
        <v>5.5836329999999998</v>
      </c>
      <c r="D30900" s="429">
        <v>2.680256</v>
      </c>
      <c r="E30900" s="429">
        <v>2.9033769999999999</v>
      </c>
      <c r="F30900" s="429">
        <v>2.0081229999999977</v>
      </c>
    </row>
    <row r="30901" spans="1:6" x14ac:dyDescent="0.3">
      <c r="A30901" s="336" t="s">
        <v>1081</v>
      </c>
      <c r="B30901" s="2" t="s">
        <v>295</v>
      </c>
      <c r="C30901" s="429">
        <v>5.3092280000000001</v>
      </c>
      <c r="D30901" s="429">
        <v>2.8446250000000002</v>
      </c>
      <c r="E30901" s="429">
        <v>2.4646029999999999</v>
      </c>
      <c r="F30901" s="429">
        <v>-8.0610099999999996</v>
      </c>
    </row>
    <row r="30902" spans="1:6" x14ac:dyDescent="0.3">
      <c r="A30902" s="336" t="s">
        <v>1082</v>
      </c>
      <c r="B30902" s="2" t="s">
        <v>295</v>
      </c>
      <c r="C30902" s="429">
        <v>5.4658100000000003</v>
      </c>
      <c r="D30902" s="429">
        <v>2.7631489999999999</v>
      </c>
      <c r="E30902" s="429">
        <v>2.7026610000000004</v>
      </c>
      <c r="F30902" s="429">
        <v>0.93203700000000111</v>
      </c>
    </row>
    <row r="30903" spans="1:6" x14ac:dyDescent="0.3">
      <c r="A30903" s="336" t="s">
        <v>1083</v>
      </c>
      <c r="B30903" s="2" t="s">
        <v>295</v>
      </c>
      <c r="C30903" s="429">
        <v>5.4597389999999999</v>
      </c>
      <c r="D30903" s="429">
        <v>2.7672020000000002</v>
      </c>
      <c r="E30903" s="429">
        <v>2.6925369999999997</v>
      </c>
      <c r="F30903" s="429">
        <v>0.83218999999999355</v>
      </c>
    </row>
    <row r="30904" spans="1:6" x14ac:dyDescent="0.3">
      <c r="A30904" s="336" t="s">
        <v>1084</v>
      </c>
      <c r="B30904" s="2" t="s">
        <v>295</v>
      </c>
      <c r="C30904" s="429">
        <v>5.4220230000000003</v>
      </c>
      <c r="D30904" s="429">
        <v>2.8063769999999999</v>
      </c>
      <c r="E30904" s="429">
        <v>2.6156460000000004</v>
      </c>
      <c r="F30904" s="429">
        <v>-7.6579999999957238E-3</v>
      </c>
    </row>
    <row r="30905" spans="1:6" x14ac:dyDescent="0.3">
      <c r="A30905" s="336" t="s">
        <v>1085</v>
      </c>
      <c r="B30905" s="2" t="s">
        <v>295</v>
      </c>
      <c r="C30905" s="429">
        <v>5.4309760000000002</v>
      </c>
      <c r="D30905" s="429">
        <v>2.8255210000000002</v>
      </c>
      <c r="E30905" s="429">
        <v>2.6054550000000001</v>
      </c>
      <c r="F30905" s="429">
        <v>0.32507300000000683</v>
      </c>
    </row>
    <row r="30906" spans="1:6" x14ac:dyDescent="0.3">
      <c r="A30906" s="336" t="s">
        <v>1086</v>
      </c>
      <c r="B30906" s="2" t="s">
        <v>295</v>
      </c>
      <c r="C30906" s="429">
        <v>5.5519040000000004</v>
      </c>
      <c r="D30906" s="429">
        <v>2.7217530000000001</v>
      </c>
      <c r="E30906" s="429">
        <v>2.8301510000000003</v>
      </c>
      <c r="F30906" s="429">
        <v>1.6553619999999967</v>
      </c>
    </row>
    <row r="30907" spans="1:6" x14ac:dyDescent="0.3">
      <c r="A30907" s="336" t="s">
        <v>1087</v>
      </c>
      <c r="B30907" s="2" t="s">
        <v>295</v>
      </c>
      <c r="C30907" s="429">
        <v>5.5341769999999997</v>
      </c>
      <c r="D30907" s="429">
        <v>2.7419169999999999</v>
      </c>
      <c r="E30907" s="429">
        <v>2.7922599999999997</v>
      </c>
      <c r="F30907" s="429">
        <v>1.6624140000000054</v>
      </c>
    </row>
    <row r="30908" spans="1:6" x14ac:dyDescent="0.3">
      <c r="A30908" s="336" t="s">
        <v>1088</v>
      </c>
      <c r="B30908" s="2" t="s">
        <v>295</v>
      </c>
      <c r="C30908" s="429">
        <v>5.4879129999999998</v>
      </c>
      <c r="D30908" s="429">
        <v>2.7821189999999998</v>
      </c>
      <c r="E30908" s="429">
        <v>2.705794</v>
      </c>
      <c r="F30908" s="429">
        <v>1.0993720000000025</v>
      </c>
    </row>
    <row r="30909" spans="1:6" x14ac:dyDescent="0.3">
      <c r="A30909" s="336" t="s">
        <v>1089</v>
      </c>
      <c r="B30909" s="2" t="s">
        <v>295</v>
      </c>
      <c r="C30909" s="429">
        <v>5.477125</v>
      </c>
      <c r="D30909" s="429">
        <v>2.7646359999999999</v>
      </c>
      <c r="E30909" s="429">
        <v>2.7124890000000001</v>
      </c>
      <c r="F30909" s="429">
        <v>1.023692999999998</v>
      </c>
    </row>
    <row r="30910" spans="1:6" x14ac:dyDescent="0.3">
      <c r="A30910" s="336" t="s">
        <v>1090</v>
      </c>
      <c r="B30910" s="2" t="s">
        <v>295</v>
      </c>
      <c r="C30910" s="429">
        <v>5.4948249999999996</v>
      </c>
      <c r="D30910" s="429">
        <v>2.7407750000000002</v>
      </c>
      <c r="E30910" s="429">
        <v>2.7540499999999994</v>
      </c>
      <c r="F30910" s="429">
        <v>2.042668999999993</v>
      </c>
    </row>
    <row r="30911" spans="1:6" x14ac:dyDescent="0.3">
      <c r="A30911" s="336" t="s">
        <v>1091</v>
      </c>
      <c r="B30911" s="2" t="s">
        <v>295</v>
      </c>
      <c r="C30911" s="429">
        <v>5.5791490000000001</v>
      </c>
      <c r="D30911" s="429">
        <v>2.686728</v>
      </c>
      <c r="E30911" s="429">
        <v>2.8924210000000001</v>
      </c>
      <c r="F30911" s="429">
        <v>2.249728999999995</v>
      </c>
    </row>
    <row r="30912" spans="1:6" x14ac:dyDescent="0.3">
      <c r="A30912" s="336" t="s">
        <v>1092</v>
      </c>
      <c r="B30912" s="2" t="s">
        <v>295</v>
      </c>
      <c r="C30912" s="429">
        <v>5.5712729999999997</v>
      </c>
      <c r="D30912" s="429">
        <v>2.6889970000000001</v>
      </c>
      <c r="E30912" s="429">
        <v>2.8822759999999996</v>
      </c>
      <c r="F30912" s="429">
        <v>2.4497759999999928</v>
      </c>
    </row>
    <row r="30913" spans="1:6" x14ac:dyDescent="0.3">
      <c r="A30913" s="336" t="s">
        <v>1093</v>
      </c>
      <c r="B30913" s="2" t="s">
        <v>295</v>
      </c>
      <c r="C30913" s="429">
        <v>5.5412509999999999</v>
      </c>
      <c r="D30913" s="429">
        <v>2.7040160000000002</v>
      </c>
      <c r="E30913" s="429">
        <v>2.8372349999999997</v>
      </c>
      <c r="F30913" s="429">
        <v>2.469376000000004</v>
      </c>
    </row>
    <row r="30914" spans="1:6" x14ac:dyDescent="0.3">
      <c r="A30914" s="336" t="s">
        <v>1094</v>
      </c>
      <c r="B30914" s="2" t="s">
        <v>295</v>
      </c>
      <c r="C30914" s="429">
        <v>5.3346340000000003</v>
      </c>
      <c r="D30914" s="429">
        <v>2.786311</v>
      </c>
      <c r="E30914" s="429">
        <v>2.5483230000000003</v>
      </c>
      <c r="F30914" s="429">
        <v>-4.9645679999999963</v>
      </c>
    </row>
    <row r="30915" spans="1:6" x14ac:dyDescent="0.3">
      <c r="A30915" s="336" t="s">
        <v>1095</v>
      </c>
      <c r="B30915" s="2" t="s">
        <v>295</v>
      </c>
      <c r="C30915" s="429">
        <v>5.353847</v>
      </c>
      <c r="D30915" s="429">
        <v>2.7807849999999998</v>
      </c>
      <c r="E30915" s="429">
        <v>2.5730620000000002</v>
      </c>
      <c r="F30915" s="429">
        <v>-3.6546599999999998</v>
      </c>
    </row>
    <row r="30916" spans="1:6" x14ac:dyDescent="0.3">
      <c r="A30916" s="336" t="s">
        <v>1096</v>
      </c>
      <c r="B30916" s="2" t="s">
        <v>295</v>
      </c>
      <c r="C30916" s="429">
        <v>5.4039010000000003</v>
      </c>
      <c r="D30916" s="429">
        <v>2.8278569999999998</v>
      </c>
      <c r="E30916" s="429">
        <v>2.5760440000000004</v>
      </c>
      <c r="F30916" s="429">
        <v>-3.4049200000000006</v>
      </c>
    </row>
    <row r="30917" spans="1:6" x14ac:dyDescent="0.3">
      <c r="A30917" s="336" t="s">
        <v>1097</v>
      </c>
      <c r="B30917" s="2" t="s">
        <v>295</v>
      </c>
      <c r="C30917" s="429">
        <v>5.3595119999999996</v>
      </c>
      <c r="D30917" s="429">
        <v>2.6579549999999998</v>
      </c>
      <c r="E30917" s="429">
        <v>2.7015569999999998</v>
      </c>
      <c r="F30917" s="429">
        <v>-8.6005779999999916</v>
      </c>
    </row>
    <row r="30918" spans="1:6" x14ac:dyDescent="0.3">
      <c r="A30918" s="336" t="s">
        <v>1098</v>
      </c>
      <c r="B30918" s="2" t="s">
        <v>295</v>
      </c>
      <c r="C30918" s="429">
        <v>5.5130749999999997</v>
      </c>
      <c r="D30918" s="429">
        <v>2.7710659999999998</v>
      </c>
      <c r="E30918" s="429">
        <v>2.7420089999999999</v>
      </c>
      <c r="F30918" s="429">
        <v>1.2665100000000038</v>
      </c>
    </row>
    <row r="30919" spans="1:6" x14ac:dyDescent="0.3">
      <c r="A30919" s="336" t="s">
        <v>1099</v>
      </c>
      <c r="B30919" s="2" t="s">
        <v>295</v>
      </c>
      <c r="C30919" s="429">
        <v>5.5723690000000001</v>
      </c>
      <c r="D30919" s="429">
        <v>2.657715</v>
      </c>
      <c r="E30919" s="429">
        <v>2.9146540000000001</v>
      </c>
      <c r="F30919" s="429">
        <v>2.6885650000000005</v>
      </c>
    </row>
    <row r="30920" spans="1:6" x14ac:dyDescent="0.3">
      <c r="A30920" s="336" t="s">
        <v>1100</v>
      </c>
      <c r="B30920" s="2" t="s">
        <v>295</v>
      </c>
      <c r="C30920" s="429">
        <v>5.5901569999999996</v>
      </c>
      <c r="D30920" s="429">
        <v>2.6430530000000001</v>
      </c>
      <c r="E30920" s="429">
        <v>2.9471039999999995</v>
      </c>
      <c r="F30920" s="429">
        <v>2.8931650000000033</v>
      </c>
    </row>
    <row r="30921" spans="1:6" x14ac:dyDescent="0.3">
      <c r="A30921" s="336" t="s">
        <v>1101</v>
      </c>
      <c r="B30921" s="2" t="s">
        <v>295</v>
      </c>
      <c r="C30921" s="429">
        <v>5.5901050000000003</v>
      </c>
      <c r="D30921" s="429">
        <v>2.63293</v>
      </c>
      <c r="E30921" s="429">
        <v>2.9571750000000003</v>
      </c>
      <c r="F30921" s="429">
        <v>2.7816130000000001</v>
      </c>
    </row>
    <row r="30922" spans="1:6" x14ac:dyDescent="0.3">
      <c r="A30922" s="336" t="s">
        <v>1102</v>
      </c>
      <c r="B30922" s="2" t="s">
        <v>295</v>
      </c>
      <c r="C30922" s="429">
        <v>5.6008570000000004</v>
      </c>
      <c r="D30922" s="429">
        <v>2.5929169999999999</v>
      </c>
      <c r="E30922" s="429">
        <v>3.0079400000000005</v>
      </c>
      <c r="F30922" s="429">
        <v>3.151563000000003</v>
      </c>
    </row>
    <row r="30923" spans="1:6" x14ac:dyDescent="0.3">
      <c r="A30923" s="336" t="s">
        <v>1103</v>
      </c>
      <c r="B30923" s="2" t="s">
        <v>295</v>
      </c>
      <c r="C30923" s="429">
        <v>5.5960020000000004</v>
      </c>
      <c r="D30923" s="429">
        <v>2.596835</v>
      </c>
      <c r="E30923" s="429">
        <v>2.9991670000000004</v>
      </c>
      <c r="F30923" s="429">
        <v>3.0373500000000035</v>
      </c>
    </row>
    <row r="30924" spans="1:6" x14ac:dyDescent="0.3">
      <c r="A30924" s="336" t="s">
        <v>1104</v>
      </c>
      <c r="B30924" s="2" t="s">
        <v>295</v>
      </c>
      <c r="C30924" s="429">
        <v>5.5849650000000004</v>
      </c>
      <c r="D30924" s="429">
        <v>2.6489989999999999</v>
      </c>
      <c r="E30924" s="429">
        <v>2.9359660000000005</v>
      </c>
      <c r="F30924" s="429">
        <v>2.4996430000000025</v>
      </c>
    </row>
    <row r="30925" spans="1:6" x14ac:dyDescent="0.3">
      <c r="A30925" s="336" t="s">
        <v>1105</v>
      </c>
      <c r="B30925" s="2" t="s">
        <v>295</v>
      </c>
      <c r="C30925" s="429">
        <v>5.5930010000000001</v>
      </c>
      <c r="D30925" s="429">
        <v>2.6066500000000001</v>
      </c>
      <c r="E30925" s="429">
        <v>2.986351</v>
      </c>
      <c r="F30925" s="429">
        <v>2.859531999999998</v>
      </c>
    </row>
    <row r="30926" spans="1:6" x14ac:dyDescent="0.3">
      <c r="A30926" s="336" t="s">
        <v>1106</v>
      </c>
      <c r="B30926" s="2" t="s">
        <v>295</v>
      </c>
      <c r="C30926" s="429">
        <v>5.592765</v>
      </c>
      <c r="D30926" s="429">
        <v>2.619996</v>
      </c>
      <c r="E30926" s="429">
        <v>2.972769</v>
      </c>
      <c r="F30926" s="429">
        <v>2.6405940000000001</v>
      </c>
    </row>
    <row r="30927" spans="1:6" x14ac:dyDescent="0.3">
      <c r="A30927" s="336" t="s">
        <v>1107</v>
      </c>
      <c r="B30927" s="2" t="s">
        <v>295</v>
      </c>
      <c r="C30927" s="429">
        <v>5.5948000000000002</v>
      </c>
      <c r="D30927" s="429">
        <v>2.6296439999999999</v>
      </c>
      <c r="E30927" s="429">
        <v>2.9651560000000003</v>
      </c>
      <c r="F30927" s="429">
        <v>2.4131470000000057</v>
      </c>
    </row>
    <row r="30928" spans="1:6" x14ac:dyDescent="0.3">
      <c r="A30928" s="336" t="s">
        <v>1108</v>
      </c>
      <c r="B30928" s="2" t="s">
        <v>295</v>
      </c>
      <c r="C30928" s="429">
        <v>5.6013070000000003</v>
      </c>
      <c r="D30928" s="429">
        <v>2.5705070000000001</v>
      </c>
      <c r="E30928" s="429">
        <v>3.0308000000000002</v>
      </c>
      <c r="F30928" s="429">
        <v>3.2016750000000052</v>
      </c>
    </row>
    <row r="30929" spans="1:6" x14ac:dyDescent="0.3">
      <c r="A30929" s="336" t="s">
        <v>1109</v>
      </c>
      <c r="B30929" s="2" t="s">
        <v>295</v>
      </c>
      <c r="C30929" s="429">
        <v>5.5962740000000002</v>
      </c>
      <c r="D30929" s="429">
        <v>2.5680499999999999</v>
      </c>
      <c r="E30929" s="429">
        <v>3.0282240000000002</v>
      </c>
      <c r="F30929" s="429">
        <v>3.0608920000000026</v>
      </c>
    </row>
    <row r="30930" spans="1:6" x14ac:dyDescent="0.3">
      <c r="A30930" s="336" t="s">
        <v>1110</v>
      </c>
      <c r="B30930" s="2" t="s">
        <v>295</v>
      </c>
      <c r="C30930" s="429">
        <v>5.5983159999999996</v>
      </c>
      <c r="D30930" s="429">
        <v>2.5754069999999998</v>
      </c>
      <c r="E30930" s="429">
        <v>3.0229089999999998</v>
      </c>
      <c r="F30930" s="429">
        <v>2.7590000000000003</v>
      </c>
    </row>
    <row r="30931" spans="1:6" x14ac:dyDescent="0.3">
      <c r="A30931" s="336" t="s">
        <v>1111</v>
      </c>
      <c r="B30931" s="2" t="s">
        <v>295</v>
      </c>
      <c r="C30931" s="429">
        <v>5.6036149999999996</v>
      </c>
      <c r="D30931" s="429">
        <v>2.5600010000000002</v>
      </c>
      <c r="E30931" s="429">
        <v>3.0436139999999994</v>
      </c>
      <c r="F30931" s="429">
        <v>2.6038050000000013</v>
      </c>
    </row>
    <row r="30932" spans="1:6" x14ac:dyDescent="0.3">
      <c r="A30932" s="336" t="s">
        <v>1112</v>
      </c>
      <c r="B30932" s="2" t="s">
        <v>295</v>
      </c>
      <c r="C30932" s="429">
        <v>5.6020519999999996</v>
      </c>
      <c r="D30932" s="429">
        <v>2.604625</v>
      </c>
      <c r="E30932" s="429">
        <v>2.9974269999999996</v>
      </c>
      <c r="F30932" s="429">
        <v>2.3169829999999969</v>
      </c>
    </row>
    <row r="30933" spans="1:6" x14ac:dyDescent="0.3">
      <c r="A30933" s="336" t="s">
        <v>1113</v>
      </c>
      <c r="B30933" s="2" t="s">
        <v>295</v>
      </c>
      <c r="C30933" s="429">
        <v>5.600562</v>
      </c>
      <c r="D30933" s="429">
        <v>2.6417890000000002</v>
      </c>
      <c r="E30933" s="429">
        <v>2.9587729999999999</v>
      </c>
      <c r="F30933" s="429">
        <v>2.0430030000000023</v>
      </c>
    </row>
    <row r="30934" spans="1:6" x14ac:dyDescent="0.3">
      <c r="A30934" s="336" t="s">
        <v>1114</v>
      </c>
      <c r="B30934" s="2" t="s">
        <v>295</v>
      </c>
      <c r="C30934" s="429">
        <v>5.5936170000000001</v>
      </c>
      <c r="D30934" s="429">
        <v>2.6952090000000002</v>
      </c>
      <c r="E30934" s="429">
        <v>2.8984079999999999</v>
      </c>
      <c r="F30934" s="429">
        <v>1.7350309999999993</v>
      </c>
    </row>
    <row r="30935" spans="1:6" x14ac:dyDescent="0.3">
      <c r="A30935" s="336" t="s">
        <v>1115</v>
      </c>
      <c r="B30935" s="2" t="s">
        <v>295</v>
      </c>
      <c r="C30935" s="429">
        <v>5.5643989999999999</v>
      </c>
      <c r="D30935" s="429">
        <v>2.729924</v>
      </c>
      <c r="E30935" s="429">
        <v>2.8344749999999999</v>
      </c>
      <c r="F30935" s="429">
        <v>1.155346999999999</v>
      </c>
    </row>
    <row r="30936" spans="1:6" x14ac:dyDescent="0.3">
      <c r="A30936" s="336" t="s">
        <v>1116</v>
      </c>
      <c r="B30936" s="2" t="s">
        <v>295</v>
      </c>
      <c r="C30936" s="429">
        <v>5.5846799999999996</v>
      </c>
      <c r="D30936" s="429">
        <v>2.6447790000000002</v>
      </c>
      <c r="E30936" s="429">
        <v>2.9399009999999994</v>
      </c>
      <c r="F30936" s="429">
        <v>2.7631119999999996</v>
      </c>
    </row>
    <row r="30937" spans="1:6" x14ac:dyDescent="0.3">
      <c r="A30937" s="336" t="s">
        <v>1117</v>
      </c>
      <c r="B30937" s="2" t="s">
        <v>295</v>
      </c>
      <c r="C30937" s="429">
        <v>5.5820090000000002</v>
      </c>
      <c r="D30937" s="429">
        <v>2.6707329999999998</v>
      </c>
      <c r="E30937" s="429">
        <v>2.9112760000000004</v>
      </c>
      <c r="F30937" s="429">
        <v>2.2334900000000069</v>
      </c>
    </row>
    <row r="30938" spans="1:6" x14ac:dyDescent="0.3">
      <c r="A30938" s="336" t="s">
        <v>1118</v>
      </c>
      <c r="B30938" s="2" t="s">
        <v>295</v>
      </c>
      <c r="C30938" s="429">
        <v>5.5611860000000002</v>
      </c>
      <c r="D30938" s="429">
        <v>2.6729159999999998</v>
      </c>
      <c r="E30938" s="429">
        <v>2.8882700000000003</v>
      </c>
      <c r="F30938" s="429">
        <v>2.3292849999999987</v>
      </c>
    </row>
    <row r="30939" spans="1:6" x14ac:dyDescent="0.3">
      <c r="A30939" s="336" t="s">
        <v>1119</v>
      </c>
      <c r="B30939" s="2" t="s">
        <v>295</v>
      </c>
      <c r="C30939" s="429">
        <v>5.571313</v>
      </c>
      <c r="D30939" s="429">
        <v>2.6687180000000001</v>
      </c>
      <c r="E30939" s="429">
        <v>2.9025949999999998</v>
      </c>
      <c r="F30939" s="429">
        <v>2.3451450000000023</v>
      </c>
    </row>
    <row r="30940" spans="1:6" x14ac:dyDescent="0.3">
      <c r="A30940" s="336" t="s">
        <v>1120</v>
      </c>
      <c r="B30940" s="2" t="s">
        <v>295</v>
      </c>
      <c r="C30940" s="429">
        <v>5.5829760000000004</v>
      </c>
      <c r="D30940" s="429">
        <v>2.6886830000000002</v>
      </c>
      <c r="E30940" s="429">
        <v>2.8942930000000002</v>
      </c>
      <c r="F30940" s="429">
        <v>2.0170910000000077</v>
      </c>
    </row>
    <row r="30941" spans="1:6" x14ac:dyDescent="0.3">
      <c r="A30941" s="336" t="s">
        <v>1121</v>
      </c>
      <c r="B30941" s="2" t="s">
        <v>295</v>
      </c>
      <c r="C30941" s="429">
        <v>5.5639710000000004</v>
      </c>
      <c r="D30941" s="429">
        <v>2.7033559999999999</v>
      </c>
      <c r="E30941" s="429">
        <v>2.8606150000000006</v>
      </c>
      <c r="F30941" s="429">
        <v>1.8741699999999994</v>
      </c>
    </row>
    <row r="30942" spans="1:6" x14ac:dyDescent="0.3">
      <c r="A30942" s="336" t="s">
        <v>1122</v>
      </c>
      <c r="B30942" s="2" t="s">
        <v>295</v>
      </c>
      <c r="C30942" s="429">
        <v>5.4947619999999997</v>
      </c>
      <c r="D30942" s="429">
        <v>2.7629220000000001</v>
      </c>
      <c r="E30942" s="429">
        <v>2.7318399999999996</v>
      </c>
      <c r="F30942" s="429">
        <v>1.6657359999999954</v>
      </c>
    </row>
    <row r="30943" spans="1:6" x14ac:dyDescent="0.3">
      <c r="A30943" s="336" t="s">
        <v>1123</v>
      </c>
      <c r="B30943" s="2" t="s">
        <v>295</v>
      </c>
      <c r="C30943" s="429">
        <v>5.4761290000000002</v>
      </c>
      <c r="D30943" s="429">
        <v>2.7400479999999998</v>
      </c>
      <c r="E30943" s="429">
        <v>2.7360810000000004</v>
      </c>
      <c r="F30943" s="429">
        <v>0.40191699999999386</v>
      </c>
    </row>
    <row r="30944" spans="1:6" x14ac:dyDescent="0.3">
      <c r="A30944" s="336" t="s">
        <v>1124</v>
      </c>
      <c r="B30944" s="2" t="s">
        <v>295</v>
      </c>
      <c r="C30944" s="429">
        <v>5.4998250000000004</v>
      </c>
      <c r="D30944" s="429">
        <v>2.7657639999999999</v>
      </c>
      <c r="E30944" s="429">
        <v>2.7340610000000005</v>
      </c>
      <c r="F30944" s="429">
        <v>0.87605700000000652</v>
      </c>
    </row>
    <row r="30945" spans="1:6" x14ac:dyDescent="0.3">
      <c r="A30945" s="336" t="s">
        <v>1125</v>
      </c>
      <c r="B30945" s="2" t="s">
        <v>295</v>
      </c>
      <c r="C30945" s="429">
        <v>5.4873310000000002</v>
      </c>
      <c r="D30945" s="429">
        <v>2.7555239999999999</v>
      </c>
      <c r="E30945" s="429">
        <v>2.7318070000000003</v>
      </c>
      <c r="F30945" s="429">
        <v>0.51548700000000025</v>
      </c>
    </row>
    <row r="30946" spans="1:6" x14ac:dyDescent="0.3">
      <c r="A30946" s="336" t="s">
        <v>1126</v>
      </c>
      <c r="B30946" s="2" t="s">
        <v>295</v>
      </c>
      <c r="C30946" s="429">
        <v>5.5514429999999999</v>
      </c>
      <c r="D30946" s="429">
        <v>2.6959610000000001</v>
      </c>
      <c r="E30946" s="429">
        <v>2.8554819999999999</v>
      </c>
      <c r="F30946" s="429">
        <v>1.4154099999999978</v>
      </c>
    </row>
    <row r="30947" spans="1:6" x14ac:dyDescent="0.3">
      <c r="A30947" s="336" t="s">
        <v>1127</v>
      </c>
      <c r="B30947" s="2" t="s">
        <v>295</v>
      </c>
      <c r="C30947" s="429">
        <v>5.6153389999999996</v>
      </c>
      <c r="D30947" s="429">
        <v>2.6014849999999998</v>
      </c>
      <c r="E30947" s="429">
        <v>3.0138539999999998</v>
      </c>
      <c r="F30947" s="429">
        <v>1.9231489999999987</v>
      </c>
    </row>
    <row r="30948" spans="1:6" x14ac:dyDescent="0.3">
      <c r="A30948" s="336" t="s">
        <v>1128</v>
      </c>
      <c r="B30948" s="2" t="s">
        <v>295</v>
      </c>
      <c r="C30948" s="429">
        <v>5.6125800000000003</v>
      </c>
      <c r="D30948" s="429">
        <v>2.5503480000000001</v>
      </c>
      <c r="E30948" s="429">
        <v>3.0622320000000003</v>
      </c>
      <c r="F30948" s="429">
        <v>2.3523889999999987</v>
      </c>
    </row>
    <row r="30949" spans="1:6" x14ac:dyDescent="0.3">
      <c r="A30949" s="336" t="s">
        <v>1129</v>
      </c>
      <c r="B30949" s="2" t="s">
        <v>295</v>
      </c>
      <c r="C30949" s="429">
        <v>5.6248339999999999</v>
      </c>
      <c r="D30949" s="429">
        <v>2.5374089999999998</v>
      </c>
      <c r="E30949" s="429">
        <v>3.0874250000000001</v>
      </c>
      <c r="F30949" s="429">
        <v>2.1224110000000032</v>
      </c>
    </row>
    <row r="30950" spans="1:6" x14ac:dyDescent="0.3">
      <c r="A30950" s="336" t="s">
        <v>1130</v>
      </c>
      <c r="B30950" s="2" t="s">
        <v>295</v>
      </c>
      <c r="C30950" s="429">
        <v>5.6473180000000003</v>
      </c>
      <c r="D30950" s="429">
        <v>2.517636</v>
      </c>
      <c r="E30950" s="429">
        <v>3.1296820000000003</v>
      </c>
      <c r="F30950" s="429">
        <v>1.8799409999999988</v>
      </c>
    </row>
    <row r="30951" spans="1:6" x14ac:dyDescent="0.3">
      <c r="A30951" s="336" t="s">
        <v>1131</v>
      </c>
      <c r="B30951" s="2" t="s">
        <v>295</v>
      </c>
      <c r="C30951" s="429">
        <v>5.6168560000000003</v>
      </c>
      <c r="D30951" s="429">
        <v>2.5943179999999999</v>
      </c>
      <c r="E30951" s="429">
        <v>3.0225380000000004</v>
      </c>
      <c r="F30951" s="429">
        <v>1.2992069999999956</v>
      </c>
    </row>
    <row r="30952" spans="1:6" x14ac:dyDescent="0.3">
      <c r="A30952" s="336" t="s">
        <v>1132</v>
      </c>
      <c r="B30952" s="2" t="s">
        <v>295</v>
      </c>
      <c r="C30952" s="429">
        <v>5.4865930000000001</v>
      </c>
      <c r="D30952" s="429">
        <v>2.7053349999999998</v>
      </c>
      <c r="E30952" s="429">
        <v>2.7812580000000002</v>
      </c>
      <c r="F30952" s="429">
        <v>1.9932440000000007</v>
      </c>
    </row>
    <row r="30953" spans="1:6" x14ac:dyDescent="0.3">
      <c r="A30953" s="336" t="s">
        <v>1133</v>
      </c>
      <c r="B30953" s="2" t="s">
        <v>295</v>
      </c>
      <c r="C30953" s="429">
        <v>5.4609069999999997</v>
      </c>
      <c r="D30953" s="429">
        <v>2.6953879999999999</v>
      </c>
      <c r="E30953" s="429">
        <v>2.7655189999999998</v>
      </c>
      <c r="F30953" s="429">
        <v>1.5497659999999982</v>
      </c>
    </row>
    <row r="30954" spans="1:6" x14ac:dyDescent="0.3">
      <c r="A30954" s="336" t="s">
        <v>1134</v>
      </c>
      <c r="B30954" s="2" t="s">
        <v>295</v>
      </c>
      <c r="C30954" s="429">
        <v>5.5044269999999997</v>
      </c>
      <c r="D30954" s="429">
        <v>2.686442</v>
      </c>
      <c r="E30954" s="429">
        <v>2.8179849999999997</v>
      </c>
      <c r="F30954" s="429">
        <v>2.0210749999999997</v>
      </c>
    </row>
    <row r="30955" spans="1:6" x14ac:dyDescent="0.3">
      <c r="A30955" s="336" t="s">
        <v>1135</v>
      </c>
      <c r="B30955" s="2" t="s">
        <v>295</v>
      </c>
      <c r="C30955" s="429">
        <v>5.5442179999999999</v>
      </c>
      <c r="D30955" s="429">
        <v>2.6751909999999999</v>
      </c>
      <c r="E30955" s="429">
        <v>2.869027</v>
      </c>
      <c r="F30955" s="429">
        <v>2.3471350000000015</v>
      </c>
    </row>
    <row r="30956" spans="1:6" x14ac:dyDescent="0.3">
      <c r="A30956" s="336" t="s">
        <v>1136</v>
      </c>
      <c r="B30956" s="2" t="s">
        <v>295</v>
      </c>
      <c r="C30956" s="429">
        <v>5.4916770000000001</v>
      </c>
      <c r="D30956" s="429">
        <v>2.7021609999999998</v>
      </c>
      <c r="E30956" s="429">
        <v>2.7895160000000003</v>
      </c>
      <c r="F30956" s="429">
        <v>1.4568399999999997</v>
      </c>
    </row>
    <row r="30957" spans="1:6" x14ac:dyDescent="0.3">
      <c r="A30957" s="336" t="s">
        <v>1137</v>
      </c>
      <c r="B30957" s="2" t="s">
        <v>295</v>
      </c>
      <c r="C30957" s="429">
        <v>5.535228</v>
      </c>
      <c r="D30957" s="429">
        <v>2.6994479999999998</v>
      </c>
      <c r="E30957" s="429">
        <v>2.8357800000000002</v>
      </c>
      <c r="F30957" s="429">
        <v>1.8799130000000019</v>
      </c>
    </row>
    <row r="30958" spans="1:6" x14ac:dyDescent="0.3">
      <c r="A30958" s="336" t="s">
        <v>1138</v>
      </c>
      <c r="B30958" s="2" t="s">
        <v>295</v>
      </c>
      <c r="C30958" s="429">
        <v>5.4721679999999999</v>
      </c>
      <c r="D30958" s="429">
        <v>2.7105380000000001</v>
      </c>
      <c r="E30958" s="429">
        <v>2.7616299999999998</v>
      </c>
      <c r="F30958" s="429">
        <v>0.42197699999999472</v>
      </c>
    </row>
    <row r="30959" spans="1:6" x14ac:dyDescent="0.3">
      <c r="A30959" s="336" t="s">
        <v>1139</v>
      </c>
      <c r="B30959" s="2" t="s">
        <v>295</v>
      </c>
      <c r="C30959" s="429">
        <v>5.5234500000000004</v>
      </c>
      <c r="D30959" s="429">
        <v>2.7190219999999998</v>
      </c>
      <c r="E30959" s="429">
        <v>2.8044280000000006</v>
      </c>
      <c r="F30959" s="429">
        <v>1.0796130000000055</v>
      </c>
    </row>
    <row r="30960" spans="1:6" x14ac:dyDescent="0.3">
      <c r="A30960" s="336" t="s">
        <v>1140</v>
      </c>
      <c r="B30960" s="2" t="s">
        <v>295</v>
      </c>
      <c r="C30960" s="429">
        <v>5.4388199999999998</v>
      </c>
      <c r="D30960" s="429">
        <v>2.6971620000000001</v>
      </c>
      <c r="E30960" s="429">
        <v>2.7416579999999997</v>
      </c>
      <c r="F30960" s="429">
        <v>0.86611100000000008</v>
      </c>
    </row>
    <row r="30961" spans="1:6" x14ac:dyDescent="0.3">
      <c r="A30961" s="336" t="s">
        <v>1141</v>
      </c>
      <c r="B30961" s="2" t="s">
        <v>295</v>
      </c>
      <c r="C30961" s="429">
        <v>5.4229289999999999</v>
      </c>
      <c r="D30961" s="429">
        <v>2.7047889999999999</v>
      </c>
      <c r="E30961" s="429">
        <v>2.71814</v>
      </c>
      <c r="F30961" s="429">
        <v>-0.12993300000000119</v>
      </c>
    </row>
    <row r="30962" spans="1:6" x14ac:dyDescent="0.3">
      <c r="A30962" s="336" t="s">
        <v>1142</v>
      </c>
      <c r="B30962" s="2" t="s">
        <v>295</v>
      </c>
      <c r="C30962" s="429">
        <v>5.4359979999999997</v>
      </c>
      <c r="D30962" s="429">
        <v>2.8042419999999999</v>
      </c>
      <c r="E30962" s="429">
        <v>2.6317559999999998</v>
      </c>
      <c r="F30962" s="429">
        <v>1.1483549999999951</v>
      </c>
    </row>
    <row r="30963" spans="1:6" x14ac:dyDescent="0.3">
      <c r="A30963" s="336" t="s">
        <v>1143</v>
      </c>
      <c r="B30963" s="2" t="s">
        <v>295</v>
      </c>
      <c r="C30963" s="429">
        <v>5.3409909999999998</v>
      </c>
      <c r="D30963" s="429">
        <v>2.7288420000000002</v>
      </c>
      <c r="E30963" s="429">
        <v>2.6121489999999996</v>
      </c>
      <c r="F30963" s="429">
        <v>-0.69139900000000054</v>
      </c>
    </row>
    <row r="30964" spans="1:6" x14ac:dyDescent="0.3">
      <c r="A30964" s="336" t="s">
        <v>1144</v>
      </c>
      <c r="B30964" s="2" t="s">
        <v>295</v>
      </c>
      <c r="C30964" s="429">
        <v>5.3801920000000001</v>
      </c>
      <c r="D30964" s="429">
        <v>2.7689569999999999</v>
      </c>
      <c r="E30964" s="429">
        <v>2.6112350000000002</v>
      </c>
      <c r="F30964" s="429">
        <v>0.55502200000000101</v>
      </c>
    </row>
    <row r="30965" spans="1:6" x14ac:dyDescent="0.3">
      <c r="A30965" s="336" t="s">
        <v>1145</v>
      </c>
      <c r="B30965" s="2" t="s">
        <v>295</v>
      </c>
      <c r="C30965" s="429">
        <v>5.3881730000000001</v>
      </c>
      <c r="D30965" s="429">
        <v>2.7096100000000001</v>
      </c>
      <c r="E30965" s="429">
        <v>2.678563</v>
      </c>
      <c r="F30965" s="429">
        <v>-1.7912799999999969</v>
      </c>
    </row>
    <row r="30966" spans="1:6" x14ac:dyDescent="0.3">
      <c r="A30966" s="336" t="s">
        <v>1146</v>
      </c>
      <c r="B30966" s="2" t="s">
        <v>295</v>
      </c>
      <c r="C30966" s="429">
        <v>5.3061059999999998</v>
      </c>
      <c r="D30966" s="429">
        <v>2.7323710000000001</v>
      </c>
      <c r="E30966" s="429">
        <v>2.5737349999999997</v>
      </c>
      <c r="F30966" s="429">
        <v>-3.7255749999999992</v>
      </c>
    </row>
    <row r="30967" spans="1:6" x14ac:dyDescent="0.3">
      <c r="A30967" s="336" t="s">
        <v>1147</v>
      </c>
      <c r="B30967" s="2" t="s">
        <v>295</v>
      </c>
      <c r="C30967" s="429">
        <v>5.2233130000000001</v>
      </c>
      <c r="D30967" s="429">
        <v>2.7580619999999998</v>
      </c>
      <c r="E30967" s="429">
        <v>2.4652510000000003</v>
      </c>
      <c r="F30967" s="429">
        <v>-2.8468139999999984</v>
      </c>
    </row>
    <row r="30968" spans="1:6" x14ac:dyDescent="0.3">
      <c r="A30968" s="336" t="s">
        <v>1148</v>
      </c>
      <c r="B30968" s="2" t="s">
        <v>295</v>
      </c>
      <c r="C30968" s="429">
        <v>5.653378</v>
      </c>
      <c r="D30968" s="429">
        <v>2.522589</v>
      </c>
      <c r="E30968" s="429">
        <v>3.130789</v>
      </c>
      <c r="F30968" s="429">
        <v>1.2240730000000042</v>
      </c>
    </row>
    <row r="30969" spans="1:6" x14ac:dyDescent="0.3">
      <c r="A30969" s="336" t="s">
        <v>1149</v>
      </c>
      <c r="B30969" s="2" t="s">
        <v>295</v>
      </c>
      <c r="C30969" s="429">
        <v>5.608943</v>
      </c>
      <c r="D30969" s="429">
        <v>2.5720640000000001</v>
      </c>
      <c r="E30969" s="429">
        <v>3.0368789999999999</v>
      </c>
      <c r="F30969" s="429">
        <v>0.27106600000000824</v>
      </c>
    </row>
    <row r="30970" spans="1:6" x14ac:dyDescent="0.3">
      <c r="A30970" s="336" t="s">
        <v>1150</v>
      </c>
      <c r="B30970" s="2" t="s">
        <v>295</v>
      </c>
      <c r="C30970" s="429">
        <v>5.6631320000000001</v>
      </c>
      <c r="D30970" s="429">
        <v>2.5102359999999999</v>
      </c>
      <c r="E30970" s="429">
        <v>3.1528960000000001</v>
      </c>
      <c r="F30970" s="429">
        <v>0.96039499999999833</v>
      </c>
    </row>
    <row r="30971" spans="1:6" x14ac:dyDescent="0.3">
      <c r="A30971" s="336" t="s">
        <v>1151</v>
      </c>
      <c r="B30971" s="2" t="s">
        <v>295</v>
      </c>
      <c r="C30971" s="429">
        <v>5.6088800000000001</v>
      </c>
      <c r="D30971" s="429">
        <v>2.5982129999999999</v>
      </c>
      <c r="E30971" s="429">
        <v>3.0106670000000002</v>
      </c>
      <c r="F30971" s="429">
        <v>-0.28590700000000169</v>
      </c>
    </row>
    <row r="30972" spans="1:6" x14ac:dyDescent="0.3">
      <c r="A30972" s="336" t="s">
        <v>1152</v>
      </c>
      <c r="B30972" s="2" t="s">
        <v>295</v>
      </c>
      <c r="C30972" s="429">
        <v>5.5882189999999996</v>
      </c>
      <c r="D30972" s="429">
        <v>2.5964870000000002</v>
      </c>
      <c r="E30972" s="429">
        <v>2.9917319999999994</v>
      </c>
      <c r="F30972" s="429">
        <v>-0.25168000000000035</v>
      </c>
    </row>
    <row r="30973" spans="1:6" x14ac:dyDescent="0.3">
      <c r="A30973" s="336" t="s">
        <v>1153</v>
      </c>
      <c r="B30973" s="2" t="s">
        <v>295</v>
      </c>
      <c r="C30973" s="429">
        <v>5.6645770000000004</v>
      </c>
      <c r="D30973" s="429">
        <v>2.5172759999999998</v>
      </c>
      <c r="E30973" s="429">
        <v>3.1473010000000006</v>
      </c>
      <c r="F30973" s="429">
        <v>0.59654300000000759</v>
      </c>
    </row>
    <row r="30974" spans="1:6" x14ac:dyDescent="0.3">
      <c r="A30974" s="336" t="s">
        <v>1154</v>
      </c>
      <c r="B30974" s="2" t="s">
        <v>295</v>
      </c>
      <c r="C30974" s="429">
        <v>5.6336510000000004</v>
      </c>
      <c r="D30974" s="429">
        <v>2.5850390000000001</v>
      </c>
      <c r="E30974" s="429">
        <v>3.0486120000000003</v>
      </c>
      <c r="F30974" s="429">
        <v>-0.10025100000000009</v>
      </c>
    </row>
    <row r="30975" spans="1:6" x14ac:dyDescent="0.3">
      <c r="A30975" s="336" t="s">
        <v>1155</v>
      </c>
      <c r="B30975" s="2" t="s">
        <v>295</v>
      </c>
      <c r="C30975" s="429">
        <v>5.7414680000000002</v>
      </c>
      <c r="D30975" s="429">
        <v>2.333431</v>
      </c>
      <c r="E30975" s="429">
        <v>3.4080370000000002</v>
      </c>
      <c r="F30975" s="429">
        <v>1.2922089999999997</v>
      </c>
    </row>
    <row r="30976" spans="1:6" x14ac:dyDescent="0.3">
      <c r="A30976" s="336" t="s">
        <v>1156</v>
      </c>
      <c r="B30976" s="2" t="s">
        <v>295</v>
      </c>
      <c r="C30976" s="429">
        <v>5.7296680000000002</v>
      </c>
      <c r="D30976" s="429">
        <v>2.375283</v>
      </c>
      <c r="E30976" s="429">
        <v>3.3543850000000002</v>
      </c>
      <c r="F30976" s="429">
        <v>1.1400360000000056</v>
      </c>
    </row>
    <row r="30977" spans="1:6" x14ac:dyDescent="0.3">
      <c r="A30977" s="336" t="s">
        <v>1157</v>
      </c>
      <c r="B30977" s="2" t="s">
        <v>295</v>
      </c>
      <c r="C30977" s="429">
        <v>5.7284610000000002</v>
      </c>
      <c r="D30977" s="429">
        <v>2.4344950000000001</v>
      </c>
      <c r="E30977" s="429">
        <v>3.2939660000000002</v>
      </c>
      <c r="F30977" s="429">
        <v>1.0107809999999944</v>
      </c>
    </row>
    <row r="30978" spans="1:6" x14ac:dyDescent="0.3">
      <c r="A30978" s="336" t="s">
        <v>1158</v>
      </c>
      <c r="B30978" s="2" t="s">
        <v>295</v>
      </c>
      <c r="C30978" s="429">
        <v>5.6892500000000004</v>
      </c>
      <c r="D30978" s="429">
        <v>2.3961250000000001</v>
      </c>
      <c r="E30978" s="429">
        <v>3.2931250000000003</v>
      </c>
      <c r="F30978" s="429">
        <v>0.7694490000000016</v>
      </c>
    </row>
    <row r="30979" spans="1:6" x14ac:dyDescent="0.3">
      <c r="A30979" s="336" t="s">
        <v>1159</v>
      </c>
      <c r="B30979" s="2" t="s">
        <v>295</v>
      </c>
      <c r="C30979" s="429">
        <v>5.7006050000000004</v>
      </c>
      <c r="D30979" s="429">
        <v>2.4670589999999999</v>
      </c>
      <c r="E30979" s="429">
        <v>3.2335460000000005</v>
      </c>
      <c r="F30979" s="429">
        <v>0.70071300000000392</v>
      </c>
    </row>
    <row r="30980" spans="1:6" x14ac:dyDescent="0.3">
      <c r="A30980" s="336" t="s">
        <v>1160</v>
      </c>
      <c r="B30980" s="2" t="s">
        <v>295</v>
      </c>
      <c r="C30980" s="429">
        <v>5.6708819999999998</v>
      </c>
      <c r="D30980" s="429">
        <v>2.5426519999999999</v>
      </c>
      <c r="E30980" s="429">
        <v>3.1282299999999998</v>
      </c>
      <c r="F30980" s="429">
        <v>0.30707999999999913</v>
      </c>
    </row>
    <row r="30981" spans="1:6" x14ac:dyDescent="0.3">
      <c r="A30981" s="336" t="s">
        <v>1161</v>
      </c>
      <c r="B30981" s="2" t="s">
        <v>295</v>
      </c>
      <c r="C30981" s="429">
        <v>5.6957250000000004</v>
      </c>
      <c r="D30981" s="429">
        <v>2.5207199999999998</v>
      </c>
      <c r="E30981" s="429">
        <v>3.1750050000000005</v>
      </c>
      <c r="F30981" s="429">
        <v>0.48839699999999908</v>
      </c>
    </row>
    <row r="30982" spans="1:6" x14ac:dyDescent="0.3">
      <c r="A30982" s="336" t="s">
        <v>1162</v>
      </c>
      <c r="B30982" s="2" t="s">
        <v>295</v>
      </c>
      <c r="C30982" s="429">
        <v>5.480664</v>
      </c>
      <c r="D30982" s="429">
        <v>2.7282030000000002</v>
      </c>
      <c r="E30982" s="429">
        <v>2.7524609999999998</v>
      </c>
      <c r="F30982" s="429">
        <v>-1.8701889999999999</v>
      </c>
    </row>
    <row r="30983" spans="1:6" x14ac:dyDescent="0.3">
      <c r="A30983" s="336" t="s">
        <v>1163</v>
      </c>
      <c r="B30983" s="2" t="s">
        <v>295</v>
      </c>
      <c r="C30983" s="429">
        <v>5.6394270000000004</v>
      </c>
      <c r="D30983" s="429">
        <v>2.651691</v>
      </c>
      <c r="E30983" s="429">
        <v>2.9877360000000004</v>
      </c>
      <c r="F30983" s="429">
        <v>-0.29423399999999589</v>
      </c>
    </row>
    <row r="30984" spans="1:6" x14ac:dyDescent="0.3">
      <c r="A30984" s="336" t="s">
        <v>1164</v>
      </c>
      <c r="B30984" s="2" t="s">
        <v>295</v>
      </c>
      <c r="C30984" s="429">
        <v>5.6438829999999998</v>
      </c>
      <c r="D30984" s="429">
        <v>2.619739</v>
      </c>
      <c r="E30984" s="429">
        <v>3.0241439999999997</v>
      </c>
      <c r="F30984" s="429">
        <v>-0.19655999999999807</v>
      </c>
    </row>
    <row r="30985" spans="1:6" x14ac:dyDescent="0.3">
      <c r="A30985" s="336" t="s">
        <v>1165</v>
      </c>
      <c r="B30985" s="2" t="s">
        <v>295</v>
      </c>
      <c r="C30985" s="429">
        <v>5.6060439999999998</v>
      </c>
      <c r="D30985" s="429">
        <v>2.7004830000000002</v>
      </c>
      <c r="E30985" s="429">
        <v>2.9055609999999996</v>
      </c>
      <c r="F30985" s="429">
        <v>-0.72963000000000022</v>
      </c>
    </row>
    <row r="30986" spans="1:6" x14ac:dyDescent="0.3">
      <c r="A30986" s="336" t="s">
        <v>1166</v>
      </c>
      <c r="B30986" s="2" t="s">
        <v>295</v>
      </c>
      <c r="C30986" s="429">
        <v>5.6773429999999996</v>
      </c>
      <c r="D30986" s="429">
        <v>2.5271159999999999</v>
      </c>
      <c r="E30986" s="429">
        <v>3.1502269999999997</v>
      </c>
      <c r="F30986" s="429">
        <v>0.38012899999999661</v>
      </c>
    </row>
    <row r="30987" spans="1:6" x14ac:dyDescent="0.3">
      <c r="A30987" s="336" t="s">
        <v>1167</v>
      </c>
      <c r="B30987" s="2" t="s">
        <v>295</v>
      </c>
      <c r="C30987" s="429">
        <v>5.6661619999999999</v>
      </c>
      <c r="D30987" s="429">
        <v>2.5669909999999998</v>
      </c>
      <c r="E30987" s="429">
        <v>3.0991710000000001</v>
      </c>
      <c r="F30987" s="429">
        <v>0.18700600000000378</v>
      </c>
    </row>
    <row r="30988" spans="1:6" x14ac:dyDescent="0.3">
      <c r="A30988" s="336" t="s">
        <v>1168</v>
      </c>
      <c r="B30988" s="2" t="s">
        <v>295</v>
      </c>
      <c r="C30988" s="429">
        <v>5.6402640000000002</v>
      </c>
      <c r="D30988" s="429">
        <v>2.5809319999999998</v>
      </c>
      <c r="E30988" s="429">
        <v>3.0593320000000004</v>
      </c>
      <c r="F30988" s="429">
        <v>2.5621000000001004E-2</v>
      </c>
    </row>
    <row r="30989" spans="1:6" x14ac:dyDescent="0.3">
      <c r="A30989" s="336" t="s">
        <v>1169</v>
      </c>
      <c r="B30989" s="2" t="s">
        <v>295</v>
      </c>
      <c r="C30989" s="429">
        <v>5.6489599999999998</v>
      </c>
      <c r="D30989" s="429">
        <v>2.6120969999999999</v>
      </c>
      <c r="E30989" s="429">
        <v>3.0368629999999999</v>
      </c>
      <c r="F30989" s="429">
        <v>-5.5009999999995784E-2</v>
      </c>
    </row>
    <row r="30990" spans="1:6" x14ac:dyDescent="0.3">
      <c r="A30990" s="336" t="s">
        <v>1170</v>
      </c>
      <c r="B30990" s="2" t="s">
        <v>295</v>
      </c>
      <c r="C30990" s="429">
        <v>5.6026610000000003</v>
      </c>
      <c r="D30990" s="429">
        <v>2.6955269999999998</v>
      </c>
      <c r="E30990" s="429">
        <v>2.9071340000000006</v>
      </c>
      <c r="F30990" s="429">
        <v>-0.53358299999999304</v>
      </c>
    </row>
    <row r="30991" spans="1:6" x14ac:dyDescent="0.3">
      <c r="A30991" s="336" t="s">
        <v>1171</v>
      </c>
      <c r="B30991" s="2" t="s">
        <v>295</v>
      </c>
      <c r="C30991" s="429">
        <v>5.6229889999999996</v>
      </c>
      <c r="D30991" s="429">
        <v>2.6789399999999999</v>
      </c>
      <c r="E30991" s="429">
        <v>2.9440489999999997</v>
      </c>
      <c r="F30991" s="429">
        <v>-0.43027000000000015</v>
      </c>
    </row>
    <row r="30992" spans="1:6" x14ac:dyDescent="0.3">
      <c r="A30992" s="336" t="s">
        <v>1172</v>
      </c>
      <c r="B30992" s="2" t="s">
        <v>295</v>
      </c>
      <c r="C30992" s="429">
        <v>5.5363559999999996</v>
      </c>
      <c r="D30992" s="429">
        <v>2.7868810000000002</v>
      </c>
      <c r="E30992" s="429">
        <v>2.7494749999999994</v>
      </c>
      <c r="F30992" s="429">
        <v>-1.2373620000000045</v>
      </c>
    </row>
    <row r="30993" spans="1:6" x14ac:dyDescent="0.3">
      <c r="A30993" s="336" t="s">
        <v>1173</v>
      </c>
      <c r="B30993" s="2" t="s">
        <v>295</v>
      </c>
      <c r="C30993" s="429">
        <v>5.5359910000000001</v>
      </c>
      <c r="D30993" s="429">
        <v>2.7593809999999999</v>
      </c>
      <c r="E30993" s="429">
        <v>2.7766100000000002</v>
      </c>
      <c r="F30993" s="429">
        <v>-1.5575849999999924</v>
      </c>
    </row>
    <row r="30994" spans="1:6" x14ac:dyDescent="0.3">
      <c r="A30994" s="336" t="s">
        <v>1174</v>
      </c>
      <c r="B30994" s="2" t="s">
        <v>295</v>
      </c>
      <c r="C30994" s="429">
        <v>5.5856430000000001</v>
      </c>
      <c r="D30994" s="429">
        <v>2.73387</v>
      </c>
      <c r="E30994" s="429">
        <v>2.8517730000000001</v>
      </c>
      <c r="F30994" s="429">
        <v>-0.87171600000000637</v>
      </c>
    </row>
    <row r="30995" spans="1:6" x14ac:dyDescent="0.3">
      <c r="A30995" s="336" t="s">
        <v>1175</v>
      </c>
      <c r="B30995" s="2" t="s">
        <v>295</v>
      </c>
      <c r="C30995" s="429">
        <v>5.3576769999999998</v>
      </c>
      <c r="D30995" s="429">
        <v>2.851283</v>
      </c>
      <c r="E30995" s="429">
        <v>2.5063939999999998</v>
      </c>
      <c r="F30995" s="429">
        <v>-1.2598520000000022</v>
      </c>
    </row>
    <row r="30996" spans="1:6" x14ac:dyDescent="0.3">
      <c r="A30996" s="336" t="s">
        <v>1176</v>
      </c>
      <c r="B30996" s="2" t="s">
        <v>295</v>
      </c>
      <c r="C30996" s="429">
        <v>5.3460010000000002</v>
      </c>
      <c r="D30996" s="429">
        <v>2.617575</v>
      </c>
      <c r="E30996" s="429">
        <v>2.7284260000000002</v>
      </c>
      <c r="F30996" s="429">
        <v>-8.9113499999999952</v>
      </c>
    </row>
    <row r="30997" spans="1:6" x14ac:dyDescent="0.3">
      <c r="A30997" s="336" t="s">
        <v>1177</v>
      </c>
      <c r="B30997" s="2" t="s">
        <v>295</v>
      </c>
      <c r="C30997" s="429">
        <v>5.4437480000000003</v>
      </c>
      <c r="D30997" s="429">
        <v>2.776157</v>
      </c>
      <c r="E30997" s="429">
        <v>2.6675910000000003</v>
      </c>
      <c r="F30997" s="429">
        <v>-4.7085999999996631E-2</v>
      </c>
    </row>
    <row r="30998" spans="1:6" x14ac:dyDescent="0.3">
      <c r="A30998" s="336" t="s">
        <v>1178</v>
      </c>
      <c r="B30998" s="2" t="s">
        <v>295</v>
      </c>
      <c r="C30998" s="429">
        <v>5.3282309999999997</v>
      </c>
      <c r="D30998" s="429">
        <v>2.9407190000000001</v>
      </c>
      <c r="E30998" s="429">
        <v>2.3875119999999996</v>
      </c>
      <c r="F30998" s="429">
        <v>-0.89258599999999433</v>
      </c>
    </row>
    <row r="30999" spans="1:6" x14ac:dyDescent="0.3">
      <c r="A30999" s="336" t="s">
        <v>1179</v>
      </c>
      <c r="B30999" s="2" t="s">
        <v>295</v>
      </c>
      <c r="C30999" s="429">
        <v>5.3776289999999998</v>
      </c>
      <c r="D30999" s="429">
        <v>2.7884540000000002</v>
      </c>
      <c r="E30999" s="429">
        <v>2.5891749999999996</v>
      </c>
      <c r="F30999" s="429">
        <v>-0.98527999999999949</v>
      </c>
    </row>
    <row r="31000" spans="1:6" x14ac:dyDescent="0.3">
      <c r="A31000" s="336" t="s">
        <v>1180</v>
      </c>
      <c r="B31000" s="2" t="s">
        <v>295</v>
      </c>
      <c r="C31000" s="429">
        <v>5.3805870000000002</v>
      </c>
      <c r="D31000" s="429">
        <v>2.7735379999999998</v>
      </c>
      <c r="E31000" s="429">
        <v>2.6070490000000004</v>
      </c>
      <c r="F31000" s="429">
        <v>-3.7346370000000029</v>
      </c>
    </row>
    <row r="31001" spans="1:6" x14ac:dyDescent="0.3">
      <c r="A31001" s="336" t="s">
        <v>1181</v>
      </c>
      <c r="B31001" s="2" t="s">
        <v>295</v>
      </c>
      <c r="C31001" s="429">
        <v>5.503819</v>
      </c>
      <c r="D31001" s="429">
        <v>2.6761970000000002</v>
      </c>
      <c r="E31001" s="429">
        <v>2.8276219999999999</v>
      </c>
      <c r="F31001" s="429">
        <v>-0.97206699999999913</v>
      </c>
    </row>
    <row r="31002" spans="1:6" x14ac:dyDescent="0.3">
      <c r="A31002" s="336" t="s">
        <v>1182</v>
      </c>
      <c r="B31002" s="2" t="s">
        <v>295</v>
      </c>
      <c r="C31002" s="429">
        <v>5.1138500000000002</v>
      </c>
      <c r="D31002" s="429">
        <v>2.7693029999999998</v>
      </c>
      <c r="E31002" s="429">
        <v>2.3445470000000004</v>
      </c>
      <c r="F31002" s="429">
        <v>-4.3957459999999955</v>
      </c>
    </row>
    <row r="31003" spans="1:6" x14ac:dyDescent="0.3">
      <c r="A31003" s="336" t="s">
        <v>1183</v>
      </c>
      <c r="B31003" s="2" t="s">
        <v>295</v>
      </c>
      <c r="C31003" s="429">
        <v>5.1467239999999999</v>
      </c>
      <c r="D31003" s="429">
        <v>2.768856</v>
      </c>
      <c r="E31003" s="429">
        <v>2.3778679999999999</v>
      </c>
      <c r="F31003" s="429">
        <v>-3.9173620000000042</v>
      </c>
    </row>
    <row r="31004" spans="1:6" x14ac:dyDescent="0.3">
      <c r="A31004" s="336" t="s">
        <v>1184</v>
      </c>
      <c r="B31004" s="2" t="s">
        <v>295</v>
      </c>
      <c r="C31004" s="429">
        <v>5.1907319999999997</v>
      </c>
      <c r="D31004" s="429">
        <v>2.6650320000000001</v>
      </c>
      <c r="E31004" s="429">
        <v>2.5256999999999996</v>
      </c>
      <c r="F31004" s="429">
        <v>-6.0806439999999995</v>
      </c>
    </row>
    <row r="31005" spans="1:6" x14ac:dyDescent="0.3">
      <c r="A31005" s="336" t="s">
        <v>1185</v>
      </c>
      <c r="B31005" s="2" t="s">
        <v>295</v>
      </c>
      <c r="C31005" s="429">
        <v>5.3336410000000001</v>
      </c>
      <c r="D31005" s="429">
        <v>2.6356670000000002</v>
      </c>
      <c r="E31005" s="429">
        <v>2.6979739999999999</v>
      </c>
      <c r="F31005" s="429">
        <v>-4.2171800000000026</v>
      </c>
    </row>
    <row r="31006" spans="1:6" x14ac:dyDescent="0.3">
      <c r="A31006" s="336" t="s">
        <v>1186</v>
      </c>
      <c r="B31006" s="2" t="s">
        <v>295</v>
      </c>
      <c r="C31006" s="429">
        <v>5.5616089999999998</v>
      </c>
      <c r="D31006" s="429">
        <v>2.6096110000000001</v>
      </c>
      <c r="E31006" s="429">
        <v>2.9519979999999997</v>
      </c>
      <c r="F31006" s="429">
        <v>1.2327919999999963</v>
      </c>
    </row>
    <row r="31007" spans="1:6" x14ac:dyDescent="0.3">
      <c r="A31007" s="336" t="s">
        <v>1187</v>
      </c>
      <c r="B31007" s="2" t="s">
        <v>295</v>
      </c>
      <c r="C31007" s="429">
        <v>5.574916</v>
      </c>
      <c r="D31007" s="429">
        <v>2.5698379999999998</v>
      </c>
      <c r="E31007" s="429">
        <v>3.0050780000000001</v>
      </c>
      <c r="F31007" s="429">
        <v>1.362410999999998</v>
      </c>
    </row>
    <row r="31008" spans="1:6" x14ac:dyDescent="0.3">
      <c r="A31008" s="336" t="s">
        <v>1188</v>
      </c>
      <c r="B31008" s="2" t="s">
        <v>295</v>
      </c>
      <c r="C31008" s="429">
        <v>5.6032289999999998</v>
      </c>
      <c r="D31008" s="429">
        <v>2.5522119999999999</v>
      </c>
      <c r="E31008" s="429">
        <v>3.0510169999999999</v>
      </c>
      <c r="F31008" s="429">
        <v>1.6371539999999989</v>
      </c>
    </row>
    <row r="31009" spans="1:6" x14ac:dyDescent="0.3">
      <c r="A31009" s="336" t="s">
        <v>1189</v>
      </c>
      <c r="B31009" s="2" t="s">
        <v>295</v>
      </c>
      <c r="C31009" s="429">
        <v>5.6071210000000002</v>
      </c>
      <c r="D31009" s="429">
        <v>2.5656400000000001</v>
      </c>
      <c r="E31009" s="429">
        <v>3.0414810000000001</v>
      </c>
      <c r="F31009" s="429">
        <v>1.6789439999999942</v>
      </c>
    </row>
    <row r="31010" spans="1:6" x14ac:dyDescent="0.3">
      <c r="A31010" s="336" t="s">
        <v>1190</v>
      </c>
      <c r="B31010" s="2" t="s">
        <v>295</v>
      </c>
      <c r="C31010" s="429">
        <v>5.6139330000000003</v>
      </c>
      <c r="D31010" s="429">
        <v>2.5702590000000001</v>
      </c>
      <c r="E31010" s="429">
        <v>3.0436740000000002</v>
      </c>
      <c r="F31010" s="429">
        <v>1.7501749999999952</v>
      </c>
    </row>
    <row r="31011" spans="1:6" x14ac:dyDescent="0.3">
      <c r="A31011" s="336" t="s">
        <v>1191</v>
      </c>
      <c r="B31011" s="2" t="s">
        <v>295</v>
      </c>
      <c r="C31011" s="429">
        <v>5.633953</v>
      </c>
      <c r="D31011" s="429">
        <v>2.5390920000000001</v>
      </c>
      <c r="E31011" s="429">
        <v>3.0948609999999999</v>
      </c>
      <c r="F31011" s="429">
        <v>1.9665709999999947</v>
      </c>
    </row>
    <row r="31012" spans="1:6" x14ac:dyDescent="0.3">
      <c r="A31012" s="336" t="s">
        <v>1192</v>
      </c>
      <c r="B31012" s="2" t="s">
        <v>295</v>
      </c>
      <c r="C31012" s="429">
        <v>5.6430709999999999</v>
      </c>
      <c r="D31012" s="429">
        <v>2.5434359999999998</v>
      </c>
      <c r="E31012" s="429">
        <v>3.0996350000000001</v>
      </c>
      <c r="F31012" s="429">
        <v>2.2219929999999977</v>
      </c>
    </row>
    <row r="31013" spans="1:6" x14ac:dyDescent="0.3">
      <c r="A31013" s="336" t="s">
        <v>1193</v>
      </c>
      <c r="B31013" s="2" t="s">
        <v>295</v>
      </c>
      <c r="C31013" s="429">
        <v>5.6474070000000003</v>
      </c>
      <c r="D31013" s="429">
        <v>2.5450499999999998</v>
      </c>
      <c r="E31013" s="429">
        <v>3.1023570000000005</v>
      </c>
      <c r="F31013" s="429">
        <v>2.4542949999999948</v>
      </c>
    </row>
    <row r="31014" spans="1:6" x14ac:dyDescent="0.3">
      <c r="A31014" s="336" t="s">
        <v>1194</v>
      </c>
      <c r="B31014" s="2" t="s">
        <v>295</v>
      </c>
      <c r="C31014" s="429">
        <v>5.640593</v>
      </c>
      <c r="D31014" s="429">
        <v>2.5312960000000002</v>
      </c>
      <c r="E31014" s="429">
        <v>3.1092969999999998</v>
      </c>
      <c r="F31014" s="429">
        <v>2.1397630000000021</v>
      </c>
    </row>
    <row r="31015" spans="1:6" x14ac:dyDescent="0.3">
      <c r="A31015" s="336" t="s">
        <v>1195</v>
      </c>
      <c r="B31015" s="2" t="s">
        <v>295</v>
      </c>
      <c r="C31015" s="429">
        <v>5.6502020000000002</v>
      </c>
      <c r="D31015" s="429">
        <v>2.5334759999999998</v>
      </c>
      <c r="E31015" s="429">
        <v>3.1167260000000003</v>
      </c>
      <c r="F31015" s="429">
        <v>2.5021310000000021</v>
      </c>
    </row>
    <row r="31016" spans="1:6" x14ac:dyDescent="0.3">
      <c r="A31016" s="336" t="s">
        <v>1196</v>
      </c>
      <c r="B31016" s="2" t="s">
        <v>295</v>
      </c>
      <c r="C31016" s="429">
        <v>5.626455</v>
      </c>
      <c r="D31016" s="429">
        <v>2.5700379999999998</v>
      </c>
      <c r="E31016" s="429">
        <v>3.0564170000000002</v>
      </c>
      <c r="F31016" s="429">
        <v>1.9771380000000001</v>
      </c>
    </row>
    <row r="31017" spans="1:6" x14ac:dyDescent="0.3">
      <c r="A31017" s="336" t="s">
        <v>1197</v>
      </c>
      <c r="B31017" s="2" t="s">
        <v>295</v>
      </c>
      <c r="C31017" s="429">
        <v>5.6362920000000001</v>
      </c>
      <c r="D31017" s="429">
        <v>2.5696050000000001</v>
      </c>
      <c r="E31017" s="429">
        <v>3.0666869999999999</v>
      </c>
      <c r="F31017" s="429">
        <v>2.234334999999998</v>
      </c>
    </row>
    <row r="31018" spans="1:6" x14ac:dyDescent="0.3">
      <c r="A31018" s="336" t="s">
        <v>1198</v>
      </c>
      <c r="B31018" s="2" t="s">
        <v>295</v>
      </c>
      <c r="C31018" s="429">
        <v>5.5938220000000003</v>
      </c>
      <c r="D31018" s="429">
        <v>2.6113469999999999</v>
      </c>
      <c r="E31018" s="429">
        <v>2.9824750000000004</v>
      </c>
      <c r="F31018" s="429">
        <v>1.6174659999999932</v>
      </c>
    </row>
    <row r="31019" spans="1:6" x14ac:dyDescent="0.3">
      <c r="A31019" s="336" t="s">
        <v>1199</v>
      </c>
      <c r="B31019" s="2" t="s">
        <v>295</v>
      </c>
      <c r="C31019" s="429">
        <v>5.6103249999999996</v>
      </c>
      <c r="D31019" s="429">
        <v>2.6058400000000002</v>
      </c>
      <c r="E31019" s="429">
        <v>3.0044849999999994</v>
      </c>
      <c r="F31019" s="429">
        <v>1.9481460000000013</v>
      </c>
    </row>
    <row r="31020" spans="1:6" x14ac:dyDescent="0.3">
      <c r="A31020" s="336" t="s">
        <v>1200</v>
      </c>
      <c r="B31020" s="2" t="s">
        <v>295</v>
      </c>
      <c r="C31020" s="429">
        <v>5.5726089999999999</v>
      </c>
      <c r="D31020" s="429">
        <v>2.646658</v>
      </c>
      <c r="E31020" s="429">
        <v>2.925951</v>
      </c>
      <c r="F31020" s="429">
        <v>1.4543699999999937</v>
      </c>
    </row>
    <row r="31021" spans="1:6" x14ac:dyDescent="0.3">
      <c r="A31021" s="336" t="s">
        <v>1201</v>
      </c>
      <c r="B31021" s="2" t="s">
        <v>295</v>
      </c>
      <c r="C31021" s="429">
        <v>5.5942210000000001</v>
      </c>
      <c r="D31021" s="429">
        <v>2.636285</v>
      </c>
      <c r="E31021" s="429">
        <v>2.9579360000000001</v>
      </c>
      <c r="F31021" s="429">
        <v>1.8470370000000038</v>
      </c>
    </row>
    <row r="31022" spans="1:6" x14ac:dyDescent="0.3">
      <c r="A31022" s="336" t="s">
        <v>1202</v>
      </c>
      <c r="B31022" s="2" t="s">
        <v>295</v>
      </c>
      <c r="C31022" s="429">
        <v>5.5388010000000003</v>
      </c>
      <c r="D31022" s="429">
        <v>2.6489310000000001</v>
      </c>
      <c r="E31022" s="429">
        <v>2.8898700000000002</v>
      </c>
      <c r="F31022" s="429">
        <v>1.0046700000000008</v>
      </c>
    </row>
    <row r="31023" spans="1:6" x14ac:dyDescent="0.3">
      <c r="A31023" s="336" t="s">
        <v>1203</v>
      </c>
      <c r="B31023" s="2" t="s">
        <v>295</v>
      </c>
      <c r="C31023" s="429">
        <v>5.598541</v>
      </c>
      <c r="D31023" s="429">
        <v>2.645651</v>
      </c>
      <c r="E31023" s="429">
        <v>2.95289</v>
      </c>
      <c r="F31023" s="429">
        <v>2.0353460000000041</v>
      </c>
    </row>
    <row r="31024" spans="1:6" x14ac:dyDescent="0.3">
      <c r="A31024" s="336" t="s">
        <v>1204</v>
      </c>
      <c r="B31024" s="2" t="s">
        <v>295</v>
      </c>
      <c r="C31024" s="429">
        <v>5.6165440000000002</v>
      </c>
      <c r="D31024" s="429">
        <v>2.617699</v>
      </c>
      <c r="E31024" s="429">
        <v>2.9988450000000002</v>
      </c>
      <c r="F31024" s="429">
        <v>2.2017080000000036</v>
      </c>
    </row>
    <row r="31025" spans="1:6" x14ac:dyDescent="0.3">
      <c r="A31025" s="336" t="s">
        <v>1205</v>
      </c>
      <c r="B31025" s="2" t="s">
        <v>295</v>
      </c>
      <c r="C31025" s="429">
        <v>5.6212220000000004</v>
      </c>
      <c r="D31025" s="429">
        <v>2.6269710000000002</v>
      </c>
      <c r="E31025" s="429">
        <v>2.9942510000000002</v>
      </c>
      <c r="F31025" s="429">
        <v>2.3909969999999952</v>
      </c>
    </row>
    <row r="31026" spans="1:6" x14ac:dyDescent="0.3">
      <c r="A31026" s="336" t="s">
        <v>1206</v>
      </c>
      <c r="B31026" s="2" t="s">
        <v>295</v>
      </c>
      <c r="C31026" s="429">
        <v>5.64316</v>
      </c>
      <c r="D31026" s="429">
        <v>2.5967570000000002</v>
      </c>
      <c r="E31026" s="429">
        <v>3.0464029999999998</v>
      </c>
      <c r="F31026" s="429">
        <v>2.6508870000000044</v>
      </c>
    </row>
    <row r="31027" spans="1:6" x14ac:dyDescent="0.3">
      <c r="A31027" s="336" t="s">
        <v>1207</v>
      </c>
      <c r="B31027" s="2" t="s">
        <v>295</v>
      </c>
      <c r="C31027" s="429">
        <v>5.6118410000000001</v>
      </c>
      <c r="D31027" s="429">
        <v>2.6487660000000002</v>
      </c>
      <c r="E31027" s="429">
        <v>2.9630749999999999</v>
      </c>
      <c r="F31027" s="429">
        <v>2.4011819999999986</v>
      </c>
    </row>
    <row r="31028" spans="1:6" x14ac:dyDescent="0.3">
      <c r="A31028" s="336" t="s">
        <v>1208</v>
      </c>
      <c r="B31028" s="2" t="s">
        <v>295</v>
      </c>
      <c r="C31028" s="429">
        <v>5.6339569999999997</v>
      </c>
      <c r="D31028" s="429">
        <v>2.621753</v>
      </c>
      <c r="E31028" s="429">
        <v>3.0122039999999997</v>
      </c>
      <c r="F31028" s="429">
        <v>2.664514999999998</v>
      </c>
    </row>
    <row r="31029" spans="1:6" x14ac:dyDescent="0.3">
      <c r="A31029" s="336" t="s">
        <v>1209</v>
      </c>
      <c r="B31029" s="2" t="s">
        <v>295</v>
      </c>
      <c r="C31029" s="429">
        <v>5.6485510000000003</v>
      </c>
      <c r="D31029" s="429">
        <v>2.6009509999999998</v>
      </c>
      <c r="E31029" s="429">
        <v>3.0476000000000005</v>
      </c>
      <c r="F31029" s="429">
        <v>2.7942159999999951</v>
      </c>
    </row>
    <row r="31030" spans="1:6" x14ac:dyDescent="0.3">
      <c r="A31030" s="336" t="s">
        <v>1210</v>
      </c>
      <c r="B31030" s="2" t="s">
        <v>295</v>
      </c>
      <c r="C31030" s="429">
        <v>5.6188799999999999</v>
      </c>
      <c r="D31030" s="429">
        <v>2.642525</v>
      </c>
      <c r="E31030" s="429">
        <v>2.9763549999999999</v>
      </c>
      <c r="F31030" s="429">
        <v>2.6497470000000014</v>
      </c>
    </row>
    <row r="31031" spans="1:6" x14ac:dyDescent="0.3">
      <c r="A31031" s="336" t="s">
        <v>1211</v>
      </c>
      <c r="B31031" s="2" t="s">
        <v>295</v>
      </c>
      <c r="C31031" s="429">
        <v>5.6387239999999998</v>
      </c>
      <c r="D31031" s="429">
        <v>2.580873</v>
      </c>
      <c r="E31031" s="429">
        <v>3.0578509999999999</v>
      </c>
      <c r="F31031" s="429">
        <v>2.3763499999999986</v>
      </c>
    </row>
    <row r="31032" spans="1:6" x14ac:dyDescent="0.3">
      <c r="A31032" s="336" t="s">
        <v>1212</v>
      </c>
      <c r="B31032" s="2" t="s">
        <v>295</v>
      </c>
      <c r="C31032" s="429">
        <v>5.6455060000000001</v>
      </c>
      <c r="D31032" s="429">
        <v>2.5831270000000002</v>
      </c>
      <c r="E31032" s="429">
        <v>3.062379</v>
      </c>
      <c r="F31032" s="429">
        <v>2.6017920000000103</v>
      </c>
    </row>
    <row r="31033" spans="1:6" x14ac:dyDescent="0.3">
      <c r="A31033" s="336" t="s">
        <v>1213</v>
      </c>
      <c r="B31033" s="2" t="s">
        <v>295</v>
      </c>
      <c r="C31033" s="429">
        <v>5.6481969999999997</v>
      </c>
      <c r="D31033" s="429">
        <v>2.566846</v>
      </c>
      <c r="E31033" s="429">
        <v>3.0813509999999997</v>
      </c>
      <c r="F31033" s="429">
        <v>2.6644720000000035</v>
      </c>
    </row>
    <row r="31034" spans="1:6" x14ac:dyDescent="0.3">
      <c r="A31034" s="336" t="s">
        <v>1214</v>
      </c>
      <c r="B31034" s="2" t="s">
        <v>295</v>
      </c>
      <c r="C31034" s="429">
        <v>5.6386890000000003</v>
      </c>
      <c r="D31034" s="429">
        <v>2.6178560000000002</v>
      </c>
      <c r="E31034" s="429">
        <v>3.0208330000000001</v>
      </c>
      <c r="F31034" s="429">
        <v>2.8972710000000035</v>
      </c>
    </row>
    <row r="31035" spans="1:6" x14ac:dyDescent="0.3">
      <c r="A31035" s="336" t="s">
        <v>1215</v>
      </c>
      <c r="B31035" s="2" t="s">
        <v>295</v>
      </c>
      <c r="C31035" s="429">
        <v>5.6195769999999996</v>
      </c>
      <c r="D31035" s="429">
        <v>2.6411370000000001</v>
      </c>
      <c r="E31035" s="429">
        <v>2.9784399999999995</v>
      </c>
      <c r="F31035" s="429">
        <v>2.8604989999999901</v>
      </c>
    </row>
    <row r="31036" spans="1:6" x14ac:dyDescent="0.3">
      <c r="A31036" s="336" t="s">
        <v>1216</v>
      </c>
      <c r="B31036" s="2" t="s">
        <v>295</v>
      </c>
      <c r="C31036" s="429">
        <v>5.641025</v>
      </c>
      <c r="D31036" s="429">
        <v>2.6121539999999999</v>
      </c>
      <c r="E31036" s="429">
        <v>3.0288710000000001</v>
      </c>
      <c r="F31036" s="429">
        <v>3.0526149999999888</v>
      </c>
    </row>
    <row r="31037" spans="1:6" x14ac:dyDescent="0.3">
      <c r="A31037" s="336" t="s">
        <v>1217</v>
      </c>
      <c r="B31037" s="2" t="s">
        <v>295</v>
      </c>
      <c r="C31037" s="429">
        <v>5.6331290000000003</v>
      </c>
      <c r="D31037" s="429">
        <v>2.6208450000000001</v>
      </c>
      <c r="E31037" s="429">
        <v>3.0122840000000002</v>
      </c>
      <c r="F31037" s="429">
        <v>3.1437530000000038</v>
      </c>
    </row>
    <row r="31038" spans="1:6" x14ac:dyDescent="0.3">
      <c r="A31038" s="336" t="s">
        <v>1218</v>
      </c>
      <c r="B31038" s="2" t="s">
        <v>295</v>
      </c>
      <c r="C31038" s="429">
        <v>5.6360510000000001</v>
      </c>
      <c r="D31038" s="429">
        <v>2.6139969999999999</v>
      </c>
      <c r="E31038" s="429">
        <v>3.0220540000000002</v>
      </c>
      <c r="F31038" s="429">
        <v>3.1180790000000052</v>
      </c>
    </row>
    <row r="31039" spans="1:6" x14ac:dyDescent="0.3">
      <c r="A31039" s="336" t="s">
        <v>1219</v>
      </c>
      <c r="B31039" s="2" t="s">
        <v>295</v>
      </c>
      <c r="C31039" s="429">
        <v>5.6224790000000002</v>
      </c>
      <c r="D31039" s="429">
        <v>2.6389420000000001</v>
      </c>
      <c r="E31039" s="429">
        <v>2.9835370000000001</v>
      </c>
      <c r="F31039" s="429">
        <v>3.0324109999999997</v>
      </c>
    </row>
    <row r="31040" spans="1:6" x14ac:dyDescent="0.3">
      <c r="A31040" s="336" t="s">
        <v>1220</v>
      </c>
      <c r="B31040" s="2" t="s">
        <v>295</v>
      </c>
      <c r="C31040" s="429">
        <v>5.6462909999999997</v>
      </c>
      <c r="D31040" s="429">
        <v>2.5591590000000002</v>
      </c>
      <c r="E31040" s="429">
        <v>3.0871319999999995</v>
      </c>
      <c r="F31040" s="429">
        <v>2.4911929999999955</v>
      </c>
    </row>
    <row r="31041" spans="1:6" x14ac:dyDescent="0.3">
      <c r="A31041" s="336" t="s">
        <v>1221</v>
      </c>
      <c r="B31041" s="2" t="s">
        <v>295</v>
      </c>
      <c r="C31041" s="429">
        <v>5.6490039999999997</v>
      </c>
      <c r="D31041" s="429">
        <v>2.5504720000000001</v>
      </c>
      <c r="E31041" s="429">
        <v>3.0985319999999996</v>
      </c>
      <c r="F31041" s="429">
        <v>2.6283680000000018</v>
      </c>
    </row>
    <row r="31042" spans="1:6" x14ac:dyDescent="0.3">
      <c r="A31042" s="336" t="s">
        <v>1222</v>
      </c>
      <c r="B31042" s="2" t="s">
        <v>295</v>
      </c>
      <c r="C31042" s="429">
        <v>5.6508979999999998</v>
      </c>
      <c r="D31042" s="429">
        <v>2.545258</v>
      </c>
      <c r="E31042" s="429">
        <v>3.1056399999999997</v>
      </c>
      <c r="F31042" s="429">
        <v>2.7262460000000033</v>
      </c>
    </row>
    <row r="31043" spans="1:6" x14ac:dyDescent="0.3">
      <c r="A31043" s="336" t="s">
        <v>1223</v>
      </c>
      <c r="B31043" s="2" t="s">
        <v>295</v>
      </c>
      <c r="C31043" s="429">
        <v>5.653403</v>
      </c>
      <c r="D31043" s="429">
        <v>2.535561</v>
      </c>
      <c r="E31043" s="429">
        <v>3.117842</v>
      </c>
      <c r="F31043" s="429">
        <v>2.7628750000000011</v>
      </c>
    </row>
    <row r="31044" spans="1:6" x14ac:dyDescent="0.3">
      <c r="A31044" s="336" t="s">
        <v>1224</v>
      </c>
      <c r="B31044" s="2" t="s">
        <v>295</v>
      </c>
      <c r="C31044" s="429">
        <v>5.6497460000000004</v>
      </c>
      <c r="D31044" s="429">
        <v>2.5684969999999998</v>
      </c>
      <c r="E31044" s="429">
        <v>3.0812490000000006</v>
      </c>
      <c r="F31044" s="429">
        <v>2.8451969999999989</v>
      </c>
    </row>
    <row r="31045" spans="1:6" x14ac:dyDescent="0.3">
      <c r="A31045" s="336" t="s">
        <v>1225</v>
      </c>
      <c r="B31045" s="2" t="s">
        <v>295</v>
      </c>
      <c r="C31045" s="429">
        <v>5.64994</v>
      </c>
      <c r="D31045" s="429">
        <v>2.5604770000000001</v>
      </c>
      <c r="E31045" s="429">
        <v>3.0894629999999998</v>
      </c>
      <c r="F31045" s="429">
        <v>2.8223950000000002</v>
      </c>
    </row>
    <row r="31046" spans="1:6" x14ac:dyDescent="0.3">
      <c r="A31046" s="336" t="s">
        <v>1226</v>
      </c>
      <c r="B31046" s="2" t="s">
        <v>295</v>
      </c>
      <c r="C31046" s="429">
        <v>5.6511699999999996</v>
      </c>
      <c r="D31046" s="429">
        <v>2.5508190000000002</v>
      </c>
      <c r="E31046" s="429">
        <v>3.1003509999999994</v>
      </c>
      <c r="F31046" s="429">
        <v>2.862124000000005</v>
      </c>
    </row>
    <row r="31047" spans="1:6" x14ac:dyDescent="0.3">
      <c r="A31047" s="336" t="s">
        <v>1227</v>
      </c>
      <c r="B31047" s="2" t="s">
        <v>295</v>
      </c>
      <c r="C31047" s="429">
        <v>5.6515230000000001</v>
      </c>
      <c r="D31047" s="429">
        <v>2.551793</v>
      </c>
      <c r="E31047" s="429">
        <v>3.0997300000000001</v>
      </c>
      <c r="F31047" s="429">
        <v>2.9780079999999991</v>
      </c>
    </row>
    <row r="31048" spans="1:6" x14ac:dyDescent="0.3">
      <c r="A31048" s="336" t="s">
        <v>1228</v>
      </c>
      <c r="B31048" s="2" t="s">
        <v>295</v>
      </c>
      <c r="C31048" s="429">
        <v>5.6538139999999997</v>
      </c>
      <c r="D31048" s="429">
        <v>2.5384190000000002</v>
      </c>
      <c r="E31048" s="429">
        <v>3.1153949999999995</v>
      </c>
      <c r="F31048" s="429">
        <v>2.9194090000000017</v>
      </c>
    </row>
    <row r="31049" spans="1:6" x14ac:dyDescent="0.3">
      <c r="A31049" s="336" t="s">
        <v>1229</v>
      </c>
      <c r="B31049" s="2" t="s">
        <v>295</v>
      </c>
      <c r="C31049" s="429">
        <v>5.6545930000000002</v>
      </c>
      <c r="D31049" s="429">
        <v>2.5362529999999999</v>
      </c>
      <c r="E31049" s="429">
        <v>3.1183400000000003</v>
      </c>
      <c r="F31049" s="429">
        <v>3.0971840000000128</v>
      </c>
    </row>
    <row r="31050" spans="1:6" x14ac:dyDescent="0.3">
      <c r="A31050" s="336" t="s">
        <v>1230</v>
      </c>
      <c r="B31050" s="2" t="s">
        <v>295</v>
      </c>
      <c r="C31050" s="429">
        <v>5.6502559999999997</v>
      </c>
      <c r="D31050" s="429">
        <v>2.5838410000000001</v>
      </c>
      <c r="E31050" s="429">
        <v>3.0664149999999997</v>
      </c>
      <c r="F31050" s="429">
        <v>2.8758890000000008</v>
      </c>
    </row>
    <row r="31051" spans="1:6" x14ac:dyDescent="0.3">
      <c r="A31051" s="336" t="s">
        <v>1231</v>
      </c>
      <c r="B31051" s="2" t="s">
        <v>295</v>
      </c>
      <c r="C31051" s="429">
        <v>5.6503430000000003</v>
      </c>
      <c r="D31051" s="429">
        <v>2.5782080000000001</v>
      </c>
      <c r="E31051" s="429">
        <v>3.0721350000000003</v>
      </c>
      <c r="F31051" s="429">
        <v>2.9518489999999993</v>
      </c>
    </row>
    <row r="31052" spans="1:6" x14ac:dyDescent="0.3">
      <c r="A31052" s="336" t="s">
        <v>1232</v>
      </c>
      <c r="B31052" s="2" t="s">
        <v>295</v>
      </c>
      <c r="C31052" s="429">
        <v>5.6508560000000001</v>
      </c>
      <c r="D31052" s="429">
        <v>2.5834109999999999</v>
      </c>
      <c r="E31052" s="429">
        <v>3.0674450000000002</v>
      </c>
      <c r="F31052" s="429">
        <v>3.0124069999999961</v>
      </c>
    </row>
    <row r="31053" spans="1:6" x14ac:dyDescent="0.3">
      <c r="A31053" s="336" t="s">
        <v>1233</v>
      </c>
      <c r="B31053" s="2" t="s">
        <v>295</v>
      </c>
      <c r="C31053" s="429">
        <v>5.6503220000000001</v>
      </c>
      <c r="D31053" s="429">
        <v>2.5720730000000001</v>
      </c>
      <c r="E31053" s="429">
        <v>3.078249</v>
      </c>
      <c r="F31053" s="429">
        <v>2.9765049999999995</v>
      </c>
    </row>
    <row r="31054" spans="1:6" x14ac:dyDescent="0.3">
      <c r="A31054" s="336" t="s">
        <v>1234</v>
      </c>
      <c r="B31054" s="2" t="s">
        <v>295</v>
      </c>
      <c r="C31054" s="429">
        <v>5.6504820000000002</v>
      </c>
      <c r="D31054" s="429">
        <v>2.5647479999999998</v>
      </c>
      <c r="E31054" s="429">
        <v>3.0857340000000004</v>
      </c>
      <c r="F31054" s="429">
        <v>3.0197509999999994</v>
      </c>
    </row>
    <row r="31055" spans="1:6" x14ac:dyDescent="0.3">
      <c r="A31055" s="336" t="s">
        <v>1235</v>
      </c>
      <c r="B31055" s="2" t="s">
        <v>295</v>
      </c>
      <c r="C31055" s="429">
        <v>5.6503310000000004</v>
      </c>
      <c r="D31055" s="429">
        <v>2.5679539999999998</v>
      </c>
      <c r="E31055" s="429">
        <v>3.0823770000000006</v>
      </c>
      <c r="F31055" s="429">
        <v>3.1285719999999984</v>
      </c>
    </row>
    <row r="31056" spans="1:6" x14ac:dyDescent="0.3">
      <c r="A31056" s="336" t="s">
        <v>1236</v>
      </c>
      <c r="B31056" s="2" t="s">
        <v>295</v>
      </c>
      <c r="C31056" s="429">
        <v>5.6508989999999999</v>
      </c>
      <c r="D31056" s="429">
        <v>2.5573610000000002</v>
      </c>
      <c r="E31056" s="429">
        <v>3.0935379999999997</v>
      </c>
      <c r="F31056" s="429">
        <v>3.0524650000000015</v>
      </c>
    </row>
    <row r="31057" spans="1:6" x14ac:dyDescent="0.3">
      <c r="A31057" s="336" t="s">
        <v>1237</v>
      </c>
      <c r="B31057" s="2" t="s">
        <v>295</v>
      </c>
      <c r="C31057" s="429">
        <v>5.6514040000000003</v>
      </c>
      <c r="D31057" s="429">
        <v>2.5520130000000001</v>
      </c>
      <c r="E31057" s="429">
        <v>3.0993910000000002</v>
      </c>
      <c r="F31057" s="429">
        <v>3.0938009999999991</v>
      </c>
    </row>
    <row r="31058" spans="1:6" x14ac:dyDescent="0.3">
      <c r="A31058" s="336" t="s">
        <v>1238</v>
      </c>
      <c r="B31058" s="2" t="s">
        <v>295</v>
      </c>
      <c r="C31058" s="429">
        <v>5.6512339999999996</v>
      </c>
      <c r="D31058" s="429">
        <v>2.5521739999999999</v>
      </c>
      <c r="E31058" s="429">
        <v>3.0990599999999997</v>
      </c>
      <c r="F31058" s="429">
        <v>3.1571969999999965</v>
      </c>
    </row>
    <row r="31059" spans="1:6" x14ac:dyDescent="0.3">
      <c r="A31059" s="336" t="s">
        <v>1239</v>
      </c>
      <c r="B31059" s="2" t="s">
        <v>295</v>
      </c>
      <c r="C31059" s="429">
        <v>5.6534890000000004</v>
      </c>
      <c r="D31059" s="429">
        <v>2.5394929999999998</v>
      </c>
      <c r="E31059" s="429">
        <v>3.1139960000000007</v>
      </c>
      <c r="F31059" s="429">
        <v>3.1678689999999996</v>
      </c>
    </row>
    <row r="31060" spans="1:6" x14ac:dyDescent="0.3">
      <c r="A31060" s="336" t="s">
        <v>1240</v>
      </c>
      <c r="B31060" s="2" t="s">
        <v>295</v>
      </c>
      <c r="C31060" s="429">
        <v>5.6510850000000001</v>
      </c>
      <c r="D31060" s="429">
        <v>2.5505040000000001</v>
      </c>
      <c r="E31060" s="429">
        <v>3.100581</v>
      </c>
      <c r="F31060" s="429">
        <v>3.1921329999999983</v>
      </c>
    </row>
    <row r="31061" spans="1:6" x14ac:dyDescent="0.3">
      <c r="A31061" s="336" t="s">
        <v>1241</v>
      </c>
      <c r="B31061" s="2" t="s">
        <v>295</v>
      </c>
      <c r="C31061" s="429">
        <v>5.6519839999999997</v>
      </c>
      <c r="D31061" s="429">
        <v>2.5437810000000001</v>
      </c>
      <c r="E31061" s="429">
        <v>3.1082029999999996</v>
      </c>
      <c r="F31061" s="429">
        <v>3.2131360000000022</v>
      </c>
    </row>
    <row r="31062" spans="1:6" x14ac:dyDescent="0.3">
      <c r="A31062" s="336" t="s">
        <v>1242</v>
      </c>
      <c r="B31062" s="2" t="s">
        <v>295</v>
      </c>
      <c r="C31062" s="429">
        <v>5.6522560000000004</v>
      </c>
      <c r="D31062" s="429">
        <v>2.5402439999999999</v>
      </c>
      <c r="E31062" s="429">
        <v>3.1120120000000004</v>
      </c>
      <c r="F31062" s="429">
        <v>3.2572360000000025</v>
      </c>
    </row>
    <row r="31063" spans="1:6" x14ac:dyDescent="0.3">
      <c r="A31063" s="336" t="s">
        <v>1243</v>
      </c>
      <c r="B31063" s="2" t="s">
        <v>295</v>
      </c>
      <c r="C31063" s="429">
        <v>5.6512070000000003</v>
      </c>
      <c r="D31063" s="429">
        <v>2.5474619999999999</v>
      </c>
      <c r="E31063" s="429">
        <v>3.1037450000000004</v>
      </c>
      <c r="F31063" s="429">
        <v>3.2273849999999982</v>
      </c>
    </row>
    <row r="31064" spans="1:6" x14ac:dyDescent="0.3">
      <c r="A31064" s="336" t="s">
        <v>1244</v>
      </c>
      <c r="B31064" s="2" t="s">
        <v>295</v>
      </c>
      <c r="C31064" s="429">
        <v>5.651268</v>
      </c>
      <c r="D31064" s="429">
        <v>2.545941</v>
      </c>
      <c r="E31064" s="429">
        <v>3.1053269999999999</v>
      </c>
      <c r="F31064" s="429">
        <v>3.2450140000000047</v>
      </c>
    </row>
    <row r="31065" spans="1:6" x14ac:dyDescent="0.3">
      <c r="A31065" s="336" t="s">
        <v>1245</v>
      </c>
      <c r="B31065" s="2" t="s">
        <v>295</v>
      </c>
      <c r="C31065" s="429">
        <v>5.6521129999999999</v>
      </c>
      <c r="D31065" s="429">
        <v>2.5355279999999998</v>
      </c>
      <c r="E31065" s="429">
        <v>3.1165850000000002</v>
      </c>
      <c r="F31065" s="429">
        <v>3.3487809999999989</v>
      </c>
    </row>
    <row r="31066" spans="1:6" x14ac:dyDescent="0.3">
      <c r="A31066" s="336" t="s">
        <v>1246</v>
      </c>
      <c r="B31066" s="2" t="s">
        <v>295</v>
      </c>
      <c r="C31066" s="429">
        <v>5.6503329999999998</v>
      </c>
      <c r="D31066" s="429">
        <v>2.5951390000000001</v>
      </c>
      <c r="E31066" s="429">
        <v>3.0551939999999997</v>
      </c>
      <c r="F31066" s="429">
        <v>2.9672149999999959</v>
      </c>
    </row>
    <row r="31067" spans="1:6" x14ac:dyDescent="0.3">
      <c r="A31067" s="336" t="s">
        <v>1247</v>
      </c>
      <c r="B31067" s="2" t="s">
        <v>295</v>
      </c>
      <c r="C31067" s="429">
        <v>5.649851</v>
      </c>
      <c r="D31067" s="429">
        <v>2.5850209999999998</v>
      </c>
      <c r="E31067" s="429">
        <v>3.0648300000000002</v>
      </c>
      <c r="F31067" s="429">
        <v>3.0660579999999982</v>
      </c>
    </row>
    <row r="31068" spans="1:6" x14ac:dyDescent="0.3">
      <c r="A31068" s="336" t="s">
        <v>1248</v>
      </c>
      <c r="B31068" s="2" t="s">
        <v>295</v>
      </c>
      <c r="C31068" s="429">
        <v>5.649972</v>
      </c>
      <c r="D31068" s="429">
        <v>2.5759289999999999</v>
      </c>
      <c r="E31068" s="429">
        <v>3.0740430000000001</v>
      </c>
      <c r="F31068" s="429">
        <v>3.1201400000000028</v>
      </c>
    </row>
    <row r="31069" spans="1:6" x14ac:dyDescent="0.3">
      <c r="A31069" s="336" t="s">
        <v>1249</v>
      </c>
      <c r="B31069" s="2" t="s">
        <v>295</v>
      </c>
      <c r="C31069" s="429">
        <v>5.6500789999999999</v>
      </c>
      <c r="D31069" s="429">
        <v>2.5619990000000001</v>
      </c>
      <c r="E31069" s="429">
        <v>3.0880799999999997</v>
      </c>
      <c r="F31069" s="429">
        <v>3.2037499999999994</v>
      </c>
    </row>
    <row r="31070" spans="1:6" x14ac:dyDescent="0.3">
      <c r="A31070" s="336" t="s">
        <v>1250</v>
      </c>
      <c r="B31070" s="2" t="s">
        <v>295</v>
      </c>
      <c r="C31070" s="429">
        <v>5.6502220000000003</v>
      </c>
      <c r="D31070" s="429">
        <v>2.555485</v>
      </c>
      <c r="E31070" s="429">
        <v>3.0947370000000003</v>
      </c>
      <c r="F31070" s="429">
        <v>3.2316019999999988</v>
      </c>
    </row>
    <row r="31071" spans="1:6" x14ac:dyDescent="0.3">
      <c r="A31071" s="336" t="s">
        <v>1251</v>
      </c>
      <c r="B31071" s="2" t="s">
        <v>295</v>
      </c>
      <c r="C31071" s="429">
        <v>5.6503310000000004</v>
      </c>
      <c r="D31071" s="429">
        <v>2.550773</v>
      </c>
      <c r="E31071" s="429">
        <v>3.0995580000000005</v>
      </c>
      <c r="F31071" s="429">
        <v>3.276961</v>
      </c>
    </row>
    <row r="31072" spans="1:6" x14ac:dyDescent="0.3">
      <c r="A31072" s="336" t="s">
        <v>1252</v>
      </c>
      <c r="B31072" s="2" t="s">
        <v>295</v>
      </c>
      <c r="C31072" s="429">
        <v>5.6502280000000003</v>
      </c>
      <c r="D31072" s="429">
        <v>2.5443180000000001</v>
      </c>
      <c r="E31072" s="429">
        <v>3.1059100000000002</v>
      </c>
      <c r="F31072" s="429">
        <v>3.3414380000000037</v>
      </c>
    </row>
    <row r="31073" spans="1:6" x14ac:dyDescent="0.3">
      <c r="A31073" s="336" t="s">
        <v>1253</v>
      </c>
      <c r="B31073" s="2" t="s">
        <v>295</v>
      </c>
      <c r="C31073" s="429">
        <v>5.6438980000000001</v>
      </c>
      <c r="D31073" s="429">
        <v>2.5990180000000001</v>
      </c>
      <c r="E31073" s="429">
        <v>3.04488</v>
      </c>
      <c r="F31073" s="429">
        <v>3.0685429999999982</v>
      </c>
    </row>
    <row r="31074" spans="1:6" x14ac:dyDescent="0.3">
      <c r="A31074" s="336" t="s">
        <v>1254</v>
      </c>
      <c r="B31074" s="2" t="s">
        <v>295</v>
      </c>
      <c r="C31074" s="429">
        <v>5.6437049999999997</v>
      </c>
      <c r="D31074" s="429">
        <v>2.5915020000000002</v>
      </c>
      <c r="E31074" s="429">
        <v>3.0522029999999996</v>
      </c>
      <c r="F31074" s="429">
        <v>3.1177419999999998</v>
      </c>
    </row>
    <row r="31075" spans="1:6" x14ac:dyDescent="0.3">
      <c r="A31075" s="336" t="s">
        <v>1255</v>
      </c>
      <c r="B31075" s="2" t="s">
        <v>295</v>
      </c>
      <c r="C31075" s="429">
        <v>5.6466459999999996</v>
      </c>
      <c r="D31075" s="429">
        <v>2.5781960000000002</v>
      </c>
      <c r="E31075" s="429">
        <v>3.0684499999999995</v>
      </c>
      <c r="F31075" s="429">
        <v>3.1633120000000012</v>
      </c>
    </row>
    <row r="31076" spans="1:6" x14ac:dyDescent="0.3">
      <c r="A31076" s="336" t="s">
        <v>1256</v>
      </c>
      <c r="B31076" s="2" t="s">
        <v>295</v>
      </c>
      <c r="C31076" s="429">
        <v>5.64201</v>
      </c>
      <c r="D31076" s="429">
        <v>2.5829179999999998</v>
      </c>
      <c r="E31076" s="429">
        <v>3.0590920000000001</v>
      </c>
      <c r="F31076" s="429">
        <v>3.1832779999999978</v>
      </c>
    </row>
    <row r="31077" spans="1:6" x14ac:dyDescent="0.3">
      <c r="A31077" s="336" t="s">
        <v>1257</v>
      </c>
      <c r="B31077" s="2" t="s">
        <v>295</v>
      </c>
      <c r="C31077" s="429">
        <v>5.6479949999999999</v>
      </c>
      <c r="D31077" s="429">
        <v>2.5643349999999998</v>
      </c>
      <c r="E31077" s="429">
        <v>3.0836600000000001</v>
      </c>
      <c r="F31077" s="429">
        <v>3.2541459999999987</v>
      </c>
    </row>
    <row r="31078" spans="1:6" x14ac:dyDescent="0.3">
      <c r="A31078" s="336" t="s">
        <v>1258</v>
      </c>
      <c r="B31078" s="2" t="s">
        <v>295</v>
      </c>
      <c r="C31078" s="429">
        <v>5.6437080000000002</v>
      </c>
      <c r="D31078" s="429">
        <v>2.5676060000000001</v>
      </c>
      <c r="E31078" s="429">
        <v>3.0761020000000001</v>
      </c>
      <c r="F31078" s="429">
        <v>3.2669080000000044</v>
      </c>
    </row>
    <row r="31079" spans="1:6" x14ac:dyDescent="0.3">
      <c r="A31079" s="336" t="s">
        <v>1259</v>
      </c>
      <c r="B31079" s="2" t="s">
        <v>295</v>
      </c>
      <c r="C31079" s="429">
        <v>5.6477250000000003</v>
      </c>
      <c r="D31079" s="429">
        <v>2.553417</v>
      </c>
      <c r="E31079" s="429">
        <v>3.0943080000000003</v>
      </c>
      <c r="F31079" s="429">
        <v>3.3468009999999992</v>
      </c>
    </row>
    <row r="31080" spans="1:6" x14ac:dyDescent="0.3">
      <c r="A31080" s="336" t="s">
        <v>1260</v>
      </c>
      <c r="B31080" s="2" t="s">
        <v>295</v>
      </c>
      <c r="C31080" s="429">
        <v>5.6454639999999996</v>
      </c>
      <c r="D31080" s="429">
        <v>2.5501320000000001</v>
      </c>
      <c r="E31080" s="429">
        <v>3.0953319999999995</v>
      </c>
      <c r="F31080" s="429">
        <v>3.3900230000000029</v>
      </c>
    </row>
    <row r="31081" spans="1:6" x14ac:dyDescent="0.3">
      <c r="A31081" s="336" t="s">
        <v>1261</v>
      </c>
      <c r="B31081" s="2" t="s">
        <v>295</v>
      </c>
      <c r="C31081" s="429">
        <v>5.6357290000000004</v>
      </c>
      <c r="D31081" s="429">
        <v>2.6052529999999998</v>
      </c>
      <c r="E31081" s="429">
        <v>3.0304760000000006</v>
      </c>
      <c r="F31081" s="429">
        <v>3.1417709999999985</v>
      </c>
    </row>
    <row r="31082" spans="1:6" x14ac:dyDescent="0.3">
      <c r="A31082" s="336" t="s">
        <v>1262</v>
      </c>
      <c r="B31082" s="2" t="s">
        <v>295</v>
      </c>
      <c r="C31082" s="429">
        <v>5.634595</v>
      </c>
      <c r="D31082" s="429">
        <v>2.5956350000000001</v>
      </c>
      <c r="E31082" s="429">
        <v>3.0389599999999999</v>
      </c>
      <c r="F31082" s="429">
        <v>3.1831960000000024</v>
      </c>
    </row>
    <row r="31083" spans="1:6" x14ac:dyDescent="0.3">
      <c r="A31083" s="336" t="s">
        <v>1263</v>
      </c>
      <c r="B31083" s="2" t="s">
        <v>295</v>
      </c>
      <c r="C31083" s="429">
        <v>5.6330249999999999</v>
      </c>
      <c r="D31083" s="429">
        <v>2.5859589999999999</v>
      </c>
      <c r="E31083" s="429">
        <v>3.0470660000000001</v>
      </c>
      <c r="F31083" s="429">
        <v>3.2295590000000018</v>
      </c>
    </row>
    <row r="31084" spans="1:6" x14ac:dyDescent="0.3">
      <c r="A31084" s="336" t="s">
        <v>1264</v>
      </c>
      <c r="B31084" s="2" t="s">
        <v>295</v>
      </c>
      <c r="C31084" s="429">
        <v>5.6370050000000003</v>
      </c>
      <c r="D31084" s="429">
        <v>2.5735420000000002</v>
      </c>
      <c r="E31084" s="429">
        <v>3.063463</v>
      </c>
      <c r="F31084" s="429">
        <v>3.2729290000000013</v>
      </c>
    </row>
    <row r="31085" spans="1:6" x14ac:dyDescent="0.3">
      <c r="A31085" s="336" t="s">
        <v>1265</v>
      </c>
      <c r="B31085" s="2" t="s">
        <v>295</v>
      </c>
      <c r="C31085" s="429">
        <v>5.6395299999999997</v>
      </c>
      <c r="D31085" s="429">
        <v>2.562122</v>
      </c>
      <c r="E31085" s="429">
        <v>3.0774079999999997</v>
      </c>
      <c r="F31085" s="429">
        <v>3.3268209999999989</v>
      </c>
    </row>
    <row r="31086" spans="1:6" x14ac:dyDescent="0.3">
      <c r="A31086" s="336" t="s">
        <v>1266</v>
      </c>
      <c r="B31086" s="2" t="s">
        <v>295</v>
      </c>
      <c r="C31086" s="429">
        <v>5.6319650000000001</v>
      </c>
      <c r="D31086" s="429">
        <v>2.5725180000000001</v>
      </c>
      <c r="E31086" s="429">
        <v>3.059447</v>
      </c>
      <c r="F31086" s="429">
        <v>3.2931539999999977</v>
      </c>
    </row>
    <row r="31087" spans="1:6" x14ac:dyDescent="0.3">
      <c r="A31087" s="336" t="s">
        <v>1267</v>
      </c>
      <c r="B31087" s="2" t="s">
        <v>295</v>
      </c>
      <c r="C31087" s="429">
        <v>5.6505270000000003</v>
      </c>
      <c r="D31087" s="429">
        <v>2.5528059999999999</v>
      </c>
      <c r="E31087" s="429">
        <v>3.0977210000000004</v>
      </c>
      <c r="F31087" s="429">
        <v>3.2262530000000069</v>
      </c>
    </row>
    <row r="31088" spans="1:6" x14ac:dyDescent="0.3">
      <c r="A31088" s="336" t="s">
        <v>1268</v>
      </c>
      <c r="B31088" s="2" t="s">
        <v>295</v>
      </c>
      <c r="C31088" s="429">
        <v>5.6549969999999998</v>
      </c>
      <c r="D31088" s="429">
        <v>2.534392</v>
      </c>
      <c r="E31088" s="429">
        <v>3.1206049999999999</v>
      </c>
      <c r="F31088" s="429">
        <v>2.9532989999999906</v>
      </c>
    </row>
    <row r="31089" spans="1:6" x14ac:dyDescent="0.3">
      <c r="A31089" s="336" t="s">
        <v>1269</v>
      </c>
      <c r="B31089" s="2" t="s">
        <v>295</v>
      </c>
      <c r="C31089" s="429">
        <v>5.6219919999999997</v>
      </c>
      <c r="D31089" s="429">
        <v>2.5605129999999998</v>
      </c>
      <c r="E31089" s="429">
        <v>3.0614789999999998</v>
      </c>
      <c r="F31089" s="429">
        <v>3.3442929999999969</v>
      </c>
    </row>
    <row r="31090" spans="1:6" x14ac:dyDescent="0.3">
      <c r="A31090" s="336" t="s">
        <v>1270</v>
      </c>
      <c r="B31090" s="2" t="s">
        <v>295</v>
      </c>
      <c r="C31090" s="429">
        <v>5.6098910000000002</v>
      </c>
      <c r="D31090" s="429">
        <v>2.5709409999999999</v>
      </c>
      <c r="E31090" s="429">
        <v>3.0389500000000003</v>
      </c>
      <c r="F31090" s="429">
        <v>3.2627650000000017</v>
      </c>
    </row>
    <row r="31091" spans="1:6" x14ac:dyDescent="0.3">
      <c r="A31091" s="336" t="s">
        <v>1271</v>
      </c>
      <c r="B31091" s="2" t="s">
        <v>295</v>
      </c>
      <c r="C31091" s="429">
        <v>5.6256149999999998</v>
      </c>
      <c r="D31091" s="429">
        <v>2.583758</v>
      </c>
      <c r="E31091" s="429">
        <v>3.0418569999999998</v>
      </c>
      <c r="F31091" s="429">
        <v>3.2567710000000076</v>
      </c>
    </row>
    <row r="31092" spans="1:6" x14ac:dyDescent="0.3">
      <c r="A31092" s="336" t="s">
        <v>1272</v>
      </c>
      <c r="B31092" s="2" t="s">
        <v>295</v>
      </c>
      <c r="C31092" s="429">
        <v>5.6268349999999998</v>
      </c>
      <c r="D31092" s="429">
        <v>2.571021</v>
      </c>
      <c r="E31092" s="429">
        <v>3.0558139999999998</v>
      </c>
      <c r="F31092" s="429">
        <v>3.3076200000000071</v>
      </c>
    </row>
    <row r="31093" spans="1:6" x14ac:dyDescent="0.3">
      <c r="A31093" s="336" t="s">
        <v>1273</v>
      </c>
      <c r="B31093" s="2" t="s">
        <v>295</v>
      </c>
      <c r="C31093" s="429">
        <v>5.6176640000000004</v>
      </c>
      <c r="D31093" s="429">
        <v>2.5758049999999999</v>
      </c>
      <c r="E31093" s="429">
        <v>3.0418590000000005</v>
      </c>
      <c r="F31093" s="429">
        <v>3.2770779999999959</v>
      </c>
    </row>
    <row r="31094" spans="1:6" x14ac:dyDescent="0.3">
      <c r="A31094" s="336" t="s">
        <v>1274</v>
      </c>
      <c r="B31094" s="2" t="s">
        <v>295</v>
      </c>
      <c r="C31094" s="429">
        <v>5.6212229999999996</v>
      </c>
      <c r="D31094" s="429">
        <v>2.5954579999999998</v>
      </c>
      <c r="E31094" s="429">
        <v>3.0257649999999998</v>
      </c>
      <c r="F31094" s="429">
        <v>3.234339999999996</v>
      </c>
    </row>
    <row r="31095" spans="1:6" x14ac:dyDescent="0.3">
      <c r="A31095" s="336" t="s">
        <v>1275</v>
      </c>
      <c r="B31095" s="2" t="s">
        <v>295</v>
      </c>
      <c r="C31095" s="429">
        <v>5.6133569999999997</v>
      </c>
      <c r="D31095" s="429">
        <v>2.5970770000000001</v>
      </c>
      <c r="E31095" s="429">
        <v>3.0162799999999996</v>
      </c>
      <c r="F31095" s="429">
        <v>3.2265229999999967</v>
      </c>
    </row>
    <row r="31096" spans="1:6" x14ac:dyDescent="0.3">
      <c r="A31096" s="336" t="s">
        <v>1276</v>
      </c>
      <c r="B31096" s="2" t="s">
        <v>295</v>
      </c>
      <c r="C31096" s="429">
        <v>5.6055299999999999</v>
      </c>
      <c r="D31096" s="429">
        <v>2.6006990000000001</v>
      </c>
      <c r="E31096" s="429">
        <v>3.0048309999999998</v>
      </c>
      <c r="F31096" s="429">
        <v>3.178022999999996</v>
      </c>
    </row>
    <row r="31097" spans="1:6" x14ac:dyDescent="0.3">
      <c r="A31097" s="336" t="s">
        <v>1277</v>
      </c>
      <c r="B31097" s="2" t="s">
        <v>295</v>
      </c>
      <c r="C31097" s="429">
        <v>5.6139169999999998</v>
      </c>
      <c r="D31097" s="429">
        <v>2.6502539999999999</v>
      </c>
      <c r="E31097" s="429">
        <v>2.9636629999999999</v>
      </c>
      <c r="F31097" s="429">
        <v>3.0974269999999997</v>
      </c>
    </row>
    <row r="31098" spans="1:6" x14ac:dyDescent="0.3">
      <c r="A31098" s="336" t="s">
        <v>1278</v>
      </c>
      <c r="B31098" s="2" t="s">
        <v>295</v>
      </c>
      <c r="C31098" s="429">
        <v>5.6281850000000002</v>
      </c>
      <c r="D31098" s="429">
        <v>2.6285470000000002</v>
      </c>
      <c r="E31098" s="429">
        <v>2.999638</v>
      </c>
      <c r="F31098" s="429">
        <v>3.1867149999999924</v>
      </c>
    </row>
    <row r="31099" spans="1:6" x14ac:dyDescent="0.3">
      <c r="A31099" s="336" t="s">
        <v>1279</v>
      </c>
      <c r="B31099" s="2" t="s">
        <v>295</v>
      </c>
      <c r="C31099" s="429">
        <v>5.628482</v>
      </c>
      <c r="D31099" s="429">
        <v>2.6102449999999999</v>
      </c>
      <c r="E31099" s="429">
        <v>3.0182370000000001</v>
      </c>
      <c r="F31099" s="429">
        <v>3.189000999999994</v>
      </c>
    </row>
    <row r="31100" spans="1:6" x14ac:dyDescent="0.3">
      <c r="A31100" s="336" t="s">
        <v>1280</v>
      </c>
      <c r="B31100" s="2" t="s">
        <v>295</v>
      </c>
      <c r="C31100" s="429">
        <v>5.6244079999999999</v>
      </c>
      <c r="D31100" s="429">
        <v>2.608384</v>
      </c>
      <c r="E31100" s="429">
        <v>3.0160239999999998</v>
      </c>
      <c r="F31100" s="429">
        <v>3.2103770000000011</v>
      </c>
    </row>
    <row r="31101" spans="1:6" x14ac:dyDescent="0.3">
      <c r="A31101" s="336" t="s">
        <v>1281</v>
      </c>
      <c r="B31101" s="2" t="s">
        <v>295</v>
      </c>
      <c r="C31101" s="429">
        <v>5.6176079999999997</v>
      </c>
      <c r="D31101" s="429">
        <v>2.6133549999999999</v>
      </c>
      <c r="E31101" s="429">
        <v>3.0042529999999998</v>
      </c>
      <c r="F31101" s="429">
        <v>3.2220729999999982</v>
      </c>
    </row>
    <row r="31102" spans="1:6" x14ac:dyDescent="0.3">
      <c r="A31102" s="336" t="s">
        <v>1282</v>
      </c>
      <c r="B31102" s="2" t="s">
        <v>295</v>
      </c>
      <c r="C31102" s="429">
        <v>5.6133660000000001</v>
      </c>
      <c r="D31102" s="429">
        <v>2.6441159999999999</v>
      </c>
      <c r="E31102" s="429">
        <v>2.9692500000000002</v>
      </c>
      <c r="F31102" s="429">
        <v>3.1728699999999996</v>
      </c>
    </row>
    <row r="31103" spans="1:6" x14ac:dyDescent="0.3">
      <c r="A31103" s="336" t="s">
        <v>1283</v>
      </c>
      <c r="B31103" s="2" t="s">
        <v>295</v>
      </c>
      <c r="C31103" s="429">
        <v>5.6077890000000004</v>
      </c>
      <c r="D31103" s="429">
        <v>2.6343649999999998</v>
      </c>
      <c r="E31103" s="429">
        <v>2.9734240000000005</v>
      </c>
      <c r="F31103" s="429">
        <v>3.1249089999999988</v>
      </c>
    </row>
    <row r="31104" spans="1:6" x14ac:dyDescent="0.3">
      <c r="A31104" s="336" t="s">
        <v>1284</v>
      </c>
      <c r="B31104" s="2" t="s">
        <v>295</v>
      </c>
      <c r="C31104" s="429">
        <v>5.4718580000000001</v>
      </c>
      <c r="D31104" s="429">
        <v>2.7686609999999998</v>
      </c>
      <c r="E31104" s="429">
        <v>2.7031970000000003</v>
      </c>
      <c r="F31104" s="429">
        <v>-1.8215719999999891</v>
      </c>
    </row>
    <row r="31105" spans="1:6" x14ac:dyDescent="0.3">
      <c r="A31105" s="336" t="s">
        <v>1285</v>
      </c>
      <c r="B31105" s="2" t="s">
        <v>295</v>
      </c>
      <c r="C31105" s="429">
        <v>5.1703250000000001</v>
      </c>
      <c r="D31105" s="429">
        <v>2.8829989999999999</v>
      </c>
      <c r="E31105" s="429">
        <v>2.2873260000000002</v>
      </c>
      <c r="F31105" s="429">
        <v>-5.269204000000002</v>
      </c>
    </row>
    <row r="31106" spans="1:6" x14ac:dyDescent="0.3">
      <c r="A31106" s="336" t="s">
        <v>1286</v>
      </c>
      <c r="B31106" s="2" t="s">
        <v>295</v>
      </c>
      <c r="C31106" s="429">
        <v>5.0134040000000004</v>
      </c>
      <c r="D31106" s="429">
        <v>2.8640949999999998</v>
      </c>
      <c r="E31106" s="429">
        <v>2.1493090000000006</v>
      </c>
      <c r="F31106" s="429">
        <v>-10.091068999999994</v>
      </c>
    </row>
    <row r="31107" spans="1:6" x14ac:dyDescent="0.3">
      <c r="A31107" s="336" t="s">
        <v>1287</v>
      </c>
      <c r="B31107" s="2" t="s">
        <v>295</v>
      </c>
      <c r="C31107" s="429">
        <v>5.4167180000000004</v>
      </c>
      <c r="D31107" s="429">
        <v>2.8527309999999999</v>
      </c>
      <c r="E31107" s="429">
        <v>2.5639870000000005</v>
      </c>
      <c r="F31107" s="429">
        <v>-3.7499859999999998</v>
      </c>
    </row>
    <row r="31108" spans="1:6" x14ac:dyDescent="0.3">
      <c r="A31108" s="336" t="s">
        <v>1288</v>
      </c>
      <c r="B31108" s="2" t="s">
        <v>295</v>
      </c>
      <c r="C31108" s="429">
        <v>5.07186</v>
      </c>
      <c r="D31108" s="429">
        <v>2.615421</v>
      </c>
      <c r="E31108" s="429">
        <v>2.456439</v>
      </c>
      <c r="F31108" s="429">
        <v>-9.790777999999996</v>
      </c>
    </row>
    <row r="31109" spans="1:6" x14ac:dyDescent="0.3">
      <c r="A31109" s="336" t="s">
        <v>1289</v>
      </c>
      <c r="B31109" s="2" t="s">
        <v>295</v>
      </c>
      <c r="C31109" s="429">
        <v>5.0819200000000002</v>
      </c>
      <c r="D31109" s="429">
        <v>2.4945940000000002</v>
      </c>
      <c r="E31109" s="429">
        <v>2.587326</v>
      </c>
      <c r="F31109" s="429">
        <v>-7.9558489999999971</v>
      </c>
    </row>
    <row r="31110" spans="1:6" x14ac:dyDescent="0.3">
      <c r="A31110" s="336" t="s">
        <v>1290</v>
      </c>
      <c r="B31110" s="2" t="s">
        <v>295</v>
      </c>
      <c r="C31110" s="429">
        <v>5.3190109999999997</v>
      </c>
      <c r="D31110" s="429">
        <v>3.01328</v>
      </c>
      <c r="E31110" s="429">
        <v>2.3057309999999998</v>
      </c>
      <c r="F31110" s="429">
        <v>-4.6878570000000046</v>
      </c>
    </row>
    <row r="31111" spans="1:6" x14ac:dyDescent="0.3">
      <c r="A31111" s="336" t="s">
        <v>1291</v>
      </c>
      <c r="B31111" s="2" t="s">
        <v>295</v>
      </c>
      <c r="C31111" s="429">
        <v>5.0844149999999999</v>
      </c>
      <c r="D31111" s="429">
        <v>2.9010720000000001</v>
      </c>
      <c r="E31111" s="429">
        <v>2.1833429999999998</v>
      </c>
      <c r="F31111" s="429">
        <v>-9.195644999999999</v>
      </c>
    </row>
    <row r="31112" spans="1:6" x14ac:dyDescent="0.3">
      <c r="A31112" s="336" t="s">
        <v>1292</v>
      </c>
      <c r="B31112" s="2" t="s">
        <v>295</v>
      </c>
      <c r="C31112" s="429">
        <v>5.4386200000000002</v>
      </c>
      <c r="D31112" s="429">
        <v>2.8154759999999999</v>
      </c>
      <c r="E31112" s="429">
        <v>2.6231440000000004</v>
      </c>
      <c r="F31112" s="429">
        <v>-2.8777959999999965</v>
      </c>
    </row>
    <row r="31113" spans="1:6" x14ac:dyDescent="0.3">
      <c r="A31113" s="336" t="s">
        <v>1293</v>
      </c>
      <c r="B31113" s="2" t="s">
        <v>295</v>
      </c>
      <c r="C31113" s="429">
        <v>5.3035310000000004</v>
      </c>
      <c r="D31113" s="429">
        <v>2.7918189999999998</v>
      </c>
      <c r="E31113" s="429">
        <v>2.5117120000000006</v>
      </c>
      <c r="F31113" s="429">
        <v>-5.7347830000000037</v>
      </c>
    </row>
    <row r="31114" spans="1:6" x14ac:dyDescent="0.3">
      <c r="A31114" s="336" t="s">
        <v>1294</v>
      </c>
      <c r="B31114" s="2" t="s">
        <v>295</v>
      </c>
      <c r="C31114" s="429">
        <v>5.6192440000000001</v>
      </c>
      <c r="D31114" s="429">
        <v>2.664555</v>
      </c>
      <c r="E31114" s="429">
        <v>2.9546890000000001</v>
      </c>
      <c r="F31114" s="429">
        <v>0.53176099999999593</v>
      </c>
    </row>
    <row r="31115" spans="1:6" x14ac:dyDescent="0.3">
      <c r="A31115" s="336" t="s">
        <v>1295</v>
      </c>
      <c r="B31115" s="2" t="s">
        <v>295</v>
      </c>
      <c r="C31115" s="429">
        <v>5.7660390000000001</v>
      </c>
      <c r="D31115" s="429">
        <v>2.8243140000000002</v>
      </c>
      <c r="E31115" s="429">
        <v>2.9417249999999999</v>
      </c>
      <c r="F31115" s="429">
        <v>3.0967230000000008</v>
      </c>
    </row>
    <row r="31116" spans="1:6" x14ac:dyDescent="0.3">
      <c r="A31116" s="336" t="s">
        <v>1296</v>
      </c>
      <c r="B31116" s="2" t="s">
        <v>295</v>
      </c>
      <c r="C31116" s="429">
        <v>5.9464399999999999</v>
      </c>
      <c r="D31116" s="429">
        <v>2.9861049999999998</v>
      </c>
      <c r="E31116" s="429">
        <v>2.9603350000000002</v>
      </c>
      <c r="F31116" s="429">
        <v>4.2203169999999943</v>
      </c>
    </row>
    <row r="31117" spans="1:6" x14ac:dyDescent="0.3">
      <c r="A31117" s="336" t="s">
        <v>1297</v>
      </c>
      <c r="B31117" s="2" t="s">
        <v>295</v>
      </c>
      <c r="C31117" s="429">
        <v>5.5432290000000002</v>
      </c>
      <c r="D31117" s="429">
        <v>2.4964590000000002</v>
      </c>
      <c r="E31117" s="429">
        <v>3.04677</v>
      </c>
      <c r="F31117" s="429">
        <v>-0.58324499999999802</v>
      </c>
    </row>
    <row r="31118" spans="1:6" x14ac:dyDescent="0.3">
      <c r="A31118" s="336" t="s">
        <v>1298</v>
      </c>
      <c r="B31118" s="2" t="s">
        <v>295</v>
      </c>
      <c r="C31118" s="429">
        <v>5.2772209999999999</v>
      </c>
      <c r="D31118" s="429">
        <v>2.9884360000000001</v>
      </c>
      <c r="E31118" s="429">
        <v>2.2887849999999998</v>
      </c>
      <c r="F31118" s="429">
        <v>-3.4816709999999986</v>
      </c>
    </row>
    <row r="31119" spans="1:6" x14ac:dyDescent="0.3">
      <c r="A31119" s="336" t="s">
        <v>1299</v>
      </c>
      <c r="B31119" s="2" t="s">
        <v>295</v>
      </c>
      <c r="C31119" s="429">
        <v>5.1903189999999997</v>
      </c>
      <c r="D31119" s="429">
        <v>2.928855</v>
      </c>
      <c r="E31119" s="429">
        <v>2.2614639999999997</v>
      </c>
      <c r="F31119" s="429">
        <v>-4.0243350000000078</v>
      </c>
    </row>
    <row r="31120" spans="1:6" x14ac:dyDescent="0.3">
      <c r="A31120" s="336" t="s">
        <v>1300</v>
      </c>
      <c r="B31120" s="2" t="s">
        <v>295</v>
      </c>
      <c r="C31120" s="429">
        <v>5.2494509999999996</v>
      </c>
      <c r="D31120" s="429">
        <v>2.9622259999999998</v>
      </c>
      <c r="E31120" s="429">
        <v>2.2872249999999998</v>
      </c>
      <c r="F31120" s="429">
        <v>-3.6812999999999931</v>
      </c>
    </row>
    <row r="31121" spans="1:6" x14ac:dyDescent="0.3">
      <c r="A31121" s="336" t="s">
        <v>1301</v>
      </c>
      <c r="B31121" s="2" t="s">
        <v>295</v>
      </c>
      <c r="C31121" s="429">
        <v>5.1820750000000002</v>
      </c>
      <c r="D31121" s="429">
        <v>2.9209390000000002</v>
      </c>
      <c r="E31121" s="429">
        <v>2.261136</v>
      </c>
      <c r="F31121" s="429">
        <v>-4.1500930000000018</v>
      </c>
    </row>
    <row r="31122" spans="1:6" x14ac:dyDescent="0.3">
      <c r="A31122" s="336" t="s">
        <v>1302</v>
      </c>
      <c r="B31122" s="2" t="s">
        <v>295</v>
      </c>
      <c r="C31122" s="429">
        <v>5.2138879999999999</v>
      </c>
      <c r="D31122" s="429">
        <v>2.96604</v>
      </c>
      <c r="E31122" s="429">
        <v>2.2478479999999998</v>
      </c>
      <c r="F31122" s="429">
        <v>-3.850644999999993</v>
      </c>
    </row>
    <row r="31123" spans="1:6" x14ac:dyDescent="0.3">
      <c r="A31123" s="336" t="s">
        <v>1303</v>
      </c>
      <c r="B31123" s="2" t="s">
        <v>295</v>
      </c>
      <c r="C31123" s="429">
        <v>5.27182</v>
      </c>
      <c r="D31123" s="429">
        <v>2.906155</v>
      </c>
      <c r="E31123" s="429">
        <v>2.3656649999999999</v>
      </c>
      <c r="F31123" s="429">
        <v>-3.7013409999999993</v>
      </c>
    </row>
    <row r="31124" spans="1:6" x14ac:dyDescent="0.3">
      <c r="A31124" s="336" t="s">
        <v>1304</v>
      </c>
      <c r="B31124" s="2" t="s">
        <v>295</v>
      </c>
      <c r="C31124" s="429">
        <v>5.093235</v>
      </c>
      <c r="D31124" s="429">
        <v>2.799966</v>
      </c>
      <c r="E31124" s="429">
        <v>2.293269</v>
      </c>
      <c r="F31124" s="429">
        <v>-5.4057999999999922</v>
      </c>
    </row>
    <row r="31125" spans="1:6" x14ac:dyDescent="0.3">
      <c r="A31125" s="336" t="s">
        <v>1305</v>
      </c>
      <c r="B31125" s="2" t="s">
        <v>295</v>
      </c>
      <c r="C31125" s="429">
        <v>5.3675839999999999</v>
      </c>
      <c r="D31125" s="429">
        <v>3.0480640000000001</v>
      </c>
      <c r="E31125" s="429">
        <v>2.3195199999999998</v>
      </c>
      <c r="F31125" s="429">
        <v>-2.8371860000000027</v>
      </c>
    </row>
    <row r="31126" spans="1:6" x14ac:dyDescent="0.3">
      <c r="A31126" s="336" t="s">
        <v>1306</v>
      </c>
      <c r="B31126" s="2" t="s">
        <v>295</v>
      </c>
      <c r="C31126" s="429">
        <v>5.3652259999999998</v>
      </c>
      <c r="D31126" s="429">
        <v>3.019539</v>
      </c>
      <c r="E31126" s="429">
        <v>2.3456869999999999</v>
      </c>
      <c r="F31126" s="429">
        <v>-2.8813340000000025</v>
      </c>
    </row>
    <row r="31127" spans="1:6" x14ac:dyDescent="0.3">
      <c r="A31127" s="336" t="s">
        <v>1307</v>
      </c>
      <c r="B31127" s="2" t="s">
        <v>295</v>
      </c>
      <c r="C31127" s="429">
        <v>5.3253370000000002</v>
      </c>
      <c r="D31127" s="429">
        <v>3.058176</v>
      </c>
      <c r="E31127" s="429">
        <v>2.2671610000000002</v>
      </c>
      <c r="F31127" s="429">
        <v>-3.1928859999999943</v>
      </c>
    </row>
    <row r="31128" spans="1:6" x14ac:dyDescent="0.3">
      <c r="A31128" s="336" t="s">
        <v>1308</v>
      </c>
      <c r="B31128" s="2" t="s">
        <v>295</v>
      </c>
      <c r="C31128" s="429">
        <v>5.3508899999999997</v>
      </c>
      <c r="D31128" s="429">
        <v>3.0740180000000001</v>
      </c>
      <c r="E31128" s="429">
        <v>2.2768719999999996</v>
      </c>
      <c r="F31128" s="429">
        <v>-3.0090530000000051</v>
      </c>
    </row>
    <row r="31129" spans="1:6" x14ac:dyDescent="0.3">
      <c r="A31129" s="336" t="s">
        <v>1309</v>
      </c>
      <c r="B31129" s="2" t="s">
        <v>295</v>
      </c>
      <c r="C31129" s="429">
        <v>5.2494009999999998</v>
      </c>
      <c r="D31129" s="429">
        <v>3.0462419999999999</v>
      </c>
      <c r="E31129" s="429">
        <v>2.2031589999999999</v>
      </c>
      <c r="F31129" s="429">
        <v>-3.9159669999999984</v>
      </c>
    </row>
    <row r="31130" spans="1:6" x14ac:dyDescent="0.3">
      <c r="A31130" s="336" t="s">
        <v>1310</v>
      </c>
      <c r="B31130" s="2" t="s">
        <v>295</v>
      </c>
      <c r="C31130" s="429">
        <v>5.2304469999999998</v>
      </c>
      <c r="D31130" s="429">
        <v>3.0172829999999999</v>
      </c>
      <c r="E31130" s="429">
        <v>2.2131639999999999</v>
      </c>
      <c r="F31130" s="429">
        <v>-4.1119209999999988</v>
      </c>
    </row>
    <row r="31131" spans="1:6" x14ac:dyDescent="0.3">
      <c r="A31131" s="336" t="s">
        <v>1311</v>
      </c>
      <c r="B31131" s="2" t="s">
        <v>295</v>
      </c>
      <c r="C31131" s="429">
        <v>5.2531749999999997</v>
      </c>
      <c r="D31131" s="429">
        <v>3.0565739999999999</v>
      </c>
      <c r="E31131" s="429">
        <v>2.1966009999999998</v>
      </c>
      <c r="F31131" s="429">
        <v>-4.0053280000000058</v>
      </c>
    </row>
    <row r="31132" spans="1:6" x14ac:dyDescent="0.3">
      <c r="A31132" s="336" t="s">
        <v>1312</v>
      </c>
      <c r="B31132" s="2" t="s">
        <v>295</v>
      </c>
      <c r="C31132" s="429">
        <v>5.238912</v>
      </c>
      <c r="D31132" s="429">
        <v>3.0361250000000002</v>
      </c>
      <c r="E31132" s="429">
        <v>2.2027869999999998</v>
      </c>
      <c r="F31132" s="429">
        <v>-4.2765560000000065</v>
      </c>
    </row>
    <row r="31133" spans="1:6" x14ac:dyDescent="0.3">
      <c r="A31133" s="336" t="s">
        <v>1313</v>
      </c>
      <c r="B31133" s="2" t="s">
        <v>295</v>
      </c>
      <c r="C31133" s="429">
        <v>5.2273820000000004</v>
      </c>
      <c r="D31133" s="429">
        <v>3.0200390000000001</v>
      </c>
      <c r="E31133" s="429">
        <v>2.2073430000000003</v>
      </c>
      <c r="F31133" s="429">
        <v>-4.3431980000000046</v>
      </c>
    </row>
    <row r="31134" spans="1:6" x14ac:dyDescent="0.3">
      <c r="A31134" s="336" t="s">
        <v>1314</v>
      </c>
      <c r="B31134" s="2" t="s">
        <v>295</v>
      </c>
      <c r="C31134" s="429">
        <v>5.222988</v>
      </c>
      <c r="D31134" s="429">
        <v>3.011587</v>
      </c>
      <c r="E31134" s="429">
        <v>2.211401</v>
      </c>
      <c r="F31134" s="429">
        <v>-4.3433679999999981</v>
      </c>
    </row>
    <row r="31135" spans="1:6" x14ac:dyDescent="0.3">
      <c r="A31135" s="336" t="s">
        <v>1315</v>
      </c>
      <c r="B31135" s="2" t="s">
        <v>295</v>
      </c>
      <c r="C31135" s="429">
        <v>5.1788179999999997</v>
      </c>
      <c r="D31135" s="429">
        <v>2.9598390000000001</v>
      </c>
      <c r="E31135" s="429">
        <v>2.2189789999999996</v>
      </c>
      <c r="F31135" s="429">
        <v>-5.0587750000000007</v>
      </c>
    </row>
    <row r="31136" spans="1:6" x14ac:dyDescent="0.3">
      <c r="A31136" s="336" t="s">
        <v>1316</v>
      </c>
      <c r="B31136" s="2" t="s">
        <v>295</v>
      </c>
      <c r="C31136" s="429">
        <v>5.2011589999999996</v>
      </c>
      <c r="D31136" s="429">
        <v>2.976791</v>
      </c>
      <c r="E31136" s="429">
        <v>2.2243679999999997</v>
      </c>
      <c r="F31136" s="429">
        <v>-4.5539800000000028</v>
      </c>
    </row>
    <row r="31137" spans="1:6" x14ac:dyDescent="0.3">
      <c r="A31137" s="336" t="s">
        <v>1317</v>
      </c>
      <c r="B31137" s="2" t="s">
        <v>295</v>
      </c>
      <c r="C31137" s="429">
        <v>5.1949680000000003</v>
      </c>
      <c r="D31137" s="429">
        <v>2.976817</v>
      </c>
      <c r="E31137" s="429">
        <v>2.2181510000000002</v>
      </c>
      <c r="F31137" s="429">
        <v>-4.8633299999999977</v>
      </c>
    </row>
    <row r="31138" spans="1:6" x14ac:dyDescent="0.3">
      <c r="A31138" s="336" t="s">
        <v>1318</v>
      </c>
      <c r="B31138" s="2" t="s">
        <v>295</v>
      </c>
      <c r="C31138" s="429">
        <v>5.2233409999999996</v>
      </c>
      <c r="D31138" s="429">
        <v>3.0167410000000001</v>
      </c>
      <c r="E31138" s="429">
        <v>2.2065999999999995</v>
      </c>
      <c r="F31138" s="429">
        <v>-4.4636870000000037</v>
      </c>
    </row>
    <row r="31139" spans="1:6" x14ac:dyDescent="0.3">
      <c r="A31139" s="336" t="s">
        <v>1319</v>
      </c>
      <c r="B31139" s="2" t="s">
        <v>295</v>
      </c>
      <c r="C31139" s="429">
        <v>5.2180910000000003</v>
      </c>
      <c r="D31139" s="429">
        <v>3.0114040000000002</v>
      </c>
      <c r="E31139" s="429">
        <v>2.2066870000000001</v>
      </c>
      <c r="F31139" s="429">
        <v>-4.6104980000000033</v>
      </c>
    </row>
    <row r="31140" spans="1:6" x14ac:dyDescent="0.3">
      <c r="A31140" s="336" t="s">
        <v>1320</v>
      </c>
      <c r="B31140" s="2" t="s">
        <v>295</v>
      </c>
      <c r="C31140" s="429">
        <v>5.2694869999999998</v>
      </c>
      <c r="D31140" s="429">
        <v>3.0589019999999998</v>
      </c>
      <c r="E31140" s="429">
        <v>2.210585</v>
      </c>
      <c r="F31140" s="429">
        <v>-3.764203000000002</v>
      </c>
    </row>
    <row r="31141" spans="1:6" x14ac:dyDescent="0.3">
      <c r="A31141" s="336" t="s">
        <v>1321</v>
      </c>
      <c r="B31141" s="2" t="s">
        <v>295</v>
      </c>
      <c r="C31141" s="429">
        <v>5.2514700000000003</v>
      </c>
      <c r="D31141" s="429">
        <v>3.0374370000000002</v>
      </c>
      <c r="E31141" s="429">
        <v>2.2140330000000001</v>
      </c>
      <c r="F31141" s="429">
        <v>-4.0574319999999986</v>
      </c>
    </row>
    <row r="31142" spans="1:6" x14ac:dyDescent="0.3">
      <c r="A31142" s="336" t="s">
        <v>1322</v>
      </c>
      <c r="B31142" s="2" t="s">
        <v>295</v>
      </c>
      <c r="C31142" s="429">
        <v>5.1971340000000001</v>
      </c>
      <c r="D31142" s="429">
        <v>2.9840040000000001</v>
      </c>
      <c r="E31142" s="429">
        <v>2.21313</v>
      </c>
      <c r="F31142" s="429">
        <v>-4.9265099999999933</v>
      </c>
    </row>
    <row r="31143" spans="1:6" x14ac:dyDescent="0.3">
      <c r="A31143" s="336" t="s">
        <v>1323</v>
      </c>
      <c r="B31143" s="2" t="s">
        <v>295</v>
      </c>
      <c r="C31143" s="429">
        <v>5.1623260000000002</v>
      </c>
      <c r="D31143" s="429">
        <v>2.9435799999999999</v>
      </c>
      <c r="E31143" s="429">
        <v>2.2187460000000003</v>
      </c>
      <c r="F31143" s="429">
        <v>-5.4294370000000072</v>
      </c>
    </row>
    <row r="31144" spans="1:6" x14ac:dyDescent="0.3">
      <c r="A31144" s="336" t="s">
        <v>1324</v>
      </c>
      <c r="B31144" s="2" t="s">
        <v>295</v>
      </c>
      <c r="C31144" s="429">
        <v>5.1502629999999998</v>
      </c>
      <c r="D31144" s="429">
        <v>2.4559479999999998</v>
      </c>
      <c r="E31144" s="429">
        <v>2.694315</v>
      </c>
      <c r="F31144" s="429">
        <v>-8.8726489999999991</v>
      </c>
    </row>
    <row r="31145" spans="1:6" x14ac:dyDescent="0.3">
      <c r="A31145" s="336" t="s">
        <v>1325</v>
      </c>
      <c r="B31145" s="2" t="s">
        <v>295</v>
      </c>
      <c r="C31145" s="429">
        <v>5.1563889999999999</v>
      </c>
      <c r="D31145" s="429">
        <v>3.0444200000000001</v>
      </c>
      <c r="E31145" s="429">
        <v>2.1119689999999998</v>
      </c>
      <c r="F31145" s="429">
        <v>-5.7497609999999995</v>
      </c>
    </row>
    <row r="31146" spans="1:6" x14ac:dyDescent="0.3">
      <c r="A31146" s="336" t="s">
        <v>1326</v>
      </c>
      <c r="B31146" s="2" t="s">
        <v>295</v>
      </c>
      <c r="C31146" s="429">
        <v>5.1317599999999999</v>
      </c>
      <c r="D31146" s="429">
        <v>2.8797609999999998</v>
      </c>
      <c r="E31146" s="429">
        <v>2.2519990000000001</v>
      </c>
      <c r="F31146" s="429">
        <v>-5.7914480000000026</v>
      </c>
    </row>
    <row r="31147" spans="1:6" x14ac:dyDescent="0.3">
      <c r="A31147" s="336" t="s">
        <v>1327</v>
      </c>
      <c r="B31147" s="2" t="s">
        <v>295</v>
      </c>
      <c r="C31147" s="429">
        <v>5.3029849999999996</v>
      </c>
      <c r="D31147" s="429">
        <v>3.0610560000000002</v>
      </c>
      <c r="E31147" s="429">
        <v>2.2419289999999994</v>
      </c>
      <c r="F31147" s="429">
        <v>-3.3534510000000033</v>
      </c>
    </row>
    <row r="31148" spans="1:6" x14ac:dyDescent="0.3">
      <c r="A31148" s="336" t="s">
        <v>1328</v>
      </c>
      <c r="B31148" s="2" t="s">
        <v>295</v>
      </c>
      <c r="C31148" s="429">
        <v>5.287744</v>
      </c>
      <c r="D31148" s="429">
        <v>3.0704750000000001</v>
      </c>
      <c r="E31148" s="429">
        <v>2.2172689999999999</v>
      </c>
      <c r="F31148" s="429">
        <v>-3.5577230000000029</v>
      </c>
    </row>
    <row r="31149" spans="1:6" x14ac:dyDescent="0.3">
      <c r="A31149" s="336" t="s">
        <v>1329</v>
      </c>
      <c r="B31149" s="2" t="s">
        <v>295</v>
      </c>
      <c r="C31149" s="429">
        <v>5.2847660000000003</v>
      </c>
      <c r="D31149" s="429">
        <v>3.060756</v>
      </c>
      <c r="E31149" s="429">
        <v>2.2240100000000003</v>
      </c>
      <c r="F31149" s="429">
        <v>-3.5542900000000017</v>
      </c>
    </row>
    <row r="31150" spans="1:6" x14ac:dyDescent="0.3">
      <c r="A31150" s="336" t="s">
        <v>1330</v>
      </c>
      <c r="B31150" s="2" t="s">
        <v>295</v>
      </c>
      <c r="C31150" s="429">
        <v>5.3463289999999999</v>
      </c>
      <c r="D31150" s="429">
        <v>2.99986</v>
      </c>
      <c r="E31150" s="429">
        <v>2.3464689999999999</v>
      </c>
      <c r="F31150" s="429">
        <v>-2.9053809999999984</v>
      </c>
    </row>
    <row r="31151" spans="1:6" x14ac:dyDescent="0.3">
      <c r="A31151" s="336" t="s">
        <v>1331</v>
      </c>
      <c r="B31151" s="2" t="s">
        <v>295</v>
      </c>
      <c r="C31151" s="429">
        <v>5.4527910000000004</v>
      </c>
      <c r="D31151" s="429">
        <v>2.9916900000000002</v>
      </c>
      <c r="E31151" s="429">
        <v>2.4611010000000002</v>
      </c>
      <c r="F31151" s="429">
        <v>-1.9812330000000138</v>
      </c>
    </row>
    <row r="31152" spans="1:6" x14ac:dyDescent="0.3">
      <c r="A31152" s="336" t="s">
        <v>1332</v>
      </c>
      <c r="B31152" s="2" t="s">
        <v>295</v>
      </c>
      <c r="C31152" s="429">
        <v>5.4394910000000003</v>
      </c>
      <c r="D31152" s="429">
        <v>2.993849</v>
      </c>
      <c r="E31152" s="429">
        <v>2.4456420000000003</v>
      </c>
      <c r="F31152" s="429">
        <v>-2.0643510000000056</v>
      </c>
    </row>
    <row r="31153" spans="1:6" x14ac:dyDescent="0.3">
      <c r="A31153" s="336" t="s">
        <v>1333</v>
      </c>
      <c r="B31153" s="2" t="s">
        <v>295</v>
      </c>
      <c r="C31153" s="429">
        <v>5.4586600000000001</v>
      </c>
      <c r="D31153" s="429">
        <v>2.9739260000000001</v>
      </c>
      <c r="E31153" s="429">
        <v>2.484734</v>
      </c>
      <c r="F31153" s="429">
        <v>-1.7744840000000011</v>
      </c>
    </row>
    <row r="31154" spans="1:6" x14ac:dyDescent="0.3">
      <c r="A31154" s="336" t="s">
        <v>1334</v>
      </c>
      <c r="B31154" s="2" t="s">
        <v>295</v>
      </c>
      <c r="C31154" s="429">
        <v>5.4394910000000003</v>
      </c>
      <c r="D31154" s="429">
        <v>2.9575589999999998</v>
      </c>
      <c r="E31154" s="429">
        <v>2.4819320000000005</v>
      </c>
      <c r="F31154" s="429">
        <v>-2.0289920000000023</v>
      </c>
    </row>
    <row r="31155" spans="1:6" x14ac:dyDescent="0.3">
      <c r="A31155" s="336" t="s">
        <v>1335</v>
      </c>
      <c r="B31155" s="2" t="s">
        <v>295</v>
      </c>
      <c r="C31155" s="429">
        <v>5.4119469999999996</v>
      </c>
      <c r="D31155" s="429">
        <v>2.9977070000000001</v>
      </c>
      <c r="E31155" s="429">
        <v>2.4142399999999995</v>
      </c>
      <c r="F31155" s="429">
        <v>-2.3475140000000039</v>
      </c>
    </row>
    <row r="31156" spans="1:6" x14ac:dyDescent="0.3">
      <c r="A31156" s="336" t="s">
        <v>1336</v>
      </c>
      <c r="B31156" s="2" t="s">
        <v>295</v>
      </c>
      <c r="C31156" s="429">
        <v>5.5081920000000002</v>
      </c>
      <c r="D31156" s="429">
        <v>2.769555</v>
      </c>
      <c r="E31156" s="429">
        <v>2.7386370000000002</v>
      </c>
      <c r="F31156" s="429">
        <v>-1.1075899999999947</v>
      </c>
    </row>
    <row r="31157" spans="1:6" x14ac:dyDescent="0.3">
      <c r="A31157" s="336" t="s">
        <v>1337</v>
      </c>
      <c r="B31157" s="2" t="s">
        <v>295</v>
      </c>
      <c r="C31157" s="429">
        <v>5.423489</v>
      </c>
      <c r="D31157" s="429">
        <v>2.8012389999999998</v>
      </c>
      <c r="E31157" s="429">
        <v>2.6222500000000002</v>
      </c>
      <c r="F31157" s="429">
        <v>-3.9442280000000061</v>
      </c>
    </row>
    <row r="31158" spans="1:6" x14ac:dyDescent="0.3">
      <c r="A31158" s="336" t="s">
        <v>1338</v>
      </c>
      <c r="B31158" s="2" t="s">
        <v>295</v>
      </c>
      <c r="C31158" s="429">
        <v>5.3857080000000002</v>
      </c>
      <c r="D31158" s="429">
        <v>2.7959890000000001</v>
      </c>
      <c r="E31158" s="429">
        <v>2.5897190000000001</v>
      </c>
      <c r="F31158" s="429">
        <v>-4.2442299999999946</v>
      </c>
    </row>
    <row r="31159" spans="1:6" x14ac:dyDescent="0.3">
      <c r="A31159" s="336" t="s">
        <v>1339</v>
      </c>
      <c r="B31159" s="2" t="s">
        <v>295</v>
      </c>
      <c r="C31159" s="429">
        <v>5.3745539999999998</v>
      </c>
      <c r="D31159" s="429">
        <v>2.9436270000000002</v>
      </c>
      <c r="E31159" s="429">
        <v>2.4309269999999996</v>
      </c>
      <c r="F31159" s="429">
        <v>-4.8785209999999957</v>
      </c>
    </row>
    <row r="31160" spans="1:6" x14ac:dyDescent="0.3">
      <c r="A31160" s="336" t="s">
        <v>1340</v>
      </c>
      <c r="B31160" s="2" t="s">
        <v>295</v>
      </c>
      <c r="C31160" s="429">
        <v>5.1325519999999996</v>
      </c>
      <c r="D31160" s="429">
        <v>2.6278169999999998</v>
      </c>
      <c r="E31160" s="429">
        <v>2.5047349999999997</v>
      </c>
      <c r="F31160" s="429">
        <v>-11.060317999999999</v>
      </c>
    </row>
    <row r="31161" spans="1:6" x14ac:dyDescent="0.3">
      <c r="A31161" s="336" t="s">
        <v>1341</v>
      </c>
      <c r="B31161" s="2" t="s">
        <v>295</v>
      </c>
      <c r="C31161" s="429">
        <v>5.1550459999999996</v>
      </c>
      <c r="D31161" s="429">
        <v>2.698064</v>
      </c>
      <c r="E31161" s="429">
        <v>2.4569819999999996</v>
      </c>
      <c r="F31161" s="429">
        <v>-9.7331919999999954</v>
      </c>
    </row>
    <row r="31162" spans="1:6" x14ac:dyDescent="0.3">
      <c r="A31162" s="336" t="s">
        <v>1342</v>
      </c>
      <c r="B31162" s="2" t="s">
        <v>295</v>
      </c>
      <c r="C31162" s="429">
        <v>5.1125449999999999</v>
      </c>
      <c r="D31162" s="429">
        <v>2.6399550000000001</v>
      </c>
      <c r="E31162" s="429">
        <v>2.4725899999999998</v>
      </c>
      <c r="F31162" s="429">
        <v>-10.215906000000004</v>
      </c>
    </row>
    <row r="31163" spans="1:6" x14ac:dyDescent="0.3">
      <c r="A31163" s="336" t="s">
        <v>1343</v>
      </c>
      <c r="B31163" s="2" t="s">
        <v>295</v>
      </c>
      <c r="C31163" s="429">
        <v>5.2573749999999997</v>
      </c>
      <c r="D31163" s="429">
        <v>3.1467480000000001</v>
      </c>
      <c r="E31163" s="429">
        <v>2.1106269999999996</v>
      </c>
      <c r="F31163" s="429">
        <v>-4.7086119999999987</v>
      </c>
    </row>
    <row r="31164" spans="1:6" x14ac:dyDescent="0.3">
      <c r="A31164" s="336" t="s">
        <v>1344</v>
      </c>
      <c r="B31164" s="2" t="s">
        <v>295</v>
      </c>
      <c r="C31164" s="429">
        <v>5.2600360000000004</v>
      </c>
      <c r="D31164" s="429">
        <v>3.0926119999999999</v>
      </c>
      <c r="E31164" s="429">
        <v>2.1674240000000005</v>
      </c>
      <c r="F31164" s="429">
        <v>-4.4889950000000027</v>
      </c>
    </row>
    <row r="31165" spans="1:6" x14ac:dyDescent="0.3">
      <c r="A31165" s="336" t="s">
        <v>1345</v>
      </c>
      <c r="B31165" s="2" t="s">
        <v>295</v>
      </c>
      <c r="C31165" s="429">
        <v>5.2694830000000001</v>
      </c>
      <c r="D31165" s="429">
        <v>3.1337350000000002</v>
      </c>
      <c r="E31165" s="429">
        <v>2.135748</v>
      </c>
      <c r="F31165" s="429">
        <v>-4.3324559999999934</v>
      </c>
    </row>
    <row r="31166" spans="1:6" x14ac:dyDescent="0.3">
      <c r="A31166" s="336" t="s">
        <v>1346</v>
      </c>
      <c r="B31166" s="2" t="s">
        <v>295</v>
      </c>
      <c r="C31166" s="429">
        <v>5.0511460000000001</v>
      </c>
      <c r="D31166" s="429">
        <v>2.7363240000000002</v>
      </c>
      <c r="E31166" s="429">
        <v>2.3148219999999999</v>
      </c>
      <c r="F31166" s="429">
        <v>-8.781568</v>
      </c>
    </row>
    <row r="31167" spans="1:6" x14ac:dyDescent="0.3">
      <c r="A31167" s="336" t="s">
        <v>1347</v>
      </c>
      <c r="B31167" s="2" t="s">
        <v>295</v>
      </c>
      <c r="C31167" s="429">
        <v>5.1348180000000001</v>
      </c>
      <c r="D31167" s="429">
        <v>3.071933</v>
      </c>
      <c r="E31167" s="429">
        <v>2.0628850000000001</v>
      </c>
      <c r="F31167" s="429">
        <v>-9.0771680000000039</v>
      </c>
    </row>
    <row r="31168" spans="1:6" x14ac:dyDescent="0.3">
      <c r="A31168" s="336" t="s">
        <v>1348</v>
      </c>
      <c r="B31168" s="2" t="s">
        <v>295</v>
      </c>
      <c r="C31168" s="429">
        <v>5.0681510000000003</v>
      </c>
      <c r="D31168" s="429">
        <v>3.1255630000000001</v>
      </c>
      <c r="E31168" s="429">
        <v>1.9425880000000002</v>
      </c>
      <c r="F31168" s="429">
        <v>-9.012486999999993</v>
      </c>
    </row>
    <row r="31169" spans="1:6" x14ac:dyDescent="0.3">
      <c r="A31169" s="336" t="s">
        <v>1349</v>
      </c>
      <c r="B31169" s="2" t="s">
        <v>295</v>
      </c>
      <c r="C31169" s="429">
        <v>5.0527949999999997</v>
      </c>
      <c r="D31169" s="429">
        <v>3.1060759999999998</v>
      </c>
      <c r="E31169" s="429">
        <v>1.9467189999999999</v>
      </c>
      <c r="F31169" s="429">
        <v>-9.1763699999999986</v>
      </c>
    </row>
    <row r="31170" spans="1:6" x14ac:dyDescent="0.3">
      <c r="A31170" s="336" t="s">
        <v>1350</v>
      </c>
      <c r="B31170" s="2" t="s">
        <v>295</v>
      </c>
      <c r="C31170" s="429">
        <v>5.2633929999999998</v>
      </c>
      <c r="D31170" s="429">
        <v>3.2592590000000001</v>
      </c>
      <c r="E31170" s="429">
        <v>2.0041339999999996</v>
      </c>
      <c r="F31170" s="429">
        <v>-6.4847280000000005</v>
      </c>
    </row>
    <row r="31171" spans="1:6" x14ac:dyDescent="0.3">
      <c r="A31171" s="336" t="s">
        <v>1351</v>
      </c>
      <c r="B31171" s="2" t="s">
        <v>295</v>
      </c>
      <c r="C31171" s="429">
        <v>5.3570849999999997</v>
      </c>
      <c r="D31171" s="429">
        <v>2.9533429999999998</v>
      </c>
      <c r="E31171" s="429">
        <v>2.4037419999999998</v>
      </c>
      <c r="F31171" s="429">
        <v>-5.2128769999999953</v>
      </c>
    </row>
    <row r="31172" spans="1:6" x14ac:dyDescent="0.3">
      <c r="A31172" s="336" t="s">
        <v>1352</v>
      </c>
      <c r="B31172" s="2" t="s">
        <v>295</v>
      </c>
      <c r="C31172" s="429">
        <v>5.3837650000000004</v>
      </c>
      <c r="D31172" s="429">
        <v>2.7071909999999999</v>
      </c>
      <c r="E31172" s="429">
        <v>2.6765740000000005</v>
      </c>
      <c r="F31172" s="429">
        <v>-2.9411019999999972</v>
      </c>
    </row>
    <row r="31173" spans="1:6" x14ac:dyDescent="0.3">
      <c r="A31173" s="336" t="s">
        <v>1353</v>
      </c>
      <c r="B31173" s="2" t="s">
        <v>295</v>
      </c>
      <c r="C31173" s="429">
        <v>5.3577190000000003</v>
      </c>
      <c r="D31173" s="429">
        <v>2.7666369999999998</v>
      </c>
      <c r="E31173" s="429">
        <v>2.5910820000000006</v>
      </c>
      <c r="F31173" s="429">
        <v>-3.8014420000000015</v>
      </c>
    </row>
    <row r="31174" spans="1:6" x14ac:dyDescent="0.3">
      <c r="A31174" s="336" t="s">
        <v>1354</v>
      </c>
      <c r="B31174" s="2" t="s">
        <v>295</v>
      </c>
      <c r="C31174" s="429">
        <v>5.3570469999999997</v>
      </c>
      <c r="D31174" s="429">
        <v>2.7448549999999998</v>
      </c>
      <c r="E31174" s="429">
        <v>2.6121919999999998</v>
      </c>
      <c r="F31174" s="429">
        <v>-3.6758070000000025</v>
      </c>
    </row>
    <row r="31175" spans="1:6" x14ac:dyDescent="0.3">
      <c r="A31175" s="336" t="s">
        <v>1355</v>
      </c>
      <c r="B31175" s="2" t="s">
        <v>295</v>
      </c>
      <c r="C31175" s="429">
        <v>5.2823440000000002</v>
      </c>
      <c r="D31175" s="429">
        <v>3.0216129999999999</v>
      </c>
      <c r="E31175" s="429">
        <v>2.2607310000000003</v>
      </c>
      <c r="F31175" s="429">
        <v>-6.5329669999999922</v>
      </c>
    </row>
    <row r="31176" spans="1:6" x14ac:dyDescent="0.3">
      <c r="A31176" s="336" t="s">
        <v>1356</v>
      </c>
      <c r="B31176" s="2" t="s">
        <v>295</v>
      </c>
      <c r="C31176" s="429">
        <v>5.2957979999999996</v>
      </c>
      <c r="D31176" s="429">
        <v>2.969179</v>
      </c>
      <c r="E31176" s="429">
        <v>2.3266189999999995</v>
      </c>
      <c r="F31176" s="429">
        <v>-5.9342880000000058</v>
      </c>
    </row>
    <row r="31177" spans="1:6" x14ac:dyDescent="0.3">
      <c r="A31177" s="336" t="s">
        <v>1357</v>
      </c>
      <c r="B31177" s="2" t="s">
        <v>295</v>
      </c>
      <c r="C31177" s="429">
        <v>5.2945409999999997</v>
      </c>
      <c r="D31177" s="429">
        <v>2.8937569999999999</v>
      </c>
      <c r="E31177" s="429">
        <v>2.4007839999999998</v>
      </c>
      <c r="F31177" s="429">
        <v>-6.2278290000000034</v>
      </c>
    </row>
    <row r="31178" spans="1:6" x14ac:dyDescent="0.3">
      <c r="A31178" s="336" t="s">
        <v>1358</v>
      </c>
      <c r="B31178" s="2" t="s">
        <v>295</v>
      </c>
      <c r="C31178" s="429">
        <v>5.298146</v>
      </c>
      <c r="D31178" s="429">
        <v>2.8867389999999999</v>
      </c>
      <c r="E31178" s="429">
        <v>2.4114070000000001</v>
      </c>
      <c r="F31178" s="429">
        <v>-5.8084079999999965</v>
      </c>
    </row>
    <row r="31179" spans="1:6" x14ac:dyDescent="0.3">
      <c r="A31179" s="336" t="s">
        <v>1359</v>
      </c>
      <c r="B31179" s="2" t="s">
        <v>295</v>
      </c>
      <c r="C31179" s="429">
        <v>5.3052820000000001</v>
      </c>
      <c r="D31179" s="429">
        <v>2.911988</v>
      </c>
      <c r="E31179" s="429">
        <v>2.393294</v>
      </c>
      <c r="F31179" s="429">
        <v>-5.395749999999996</v>
      </c>
    </row>
    <row r="31180" spans="1:6" x14ac:dyDescent="0.3">
      <c r="A31180" s="336" t="s">
        <v>1360</v>
      </c>
      <c r="B31180" s="2" t="s">
        <v>295</v>
      </c>
      <c r="C31180" s="429">
        <v>5.3095129999999999</v>
      </c>
      <c r="D31180" s="429">
        <v>2.836471</v>
      </c>
      <c r="E31180" s="429">
        <v>2.473042</v>
      </c>
      <c r="F31180" s="429">
        <v>-5.3635300000000008</v>
      </c>
    </row>
    <row r="31181" spans="1:6" x14ac:dyDescent="0.3">
      <c r="A31181" s="336" t="s">
        <v>1361</v>
      </c>
      <c r="B31181" s="2" t="s">
        <v>295</v>
      </c>
      <c r="C31181" s="429">
        <v>5.3066420000000001</v>
      </c>
      <c r="D31181" s="429">
        <v>2.8576860000000002</v>
      </c>
      <c r="E31181" s="429">
        <v>2.4489559999999999</v>
      </c>
      <c r="F31181" s="429">
        <v>-5.2615790000000011</v>
      </c>
    </row>
    <row r="31182" spans="1:6" x14ac:dyDescent="0.3">
      <c r="A31182" s="336" t="s">
        <v>1362</v>
      </c>
      <c r="B31182" s="2" t="s">
        <v>295</v>
      </c>
      <c r="C31182" s="429">
        <v>5.3133229999999996</v>
      </c>
      <c r="D31182" s="429">
        <v>2.8490880000000001</v>
      </c>
      <c r="E31182" s="429">
        <v>2.4642349999999995</v>
      </c>
      <c r="F31182" s="429">
        <v>-4.9172760000000011</v>
      </c>
    </row>
    <row r="31183" spans="1:6" x14ac:dyDescent="0.3">
      <c r="A31183" s="336" t="s">
        <v>1363</v>
      </c>
      <c r="B31183" s="2" t="s">
        <v>295</v>
      </c>
      <c r="C31183" s="429">
        <v>5.3202249999999998</v>
      </c>
      <c r="D31183" s="429">
        <v>2.8490790000000001</v>
      </c>
      <c r="E31183" s="429">
        <v>2.4711459999999996</v>
      </c>
      <c r="F31183" s="429">
        <v>-4.5127649999999946</v>
      </c>
    </row>
    <row r="31184" spans="1:6" x14ac:dyDescent="0.3">
      <c r="A31184" s="336" t="s">
        <v>1364</v>
      </c>
      <c r="B31184" s="2" t="s">
        <v>295</v>
      </c>
      <c r="C31184" s="429">
        <v>5.3319599999999996</v>
      </c>
      <c r="D31184" s="429">
        <v>2.7925019999999998</v>
      </c>
      <c r="E31184" s="429">
        <v>2.5394579999999998</v>
      </c>
      <c r="F31184" s="429">
        <v>-5.4793710000000004</v>
      </c>
    </row>
    <row r="31185" spans="1:6" x14ac:dyDescent="0.3">
      <c r="A31185" s="336" t="s">
        <v>1365</v>
      </c>
      <c r="B31185" s="2" t="s">
        <v>295</v>
      </c>
      <c r="C31185" s="429">
        <v>5.3601179999999999</v>
      </c>
      <c r="D31185" s="429">
        <v>2.7477290000000001</v>
      </c>
      <c r="E31185" s="429">
        <v>2.6123889999999999</v>
      </c>
      <c r="F31185" s="429">
        <v>-5.0552280000000032</v>
      </c>
    </row>
    <row r="31186" spans="1:6" x14ac:dyDescent="0.3">
      <c r="A31186" s="336" t="s">
        <v>1366</v>
      </c>
      <c r="B31186" s="2" t="s">
        <v>295</v>
      </c>
      <c r="C31186" s="429">
        <v>5.3315479999999997</v>
      </c>
      <c r="D31186" s="429">
        <v>2.8011200000000001</v>
      </c>
      <c r="E31186" s="429">
        <v>2.5304279999999997</v>
      </c>
      <c r="F31186" s="429">
        <v>-4.7258129999999952</v>
      </c>
    </row>
    <row r="31187" spans="1:6" x14ac:dyDescent="0.3">
      <c r="A31187" s="336" t="s">
        <v>1367</v>
      </c>
      <c r="B31187" s="2" t="s">
        <v>295</v>
      </c>
      <c r="C31187" s="429">
        <v>5.3822720000000004</v>
      </c>
      <c r="D31187" s="429">
        <v>2.7292779999999999</v>
      </c>
      <c r="E31187" s="429">
        <v>2.6529940000000005</v>
      </c>
      <c r="F31187" s="429">
        <v>-4.4711420000000004</v>
      </c>
    </row>
    <row r="31188" spans="1:6" x14ac:dyDescent="0.3">
      <c r="A31188" s="336" t="s">
        <v>1368</v>
      </c>
      <c r="B31188" s="2" t="s">
        <v>295</v>
      </c>
      <c r="C31188" s="429">
        <v>5.3400970000000001</v>
      </c>
      <c r="D31188" s="429">
        <v>2.7827850000000001</v>
      </c>
      <c r="E31188" s="429">
        <v>2.557312</v>
      </c>
      <c r="F31188" s="429">
        <v>-3.9824229999999936</v>
      </c>
    </row>
    <row r="31189" spans="1:6" x14ac:dyDescent="0.3">
      <c r="A31189" s="336" t="s">
        <v>1369</v>
      </c>
      <c r="B31189" s="2" t="s">
        <v>295</v>
      </c>
      <c r="C31189" s="429">
        <v>5.2951379999999997</v>
      </c>
      <c r="D31189" s="429">
        <v>3.0412789999999998</v>
      </c>
      <c r="E31189" s="429">
        <v>2.2538589999999998</v>
      </c>
      <c r="F31189" s="429">
        <v>-6.1463919999999916</v>
      </c>
    </row>
    <row r="31190" spans="1:6" x14ac:dyDescent="0.3">
      <c r="A31190" s="336" t="s">
        <v>1370</v>
      </c>
      <c r="B31190" s="2" t="s">
        <v>295</v>
      </c>
      <c r="C31190" s="429">
        <v>5.3176350000000001</v>
      </c>
      <c r="D31190" s="429">
        <v>2.9522789999999999</v>
      </c>
      <c r="E31190" s="429">
        <v>2.3653560000000002</v>
      </c>
      <c r="F31190" s="429">
        <v>-5.2047579999999982</v>
      </c>
    </row>
    <row r="31191" spans="1:6" x14ac:dyDescent="0.3">
      <c r="A31191" s="336" t="s">
        <v>1371</v>
      </c>
      <c r="B31191" s="2" t="s">
        <v>295</v>
      </c>
      <c r="C31191" s="429">
        <v>5.3805550000000002</v>
      </c>
      <c r="D31191" s="429">
        <v>2.7251509999999999</v>
      </c>
      <c r="E31191" s="429">
        <v>2.6554040000000003</v>
      </c>
      <c r="F31191" s="429">
        <v>-3.7934869999999989</v>
      </c>
    </row>
    <row r="31192" spans="1:6" x14ac:dyDescent="0.3">
      <c r="A31192" s="336" t="s">
        <v>1372</v>
      </c>
      <c r="B31192" s="2" t="s">
        <v>295</v>
      </c>
      <c r="C31192" s="429">
        <v>5.1970409999999996</v>
      </c>
      <c r="D31192" s="429">
        <v>2.4174329999999999</v>
      </c>
      <c r="E31192" s="429">
        <v>2.7796079999999996</v>
      </c>
      <c r="F31192" s="429">
        <v>-7.0397540000000056</v>
      </c>
    </row>
    <row r="31193" spans="1:6" x14ac:dyDescent="0.3">
      <c r="A31193" s="336" t="s">
        <v>1373</v>
      </c>
      <c r="B31193" s="2" t="s">
        <v>295</v>
      </c>
      <c r="C31193" s="429">
        <v>5.4852790000000002</v>
      </c>
      <c r="D31193" s="429">
        <v>2.674159</v>
      </c>
      <c r="E31193" s="429">
        <v>2.8111200000000003</v>
      </c>
      <c r="F31193" s="429">
        <v>-2.864015000000002</v>
      </c>
    </row>
    <row r="31194" spans="1:6" x14ac:dyDescent="0.3">
      <c r="A31194" s="336" t="s">
        <v>1374</v>
      </c>
      <c r="B31194" s="2" t="s">
        <v>295</v>
      </c>
      <c r="C31194" s="429">
        <v>5.772373</v>
      </c>
      <c r="D31194" s="429">
        <v>2.927918</v>
      </c>
      <c r="E31194" s="429">
        <v>2.844455</v>
      </c>
      <c r="F31194" s="429">
        <v>3.8984000000000023</v>
      </c>
    </row>
    <row r="31195" spans="1:6" x14ac:dyDescent="0.3">
      <c r="A31195" s="336" t="s">
        <v>1375</v>
      </c>
      <c r="B31195" s="2" t="s">
        <v>295</v>
      </c>
      <c r="C31195" s="429">
        <v>5.7719480000000001</v>
      </c>
      <c r="D31195" s="429">
        <v>2.9718119999999999</v>
      </c>
      <c r="E31195" s="429">
        <v>2.8001360000000002</v>
      </c>
      <c r="F31195" s="429">
        <v>3.6467769999999931</v>
      </c>
    </row>
    <row r="31196" spans="1:6" x14ac:dyDescent="0.3">
      <c r="A31196" s="336" t="s">
        <v>1376</v>
      </c>
      <c r="B31196" s="2" t="s">
        <v>295</v>
      </c>
      <c r="C31196" s="429">
        <v>5.6869230000000002</v>
      </c>
      <c r="D31196" s="429">
        <v>2.5831230000000001</v>
      </c>
      <c r="E31196" s="429">
        <v>3.1038000000000001</v>
      </c>
      <c r="F31196" s="429">
        <v>2.9117169999999959</v>
      </c>
    </row>
    <row r="31197" spans="1:6" x14ac:dyDescent="0.3">
      <c r="A31197" s="336" t="s">
        <v>1377</v>
      </c>
      <c r="B31197" s="2" t="s">
        <v>295</v>
      </c>
      <c r="C31197" s="429">
        <v>5.7017030000000002</v>
      </c>
      <c r="D31197" s="429">
        <v>2.5484290000000001</v>
      </c>
      <c r="E31197" s="429">
        <v>3.1532740000000001</v>
      </c>
      <c r="F31197" s="429">
        <v>2.5865950000000026</v>
      </c>
    </row>
    <row r="31198" spans="1:6" x14ac:dyDescent="0.3">
      <c r="A31198" s="336" t="s">
        <v>1378</v>
      </c>
      <c r="B31198" s="2" t="s">
        <v>295</v>
      </c>
      <c r="C31198" s="429">
        <v>5.6835250000000004</v>
      </c>
      <c r="D31198" s="429">
        <v>2.5979290000000002</v>
      </c>
      <c r="E31198" s="429">
        <v>3.0855960000000002</v>
      </c>
      <c r="F31198" s="429">
        <v>3.2595570000000045</v>
      </c>
    </row>
    <row r="31199" spans="1:6" x14ac:dyDescent="0.3">
      <c r="A31199" s="336" t="s">
        <v>1379</v>
      </c>
      <c r="B31199" s="2" t="s">
        <v>295</v>
      </c>
      <c r="C31199" s="429">
        <v>5.6881190000000004</v>
      </c>
      <c r="D31199" s="429">
        <v>2.5711119999999998</v>
      </c>
      <c r="E31199" s="429">
        <v>3.1170070000000005</v>
      </c>
      <c r="F31199" s="429">
        <v>2.5628550000000061</v>
      </c>
    </row>
    <row r="31200" spans="1:6" x14ac:dyDescent="0.3">
      <c r="A31200" s="336" t="s">
        <v>1380</v>
      </c>
      <c r="B31200" s="2" t="s">
        <v>295</v>
      </c>
      <c r="C31200" s="429">
        <v>5.676342</v>
      </c>
      <c r="D31200" s="429">
        <v>2.5926290000000001</v>
      </c>
      <c r="E31200" s="429">
        <v>3.0837129999999999</v>
      </c>
      <c r="F31200" s="429">
        <v>2.5795209999999997</v>
      </c>
    </row>
    <row r="31201" spans="1:6" x14ac:dyDescent="0.3">
      <c r="A31201" s="336" t="s">
        <v>1381</v>
      </c>
      <c r="B31201" s="2" t="s">
        <v>295</v>
      </c>
      <c r="C31201" s="429">
        <v>5.8170000000000002</v>
      </c>
      <c r="D31201" s="429">
        <v>2.5173920000000001</v>
      </c>
      <c r="E31201" s="429">
        <v>3.2996080000000001</v>
      </c>
      <c r="F31201" s="429">
        <v>4.8248519999999999</v>
      </c>
    </row>
    <row r="31202" spans="1:6" x14ac:dyDescent="0.3">
      <c r="A31202" s="336" t="s">
        <v>1382</v>
      </c>
      <c r="B31202" s="2" t="s">
        <v>295</v>
      </c>
      <c r="C31202" s="429">
        <v>5.9186800000000002</v>
      </c>
      <c r="D31202" s="429">
        <v>2.8536160000000002</v>
      </c>
      <c r="E31202" s="429">
        <v>3.065064</v>
      </c>
      <c r="F31202" s="429">
        <v>4.167543000000002</v>
      </c>
    </row>
    <row r="31203" spans="1:6" x14ac:dyDescent="0.3">
      <c r="A31203" s="336" t="s">
        <v>1383</v>
      </c>
      <c r="B31203" s="2" t="s">
        <v>295</v>
      </c>
      <c r="C31203" s="429">
        <v>5.9489470000000004</v>
      </c>
      <c r="D31203" s="429">
        <v>3.0389119999999998</v>
      </c>
      <c r="E31203" s="429">
        <v>2.9100350000000006</v>
      </c>
      <c r="F31203" s="429">
        <v>3.9331539999999876</v>
      </c>
    </row>
    <row r="31204" spans="1:6" x14ac:dyDescent="0.3">
      <c r="A31204" s="336" t="s">
        <v>1384</v>
      </c>
      <c r="B31204" s="2" t="s">
        <v>295</v>
      </c>
      <c r="C31204" s="429">
        <v>6.005185</v>
      </c>
      <c r="D31204" s="429">
        <v>2.9937049999999998</v>
      </c>
      <c r="E31204" s="429">
        <v>3.0114800000000002</v>
      </c>
      <c r="F31204" s="429">
        <v>4.5071929999999973</v>
      </c>
    </row>
    <row r="31205" spans="1:6" x14ac:dyDescent="0.3">
      <c r="A31205" s="336" t="s">
        <v>1385</v>
      </c>
      <c r="B31205" s="2" t="s">
        <v>295</v>
      </c>
      <c r="C31205" s="429">
        <v>6.057944</v>
      </c>
      <c r="D31205" s="429">
        <v>2.999898</v>
      </c>
      <c r="E31205" s="429">
        <v>3.058046</v>
      </c>
      <c r="F31205" s="429">
        <v>4.9150020000000012</v>
      </c>
    </row>
    <row r="31206" spans="1:6" x14ac:dyDescent="0.3">
      <c r="A31206" s="336" t="s">
        <v>1386</v>
      </c>
      <c r="B31206" s="2" t="s">
        <v>295</v>
      </c>
      <c r="C31206" s="429">
        <v>6.0506209999999996</v>
      </c>
      <c r="D31206" s="429">
        <v>3.0070990000000002</v>
      </c>
      <c r="E31206" s="429">
        <v>3.0435219999999994</v>
      </c>
      <c r="F31206" s="429">
        <v>4.6993909999999985</v>
      </c>
    </row>
    <row r="31207" spans="1:6" x14ac:dyDescent="0.3">
      <c r="A31207" s="336" t="s">
        <v>1387</v>
      </c>
      <c r="B31207" s="2" t="s">
        <v>295</v>
      </c>
      <c r="C31207" s="429">
        <v>6.0842980000000004</v>
      </c>
      <c r="D31207" s="429">
        <v>2.9923549999999999</v>
      </c>
      <c r="E31207" s="429">
        <v>3.0919430000000006</v>
      </c>
      <c r="F31207" s="429">
        <v>5.3504329999999989</v>
      </c>
    </row>
    <row r="31208" spans="1:6" x14ac:dyDescent="0.3">
      <c r="A31208" s="336" t="s">
        <v>1388</v>
      </c>
      <c r="B31208" s="2" t="s">
        <v>295</v>
      </c>
      <c r="C31208" s="429">
        <v>6.0732330000000001</v>
      </c>
      <c r="D31208" s="429">
        <v>2.9997530000000001</v>
      </c>
      <c r="E31208" s="429">
        <v>3.07348</v>
      </c>
      <c r="F31208" s="429">
        <v>5.1094959999999965</v>
      </c>
    </row>
    <row r="31209" spans="1:6" x14ac:dyDescent="0.3">
      <c r="A31209" s="336" t="s">
        <v>1389</v>
      </c>
      <c r="B31209" s="2" t="s">
        <v>295</v>
      </c>
      <c r="C31209" s="429">
        <v>6.051291</v>
      </c>
      <c r="D31209" s="429">
        <v>3.0118990000000001</v>
      </c>
      <c r="E31209" s="429">
        <v>3.0393919999999999</v>
      </c>
      <c r="F31209" s="429">
        <v>4.6549759999999978</v>
      </c>
    </row>
    <row r="31210" spans="1:6" x14ac:dyDescent="0.3">
      <c r="A31210" s="336" t="s">
        <v>1390</v>
      </c>
      <c r="B31210" s="2" t="s">
        <v>295</v>
      </c>
      <c r="C31210" s="429">
        <v>6.0856659999999998</v>
      </c>
      <c r="D31210" s="429">
        <v>2.997544</v>
      </c>
      <c r="E31210" s="429">
        <v>3.0881219999999998</v>
      </c>
      <c r="F31210" s="429">
        <v>5.3554849999999981</v>
      </c>
    </row>
    <row r="31211" spans="1:6" x14ac:dyDescent="0.3">
      <c r="A31211" s="336" t="s">
        <v>1391</v>
      </c>
      <c r="B31211" s="2" t="s">
        <v>295</v>
      </c>
      <c r="C31211" s="429">
        <v>6.1157430000000002</v>
      </c>
      <c r="D31211" s="429">
        <v>2.985109</v>
      </c>
      <c r="E31211" s="429">
        <v>3.1306340000000001</v>
      </c>
      <c r="F31211" s="429">
        <v>5.9529999999999994</v>
      </c>
    </row>
    <row r="31212" spans="1:6" x14ac:dyDescent="0.3">
      <c r="A31212" s="336" t="s">
        <v>1392</v>
      </c>
      <c r="B31212" s="2" t="s">
        <v>295</v>
      </c>
      <c r="C31212" s="429">
        <v>6.1111120000000003</v>
      </c>
      <c r="D31212" s="429">
        <v>2.9826579999999998</v>
      </c>
      <c r="E31212" s="429">
        <v>3.1284540000000005</v>
      </c>
      <c r="F31212" s="429">
        <v>5.858348000000003</v>
      </c>
    </row>
    <row r="31213" spans="1:6" x14ac:dyDescent="0.3">
      <c r="A31213" s="336" t="s">
        <v>1393</v>
      </c>
      <c r="B31213" s="2" t="s">
        <v>295</v>
      </c>
      <c r="C31213" s="429">
        <v>6.0915100000000004</v>
      </c>
      <c r="D31213" s="429">
        <v>3.009973</v>
      </c>
      <c r="E31213" s="429">
        <v>3.0815370000000004</v>
      </c>
      <c r="F31213" s="429">
        <v>5.7919000000000054</v>
      </c>
    </row>
    <row r="31214" spans="1:6" x14ac:dyDescent="0.3">
      <c r="A31214" s="336" t="s">
        <v>1394</v>
      </c>
      <c r="B31214" s="2" t="s">
        <v>295</v>
      </c>
      <c r="C31214" s="429">
        <v>6.1415189999999997</v>
      </c>
      <c r="D31214" s="429">
        <v>2.9744670000000002</v>
      </c>
      <c r="E31214" s="429">
        <v>3.1670519999999995</v>
      </c>
      <c r="F31214" s="429">
        <v>6.4689029999999974</v>
      </c>
    </row>
    <row r="31215" spans="1:6" x14ac:dyDescent="0.3">
      <c r="A31215" s="336" t="s">
        <v>1395</v>
      </c>
      <c r="B31215" s="2" t="s">
        <v>295</v>
      </c>
      <c r="C31215" s="429">
        <v>6.1523709999999996</v>
      </c>
      <c r="D31215" s="429">
        <v>2.9716260000000001</v>
      </c>
      <c r="E31215" s="429">
        <v>3.1807449999999995</v>
      </c>
      <c r="F31215" s="429">
        <v>6.7506389999999961</v>
      </c>
    </row>
    <row r="31216" spans="1:6" x14ac:dyDescent="0.3">
      <c r="A31216" s="336" t="s">
        <v>1396</v>
      </c>
      <c r="B31216" s="2" t="s">
        <v>295</v>
      </c>
      <c r="C31216" s="429">
        <v>6.1121160000000003</v>
      </c>
      <c r="D31216" s="429">
        <v>2.9910920000000001</v>
      </c>
      <c r="E31216" s="429">
        <v>3.1210240000000002</v>
      </c>
      <c r="F31216" s="429">
        <v>5.9096180000000018</v>
      </c>
    </row>
    <row r="31217" spans="1:6" x14ac:dyDescent="0.3">
      <c r="A31217" s="336" t="s">
        <v>1397</v>
      </c>
      <c r="B31217" s="2" t="s">
        <v>295</v>
      </c>
      <c r="C31217" s="429">
        <v>6.0781580000000002</v>
      </c>
      <c r="D31217" s="429">
        <v>3.0068950000000001</v>
      </c>
      <c r="E31217" s="429">
        <v>3.0712630000000001</v>
      </c>
      <c r="F31217" s="429">
        <v>5.2366170000000132</v>
      </c>
    </row>
    <row r="31218" spans="1:6" x14ac:dyDescent="0.3">
      <c r="A31218" s="336" t="s">
        <v>1398</v>
      </c>
      <c r="B31218" s="2" t="s">
        <v>295</v>
      </c>
      <c r="C31218" s="429">
        <v>6.0951380000000004</v>
      </c>
      <c r="D31218" s="429">
        <v>3.0051350000000001</v>
      </c>
      <c r="E31218" s="429">
        <v>3.0900030000000003</v>
      </c>
      <c r="F31218" s="429">
        <v>5.7219740000000066</v>
      </c>
    </row>
    <row r="31219" spans="1:6" x14ac:dyDescent="0.3">
      <c r="A31219" s="336" t="s">
        <v>1399</v>
      </c>
      <c r="B31219" s="2" t="s">
        <v>295</v>
      </c>
      <c r="C31219" s="429">
        <v>6.1276270000000004</v>
      </c>
      <c r="D31219" s="429">
        <v>2.9949819999999998</v>
      </c>
      <c r="E31219" s="429">
        <v>3.1326450000000006</v>
      </c>
      <c r="F31219" s="429">
        <v>6.548304999999992</v>
      </c>
    </row>
    <row r="31220" spans="1:6" x14ac:dyDescent="0.3">
      <c r="A31220" s="336" t="s">
        <v>1400</v>
      </c>
      <c r="B31220" s="2" t="s">
        <v>295</v>
      </c>
      <c r="C31220" s="429">
        <v>6.0138920000000002</v>
      </c>
      <c r="D31220" s="429">
        <v>2.9971960000000002</v>
      </c>
      <c r="E31220" s="429">
        <v>3.016696</v>
      </c>
      <c r="F31220" s="429">
        <v>4.5191019999999966</v>
      </c>
    </row>
    <row r="31221" spans="1:6" x14ac:dyDescent="0.3">
      <c r="A31221" s="336" t="s">
        <v>1401</v>
      </c>
      <c r="B31221" s="2" t="s">
        <v>295</v>
      </c>
      <c r="C31221" s="429">
        <v>6.0545559999999998</v>
      </c>
      <c r="D31221" s="429">
        <v>3.0585059999999999</v>
      </c>
      <c r="E31221" s="429">
        <v>2.9960499999999999</v>
      </c>
      <c r="F31221" s="429">
        <v>5.8643539999999952</v>
      </c>
    </row>
    <row r="31222" spans="1:6" x14ac:dyDescent="0.3">
      <c r="A31222" s="336" t="s">
        <v>1402</v>
      </c>
      <c r="B31222" s="2" t="s">
        <v>295</v>
      </c>
      <c r="C31222" s="429">
        <v>5.913754</v>
      </c>
      <c r="D31222" s="429">
        <v>2.983517</v>
      </c>
      <c r="E31222" s="429">
        <v>2.930237</v>
      </c>
      <c r="F31222" s="429">
        <v>3.8178530000000066</v>
      </c>
    </row>
    <row r="31223" spans="1:6" x14ac:dyDescent="0.3">
      <c r="A31223" s="336" t="s">
        <v>1403</v>
      </c>
      <c r="B31223" s="2" t="s">
        <v>295</v>
      </c>
      <c r="C31223" s="429">
        <v>4.9512090000000004</v>
      </c>
      <c r="D31223" s="429">
        <v>3.2264620000000002</v>
      </c>
      <c r="E31223" s="429">
        <v>1.7247470000000003</v>
      </c>
      <c r="F31223" s="429">
        <v>-12.154682999999999</v>
      </c>
    </row>
    <row r="31224" spans="1:6" x14ac:dyDescent="0.3">
      <c r="A31224" s="336" t="s">
        <v>1404</v>
      </c>
      <c r="B31224" s="2" t="s">
        <v>295</v>
      </c>
      <c r="C31224" s="429">
        <v>5.0265779999999998</v>
      </c>
      <c r="D31224" s="429">
        <v>2.898647</v>
      </c>
      <c r="E31224" s="429">
        <v>2.1279309999999998</v>
      </c>
      <c r="F31224" s="429">
        <v>-12.086505000000006</v>
      </c>
    </row>
    <row r="31225" spans="1:6" x14ac:dyDescent="0.3">
      <c r="A31225" s="336" t="s">
        <v>1405</v>
      </c>
      <c r="B31225" s="2" t="s">
        <v>295</v>
      </c>
      <c r="C31225" s="429">
        <v>5.1733450000000003</v>
      </c>
      <c r="D31225" s="429">
        <v>2.8524790000000002</v>
      </c>
      <c r="E31225" s="429">
        <v>2.3208660000000001</v>
      </c>
      <c r="F31225" s="429">
        <v>-11.614685000000001</v>
      </c>
    </row>
    <row r="31226" spans="1:6" x14ac:dyDescent="0.3">
      <c r="A31226" s="336" t="s">
        <v>1406</v>
      </c>
      <c r="B31226" s="2" t="s">
        <v>295</v>
      </c>
      <c r="C31226" s="429">
        <v>5.120044</v>
      </c>
      <c r="D31226" s="429">
        <v>2.8551380000000002</v>
      </c>
      <c r="E31226" s="429">
        <v>2.2649059999999999</v>
      </c>
      <c r="F31226" s="429">
        <v>-10.337734999999991</v>
      </c>
    </row>
    <row r="31227" spans="1:6" x14ac:dyDescent="0.3">
      <c r="A31227" s="336" t="s">
        <v>1407</v>
      </c>
      <c r="B31227" s="2" t="s">
        <v>295</v>
      </c>
      <c r="C31227" s="429">
        <v>5.2712909999999997</v>
      </c>
      <c r="D31227" s="429">
        <v>2.746712</v>
      </c>
      <c r="E31227" s="429">
        <v>2.5245789999999997</v>
      </c>
      <c r="F31227" s="429">
        <v>-8.5432560000000031</v>
      </c>
    </row>
    <row r="31228" spans="1:6" x14ac:dyDescent="0.3">
      <c r="A31228" s="336" t="s">
        <v>1408</v>
      </c>
      <c r="B31228" s="2" t="s">
        <v>295</v>
      </c>
      <c r="C31228" s="429">
        <v>5.1020289999999999</v>
      </c>
      <c r="D31228" s="429">
        <v>3.2716940000000001</v>
      </c>
      <c r="E31228" s="429">
        <v>1.8303349999999998</v>
      </c>
      <c r="F31228" s="429">
        <v>-6.9217460000000024</v>
      </c>
    </row>
    <row r="31229" spans="1:6" x14ac:dyDescent="0.3">
      <c r="A31229" s="336" t="s">
        <v>1409</v>
      </c>
      <c r="B31229" s="2" t="s">
        <v>295</v>
      </c>
      <c r="C31229" s="429">
        <v>4.9018249999999997</v>
      </c>
      <c r="D31229" s="429">
        <v>3.0196339999999999</v>
      </c>
      <c r="E31229" s="429">
        <v>1.8821909999999997</v>
      </c>
      <c r="F31229" s="429">
        <v>-4.4949310000000011</v>
      </c>
    </row>
    <row r="31230" spans="1:6" x14ac:dyDescent="0.3">
      <c r="A31230" s="336" t="s">
        <v>1410</v>
      </c>
      <c r="B31230" s="2" t="s">
        <v>295</v>
      </c>
      <c r="C31230" s="429">
        <v>4.7614789999999996</v>
      </c>
      <c r="D31230" s="429">
        <v>3.262734</v>
      </c>
      <c r="E31230" s="429">
        <v>1.4987449999999995</v>
      </c>
      <c r="F31230" s="429">
        <v>-5.9809829999999984</v>
      </c>
    </row>
    <row r="31231" spans="1:6" x14ac:dyDescent="0.3">
      <c r="A31231" s="336" t="s">
        <v>1411</v>
      </c>
      <c r="B31231" s="2" t="s">
        <v>294</v>
      </c>
      <c r="C31231" s="429">
        <v>2.917729</v>
      </c>
      <c r="D31231" s="429">
        <v>1.8049170000000001</v>
      </c>
      <c r="E31231" s="429">
        <v>1.1128119999999999</v>
      </c>
      <c r="F31231" s="429">
        <v>-4.2275910000000039</v>
      </c>
    </row>
    <row r="31232" spans="1:6" x14ac:dyDescent="0.3">
      <c r="A31232" s="336" t="s">
        <v>1412</v>
      </c>
      <c r="B31232" s="2" t="s">
        <v>295</v>
      </c>
      <c r="C31232" s="429">
        <v>4.7735019999999997</v>
      </c>
      <c r="D31232" s="429">
        <v>2.772656</v>
      </c>
      <c r="E31232" s="429">
        <v>2.0008459999999997</v>
      </c>
      <c r="F31232" s="429">
        <v>-5.5375490000000021</v>
      </c>
    </row>
    <row r="31233" spans="1:6" x14ac:dyDescent="0.3">
      <c r="A31233" s="336" t="s">
        <v>1413</v>
      </c>
      <c r="B31233" s="2" t="s">
        <v>295</v>
      </c>
      <c r="C31233" s="429">
        <v>4.7991419999999998</v>
      </c>
      <c r="D31233" s="429">
        <v>3.2928839999999999</v>
      </c>
      <c r="E31233" s="429">
        <v>1.5062579999999999</v>
      </c>
      <c r="F31233" s="429">
        <v>-5.8334090000000103</v>
      </c>
    </row>
    <row r="31234" spans="1:6" x14ac:dyDescent="0.3">
      <c r="A31234" s="336" t="s">
        <v>1414</v>
      </c>
      <c r="B31234" s="2" t="s">
        <v>295</v>
      </c>
      <c r="C31234" s="429">
        <v>5.0847769999999999</v>
      </c>
      <c r="D31234" s="429">
        <v>2.1367180000000001</v>
      </c>
      <c r="E31234" s="429">
        <v>2.9480589999999998</v>
      </c>
      <c r="F31234" s="429">
        <v>-3.2173509999999972</v>
      </c>
    </row>
    <row r="31235" spans="1:6" x14ac:dyDescent="0.3">
      <c r="A31235" s="336" t="s">
        <v>1415</v>
      </c>
      <c r="B31235" s="2" t="s">
        <v>295</v>
      </c>
      <c r="C31235" s="429">
        <v>4.9868810000000003</v>
      </c>
      <c r="D31235" s="429">
        <v>2.4623810000000002</v>
      </c>
      <c r="E31235" s="429">
        <v>2.5245000000000002</v>
      </c>
      <c r="F31235" s="429">
        <v>-6.4788510000000095</v>
      </c>
    </row>
    <row r="31236" spans="1:6" x14ac:dyDescent="0.3">
      <c r="A31236" s="336" t="s">
        <v>1416</v>
      </c>
      <c r="B31236" s="2" t="s">
        <v>295</v>
      </c>
      <c r="C31236" s="429">
        <v>4.4354199999999997</v>
      </c>
      <c r="D31236" s="429">
        <v>3.11016</v>
      </c>
      <c r="E31236" s="429">
        <v>1.3252599999999997</v>
      </c>
      <c r="F31236" s="429">
        <v>-14.931257000000002</v>
      </c>
    </row>
    <row r="31237" spans="1:6" x14ac:dyDescent="0.3">
      <c r="A31237" s="336" t="s">
        <v>1417</v>
      </c>
      <c r="B31237" s="2" t="s">
        <v>294</v>
      </c>
      <c r="C31237" s="429">
        <v>3.4172440000000002</v>
      </c>
      <c r="D31237" s="429">
        <v>2.3650739999999999</v>
      </c>
      <c r="E31237" s="429">
        <v>1.0521700000000003</v>
      </c>
      <c r="F31237" s="429">
        <v>-4.564986999999995</v>
      </c>
    </row>
    <row r="31238" spans="1:6" x14ac:dyDescent="0.3">
      <c r="A31238" s="336" t="s">
        <v>1418</v>
      </c>
      <c r="B31238" s="2" t="s">
        <v>294</v>
      </c>
      <c r="C31238" s="429">
        <v>3.1563669999999999</v>
      </c>
      <c r="D31238" s="429">
        <v>1.785215</v>
      </c>
      <c r="E31238" s="429">
        <v>1.3711519999999999</v>
      </c>
      <c r="F31238" s="429">
        <v>-0.98328100000000518</v>
      </c>
    </row>
    <row r="31239" spans="1:6" x14ac:dyDescent="0.3">
      <c r="A31239" s="336" t="s">
        <v>1419</v>
      </c>
      <c r="B31239" s="2" t="s">
        <v>294</v>
      </c>
      <c r="C31239" s="429">
        <v>4.3605039999999997</v>
      </c>
      <c r="D31239" s="429">
        <v>2.3748659999999999</v>
      </c>
      <c r="E31239" s="429">
        <v>1.9856379999999998</v>
      </c>
      <c r="F31239" s="429">
        <v>3.738071999999999</v>
      </c>
    </row>
    <row r="31240" spans="1:6" x14ac:dyDescent="0.3">
      <c r="A31240" s="336" t="s">
        <v>1420</v>
      </c>
      <c r="B31240" s="2" t="s">
        <v>294</v>
      </c>
      <c r="C31240" s="429">
        <v>4.3867919999999998</v>
      </c>
      <c r="D31240" s="429">
        <v>2.0639289999999999</v>
      </c>
      <c r="E31240" s="429">
        <v>2.3228629999999999</v>
      </c>
      <c r="F31240" s="429">
        <v>6.0442949999999982</v>
      </c>
    </row>
    <row r="31241" spans="1:6" x14ac:dyDescent="0.3">
      <c r="A31241" s="336" t="s">
        <v>1421</v>
      </c>
      <c r="B31241" s="2" t="s">
        <v>294</v>
      </c>
      <c r="C31241" s="429">
        <v>4.4376139999999999</v>
      </c>
      <c r="D31241" s="429">
        <v>2.014875</v>
      </c>
      <c r="E31241" s="429">
        <v>2.422739</v>
      </c>
      <c r="F31241" s="429">
        <v>8.1900840000000024</v>
      </c>
    </row>
    <row r="31242" spans="1:6" x14ac:dyDescent="0.3">
      <c r="A31242" s="336" t="s">
        <v>1422</v>
      </c>
      <c r="B31242" s="2" t="s">
        <v>293</v>
      </c>
      <c r="C31242" s="429">
        <v>4.8626069999999997</v>
      </c>
      <c r="D31242" s="429">
        <v>3.1632910000000001</v>
      </c>
      <c r="E31242" s="429">
        <v>1.6993159999999996</v>
      </c>
      <c r="F31242" s="429">
        <v>-6.8672550000000001</v>
      </c>
    </row>
    <row r="31243" spans="1:6" x14ac:dyDescent="0.3">
      <c r="A31243" s="336" t="s">
        <v>1423</v>
      </c>
      <c r="B31243" s="2" t="s">
        <v>293</v>
      </c>
      <c r="C31243" s="429">
        <v>4.7799630000000004</v>
      </c>
      <c r="D31243" s="429">
        <v>3.263163</v>
      </c>
      <c r="E31243" s="429">
        <v>1.5168000000000004</v>
      </c>
      <c r="F31243" s="429">
        <v>-7.9163560000000039</v>
      </c>
    </row>
    <row r="31244" spans="1:6" x14ac:dyDescent="0.3">
      <c r="A31244" s="336" t="s">
        <v>1424</v>
      </c>
      <c r="B31244" s="2" t="s">
        <v>293</v>
      </c>
      <c r="C31244" s="429">
        <v>4.8127599999999999</v>
      </c>
      <c r="D31244" s="429">
        <v>3.1873800000000001</v>
      </c>
      <c r="E31244" s="429">
        <v>1.6253799999999998</v>
      </c>
      <c r="F31244" s="429">
        <v>-7.5617480000000015</v>
      </c>
    </row>
    <row r="31245" spans="1:6" x14ac:dyDescent="0.3">
      <c r="A31245" s="336" t="s">
        <v>1425</v>
      </c>
      <c r="B31245" s="2" t="s">
        <v>295</v>
      </c>
      <c r="C31245" s="429">
        <v>4.9868810000000003</v>
      </c>
      <c r="D31245" s="429">
        <v>2.934237</v>
      </c>
      <c r="E31245" s="429">
        <v>2.0526440000000004</v>
      </c>
      <c r="F31245" s="429">
        <v>-11.550870000000003</v>
      </c>
    </row>
    <row r="31246" spans="1:6" x14ac:dyDescent="0.3">
      <c r="A31246" s="336" t="s">
        <v>1426</v>
      </c>
      <c r="B31246" s="2" t="s">
        <v>295</v>
      </c>
      <c r="C31246" s="429">
        <v>5.0302809999999996</v>
      </c>
      <c r="D31246" s="429">
        <v>2.8889130000000001</v>
      </c>
      <c r="E31246" s="429">
        <v>2.1413679999999995</v>
      </c>
      <c r="F31246" s="429">
        <v>-11.518507999999997</v>
      </c>
    </row>
    <row r="31247" spans="1:6" x14ac:dyDescent="0.3">
      <c r="A31247" s="336" t="s">
        <v>1427</v>
      </c>
      <c r="B31247" s="2" t="s">
        <v>295</v>
      </c>
      <c r="C31247" s="429">
        <v>5.1139849999999996</v>
      </c>
      <c r="D31247" s="429">
        <v>2.839261</v>
      </c>
      <c r="E31247" s="429">
        <v>2.2747239999999995</v>
      </c>
      <c r="F31247" s="429">
        <v>-11.134860999999997</v>
      </c>
    </row>
    <row r="31248" spans="1:6" x14ac:dyDescent="0.3">
      <c r="A31248" s="336" t="s">
        <v>1428</v>
      </c>
      <c r="B31248" s="2" t="s">
        <v>295</v>
      </c>
      <c r="C31248" s="429">
        <v>5.1689910000000001</v>
      </c>
      <c r="D31248" s="429">
        <v>3.0342500000000001</v>
      </c>
      <c r="E31248" s="429">
        <v>2.134741</v>
      </c>
      <c r="F31248" s="429">
        <v>-12.620783000000003</v>
      </c>
    </row>
    <row r="31249" spans="1:6" x14ac:dyDescent="0.3">
      <c r="A31249" s="336" t="s">
        <v>1429</v>
      </c>
      <c r="B31249" s="2" t="s">
        <v>295</v>
      </c>
      <c r="C31249" s="429">
        <v>5.2311730000000001</v>
      </c>
      <c r="D31249" s="429">
        <v>3.1575929999999999</v>
      </c>
      <c r="E31249" s="429">
        <v>2.0735800000000002</v>
      </c>
      <c r="F31249" s="429">
        <v>-5.6144040000000004</v>
      </c>
    </row>
    <row r="31250" spans="1:6" x14ac:dyDescent="0.3">
      <c r="A31250" s="336" t="s">
        <v>1430</v>
      </c>
      <c r="B31250" s="2" t="s">
        <v>295</v>
      </c>
      <c r="C31250" s="429">
        <v>4.7438570000000002</v>
      </c>
      <c r="D31250" s="429">
        <v>3.3152970000000002</v>
      </c>
      <c r="E31250" s="429">
        <v>1.4285600000000001</v>
      </c>
      <c r="F31250" s="429">
        <v>-7.2394619999999996</v>
      </c>
    </row>
    <row r="31251" spans="1:6" x14ac:dyDescent="0.3">
      <c r="A31251" s="336" t="s">
        <v>1431</v>
      </c>
      <c r="B31251" s="2" t="s">
        <v>295</v>
      </c>
      <c r="C31251" s="429">
        <v>5.5172749999999997</v>
      </c>
      <c r="D31251" s="429">
        <v>2.4980850000000001</v>
      </c>
      <c r="E31251" s="429">
        <v>3.0191899999999996</v>
      </c>
      <c r="F31251" s="429">
        <v>-0.70206999999999553</v>
      </c>
    </row>
    <row r="31252" spans="1:6" x14ac:dyDescent="0.3">
      <c r="A31252" s="336" t="s">
        <v>1432</v>
      </c>
      <c r="B31252" s="2" t="s">
        <v>295</v>
      </c>
      <c r="C31252" s="429">
        <v>5.4969359999999998</v>
      </c>
      <c r="D31252" s="429">
        <v>2.477449</v>
      </c>
      <c r="E31252" s="429">
        <v>3.0194869999999998</v>
      </c>
      <c r="F31252" s="429">
        <v>-0.60249900000000167</v>
      </c>
    </row>
    <row r="31253" spans="1:6" x14ac:dyDescent="0.3">
      <c r="A31253" s="336" t="s">
        <v>1433</v>
      </c>
      <c r="B31253" s="2" t="s">
        <v>295</v>
      </c>
      <c r="C31253" s="429">
        <v>5.4951309999999998</v>
      </c>
      <c r="D31253" s="429">
        <v>2.5318510000000001</v>
      </c>
      <c r="E31253" s="429">
        <v>2.9632799999999997</v>
      </c>
      <c r="F31253" s="429">
        <v>-0.74935899999999833</v>
      </c>
    </row>
    <row r="31254" spans="1:6" x14ac:dyDescent="0.3">
      <c r="A31254" s="336" t="s">
        <v>1434</v>
      </c>
      <c r="B31254" s="2" t="s">
        <v>295</v>
      </c>
      <c r="C31254" s="429">
        <v>5.4834899999999998</v>
      </c>
      <c r="D31254" s="429">
        <v>2.4996830000000001</v>
      </c>
      <c r="E31254" s="429">
        <v>2.9838069999999997</v>
      </c>
      <c r="F31254" s="429">
        <v>-0.62329299999999677</v>
      </c>
    </row>
    <row r="31255" spans="1:6" x14ac:dyDescent="0.3">
      <c r="A31255" s="336" t="s">
        <v>1435</v>
      </c>
      <c r="B31255" s="2" t="s">
        <v>295</v>
      </c>
      <c r="C31255" s="429">
        <v>5.3560270000000001</v>
      </c>
      <c r="D31255" s="429">
        <v>2.4590320000000001</v>
      </c>
      <c r="E31255" s="429">
        <v>2.896995</v>
      </c>
      <c r="F31255" s="429">
        <v>-2.0566220000000044</v>
      </c>
    </row>
    <row r="31256" spans="1:6" x14ac:dyDescent="0.3">
      <c r="A31256" s="336" t="s">
        <v>1436</v>
      </c>
      <c r="B31256" s="2" t="s">
        <v>295</v>
      </c>
      <c r="C31256" s="429">
        <v>5.5337769999999997</v>
      </c>
      <c r="D31256" s="429">
        <v>2.5299269999999998</v>
      </c>
      <c r="E31256" s="429">
        <v>3.0038499999999999</v>
      </c>
      <c r="F31256" s="429">
        <v>-1.3047560000000011</v>
      </c>
    </row>
    <row r="31257" spans="1:6" x14ac:dyDescent="0.3">
      <c r="A31257" s="336" t="s">
        <v>1437</v>
      </c>
      <c r="B31257" s="2" t="s">
        <v>295</v>
      </c>
      <c r="C31257" s="429">
        <v>5.49796</v>
      </c>
      <c r="D31257" s="429">
        <v>2.582735</v>
      </c>
      <c r="E31257" s="429">
        <v>2.915225</v>
      </c>
      <c r="F31257" s="429">
        <v>-1.1405429999999974</v>
      </c>
    </row>
    <row r="31258" spans="1:6" x14ac:dyDescent="0.3">
      <c r="A31258" s="336" t="s">
        <v>1438</v>
      </c>
      <c r="B31258" s="2" t="s">
        <v>295</v>
      </c>
      <c r="C31258" s="429">
        <v>5.4523910000000004</v>
      </c>
      <c r="D31258" s="429">
        <v>2.6324209999999999</v>
      </c>
      <c r="E31258" s="429">
        <v>2.8199700000000005</v>
      </c>
      <c r="F31258" s="429">
        <v>-2.1145459999999936</v>
      </c>
    </row>
    <row r="31259" spans="1:6" x14ac:dyDescent="0.3">
      <c r="A31259" s="336" t="s">
        <v>1439</v>
      </c>
      <c r="B31259" s="2" t="s">
        <v>295</v>
      </c>
      <c r="C31259" s="429">
        <v>5.4608080000000001</v>
      </c>
      <c r="D31259" s="429">
        <v>2.5663170000000002</v>
      </c>
      <c r="E31259" s="429">
        <v>2.8944909999999999</v>
      </c>
      <c r="F31259" s="429">
        <v>-1.0993969999999962</v>
      </c>
    </row>
    <row r="31260" spans="1:6" x14ac:dyDescent="0.3">
      <c r="A31260" s="336" t="s">
        <v>1440</v>
      </c>
      <c r="B31260" s="2" t="s">
        <v>295</v>
      </c>
      <c r="C31260" s="429">
        <v>4.8008230000000003</v>
      </c>
      <c r="D31260" s="429">
        <v>3.3962590000000001</v>
      </c>
      <c r="E31260" s="429">
        <v>1.4045640000000001</v>
      </c>
      <c r="F31260" s="429">
        <v>-6.1591520000000024</v>
      </c>
    </row>
    <row r="31261" spans="1:6" x14ac:dyDescent="0.3">
      <c r="A31261" s="336" t="s">
        <v>1441</v>
      </c>
      <c r="B31261" s="2" t="s">
        <v>295</v>
      </c>
      <c r="C31261" s="429">
        <v>4.8210100000000002</v>
      </c>
      <c r="D31261" s="429">
        <v>3.4151379999999998</v>
      </c>
      <c r="E31261" s="429">
        <v>1.4058720000000005</v>
      </c>
      <c r="F31261" s="429">
        <v>-6.6560899999999954</v>
      </c>
    </row>
    <row r="31262" spans="1:6" x14ac:dyDescent="0.3">
      <c r="A31262" s="336" t="s">
        <v>1442</v>
      </c>
      <c r="B31262" s="2" t="s">
        <v>295</v>
      </c>
      <c r="C31262" s="429">
        <v>4.8252949999999997</v>
      </c>
      <c r="D31262" s="429">
        <v>3.401802</v>
      </c>
      <c r="E31262" s="429">
        <v>1.4234929999999997</v>
      </c>
      <c r="F31262" s="429">
        <v>-6.3851290000000027</v>
      </c>
    </row>
    <row r="31263" spans="1:6" x14ac:dyDescent="0.3">
      <c r="A31263" s="336" t="s">
        <v>1443</v>
      </c>
      <c r="B31263" s="2" t="s">
        <v>295</v>
      </c>
      <c r="C31263" s="429">
        <v>4.9562229999999996</v>
      </c>
      <c r="D31263" s="429">
        <v>2.2347939999999999</v>
      </c>
      <c r="E31263" s="429">
        <v>2.7214289999999997</v>
      </c>
      <c r="F31263" s="429">
        <v>-5.1747499999999995</v>
      </c>
    </row>
    <row r="31264" spans="1:6" x14ac:dyDescent="0.3">
      <c r="A31264" s="336" t="s">
        <v>1444</v>
      </c>
      <c r="B31264" s="2" t="s">
        <v>295</v>
      </c>
      <c r="C31264" s="429">
        <v>5.2074860000000003</v>
      </c>
      <c r="D31264" s="429">
        <v>2.4327480000000001</v>
      </c>
      <c r="E31264" s="429">
        <v>2.7747380000000001</v>
      </c>
      <c r="F31264" s="429">
        <v>-3.4368340000000046</v>
      </c>
    </row>
    <row r="31265" spans="1:6" x14ac:dyDescent="0.3">
      <c r="A31265" s="336" t="s">
        <v>1445</v>
      </c>
      <c r="B31265" s="2" t="s">
        <v>293</v>
      </c>
      <c r="C31265" s="429">
        <v>4.4063889999999999</v>
      </c>
      <c r="D31265" s="429">
        <v>3.208752</v>
      </c>
      <c r="E31265" s="429">
        <v>1.1976369999999998</v>
      </c>
      <c r="F31265" s="429">
        <v>-6.618817</v>
      </c>
    </row>
    <row r="31266" spans="1:6" x14ac:dyDescent="0.3">
      <c r="A31266" s="336" t="s">
        <v>1446</v>
      </c>
      <c r="B31266" s="2" t="s">
        <v>295</v>
      </c>
      <c r="C31266" s="429">
        <v>4.733212</v>
      </c>
      <c r="D31266" s="429">
        <v>2.6044499999999999</v>
      </c>
      <c r="E31266" s="429">
        <v>2.128762</v>
      </c>
      <c r="F31266" s="429">
        <v>-9.9363869999999928</v>
      </c>
    </row>
    <row r="31267" spans="1:6" x14ac:dyDescent="0.3">
      <c r="A31267" s="336" t="s">
        <v>1447</v>
      </c>
      <c r="B31267" s="2" t="s">
        <v>295</v>
      </c>
      <c r="C31267" s="429">
        <v>4.7488609999999998</v>
      </c>
      <c r="D31267" s="429">
        <v>2.5658089999999998</v>
      </c>
      <c r="E31267" s="429">
        <v>2.183052</v>
      </c>
      <c r="F31267" s="429">
        <v>-9.4713629999999966</v>
      </c>
    </row>
    <row r="31268" spans="1:6" x14ac:dyDescent="0.3">
      <c r="A31268" s="336" t="s">
        <v>1448</v>
      </c>
      <c r="B31268" s="2" t="s">
        <v>295</v>
      </c>
      <c r="C31268" s="429">
        <v>4.7548000000000004</v>
      </c>
      <c r="D31268" s="429">
        <v>2.5848710000000001</v>
      </c>
      <c r="E31268" s="429">
        <v>2.1699290000000002</v>
      </c>
      <c r="F31268" s="429">
        <v>-8.862003000000005</v>
      </c>
    </row>
    <row r="31269" spans="1:6" x14ac:dyDescent="0.3">
      <c r="A31269" s="336" t="s">
        <v>1449</v>
      </c>
      <c r="B31269" s="2" t="s">
        <v>295</v>
      </c>
      <c r="C31269" s="429">
        <v>4.7448920000000001</v>
      </c>
      <c r="D31269" s="429">
        <v>3.0044200000000001</v>
      </c>
      <c r="E31269" s="429">
        <v>1.740472</v>
      </c>
      <c r="F31269" s="429">
        <v>-7.2688000000006525E-2</v>
      </c>
    </row>
    <row r="31270" spans="1:6" x14ac:dyDescent="0.3">
      <c r="A31270" s="336" t="s">
        <v>1450</v>
      </c>
      <c r="B31270" s="2" t="s">
        <v>295</v>
      </c>
      <c r="C31270" s="429">
        <v>4.7321429999999998</v>
      </c>
      <c r="D31270" s="429">
        <v>3.150684</v>
      </c>
      <c r="E31270" s="429">
        <v>1.5814589999999997</v>
      </c>
      <c r="F31270" s="429">
        <v>-0.94408399999999659</v>
      </c>
    </row>
    <row r="31271" spans="1:6" x14ac:dyDescent="0.3">
      <c r="A31271" s="336" t="s">
        <v>1451</v>
      </c>
      <c r="B31271" s="2" t="s">
        <v>295</v>
      </c>
      <c r="C31271" s="429">
        <v>4.7852430000000004</v>
      </c>
      <c r="D31271" s="429">
        <v>2.931689</v>
      </c>
      <c r="E31271" s="429">
        <v>1.8535540000000004</v>
      </c>
      <c r="F31271" s="429">
        <v>0.65390199999999865</v>
      </c>
    </row>
    <row r="31272" spans="1:6" x14ac:dyDescent="0.3">
      <c r="A31272" s="336" t="s">
        <v>1452</v>
      </c>
      <c r="B31272" s="2" t="s">
        <v>295</v>
      </c>
      <c r="C31272" s="429">
        <v>4.7903830000000003</v>
      </c>
      <c r="D31272" s="429">
        <v>2.925913</v>
      </c>
      <c r="E31272" s="429">
        <v>1.8644700000000003</v>
      </c>
      <c r="F31272" s="429">
        <v>0.62906800000000018</v>
      </c>
    </row>
    <row r="31273" spans="1:6" x14ac:dyDescent="0.3">
      <c r="A31273" s="336" t="s">
        <v>1453</v>
      </c>
      <c r="B31273" s="2" t="s">
        <v>295</v>
      </c>
      <c r="C31273" s="429">
        <v>4.7602089999999997</v>
      </c>
      <c r="D31273" s="429">
        <v>3.0766710000000002</v>
      </c>
      <c r="E31273" s="429">
        <v>1.6835379999999995</v>
      </c>
      <c r="F31273" s="429">
        <v>-0.39855200000000934</v>
      </c>
    </row>
    <row r="31274" spans="1:6" x14ac:dyDescent="0.3">
      <c r="A31274" s="336" t="s">
        <v>1454</v>
      </c>
      <c r="B31274" s="2" t="s">
        <v>295</v>
      </c>
      <c r="C31274" s="429">
        <v>4.805987</v>
      </c>
      <c r="D31274" s="429">
        <v>2.9160620000000002</v>
      </c>
      <c r="E31274" s="429">
        <v>1.8899249999999999</v>
      </c>
      <c r="F31274" s="429">
        <v>0.56860899999999859</v>
      </c>
    </row>
    <row r="31275" spans="1:6" x14ac:dyDescent="0.3">
      <c r="A31275" s="336" t="s">
        <v>1455</v>
      </c>
      <c r="B31275" s="2" t="s">
        <v>295</v>
      </c>
      <c r="C31275" s="429">
        <v>4.8145930000000003</v>
      </c>
      <c r="D31275" s="429">
        <v>2.9554649999999998</v>
      </c>
      <c r="E31275" s="429">
        <v>1.8591280000000006</v>
      </c>
      <c r="F31275" s="429">
        <v>0.49516099999999241</v>
      </c>
    </row>
    <row r="31276" spans="1:6" x14ac:dyDescent="0.3">
      <c r="A31276" s="336" t="s">
        <v>1456</v>
      </c>
      <c r="B31276" s="2" t="s">
        <v>295</v>
      </c>
      <c r="C31276" s="429">
        <v>4.8527050000000003</v>
      </c>
      <c r="D31276" s="429">
        <v>3.0165510000000002</v>
      </c>
      <c r="E31276" s="429">
        <v>1.8361540000000001</v>
      </c>
      <c r="F31276" s="429">
        <v>-0.11155099999999507</v>
      </c>
    </row>
    <row r="31277" spans="1:6" x14ac:dyDescent="0.3">
      <c r="A31277" s="336" t="s">
        <v>1457</v>
      </c>
      <c r="B31277" s="2" t="s">
        <v>294</v>
      </c>
      <c r="C31277" s="429">
        <v>4.1530589999999998</v>
      </c>
      <c r="D31277" s="429">
        <v>2.3762270000000001</v>
      </c>
      <c r="E31277" s="429">
        <v>1.7768319999999997</v>
      </c>
      <c r="F31277" s="429">
        <v>1.8196559999999948</v>
      </c>
    </row>
    <row r="31278" spans="1:6" x14ac:dyDescent="0.3">
      <c r="A31278" s="336" t="s">
        <v>1458</v>
      </c>
      <c r="B31278" s="2" t="s">
        <v>294</v>
      </c>
      <c r="C31278" s="429">
        <v>3.9207939999999999</v>
      </c>
      <c r="D31278" s="429">
        <v>2.352328</v>
      </c>
      <c r="E31278" s="429">
        <v>1.5684659999999999</v>
      </c>
      <c r="F31278" s="429">
        <v>-0.50821900000000042</v>
      </c>
    </row>
    <row r="31279" spans="1:6" x14ac:dyDescent="0.3">
      <c r="A31279" s="336" t="s">
        <v>1459</v>
      </c>
      <c r="B31279" s="2" t="s">
        <v>294</v>
      </c>
      <c r="C31279" s="429">
        <v>4.500877</v>
      </c>
      <c r="D31279" s="429">
        <v>2.37134</v>
      </c>
      <c r="E31279" s="429">
        <v>2.129537</v>
      </c>
      <c r="F31279" s="429">
        <v>5.5379940000000047</v>
      </c>
    </row>
    <row r="31280" spans="1:6" x14ac:dyDescent="0.3">
      <c r="A31280" s="336" t="s">
        <v>1460</v>
      </c>
      <c r="B31280" s="2" t="s">
        <v>294</v>
      </c>
      <c r="C31280" s="429">
        <v>4.4379949999999999</v>
      </c>
      <c r="D31280" s="429">
        <v>1.880252</v>
      </c>
      <c r="E31280" s="429">
        <v>2.5577429999999999</v>
      </c>
      <c r="F31280" s="429">
        <v>7.4537700000000022</v>
      </c>
    </row>
    <row r="31281" spans="1:6" x14ac:dyDescent="0.3">
      <c r="A31281" s="336" t="s">
        <v>1461</v>
      </c>
      <c r="B31281" s="2" t="s">
        <v>295</v>
      </c>
      <c r="C31281" s="429">
        <v>5.667135</v>
      </c>
      <c r="D31281" s="429">
        <v>2.8475869999999999</v>
      </c>
      <c r="E31281" s="429">
        <v>2.8195480000000002</v>
      </c>
      <c r="F31281" s="429">
        <v>12.103706000000006</v>
      </c>
    </row>
    <row r="31282" spans="1:6" x14ac:dyDescent="0.3">
      <c r="A31282" s="336" t="s">
        <v>1462</v>
      </c>
      <c r="B31282" s="2" t="s">
        <v>293</v>
      </c>
      <c r="C31282" s="429">
        <v>3.9590939999999999</v>
      </c>
      <c r="D31282" s="429">
        <v>2.1482399999999999</v>
      </c>
      <c r="E31282" s="429">
        <v>1.810854</v>
      </c>
      <c r="F31282" s="429">
        <v>3.2271269999999994</v>
      </c>
    </row>
    <row r="31283" spans="1:6" x14ac:dyDescent="0.3">
      <c r="A31283" s="336" t="s">
        <v>1463</v>
      </c>
      <c r="B31283" s="2" t="s">
        <v>295</v>
      </c>
      <c r="C31283" s="429">
        <v>5.2255649999999996</v>
      </c>
      <c r="D31283" s="429">
        <v>2.526405</v>
      </c>
      <c r="E31283" s="429">
        <v>2.6991599999999996</v>
      </c>
      <c r="F31283" s="429">
        <v>9.1373579999999954</v>
      </c>
    </row>
    <row r="31284" spans="1:6" x14ac:dyDescent="0.3">
      <c r="A31284" s="336" t="s">
        <v>1464</v>
      </c>
      <c r="B31284" s="2" t="s">
        <v>295</v>
      </c>
      <c r="C31284" s="429">
        <v>5.399438</v>
      </c>
      <c r="D31284" s="429">
        <v>2.6287120000000002</v>
      </c>
      <c r="E31284" s="429">
        <v>2.7707259999999998</v>
      </c>
      <c r="F31284" s="429">
        <v>9.1185140000000047</v>
      </c>
    </row>
    <row r="31285" spans="1:6" x14ac:dyDescent="0.3">
      <c r="A31285" s="336" t="s">
        <v>1465</v>
      </c>
      <c r="B31285" s="2" t="s">
        <v>295</v>
      </c>
      <c r="C31285" s="429">
        <v>5.7089309999999998</v>
      </c>
      <c r="D31285" s="429">
        <v>2.5833349999999999</v>
      </c>
      <c r="E31285" s="429">
        <v>3.1255959999999998</v>
      </c>
      <c r="F31285" s="429">
        <v>13.728273999999999</v>
      </c>
    </row>
    <row r="31286" spans="1:6" x14ac:dyDescent="0.3">
      <c r="A31286" s="336" t="s">
        <v>1466</v>
      </c>
      <c r="B31286" s="2" t="s">
        <v>295</v>
      </c>
      <c r="C31286" s="429">
        <v>5.5838650000000003</v>
      </c>
      <c r="D31286" s="429">
        <v>2.4988250000000001</v>
      </c>
      <c r="E31286" s="429">
        <v>3.0850400000000002</v>
      </c>
      <c r="F31286" s="429">
        <v>13.309822999999998</v>
      </c>
    </row>
    <row r="31287" spans="1:6" x14ac:dyDescent="0.3">
      <c r="A31287" s="336" t="s">
        <v>1467</v>
      </c>
      <c r="B31287" s="2" t="s">
        <v>295</v>
      </c>
      <c r="C31287" s="429">
        <v>5.3553769999999998</v>
      </c>
      <c r="D31287" s="429">
        <v>2.5159120000000001</v>
      </c>
      <c r="E31287" s="429">
        <v>2.8394649999999997</v>
      </c>
      <c r="F31287" s="429">
        <v>12.309778999999995</v>
      </c>
    </row>
    <row r="31288" spans="1:6" x14ac:dyDescent="0.3">
      <c r="A31288" s="336" t="s">
        <v>1468</v>
      </c>
      <c r="B31288" s="2" t="s">
        <v>295</v>
      </c>
      <c r="C31288" s="429">
        <v>5.62331</v>
      </c>
      <c r="D31288" s="429">
        <v>2.5115989999999999</v>
      </c>
      <c r="E31288" s="429">
        <v>3.1117110000000001</v>
      </c>
      <c r="F31288" s="429">
        <v>14.164068000000004</v>
      </c>
    </row>
    <row r="31289" spans="1:6" x14ac:dyDescent="0.3">
      <c r="A31289" s="336" t="s">
        <v>1469</v>
      </c>
      <c r="B31289" s="2" t="s">
        <v>294</v>
      </c>
      <c r="C31289" s="429">
        <v>4.2878790000000002</v>
      </c>
      <c r="D31289" s="429">
        <v>1.628552</v>
      </c>
      <c r="E31289" s="429">
        <v>2.6593270000000002</v>
      </c>
      <c r="F31289" s="429">
        <v>10.286343000000006</v>
      </c>
    </row>
    <row r="31290" spans="1:6" x14ac:dyDescent="0.3">
      <c r="A31290" s="336" t="s">
        <v>1470</v>
      </c>
      <c r="B31290" s="2" t="s">
        <v>295</v>
      </c>
      <c r="C31290" s="429">
        <v>5.8342020000000003</v>
      </c>
      <c r="D31290" s="429">
        <v>2.2986879999999998</v>
      </c>
      <c r="E31290" s="429">
        <v>3.5355140000000005</v>
      </c>
      <c r="F31290" s="429">
        <v>15.465857000000003</v>
      </c>
    </row>
    <row r="31291" spans="1:6" x14ac:dyDescent="0.3">
      <c r="A31291" s="336" t="s">
        <v>1471</v>
      </c>
      <c r="B31291" s="2" t="s">
        <v>295</v>
      </c>
      <c r="C31291" s="429">
        <v>5.5700950000000002</v>
      </c>
      <c r="D31291" s="429">
        <v>2.3969200000000002</v>
      </c>
      <c r="E31291" s="429">
        <v>3.1731750000000001</v>
      </c>
      <c r="F31291" s="429">
        <v>12.940004000000002</v>
      </c>
    </row>
    <row r="31292" spans="1:6" x14ac:dyDescent="0.3">
      <c r="A31292" s="336" t="s">
        <v>1472</v>
      </c>
      <c r="B31292" s="2" t="s">
        <v>295</v>
      </c>
      <c r="C31292" s="429">
        <v>5.5472530000000004</v>
      </c>
      <c r="D31292" s="429">
        <v>2.4806970000000002</v>
      </c>
      <c r="E31292" s="429">
        <v>3.0665560000000003</v>
      </c>
      <c r="F31292" s="429">
        <v>12.537309999999998</v>
      </c>
    </row>
    <row r="31293" spans="1:6" x14ac:dyDescent="0.3">
      <c r="A31293" s="336" t="s">
        <v>1473</v>
      </c>
      <c r="B31293" s="2" t="s">
        <v>295</v>
      </c>
      <c r="C31293" s="429">
        <v>5.6517369999999998</v>
      </c>
      <c r="D31293" s="429">
        <v>2.6243210000000001</v>
      </c>
      <c r="E31293" s="429">
        <v>3.0274159999999997</v>
      </c>
      <c r="F31293" s="429">
        <v>13.314107</v>
      </c>
    </row>
    <row r="31294" spans="1:6" x14ac:dyDescent="0.3">
      <c r="A31294" s="336" t="s">
        <v>1474</v>
      </c>
      <c r="B31294" s="2" t="s">
        <v>295</v>
      </c>
      <c r="C31294" s="429">
        <v>5.6594369999999996</v>
      </c>
      <c r="D31294" s="429">
        <v>2.4685830000000002</v>
      </c>
      <c r="E31294" s="429">
        <v>3.1908539999999994</v>
      </c>
      <c r="F31294" s="429">
        <v>12.784229000000003</v>
      </c>
    </row>
    <row r="31295" spans="1:6" x14ac:dyDescent="0.3">
      <c r="A31295" s="336" t="s">
        <v>1475</v>
      </c>
      <c r="B31295" s="2" t="s">
        <v>295</v>
      </c>
      <c r="C31295" s="429">
        <v>5.6006289999999996</v>
      </c>
      <c r="D31295" s="429">
        <v>2.450628</v>
      </c>
      <c r="E31295" s="429">
        <v>3.1500009999999996</v>
      </c>
      <c r="F31295" s="429">
        <v>12.578935000000001</v>
      </c>
    </row>
    <row r="31296" spans="1:6" x14ac:dyDescent="0.3">
      <c r="A31296" s="336" t="s">
        <v>1476</v>
      </c>
      <c r="B31296" s="2" t="s">
        <v>295</v>
      </c>
      <c r="C31296" s="429">
        <v>5.6837270000000002</v>
      </c>
      <c r="D31296" s="429">
        <v>2.3836040000000001</v>
      </c>
      <c r="E31296" s="429">
        <v>3.3001230000000001</v>
      </c>
      <c r="F31296" s="429">
        <v>13.448645000000003</v>
      </c>
    </row>
    <row r="31297" spans="1:6" x14ac:dyDescent="0.3">
      <c r="A31297" s="336" t="s">
        <v>1477</v>
      </c>
      <c r="B31297" s="2" t="s">
        <v>295</v>
      </c>
      <c r="C31297" s="429">
        <v>5.7050919999999996</v>
      </c>
      <c r="D31297" s="429">
        <v>2.4474640000000001</v>
      </c>
      <c r="E31297" s="429">
        <v>3.2576279999999995</v>
      </c>
      <c r="F31297" s="429">
        <v>13.423521000000001</v>
      </c>
    </row>
    <row r="31298" spans="1:6" x14ac:dyDescent="0.3">
      <c r="A31298" s="336" t="s">
        <v>1478</v>
      </c>
      <c r="B31298" s="2" t="s">
        <v>295</v>
      </c>
      <c r="C31298" s="429">
        <v>5.6912820000000002</v>
      </c>
      <c r="D31298" s="429">
        <v>2.4394520000000002</v>
      </c>
      <c r="E31298" s="429">
        <v>3.25183</v>
      </c>
      <c r="F31298" s="429">
        <v>13.315529999999999</v>
      </c>
    </row>
    <row r="31299" spans="1:6" x14ac:dyDescent="0.3">
      <c r="A31299" s="336" t="s">
        <v>1479</v>
      </c>
      <c r="B31299" s="2" t="s">
        <v>295</v>
      </c>
      <c r="C31299" s="429">
        <v>5.7052350000000001</v>
      </c>
      <c r="D31299" s="429">
        <v>2.396436</v>
      </c>
      <c r="E31299" s="429">
        <v>3.308799</v>
      </c>
      <c r="F31299" s="429">
        <v>13.576650000000008</v>
      </c>
    </row>
    <row r="31300" spans="1:6" x14ac:dyDescent="0.3">
      <c r="A31300" s="336" t="s">
        <v>1480</v>
      </c>
      <c r="B31300" s="2" t="s">
        <v>295</v>
      </c>
      <c r="C31300" s="429">
        <v>5.7099900000000003</v>
      </c>
      <c r="D31300" s="429">
        <v>2.4164020000000002</v>
      </c>
      <c r="E31300" s="429">
        <v>3.2935880000000002</v>
      </c>
      <c r="F31300" s="429">
        <v>13.549004</v>
      </c>
    </row>
    <row r="31301" spans="1:6" x14ac:dyDescent="0.3">
      <c r="A31301" s="336" t="s">
        <v>1481</v>
      </c>
      <c r="B31301" s="2" t="s">
        <v>295</v>
      </c>
      <c r="C31301" s="429">
        <v>5.6928549999999998</v>
      </c>
      <c r="D31301" s="429">
        <v>2.4691719999999999</v>
      </c>
      <c r="E31301" s="429">
        <v>3.2236829999999999</v>
      </c>
      <c r="F31301" s="429">
        <v>13.296721999999999</v>
      </c>
    </row>
    <row r="31302" spans="1:6" x14ac:dyDescent="0.3">
      <c r="A31302" s="336" t="s">
        <v>1482</v>
      </c>
      <c r="B31302" s="2" t="s">
        <v>295</v>
      </c>
      <c r="C31302" s="429">
        <v>5.6745039999999998</v>
      </c>
      <c r="D31302" s="429">
        <v>2.4986350000000002</v>
      </c>
      <c r="E31302" s="429">
        <v>3.1758689999999996</v>
      </c>
      <c r="F31302" s="429">
        <v>13.090741999999995</v>
      </c>
    </row>
    <row r="31303" spans="1:6" x14ac:dyDescent="0.3">
      <c r="A31303" s="336" t="s">
        <v>1483</v>
      </c>
      <c r="B31303" s="2" t="s">
        <v>295</v>
      </c>
      <c r="C31303" s="429">
        <v>5.6806859999999997</v>
      </c>
      <c r="D31303" s="429">
        <v>2.4181469999999998</v>
      </c>
      <c r="E31303" s="429">
        <v>3.2625389999999999</v>
      </c>
      <c r="F31303" s="429">
        <v>13.370488999999996</v>
      </c>
    </row>
    <row r="31304" spans="1:6" x14ac:dyDescent="0.3">
      <c r="A31304" s="336" t="s">
        <v>1484</v>
      </c>
      <c r="B31304" s="2" t="s">
        <v>295</v>
      </c>
      <c r="C31304" s="429">
        <v>5.6947720000000004</v>
      </c>
      <c r="D31304" s="429">
        <v>2.4969790000000001</v>
      </c>
      <c r="E31304" s="429">
        <v>3.1977930000000003</v>
      </c>
      <c r="F31304" s="429">
        <v>13.161808999999998</v>
      </c>
    </row>
    <row r="31305" spans="1:6" x14ac:dyDescent="0.3">
      <c r="A31305" s="336" t="s">
        <v>1485</v>
      </c>
      <c r="B31305" s="2" t="s">
        <v>295</v>
      </c>
      <c r="C31305" s="429">
        <v>5.6872939999999996</v>
      </c>
      <c r="D31305" s="429">
        <v>2.3810829999999998</v>
      </c>
      <c r="E31305" s="429">
        <v>3.3062109999999998</v>
      </c>
      <c r="F31305" s="429">
        <v>13.544559</v>
      </c>
    </row>
    <row r="31306" spans="1:6" x14ac:dyDescent="0.3">
      <c r="A31306" s="336" t="s">
        <v>1486</v>
      </c>
      <c r="B31306" s="2" t="s">
        <v>295</v>
      </c>
      <c r="C31306" s="429">
        <v>5.7095140000000004</v>
      </c>
      <c r="D31306" s="429">
        <v>2.4409480000000001</v>
      </c>
      <c r="E31306" s="429">
        <v>3.2685660000000003</v>
      </c>
      <c r="F31306" s="429">
        <v>13.455306000000004</v>
      </c>
    </row>
    <row r="31307" spans="1:6" x14ac:dyDescent="0.3">
      <c r="A31307" s="336" t="s">
        <v>1487</v>
      </c>
      <c r="B31307" s="2" t="s">
        <v>295</v>
      </c>
      <c r="C31307" s="429">
        <v>5.7039530000000003</v>
      </c>
      <c r="D31307" s="429">
        <v>2.472906</v>
      </c>
      <c r="E31307" s="429">
        <v>3.2310470000000002</v>
      </c>
      <c r="F31307" s="429">
        <v>13.303367000000001</v>
      </c>
    </row>
    <row r="31308" spans="1:6" x14ac:dyDescent="0.3">
      <c r="A31308" s="336" t="s">
        <v>1488</v>
      </c>
      <c r="B31308" s="2" t="s">
        <v>295</v>
      </c>
      <c r="C31308" s="429">
        <v>5.7018709999999997</v>
      </c>
      <c r="D31308" s="429">
        <v>2.593172</v>
      </c>
      <c r="E31308" s="429">
        <v>3.1086989999999997</v>
      </c>
      <c r="F31308" s="429">
        <v>13.051145999999996</v>
      </c>
    </row>
    <row r="31309" spans="1:6" x14ac:dyDescent="0.3">
      <c r="A31309" s="336" t="s">
        <v>1489</v>
      </c>
      <c r="B31309" s="2" t="s">
        <v>295</v>
      </c>
      <c r="C31309" s="429">
        <v>5.7105620000000004</v>
      </c>
      <c r="D31309" s="429">
        <v>2.4655819999999999</v>
      </c>
      <c r="E31309" s="429">
        <v>3.2449800000000004</v>
      </c>
      <c r="F31309" s="429">
        <v>13.381520999999999</v>
      </c>
    </row>
    <row r="31310" spans="1:6" x14ac:dyDescent="0.3">
      <c r="A31310" s="336" t="s">
        <v>1490</v>
      </c>
      <c r="B31310" s="2" t="s">
        <v>295</v>
      </c>
      <c r="C31310" s="429">
        <v>5.7094829999999996</v>
      </c>
      <c r="D31310" s="429">
        <v>2.4577279999999999</v>
      </c>
      <c r="E31310" s="429">
        <v>3.2517549999999997</v>
      </c>
      <c r="F31310" s="429">
        <v>13.407277999999998</v>
      </c>
    </row>
    <row r="31311" spans="1:6" x14ac:dyDescent="0.3">
      <c r="A31311" s="336" t="s">
        <v>1491</v>
      </c>
      <c r="B31311" s="2" t="s">
        <v>295</v>
      </c>
      <c r="C31311" s="429">
        <v>5.7064190000000004</v>
      </c>
      <c r="D31311" s="429">
        <v>2.469417</v>
      </c>
      <c r="E31311" s="429">
        <v>3.2370020000000004</v>
      </c>
      <c r="F31311" s="429">
        <v>13.356771000000002</v>
      </c>
    </row>
    <row r="31312" spans="1:6" x14ac:dyDescent="0.3">
      <c r="A31312" s="336" t="s">
        <v>1492</v>
      </c>
      <c r="B31312" s="2" t="s">
        <v>295</v>
      </c>
      <c r="C31312" s="429">
        <v>5.7114159999999998</v>
      </c>
      <c r="D31312" s="429">
        <v>2.491679</v>
      </c>
      <c r="E31312" s="429">
        <v>3.2197369999999998</v>
      </c>
      <c r="F31312" s="429">
        <v>13.287186999999996</v>
      </c>
    </row>
    <row r="31313" spans="1:6" x14ac:dyDescent="0.3">
      <c r="A31313" s="336" t="s">
        <v>1493</v>
      </c>
      <c r="B31313" s="2" t="s">
        <v>295</v>
      </c>
      <c r="C31313" s="429">
        <v>5.7076019999999996</v>
      </c>
      <c r="D31313" s="429">
        <v>2.5025119999999998</v>
      </c>
      <c r="E31313" s="429">
        <v>3.2050899999999998</v>
      </c>
      <c r="F31313" s="429">
        <v>13.252981000000002</v>
      </c>
    </row>
    <row r="31314" spans="1:6" x14ac:dyDescent="0.3">
      <c r="A31314" s="336" t="s">
        <v>1494</v>
      </c>
      <c r="B31314" s="2" t="s">
        <v>295</v>
      </c>
      <c r="C31314" s="429">
        <v>5.7113240000000003</v>
      </c>
      <c r="D31314" s="429">
        <v>2.5363980000000002</v>
      </c>
      <c r="E31314" s="429">
        <v>3.1749260000000001</v>
      </c>
      <c r="F31314" s="429">
        <v>13.132341999999998</v>
      </c>
    </row>
    <row r="31315" spans="1:6" x14ac:dyDescent="0.3">
      <c r="A31315" s="336" t="s">
        <v>1495</v>
      </c>
      <c r="B31315" s="2" t="s">
        <v>295</v>
      </c>
      <c r="C31315" s="429">
        <v>5.7080859999999998</v>
      </c>
      <c r="D31315" s="429">
        <v>2.560622</v>
      </c>
      <c r="E31315" s="429">
        <v>3.1474639999999998</v>
      </c>
      <c r="F31315" s="429">
        <v>13.084792000000007</v>
      </c>
    </row>
    <row r="31316" spans="1:6" x14ac:dyDescent="0.3">
      <c r="A31316" s="336" t="s">
        <v>1496</v>
      </c>
      <c r="B31316" s="2" t="s">
        <v>295</v>
      </c>
      <c r="C31316" s="429">
        <v>5.699014</v>
      </c>
      <c r="D31316" s="429">
        <v>2.6008629999999999</v>
      </c>
      <c r="E31316" s="429">
        <v>3.0981510000000001</v>
      </c>
      <c r="F31316" s="429">
        <v>13.081697999999999</v>
      </c>
    </row>
    <row r="31317" spans="1:6" x14ac:dyDescent="0.3">
      <c r="A31317" s="336" t="s">
        <v>1497</v>
      </c>
      <c r="B31317" s="2" t="s">
        <v>295</v>
      </c>
      <c r="C31317" s="429">
        <v>5.7015799999999999</v>
      </c>
      <c r="D31317" s="429">
        <v>2.4689670000000001</v>
      </c>
      <c r="E31317" s="429">
        <v>3.2326129999999997</v>
      </c>
      <c r="F31317" s="429">
        <v>13.341060000000006</v>
      </c>
    </row>
    <row r="31318" spans="1:6" x14ac:dyDescent="0.3">
      <c r="A31318" s="336" t="s">
        <v>1498</v>
      </c>
      <c r="B31318" s="2" t="s">
        <v>295</v>
      </c>
      <c r="C31318" s="429">
        <v>5.7019970000000004</v>
      </c>
      <c r="D31318" s="429">
        <v>2.4968720000000002</v>
      </c>
      <c r="E31318" s="429">
        <v>3.2051250000000002</v>
      </c>
      <c r="F31318" s="429">
        <v>13.260303999999994</v>
      </c>
    </row>
    <row r="31319" spans="1:6" x14ac:dyDescent="0.3">
      <c r="A31319" s="336" t="s">
        <v>1499</v>
      </c>
      <c r="B31319" s="2" t="s">
        <v>295</v>
      </c>
      <c r="C31319" s="429">
        <v>5.7028860000000003</v>
      </c>
      <c r="D31319" s="429">
        <v>2.52216</v>
      </c>
      <c r="E31319" s="429">
        <v>3.1807260000000004</v>
      </c>
      <c r="F31319" s="429">
        <v>13.192178999999999</v>
      </c>
    </row>
    <row r="31320" spans="1:6" x14ac:dyDescent="0.3">
      <c r="A31320" s="336" t="s">
        <v>1500</v>
      </c>
      <c r="B31320" s="2" t="s">
        <v>295</v>
      </c>
      <c r="C31320" s="429">
        <v>5.7005290000000004</v>
      </c>
      <c r="D31320" s="429">
        <v>2.5422920000000002</v>
      </c>
      <c r="E31320" s="429">
        <v>3.1582370000000002</v>
      </c>
      <c r="F31320" s="429">
        <v>13.142556000000003</v>
      </c>
    </row>
    <row r="31321" spans="1:6" x14ac:dyDescent="0.3">
      <c r="A31321" s="336" t="s">
        <v>1501</v>
      </c>
      <c r="B31321" s="2" t="s">
        <v>295</v>
      </c>
      <c r="C31321" s="429">
        <v>5.6992330000000004</v>
      </c>
      <c r="D31321" s="429">
        <v>2.5860400000000001</v>
      </c>
      <c r="E31321" s="429">
        <v>3.1131930000000003</v>
      </c>
      <c r="F31321" s="429">
        <v>13.093367000000004</v>
      </c>
    </row>
    <row r="31322" spans="1:6" x14ac:dyDescent="0.3">
      <c r="A31322" s="336" t="s">
        <v>1502</v>
      </c>
      <c r="B31322" s="2" t="s">
        <v>295</v>
      </c>
      <c r="C31322" s="429">
        <v>5.6953659999999999</v>
      </c>
      <c r="D31322" s="429">
        <v>2.580975</v>
      </c>
      <c r="E31322" s="429">
        <v>3.1143909999999999</v>
      </c>
      <c r="F31322" s="429">
        <v>13.116816</v>
      </c>
    </row>
    <row r="31323" spans="1:6" x14ac:dyDescent="0.3">
      <c r="A31323" s="336" t="s">
        <v>1503</v>
      </c>
      <c r="B31323" s="2" t="s">
        <v>295</v>
      </c>
      <c r="C31323" s="429">
        <v>5.6896560000000003</v>
      </c>
      <c r="D31323" s="429">
        <v>2.507873</v>
      </c>
      <c r="E31323" s="429">
        <v>3.1817830000000002</v>
      </c>
      <c r="F31323" s="429">
        <v>13.187967000000004</v>
      </c>
    </row>
    <row r="31324" spans="1:6" x14ac:dyDescent="0.3">
      <c r="A31324" s="336" t="s">
        <v>1504</v>
      </c>
      <c r="B31324" s="2" t="s">
        <v>295</v>
      </c>
      <c r="C31324" s="429">
        <v>5.6779250000000001</v>
      </c>
      <c r="D31324" s="429">
        <v>2.5438000000000001</v>
      </c>
      <c r="E31324" s="429">
        <v>3.134125</v>
      </c>
      <c r="F31324" s="429">
        <v>13.114809999999999</v>
      </c>
    </row>
    <row r="31325" spans="1:6" x14ac:dyDescent="0.3">
      <c r="A31325" s="336" t="s">
        <v>1505</v>
      </c>
      <c r="B31325" s="2" t="s">
        <v>295</v>
      </c>
      <c r="C31325" s="429">
        <v>5.6874200000000004</v>
      </c>
      <c r="D31325" s="429">
        <v>2.4174479999999998</v>
      </c>
      <c r="E31325" s="429">
        <v>3.2699720000000005</v>
      </c>
      <c r="F31325" s="429">
        <v>13.288121</v>
      </c>
    </row>
    <row r="31326" spans="1:6" x14ac:dyDescent="0.3">
      <c r="A31326" s="336" t="s">
        <v>1506</v>
      </c>
      <c r="B31326" s="2" t="s">
        <v>295</v>
      </c>
      <c r="C31326" s="429">
        <v>5.6746020000000001</v>
      </c>
      <c r="D31326" s="429">
        <v>2.474961</v>
      </c>
      <c r="E31326" s="429">
        <v>3.1996410000000002</v>
      </c>
      <c r="F31326" s="429">
        <v>13.083830000000003</v>
      </c>
    </row>
    <row r="31327" spans="1:6" x14ac:dyDescent="0.3">
      <c r="A31327" s="336" t="s">
        <v>1507</v>
      </c>
      <c r="B31327" s="2" t="s">
        <v>295</v>
      </c>
      <c r="C31327" s="429">
        <v>5.6888730000000001</v>
      </c>
      <c r="D31327" s="429">
        <v>2.5375549999999998</v>
      </c>
      <c r="E31327" s="429">
        <v>3.1513180000000003</v>
      </c>
      <c r="F31327" s="429">
        <v>13.144123999999998</v>
      </c>
    </row>
    <row r="31328" spans="1:6" x14ac:dyDescent="0.3">
      <c r="A31328" s="336" t="s">
        <v>1508</v>
      </c>
      <c r="B31328" s="2" t="s">
        <v>295</v>
      </c>
      <c r="C31328" s="429">
        <v>5.645607</v>
      </c>
      <c r="D31328" s="429">
        <v>2.3355199999999998</v>
      </c>
      <c r="E31328" s="429">
        <v>3.3100870000000002</v>
      </c>
      <c r="F31328" s="429">
        <v>13.465913999999998</v>
      </c>
    </row>
    <row r="31329" spans="1:6" x14ac:dyDescent="0.3">
      <c r="A31329" s="336" t="s">
        <v>1509</v>
      </c>
      <c r="B31329" s="2" t="s">
        <v>295</v>
      </c>
      <c r="C31329" s="429">
        <v>5.6893419999999999</v>
      </c>
      <c r="D31329" s="429">
        <v>2.6473070000000001</v>
      </c>
      <c r="E31329" s="429">
        <v>3.0420349999999998</v>
      </c>
      <c r="F31329" s="429">
        <v>13.083453999999993</v>
      </c>
    </row>
    <row r="31330" spans="1:6" x14ac:dyDescent="0.3">
      <c r="A31330" s="336" t="s">
        <v>1510</v>
      </c>
      <c r="B31330" s="2" t="s">
        <v>295</v>
      </c>
      <c r="C31330" s="429">
        <v>5.6789860000000001</v>
      </c>
      <c r="D31330" s="429">
        <v>2.6698119999999999</v>
      </c>
      <c r="E31330" s="429">
        <v>3.0091740000000002</v>
      </c>
      <c r="F31330" s="429">
        <v>13.07274</v>
      </c>
    </row>
    <row r="31331" spans="1:6" x14ac:dyDescent="0.3">
      <c r="A31331" s="336" t="s">
        <v>1511</v>
      </c>
      <c r="B31331" s="2" t="s">
        <v>295</v>
      </c>
      <c r="C31331" s="429">
        <v>5.6749590000000003</v>
      </c>
      <c r="D31331" s="429">
        <v>2.6238450000000002</v>
      </c>
      <c r="E31331" s="429">
        <v>3.0511140000000001</v>
      </c>
      <c r="F31331" s="429">
        <v>13.191514999999999</v>
      </c>
    </row>
    <row r="31332" spans="1:6" x14ac:dyDescent="0.3">
      <c r="A31332" s="336" t="s">
        <v>1512</v>
      </c>
      <c r="B31332" s="2" t="s">
        <v>294</v>
      </c>
      <c r="C31332" s="429">
        <v>4.7487399999999997</v>
      </c>
      <c r="D31332" s="429">
        <v>1.829218</v>
      </c>
      <c r="E31332" s="429">
        <v>2.9195219999999997</v>
      </c>
      <c r="F31332" s="429">
        <v>12.911294999999999</v>
      </c>
    </row>
    <row r="31333" spans="1:6" x14ac:dyDescent="0.3">
      <c r="A31333" s="336" t="s">
        <v>1513</v>
      </c>
      <c r="B31333" s="2" t="s">
        <v>295</v>
      </c>
      <c r="C31333" s="429">
        <v>5.6542560000000002</v>
      </c>
      <c r="D31333" s="429">
        <v>2.5428630000000001</v>
      </c>
      <c r="E31333" s="429">
        <v>3.1113930000000001</v>
      </c>
      <c r="F31333" s="429">
        <v>13.159522999999997</v>
      </c>
    </row>
    <row r="31334" spans="1:6" x14ac:dyDescent="0.3">
      <c r="A31334" s="336" t="s">
        <v>1514</v>
      </c>
      <c r="B31334" s="2" t="s">
        <v>295</v>
      </c>
      <c r="C31334" s="429">
        <v>5.6344240000000001</v>
      </c>
      <c r="D31334" s="429">
        <v>2.659065</v>
      </c>
      <c r="E31334" s="429">
        <v>2.9753590000000001</v>
      </c>
      <c r="F31334" s="429">
        <v>12.630169000000006</v>
      </c>
    </row>
    <row r="31335" spans="1:6" x14ac:dyDescent="0.3">
      <c r="A31335" s="336" t="s">
        <v>1515</v>
      </c>
      <c r="B31335" s="2" t="s">
        <v>295</v>
      </c>
      <c r="C31335" s="429">
        <v>5.5850980000000003</v>
      </c>
      <c r="D31335" s="429">
        <v>2.6214170000000001</v>
      </c>
      <c r="E31335" s="429">
        <v>2.9636810000000002</v>
      </c>
      <c r="F31335" s="429">
        <v>11.515417000000003</v>
      </c>
    </row>
    <row r="31336" spans="1:6" x14ac:dyDescent="0.3">
      <c r="A31336" s="336" t="s">
        <v>1516</v>
      </c>
      <c r="B31336" s="2" t="s">
        <v>295</v>
      </c>
      <c r="C31336" s="429">
        <v>5.8033460000000003</v>
      </c>
      <c r="D31336" s="429">
        <v>2.5675669999999999</v>
      </c>
      <c r="E31336" s="429">
        <v>3.2357790000000004</v>
      </c>
      <c r="F31336" s="429">
        <v>14.307618000000002</v>
      </c>
    </row>
    <row r="31337" spans="1:6" x14ac:dyDescent="0.3">
      <c r="A31337" s="336" t="s">
        <v>1517</v>
      </c>
      <c r="B31337" s="2" t="s">
        <v>295</v>
      </c>
      <c r="C31337" s="429">
        <v>5.8696210000000004</v>
      </c>
      <c r="D31337" s="429">
        <v>2.4821879999999998</v>
      </c>
      <c r="E31337" s="429">
        <v>3.3874330000000006</v>
      </c>
      <c r="F31337" s="429">
        <v>14.556659999999997</v>
      </c>
    </row>
    <row r="31338" spans="1:6" x14ac:dyDescent="0.3">
      <c r="A31338" s="336" t="s">
        <v>1518</v>
      </c>
      <c r="B31338" s="2" t="s">
        <v>295</v>
      </c>
      <c r="C31338" s="429">
        <v>5.5827920000000004</v>
      </c>
      <c r="D31338" s="429">
        <v>2.5307439999999999</v>
      </c>
      <c r="E31338" s="429">
        <v>3.0520480000000005</v>
      </c>
      <c r="F31338" s="429">
        <v>14.666874999999994</v>
      </c>
    </row>
    <row r="31339" spans="1:6" x14ac:dyDescent="0.3">
      <c r="A31339" s="336" t="s">
        <v>1519</v>
      </c>
      <c r="B31339" s="2" t="s">
        <v>295</v>
      </c>
      <c r="C31339" s="429">
        <v>5.562036</v>
      </c>
      <c r="D31339" s="429">
        <v>2.5414409999999998</v>
      </c>
      <c r="E31339" s="429">
        <v>3.0205950000000001</v>
      </c>
      <c r="F31339" s="429">
        <v>14.626556000000001</v>
      </c>
    </row>
    <row r="31340" spans="1:6" x14ac:dyDescent="0.3">
      <c r="A31340" s="336" t="s">
        <v>1520</v>
      </c>
      <c r="B31340" s="2" t="s">
        <v>295</v>
      </c>
      <c r="C31340" s="429">
        <v>5.5293999999999999</v>
      </c>
      <c r="D31340" s="429">
        <v>2.5545079999999998</v>
      </c>
      <c r="E31340" s="429">
        <v>2.9748920000000001</v>
      </c>
      <c r="F31340" s="429">
        <v>14.534275999999998</v>
      </c>
    </row>
    <row r="31341" spans="1:6" x14ac:dyDescent="0.3">
      <c r="A31341" s="336" t="s">
        <v>1521</v>
      </c>
      <c r="B31341" s="2" t="s">
        <v>295</v>
      </c>
      <c r="C31341" s="429">
        <v>5.4765949999999997</v>
      </c>
      <c r="D31341" s="429">
        <v>2.3951289999999998</v>
      </c>
      <c r="E31341" s="429">
        <v>3.0814659999999998</v>
      </c>
      <c r="F31341" s="429">
        <v>12.301884000000001</v>
      </c>
    </row>
    <row r="31342" spans="1:6" x14ac:dyDescent="0.3">
      <c r="A31342" s="336" t="s">
        <v>1522</v>
      </c>
      <c r="B31342" s="2" t="s">
        <v>293</v>
      </c>
      <c r="C31342" s="429">
        <v>4.9177920000000004</v>
      </c>
      <c r="D31342" s="429">
        <v>2.4830109999999999</v>
      </c>
      <c r="E31342" s="429">
        <v>2.4347810000000005</v>
      </c>
      <c r="F31342" s="429">
        <v>8.3742439999999974</v>
      </c>
    </row>
    <row r="31343" spans="1:6" x14ac:dyDescent="0.3">
      <c r="A31343" s="336" t="s">
        <v>1523</v>
      </c>
      <c r="B31343" s="2" t="s">
        <v>293</v>
      </c>
      <c r="C31343" s="429">
        <v>4.232532</v>
      </c>
      <c r="D31343" s="429">
        <v>2.5767570000000002</v>
      </c>
      <c r="E31343" s="429">
        <v>1.6557749999999998</v>
      </c>
      <c r="F31343" s="429">
        <v>2.3061849999999993</v>
      </c>
    </row>
    <row r="31344" spans="1:6" x14ac:dyDescent="0.3">
      <c r="A31344" s="336" t="s">
        <v>1524</v>
      </c>
      <c r="B31344" s="2" t="s">
        <v>294</v>
      </c>
      <c r="C31344" s="429">
        <v>3.9537900000000001</v>
      </c>
      <c r="D31344" s="429">
        <v>1.2440580000000001</v>
      </c>
      <c r="E31344" s="429">
        <v>2.7097319999999998</v>
      </c>
      <c r="F31344" s="429">
        <v>9.8658580000000065</v>
      </c>
    </row>
    <row r="31345" spans="1:6" x14ac:dyDescent="0.3">
      <c r="A31345" s="336" t="s">
        <v>1525</v>
      </c>
      <c r="B31345" s="2" t="s">
        <v>295</v>
      </c>
      <c r="C31345" s="429">
        <v>5.4760949999999999</v>
      </c>
      <c r="D31345" s="429">
        <v>2.3911389999999999</v>
      </c>
      <c r="E31345" s="429">
        <v>3.084956</v>
      </c>
      <c r="F31345" s="429">
        <v>13.771640000000003</v>
      </c>
    </row>
    <row r="31346" spans="1:6" x14ac:dyDescent="0.3">
      <c r="A31346" s="336" t="s">
        <v>1526</v>
      </c>
      <c r="B31346" s="2" t="s">
        <v>295</v>
      </c>
      <c r="C31346" s="429">
        <v>6.4756150000000003</v>
      </c>
      <c r="D31346" s="429">
        <v>2.0062899999999999</v>
      </c>
      <c r="E31346" s="429">
        <v>4.4693250000000004</v>
      </c>
      <c r="F31346" s="429">
        <v>19.937548999999997</v>
      </c>
    </row>
    <row r="31347" spans="1:6" x14ac:dyDescent="0.3">
      <c r="A31347" s="336" t="s">
        <v>1527</v>
      </c>
      <c r="B31347" s="2" t="s">
        <v>294</v>
      </c>
      <c r="C31347" s="429">
        <v>4.2128690000000004</v>
      </c>
      <c r="D31347" s="429">
        <v>1.4387970000000001</v>
      </c>
      <c r="E31347" s="429">
        <v>2.7740720000000003</v>
      </c>
      <c r="F31347" s="429">
        <v>10.980917999999999</v>
      </c>
    </row>
    <row r="31348" spans="1:6" x14ac:dyDescent="0.3">
      <c r="A31348" s="336" t="s">
        <v>1528</v>
      </c>
      <c r="B31348" s="2" t="s">
        <v>295</v>
      </c>
      <c r="C31348" s="429">
        <v>6.0764880000000003</v>
      </c>
      <c r="D31348" s="429">
        <v>2.0962450000000001</v>
      </c>
      <c r="E31348" s="429">
        <v>3.9802430000000002</v>
      </c>
      <c r="F31348" s="429">
        <v>18.585521</v>
      </c>
    </row>
    <row r="31349" spans="1:6" x14ac:dyDescent="0.3">
      <c r="A31349" s="336" t="s">
        <v>1529</v>
      </c>
      <c r="B31349" s="2" t="s">
        <v>295</v>
      </c>
      <c r="C31349" s="429">
        <v>6.7304560000000002</v>
      </c>
      <c r="D31349" s="429">
        <v>1.7365200000000001</v>
      </c>
      <c r="E31349" s="429">
        <v>4.9939359999999997</v>
      </c>
      <c r="F31349" s="429">
        <v>23.833323</v>
      </c>
    </row>
    <row r="31350" spans="1:6" x14ac:dyDescent="0.3">
      <c r="A31350" s="336" t="s">
        <v>1530</v>
      </c>
      <c r="B31350" s="2" t="s">
        <v>294</v>
      </c>
      <c r="C31350" s="429">
        <v>3.5708630000000001</v>
      </c>
      <c r="D31350" s="429">
        <v>1.185565</v>
      </c>
      <c r="E31350" s="429">
        <v>2.3852980000000001</v>
      </c>
      <c r="F31350" s="429">
        <v>6.5776049999999984</v>
      </c>
    </row>
    <row r="31351" spans="1:6" x14ac:dyDescent="0.3">
      <c r="A31351" s="336" t="s">
        <v>1531</v>
      </c>
      <c r="B31351" s="2" t="s">
        <v>293</v>
      </c>
      <c r="C31351" s="429">
        <v>5.5552739999999998</v>
      </c>
      <c r="D31351" s="429">
        <v>2.217695</v>
      </c>
      <c r="E31351" s="429">
        <v>3.3375789999999999</v>
      </c>
      <c r="F31351" s="429">
        <v>17.439173000000004</v>
      </c>
    </row>
    <row r="31352" spans="1:6" x14ac:dyDescent="0.3">
      <c r="A31352" s="336" t="s">
        <v>1532</v>
      </c>
      <c r="B31352" s="2" t="s">
        <v>298</v>
      </c>
      <c r="C31352" s="429">
        <v>5.3476530000000002</v>
      </c>
      <c r="D31352" s="429">
        <v>1.270354</v>
      </c>
      <c r="E31352" s="429">
        <v>4.077299</v>
      </c>
      <c r="F31352" s="429">
        <v>21.795369000000004</v>
      </c>
    </row>
    <row r="31353" spans="1:6" x14ac:dyDescent="0.3">
      <c r="A31353" s="336" t="s">
        <v>1533</v>
      </c>
      <c r="B31353" s="2" t="s">
        <v>294</v>
      </c>
      <c r="C31353" s="429">
        <v>4.1546969999999996</v>
      </c>
      <c r="D31353" s="429">
        <v>1.1780219999999999</v>
      </c>
      <c r="E31353" s="429">
        <v>2.9766749999999997</v>
      </c>
      <c r="F31353" s="429">
        <v>10.030768000000002</v>
      </c>
    </row>
    <row r="31354" spans="1:6" x14ac:dyDescent="0.3">
      <c r="A31354" s="336" t="s">
        <v>1534</v>
      </c>
      <c r="B31354" s="2" t="s">
        <v>295</v>
      </c>
      <c r="C31354" s="429">
        <v>6.8597169999999998</v>
      </c>
      <c r="D31354" s="429">
        <v>1.5709930000000001</v>
      </c>
      <c r="E31354" s="429">
        <v>5.2887240000000002</v>
      </c>
      <c r="F31354" s="429">
        <v>25.924423000000001</v>
      </c>
    </row>
    <row r="31355" spans="1:6" x14ac:dyDescent="0.3">
      <c r="A31355" s="336" t="s">
        <v>1535</v>
      </c>
      <c r="B31355" s="2" t="s">
        <v>294</v>
      </c>
      <c r="C31355" s="429">
        <v>3.901869</v>
      </c>
      <c r="D31355" s="429">
        <v>1.4488730000000001</v>
      </c>
      <c r="E31355" s="429">
        <v>2.4529959999999997</v>
      </c>
      <c r="F31355" s="429">
        <v>7.946117000000001</v>
      </c>
    </row>
    <row r="31356" spans="1:6" x14ac:dyDescent="0.3">
      <c r="A31356" s="336" t="s">
        <v>1536</v>
      </c>
      <c r="B31356" s="2" t="s">
        <v>298</v>
      </c>
      <c r="C31356" s="429">
        <v>5.6263540000000001</v>
      </c>
      <c r="D31356" s="429">
        <v>1.2323010000000001</v>
      </c>
      <c r="E31356" s="429">
        <v>4.3940529999999995</v>
      </c>
      <c r="F31356" s="429">
        <v>22.060160999999994</v>
      </c>
    </row>
    <row r="31357" spans="1:6" x14ac:dyDescent="0.3">
      <c r="A31357" s="336" t="s">
        <v>1537</v>
      </c>
      <c r="B31357" s="2" t="s">
        <v>295</v>
      </c>
      <c r="C31357" s="429">
        <v>5.628355</v>
      </c>
      <c r="D31357" s="429">
        <v>2.1981389999999998</v>
      </c>
      <c r="E31357" s="429">
        <v>3.4302160000000002</v>
      </c>
      <c r="F31357" s="429">
        <v>14.650917000000002</v>
      </c>
    </row>
    <row r="31358" spans="1:6" x14ac:dyDescent="0.3">
      <c r="A31358" s="336" t="s">
        <v>1538</v>
      </c>
      <c r="B31358" s="2" t="s">
        <v>295</v>
      </c>
      <c r="C31358" s="429">
        <v>6.6558970000000004</v>
      </c>
      <c r="D31358" s="429">
        <v>2.041531</v>
      </c>
      <c r="E31358" s="429">
        <v>4.6143660000000004</v>
      </c>
      <c r="F31358" s="429">
        <v>20.404143999999995</v>
      </c>
    </row>
    <row r="31359" spans="1:6" x14ac:dyDescent="0.3">
      <c r="A31359" s="336" t="s">
        <v>1539</v>
      </c>
      <c r="B31359" s="2" t="s">
        <v>295</v>
      </c>
      <c r="C31359" s="429">
        <v>6.5221780000000003</v>
      </c>
      <c r="D31359" s="429">
        <v>2.1577419999999998</v>
      </c>
      <c r="E31359" s="429">
        <v>4.3644360000000004</v>
      </c>
      <c r="F31359" s="429">
        <v>20.425307000000007</v>
      </c>
    </row>
    <row r="31360" spans="1:6" x14ac:dyDescent="0.3">
      <c r="A31360" s="336" t="s">
        <v>1540</v>
      </c>
      <c r="B31360" s="2" t="s">
        <v>295</v>
      </c>
      <c r="C31360" s="429">
        <v>6.2707420000000003</v>
      </c>
      <c r="D31360" s="429">
        <v>2.0334940000000001</v>
      </c>
      <c r="E31360" s="429">
        <v>4.2372480000000001</v>
      </c>
      <c r="F31360" s="429">
        <v>19.878253000000001</v>
      </c>
    </row>
    <row r="31361" spans="1:6" x14ac:dyDescent="0.3">
      <c r="A31361" s="336" t="s">
        <v>1541</v>
      </c>
      <c r="B31361" s="2" t="s">
        <v>295</v>
      </c>
      <c r="C31361" s="429">
        <v>6.3097799999999999</v>
      </c>
      <c r="D31361" s="429">
        <v>2.027504</v>
      </c>
      <c r="E31361" s="429">
        <v>4.2822759999999995</v>
      </c>
      <c r="F31361" s="429">
        <v>20.484509000000003</v>
      </c>
    </row>
    <row r="31362" spans="1:6" x14ac:dyDescent="0.3">
      <c r="A31362" s="336" t="s">
        <v>1542</v>
      </c>
      <c r="B31362" s="2" t="s">
        <v>295</v>
      </c>
      <c r="C31362" s="429">
        <v>6.338489</v>
      </c>
      <c r="D31362" s="429">
        <v>2.0164080000000002</v>
      </c>
      <c r="E31362" s="429">
        <v>4.3220809999999998</v>
      </c>
      <c r="F31362" s="429">
        <v>20.816127999999999</v>
      </c>
    </row>
    <row r="31363" spans="1:6" x14ac:dyDescent="0.3">
      <c r="A31363" s="336" t="s">
        <v>1543</v>
      </c>
      <c r="B31363" s="2" t="s">
        <v>295</v>
      </c>
      <c r="C31363" s="429">
        <v>6.3346520000000002</v>
      </c>
      <c r="D31363" s="429">
        <v>2.0296120000000002</v>
      </c>
      <c r="E31363" s="429">
        <v>4.30504</v>
      </c>
      <c r="F31363" s="429">
        <v>20.789462000000007</v>
      </c>
    </row>
    <row r="31364" spans="1:6" x14ac:dyDescent="0.3">
      <c r="A31364" s="336" t="s">
        <v>1544</v>
      </c>
      <c r="B31364" s="2" t="s">
        <v>295</v>
      </c>
      <c r="C31364" s="429">
        <v>6.3523829999999997</v>
      </c>
      <c r="D31364" s="429">
        <v>2.0031940000000001</v>
      </c>
      <c r="E31364" s="429">
        <v>4.3491889999999991</v>
      </c>
      <c r="F31364" s="429">
        <v>20.934265999999997</v>
      </c>
    </row>
    <row r="31365" spans="1:6" x14ac:dyDescent="0.3">
      <c r="A31365" s="336" t="s">
        <v>1545</v>
      </c>
      <c r="B31365" s="2" t="s">
        <v>295</v>
      </c>
      <c r="C31365" s="429">
        <v>6.3666429999999998</v>
      </c>
      <c r="D31365" s="429">
        <v>2.0160589999999998</v>
      </c>
      <c r="E31365" s="429">
        <v>4.3505839999999996</v>
      </c>
      <c r="F31365" s="429">
        <v>21.105530000000005</v>
      </c>
    </row>
    <row r="31366" spans="1:6" x14ac:dyDescent="0.3">
      <c r="A31366" s="336" t="s">
        <v>1546</v>
      </c>
      <c r="B31366" s="2" t="s">
        <v>295</v>
      </c>
      <c r="C31366" s="429">
        <v>6.3068530000000003</v>
      </c>
      <c r="D31366" s="429">
        <v>2.010691</v>
      </c>
      <c r="E31366" s="429">
        <v>4.2961620000000007</v>
      </c>
      <c r="F31366" s="429">
        <v>20.388136000000003</v>
      </c>
    </row>
    <row r="31367" spans="1:6" x14ac:dyDescent="0.3">
      <c r="A31367" s="336" t="s">
        <v>1547</v>
      </c>
      <c r="B31367" s="2" t="s">
        <v>295</v>
      </c>
      <c r="C31367" s="429">
        <v>6.3839370000000004</v>
      </c>
      <c r="D31367" s="429">
        <v>1.99959</v>
      </c>
      <c r="E31367" s="429">
        <v>4.384347</v>
      </c>
      <c r="F31367" s="429">
        <v>21.203713999999998</v>
      </c>
    </row>
    <row r="31368" spans="1:6" x14ac:dyDescent="0.3">
      <c r="A31368" s="336" t="s">
        <v>1548</v>
      </c>
      <c r="B31368" s="2" t="s">
        <v>295</v>
      </c>
      <c r="C31368" s="429">
        <v>6.3414989999999998</v>
      </c>
      <c r="D31368" s="429">
        <v>2.035107</v>
      </c>
      <c r="E31368" s="429">
        <v>4.3063919999999998</v>
      </c>
      <c r="F31368" s="429">
        <v>20.914191999999996</v>
      </c>
    </row>
    <row r="31369" spans="1:6" x14ac:dyDescent="0.3">
      <c r="A31369" s="336" t="s">
        <v>1549</v>
      </c>
      <c r="B31369" s="2" t="s">
        <v>295</v>
      </c>
      <c r="C31369" s="429">
        <v>6.3712530000000003</v>
      </c>
      <c r="D31369" s="429">
        <v>2.0261999999999998</v>
      </c>
      <c r="E31369" s="429">
        <v>4.3450530000000001</v>
      </c>
      <c r="F31369" s="429">
        <v>21.277431999999994</v>
      </c>
    </row>
    <row r="31370" spans="1:6" x14ac:dyDescent="0.3">
      <c r="A31370" s="336" t="s">
        <v>1550</v>
      </c>
      <c r="B31370" s="2" t="s">
        <v>295</v>
      </c>
      <c r="C31370" s="429">
        <v>6.2844420000000003</v>
      </c>
      <c r="D31370" s="429">
        <v>2.0383499999999999</v>
      </c>
      <c r="E31370" s="429">
        <v>4.2460920000000009</v>
      </c>
      <c r="F31370" s="429">
        <v>20.125498999999998</v>
      </c>
    </row>
    <row r="31371" spans="1:6" x14ac:dyDescent="0.3">
      <c r="A31371" s="336" t="s">
        <v>1551</v>
      </c>
      <c r="B31371" s="2" t="s">
        <v>295</v>
      </c>
      <c r="C31371" s="429">
        <v>6.6633680000000002</v>
      </c>
      <c r="D31371" s="429">
        <v>1.7964389999999999</v>
      </c>
      <c r="E31371" s="429">
        <v>4.8669290000000007</v>
      </c>
      <c r="F31371" s="429">
        <v>23.417169000000001</v>
      </c>
    </row>
    <row r="31372" spans="1:6" x14ac:dyDescent="0.3">
      <c r="A31372" s="336" t="s">
        <v>1552</v>
      </c>
      <c r="B31372" s="2" t="s">
        <v>295</v>
      </c>
      <c r="C31372" s="429">
        <v>6.6689819999999997</v>
      </c>
      <c r="D31372" s="429">
        <v>1.8002419999999999</v>
      </c>
      <c r="E31372" s="429">
        <v>4.8687399999999998</v>
      </c>
      <c r="F31372" s="429">
        <v>23.445180000000001</v>
      </c>
    </row>
    <row r="31373" spans="1:6" x14ac:dyDescent="0.3">
      <c r="A31373" s="336" t="s">
        <v>1553</v>
      </c>
      <c r="B31373" s="2" t="s">
        <v>295</v>
      </c>
      <c r="C31373" s="429">
        <v>6.6686889999999996</v>
      </c>
      <c r="D31373" s="429">
        <v>1.7919419999999999</v>
      </c>
      <c r="E31373" s="429">
        <v>4.8767469999999999</v>
      </c>
      <c r="F31373" s="429">
        <v>23.485752999999995</v>
      </c>
    </row>
    <row r="31374" spans="1:6" x14ac:dyDescent="0.3">
      <c r="A31374" s="336" t="s">
        <v>1554</v>
      </c>
      <c r="B31374" s="2" t="s">
        <v>294</v>
      </c>
      <c r="C31374" s="429">
        <v>4.5165639999999998</v>
      </c>
      <c r="D31374" s="429">
        <v>1.412358</v>
      </c>
      <c r="E31374" s="429">
        <v>3.1042059999999996</v>
      </c>
      <c r="F31374" s="429">
        <v>13.578141999999996</v>
      </c>
    </row>
    <row r="31375" spans="1:6" x14ac:dyDescent="0.3">
      <c r="A31375" s="336" t="s">
        <v>1555</v>
      </c>
      <c r="B31375" s="2" t="s">
        <v>294</v>
      </c>
      <c r="C31375" s="429">
        <v>4.5582570000000002</v>
      </c>
      <c r="D31375" s="429">
        <v>1.389688</v>
      </c>
      <c r="E31375" s="429">
        <v>3.1685690000000002</v>
      </c>
      <c r="F31375" s="429">
        <v>13.909058000000002</v>
      </c>
    </row>
    <row r="31376" spans="1:6" x14ac:dyDescent="0.3">
      <c r="A31376" s="336" t="s">
        <v>1556</v>
      </c>
      <c r="B31376" s="2" t="s">
        <v>294</v>
      </c>
      <c r="C31376" s="429">
        <v>4.5350130000000002</v>
      </c>
      <c r="D31376" s="429">
        <v>1.3888879999999999</v>
      </c>
      <c r="E31376" s="429">
        <v>3.1461250000000005</v>
      </c>
      <c r="F31376" s="429">
        <v>13.806552</v>
      </c>
    </row>
    <row r="31377" spans="1:6" x14ac:dyDescent="0.3">
      <c r="A31377" s="336" t="s">
        <v>1557</v>
      </c>
      <c r="B31377" s="2" t="s">
        <v>295</v>
      </c>
      <c r="C31377" s="429">
        <v>6.0125900000000003</v>
      </c>
      <c r="D31377" s="429">
        <v>2.0631550000000001</v>
      </c>
      <c r="E31377" s="429">
        <v>3.9494350000000003</v>
      </c>
      <c r="F31377" s="429">
        <v>20.345040000000004</v>
      </c>
    </row>
    <row r="31378" spans="1:6" x14ac:dyDescent="0.3">
      <c r="A31378" s="336" t="s">
        <v>1558</v>
      </c>
      <c r="B31378" s="2" t="s">
        <v>295</v>
      </c>
      <c r="C31378" s="429">
        <v>6.0327460000000004</v>
      </c>
      <c r="D31378" s="429">
        <v>2.0470130000000002</v>
      </c>
      <c r="E31378" s="429">
        <v>3.9857330000000002</v>
      </c>
      <c r="F31378" s="429">
        <v>20.531176000000002</v>
      </c>
    </row>
    <row r="31379" spans="1:6" x14ac:dyDescent="0.3">
      <c r="A31379" s="336" t="s">
        <v>1559</v>
      </c>
      <c r="B31379" s="2" t="s">
        <v>295</v>
      </c>
      <c r="C31379" s="429">
        <v>5.9785389999999996</v>
      </c>
      <c r="D31379" s="429">
        <v>2.0969440000000001</v>
      </c>
      <c r="E31379" s="429">
        <v>3.8815949999999995</v>
      </c>
      <c r="F31379" s="429">
        <v>20.229035</v>
      </c>
    </row>
    <row r="31380" spans="1:6" x14ac:dyDescent="0.3">
      <c r="A31380" s="336" t="s">
        <v>1560</v>
      </c>
      <c r="B31380" s="2" t="s">
        <v>295</v>
      </c>
      <c r="C31380" s="429">
        <v>6.0041370000000001</v>
      </c>
      <c r="D31380" s="429">
        <v>2.0839340000000002</v>
      </c>
      <c r="E31380" s="429">
        <v>3.9202029999999999</v>
      </c>
      <c r="F31380" s="429">
        <v>20.554131999999996</v>
      </c>
    </row>
    <row r="31381" spans="1:6" x14ac:dyDescent="0.3">
      <c r="A31381" s="336" t="s">
        <v>1561</v>
      </c>
      <c r="B31381" s="2" t="s">
        <v>295</v>
      </c>
      <c r="C31381" s="429">
        <v>6.0333670000000001</v>
      </c>
      <c r="D31381" s="429">
        <v>2.054513</v>
      </c>
      <c r="E31381" s="429">
        <v>3.9788540000000001</v>
      </c>
      <c r="F31381" s="429">
        <v>20.786603000000007</v>
      </c>
    </row>
    <row r="31382" spans="1:6" x14ac:dyDescent="0.3">
      <c r="A31382" s="336" t="s">
        <v>1562</v>
      </c>
      <c r="B31382" s="2" t="s">
        <v>295</v>
      </c>
      <c r="C31382" s="429">
        <v>5.9944459999999999</v>
      </c>
      <c r="D31382" s="429">
        <v>2.0791629999999999</v>
      </c>
      <c r="E31382" s="429">
        <v>3.9152830000000001</v>
      </c>
      <c r="F31382" s="429">
        <v>20.238834000000001</v>
      </c>
    </row>
    <row r="31383" spans="1:6" x14ac:dyDescent="0.3">
      <c r="A31383" s="336" t="s">
        <v>1563</v>
      </c>
      <c r="B31383" s="2" t="s">
        <v>298</v>
      </c>
      <c r="C31383" s="429">
        <v>5.0826289999999998</v>
      </c>
      <c r="D31383" s="429">
        <v>1.271917</v>
      </c>
      <c r="E31383" s="429">
        <v>3.8107119999999997</v>
      </c>
      <c r="F31383" s="429">
        <v>19.705325999999999</v>
      </c>
    </row>
    <row r="31384" spans="1:6" x14ac:dyDescent="0.3">
      <c r="A31384" s="336" t="s">
        <v>1564</v>
      </c>
      <c r="B31384" s="2" t="s">
        <v>295</v>
      </c>
      <c r="C31384" s="429">
        <v>5.9777209999999998</v>
      </c>
      <c r="D31384" s="429">
        <v>2.1269610000000001</v>
      </c>
      <c r="E31384" s="429">
        <v>3.8507599999999997</v>
      </c>
      <c r="F31384" s="429">
        <v>20.428021999999999</v>
      </c>
    </row>
    <row r="31385" spans="1:6" x14ac:dyDescent="0.3">
      <c r="A31385" s="336" t="s">
        <v>1565</v>
      </c>
      <c r="B31385" s="2" t="s">
        <v>298</v>
      </c>
      <c r="C31385" s="429">
        <v>5.1198819999999996</v>
      </c>
      <c r="D31385" s="429">
        <v>1.2585759999999999</v>
      </c>
      <c r="E31385" s="429">
        <v>3.8613059999999999</v>
      </c>
      <c r="F31385" s="429">
        <v>19.86006900000001</v>
      </c>
    </row>
    <row r="31386" spans="1:6" x14ac:dyDescent="0.3">
      <c r="A31386" s="336" t="s">
        <v>1566</v>
      </c>
      <c r="B31386" s="2" t="s">
        <v>295</v>
      </c>
      <c r="C31386" s="429">
        <v>6.0604760000000004</v>
      </c>
      <c r="D31386" s="429">
        <v>2.0486369999999998</v>
      </c>
      <c r="E31386" s="429">
        <v>4.0118390000000002</v>
      </c>
      <c r="F31386" s="429">
        <v>20.661207000000001</v>
      </c>
    </row>
    <row r="31387" spans="1:6" x14ac:dyDescent="0.3">
      <c r="A31387" s="336" t="s">
        <v>1567</v>
      </c>
      <c r="B31387" s="2" t="s">
        <v>295</v>
      </c>
      <c r="C31387" s="429">
        <v>5.9956319999999996</v>
      </c>
      <c r="D31387" s="429">
        <v>2.0854750000000002</v>
      </c>
      <c r="E31387" s="429">
        <v>3.9101569999999994</v>
      </c>
      <c r="F31387" s="429">
        <v>20.052874000000003</v>
      </c>
    </row>
    <row r="31388" spans="1:6" x14ac:dyDescent="0.3">
      <c r="A31388" s="336" t="s">
        <v>1568</v>
      </c>
      <c r="B31388" s="2" t="s">
        <v>298</v>
      </c>
      <c r="C31388" s="429">
        <v>5.1260589999999997</v>
      </c>
      <c r="D31388" s="429">
        <v>1.254291</v>
      </c>
      <c r="E31388" s="429">
        <v>3.8717679999999994</v>
      </c>
      <c r="F31388" s="429">
        <v>19.889219000000004</v>
      </c>
    </row>
    <row r="31389" spans="1:6" x14ac:dyDescent="0.3">
      <c r="A31389" s="336" t="s">
        <v>1569</v>
      </c>
      <c r="B31389" s="2" t="s">
        <v>294</v>
      </c>
      <c r="C31389" s="429">
        <v>4.8404020000000001</v>
      </c>
      <c r="D31389" s="429">
        <v>1.301795</v>
      </c>
      <c r="E31389" s="429">
        <v>3.5386069999999998</v>
      </c>
      <c r="F31389" s="429">
        <v>17.099576999999996</v>
      </c>
    </row>
    <row r="31390" spans="1:6" x14ac:dyDescent="0.3">
      <c r="A31390" s="336" t="s">
        <v>1570</v>
      </c>
      <c r="B31390" s="2" t="s">
        <v>295</v>
      </c>
      <c r="C31390" s="429">
        <v>6.5266130000000002</v>
      </c>
      <c r="D31390" s="429">
        <v>1.6140049999999999</v>
      </c>
      <c r="E31390" s="429">
        <v>4.9126080000000005</v>
      </c>
      <c r="F31390" s="429">
        <v>24.022909000000006</v>
      </c>
    </row>
    <row r="31391" spans="1:6" x14ac:dyDescent="0.3">
      <c r="A31391" s="336" t="s">
        <v>1571</v>
      </c>
      <c r="B31391" s="2" t="s">
        <v>294</v>
      </c>
      <c r="C31391" s="429">
        <v>4.5813280000000001</v>
      </c>
      <c r="D31391" s="429">
        <v>1.5237179999999999</v>
      </c>
      <c r="E31391" s="429">
        <v>3.0576100000000004</v>
      </c>
      <c r="F31391" s="429">
        <v>12.539455999999999</v>
      </c>
    </row>
    <row r="31392" spans="1:6" x14ac:dyDescent="0.3">
      <c r="A31392" s="336" t="s">
        <v>1572</v>
      </c>
      <c r="B31392" s="2" t="s">
        <v>294</v>
      </c>
      <c r="C31392" s="429">
        <v>4.5030089999999996</v>
      </c>
      <c r="D31392" s="429">
        <v>1.2018180000000001</v>
      </c>
      <c r="E31392" s="429">
        <v>3.3011909999999993</v>
      </c>
      <c r="F31392" s="429">
        <v>12.666687000000001</v>
      </c>
    </row>
    <row r="31393" spans="1:6" x14ac:dyDescent="0.3">
      <c r="A31393" s="336" t="s">
        <v>1573</v>
      </c>
      <c r="B31393" s="2" t="s">
        <v>294</v>
      </c>
      <c r="C31393" s="429">
        <v>4.3531789999999999</v>
      </c>
      <c r="D31393" s="429">
        <v>1.464215</v>
      </c>
      <c r="E31393" s="429">
        <v>2.8889639999999996</v>
      </c>
      <c r="F31393" s="429">
        <v>9.2326540000000001</v>
      </c>
    </row>
    <row r="31394" spans="1:6" x14ac:dyDescent="0.3">
      <c r="A31394" s="336" t="s">
        <v>1574</v>
      </c>
      <c r="B31394" s="2" t="s">
        <v>294</v>
      </c>
      <c r="C31394" s="429">
        <v>4.6026100000000003</v>
      </c>
      <c r="D31394" s="429">
        <v>1.457835</v>
      </c>
      <c r="E31394" s="429">
        <v>3.1447750000000001</v>
      </c>
      <c r="F31394" s="429">
        <v>13.162833999999997</v>
      </c>
    </row>
    <row r="31395" spans="1:6" x14ac:dyDescent="0.3">
      <c r="A31395" s="336" t="s">
        <v>1575</v>
      </c>
      <c r="B31395" s="2" t="s">
        <v>294</v>
      </c>
      <c r="C31395" s="429">
        <v>4.5085439999999997</v>
      </c>
      <c r="D31395" s="429">
        <v>1.6443669999999999</v>
      </c>
      <c r="E31395" s="429">
        <v>2.8641769999999998</v>
      </c>
      <c r="F31395" s="429">
        <v>12.866509999999996</v>
      </c>
    </row>
    <row r="31396" spans="1:6" x14ac:dyDescent="0.3">
      <c r="A31396" s="336" t="s">
        <v>1576</v>
      </c>
      <c r="B31396" s="2" t="s">
        <v>294</v>
      </c>
      <c r="C31396" s="429">
        <v>3.6071629999999999</v>
      </c>
      <c r="D31396" s="429">
        <v>2.021722</v>
      </c>
      <c r="E31396" s="429">
        <v>1.5854409999999999</v>
      </c>
      <c r="F31396" s="429">
        <v>-1.1620569999999972</v>
      </c>
    </row>
    <row r="31397" spans="1:6" x14ac:dyDescent="0.3">
      <c r="A31397" s="336" t="s">
        <v>1577</v>
      </c>
      <c r="B31397" s="2" t="s">
        <v>294</v>
      </c>
      <c r="C31397" s="429">
        <v>4.0884039999999997</v>
      </c>
      <c r="D31397" s="429">
        <v>1.480739</v>
      </c>
      <c r="E31397" s="429">
        <v>2.6076649999999999</v>
      </c>
      <c r="F31397" s="429">
        <v>7.459698999999997</v>
      </c>
    </row>
    <row r="31398" spans="1:6" x14ac:dyDescent="0.3">
      <c r="A31398" s="336" t="s">
        <v>1578</v>
      </c>
      <c r="B31398" s="2" t="s">
        <v>294</v>
      </c>
      <c r="C31398" s="429">
        <v>4.0291449999999998</v>
      </c>
      <c r="D31398" s="429">
        <v>1.3340860000000001</v>
      </c>
      <c r="E31398" s="429">
        <v>2.6950589999999996</v>
      </c>
      <c r="F31398" s="429">
        <v>8.4128969999999992</v>
      </c>
    </row>
    <row r="31399" spans="1:6" x14ac:dyDescent="0.3">
      <c r="A31399" s="336" t="s">
        <v>1579</v>
      </c>
      <c r="B31399" s="2" t="s">
        <v>295</v>
      </c>
      <c r="C31399" s="429">
        <v>6.2946260000000001</v>
      </c>
      <c r="D31399" s="429">
        <v>1.761752</v>
      </c>
      <c r="E31399" s="429">
        <v>4.5328739999999996</v>
      </c>
      <c r="F31399" s="429">
        <v>23.503149000000001</v>
      </c>
    </row>
    <row r="31400" spans="1:6" x14ac:dyDescent="0.3">
      <c r="A31400" s="336" t="s">
        <v>1580</v>
      </c>
      <c r="B31400" s="2" t="s">
        <v>295</v>
      </c>
      <c r="C31400" s="429">
        <v>6.7062359999999996</v>
      </c>
      <c r="D31400" s="429">
        <v>1.2377229999999999</v>
      </c>
      <c r="E31400" s="429">
        <v>5.4685129999999997</v>
      </c>
      <c r="F31400" s="429">
        <v>23.625585999999998</v>
      </c>
    </row>
    <row r="31401" spans="1:6" x14ac:dyDescent="0.3">
      <c r="A31401" s="336" t="s">
        <v>1581</v>
      </c>
      <c r="B31401" s="2" t="s">
        <v>295</v>
      </c>
      <c r="C31401" s="429">
        <v>5.227703</v>
      </c>
      <c r="D31401" s="429">
        <v>2.2181129999999998</v>
      </c>
      <c r="E31401" s="429">
        <v>3.0095900000000002</v>
      </c>
      <c r="F31401" s="429">
        <v>8.9457559999999958</v>
      </c>
    </row>
    <row r="31402" spans="1:6" x14ac:dyDescent="0.3">
      <c r="A31402" s="336" t="s">
        <v>1582</v>
      </c>
      <c r="B31402" s="2" t="s">
        <v>294</v>
      </c>
      <c r="C31402" s="429">
        <v>3.873618</v>
      </c>
      <c r="D31402" s="429">
        <v>2.161686</v>
      </c>
      <c r="E31402" s="429">
        <v>1.711932</v>
      </c>
      <c r="F31402" s="429">
        <v>5.8841010000000011</v>
      </c>
    </row>
    <row r="31403" spans="1:6" x14ac:dyDescent="0.3">
      <c r="A31403" s="336" t="s">
        <v>1583</v>
      </c>
      <c r="B31403" s="2" t="s">
        <v>293</v>
      </c>
      <c r="C31403" s="429">
        <v>4.6904019999999997</v>
      </c>
      <c r="D31403" s="429">
        <v>1.914685</v>
      </c>
      <c r="E31403" s="429">
        <v>2.7757169999999998</v>
      </c>
      <c r="F31403" s="429">
        <v>8.5350469999999952</v>
      </c>
    </row>
    <row r="31404" spans="1:6" x14ac:dyDescent="0.3">
      <c r="A31404" s="336" t="s">
        <v>1584</v>
      </c>
      <c r="B31404" s="2" t="s">
        <v>293</v>
      </c>
      <c r="C31404" s="429">
        <v>4.6205280000000002</v>
      </c>
      <c r="D31404" s="429">
        <v>1.4489339999999999</v>
      </c>
      <c r="E31404" s="429">
        <v>3.1715940000000002</v>
      </c>
      <c r="F31404" s="429">
        <v>9.2790340000000011</v>
      </c>
    </row>
    <row r="31405" spans="1:6" x14ac:dyDescent="0.3">
      <c r="A31405" s="336" t="s">
        <v>1585</v>
      </c>
      <c r="B31405" s="2" t="s">
        <v>295</v>
      </c>
      <c r="C31405" s="429">
        <v>7.1946070000000004</v>
      </c>
      <c r="D31405" s="429">
        <v>1.3531530000000001</v>
      </c>
      <c r="E31405" s="429">
        <v>5.8414540000000006</v>
      </c>
      <c r="F31405" s="429">
        <v>29.253162000000003</v>
      </c>
    </row>
    <row r="31406" spans="1:6" x14ac:dyDescent="0.3">
      <c r="A31406" s="336" t="s">
        <v>1586</v>
      </c>
      <c r="B31406" s="2" t="s">
        <v>295</v>
      </c>
      <c r="C31406" s="429">
        <v>7.2046479999999997</v>
      </c>
      <c r="D31406" s="429">
        <v>1.3450629999999999</v>
      </c>
      <c r="E31406" s="429">
        <v>5.859585</v>
      </c>
      <c r="F31406" s="429">
        <v>29.23235900000001</v>
      </c>
    </row>
    <row r="31407" spans="1:6" x14ac:dyDescent="0.3">
      <c r="A31407" s="336" t="s">
        <v>1587</v>
      </c>
      <c r="B31407" s="2" t="s">
        <v>295</v>
      </c>
      <c r="C31407" s="429">
        <v>7.1729240000000001</v>
      </c>
      <c r="D31407" s="429">
        <v>1.3637999999999999</v>
      </c>
      <c r="E31407" s="429">
        <v>5.8091240000000006</v>
      </c>
      <c r="F31407" s="429">
        <v>29.260851999999989</v>
      </c>
    </row>
    <row r="31408" spans="1:6" x14ac:dyDescent="0.3">
      <c r="A31408" s="336" t="s">
        <v>1588</v>
      </c>
      <c r="B31408" s="2" t="s">
        <v>295</v>
      </c>
      <c r="C31408" s="429">
        <v>6.8244559999999996</v>
      </c>
      <c r="D31408" s="429">
        <v>1.120476</v>
      </c>
      <c r="E31408" s="429">
        <v>5.7039799999999996</v>
      </c>
      <c r="F31408" s="429">
        <v>27.150323999999998</v>
      </c>
    </row>
    <row r="31409" spans="1:6" x14ac:dyDescent="0.3">
      <c r="A31409" s="336" t="s">
        <v>1589</v>
      </c>
      <c r="B31409" s="2" t="s">
        <v>295</v>
      </c>
      <c r="C31409" s="429">
        <v>6.6193160000000004</v>
      </c>
      <c r="D31409" s="429">
        <v>1.331602</v>
      </c>
      <c r="E31409" s="429">
        <v>5.2877140000000002</v>
      </c>
      <c r="F31409" s="429">
        <v>25.014292999999999</v>
      </c>
    </row>
    <row r="31410" spans="1:6" x14ac:dyDescent="0.3">
      <c r="A31410" s="336" t="s">
        <v>1590</v>
      </c>
      <c r="B31410" s="2" t="s">
        <v>295</v>
      </c>
      <c r="C31410" s="429">
        <v>6.6152249999999997</v>
      </c>
      <c r="D31410" s="429">
        <v>1.3594200000000001</v>
      </c>
      <c r="E31410" s="429">
        <v>5.2558049999999996</v>
      </c>
      <c r="F31410" s="429">
        <v>24.575976000000004</v>
      </c>
    </row>
    <row r="31411" spans="1:6" x14ac:dyDescent="0.3">
      <c r="A31411" s="336" t="s">
        <v>1591</v>
      </c>
      <c r="B31411" s="2" t="s">
        <v>295</v>
      </c>
      <c r="C31411" s="429">
        <v>6.6315289999999996</v>
      </c>
      <c r="D31411" s="429">
        <v>1.339215</v>
      </c>
      <c r="E31411" s="429">
        <v>5.2923139999999993</v>
      </c>
      <c r="F31411" s="429">
        <v>24.877327999999995</v>
      </c>
    </row>
    <row r="31412" spans="1:6" x14ac:dyDescent="0.3">
      <c r="A31412" s="336" t="s">
        <v>1592</v>
      </c>
      <c r="B31412" s="2" t="s">
        <v>295</v>
      </c>
      <c r="C31412" s="429">
        <v>4.2848519999999999</v>
      </c>
      <c r="D31412" s="429">
        <v>2.5604450000000001</v>
      </c>
      <c r="E31412" s="429">
        <v>1.7244069999999998</v>
      </c>
      <c r="F31412" s="429">
        <v>-0.94782999999999618</v>
      </c>
    </row>
    <row r="31413" spans="1:6" x14ac:dyDescent="0.3">
      <c r="A31413" s="336" t="s">
        <v>1593</v>
      </c>
      <c r="B31413" s="2" t="s">
        <v>295</v>
      </c>
      <c r="C31413" s="429">
        <v>6.6358420000000002</v>
      </c>
      <c r="D31413" s="429">
        <v>1.263728</v>
      </c>
      <c r="E31413" s="429">
        <v>5.3721139999999998</v>
      </c>
      <c r="F31413" s="429">
        <v>25.647385000000003</v>
      </c>
    </row>
    <row r="31414" spans="1:6" x14ac:dyDescent="0.3">
      <c r="A31414" s="336" t="s">
        <v>1594</v>
      </c>
      <c r="B31414" s="2" t="s">
        <v>295</v>
      </c>
      <c r="C31414" s="429">
        <v>5.8336379999999997</v>
      </c>
      <c r="D31414" s="429">
        <v>1.9026689999999999</v>
      </c>
      <c r="E31414" s="429">
        <v>3.9309689999999997</v>
      </c>
      <c r="F31414" s="429">
        <v>20.360285000000005</v>
      </c>
    </row>
    <row r="31415" spans="1:6" x14ac:dyDescent="0.3">
      <c r="A31415" s="336" t="s">
        <v>1595</v>
      </c>
      <c r="B31415" s="2" t="s">
        <v>295</v>
      </c>
      <c r="C31415" s="429">
        <v>6.4737830000000001</v>
      </c>
      <c r="D31415" s="429">
        <v>1.352473</v>
      </c>
      <c r="E31415" s="429">
        <v>5.1213100000000003</v>
      </c>
      <c r="F31415" s="429">
        <v>24.551915999999995</v>
      </c>
    </row>
    <row r="31416" spans="1:6" x14ac:dyDescent="0.3">
      <c r="A31416" s="336" t="s">
        <v>1596</v>
      </c>
      <c r="B31416" s="2" t="s">
        <v>295</v>
      </c>
      <c r="C31416" s="429">
        <v>5.768942</v>
      </c>
      <c r="D31416" s="429">
        <v>2.030087</v>
      </c>
      <c r="E31416" s="429">
        <v>3.738855</v>
      </c>
      <c r="F31416" s="429">
        <v>19.225809999999999</v>
      </c>
    </row>
    <row r="31417" spans="1:6" x14ac:dyDescent="0.3">
      <c r="A31417" s="336" t="s">
        <v>1597</v>
      </c>
      <c r="B31417" s="2" t="s">
        <v>295</v>
      </c>
      <c r="C31417" s="429">
        <v>5.9088149999999997</v>
      </c>
      <c r="D31417" s="429">
        <v>1.8135889999999999</v>
      </c>
      <c r="E31417" s="429">
        <v>4.0952260000000003</v>
      </c>
      <c r="F31417" s="429">
        <v>20.414063999999996</v>
      </c>
    </row>
    <row r="31418" spans="1:6" x14ac:dyDescent="0.3">
      <c r="A31418" s="336" t="s">
        <v>1598</v>
      </c>
      <c r="B31418" s="2" t="s">
        <v>295</v>
      </c>
      <c r="C31418" s="429">
        <v>4.4127190000000001</v>
      </c>
      <c r="D31418" s="429">
        <v>2.4637190000000002</v>
      </c>
      <c r="E31418" s="429">
        <v>1.9489999999999998</v>
      </c>
      <c r="F31418" s="429">
        <v>1.4678829999999969</v>
      </c>
    </row>
    <row r="31419" spans="1:6" x14ac:dyDescent="0.3">
      <c r="A31419" s="336" t="s">
        <v>1599</v>
      </c>
      <c r="B31419" s="2" t="s">
        <v>295</v>
      </c>
      <c r="C31419" s="429">
        <v>5.7585110000000004</v>
      </c>
      <c r="D31419" s="429">
        <v>2.2584300000000002</v>
      </c>
      <c r="E31419" s="429">
        <v>3.5000810000000002</v>
      </c>
      <c r="F31419" s="429">
        <v>20.267309000000004</v>
      </c>
    </row>
    <row r="31420" spans="1:6" x14ac:dyDescent="0.3">
      <c r="A31420" s="336" t="s">
        <v>1600</v>
      </c>
      <c r="B31420" s="2" t="s">
        <v>295</v>
      </c>
      <c r="C31420" s="429">
        <v>5.7005169999999996</v>
      </c>
      <c r="D31420" s="429">
        <v>2.412722</v>
      </c>
      <c r="E31420" s="429">
        <v>3.2877949999999996</v>
      </c>
      <c r="F31420" s="429">
        <v>19.688276000000002</v>
      </c>
    </row>
    <row r="31421" spans="1:6" x14ac:dyDescent="0.3">
      <c r="A31421" s="336" t="s">
        <v>1601</v>
      </c>
      <c r="B31421" s="2" t="s">
        <v>295</v>
      </c>
      <c r="C31421" s="429">
        <v>5.7112020000000001</v>
      </c>
      <c r="D31421" s="429">
        <v>2.3814169999999999</v>
      </c>
      <c r="E31421" s="429">
        <v>3.3297850000000002</v>
      </c>
      <c r="F31421" s="429">
        <v>19.804178999999998</v>
      </c>
    </row>
    <row r="31422" spans="1:6" x14ac:dyDescent="0.3">
      <c r="A31422" s="336" t="s">
        <v>1602</v>
      </c>
      <c r="B31422" s="2" t="s">
        <v>295</v>
      </c>
      <c r="C31422" s="429">
        <v>5.7174779999999998</v>
      </c>
      <c r="D31422" s="429">
        <v>2.348036</v>
      </c>
      <c r="E31422" s="429">
        <v>3.3694419999999998</v>
      </c>
      <c r="F31422" s="429">
        <v>19.873914000000003</v>
      </c>
    </row>
    <row r="31423" spans="1:6" x14ac:dyDescent="0.3">
      <c r="A31423" s="336" t="s">
        <v>1603</v>
      </c>
      <c r="B31423" s="2" t="s">
        <v>295</v>
      </c>
      <c r="C31423" s="429">
        <v>5.7243909999999998</v>
      </c>
      <c r="D31423" s="429">
        <v>2.2995950000000001</v>
      </c>
      <c r="E31423" s="429">
        <v>3.4247959999999997</v>
      </c>
      <c r="F31423" s="429">
        <v>19.94708</v>
      </c>
    </row>
    <row r="31424" spans="1:6" x14ac:dyDescent="0.3">
      <c r="A31424" s="336" t="s">
        <v>1604</v>
      </c>
      <c r="B31424" s="2" t="s">
        <v>295</v>
      </c>
      <c r="C31424" s="429">
        <v>5.6561060000000003</v>
      </c>
      <c r="D31424" s="429">
        <v>2.3850099999999999</v>
      </c>
      <c r="E31424" s="429">
        <v>3.2710960000000004</v>
      </c>
      <c r="F31424" s="429">
        <v>19.246792999999997</v>
      </c>
    </row>
    <row r="31425" spans="1:6" x14ac:dyDescent="0.3">
      <c r="A31425" s="336" t="s">
        <v>1605</v>
      </c>
      <c r="B31425" s="2" t="s">
        <v>295</v>
      </c>
      <c r="C31425" s="429">
        <v>5.678598</v>
      </c>
      <c r="D31425" s="429">
        <v>2.328478</v>
      </c>
      <c r="E31425" s="429">
        <v>3.35012</v>
      </c>
      <c r="F31425" s="429">
        <v>19.448096</v>
      </c>
    </row>
    <row r="31426" spans="1:6" x14ac:dyDescent="0.3">
      <c r="A31426" s="336" t="s">
        <v>1606</v>
      </c>
      <c r="B31426" s="2" t="s">
        <v>295</v>
      </c>
      <c r="C31426" s="429">
        <v>5.6774290000000001</v>
      </c>
      <c r="D31426" s="429">
        <v>2.2918690000000002</v>
      </c>
      <c r="E31426" s="429">
        <v>3.3855599999999999</v>
      </c>
      <c r="F31426" s="429">
        <v>19.406655999999998</v>
      </c>
    </row>
    <row r="31427" spans="1:6" x14ac:dyDescent="0.3">
      <c r="A31427" s="336" t="s">
        <v>1607</v>
      </c>
      <c r="B31427" s="2" t="s">
        <v>295</v>
      </c>
      <c r="C31427" s="429">
        <v>5.6941940000000004</v>
      </c>
      <c r="D31427" s="429">
        <v>2.247233</v>
      </c>
      <c r="E31427" s="429">
        <v>3.4469610000000004</v>
      </c>
      <c r="F31427" s="429">
        <v>19.560899000000003</v>
      </c>
    </row>
    <row r="31428" spans="1:6" x14ac:dyDescent="0.3">
      <c r="A31428" s="336" t="s">
        <v>1608</v>
      </c>
      <c r="B31428" s="2" t="s">
        <v>295</v>
      </c>
      <c r="C31428" s="429">
        <v>5.6230890000000002</v>
      </c>
      <c r="D31428" s="429">
        <v>2.3790110000000002</v>
      </c>
      <c r="E31428" s="429">
        <v>3.244078</v>
      </c>
      <c r="F31428" s="429">
        <v>18.912726999999993</v>
      </c>
    </row>
    <row r="31429" spans="1:6" x14ac:dyDescent="0.3">
      <c r="A31429" s="336" t="s">
        <v>1609</v>
      </c>
      <c r="B31429" s="2" t="s">
        <v>295</v>
      </c>
      <c r="C31429" s="429">
        <v>5.5706290000000003</v>
      </c>
      <c r="D31429" s="429">
        <v>2.3494380000000001</v>
      </c>
      <c r="E31429" s="429">
        <v>3.2211910000000001</v>
      </c>
      <c r="F31429" s="429">
        <v>18.349847</v>
      </c>
    </row>
    <row r="31430" spans="1:6" x14ac:dyDescent="0.3">
      <c r="A31430" s="336" t="s">
        <v>1610</v>
      </c>
      <c r="B31430" s="2" t="s">
        <v>295</v>
      </c>
      <c r="C31430" s="429">
        <v>5.6351969999999998</v>
      </c>
      <c r="D31430" s="429">
        <v>2.3413780000000002</v>
      </c>
      <c r="E31430" s="429">
        <v>3.2938189999999996</v>
      </c>
      <c r="F31430" s="429">
        <v>19.008639000000006</v>
      </c>
    </row>
    <row r="31431" spans="1:6" x14ac:dyDescent="0.3">
      <c r="A31431" s="336" t="s">
        <v>1611</v>
      </c>
      <c r="B31431" s="2" t="s">
        <v>295</v>
      </c>
      <c r="C31431" s="429">
        <v>5.6038399999999999</v>
      </c>
      <c r="D31431" s="429">
        <v>2.3153769999999998</v>
      </c>
      <c r="E31431" s="429">
        <v>3.2884630000000001</v>
      </c>
      <c r="F31431" s="429">
        <v>18.637265000000006</v>
      </c>
    </row>
    <row r="31432" spans="1:6" x14ac:dyDescent="0.3">
      <c r="A31432" s="336" t="s">
        <v>1612</v>
      </c>
      <c r="B31432" s="2" t="s">
        <v>295</v>
      </c>
      <c r="C31432" s="429">
        <v>5.754937</v>
      </c>
      <c r="D31432" s="429">
        <v>2.166083</v>
      </c>
      <c r="E31432" s="429">
        <v>3.588854</v>
      </c>
      <c r="F31432" s="429">
        <v>20.101489999999998</v>
      </c>
    </row>
    <row r="31433" spans="1:6" x14ac:dyDescent="0.3">
      <c r="A31433" s="336" t="s">
        <v>1613</v>
      </c>
      <c r="B31433" s="2" t="s">
        <v>295</v>
      </c>
      <c r="C31433" s="429">
        <v>5.6587810000000003</v>
      </c>
      <c r="D31433" s="429">
        <v>2.3281339999999999</v>
      </c>
      <c r="E31433" s="429">
        <v>3.3306470000000004</v>
      </c>
      <c r="F31433" s="429">
        <v>19.244894000000006</v>
      </c>
    </row>
    <row r="31434" spans="1:6" x14ac:dyDescent="0.3">
      <c r="A31434" s="336" t="s">
        <v>1614</v>
      </c>
      <c r="B31434" s="2" t="s">
        <v>295</v>
      </c>
      <c r="C31434" s="429">
        <v>5.6595779999999998</v>
      </c>
      <c r="D31434" s="429">
        <v>2.3120910000000001</v>
      </c>
      <c r="E31434" s="429">
        <v>3.3474869999999997</v>
      </c>
      <c r="F31434" s="429">
        <v>19.226615999999996</v>
      </c>
    </row>
    <row r="31435" spans="1:6" x14ac:dyDescent="0.3">
      <c r="A31435" s="336" t="s">
        <v>1615</v>
      </c>
      <c r="B31435" s="2" t="s">
        <v>295</v>
      </c>
      <c r="C31435" s="429">
        <v>5.6289369999999996</v>
      </c>
      <c r="D31435" s="429">
        <v>2.2973729999999999</v>
      </c>
      <c r="E31435" s="429">
        <v>3.3315639999999997</v>
      </c>
      <c r="F31435" s="429">
        <v>18.845779</v>
      </c>
    </row>
    <row r="31436" spans="1:6" x14ac:dyDescent="0.3">
      <c r="A31436" s="336" t="s">
        <v>1616</v>
      </c>
      <c r="B31436" s="2" t="s">
        <v>295</v>
      </c>
      <c r="C31436" s="429">
        <v>5.6321019999999997</v>
      </c>
      <c r="D31436" s="429">
        <v>2.2640690000000001</v>
      </c>
      <c r="E31436" s="429">
        <v>3.3680329999999996</v>
      </c>
      <c r="F31436" s="429">
        <v>18.783670000000001</v>
      </c>
    </row>
    <row r="31437" spans="1:6" x14ac:dyDescent="0.3">
      <c r="A31437" s="336" t="s">
        <v>1617</v>
      </c>
      <c r="B31437" s="2" t="s">
        <v>295</v>
      </c>
      <c r="C31437" s="429">
        <v>5.6306459999999996</v>
      </c>
      <c r="D31437" s="429">
        <v>2.2338070000000001</v>
      </c>
      <c r="E31437" s="429">
        <v>3.3968389999999995</v>
      </c>
      <c r="F31437" s="429">
        <v>18.669899999999998</v>
      </c>
    </row>
    <row r="31438" spans="1:6" x14ac:dyDescent="0.3">
      <c r="A31438" s="336" t="s">
        <v>1618</v>
      </c>
      <c r="B31438" s="2" t="s">
        <v>295</v>
      </c>
      <c r="C31438" s="429">
        <v>5.6965279999999998</v>
      </c>
      <c r="D31438" s="429">
        <v>2.2119369999999998</v>
      </c>
      <c r="E31438" s="429">
        <v>3.484591</v>
      </c>
      <c r="F31438" s="429">
        <v>19.439398999999995</v>
      </c>
    </row>
    <row r="31439" spans="1:6" x14ac:dyDescent="0.3">
      <c r="A31439" s="336" t="s">
        <v>1619</v>
      </c>
      <c r="B31439" s="2" t="s">
        <v>295</v>
      </c>
      <c r="C31439" s="429">
        <v>5.6081799999999999</v>
      </c>
      <c r="D31439" s="429">
        <v>2.1976580000000001</v>
      </c>
      <c r="E31439" s="429">
        <v>3.4105219999999998</v>
      </c>
      <c r="F31439" s="429">
        <v>18.118729000000002</v>
      </c>
    </row>
    <row r="31440" spans="1:6" x14ac:dyDescent="0.3">
      <c r="A31440" s="336" t="s">
        <v>1620</v>
      </c>
      <c r="B31440" s="2" t="s">
        <v>295</v>
      </c>
      <c r="C31440" s="429">
        <v>5.7440259999999999</v>
      </c>
      <c r="D31440" s="429">
        <v>2.2380089999999999</v>
      </c>
      <c r="E31440" s="429">
        <v>3.5060169999999999</v>
      </c>
      <c r="F31440" s="429">
        <v>20.138877999999998</v>
      </c>
    </row>
    <row r="31441" spans="1:6" x14ac:dyDescent="0.3">
      <c r="A31441" s="336" t="s">
        <v>1621</v>
      </c>
      <c r="B31441" s="2" t="s">
        <v>295</v>
      </c>
      <c r="C31441" s="429">
        <v>5.4988440000000001</v>
      </c>
      <c r="D31441" s="429">
        <v>2.3552919999999999</v>
      </c>
      <c r="E31441" s="429">
        <v>3.1435520000000001</v>
      </c>
      <c r="F31441" s="429">
        <v>17.614235999999995</v>
      </c>
    </row>
    <row r="31442" spans="1:6" x14ac:dyDescent="0.3">
      <c r="A31442" s="336" t="s">
        <v>1622</v>
      </c>
      <c r="B31442" s="2" t="s">
        <v>295</v>
      </c>
      <c r="C31442" s="429">
        <v>5.4597530000000001</v>
      </c>
      <c r="D31442" s="429">
        <v>2.26613</v>
      </c>
      <c r="E31442" s="429">
        <v>3.1936230000000001</v>
      </c>
      <c r="F31442" s="429">
        <v>17.104107999999997</v>
      </c>
    </row>
    <row r="31443" spans="1:6" x14ac:dyDescent="0.3">
      <c r="A31443" s="336" t="s">
        <v>1623</v>
      </c>
      <c r="B31443" s="2" t="s">
        <v>295</v>
      </c>
      <c r="C31443" s="429">
        <v>5.5765409999999997</v>
      </c>
      <c r="D31443" s="429">
        <v>2.2869959999999998</v>
      </c>
      <c r="E31443" s="429">
        <v>3.2895449999999999</v>
      </c>
      <c r="F31443" s="429">
        <v>18.256851000000005</v>
      </c>
    </row>
    <row r="31444" spans="1:6" x14ac:dyDescent="0.3">
      <c r="A31444" s="336" t="s">
        <v>1624</v>
      </c>
      <c r="B31444" s="2" t="s">
        <v>295</v>
      </c>
      <c r="C31444" s="429">
        <v>5.5820869999999996</v>
      </c>
      <c r="D31444" s="429">
        <v>2.2652670000000001</v>
      </c>
      <c r="E31444" s="429">
        <v>3.3168199999999994</v>
      </c>
      <c r="F31444" s="429">
        <v>18.213808999999994</v>
      </c>
    </row>
    <row r="31445" spans="1:6" x14ac:dyDescent="0.3">
      <c r="A31445" s="336" t="s">
        <v>1625</v>
      </c>
      <c r="B31445" s="2" t="s">
        <v>295</v>
      </c>
      <c r="C31445" s="429">
        <v>5.4021749999999997</v>
      </c>
      <c r="D31445" s="429">
        <v>2.33161</v>
      </c>
      <c r="E31445" s="429">
        <v>3.0705649999999998</v>
      </c>
      <c r="F31445" s="429">
        <v>16.639867000000002</v>
      </c>
    </row>
    <row r="31446" spans="1:6" x14ac:dyDescent="0.3">
      <c r="A31446" s="336" t="s">
        <v>1626</v>
      </c>
      <c r="B31446" s="2" t="s">
        <v>295</v>
      </c>
      <c r="C31446" s="429">
        <v>5.4797330000000004</v>
      </c>
      <c r="D31446" s="429">
        <v>2.2303269999999999</v>
      </c>
      <c r="E31446" s="429">
        <v>3.2494060000000005</v>
      </c>
      <c r="F31446" s="429">
        <v>17.043637999999994</v>
      </c>
    </row>
    <row r="31447" spans="1:6" x14ac:dyDescent="0.3">
      <c r="A31447" s="336" t="s">
        <v>1627</v>
      </c>
      <c r="B31447" s="2" t="s">
        <v>295</v>
      </c>
      <c r="C31447" s="429">
        <v>5.6494220000000004</v>
      </c>
      <c r="D31447" s="429">
        <v>2.4339140000000001</v>
      </c>
      <c r="E31447" s="429">
        <v>3.2155080000000003</v>
      </c>
      <c r="F31447" s="429">
        <v>19.191808000000005</v>
      </c>
    </row>
    <row r="31448" spans="1:6" x14ac:dyDescent="0.3">
      <c r="A31448" s="336" t="s">
        <v>1628</v>
      </c>
      <c r="B31448" s="2" t="s">
        <v>295</v>
      </c>
      <c r="C31448" s="429">
        <v>5.5482670000000001</v>
      </c>
      <c r="D31448" s="429">
        <v>2.4245390000000002</v>
      </c>
      <c r="E31448" s="429">
        <v>3.1237279999999998</v>
      </c>
      <c r="F31448" s="429">
        <v>18.152946999999998</v>
      </c>
    </row>
    <row r="31449" spans="1:6" x14ac:dyDescent="0.3">
      <c r="A31449" s="336" t="s">
        <v>1629</v>
      </c>
      <c r="B31449" s="2" t="s">
        <v>295</v>
      </c>
      <c r="C31449" s="429">
        <v>5.3324439999999997</v>
      </c>
      <c r="D31449" s="429">
        <v>2.3059530000000001</v>
      </c>
      <c r="E31449" s="429">
        <v>3.0264909999999996</v>
      </c>
      <c r="F31449" s="429">
        <v>15.926169000000002</v>
      </c>
    </row>
    <row r="31450" spans="1:6" x14ac:dyDescent="0.3">
      <c r="A31450" s="336" t="s">
        <v>1630</v>
      </c>
      <c r="B31450" s="2" t="s">
        <v>295</v>
      </c>
      <c r="C31450" s="429">
        <v>5.7580390000000001</v>
      </c>
      <c r="D31450" s="429">
        <v>2.1826120000000002</v>
      </c>
      <c r="E31450" s="429">
        <v>3.5754269999999999</v>
      </c>
      <c r="F31450" s="429">
        <v>20.054973999999998</v>
      </c>
    </row>
    <row r="31451" spans="1:6" x14ac:dyDescent="0.3">
      <c r="A31451" s="336" t="s">
        <v>1631</v>
      </c>
      <c r="B31451" s="2" t="s">
        <v>295</v>
      </c>
      <c r="C31451" s="429">
        <v>5.5993000000000004</v>
      </c>
      <c r="D31451" s="429">
        <v>2.4558409999999999</v>
      </c>
      <c r="E31451" s="429">
        <v>3.1434590000000004</v>
      </c>
      <c r="F31451" s="429">
        <v>18.714604000000001</v>
      </c>
    </row>
    <row r="31452" spans="1:6" x14ac:dyDescent="0.3">
      <c r="A31452" s="336" t="s">
        <v>1632</v>
      </c>
      <c r="B31452" s="2" t="s">
        <v>295</v>
      </c>
      <c r="C31452" s="429">
        <v>5.4034880000000003</v>
      </c>
      <c r="D31452" s="429">
        <v>2.4518469999999999</v>
      </c>
      <c r="E31452" s="429">
        <v>2.9516410000000004</v>
      </c>
      <c r="F31452" s="429">
        <v>16.740194999999996</v>
      </c>
    </row>
    <row r="31453" spans="1:6" x14ac:dyDescent="0.3">
      <c r="A31453" s="336" t="s">
        <v>1633</v>
      </c>
      <c r="B31453" s="2" t="s">
        <v>295</v>
      </c>
      <c r="C31453" s="429">
        <v>5.2793799999999997</v>
      </c>
      <c r="D31453" s="429">
        <v>2.4414389999999999</v>
      </c>
      <c r="E31453" s="429">
        <v>2.8379409999999998</v>
      </c>
      <c r="F31453" s="429">
        <v>15.661410000000004</v>
      </c>
    </row>
    <row r="31454" spans="1:6" x14ac:dyDescent="0.3">
      <c r="A31454" s="336" t="s">
        <v>1634</v>
      </c>
      <c r="B31454" s="2" t="s">
        <v>295</v>
      </c>
      <c r="C31454" s="429">
        <v>5.7768680000000003</v>
      </c>
      <c r="D31454" s="429">
        <v>2.2311510000000001</v>
      </c>
      <c r="E31454" s="429">
        <v>3.5457170000000002</v>
      </c>
      <c r="F31454" s="429">
        <v>20.528353000000003</v>
      </c>
    </row>
    <row r="31455" spans="1:6" x14ac:dyDescent="0.3">
      <c r="A31455" s="336" t="s">
        <v>1635</v>
      </c>
      <c r="B31455" s="2" t="s">
        <v>295</v>
      </c>
      <c r="C31455" s="429">
        <v>5.1349530000000003</v>
      </c>
      <c r="D31455" s="429">
        <v>2.4099620000000002</v>
      </c>
      <c r="E31455" s="429">
        <v>2.7249910000000002</v>
      </c>
      <c r="F31455" s="429">
        <v>12.892282000000002</v>
      </c>
    </row>
    <row r="31456" spans="1:6" x14ac:dyDescent="0.3">
      <c r="A31456" s="336" t="s">
        <v>1636</v>
      </c>
      <c r="B31456" s="2" t="s">
        <v>295</v>
      </c>
      <c r="C31456" s="429">
        <v>5.44</v>
      </c>
      <c r="D31456" s="429">
        <v>2.5251060000000001</v>
      </c>
      <c r="E31456" s="429">
        <v>2.9148940000000003</v>
      </c>
      <c r="F31456" s="429">
        <v>17.070498999999998</v>
      </c>
    </row>
    <row r="31457" spans="1:6" x14ac:dyDescent="0.3">
      <c r="A31457" s="336" t="s">
        <v>1637</v>
      </c>
      <c r="B31457" s="2" t="s">
        <v>295</v>
      </c>
      <c r="C31457" s="429">
        <v>5.4263589999999997</v>
      </c>
      <c r="D31457" s="429">
        <v>2.5239349999999998</v>
      </c>
      <c r="E31457" s="429">
        <v>2.9024239999999999</v>
      </c>
      <c r="F31457" s="429">
        <v>16.894994000000001</v>
      </c>
    </row>
    <row r="31458" spans="1:6" x14ac:dyDescent="0.3">
      <c r="A31458" s="336" t="s">
        <v>1638</v>
      </c>
      <c r="B31458" s="2" t="s">
        <v>295</v>
      </c>
      <c r="C31458" s="429">
        <v>5.1178460000000001</v>
      </c>
      <c r="D31458" s="429">
        <v>2.498424</v>
      </c>
      <c r="E31458" s="429">
        <v>2.6194220000000001</v>
      </c>
      <c r="F31458" s="429">
        <v>14.244215999999998</v>
      </c>
    </row>
    <row r="31459" spans="1:6" x14ac:dyDescent="0.3">
      <c r="A31459" s="336" t="s">
        <v>1639</v>
      </c>
      <c r="B31459" s="2" t="s">
        <v>294</v>
      </c>
      <c r="C31459" s="429">
        <v>4.4059369999999998</v>
      </c>
      <c r="D31459" s="429">
        <v>1.9605589999999999</v>
      </c>
      <c r="E31459" s="429">
        <v>2.4453779999999998</v>
      </c>
      <c r="F31459" s="429">
        <v>11.859314000000005</v>
      </c>
    </row>
    <row r="31460" spans="1:6" x14ac:dyDescent="0.3">
      <c r="A31460" s="336" t="s">
        <v>1640</v>
      </c>
      <c r="B31460" s="2" t="s">
        <v>294</v>
      </c>
      <c r="C31460" s="429">
        <v>4.316967</v>
      </c>
      <c r="D31460" s="429">
        <v>2.000203</v>
      </c>
      <c r="E31460" s="429">
        <v>2.316764</v>
      </c>
      <c r="F31460" s="429">
        <v>11.444139999999994</v>
      </c>
    </row>
    <row r="31461" spans="1:6" x14ac:dyDescent="0.3">
      <c r="A31461" s="336" t="s">
        <v>1641</v>
      </c>
      <c r="B31461" s="2" t="s">
        <v>294</v>
      </c>
      <c r="C31461" s="429">
        <v>4.2540899999999997</v>
      </c>
      <c r="D31461" s="429">
        <v>1.9761219999999999</v>
      </c>
      <c r="E31461" s="429">
        <v>2.2779679999999995</v>
      </c>
      <c r="F31461" s="429">
        <v>12.451898</v>
      </c>
    </row>
    <row r="31462" spans="1:6" x14ac:dyDescent="0.3">
      <c r="A31462" s="336" t="s">
        <v>1642</v>
      </c>
      <c r="B31462" s="2" t="s">
        <v>294</v>
      </c>
      <c r="C31462" s="429">
        <v>4.4682250000000003</v>
      </c>
      <c r="D31462" s="429">
        <v>1.7249220000000001</v>
      </c>
      <c r="E31462" s="429">
        <v>2.743303</v>
      </c>
      <c r="F31462" s="429">
        <v>11.365728000000004</v>
      </c>
    </row>
    <row r="31463" spans="1:6" x14ac:dyDescent="0.3">
      <c r="A31463" s="336" t="s">
        <v>1643</v>
      </c>
      <c r="B31463" s="2" t="s">
        <v>294</v>
      </c>
      <c r="C31463" s="429">
        <v>4.396045</v>
      </c>
      <c r="D31463" s="429">
        <v>1.8110820000000001</v>
      </c>
      <c r="E31463" s="429">
        <v>2.5849630000000001</v>
      </c>
      <c r="F31463" s="429">
        <v>12.034628999999999</v>
      </c>
    </row>
    <row r="31464" spans="1:6" x14ac:dyDescent="0.3">
      <c r="A31464" s="336" t="s">
        <v>1644</v>
      </c>
      <c r="B31464" s="2" t="s">
        <v>294</v>
      </c>
      <c r="C31464" s="429">
        <v>4.385885</v>
      </c>
      <c r="D31464" s="429">
        <v>2.0024820000000001</v>
      </c>
      <c r="E31464" s="429">
        <v>2.3834029999999999</v>
      </c>
      <c r="F31464" s="429">
        <v>11.415116999999995</v>
      </c>
    </row>
    <row r="31465" spans="1:6" x14ac:dyDescent="0.3">
      <c r="A31465" s="336" t="s">
        <v>1645</v>
      </c>
      <c r="B31465" s="2" t="s">
        <v>294</v>
      </c>
      <c r="C31465" s="429">
        <v>4.3830840000000002</v>
      </c>
      <c r="D31465" s="429">
        <v>1.97681</v>
      </c>
      <c r="E31465" s="429">
        <v>2.4062740000000002</v>
      </c>
      <c r="F31465" s="429">
        <v>11.455873</v>
      </c>
    </row>
    <row r="31466" spans="1:6" x14ac:dyDescent="0.3">
      <c r="A31466" s="336" t="s">
        <v>1646</v>
      </c>
      <c r="B31466" s="2" t="s">
        <v>294</v>
      </c>
      <c r="C31466" s="429">
        <v>4.3901599999999998</v>
      </c>
      <c r="D31466" s="429">
        <v>2.0266229999999998</v>
      </c>
      <c r="E31466" s="429">
        <v>2.363537</v>
      </c>
      <c r="F31466" s="429">
        <v>11.531547000000003</v>
      </c>
    </row>
    <row r="31467" spans="1:6" x14ac:dyDescent="0.3">
      <c r="A31467" s="336" t="s">
        <v>1647</v>
      </c>
      <c r="B31467" s="2" t="s">
        <v>294</v>
      </c>
      <c r="C31467" s="429">
        <v>4.3143770000000004</v>
      </c>
      <c r="D31467" s="429">
        <v>1.9833289999999999</v>
      </c>
      <c r="E31467" s="429">
        <v>2.3310480000000005</v>
      </c>
      <c r="F31467" s="429">
        <v>10.482151000000005</v>
      </c>
    </row>
    <row r="31468" spans="1:6" x14ac:dyDescent="0.3">
      <c r="A31468" s="336" t="s">
        <v>1648</v>
      </c>
      <c r="B31468" s="2" t="s">
        <v>294</v>
      </c>
      <c r="C31468" s="429">
        <v>3.9272399999999998</v>
      </c>
      <c r="D31468" s="429">
        <v>2.257892</v>
      </c>
      <c r="E31468" s="429">
        <v>1.6693479999999998</v>
      </c>
      <c r="F31468" s="429">
        <v>6.6561840000000032</v>
      </c>
    </row>
    <row r="31469" spans="1:6" x14ac:dyDescent="0.3">
      <c r="A31469" s="336" t="s">
        <v>1649</v>
      </c>
      <c r="B31469" s="2" t="s">
        <v>294</v>
      </c>
      <c r="C31469" s="429">
        <v>4.6087509999999998</v>
      </c>
      <c r="D31469" s="429">
        <v>1.620546</v>
      </c>
      <c r="E31469" s="429">
        <v>2.9882049999999998</v>
      </c>
      <c r="F31469" s="429">
        <v>12.075362000000002</v>
      </c>
    </row>
    <row r="31470" spans="1:6" x14ac:dyDescent="0.3">
      <c r="A31470" s="336" t="s">
        <v>1650</v>
      </c>
      <c r="B31470" s="2" t="s">
        <v>294</v>
      </c>
      <c r="C31470" s="429">
        <v>4.6059609999999997</v>
      </c>
      <c r="D31470" s="429">
        <v>1.5174510000000001</v>
      </c>
      <c r="E31470" s="429">
        <v>3.0885099999999994</v>
      </c>
      <c r="F31470" s="429">
        <v>11.493327000000004</v>
      </c>
    </row>
    <row r="31471" spans="1:6" x14ac:dyDescent="0.3">
      <c r="A31471" s="336" t="s">
        <v>1651</v>
      </c>
      <c r="B31471" s="2" t="s">
        <v>294</v>
      </c>
      <c r="C31471" s="429">
        <v>4.657591</v>
      </c>
      <c r="D31471" s="429">
        <v>1.511773</v>
      </c>
      <c r="E31471" s="429">
        <v>3.1458180000000002</v>
      </c>
      <c r="F31471" s="429">
        <v>12.029381000000001</v>
      </c>
    </row>
    <row r="31472" spans="1:6" x14ac:dyDescent="0.3">
      <c r="A31472" s="336" t="s">
        <v>1652</v>
      </c>
      <c r="B31472" s="2" t="s">
        <v>294</v>
      </c>
      <c r="C31472" s="429">
        <v>4.6396259999999998</v>
      </c>
      <c r="D31472" s="429">
        <v>1.5205500000000001</v>
      </c>
      <c r="E31472" s="429">
        <v>3.1190759999999997</v>
      </c>
      <c r="F31472" s="429">
        <v>11.857178999999991</v>
      </c>
    </row>
    <row r="31473" spans="1:6" x14ac:dyDescent="0.3">
      <c r="A31473" s="336" t="s">
        <v>1653</v>
      </c>
      <c r="B31473" s="2" t="s">
        <v>294</v>
      </c>
      <c r="C31473" s="429">
        <v>4.6414730000000004</v>
      </c>
      <c r="D31473" s="429">
        <v>1.515252</v>
      </c>
      <c r="E31473" s="429">
        <v>3.1262210000000001</v>
      </c>
      <c r="F31473" s="429">
        <v>11.870856</v>
      </c>
    </row>
    <row r="31474" spans="1:6" x14ac:dyDescent="0.3">
      <c r="A31474" s="336" t="s">
        <v>1654</v>
      </c>
      <c r="B31474" s="2" t="s">
        <v>294</v>
      </c>
      <c r="C31474" s="429">
        <v>4.6238809999999999</v>
      </c>
      <c r="D31474" s="429">
        <v>1.5209589999999999</v>
      </c>
      <c r="E31474" s="429">
        <v>3.102922</v>
      </c>
      <c r="F31474" s="429">
        <v>11.711494999999996</v>
      </c>
    </row>
    <row r="31475" spans="1:6" x14ac:dyDescent="0.3">
      <c r="A31475" s="336" t="s">
        <v>1655</v>
      </c>
      <c r="B31475" s="2" t="s">
        <v>294</v>
      </c>
      <c r="C31475" s="429">
        <v>4.6219340000000004</v>
      </c>
      <c r="D31475" s="429">
        <v>1.526281</v>
      </c>
      <c r="E31475" s="429">
        <v>3.0956530000000004</v>
      </c>
      <c r="F31475" s="429">
        <v>11.699586999999998</v>
      </c>
    </row>
    <row r="31476" spans="1:6" x14ac:dyDescent="0.3">
      <c r="A31476" s="336" t="s">
        <v>1656</v>
      </c>
      <c r="B31476" s="2" t="s">
        <v>294</v>
      </c>
      <c r="C31476" s="429">
        <v>4.6270059999999997</v>
      </c>
      <c r="D31476" s="429">
        <v>1.5245340000000001</v>
      </c>
      <c r="E31476" s="429">
        <v>3.1024719999999997</v>
      </c>
      <c r="F31476" s="429">
        <v>11.718066999999994</v>
      </c>
    </row>
    <row r="31477" spans="1:6" x14ac:dyDescent="0.3">
      <c r="A31477" s="336" t="s">
        <v>1657</v>
      </c>
      <c r="B31477" s="2" t="s">
        <v>294</v>
      </c>
      <c r="C31477" s="429">
        <v>4.6271209999999998</v>
      </c>
      <c r="D31477" s="429">
        <v>1.52471</v>
      </c>
      <c r="E31477" s="429">
        <v>3.102411</v>
      </c>
      <c r="F31477" s="429">
        <v>11.702158999999995</v>
      </c>
    </row>
    <row r="31478" spans="1:6" x14ac:dyDescent="0.3">
      <c r="A31478" s="336" t="s">
        <v>1658</v>
      </c>
      <c r="B31478" s="2" t="s">
        <v>294</v>
      </c>
      <c r="C31478" s="429">
        <v>4.6206420000000001</v>
      </c>
      <c r="D31478" s="429">
        <v>1.5275270000000001</v>
      </c>
      <c r="E31478" s="429">
        <v>3.0931150000000001</v>
      </c>
      <c r="F31478" s="429">
        <v>11.634323999999996</v>
      </c>
    </row>
    <row r="31479" spans="1:6" x14ac:dyDescent="0.3">
      <c r="A31479" s="336" t="s">
        <v>1659</v>
      </c>
      <c r="B31479" s="2" t="s">
        <v>294</v>
      </c>
      <c r="C31479" s="429">
        <v>4.6010439999999999</v>
      </c>
      <c r="D31479" s="429">
        <v>1.53078</v>
      </c>
      <c r="E31479" s="429">
        <v>3.0702639999999999</v>
      </c>
      <c r="F31479" s="429">
        <v>11.516032000000003</v>
      </c>
    </row>
    <row r="31480" spans="1:6" x14ac:dyDescent="0.3">
      <c r="A31480" s="336" t="s">
        <v>1660</v>
      </c>
      <c r="B31480" s="2" t="s">
        <v>294</v>
      </c>
      <c r="C31480" s="429">
        <v>4.5998219999999996</v>
      </c>
      <c r="D31480" s="429">
        <v>1.538289</v>
      </c>
      <c r="E31480" s="429">
        <v>3.0615329999999998</v>
      </c>
      <c r="F31480" s="429">
        <v>11.456610999999995</v>
      </c>
    </row>
    <row r="31481" spans="1:6" x14ac:dyDescent="0.3">
      <c r="A31481" s="336" t="s">
        <v>1661</v>
      </c>
      <c r="B31481" s="2" t="s">
        <v>294</v>
      </c>
      <c r="C31481" s="429">
        <v>4.6059369999999999</v>
      </c>
      <c r="D31481" s="429">
        <v>1.5338210000000001</v>
      </c>
      <c r="E31481" s="429">
        <v>3.0721159999999998</v>
      </c>
      <c r="F31481" s="429">
        <v>11.504867999999995</v>
      </c>
    </row>
    <row r="31482" spans="1:6" x14ac:dyDescent="0.3">
      <c r="A31482" s="336" t="s">
        <v>1662</v>
      </c>
      <c r="B31482" s="2" t="s">
        <v>294</v>
      </c>
      <c r="C31482" s="429">
        <v>4.5929140000000004</v>
      </c>
      <c r="D31482" s="429">
        <v>1.553191</v>
      </c>
      <c r="E31482" s="429">
        <v>3.0397230000000004</v>
      </c>
      <c r="F31482" s="429">
        <v>11.296651999999995</v>
      </c>
    </row>
    <row r="31483" spans="1:6" x14ac:dyDescent="0.3">
      <c r="A31483" s="336" t="s">
        <v>1663</v>
      </c>
      <c r="B31483" s="2" t="s">
        <v>294</v>
      </c>
      <c r="C31483" s="429">
        <v>4.6074260000000002</v>
      </c>
      <c r="D31483" s="429">
        <v>1.543037</v>
      </c>
      <c r="E31483" s="429">
        <v>3.0643890000000003</v>
      </c>
      <c r="F31483" s="429">
        <v>11.431656999999994</v>
      </c>
    </row>
    <row r="31484" spans="1:6" x14ac:dyDescent="0.3">
      <c r="A31484" s="336" t="s">
        <v>1664</v>
      </c>
      <c r="B31484" s="2" t="s">
        <v>294</v>
      </c>
      <c r="C31484" s="429">
        <v>4.562424</v>
      </c>
      <c r="D31484" s="429">
        <v>1.6115280000000001</v>
      </c>
      <c r="E31484" s="429">
        <v>2.9508960000000002</v>
      </c>
      <c r="F31484" s="429">
        <v>10.714009999999998</v>
      </c>
    </row>
    <row r="31485" spans="1:6" x14ac:dyDescent="0.3">
      <c r="A31485" s="336" t="s">
        <v>1665</v>
      </c>
      <c r="B31485" s="2" t="s">
        <v>294</v>
      </c>
      <c r="C31485" s="429">
        <v>4.5769970000000004</v>
      </c>
      <c r="D31485" s="429">
        <v>1.6225369999999999</v>
      </c>
      <c r="E31485" s="429">
        <v>2.9544600000000005</v>
      </c>
      <c r="F31485" s="429">
        <v>10.768515000000004</v>
      </c>
    </row>
    <row r="31486" spans="1:6" x14ac:dyDescent="0.3">
      <c r="A31486" s="336" t="s">
        <v>1666</v>
      </c>
      <c r="B31486" s="2" t="s">
        <v>294</v>
      </c>
      <c r="C31486" s="429">
        <v>4.5749500000000003</v>
      </c>
      <c r="D31486" s="429">
        <v>1.5644020000000001</v>
      </c>
      <c r="E31486" s="429">
        <v>3.010548</v>
      </c>
      <c r="F31486" s="429">
        <v>11.095343999999997</v>
      </c>
    </row>
    <row r="31487" spans="1:6" x14ac:dyDescent="0.3">
      <c r="A31487" s="336" t="s">
        <v>1667</v>
      </c>
      <c r="B31487" s="2" t="s">
        <v>294</v>
      </c>
      <c r="C31487" s="429">
        <v>4.6562669999999997</v>
      </c>
      <c r="D31487" s="429">
        <v>1.5149969999999999</v>
      </c>
      <c r="E31487" s="429">
        <v>3.1412699999999996</v>
      </c>
      <c r="F31487" s="429">
        <v>12.008426999999994</v>
      </c>
    </row>
    <row r="31488" spans="1:6" x14ac:dyDescent="0.3">
      <c r="A31488" s="336" t="s">
        <v>1668</v>
      </c>
      <c r="B31488" s="2" t="s">
        <v>294</v>
      </c>
      <c r="C31488" s="429">
        <v>4.6118860000000002</v>
      </c>
      <c r="D31488" s="429">
        <v>1.515563</v>
      </c>
      <c r="E31488" s="429">
        <v>3.0963229999999999</v>
      </c>
      <c r="F31488" s="429">
        <v>11.554525999999996</v>
      </c>
    </row>
    <row r="31489" spans="1:6" x14ac:dyDescent="0.3">
      <c r="A31489" s="336" t="s">
        <v>1669</v>
      </c>
      <c r="B31489" s="2" t="s">
        <v>294</v>
      </c>
      <c r="C31489" s="429">
        <v>4.6527209999999997</v>
      </c>
      <c r="D31489" s="429">
        <v>1.486815</v>
      </c>
      <c r="E31489" s="429">
        <v>3.1659059999999997</v>
      </c>
      <c r="F31489" s="429">
        <v>12.023708999999997</v>
      </c>
    </row>
    <row r="31490" spans="1:6" x14ac:dyDescent="0.3">
      <c r="A31490" s="336" t="s">
        <v>1670</v>
      </c>
      <c r="B31490" s="2" t="s">
        <v>294</v>
      </c>
      <c r="C31490" s="429">
        <v>4.6309849999999999</v>
      </c>
      <c r="D31490" s="429">
        <v>1.508173</v>
      </c>
      <c r="E31490" s="429">
        <v>3.1228119999999997</v>
      </c>
      <c r="F31490" s="429">
        <v>11.741741999999995</v>
      </c>
    </row>
    <row r="31491" spans="1:6" x14ac:dyDescent="0.3">
      <c r="A31491" s="336" t="s">
        <v>1671</v>
      </c>
      <c r="B31491" s="2" t="s">
        <v>294</v>
      </c>
      <c r="C31491" s="429">
        <v>4.6466099999999999</v>
      </c>
      <c r="D31491" s="429">
        <v>1.516378</v>
      </c>
      <c r="E31491" s="429">
        <v>3.1302319999999999</v>
      </c>
      <c r="F31491" s="429">
        <v>11.900525999999996</v>
      </c>
    </row>
    <row r="31492" spans="1:6" x14ac:dyDescent="0.3">
      <c r="A31492" s="336" t="s">
        <v>1672</v>
      </c>
      <c r="B31492" s="2" t="s">
        <v>294</v>
      </c>
      <c r="C31492" s="429">
        <v>4.6430860000000003</v>
      </c>
      <c r="D31492" s="429">
        <v>1.513638</v>
      </c>
      <c r="E31492" s="429">
        <v>3.129448</v>
      </c>
      <c r="F31492" s="429">
        <v>11.841646000000001</v>
      </c>
    </row>
    <row r="31493" spans="1:6" x14ac:dyDescent="0.3">
      <c r="A31493" s="336" t="s">
        <v>1673</v>
      </c>
      <c r="B31493" s="2" t="s">
        <v>294</v>
      </c>
      <c r="C31493" s="429">
        <v>4.6348570000000002</v>
      </c>
      <c r="D31493" s="429">
        <v>1.519617</v>
      </c>
      <c r="E31493" s="429">
        <v>3.11524</v>
      </c>
      <c r="F31493" s="429">
        <v>11.763893000000003</v>
      </c>
    </row>
    <row r="31494" spans="1:6" x14ac:dyDescent="0.3">
      <c r="A31494" s="336" t="s">
        <v>1674</v>
      </c>
      <c r="B31494" s="2" t="s">
        <v>294</v>
      </c>
      <c r="C31494" s="429">
        <v>4.6288460000000002</v>
      </c>
      <c r="D31494" s="429">
        <v>1.521963</v>
      </c>
      <c r="E31494" s="429">
        <v>3.1068830000000003</v>
      </c>
      <c r="F31494" s="429">
        <v>11.673068999999998</v>
      </c>
    </row>
    <row r="31495" spans="1:6" x14ac:dyDescent="0.3">
      <c r="A31495" s="336" t="s">
        <v>1675</v>
      </c>
      <c r="B31495" s="2" t="s">
        <v>294</v>
      </c>
      <c r="C31495" s="429">
        <v>4.6167299999999996</v>
      </c>
      <c r="D31495" s="429">
        <v>1.530546</v>
      </c>
      <c r="E31495" s="429">
        <v>3.0861839999999994</v>
      </c>
      <c r="F31495" s="429">
        <v>11.568031999999995</v>
      </c>
    </row>
    <row r="31496" spans="1:6" x14ac:dyDescent="0.3">
      <c r="A31496" s="336" t="s">
        <v>1676</v>
      </c>
      <c r="B31496" s="2" t="s">
        <v>294</v>
      </c>
      <c r="C31496" s="429">
        <v>4.6182080000000001</v>
      </c>
      <c r="D31496" s="429">
        <v>1.5334209999999999</v>
      </c>
      <c r="E31496" s="429">
        <v>3.0847870000000004</v>
      </c>
      <c r="F31496" s="429">
        <v>11.523755999999999</v>
      </c>
    </row>
    <row r="31497" spans="1:6" x14ac:dyDescent="0.3">
      <c r="A31497" s="336" t="s">
        <v>1677</v>
      </c>
      <c r="B31497" s="2" t="s">
        <v>294</v>
      </c>
      <c r="C31497" s="429">
        <v>4.6238570000000001</v>
      </c>
      <c r="D31497" s="429">
        <v>1.52993</v>
      </c>
      <c r="E31497" s="429">
        <v>3.0939269999999999</v>
      </c>
      <c r="F31497" s="429">
        <v>11.538632</v>
      </c>
    </row>
    <row r="31498" spans="1:6" x14ac:dyDescent="0.3">
      <c r="A31498" s="336" t="s">
        <v>1678</v>
      </c>
      <c r="B31498" s="2" t="s">
        <v>294</v>
      </c>
      <c r="C31498" s="429">
        <v>4.628476</v>
      </c>
      <c r="D31498" s="429">
        <v>1.5169029999999999</v>
      </c>
      <c r="E31498" s="429">
        <v>3.1115729999999999</v>
      </c>
      <c r="F31498" s="429">
        <v>11.639804999999996</v>
      </c>
    </row>
    <row r="31499" spans="1:6" x14ac:dyDescent="0.3">
      <c r="A31499" s="336" t="s">
        <v>1679</v>
      </c>
      <c r="B31499" s="2" t="s">
        <v>294</v>
      </c>
      <c r="C31499" s="429">
        <v>4.6314510000000002</v>
      </c>
      <c r="D31499" s="429">
        <v>1.5117130000000001</v>
      </c>
      <c r="E31499" s="429">
        <v>3.1197379999999999</v>
      </c>
      <c r="F31499" s="429">
        <v>11.693674000000001</v>
      </c>
    </row>
    <row r="31500" spans="1:6" x14ac:dyDescent="0.3">
      <c r="A31500" s="336" t="s">
        <v>1680</v>
      </c>
      <c r="B31500" s="2" t="s">
        <v>294</v>
      </c>
      <c r="C31500" s="429">
        <v>4.5931519999999999</v>
      </c>
      <c r="D31500" s="429">
        <v>1.642765</v>
      </c>
      <c r="E31500" s="429">
        <v>2.9503870000000001</v>
      </c>
      <c r="F31500" s="429">
        <v>10.773391</v>
      </c>
    </row>
    <row r="31501" spans="1:6" x14ac:dyDescent="0.3">
      <c r="A31501" s="336" t="s">
        <v>1681</v>
      </c>
      <c r="B31501" s="2" t="s">
        <v>294</v>
      </c>
      <c r="C31501" s="429">
        <v>4.6264599999999998</v>
      </c>
      <c r="D31501" s="429">
        <v>1.5218689999999999</v>
      </c>
      <c r="E31501" s="429">
        <v>3.1045910000000001</v>
      </c>
      <c r="F31501" s="429">
        <v>11.583831999999997</v>
      </c>
    </row>
    <row r="31502" spans="1:6" x14ac:dyDescent="0.3">
      <c r="A31502" s="336" t="s">
        <v>1682</v>
      </c>
      <c r="B31502" s="2" t="s">
        <v>294</v>
      </c>
      <c r="C31502" s="429">
        <v>4.6504289999999999</v>
      </c>
      <c r="D31502" s="429">
        <v>1.514243</v>
      </c>
      <c r="E31502" s="429">
        <v>3.1361859999999999</v>
      </c>
      <c r="F31502" s="429">
        <v>11.895964000000003</v>
      </c>
    </row>
    <row r="31503" spans="1:6" x14ac:dyDescent="0.3">
      <c r="A31503" s="336" t="s">
        <v>1683</v>
      </c>
      <c r="B31503" s="2" t="s">
        <v>294</v>
      </c>
      <c r="C31503" s="429">
        <v>4.6168360000000002</v>
      </c>
      <c r="D31503" s="429">
        <v>1.5636639999999999</v>
      </c>
      <c r="E31503" s="429">
        <v>3.053172</v>
      </c>
      <c r="F31503" s="429">
        <v>11.304665999999997</v>
      </c>
    </row>
    <row r="31504" spans="1:6" x14ac:dyDescent="0.3">
      <c r="A31504" s="336" t="s">
        <v>1684</v>
      </c>
      <c r="B31504" s="2" t="s">
        <v>294</v>
      </c>
      <c r="C31504" s="429">
        <v>4.6683070000000004</v>
      </c>
      <c r="D31504" s="429">
        <v>1.506367</v>
      </c>
      <c r="E31504" s="429">
        <v>3.1619400000000004</v>
      </c>
      <c r="F31504" s="429">
        <v>12.164902999999995</v>
      </c>
    </row>
    <row r="31505" spans="1:6" x14ac:dyDescent="0.3">
      <c r="A31505" s="336" t="s">
        <v>1685</v>
      </c>
      <c r="B31505" s="2" t="s">
        <v>294</v>
      </c>
      <c r="C31505" s="429">
        <v>4.6333140000000004</v>
      </c>
      <c r="D31505" s="429">
        <v>1.5172909999999999</v>
      </c>
      <c r="E31505" s="429">
        <v>3.1160230000000002</v>
      </c>
      <c r="F31505" s="429">
        <v>11.643456</v>
      </c>
    </row>
    <row r="31506" spans="1:6" x14ac:dyDescent="0.3">
      <c r="A31506" s="336" t="s">
        <v>1686</v>
      </c>
      <c r="B31506" s="2" t="s">
        <v>294</v>
      </c>
      <c r="C31506" s="429">
        <v>4.5931769999999998</v>
      </c>
      <c r="D31506" s="429">
        <v>1.52556</v>
      </c>
      <c r="E31506" s="429">
        <v>3.0676169999999998</v>
      </c>
      <c r="F31506" s="429">
        <v>11.365940999999999</v>
      </c>
    </row>
    <row r="31507" spans="1:6" x14ac:dyDescent="0.3">
      <c r="A31507" s="336" t="s">
        <v>1687</v>
      </c>
      <c r="B31507" s="2" t="s">
        <v>294</v>
      </c>
      <c r="C31507" s="429">
        <v>4.6218649999999997</v>
      </c>
      <c r="D31507" s="429">
        <v>1.5615840000000001</v>
      </c>
      <c r="E31507" s="429">
        <v>3.0602809999999998</v>
      </c>
      <c r="F31507" s="429">
        <v>11.320919</v>
      </c>
    </row>
    <row r="31508" spans="1:6" x14ac:dyDescent="0.3">
      <c r="A31508" s="336" t="s">
        <v>1688</v>
      </c>
      <c r="B31508" s="2" t="s">
        <v>294</v>
      </c>
      <c r="C31508" s="429">
        <v>4.6216799999999996</v>
      </c>
      <c r="D31508" s="429">
        <v>1.5168740000000001</v>
      </c>
      <c r="E31508" s="429">
        <v>3.1048059999999995</v>
      </c>
      <c r="F31508" s="429">
        <v>11.535437000000002</v>
      </c>
    </row>
    <row r="31509" spans="1:6" x14ac:dyDescent="0.3">
      <c r="A31509" s="336" t="s">
        <v>1689</v>
      </c>
      <c r="B31509" s="2" t="s">
        <v>294</v>
      </c>
      <c r="C31509" s="429">
        <v>4.0919410000000003</v>
      </c>
      <c r="D31509" s="429">
        <v>2.0979139999999998</v>
      </c>
      <c r="E31509" s="429">
        <v>1.9940270000000004</v>
      </c>
      <c r="F31509" s="429">
        <v>6.4753469999999922</v>
      </c>
    </row>
    <row r="31510" spans="1:6" x14ac:dyDescent="0.3">
      <c r="A31510" s="336" t="s">
        <v>1690</v>
      </c>
      <c r="B31510" s="2" t="s">
        <v>296</v>
      </c>
      <c r="C31510" s="429">
        <v>2.574843</v>
      </c>
      <c r="D31510" s="429">
        <v>0.76797599999999999</v>
      </c>
      <c r="E31510" s="429">
        <v>1.806867</v>
      </c>
      <c r="F31510" s="429">
        <v>4.765781999999998</v>
      </c>
    </row>
    <row r="31511" spans="1:6" x14ac:dyDescent="0.3">
      <c r="A31511" s="336" t="s">
        <v>1691</v>
      </c>
      <c r="B31511" s="2" t="s">
        <v>294</v>
      </c>
      <c r="C31511" s="429">
        <v>4.3299519999999996</v>
      </c>
      <c r="D31511" s="429">
        <v>1.5339400000000001</v>
      </c>
      <c r="E31511" s="429">
        <v>2.7960119999999993</v>
      </c>
      <c r="F31511" s="429">
        <v>8.5442460000000011</v>
      </c>
    </row>
    <row r="31512" spans="1:6" x14ac:dyDescent="0.3">
      <c r="A31512" s="336" t="s">
        <v>1692</v>
      </c>
      <c r="B31512" s="2" t="s">
        <v>294</v>
      </c>
      <c r="C31512" s="429">
        <v>4.4178519999999999</v>
      </c>
      <c r="D31512" s="429">
        <v>1.535803</v>
      </c>
      <c r="E31512" s="429">
        <v>2.8820489999999999</v>
      </c>
      <c r="F31512" s="429">
        <v>9.0024070000000016</v>
      </c>
    </row>
    <row r="31513" spans="1:6" x14ac:dyDescent="0.3">
      <c r="A31513" s="336" t="s">
        <v>1693</v>
      </c>
      <c r="B31513" s="2" t="s">
        <v>294</v>
      </c>
      <c r="C31513" s="429">
        <v>3.9858690000000001</v>
      </c>
      <c r="D31513" s="429">
        <v>1.8257220000000001</v>
      </c>
      <c r="E31513" s="429">
        <v>2.1601470000000003</v>
      </c>
      <c r="F31513" s="429">
        <v>4.8058029999999974</v>
      </c>
    </row>
    <row r="31514" spans="1:6" x14ac:dyDescent="0.3">
      <c r="A31514" s="336" t="s">
        <v>1694</v>
      </c>
      <c r="B31514" s="2" t="s">
        <v>294</v>
      </c>
      <c r="C31514" s="429">
        <v>3.6625800000000002</v>
      </c>
      <c r="D31514" s="429">
        <v>1.9820439999999999</v>
      </c>
      <c r="E31514" s="429">
        <v>1.6805360000000003</v>
      </c>
      <c r="F31514" s="429">
        <v>4.8779059999999994</v>
      </c>
    </row>
    <row r="31515" spans="1:6" x14ac:dyDescent="0.3">
      <c r="A31515" s="336" t="s">
        <v>1695</v>
      </c>
      <c r="B31515" s="2" t="s">
        <v>294</v>
      </c>
      <c r="C31515" s="429">
        <v>4.5012350000000003</v>
      </c>
      <c r="D31515" s="429">
        <v>1.6837260000000001</v>
      </c>
      <c r="E31515" s="429">
        <v>2.8175090000000003</v>
      </c>
      <c r="F31515" s="429">
        <v>9.3253109999999992</v>
      </c>
    </row>
    <row r="31516" spans="1:6" x14ac:dyDescent="0.3">
      <c r="A31516" s="336" t="s">
        <v>1696</v>
      </c>
      <c r="B31516" s="2" t="s">
        <v>294</v>
      </c>
      <c r="C31516" s="429">
        <v>4.5220580000000004</v>
      </c>
      <c r="D31516" s="429">
        <v>1.7727299999999999</v>
      </c>
      <c r="E31516" s="429">
        <v>2.7493280000000002</v>
      </c>
      <c r="F31516" s="429">
        <v>9.538845000000002</v>
      </c>
    </row>
    <row r="31517" spans="1:6" x14ac:dyDescent="0.3">
      <c r="A31517" s="336" t="s">
        <v>1697</v>
      </c>
      <c r="B31517" s="2" t="s">
        <v>294</v>
      </c>
      <c r="C31517" s="429">
        <v>4.4564440000000003</v>
      </c>
      <c r="D31517" s="429">
        <v>1.6806909999999999</v>
      </c>
      <c r="E31517" s="429">
        <v>2.7757530000000004</v>
      </c>
      <c r="F31517" s="429">
        <v>8.7163559999999976</v>
      </c>
    </row>
    <row r="31518" spans="1:6" x14ac:dyDescent="0.3">
      <c r="A31518" s="336" t="s">
        <v>1698</v>
      </c>
      <c r="B31518" s="2" t="s">
        <v>294</v>
      </c>
      <c r="C31518" s="429">
        <v>4.6565779999999997</v>
      </c>
      <c r="D31518" s="429">
        <v>1.521431</v>
      </c>
      <c r="E31518" s="429">
        <v>3.1351469999999999</v>
      </c>
      <c r="F31518" s="429">
        <v>11.912424999999999</v>
      </c>
    </row>
    <row r="31519" spans="1:6" x14ac:dyDescent="0.3">
      <c r="A31519" s="336" t="s">
        <v>1699</v>
      </c>
      <c r="B31519" s="2" t="s">
        <v>294</v>
      </c>
      <c r="C31519" s="429">
        <v>4.6346379999999998</v>
      </c>
      <c r="D31519" s="429">
        <v>1.5334399999999999</v>
      </c>
      <c r="E31519" s="429">
        <v>3.1011980000000001</v>
      </c>
      <c r="F31519" s="429">
        <v>11.507972999999989</v>
      </c>
    </row>
    <row r="31520" spans="1:6" x14ac:dyDescent="0.3">
      <c r="A31520" s="336" t="s">
        <v>1700</v>
      </c>
      <c r="B31520" s="2" t="s">
        <v>294</v>
      </c>
      <c r="C31520" s="429">
        <v>4.6260079999999997</v>
      </c>
      <c r="D31520" s="429">
        <v>1.560349</v>
      </c>
      <c r="E31520" s="429">
        <v>3.0656589999999997</v>
      </c>
      <c r="F31520" s="429">
        <v>11.330267999999993</v>
      </c>
    </row>
    <row r="31521" spans="1:6" x14ac:dyDescent="0.3">
      <c r="A31521" s="336" t="s">
        <v>1701</v>
      </c>
      <c r="B31521" s="2" t="s">
        <v>294</v>
      </c>
      <c r="C31521" s="429">
        <v>4.64316</v>
      </c>
      <c r="D31521" s="429">
        <v>1.534618</v>
      </c>
      <c r="E31521" s="429">
        <v>3.1085419999999999</v>
      </c>
      <c r="F31521" s="429">
        <v>11.751878999999995</v>
      </c>
    </row>
    <row r="31522" spans="1:6" x14ac:dyDescent="0.3">
      <c r="A31522" s="336" t="s">
        <v>1702</v>
      </c>
      <c r="B31522" s="2" t="s">
        <v>294</v>
      </c>
      <c r="C31522" s="429">
        <v>4.6137079999999999</v>
      </c>
      <c r="D31522" s="429">
        <v>1.600519</v>
      </c>
      <c r="E31522" s="429">
        <v>3.0131889999999997</v>
      </c>
      <c r="F31522" s="429">
        <v>11.128785999999991</v>
      </c>
    </row>
    <row r="31523" spans="1:6" x14ac:dyDescent="0.3">
      <c r="A31523" s="336" t="s">
        <v>1703</v>
      </c>
      <c r="B31523" s="2" t="s">
        <v>294</v>
      </c>
      <c r="C31523" s="429">
        <v>4.6672070000000003</v>
      </c>
      <c r="D31523" s="429">
        <v>1.5104949999999999</v>
      </c>
      <c r="E31523" s="429">
        <v>3.1567120000000006</v>
      </c>
      <c r="F31523" s="429">
        <v>12.10455</v>
      </c>
    </row>
    <row r="31524" spans="1:6" x14ac:dyDescent="0.3">
      <c r="A31524" s="336" t="s">
        <v>1704</v>
      </c>
      <c r="B31524" s="2" t="s">
        <v>294</v>
      </c>
      <c r="C31524" s="429">
        <v>4.6574429999999998</v>
      </c>
      <c r="D31524" s="429">
        <v>1.485295</v>
      </c>
      <c r="E31524" s="429">
        <v>3.172148</v>
      </c>
      <c r="F31524" s="429">
        <v>12.136187000000003</v>
      </c>
    </row>
    <row r="31525" spans="1:6" x14ac:dyDescent="0.3">
      <c r="A31525" s="336" t="s">
        <v>1705</v>
      </c>
      <c r="B31525" s="2" t="s">
        <v>294</v>
      </c>
      <c r="C31525" s="429">
        <v>4.5695480000000002</v>
      </c>
      <c r="D31525" s="429">
        <v>1.550386</v>
      </c>
      <c r="E31525" s="429">
        <v>3.0191620000000001</v>
      </c>
      <c r="F31525" s="429">
        <v>10.962287999999994</v>
      </c>
    </row>
    <row r="31526" spans="1:6" x14ac:dyDescent="0.3">
      <c r="A31526" s="336" t="s">
        <v>1706</v>
      </c>
      <c r="B31526" s="2" t="s">
        <v>294</v>
      </c>
      <c r="C31526" s="429">
        <v>4.5339210000000003</v>
      </c>
      <c r="D31526" s="429">
        <v>1.5120169999999999</v>
      </c>
      <c r="E31526" s="429">
        <v>3.0219040000000001</v>
      </c>
      <c r="F31526" s="429">
        <v>10.463838000000003</v>
      </c>
    </row>
    <row r="31527" spans="1:6" x14ac:dyDescent="0.3">
      <c r="A31527" s="336" t="s">
        <v>1707</v>
      </c>
      <c r="B31527" s="2" t="s">
        <v>294</v>
      </c>
      <c r="C31527" s="429">
        <v>4.316503</v>
      </c>
      <c r="D31527" s="429">
        <v>1.0221849999999999</v>
      </c>
      <c r="E31527" s="429">
        <v>3.2943180000000001</v>
      </c>
      <c r="F31527" s="429">
        <v>11.977860000000003</v>
      </c>
    </row>
    <row r="31528" spans="1:6" x14ac:dyDescent="0.3">
      <c r="A31528" s="336" t="s">
        <v>1708</v>
      </c>
      <c r="B31528" s="2" t="s">
        <v>294</v>
      </c>
      <c r="C31528" s="429">
        <v>4.3621949999999998</v>
      </c>
      <c r="D31528" s="429">
        <v>1.248399</v>
      </c>
      <c r="E31528" s="429">
        <v>3.1137959999999998</v>
      </c>
      <c r="F31528" s="429">
        <v>10.465925999999996</v>
      </c>
    </row>
    <row r="31529" spans="1:6" x14ac:dyDescent="0.3">
      <c r="A31529" s="336" t="s">
        <v>1709</v>
      </c>
      <c r="B31529" s="2" t="s">
        <v>294</v>
      </c>
      <c r="C31529" s="429">
        <v>4.3564809999999996</v>
      </c>
      <c r="D31529" s="429">
        <v>1.260105</v>
      </c>
      <c r="E31529" s="429">
        <v>3.0963759999999994</v>
      </c>
      <c r="F31529" s="429">
        <v>10.394128000000002</v>
      </c>
    </row>
    <row r="31530" spans="1:6" x14ac:dyDescent="0.3">
      <c r="A31530" s="336" t="s">
        <v>1710</v>
      </c>
      <c r="B31530" s="2" t="s">
        <v>294</v>
      </c>
      <c r="C31530" s="429">
        <v>4.3599540000000001</v>
      </c>
      <c r="D31530" s="429">
        <v>1.249824</v>
      </c>
      <c r="E31530" s="429">
        <v>3.1101299999999998</v>
      </c>
      <c r="F31530" s="429">
        <v>10.412186000000005</v>
      </c>
    </row>
    <row r="31531" spans="1:6" x14ac:dyDescent="0.3">
      <c r="A31531" s="336" t="s">
        <v>1711</v>
      </c>
      <c r="B31531" s="2" t="s">
        <v>294</v>
      </c>
      <c r="C31531" s="429">
        <v>4.5466959999999998</v>
      </c>
      <c r="D31531" s="429">
        <v>1.639051</v>
      </c>
      <c r="E31531" s="429">
        <v>2.9076449999999996</v>
      </c>
      <c r="F31531" s="429">
        <v>10.808259</v>
      </c>
    </row>
    <row r="31532" spans="1:6" x14ac:dyDescent="0.3">
      <c r="A31532" s="336" t="s">
        <v>1712</v>
      </c>
      <c r="B31532" s="2" t="s">
        <v>294</v>
      </c>
      <c r="C31532" s="429">
        <v>4.5760759999999996</v>
      </c>
      <c r="D31532" s="429">
        <v>1.371496</v>
      </c>
      <c r="E31532" s="429">
        <v>3.2045799999999995</v>
      </c>
      <c r="F31532" s="429">
        <v>12.846178999999998</v>
      </c>
    </row>
    <row r="31533" spans="1:6" x14ac:dyDescent="0.3">
      <c r="A31533" s="336" t="s">
        <v>1713</v>
      </c>
      <c r="B31533" s="2" t="s">
        <v>294</v>
      </c>
      <c r="C31533" s="429">
        <v>4.5788960000000003</v>
      </c>
      <c r="D31533" s="429">
        <v>1.5843970000000001</v>
      </c>
      <c r="E31533" s="429">
        <v>2.9944990000000002</v>
      </c>
      <c r="F31533" s="429">
        <v>10.999064000000001</v>
      </c>
    </row>
    <row r="31534" spans="1:6" x14ac:dyDescent="0.3">
      <c r="A31534" s="336" t="s">
        <v>1714</v>
      </c>
      <c r="B31534" s="2" t="s">
        <v>294</v>
      </c>
      <c r="C31534" s="429">
        <v>4.5786809999999996</v>
      </c>
      <c r="D31534" s="429">
        <v>1.7549939999999999</v>
      </c>
      <c r="E31534" s="429">
        <v>2.8236869999999996</v>
      </c>
      <c r="F31534" s="429">
        <v>10.232236000000007</v>
      </c>
    </row>
    <row r="31535" spans="1:6" x14ac:dyDescent="0.3">
      <c r="A31535" s="336" t="s">
        <v>1715</v>
      </c>
      <c r="B31535" s="2" t="s">
        <v>294</v>
      </c>
      <c r="C31535" s="429">
        <v>4.2472329999999996</v>
      </c>
      <c r="D31535" s="429">
        <v>1.3945829999999999</v>
      </c>
      <c r="E31535" s="429">
        <v>2.8526499999999997</v>
      </c>
      <c r="F31535" s="429">
        <v>8.3446810000000013</v>
      </c>
    </row>
    <row r="31536" spans="1:6" x14ac:dyDescent="0.3">
      <c r="A31536" s="336" t="s">
        <v>1716</v>
      </c>
      <c r="B31536" s="2" t="s">
        <v>294</v>
      </c>
      <c r="C31536" s="429">
        <v>4.2763640000000001</v>
      </c>
      <c r="D31536" s="429">
        <v>1.3994960000000001</v>
      </c>
      <c r="E31536" s="429">
        <v>2.876868</v>
      </c>
      <c r="F31536" s="429">
        <v>8.5269149999999989</v>
      </c>
    </row>
    <row r="31537" spans="1:6" x14ac:dyDescent="0.3">
      <c r="A31537" s="336" t="s">
        <v>1717</v>
      </c>
      <c r="B31537" s="2" t="s">
        <v>294</v>
      </c>
      <c r="C31537" s="429">
        <v>4.2872849999999998</v>
      </c>
      <c r="D31537" s="429">
        <v>1.3993279999999999</v>
      </c>
      <c r="E31537" s="429">
        <v>2.8879570000000001</v>
      </c>
      <c r="F31537" s="429">
        <v>8.609535000000001</v>
      </c>
    </row>
    <row r="31538" spans="1:6" x14ac:dyDescent="0.3">
      <c r="A31538" s="336" t="s">
        <v>1718</v>
      </c>
      <c r="B31538" s="2" t="s">
        <v>294</v>
      </c>
      <c r="C31538" s="429">
        <v>4.4161849999999996</v>
      </c>
      <c r="D31538" s="429">
        <v>1.3332079999999999</v>
      </c>
      <c r="E31538" s="429">
        <v>3.0829769999999996</v>
      </c>
      <c r="F31538" s="429">
        <v>11.199039000000003</v>
      </c>
    </row>
    <row r="31539" spans="1:6" x14ac:dyDescent="0.3">
      <c r="A31539" s="336" t="s">
        <v>1719</v>
      </c>
      <c r="B31539" s="2" t="s">
        <v>294</v>
      </c>
      <c r="C31539" s="429">
        <v>4.3858249999999996</v>
      </c>
      <c r="D31539" s="429">
        <v>1.3989670000000001</v>
      </c>
      <c r="E31539" s="429">
        <v>2.9868579999999998</v>
      </c>
      <c r="F31539" s="429">
        <v>10.822962</v>
      </c>
    </row>
    <row r="31540" spans="1:6" x14ac:dyDescent="0.3">
      <c r="A31540" s="336" t="s">
        <v>1720</v>
      </c>
      <c r="B31540" s="2" t="s">
        <v>294</v>
      </c>
      <c r="C31540" s="429">
        <v>4.3358280000000002</v>
      </c>
      <c r="D31540" s="429">
        <v>1.4973810000000001</v>
      </c>
      <c r="E31540" s="429">
        <v>2.8384470000000004</v>
      </c>
      <c r="F31540" s="429">
        <v>8.4526350000000008</v>
      </c>
    </row>
    <row r="31541" spans="1:6" x14ac:dyDescent="0.3">
      <c r="A31541" s="336" t="s">
        <v>1721</v>
      </c>
      <c r="B31541" s="2" t="s">
        <v>294</v>
      </c>
      <c r="C31541" s="429">
        <v>4.5730250000000003</v>
      </c>
      <c r="D31541" s="429">
        <v>1.5113289999999999</v>
      </c>
      <c r="E31541" s="429">
        <v>3.0616960000000004</v>
      </c>
      <c r="F31541" s="429">
        <v>12.525964999999998</v>
      </c>
    </row>
    <row r="31542" spans="1:6" x14ac:dyDescent="0.3">
      <c r="A31542" s="336" t="s">
        <v>1722</v>
      </c>
      <c r="B31542" s="2" t="s">
        <v>294</v>
      </c>
      <c r="C31542" s="429">
        <v>4.6022759999999998</v>
      </c>
      <c r="D31542" s="429">
        <v>1.3426659999999999</v>
      </c>
      <c r="E31542" s="429">
        <v>3.2596099999999999</v>
      </c>
      <c r="F31542" s="429">
        <v>13.633343</v>
      </c>
    </row>
    <row r="31543" spans="1:6" x14ac:dyDescent="0.3">
      <c r="A31543" s="336" t="s">
        <v>1723</v>
      </c>
      <c r="B31543" s="2" t="s">
        <v>294</v>
      </c>
      <c r="C31543" s="429">
        <v>4.52773</v>
      </c>
      <c r="D31543" s="429">
        <v>1.3525739999999999</v>
      </c>
      <c r="E31543" s="429">
        <v>3.1751560000000003</v>
      </c>
      <c r="F31543" s="429">
        <v>12.538814999999998</v>
      </c>
    </row>
    <row r="31544" spans="1:6" x14ac:dyDescent="0.3">
      <c r="A31544" s="336" t="s">
        <v>1724</v>
      </c>
      <c r="B31544" s="2" t="s">
        <v>295</v>
      </c>
      <c r="C31544" s="429">
        <v>4.1627200000000002</v>
      </c>
      <c r="D31544" s="429">
        <v>2.9974080000000001</v>
      </c>
      <c r="E31544" s="429">
        <v>1.1653120000000001</v>
      </c>
      <c r="F31544" s="429">
        <v>-20.864438</v>
      </c>
    </row>
    <row r="31545" spans="1:6" x14ac:dyDescent="0.3">
      <c r="A31545" s="336" t="s">
        <v>1725</v>
      </c>
      <c r="B31545" s="2" t="s">
        <v>295</v>
      </c>
      <c r="C31545" s="429">
        <v>5.2896289999999997</v>
      </c>
      <c r="D31545" s="429">
        <v>1.9556070000000001</v>
      </c>
      <c r="E31545" s="429">
        <v>3.3340219999999996</v>
      </c>
      <c r="F31545" s="429">
        <v>-1.6469500000000004</v>
      </c>
    </row>
    <row r="31546" spans="1:6" x14ac:dyDescent="0.3">
      <c r="A31546" s="336" t="s">
        <v>1726</v>
      </c>
      <c r="B31546" s="2" t="s">
        <v>293</v>
      </c>
      <c r="C31546" s="429">
        <v>4.036149</v>
      </c>
      <c r="D31546" s="429">
        <v>2.1683490000000001</v>
      </c>
      <c r="E31546" s="429">
        <v>1.8677999999999999</v>
      </c>
      <c r="F31546" s="429">
        <v>0.25983599999999996</v>
      </c>
    </row>
    <row r="31547" spans="1:6" x14ac:dyDescent="0.3">
      <c r="A31547" s="336" t="s">
        <v>1727</v>
      </c>
      <c r="B31547" s="2" t="s">
        <v>295</v>
      </c>
      <c r="C31547" s="429">
        <v>4.6650720000000003</v>
      </c>
      <c r="D31547" s="429">
        <v>2.6535600000000001</v>
      </c>
      <c r="E31547" s="429">
        <v>2.0115120000000002</v>
      </c>
      <c r="F31547" s="429">
        <v>-14.354800999999995</v>
      </c>
    </row>
    <row r="31548" spans="1:6" x14ac:dyDescent="0.3">
      <c r="A31548" s="336" t="s">
        <v>1728</v>
      </c>
      <c r="B31548" s="2" t="s">
        <v>295</v>
      </c>
      <c r="C31548" s="429">
        <v>4.8303760000000002</v>
      </c>
      <c r="D31548" s="429">
        <v>2.740399</v>
      </c>
      <c r="E31548" s="429">
        <v>2.0899770000000002</v>
      </c>
      <c r="F31548" s="429">
        <v>-20.664896000000002</v>
      </c>
    </row>
    <row r="31549" spans="1:6" x14ac:dyDescent="0.3">
      <c r="A31549" s="336" t="s">
        <v>1729</v>
      </c>
      <c r="B31549" s="2" t="s">
        <v>295</v>
      </c>
      <c r="C31549" s="429">
        <v>5.3228260000000001</v>
      </c>
      <c r="D31549" s="429">
        <v>1.3856200000000001</v>
      </c>
      <c r="E31549" s="429">
        <v>3.9372059999999998</v>
      </c>
      <c r="F31549" s="429">
        <v>5.1087210000000027</v>
      </c>
    </row>
    <row r="31550" spans="1:6" x14ac:dyDescent="0.3">
      <c r="A31550" s="336" t="s">
        <v>1730</v>
      </c>
      <c r="B31550" s="2" t="s">
        <v>293</v>
      </c>
      <c r="C31550" s="429">
        <v>3.7692549999999998</v>
      </c>
      <c r="D31550" s="429">
        <v>2.2918970000000001</v>
      </c>
      <c r="E31550" s="429">
        <v>1.4773579999999997</v>
      </c>
      <c r="F31550" s="429">
        <v>-9.8637080000000026</v>
      </c>
    </row>
    <row r="31551" spans="1:6" x14ac:dyDescent="0.3">
      <c r="A31551" s="336" t="s">
        <v>1731</v>
      </c>
      <c r="B31551" s="2" t="s">
        <v>295</v>
      </c>
      <c r="C31551" s="429">
        <v>4.5673529999999998</v>
      </c>
      <c r="D31551" s="429">
        <v>1.9616819999999999</v>
      </c>
      <c r="E31551" s="429">
        <v>2.6056710000000001</v>
      </c>
      <c r="F31551" s="429">
        <v>0.28303600000000273</v>
      </c>
    </row>
    <row r="31552" spans="1:6" x14ac:dyDescent="0.3">
      <c r="A31552" s="336" t="s">
        <v>1732</v>
      </c>
      <c r="B31552" s="2" t="s">
        <v>295</v>
      </c>
      <c r="C31552" s="429">
        <v>4.1635869999999997</v>
      </c>
      <c r="D31552" s="429">
        <v>1.9751399999999999</v>
      </c>
      <c r="E31552" s="429">
        <v>2.188447</v>
      </c>
      <c r="F31552" s="429">
        <v>-0.38985600000000176</v>
      </c>
    </row>
    <row r="31553" spans="1:6" x14ac:dyDescent="0.3">
      <c r="A31553" s="336" t="s">
        <v>1733</v>
      </c>
      <c r="B31553" s="2" t="s">
        <v>295</v>
      </c>
      <c r="C31553" s="429">
        <v>4.3873249999999997</v>
      </c>
      <c r="D31553" s="429">
        <v>2.2176490000000002</v>
      </c>
      <c r="E31553" s="429">
        <v>2.1696759999999995</v>
      </c>
      <c r="F31553" s="429">
        <v>-38.999839999999992</v>
      </c>
    </row>
    <row r="31554" spans="1:6" x14ac:dyDescent="0.3">
      <c r="A31554" s="336" t="s">
        <v>1734</v>
      </c>
      <c r="B31554" s="2" t="s">
        <v>295</v>
      </c>
      <c r="C31554" s="429">
        <v>3.8065180000000001</v>
      </c>
      <c r="D31554" s="429">
        <v>2.3616109999999999</v>
      </c>
      <c r="E31554" s="429">
        <v>1.4449070000000002</v>
      </c>
      <c r="F31554" s="429">
        <v>-46.551816000000017</v>
      </c>
    </row>
    <row r="31555" spans="1:6" x14ac:dyDescent="0.3">
      <c r="A31555" s="336" t="s">
        <v>1735</v>
      </c>
      <c r="B31555" s="2" t="s">
        <v>295</v>
      </c>
      <c r="C31555" s="429">
        <v>3.8476279999999998</v>
      </c>
      <c r="D31555" s="429">
        <v>2.412077</v>
      </c>
      <c r="E31555" s="429">
        <v>1.4355509999999998</v>
      </c>
      <c r="F31555" s="429">
        <v>-54.990444000000011</v>
      </c>
    </row>
    <row r="31556" spans="1:6" x14ac:dyDescent="0.3">
      <c r="A31556" s="336" t="s">
        <v>1736</v>
      </c>
      <c r="B31556" s="2" t="s">
        <v>295</v>
      </c>
      <c r="C31556" s="429">
        <v>3.9121700000000001</v>
      </c>
      <c r="D31556" s="429">
        <v>2.010173</v>
      </c>
      <c r="E31556" s="429">
        <v>1.9019970000000002</v>
      </c>
      <c r="F31556" s="429">
        <v>-70.351746000000034</v>
      </c>
    </row>
    <row r="31557" spans="1:6" x14ac:dyDescent="0.3">
      <c r="A31557" s="336" t="s">
        <v>1737</v>
      </c>
      <c r="B31557" s="2" t="s">
        <v>295</v>
      </c>
      <c r="C31557" s="429">
        <v>3.8045260000000001</v>
      </c>
      <c r="D31557" s="429">
        <v>1.9013009999999999</v>
      </c>
      <c r="E31557" s="429">
        <v>1.9032250000000002</v>
      </c>
      <c r="F31557" s="429">
        <v>-81.650190999999992</v>
      </c>
    </row>
    <row r="31558" spans="1:6" x14ac:dyDescent="0.3">
      <c r="A31558" s="336" t="s">
        <v>1738</v>
      </c>
      <c r="B31558" s="2" t="s">
        <v>295</v>
      </c>
      <c r="C31558" s="429">
        <v>3.2997040000000002</v>
      </c>
      <c r="D31558" s="429">
        <v>3.1248809999999998</v>
      </c>
      <c r="E31558" s="429">
        <v>0.17482300000000039</v>
      </c>
      <c r="F31558" s="429">
        <v>-68.254170999999999</v>
      </c>
    </row>
    <row r="31559" spans="1:6" x14ac:dyDescent="0.3">
      <c r="A31559" s="336" t="s">
        <v>1739</v>
      </c>
      <c r="B31559" s="2" t="s">
        <v>293</v>
      </c>
      <c r="C31559" s="429">
        <v>2.973665</v>
      </c>
      <c r="D31559" s="429">
        <v>4.3983600000000003</v>
      </c>
      <c r="E31559" s="429">
        <v>-1.4246950000000003</v>
      </c>
      <c r="F31559" s="429">
        <v>-85.462572999999992</v>
      </c>
    </row>
    <row r="31560" spans="1:6" x14ac:dyDescent="0.3">
      <c r="A31560" s="336" t="s">
        <v>1740</v>
      </c>
      <c r="B31560" s="2" t="s">
        <v>293</v>
      </c>
      <c r="C31560" s="429">
        <v>3.6165780000000001</v>
      </c>
      <c r="D31560" s="429">
        <v>1.1922619999999999</v>
      </c>
      <c r="E31560" s="429">
        <v>2.4243160000000001</v>
      </c>
      <c r="F31560" s="429">
        <v>4.195828999999998</v>
      </c>
    </row>
    <row r="31561" spans="1:6" x14ac:dyDescent="0.3">
      <c r="A31561" s="336" t="s">
        <v>1741</v>
      </c>
      <c r="B31561" s="2" t="s">
        <v>295</v>
      </c>
      <c r="C31561" s="429">
        <v>4.8340319999999997</v>
      </c>
      <c r="D31561" s="429">
        <v>1.3209679999999999</v>
      </c>
      <c r="E31561" s="429">
        <v>3.513064</v>
      </c>
      <c r="F31561" s="429">
        <v>-3.1835500000000039</v>
      </c>
    </row>
    <row r="31562" spans="1:6" x14ac:dyDescent="0.3">
      <c r="A31562" s="336" t="s">
        <v>1742</v>
      </c>
      <c r="B31562" s="2" t="s">
        <v>295</v>
      </c>
      <c r="C31562" s="429">
        <v>5.8634050000000002</v>
      </c>
      <c r="D31562" s="429">
        <v>1.480173</v>
      </c>
      <c r="E31562" s="429">
        <v>4.3832320000000005</v>
      </c>
      <c r="F31562" s="429">
        <v>9.6556290000000011</v>
      </c>
    </row>
    <row r="31563" spans="1:6" x14ac:dyDescent="0.3">
      <c r="A31563" s="336" t="s">
        <v>1743</v>
      </c>
      <c r="B31563" s="2" t="s">
        <v>295</v>
      </c>
      <c r="C31563" s="429">
        <v>5.4242239999999997</v>
      </c>
      <c r="D31563" s="429">
        <v>1.832735</v>
      </c>
      <c r="E31563" s="429">
        <v>3.5914889999999997</v>
      </c>
      <c r="F31563" s="429">
        <v>4.3909409999999944</v>
      </c>
    </row>
    <row r="31564" spans="1:6" x14ac:dyDescent="0.3">
      <c r="A31564" s="336" t="s">
        <v>1744</v>
      </c>
      <c r="B31564" s="2" t="s">
        <v>295</v>
      </c>
      <c r="C31564" s="429">
        <v>5.9824760000000001</v>
      </c>
      <c r="D31564" s="429">
        <v>1.456331</v>
      </c>
      <c r="E31564" s="429">
        <v>4.5261449999999996</v>
      </c>
      <c r="F31564" s="429">
        <v>8.8900030000000001</v>
      </c>
    </row>
    <row r="31565" spans="1:6" x14ac:dyDescent="0.3">
      <c r="A31565" s="336" t="s">
        <v>1745</v>
      </c>
      <c r="B31565" s="2" t="s">
        <v>295</v>
      </c>
      <c r="C31565" s="429">
        <v>5.5059050000000003</v>
      </c>
      <c r="D31565" s="429">
        <v>1.8048</v>
      </c>
      <c r="E31565" s="429">
        <v>3.7011050000000001</v>
      </c>
      <c r="F31565" s="429">
        <v>6.5578369999999993</v>
      </c>
    </row>
    <row r="31566" spans="1:6" x14ac:dyDescent="0.3">
      <c r="A31566" s="336" t="s">
        <v>1746</v>
      </c>
      <c r="B31566" s="2" t="s">
        <v>294</v>
      </c>
      <c r="C31566" s="429">
        <v>4.2050010000000002</v>
      </c>
      <c r="D31566" s="429">
        <v>1.4345330000000001</v>
      </c>
      <c r="E31566" s="429">
        <v>2.7704680000000002</v>
      </c>
      <c r="F31566" s="429">
        <v>7.4012199999999986</v>
      </c>
    </row>
    <row r="31567" spans="1:6" x14ac:dyDescent="0.3">
      <c r="A31567" s="336" t="s">
        <v>1747</v>
      </c>
      <c r="B31567" s="2" t="s">
        <v>295</v>
      </c>
      <c r="C31567" s="429">
        <v>5.7831859999999997</v>
      </c>
      <c r="D31567" s="429">
        <v>1.4174770000000001</v>
      </c>
      <c r="E31567" s="429">
        <v>4.3657089999999998</v>
      </c>
      <c r="F31567" s="429">
        <v>13.763108000000003</v>
      </c>
    </row>
    <row r="31568" spans="1:6" x14ac:dyDescent="0.3">
      <c r="A31568" s="336" t="s">
        <v>1748</v>
      </c>
      <c r="B31568" s="2" t="s">
        <v>294</v>
      </c>
      <c r="C31568" s="429">
        <v>4.1862069999999996</v>
      </c>
      <c r="D31568" s="429">
        <v>1.6707479999999999</v>
      </c>
      <c r="E31568" s="429">
        <v>2.5154589999999999</v>
      </c>
      <c r="F31568" s="429">
        <v>8.6874789999999997</v>
      </c>
    </row>
    <row r="31569" spans="1:6" x14ac:dyDescent="0.3">
      <c r="A31569" s="336" t="s">
        <v>1749</v>
      </c>
      <c r="B31569" s="2" t="s">
        <v>295</v>
      </c>
      <c r="C31569" s="429">
        <v>4.8726919999999998</v>
      </c>
      <c r="D31569" s="429">
        <v>1.1601330000000001</v>
      </c>
      <c r="E31569" s="429">
        <v>3.7125589999999997</v>
      </c>
      <c r="F31569" s="429">
        <v>7.1114890000000024</v>
      </c>
    </row>
    <row r="31570" spans="1:6" x14ac:dyDescent="0.3">
      <c r="A31570" s="336" t="s">
        <v>1750</v>
      </c>
      <c r="B31570" s="2" t="s">
        <v>295</v>
      </c>
      <c r="C31570" s="429">
        <v>5.1163360000000004</v>
      </c>
      <c r="D31570" s="429">
        <v>2.5938840000000001</v>
      </c>
      <c r="E31570" s="429">
        <v>2.5224520000000004</v>
      </c>
      <c r="F31570" s="429">
        <v>-18.202956000000004</v>
      </c>
    </row>
    <row r="31571" spans="1:6" x14ac:dyDescent="0.3">
      <c r="A31571" s="336" t="s">
        <v>1751</v>
      </c>
      <c r="B31571" s="2" t="s">
        <v>295</v>
      </c>
      <c r="C31571" s="429">
        <v>4.5720429999999999</v>
      </c>
      <c r="D31571" s="429">
        <v>2.1003750000000001</v>
      </c>
      <c r="E31571" s="429">
        <v>2.4716679999999998</v>
      </c>
      <c r="F31571" s="429">
        <v>-39.391964999999992</v>
      </c>
    </row>
    <row r="31572" spans="1:6" x14ac:dyDescent="0.3">
      <c r="A31572" s="336" t="s">
        <v>1752</v>
      </c>
      <c r="B31572" s="2" t="s">
        <v>295</v>
      </c>
      <c r="C31572" s="429">
        <v>5.3612399999999996</v>
      </c>
      <c r="D31572" s="429">
        <v>2.0037630000000002</v>
      </c>
      <c r="E31572" s="429">
        <v>3.3574769999999994</v>
      </c>
      <c r="F31572" s="429">
        <v>-9.569740000000003</v>
      </c>
    </row>
    <row r="31573" spans="1:6" x14ac:dyDescent="0.3">
      <c r="A31573" s="336" t="s">
        <v>1753</v>
      </c>
      <c r="B31573" s="2" t="s">
        <v>295</v>
      </c>
      <c r="C31573" s="429">
        <v>5.1929160000000003</v>
      </c>
      <c r="D31573" s="429">
        <v>1.663057</v>
      </c>
      <c r="E31573" s="429">
        <v>3.5298590000000001</v>
      </c>
      <c r="F31573" s="429">
        <v>3.5463640000000005</v>
      </c>
    </row>
    <row r="31574" spans="1:6" x14ac:dyDescent="0.3">
      <c r="A31574" s="336" t="s">
        <v>1754</v>
      </c>
      <c r="B31574" s="2" t="s">
        <v>295</v>
      </c>
      <c r="C31574" s="429">
        <v>6.0058420000000003</v>
      </c>
      <c r="D31574" s="429">
        <v>1.3567530000000001</v>
      </c>
      <c r="E31574" s="429">
        <v>4.649089</v>
      </c>
      <c r="F31574" s="429">
        <v>1.5843349999999994</v>
      </c>
    </row>
    <row r="31575" spans="1:6" x14ac:dyDescent="0.3">
      <c r="A31575" s="336" t="s">
        <v>1755</v>
      </c>
      <c r="B31575" s="2" t="s">
        <v>295</v>
      </c>
      <c r="C31575" s="429">
        <v>5.2855699999999999</v>
      </c>
      <c r="D31575" s="429">
        <v>1.23675</v>
      </c>
      <c r="E31575" s="429">
        <v>4.0488200000000001</v>
      </c>
      <c r="F31575" s="429">
        <v>16.247655000000002</v>
      </c>
    </row>
    <row r="31576" spans="1:6" x14ac:dyDescent="0.3">
      <c r="A31576" s="336" t="s">
        <v>1756</v>
      </c>
      <c r="B31576" s="2" t="s">
        <v>295</v>
      </c>
      <c r="C31576" s="429">
        <v>5.9396890000000004</v>
      </c>
      <c r="D31576" s="429">
        <v>1.3264499999999999</v>
      </c>
      <c r="E31576" s="429">
        <v>4.6132390000000001</v>
      </c>
      <c r="F31576" s="429">
        <v>15.904433000000001</v>
      </c>
    </row>
    <row r="31577" spans="1:6" x14ac:dyDescent="0.3">
      <c r="A31577" s="336" t="s">
        <v>1757</v>
      </c>
      <c r="B31577" s="2" t="s">
        <v>295</v>
      </c>
      <c r="C31577" s="429">
        <v>6.0528829999999996</v>
      </c>
      <c r="D31577" s="429">
        <v>1.1064229999999999</v>
      </c>
      <c r="E31577" s="429">
        <v>4.9464600000000001</v>
      </c>
      <c r="F31577" s="429">
        <v>19.787806000000003</v>
      </c>
    </row>
    <row r="31578" spans="1:6" x14ac:dyDescent="0.3">
      <c r="A31578" s="336" t="s">
        <v>1758</v>
      </c>
      <c r="B31578" s="2" t="s">
        <v>295</v>
      </c>
      <c r="C31578" s="429">
        <v>5.6686899999999998</v>
      </c>
      <c r="D31578" s="429">
        <v>1.2403420000000001</v>
      </c>
      <c r="E31578" s="429">
        <v>4.4283479999999997</v>
      </c>
      <c r="F31578" s="429">
        <v>14.470400999999999</v>
      </c>
    </row>
    <row r="31579" spans="1:6" x14ac:dyDescent="0.3">
      <c r="A31579" s="336" t="s">
        <v>1759</v>
      </c>
      <c r="B31579" s="2" t="s">
        <v>295</v>
      </c>
      <c r="C31579" s="429">
        <v>5.880649</v>
      </c>
      <c r="D31579" s="429">
        <v>1.213198</v>
      </c>
      <c r="E31579" s="429">
        <v>4.6674509999999998</v>
      </c>
      <c r="F31579" s="429">
        <v>16.520287999999997</v>
      </c>
    </row>
    <row r="31580" spans="1:6" x14ac:dyDescent="0.3">
      <c r="A31580" s="336" t="s">
        <v>1760</v>
      </c>
      <c r="B31580" s="2" t="s">
        <v>295</v>
      </c>
      <c r="C31580" s="429">
        <v>5.8627840000000004</v>
      </c>
      <c r="D31580" s="429">
        <v>1.162911</v>
      </c>
      <c r="E31580" s="429">
        <v>4.6998730000000002</v>
      </c>
      <c r="F31580" s="429">
        <v>17.671888000000003</v>
      </c>
    </row>
    <row r="31581" spans="1:6" x14ac:dyDescent="0.3">
      <c r="A31581" s="336" t="s">
        <v>1761</v>
      </c>
      <c r="B31581" s="2" t="s">
        <v>295</v>
      </c>
      <c r="C31581" s="429">
        <v>5.3337719999999997</v>
      </c>
      <c r="D31581" s="429">
        <v>1.4681200000000001</v>
      </c>
      <c r="E31581" s="429">
        <v>3.8656519999999999</v>
      </c>
      <c r="F31581" s="429">
        <v>9.0883699999999941</v>
      </c>
    </row>
    <row r="31582" spans="1:6" x14ac:dyDescent="0.3">
      <c r="A31582" s="336" t="s">
        <v>1762</v>
      </c>
      <c r="B31582" s="2" t="s">
        <v>295</v>
      </c>
      <c r="C31582" s="429">
        <v>5.6907269999999999</v>
      </c>
      <c r="D31582" s="429">
        <v>1.042456</v>
      </c>
      <c r="E31582" s="429">
        <v>4.6482709999999994</v>
      </c>
      <c r="F31582" s="429">
        <v>16.124422999999997</v>
      </c>
    </row>
    <row r="31583" spans="1:6" x14ac:dyDescent="0.3">
      <c r="A31583" s="336" t="s">
        <v>1763</v>
      </c>
      <c r="B31583" s="2" t="s">
        <v>295</v>
      </c>
      <c r="C31583" s="429">
        <v>5.6929879999999997</v>
      </c>
      <c r="D31583" s="429">
        <v>1.2723660000000001</v>
      </c>
      <c r="E31583" s="429">
        <v>4.4206219999999998</v>
      </c>
      <c r="F31583" s="429">
        <v>19.396143999999996</v>
      </c>
    </row>
    <row r="31584" spans="1:6" x14ac:dyDescent="0.3">
      <c r="A31584" s="336" t="s">
        <v>1764</v>
      </c>
      <c r="B31584" s="2" t="s">
        <v>295</v>
      </c>
      <c r="C31584" s="429">
        <v>5.4510129999999997</v>
      </c>
      <c r="D31584" s="429">
        <v>1.505765</v>
      </c>
      <c r="E31584" s="429">
        <v>3.9452479999999994</v>
      </c>
      <c r="F31584" s="429">
        <v>14.615975000000001</v>
      </c>
    </row>
    <row r="31585" spans="1:6" x14ac:dyDescent="0.3">
      <c r="A31585" s="336" t="s">
        <v>1765</v>
      </c>
      <c r="B31585" s="2" t="s">
        <v>295</v>
      </c>
      <c r="C31585" s="429">
        <v>5.5598650000000003</v>
      </c>
      <c r="D31585" s="429">
        <v>1.3037799999999999</v>
      </c>
      <c r="E31585" s="429">
        <v>4.2560850000000006</v>
      </c>
      <c r="F31585" s="429">
        <v>18.095006999999999</v>
      </c>
    </row>
    <row r="31586" spans="1:6" x14ac:dyDescent="0.3">
      <c r="A31586" s="336" t="s">
        <v>1766</v>
      </c>
      <c r="B31586" s="2" t="s">
        <v>295</v>
      </c>
      <c r="C31586" s="429">
        <v>4.7417959999999999</v>
      </c>
      <c r="D31586" s="429">
        <v>1.8460350000000001</v>
      </c>
      <c r="E31586" s="429">
        <v>2.8957609999999998</v>
      </c>
      <c r="F31586" s="429">
        <v>10.532214</v>
      </c>
    </row>
    <row r="31587" spans="1:6" x14ac:dyDescent="0.3">
      <c r="A31587" s="336" t="s">
        <v>1767</v>
      </c>
      <c r="B31587" s="2" t="s">
        <v>295</v>
      </c>
      <c r="C31587" s="429">
        <v>5.5939420000000002</v>
      </c>
      <c r="D31587" s="429">
        <v>1.4090849999999999</v>
      </c>
      <c r="E31587" s="429">
        <v>4.184857</v>
      </c>
      <c r="F31587" s="429">
        <v>16.981405000000002</v>
      </c>
    </row>
    <row r="31588" spans="1:6" x14ac:dyDescent="0.3">
      <c r="A31588" s="336" t="s">
        <v>1768</v>
      </c>
      <c r="B31588" s="2" t="s">
        <v>295</v>
      </c>
      <c r="C31588" s="429">
        <v>4.5001819999999997</v>
      </c>
      <c r="D31588" s="429">
        <v>2.4113690000000001</v>
      </c>
      <c r="E31588" s="429">
        <v>2.0888129999999996</v>
      </c>
      <c r="F31588" s="429">
        <v>2.690684000000001</v>
      </c>
    </row>
    <row r="31589" spans="1:6" x14ac:dyDescent="0.3">
      <c r="A31589" s="336" t="s">
        <v>1769</v>
      </c>
      <c r="B31589" s="2" t="s">
        <v>295</v>
      </c>
      <c r="C31589" s="429">
        <v>4.4817010000000002</v>
      </c>
      <c r="D31589" s="429">
        <v>2.1845560000000002</v>
      </c>
      <c r="E31589" s="429">
        <v>2.297145</v>
      </c>
      <c r="F31589" s="429">
        <v>1.9654110000000067</v>
      </c>
    </row>
    <row r="31590" spans="1:6" x14ac:dyDescent="0.3">
      <c r="A31590" s="336" t="s">
        <v>1770</v>
      </c>
      <c r="B31590" s="2" t="s">
        <v>295</v>
      </c>
      <c r="C31590" s="429">
        <v>4.6831909999999999</v>
      </c>
      <c r="D31590" s="429">
        <v>2.0195509999999999</v>
      </c>
      <c r="E31590" s="429">
        <v>2.66364</v>
      </c>
      <c r="F31590" s="429">
        <v>4.5549950000000052</v>
      </c>
    </row>
    <row r="31591" spans="1:6" x14ac:dyDescent="0.3">
      <c r="A31591" s="336" t="s">
        <v>1771</v>
      </c>
      <c r="B31591" s="2" t="s">
        <v>295</v>
      </c>
      <c r="C31591" s="429">
        <v>4.6077500000000002</v>
      </c>
      <c r="D31591" s="429">
        <v>2.0540600000000002</v>
      </c>
      <c r="E31591" s="429">
        <v>2.55369</v>
      </c>
      <c r="F31591" s="429">
        <v>4.399086000000004</v>
      </c>
    </row>
    <row r="31592" spans="1:6" x14ac:dyDescent="0.3">
      <c r="A31592" s="336" t="s">
        <v>1772</v>
      </c>
      <c r="B31592" s="2" t="s">
        <v>295</v>
      </c>
      <c r="C31592" s="429">
        <v>4.4752340000000004</v>
      </c>
      <c r="D31592" s="429">
        <v>2.3575539999999999</v>
      </c>
      <c r="E31592" s="429">
        <v>2.1176800000000005</v>
      </c>
      <c r="F31592" s="429">
        <v>1.1701230000000038</v>
      </c>
    </row>
    <row r="31593" spans="1:6" x14ac:dyDescent="0.3">
      <c r="A31593" s="336" t="s">
        <v>1773</v>
      </c>
      <c r="B31593" s="2" t="s">
        <v>295</v>
      </c>
      <c r="C31593" s="429">
        <v>4.8099730000000003</v>
      </c>
      <c r="D31593" s="429">
        <v>2.0139879999999999</v>
      </c>
      <c r="E31593" s="429">
        <v>2.7959850000000004</v>
      </c>
      <c r="F31593" s="429">
        <v>-34.696823000000002</v>
      </c>
    </row>
    <row r="31594" spans="1:6" x14ac:dyDescent="0.3">
      <c r="A31594" s="336" t="s">
        <v>1774</v>
      </c>
      <c r="B31594" s="2" t="s">
        <v>295</v>
      </c>
      <c r="C31594" s="429">
        <v>4.7225549999999998</v>
      </c>
      <c r="D31594" s="429">
        <v>2.02393</v>
      </c>
      <c r="E31594" s="429">
        <v>2.6986249999999998</v>
      </c>
      <c r="F31594" s="429">
        <v>-33.833246999999993</v>
      </c>
    </row>
    <row r="31595" spans="1:6" x14ac:dyDescent="0.3">
      <c r="A31595" s="336" t="s">
        <v>1775</v>
      </c>
      <c r="B31595" s="2" t="s">
        <v>295</v>
      </c>
      <c r="C31595" s="429">
        <v>4.7380810000000002</v>
      </c>
      <c r="D31595" s="429">
        <v>1.8813489999999999</v>
      </c>
      <c r="E31595" s="429">
        <v>2.856732</v>
      </c>
      <c r="F31595" s="429">
        <v>-30.345802000000006</v>
      </c>
    </row>
    <row r="31596" spans="1:6" x14ac:dyDescent="0.3">
      <c r="A31596" s="336" t="s">
        <v>1776</v>
      </c>
      <c r="B31596" s="2" t="s">
        <v>295</v>
      </c>
      <c r="C31596" s="429">
        <v>4.6947530000000004</v>
      </c>
      <c r="D31596" s="429">
        <v>1.7803910000000001</v>
      </c>
      <c r="E31596" s="429">
        <v>2.9143620000000006</v>
      </c>
      <c r="F31596" s="429">
        <v>-29.033785999999996</v>
      </c>
    </row>
    <row r="31597" spans="1:6" x14ac:dyDescent="0.3">
      <c r="A31597" s="336" t="s">
        <v>1777</v>
      </c>
      <c r="B31597" s="2" t="s">
        <v>295</v>
      </c>
      <c r="C31597" s="429">
        <v>4.6223039999999997</v>
      </c>
      <c r="D31597" s="429">
        <v>2.428582</v>
      </c>
      <c r="E31597" s="429">
        <v>2.1937219999999997</v>
      </c>
      <c r="F31597" s="429">
        <v>-46.038627999999996</v>
      </c>
    </row>
    <row r="31598" spans="1:6" x14ac:dyDescent="0.3">
      <c r="A31598" s="336" t="s">
        <v>1778</v>
      </c>
      <c r="B31598" s="2" t="s">
        <v>295</v>
      </c>
      <c r="C31598" s="429">
        <v>4.5465790000000004</v>
      </c>
      <c r="D31598" s="429">
        <v>2.3762050000000001</v>
      </c>
      <c r="E31598" s="429">
        <v>2.1703740000000002</v>
      </c>
      <c r="F31598" s="429">
        <v>-46.379517000000007</v>
      </c>
    </row>
    <row r="31599" spans="1:6" x14ac:dyDescent="0.3">
      <c r="A31599" s="336" t="s">
        <v>1779</v>
      </c>
      <c r="B31599" s="2" t="s">
        <v>295</v>
      </c>
      <c r="C31599" s="429">
        <v>4.5540960000000004</v>
      </c>
      <c r="D31599" s="429">
        <v>2.3504689999999999</v>
      </c>
      <c r="E31599" s="429">
        <v>2.2036270000000004</v>
      </c>
      <c r="F31599" s="429">
        <v>-46.468372000000002</v>
      </c>
    </row>
    <row r="31600" spans="1:6" x14ac:dyDescent="0.3">
      <c r="A31600" s="336" t="s">
        <v>1780</v>
      </c>
      <c r="B31600" s="2" t="s">
        <v>295</v>
      </c>
      <c r="C31600" s="429">
        <v>4.588635</v>
      </c>
      <c r="D31600" s="429">
        <v>1.8319879999999999</v>
      </c>
      <c r="E31600" s="429">
        <v>2.7566470000000001</v>
      </c>
      <c r="F31600" s="429">
        <v>-32.02655399999999</v>
      </c>
    </row>
    <row r="31601" spans="1:6" x14ac:dyDescent="0.3">
      <c r="A31601" s="336" t="s">
        <v>1781</v>
      </c>
      <c r="B31601" s="2" t="s">
        <v>295</v>
      </c>
      <c r="C31601" s="429">
        <v>4.6084120000000004</v>
      </c>
      <c r="D31601" s="429">
        <v>1.5123059999999999</v>
      </c>
      <c r="E31601" s="429">
        <v>3.0961060000000007</v>
      </c>
      <c r="F31601" s="429">
        <v>-22.65108399999999</v>
      </c>
    </row>
    <row r="31602" spans="1:6" x14ac:dyDescent="0.3">
      <c r="A31602" s="336" t="s">
        <v>1782</v>
      </c>
      <c r="B31602" s="2" t="s">
        <v>295</v>
      </c>
      <c r="C31602" s="429">
        <v>4.5955859999999999</v>
      </c>
      <c r="D31602" s="429">
        <v>1.5908530000000001</v>
      </c>
      <c r="E31602" s="429">
        <v>3.0047329999999999</v>
      </c>
      <c r="F31602" s="429">
        <v>-24.96087600000001</v>
      </c>
    </row>
    <row r="31603" spans="1:6" x14ac:dyDescent="0.3">
      <c r="A31603" s="336" t="s">
        <v>1783</v>
      </c>
      <c r="B31603" s="2" t="s">
        <v>295</v>
      </c>
      <c r="C31603" s="429">
        <v>4.5685479999999998</v>
      </c>
      <c r="D31603" s="429">
        <v>2.4066200000000002</v>
      </c>
      <c r="E31603" s="429">
        <v>2.1619279999999996</v>
      </c>
      <c r="F31603" s="429">
        <v>-51.585930000000005</v>
      </c>
    </row>
    <row r="31604" spans="1:6" x14ac:dyDescent="0.3">
      <c r="A31604" s="336" t="s">
        <v>1784</v>
      </c>
      <c r="B31604" s="2" t="s">
        <v>295</v>
      </c>
      <c r="C31604" s="429">
        <v>4.6272500000000001</v>
      </c>
      <c r="D31604" s="429">
        <v>2.2153520000000002</v>
      </c>
      <c r="E31604" s="429">
        <v>2.4118979999999999</v>
      </c>
      <c r="F31604" s="429">
        <v>-46.705931000000007</v>
      </c>
    </row>
    <row r="31605" spans="1:6" x14ac:dyDescent="0.3">
      <c r="A31605" s="336" t="s">
        <v>1785</v>
      </c>
      <c r="B31605" s="2" t="s">
        <v>295</v>
      </c>
      <c r="C31605" s="429">
        <v>4.4738470000000001</v>
      </c>
      <c r="D31605" s="429">
        <v>2.6249760000000002</v>
      </c>
      <c r="E31605" s="429">
        <v>1.8488709999999999</v>
      </c>
      <c r="F31605" s="429">
        <v>-56.629013</v>
      </c>
    </row>
    <row r="31606" spans="1:6" x14ac:dyDescent="0.3">
      <c r="A31606" s="336" t="s">
        <v>1786</v>
      </c>
      <c r="B31606" s="2" t="s">
        <v>295</v>
      </c>
      <c r="C31606" s="429">
        <v>4.7701529999999996</v>
      </c>
      <c r="D31606" s="429">
        <v>2.002208</v>
      </c>
      <c r="E31606" s="429">
        <v>2.7679449999999997</v>
      </c>
      <c r="F31606" s="429">
        <v>-32.776598999999997</v>
      </c>
    </row>
    <row r="31607" spans="1:6" x14ac:dyDescent="0.3">
      <c r="A31607" s="336" t="s">
        <v>1787</v>
      </c>
      <c r="B31607" s="2" t="s">
        <v>295</v>
      </c>
      <c r="C31607" s="429">
        <v>4.5261079999999998</v>
      </c>
      <c r="D31607" s="429">
        <v>2.3625560000000001</v>
      </c>
      <c r="E31607" s="429">
        <v>2.1635519999999997</v>
      </c>
      <c r="F31607" s="429">
        <v>-51.706036999999995</v>
      </c>
    </row>
    <row r="31608" spans="1:6" x14ac:dyDescent="0.3">
      <c r="A31608" s="336" t="s">
        <v>1788</v>
      </c>
      <c r="B31608" s="2" t="s">
        <v>295</v>
      </c>
      <c r="C31608" s="429">
        <v>4.6389180000000003</v>
      </c>
      <c r="D31608" s="429">
        <v>2.0343330000000002</v>
      </c>
      <c r="E31608" s="429">
        <v>2.6045850000000002</v>
      </c>
      <c r="F31608" s="429">
        <v>-42.74837800000001</v>
      </c>
    </row>
    <row r="31609" spans="1:6" x14ac:dyDescent="0.3">
      <c r="A31609" s="336" t="s">
        <v>1789</v>
      </c>
      <c r="B31609" s="2" t="s">
        <v>295</v>
      </c>
      <c r="C31609" s="429">
        <v>4.6546070000000004</v>
      </c>
      <c r="D31609" s="429">
        <v>1.9525859999999999</v>
      </c>
      <c r="E31609" s="429">
        <v>2.7020210000000002</v>
      </c>
      <c r="F31609" s="429">
        <v>-39.875287999999991</v>
      </c>
    </row>
    <row r="31610" spans="1:6" x14ac:dyDescent="0.3">
      <c r="A31610" s="336" t="s">
        <v>1790</v>
      </c>
      <c r="B31610" s="2" t="s">
        <v>295</v>
      </c>
      <c r="C31610" s="429">
        <v>4.6632660000000001</v>
      </c>
      <c r="D31610" s="429">
        <v>1.7383439999999999</v>
      </c>
      <c r="E31610" s="429">
        <v>2.9249220000000005</v>
      </c>
      <c r="F31610" s="429">
        <v>-33.845272000000001</v>
      </c>
    </row>
    <row r="31611" spans="1:6" x14ac:dyDescent="0.3">
      <c r="A31611" s="336" t="s">
        <v>1791</v>
      </c>
      <c r="B31611" s="2" t="s">
        <v>295</v>
      </c>
      <c r="C31611" s="429">
        <v>4.6612499999999999</v>
      </c>
      <c r="D31611" s="429">
        <v>1.560548</v>
      </c>
      <c r="E31611" s="429">
        <v>3.1007020000000001</v>
      </c>
      <c r="F31611" s="429">
        <v>-27.323090000000001</v>
      </c>
    </row>
    <row r="31612" spans="1:6" x14ac:dyDescent="0.3">
      <c r="A31612" s="336" t="s">
        <v>1792</v>
      </c>
      <c r="B31612" s="2" t="s">
        <v>295</v>
      </c>
      <c r="C31612" s="429">
        <v>4.6710380000000002</v>
      </c>
      <c r="D31612" s="429">
        <v>1.673643</v>
      </c>
      <c r="E31612" s="429">
        <v>2.997395</v>
      </c>
      <c r="F31612" s="429">
        <v>-31.656541999999995</v>
      </c>
    </row>
    <row r="31613" spans="1:6" x14ac:dyDescent="0.3">
      <c r="A31613" s="336" t="s">
        <v>1793</v>
      </c>
      <c r="B31613" s="2" t="s">
        <v>295</v>
      </c>
      <c r="C31613" s="429">
        <v>4.6340079999999997</v>
      </c>
      <c r="D31613" s="429">
        <v>1.874109</v>
      </c>
      <c r="E31613" s="429">
        <v>2.7598989999999999</v>
      </c>
      <c r="F31613" s="429">
        <v>-36.08784</v>
      </c>
    </row>
    <row r="31614" spans="1:6" x14ac:dyDescent="0.3">
      <c r="A31614" s="336" t="s">
        <v>1794</v>
      </c>
      <c r="B31614" s="2" t="s">
        <v>295</v>
      </c>
      <c r="C31614" s="429">
        <v>4.5887089999999997</v>
      </c>
      <c r="D31614" s="429">
        <v>1.4795050000000001</v>
      </c>
      <c r="E31614" s="429">
        <v>3.1092039999999996</v>
      </c>
      <c r="F31614" s="429">
        <v>-21.478246999999993</v>
      </c>
    </row>
    <row r="31615" spans="1:6" x14ac:dyDescent="0.3">
      <c r="A31615" s="336" t="s">
        <v>1795</v>
      </c>
      <c r="B31615" s="2" t="s">
        <v>295</v>
      </c>
      <c r="C31615" s="429">
        <v>4.6401709999999996</v>
      </c>
      <c r="D31615" s="429">
        <v>1.76434</v>
      </c>
      <c r="E31615" s="429">
        <v>2.8758309999999998</v>
      </c>
      <c r="F31615" s="429">
        <v>-33.092587000000002</v>
      </c>
    </row>
    <row r="31616" spans="1:6" x14ac:dyDescent="0.3">
      <c r="A31616" s="336" t="s">
        <v>1796</v>
      </c>
      <c r="B31616" s="2" t="s">
        <v>295</v>
      </c>
      <c r="C31616" s="429">
        <v>4.6461230000000002</v>
      </c>
      <c r="D31616" s="429">
        <v>1.6786190000000001</v>
      </c>
      <c r="E31616" s="429">
        <v>2.9675039999999999</v>
      </c>
      <c r="F31616" s="429">
        <v>-30.788503000000006</v>
      </c>
    </row>
    <row r="31617" spans="1:6" x14ac:dyDescent="0.3">
      <c r="A31617" s="336" t="s">
        <v>1797</v>
      </c>
      <c r="B31617" s="2" t="s">
        <v>295</v>
      </c>
      <c r="C31617" s="429">
        <v>4.6255319999999998</v>
      </c>
      <c r="D31617" s="429">
        <v>1.5470889999999999</v>
      </c>
      <c r="E31617" s="429">
        <v>3.078443</v>
      </c>
      <c r="F31617" s="429">
        <v>-25.341527000000006</v>
      </c>
    </row>
    <row r="31618" spans="1:6" x14ac:dyDescent="0.3">
      <c r="A31618" s="336" t="s">
        <v>1798</v>
      </c>
      <c r="B31618" s="2" t="s">
        <v>295</v>
      </c>
      <c r="C31618" s="429">
        <v>4.6139450000000002</v>
      </c>
      <c r="D31618" s="429">
        <v>1.4122030000000001</v>
      </c>
      <c r="E31618" s="429">
        <v>3.2017420000000003</v>
      </c>
      <c r="F31618" s="429">
        <v>-20.380235999999996</v>
      </c>
    </row>
    <row r="31619" spans="1:6" x14ac:dyDescent="0.3">
      <c r="A31619" s="336" t="s">
        <v>1799</v>
      </c>
      <c r="B31619" s="2" t="s">
        <v>295</v>
      </c>
      <c r="C31619" s="429">
        <v>4.5609979999999997</v>
      </c>
      <c r="D31619" s="429">
        <v>2.4332980000000002</v>
      </c>
      <c r="E31619" s="429">
        <v>2.1276999999999995</v>
      </c>
      <c r="F31619" s="429">
        <v>-50.663297000000007</v>
      </c>
    </row>
    <row r="31620" spans="1:6" x14ac:dyDescent="0.3">
      <c r="A31620" s="336" t="s">
        <v>1800</v>
      </c>
      <c r="B31620" s="2" t="s">
        <v>295</v>
      </c>
      <c r="C31620" s="429">
        <v>4.6012729999999999</v>
      </c>
      <c r="D31620" s="429">
        <v>1.335896</v>
      </c>
      <c r="E31620" s="429">
        <v>3.265377</v>
      </c>
      <c r="F31620" s="429">
        <v>-17.293625000000006</v>
      </c>
    </row>
    <row r="31621" spans="1:6" x14ac:dyDescent="0.3">
      <c r="A31621" s="336" t="s">
        <v>1801</v>
      </c>
      <c r="B31621" s="2" t="s">
        <v>295</v>
      </c>
      <c r="C31621" s="429">
        <v>4.5876960000000002</v>
      </c>
      <c r="D31621" s="429">
        <v>1.413651</v>
      </c>
      <c r="E31621" s="429">
        <v>3.1740450000000004</v>
      </c>
      <c r="F31621" s="429">
        <v>-19.241751000000001</v>
      </c>
    </row>
    <row r="31622" spans="1:6" x14ac:dyDescent="0.3">
      <c r="A31622" s="336" t="s">
        <v>1802</v>
      </c>
      <c r="B31622" s="2" t="s">
        <v>295</v>
      </c>
      <c r="C31622" s="429">
        <v>4.6446129999999997</v>
      </c>
      <c r="D31622" s="429">
        <v>1.4912190000000001</v>
      </c>
      <c r="E31622" s="429">
        <v>3.1533939999999996</v>
      </c>
      <c r="F31622" s="429">
        <v>-24.555531000000002</v>
      </c>
    </row>
    <row r="31623" spans="1:6" x14ac:dyDescent="0.3">
      <c r="A31623" s="336" t="s">
        <v>1803</v>
      </c>
      <c r="B31623" s="2" t="s">
        <v>295</v>
      </c>
      <c r="C31623" s="429">
        <v>4.6305949999999996</v>
      </c>
      <c r="D31623" s="429">
        <v>1.3822920000000001</v>
      </c>
      <c r="E31623" s="429">
        <v>3.2483029999999995</v>
      </c>
      <c r="F31623" s="429">
        <v>-20.273605</v>
      </c>
    </row>
    <row r="31624" spans="1:6" x14ac:dyDescent="0.3">
      <c r="A31624" s="336" t="s">
        <v>1804</v>
      </c>
      <c r="B31624" s="2" t="s">
        <v>295</v>
      </c>
      <c r="C31624" s="429">
        <v>4.6561779999999997</v>
      </c>
      <c r="D31624" s="429">
        <v>1.345982</v>
      </c>
      <c r="E31624" s="429">
        <v>3.3101959999999995</v>
      </c>
      <c r="F31624" s="429">
        <v>-18.866780999999989</v>
      </c>
    </row>
    <row r="31625" spans="1:6" x14ac:dyDescent="0.3">
      <c r="A31625" s="336" t="s">
        <v>1805</v>
      </c>
      <c r="B31625" s="2" t="s">
        <v>295</v>
      </c>
      <c r="C31625" s="429">
        <v>4.661772</v>
      </c>
      <c r="D31625" s="429">
        <v>1.1778850000000001</v>
      </c>
      <c r="E31625" s="429">
        <v>3.4838870000000002</v>
      </c>
      <c r="F31625" s="429">
        <v>-12.412984000000012</v>
      </c>
    </row>
    <row r="31626" spans="1:6" x14ac:dyDescent="0.3">
      <c r="A31626" s="336" t="s">
        <v>1806</v>
      </c>
      <c r="B31626" s="2" t="s">
        <v>295</v>
      </c>
      <c r="C31626" s="429">
        <v>4.6762139999999999</v>
      </c>
      <c r="D31626" s="429">
        <v>1.120503</v>
      </c>
      <c r="E31626" s="429">
        <v>3.5557109999999996</v>
      </c>
      <c r="F31626" s="429">
        <v>-10.200573000000006</v>
      </c>
    </row>
    <row r="31627" spans="1:6" x14ac:dyDescent="0.3">
      <c r="A31627" s="336" t="s">
        <v>1807</v>
      </c>
      <c r="B31627" s="2" t="s">
        <v>295</v>
      </c>
      <c r="C31627" s="429">
        <v>4.6762139999999999</v>
      </c>
      <c r="D31627" s="429">
        <v>1.120503</v>
      </c>
      <c r="E31627" s="429">
        <v>3.5557109999999996</v>
      </c>
      <c r="F31627" s="429">
        <v>-10.200573000000006</v>
      </c>
    </row>
    <row r="31628" spans="1:6" x14ac:dyDescent="0.3">
      <c r="A31628" s="336" t="s">
        <v>1808</v>
      </c>
      <c r="B31628" s="2" t="s">
        <v>295</v>
      </c>
      <c r="C31628" s="429">
        <v>4.6057589999999999</v>
      </c>
      <c r="D31628" s="429">
        <v>1.920393</v>
      </c>
      <c r="E31628" s="429">
        <v>2.6853660000000001</v>
      </c>
      <c r="F31628" s="429">
        <v>-35.857873999999995</v>
      </c>
    </row>
    <row r="31629" spans="1:6" x14ac:dyDescent="0.3">
      <c r="A31629" s="336" t="s">
        <v>1809</v>
      </c>
      <c r="B31629" s="2" t="s">
        <v>295</v>
      </c>
      <c r="C31629" s="429">
        <v>4.6017159999999997</v>
      </c>
      <c r="D31629" s="429">
        <v>1.328857</v>
      </c>
      <c r="E31629" s="429">
        <v>3.2728589999999995</v>
      </c>
      <c r="F31629" s="429">
        <v>-17.114810999999996</v>
      </c>
    </row>
    <row r="31630" spans="1:6" x14ac:dyDescent="0.3">
      <c r="A31630" s="336" t="s">
        <v>1810</v>
      </c>
      <c r="B31630" s="2" t="s">
        <v>295</v>
      </c>
      <c r="C31630" s="429">
        <v>4.4830940000000004</v>
      </c>
      <c r="D31630" s="429">
        <v>2.6681430000000002</v>
      </c>
      <c r="E31630" s="429">
        <v>1.8149510000000002</v>
      </c>
      <c r="F31630" s="429">
        <v>-55.062561000000002</v>
      </c>
    </row>
    <row r="31631" spans="1:6" x14ac:dyDescent="0.3">
      <c r="A31631" s="336" t="s">
        <v>1811</v>
      </c>
      <c r="B31631" s="2" t="s">
        <v>295</v>
      </c>
      <c r="C31631" s="429">
        <v>4.580362</v>
      </c>
      <c r="D31631" s="429">
        <v>2.4440840000000001</v>
      </c>
      <c r="E31631" s="429">
        <v>2.1362779999999999</v>
      </c>
      <c r="F31631" s="429">
        <v>-47.482173000000003</v>
      </c>
    </row>
    <row r="31632" spans="1:6" x14ac:dyDescent="0.3">
      <c r="A31632" s="336" t="s">
        <v>1812</v>
      </c>
      <c r="B31632" s="2" t="s">
        <v>295</v>
      </c>
      <c r="C31632" s="429">
        <v>5.5451899999999998</v>
      </c>
      <c r="D31632" s="429">
        <v>1.2778119999999999</v>
      </c>
      <c r="E31632" s="429">
        <v>4.2673779999999999</v>
      </c>
      <c r="F31632" s="429">
        <v>14.041449999999998</v>
      </c>
    </row>
    <row r="31633" spans="1:6" x14ac:dyDescent="0.3">
      <c r="A31633" s="336" t="s">
        <v>1813</v>
      </c>
      <c r="B31633" s="2" t="s">
        <v>295</v>
      </c>
      <c r="C31633" s="429">
        <v>5.5457700000000001</v>
      </c>
      <c r="D31633" s="429">
        <v>1.542737</v>
      </c>
      <c r="E31633" s="429">
        <v>4.0030330000000003</v>
      </c>
      <c r="F31633" s="429">
        <v>8.9026629999999969</v>
      </c>
    </row>
    <row r="31634" spans="1:6" x14ac:dyDescent="0.3">
      <c r="A31634" s="336" t="s">
        <v>1814</v>
      </c>
      <c r="B31634" s="2" t="s">
        <v>295</v>
      </c>
      <c r="C31634" s="429">
        <v>4.6210519999999997</v>
      </c>
      <c r="D31634" s="429">
        <v>1.7333430000000001</v>
      </c>
      <c r="E31634" s="429">
        <v>2.8877089999999996</v>
      </c>
      <c r="F31634" s="429">
        <v>-29.322671000000003</v>
      </c>
    </row>
    <row r="31635" spans="1:6" x14ac:dyDescent="0.3">
      <c r="A31635" s="336" t="s">
        <v>1815</v>
      </c>
      <c r="B31635" s="2" t="s">
        <v>295</v>
      </c>
      <c r="C31635" s="429">
        <v>4.6473279999999999</v>
      </c>
      <c r="D31635" s="429">
        <v>1.8959410000000001</v>
      </c>
      <c r="E31635" s="429">
        <v>2.7513869999999998</v>
      </c>
      <c r="F31635" s="429">
        <v>-33.554164999999998</v>
      </c>
    </row>
    <row r="31636" spans="1:6" x14ac:dyDescent="0.3">
      <c r="A31636" s="336" t="s">
        <v>1816</v>
      </c>
      <c r="B31636" s="2" t="s">
        <v>295</v>
      </c>
      <c r="C31636" s="429">
        <v>4.4600429999999998</v>
      </c>
      <c r="D31636" s="429">
        <v>1.8847640000000001</v>
      </c>
      <c r="E31636" s="429">
        <v>2.5752789999999997</v>
      </c>
      <c r="F31636" s="429">
        <v>-32.478932999999998</v>
      </c>
    </row>
    <row r="31637" spans="1:6" x14ac:dyDescent="0.3">
      <c r="A31637" s="336" t="s">
        <v>1817</v>
      </c>
      <c r="B31637" s="2" t="s">
        <v>295</v>
      </c>
      <c r="C31637" s="429">
        <v>4.6342720000000002</v>
      </c>
      <c r="D31637" s="429">
        <v>1.9332469999999999</v>
      </c>
      <c r="E31637" s="429">
        <v>2.7010250000000005</v>
      </c>
      <c r="F31637" s="429">
        <v>-40.09479300000001</v>
      </c>
    </row>
    <row r="31638" spans="1:6" x14ac:dyDescent="0.3">
      <c r="A31638" s="336" t="s">
        <v>1818</v>
      </c>
      <c r="B31638" s="2" t="s">
        <v>295</v>
      </c>
      <c r="C31638" s="429">
        <v>4.6375549999999999</v>
      </c>
      <c r="D31638" s="429">
        <v>1.8834169999999999</v>
      </c>
      <c r="E31638" s="429">
        <v>2.7541380000000002</v>
      </c>
      <c r="F31638" s="429">
        <v>-37.782513000000009</v>
      </c>
    </row>
    <row r="31639" spans="1:6" x14ac:dyDescent="0.3">
      <c r="A31639" s="336" t="s">
        <v>1819</v>
      </c>
      <c r="B31639" s="2" t="s">
        <v>295</v>
      </c>
      <c r="C31639" s="429">
        <v>4.626233</v>
      </c>
      <c r="D31639" s="429">
        <v>1.8995740000000001</v>
      </c>
      <c r="E31639" s="429">
        <v>2.7266589999999997</v>
      </c>
      <c r="F31639" s="429">
        <v>-37.476046000000011</v>
      </c>
    </row>
    <row r="31640" spans="1:6" x14ac:dyDescent="0.3">
      <c r="A31640" s="336" t="s">
        <v>1820</v>
      </c>
      <c r="B31640" s="2" t="s">
        <v>295</v>
      </c>
      <c r="C31640" s="429">
        <v>4.676266</v>
      </c>
      <c r="D31640" s="429">
        <v>1.669176</v>
      </c>
      <c r="E31640" s="429">
        <v>3.0070899999999998</v>
      </c>
      <c r="F31640" s="429">
        <v>-31.403337999999991</v>
      </c>
    </row>
    <row r="31641" spans="1:6" x14ac:dyDescent="0.3">
      <c r="A31641" s="336" t="s">
        <v>1821</v>
      </c>
      <c r="B31641" s="2" t="s">
        <v>295</v>
      </c>
      <c r="C31641" s="429">
        <v>4.6825489999999999</v>
      </c>
      <c r="D31641" s="429">
        <v>1.685627</v>
      </c>
      <c r="E31641" s="429">
        <v>2.9969219999999996</v>
      </c>
      <c r="F31641" s="429">
        <v>-31.503505999999991</v>
      </c>
    </row>
    <row r="31642" spans="1:6" x14ac:dyDescent="0.3">
      <c r="A31642" s="336" t="s">
        <v>1822</v>
      </c>
      <c r="B31642" s="2" t="s">
        <v>295</v>
      </c>
      <c r="C31642" s="429">
        <v>4.6830749999999997</v>
      </c>
      <c r="D31642" s="429">
        <v>1.6220950000000001</v>
      </c>
      <c r="E31642" s="429">
        <v>3.0609799999999998</v>
      </c>
      <c r="F31642" s="429">
        <v>-29.26003600000001</v>
      </c>
    </row>
    <row r="31643" spans="1:6" x14ac:dyDescent="0.3">
      <c r="A31643" s="336" t="s">
        <v>1823</v>
      </c>
      <c r="B31643" s="2" t="s">
        <v>295</v>
      </c>
      <c r="C31643" s="429">
        <v>4.6775799999999998</v>
      </c>
      <c r="D31643" s="429">
        <v>1.5566869999999999</v>
      </c>
      <c r="E31643" s="429">
        <v>3.1208929999999997</v>
      </c>
      <c r="F31643" s="429">
        <v>-26.796807000000001</v>
      </c>
    </row>
    <row r="31644" spans="1:6" x14ac:dyDescent="0.3">
      <c r="A31644" s="336" t="s">
        <v>1824</v>
      </c>
      <c r="B31644" s="2" t="s">
        <v>295</v>
      </c>
      <c r="C31644" s="429">
        <v>4.6186249999999998</v>
      </c>
      <c r="D31644" s="429">
        <v>1.9057139999999999</v>
      </c>
      <c r="E31644" s="429">
        <v>2.7129110000000001</v>
      </c>
      <c r="F31644" s="429">
        <v>-36.879274000000009</v>
      </c>
    </row>
    <row r="31645" spans="1:6" x14ac:dyDescent="0.3">
      <c r="A31645" s="336" t="s">
        <v>1825</v>
      </c>
      <c r="B31645" s="2" t="s">
        <v>295</v>
      </c>
      <c r="C31645" s="429">
        <v>4.61761</v>
      </c>
      <c r="D31645" s="429">
        <v>1.8927890000000001</v>
      </c>
      <c r="E31645" s="429">
        <v>2.7248209999999999</v>
      </c>
      <c r="F31645" s="429">
        <v>-35.911487999999991</v>
      </c>
    </row>
    <row r="31646" spans="1:6" x14ac:dyDescent="0.3">
      <c r="A31646" s="336" t="s">
        <v>1826</v>
      </c>
      <c r="B31646" s="2" t="s">
        <v>295</v>
      </c>
      <c r="C31646" s="429">
        <v>4.6676729999999997</v>
      </c>
      <c r="D31646" s="429">
        <v>1.72437</v>
      </c>
      <c r="E31646" s="429">
        <v>2.9433029999999998</v>
      </c>
      <c r="F31646" s="429">
        <v>-31.759481000000005</v>
      </c>
    </row>
    <row r="31647" spans="1:6" x14ac:dyDescent="0.3">
      <c r="A31647" s="336" t="s">
        <v>1827</v>
      </c>
      <c r="B31647" s="2" t="s">
        <v>295</v>
      </c>
      <c r="C31647" s="429">
        <v>4.676946</v>
      </c>
      <c r="D31647" s="429">
        <v>1.6464129999999999</v>
      </c>
      <c r="E31647" s="429">
        <v>3.0305330000000001</v>
      </c>
      <c r="F31647" s="429">
        <v>-28.913514999999997</v>
      </c>
    </row>
    <row r="31648" spans="1:6" x14ac:dyDescent="0.3">
      <c r="A31648" s="336" t="s">
        <v>1828</v>
      </c>
      <c r="B31648" s="2" t="s">
        <v>295</v>
      </c>
      <c r="C31648" s="429">
        <v>4.693187</v>
      </c>
      <c r="D31648" s="429">
        <v>1.520891</v>
      </c>
      <c r="E31648" s="429">
        <v>3.1722960000000002</v>
      </c>
      <c r="F31648" s="429">
        <v>-24.828388999999998</v>
      </c>
    </row>
    <row r="31649" spans="1:6" x14ac:dyDescent="0.3">
      <c r="A31649" s="336" t="s">
        <v>1829</v>
      </c>
      <c r="B31649" s="2" t="s">
        <v>295</v>
      </c>
      <c r="C31649" s="429">
        <v>4.690645</v>
      </c>
      <c r="D31649" s="429">
        <v>1.597216</v>
      </c>
      <c r="E31649" s="429">
        <v>3.093429</v>
      </c>
      <c r="F31649" s="429">
        <v>-27.892740000000003</v>
      </c>
    </row>
    <row r="31650" spans="1:6" x14ac:dyDescent="0.3">
      <c r="A31650" s="336" t="s">
        <v>1830</v>
      </c>
      <c r="B31650" s="2" t="s">
        <v>295</v>
      </c>
      <c r="C31650" s="429">
        <v>4.6873769999999997</v>
      </c>
      <c r="D31650" s="429">
        <v>1.5328889999999999</v>
      </c>
      <c r="E31650" s="429">
        <v>3.1544879999999997</v>
      </c>
      <c r="F31650" s="429">
        <v>-25.537518000000006</v>
      </c>
    </row>
    <row r="31651" spans="1:6" x14ac:dyDescent="0.3">
      <c r="A31651" s="336" t="s">
        <v>1831</v>
      </c>
      <c r="B31651" s="2" t="s">
        <v>295</v>
      </c>
      <c r="C31651" s="429">
        <v>4.6983350000000002</v>
      </c>
      <c r="D31651" s="429">
        <v>1.57124</v>
      </c>
      <c r="E31651" s="429">
        <v>3.1270950000000002</v>
      </c>
      <c r="F31651" s="429">
        <v>-26.525076999999992</v>
      </c>
    </row>
    <row r="31652" spans="1:6" x14ac:dyDescent="0.3">
      <c r="A31652" s="336" t="s">
        <v>1832</v>
      </c>
      <c r="B31652" s="2" t="s">
        <v>295</v>
      </c>
      <c r="C31652" s="429">
        <v>4.6983350000000002</v>
      </c>
      <c r="D31652" s="429">
        <v>1.57124</v>
      </c>
      <c r="E31652" s="429">
        <v>3.1270950000000002</v>
      </c>
      <c r="F31652" s="429">
        <v>-26.525076999999992</v>
      </c>
    </row>
    <row r="31653" spans="1:6" x14ac:dyDescent="0.3">
      <c r="A31653" s="336" t="s">
        <v>1833</v>
      </c>
      <c r="B31653" s="2" t="s">
        <v>295</v>
      </c>
      <c r="C31653" s="429">
        <v>4.6983350000000002</v>
      </c>
      <c r="D31653" s="429">
        <v>1.57124</v>
      </c>
      <c r="E31653" s="429">
        <v>3.1270950000000002</v>
      </c>
      <c r="F31653" s="429">
        <v>-26.525076999999992</v>
      </c>
    </row>
    <row r="31654" spans="1:6" x14ac:dyDescent="0.3">
      <c r="A31654" s="336" t="s">
        <v>1834</v>
      </c>
      <c r="B31654" s="2" t="s">
        <v>295</v>
      </c>
      <c r="C31654" s="429">
        <v>4.6983350000000002</v>
      </c>
      <c r="D31654" s="429">
        <v>1.57124</v>
      </c>
      <c r="E31654" s="429">
        <v>3.1270950000000002</v>
      </c>
      <c r="F31654" s="429">
        <v>-26.525076999999992</v>
      </c>
    </row>
    <row r="31655" spans="1:6" x14ac:dyDescent="0.3">
      <c r="A31655" s="336" t="s">
        <v>1835</v>
      </c>
      <c r="B31655" s="2" t="s">
        <v>295</v>
      </c>
      <c r="C31655" s="429">
        <v>4.6983350000000002</v>
      </c>
      <c r="D31655" s="429">
        <v>1.57124</v>
      </c>
      <c r="E31655" s="429">
        <v>3.1270950000000002</v>
      </c>
      <c r="F31655" s="429">
        <v>-26.525076999999992</v>
      </c>
    </row>
    <row r="31656" spans="1:6" x14ac:dyDescent="0.3">
      <c r="A31656" s="336" t="s">
        <v>1836</v>
      </c>
      <c r="B31656" s="2" t="s">
        <v>295</v>
      </c>
      <c r="C31656" s="429">
        <v>4.6983350000000002</v>
      </c>
      <c r="D31656" s="429">
        <v>1.57124</v>
      </c>
      <c r="E31656" s="429">
        <v>3.1270950000000002</v>
      </c>
      <c r="F31656" s="429">
        <v>-26.525076999999992</v>
      </c>
    </row>
    <row r="31657" spans="1:6" x14ac:dyDescent="0.3">
      <c r="A31657" s="336" t="s">
        <v>1837</v>
      </c>
      <c r="B31657" s="2" t="s">
        <v>295</v>
      </c>
      <c r="C31657" s="429">
        <v>4.6983350000000002</v>
      </c>
      <c r="D31657" s="429">
        <v>1.57124</v>
      </c>
      <c r="E31657" s="429">
        <v>3.1270950000000002</v>
      </c>
      <c r="F31657" s="429">
        <v>-26.525076999999992</v>
      </c>
    </row>
    <row r="31658" spans="1:6" x14ac:dyDescent="0.3">
      <c r="A31658" s="336" t="s">
        <v>1838</v>
      </c>
      <c r="B31658" s="2" t="s">
        <v>295</v>
      </c>
      <c r="C31658" s="429">
        <v>4.6983350000000002</v>
      </c>
      <c r="D31658" s="429">
        <v>1.57124</v>
      </c>
      <c r="E31658" s="429">
        <v>3.1270950000000002</v>
      </c>
      <c r="F31658" s="429">
        <v>-26.525076999999992</v>
      </c>
    </row>
    <row r="31659" spans="1:6" x14ac:dyDescent="0.3">
      <c r="A31659" s="336" t="s">
        <v>1839</v>
      </c>
      <c r="B31659" s="2" t="s">
        <v>295</v>
      </c>
      <c r="C31659" s="429">
        <v>4.6983350000000002</v>
      </c>
      <c r="D31659" s="429">
        <v>1.57124</v>
      </c>
      <c r="E31659" s="429">
        <v>3.1270950000000002</v>
      </c>
      <c r="F31659" s="429">
        <v>-26.525076999999992</v>
      </c>
    </row>
    <row r="31660" spans="1:6" x14ac:dyDescent="0.3">
      <c r="A31660" s="336" t="s">
        <v>1840</v>
      </c>
      <c r="B31660" s="2" t="s">
        <v>295</v>
      </c>
      <c r="C31660" s="429">
        <v>4.6983350000000002</v>
      </c>
      <c r="D31660" s="429">
        <v>1.57124</v>
      </c>
      <c r="E31660" s="429">
        <v>3.1270950000000002</v>
      </c>
      <c r="F31660" s="429">
        <v>-26.525076999999992</v>
      </c>
    </row>
    <row r="31661" spans="1:6" x14ac:dyDescent="0.3">
      <c r="A31661" s="336" t="s">
        <v>1841</v>
      </c>
      <c r="B31661" s="2" t="s">
        <v>295</v>
      </c>
      <c r="C31661" s="429">
        <v>4.6983350000000002</v>
      </c>
      <c r="D31661" s="429">
        <v>1.57124</v>
      </c>
      <c r="E31661" s="429">
        <v>3.1270950000000002</v>
      </c>
      <c r="F31661" s="429">
        <v>-26.525076999999992</v>
      </c>
    </row>
    <row r="31662" spans="1:6" x14ac:dyDescent="0.3">
      <c r="A31662" s="336" t="s">
        <v>1842</v>
      </c>
      <c r="B31662" s="2" t="s">
        <v>295</v>
      </c>
      <c r="C31662" s="429">
        <v>4.6983350000000002</v>
      </c>
      <c r="D31662" s="429">
        <v>1.57124</v>
      </c>
      <c r="E31662" s="429">
        <v>3.1270950000000002</v>
      </c>
      <c r="F31662" s="429">
        <v>-26.525076999999992</v>
      </c>
    </row>
    <row r="31663" spans="1:6" x14ac:dyDescent="0.3">
      <c r="A31663" s="336" t="s">
        <v>1843</v>
      </c>
      <c r="B31663" s="2" t="s">
        <v>295</v>
      </c>
      <c r="C31663" s="429">
        <v>4.6983350000000002</v>
      </c>
      <c r="D31663" s="429">
        <v>1.57124</v>
      </c>
      <c r="E31663" s="429">
        <v>3.1270950000000002</v>
      </c>
      <c r="F31663" s="429">
        <v>-26.525076999999992</v>
      </c>
    </row>
    <row r="31664" spans="1:6" x14ac:dyDescent="0.3">
      <c r="A31664" s="336" t="s">
        <v>1844</v>
      </c>
      <c r="B31664" s="2" t="s">
        <v>295</v>
      </c>
      <c r="C31664" s="429">
        <v>4.6983350000000002</v>
      </c>
      <c r="D31664" s="429">
        <v>1.57124</v>
      </c>
      <c r="E31664" s="429">
        <v>3.1270950000000002</v>
      </c>
      <c r="F31664" s="429">
        <v>-26.525076999999992</v>
      </c>
    </row>
    <row r="31665" spans="1:6" x14ac:dyDescent="0.3">
      <c r="A31665" s="336" t="s">
        <v>1845</v>
      </c>
      <c r="B31665" s="2" t="s">
        <v>295</v>
      </c>
      <c r="C31665" s="429">
        <v>4.6983350000000002</v>
      </c>
      <c r="D31665" s="429">
        <v>1.57124</v>
      </c>
      <c r="E31665" s="429">
        <v>3.1270950000000002</v>
      </c>
      <c r="F31665" s="429">
        <v>-26.525076999999992</v>
      </c>
    </row>
    <row r="31666" spans="1:6" x14ac:dyDescent="0.3">
      <c r="A31666" s="336" t="s">
        <v>1846</v>
      </c>
      <c r="B31666" s="2" t="s">
        <v>295</v>
      </c>
      <c r="C31666" s="429">
        <v>4.6983350000000002</v>
      </c>
      <c r="D31666" s="429">
        <v>1.57124</v>
      </c>
      <c r="E31666" s="429">
        <v>3.1270950000000002</v>
      </c>
      <c r="F31666" s="429">
        <v>-26.525076999999992</v>
      </c>
    </row>
    <row r="31667" spans="1:6" x14ac:dyDescent="0.3">
      <c r="A31667" s="336" t="s">
        <v>1847</v>
      </c>
      <c r="B31667" s="2" t="s">
        <v>295</v>
      </c>
      <c r="C31667" s="429">
        <v>4.6983350000000002</v>
      </c>
      <c r="D31667" s="429">
        <v>1.57124</v>
      </c>
      <c r="E31667" s="429">
        <v>3.1270950000000002</v>
      </c>
      <c r="F31667" s="429">
        <v>-26.525076999999992</v>
      </c>
    </row>
    <row r="31668" spans="1:6" x14ac:dyDescent="0.3">
      <c r="A31668" s="336" t="s">
        <v>1848</v>
      </c>
      <c r="B31668" s="2" t="s">
        <v>295</v>
      </c>
      <c r="C31668" s="429">
        <v>4.6983350000000002</v>
      </c>
      <c r="D31668" s="429">
        <v>1.57124</v>
      </c>
      <c r="E31668" s="429">
        <v>3.1270950000000002</v>
      </c>
      <c r="F31668" s="429">
        <v>-26.525076999999992</v>
      </c>
    </row>
    <row r="31669" spans="1:6" x14ac:dyDescent="0.3">
      <c r="A31669" s="336" t="s">
        <v>1849</v>
      </c>
      <c r="B31669" s="2" t="s">
        <v>295</v>
      </c>
      <c r="C31669" s="429">
        <v>4.6818770000000001</v>
      </c>
      <c r="D31669" s="429">
        <v>1.4741500000000001</v>
      </c>
      <c r="E31669" s="429">
        <v>3.2077270000000002</v>
      </c>
      <c r="F31669" s="429">
        <v>-23.356071999999998</v>
      </c>
    </row>
    <row r="31670" spans="1:6" x14ac:dyDescent="0.3">
      <c r="A31670" s="336" t="s">
        <v>1850</v>
      </c>
      <c r="B31670" s="2" t="s">
        <v>295</v>
      </c>
      <c r="C31670" s="429">
        <v>4.6772499999999999</v>
      </c>
      <c r="D31670" s="429">
        <v>1.303248</v>
      </c>
      <c r="E31670" s="429">
        <v>3.3740019999999999</v>
      </c>
      <c r="F31670" s="429">
        <v>-17.000722999999994</v>
      </c>
    </row>
    <row r="31671" spans="1:6" x14ac:dyDescent="0.3">
      <c r="A31671" s="336" t="s">
        <v>1851</v>
      </c>
      <c r="B31671" s="2" t="s">
        <v>295</v>
      </c>
      <c r="C31671" s="429">
        <v>4.6983350000000002</v>
      </c>
      <c r="D31671" s="429">
        <v>1.57124</v>
      </c>
      <c r="E31671" s="429">
        <v>3.1270950000000002</v>
      </c>
      <c r="F31671" s="429">
        <v>-26.525076999999992</v>
      </c>
    </row>
    <row r="31672" spans="1:6" x14ac:dyDescent="0.3">
      <c r="A31672" s="336" t="s">
        <v>1852</v>
      </c>
      <c r="B31672" s="2" t="s">
        <v>295</v>
      </c>
      <c r="C31672" s="429">
        <v>4.679532</v>
      </c>
      <c r="D31672" s="429">
        <v>1.1993819999999999</v>
      </c>
      <c r="E31672" s="429">
        <v>3.4801500000000001</v>
      </c>
      <c r="F31672" s="429">
        <v>-13.062286999999998</v>
      </c>
    </row>
    <row r="31673" spans="1:6" x14ac:dyDescent="0.3">
      <c r="A31673" s="336" t="s">
        <v>1853</v>
      </c>
      <c r="B31673" s="2" t="s">
        <v>295</v>
      </c>
      <c r="C31673" s="429">
        <v>4.6983350000000002</v>
      </c>
      <c r="D31673" s="429">
        <v>1.57124</v>
      </c>
      <c r="E31673" s="429">
        <v>3.1270950000000002</v>
      </c>
      <c r="F31673" s="429">
        <v>-26.525076999999992</v>
      </c>
    </row>
    <row r="31674" spans="1:6" x14ac:dyDescent="0.3">
      <c r="A31674" s="336" t="s">
        <v>1854</v>
      </c>
      <c r="B31674" s="2" t="s">
        <v>295</v>
      </c>
      <c r="C31674" s="429">
        <v>4.6762139999999999</v>
      </c>
      <c r="D31674" s="429">
        <v>1.120503</v>
      </c>
      <c r="E31674" s="429">
        <v>3.5557109999999996</v>
      </c>
      <c r="F31674" s="429">
        <v>-10.200573000000006</v>
      </c>
    </row>
    <row r="31675" spans="1:6" x14ac:dyDescent="0.3">
      <c r="A31675" s="336" t="s">
        <v>1855</v>
      </c>
      <c r="B31675" s="2" t="s">
        <v>295</v>
      </c>
      <c r="C31675" s="429">
        <v>4.6983350000000002</v>
      </c>
      <c r="D31675" s="429">
        <v>1.57124</v>
      </c>
      <c r="E31675" s="429">
        <v>3.1270950000000002</v>
      </c>
      <c r="F31675" s="429">
        <v>-26.525076999999992</v>
      </c>
    </row>
    <row r="31676" spans="1:6" x14ac:dyDescent="0.3">
      <c r="A31676" s="336" t="s">
        <v>1856</v>
      </c>
      <c r="B31676" s="2" t="s">
        <v>295</v>
      </c>
      <c r="C31676" s="429">
        <v>4.6840210000000004</v>
      </c>
      <c r="D31676" s="429">
        <v>1.279587</v>
      </c>
      <c r="E31676" s="429">
        <v>3.4044340000000002</v>
      </c>
      <c r="F31676" s="429">
        <v>-15.962162999999986</v>
      </c>
    </row>
    <row r="31677" spans="1:6" x14ac:dyDescent="0.3">
      <c r="A31677" s="336" t="s">
        <v>1857</v>
      </c>
      <c r="B31677" s="2" t="s">
        <v>295</v>
      </c>
      <c r="C31677" s="429">
        <v>4.6762139999999999</v>
      </c>
      <c r="D31677" s="429">
        <v>1.120503</v>
      </c>
      <c r="E31677" s="429">
        <v>3.5557109999999996</v>
      </c>
      <c r="F31677" s="429">
        <v>-10.200573000000006</v>
      </c>
    </row>
    <row r="31678" spans="1:6" x14ac:dyDescent="0.3">
      <c r="A31678" s="336" t="s">
        <v>1858</v>
      </c>
      <c r="B31678" s="2" t="s">
        <v>295</v>
      </c>
      <c r="C31678" s="429">
        <v>4.4238619999999997</v>
      </c>
      <c r="D31678" s="429">
        <v>2.6794479999999998</v>
      </c>
      <c r="E31678" s="429">
        <v>1.7444139999999999</v>
      </c>
      <c r="F31678" s="429">
        <v>-61.281169999999989</v>
      </c>
    </row>
    <row r="31679" spans="1:6" x14ac:dyDescent="0.3">
      <c r="A31679" s="336" t="s">
        <v>1859</v>
      </c>
      <c r="B31679" s="2" t="s">
        <v>295</v>
      </c>
      <c r="C31679" s="429">
        <v>4.4372020000000001</v>
      </c>
      <c r="D31679" s="429">
        <v>2.6081460000000001</v>
      </c>
      <c r="E31679" s="429">
        <v>1.829056</v>
      </c>
      <c r="F31679" s="429">
        <v>-58.217033999999984</v>
      </c>
    </row>
    <row r="31680" spans="1:6" x14ac:dyDescent="0.3">
      <c r="A31680" s="336" t="s">
        <v>1860</v>
      </c>
      <c r="B31680" s="2" t="s">
        <v>295</v>
      </c>
      <c r="C31680" s="429">
        <v>4.4232209999999998</v>
      </c>
      <c r="D31680" s="429">
        <v>2.6400269999999999</v>
      </c>
      <c r="E31680" s="429">
        <v>1.7831939999999999</v>
      </c>
      <c r="F31680" s="429">
        <v>-58.142859999999985</v>
      </c>
    </row>
    <row r="31681" spans="1:6" x14ac:dyDescent="0.3">
      <c r="A31681" s="336" t="s">
        <v>1861</v>
      </c>
      <c r="B31681" s="2" t="s">
        <v>295</v>
      </c>
      <c r="C31681" s="429">
        <v>4.3825979999999998</v>
      </c>
      <c r="D31681" s="429">
        <v>2.7733810000000001</v>
      </c>
      <c r="E31681" s="429">
        <v>1.6092169999999997</v>
      </c>
      <c r="F31681" s="429">
        <v>-61.094379000000018</v>
      </c>
    </row>
    <row r="31682" spans="1:6" x14ac:dyDescent="0.3">
      <c r="A31682" s="336" t="s">
        <v>1862</v>
      </c>
      <c r="B31682" s="2" t="s">
        <v>295</v>
      </c>
      <c r="C31682" s="429">
        <v>4.5202450000000001</v>
      </c>
      <c r="D31682" s="429">
        <v>2.2533729999999998</v>
      </c>
      <c r="E31682" s="429">
        <v>2.2668720000000002</v>
      </c>
      <c r="F31682" s="429">
        <v>-46.237748999999994</v>
      </c>
    </row>
    <row r="31683" spans="1:6" x14ac:dyDescent="0.3">
      <c r="A31683" s="336" t="s">
        <v>1863</v>
      </c>
      <c r="B31683" s="2" t="s">
        <v>295</v>
      </c>
      <c r="C31683" s="429">
        <v>4.6698750000000002</v>
      </c>
      <c r="D31683" s="429">
        <v>1.6789099999999999</v>
      </c>
      <c r="E31683" s="429">
        <v>2.9909650000000001</v>
      </c>
      <c r="F31683" s="429">
        <v>-29.590139999999995</v>
      </c>
    </row>
    <row r="31684" spans="1:6" x14ac:dyDescent="0.3">
      <c r="A31684" s="336" t="s">
        <v>1864</v>
      </c>
      <c r="B31684" s="2" t="s">
        <v>295</v>
      </c>
      <c r="C31684" s="429">
        <v>4.423794</v>
      </c>
      <c r="D31684" s="429">
        <v>2.6385990000000001</v>
      </c>
      <c r="E31684" s="429">
        <v>1.7851949999999999</v>
      </c>
      <c r="F31684" s="429">
        <v>-56.748372000000003</v>
      </c>
    </row>
    <row r="31685" spans="1:6" x14ac:dyDescent="0.3">
      <c r="A31685" s="336" t="s">
        <v>1865</v>
      </c>
      <c r="B31685" s="2" t="s">
        <v>295</v>
      </c>
      <c r="C31685" s="429">
        <v>4.6983350000000002</v>
      </c>
      <c r="D31685" s="429">
        <v>1.57124</v>
      </c>
      <c r="E31685" s="429">
        <v>3.1270950000000002</v>
      </c>
      <c r="F31685" s="429">
        <v>-26.525076999999992</v>
      </c>
    </row>
    <row r="31686" spans="1:6" x14ac:dyDescent="0.3">
      <c r="A31686" s="336" t="s">
        <v>1866</v>
      </c>
      <c r="B31686" s="2" t="s">
        <v>295</v>
      </c>
      <c r="C31686" s="429">
        <v>4.2846869999999999</v>
      </c>
      <c r="D31686" s="429">
        <v>3.1400030000000001</v>
      </c>
      <c r="E31686" s="429">
        <v>1.1446839999999998</v>
      </c>
      <c r="F31686" s="429">
        <v>-70.720860000000002</v>
      </c>
    </row>
    <row r="31687" spans="1:6" x14ac:dyDescent="0.3">
      <c r="A31687" s="336" t="s">
        <v>1867</v>
      </c>
      <c r="B31687" s="2" t="s">
        <v>295</v>
      </c>
      <c r="C31687" s="429">
        <v>4.2774979999999996</v>
      </c>
      <c r="D31687" s="429">
        <v>3.0315840000000001</v>
      </c>
      <c r="E31687" s="429">
        <v>1.2459139999999995</v>
      </c>
      <c r="F31687" s="429">
        <v>-68.041741000000002</v>
      </c>
    </row>
    <row r="31688" spans="1:6" x14ac:dyDescent="0.3">
      <c r="A31688" s="336" t="s">
        <v>1868</v>
      </c>
      <c r="B31688" s="2" t="s">
        <v>295</v>
      </c>
      <c r="C31688" s="429">
        <v>4.644501</v>
      </c>
      <c r="D31688" s="429">
        <v>1.77332</v>
      </c>
      <c r="E31688" s="429">
        <v>2.871181</v>
      </c>
      <c r="F31688" s="429">
        <v>-32.220738000000004</v>
      </c>
    </row>
    <row r="31689" spans="1:6" x14ac:dyDescent="0.3">
      <c r="A31689" s="336" t="s">
        <v>1869</v>
      </c>
      <c r="B31689" s="2" t="s">
        <v>295</v>
      </c>
      <c r="C31689" s="429">
        <v>4.3309170000000003</v>
      </c>
      <c r="D31689" s="429">
        <v>2.8277770000000002</v>
      </c>
      <c r="E31689" s="429">
        <v>1.5031400000000001</v>
      </c>
      <c r="F31689" s="429">
        <v>-62.304309000000003</v>
      </c>
    </row>
    <row r="31690" spans="1:6" x14ac:dyDescent="0.3">
      <c r="A31690" s="336" t="s">
        <v>1870</v>
      </c>
      <c r="B31690" s="2" t="s">
        <v>295</v>
      </c>
      <c r="C31690" s="429">
        <v>4.2641650000000002</v>
      </c>
      <c r="D31690" s="429">
        <v>3.0733269999999999</v>
      </c>
      <c r="E31690" s="429">
        <v>1.1908380000000003</v>
      </c>
      <c r="F31690" s="429">
        <v>-68.890405000000001</v>
      </c>
    </row>
    <row r="31691" spans="1:6" x14ac:dyDescent="0.3">
      <c r="A31691" s="336" t="s">
        <v>1871</v>
      </c>
      <c r="B31691" s="2" t="s">
        <v>295</v>
      </c>
      <c r="C31691" s="429">
        <v>4.6441600000000003</v>
      </c>
      <c r="D31691" s="429">
        <v>2.0329640000000002</v>
      </c>
      <c r="E31691" s="429">
        <v>2.6111960000000001</v>
      </c>
      <c r="F31691" s="429">
        <v>-29.686543000000004</v>
      </c>
    </row>
    <row r="31692" spans="1:6" x14ac:dyDescent="0.3">
      <c r="A31692" s="336" t="s">
        <v>1872</v>
      </c>
      <c r="B31692" s="2" t="s">
        <v>295</v>
      </c>
      <c r="C31692" s="429">
        <v>4.2249930000000004</v>
      </c>
      <c r="D31692" s="429">
        <v>2.8398750000000001</v>
      </c>
      <c r="E31692" s="429">
        <v>1.3851180000000003</v>
      </c>
      <c r="F31692" s="429">
        <v>-63.569496999999984</v>
      </c>
    </row>
    <row r="31693" spans="1:6" x14ac:dyDescent="0.3">
      <c r="A31693" s="336" t="s">
        <v>1873</v>
      </c>
      <c r="B31693" s="2" t="s">
        <v>295</v>
      </c>
      <c r="C31693" s="429">
        <v>3.7393299999999998</v>
      </c>
      <c r="D31693" s="429">
        <v>2.7542049999999998</v>
      </c>
      <c r="E31693" s="429">
        <v>0.98512500000000003</v>
      </c>
      <c r="F31693" s="429">
        <v>-66.598556000000002</v>
      </c>
    </row>
    <row r="31694" spans="1:6" x14ac:dyDescent="0.3">
      <c r="A31694" s="336" t="s">
        <v>1874</v>
      </c>
      <c r="B31694" s="2" t="s">
        <v>295</v>
      </c>
      <c r="C31694" s="429">
        <v>3.7506430000000002</v>
      </c>
      <c r="D31694" s="429">
        <v>2.063472</v>
      </c>
      <c r="E31694" s="429">
        <v>1.6871710000000002</v>
      </c>
      <c r="F31694" s="429">
        <v>-25.222003999999995</v>
      </c>
    </row>
    <row r="31695" spans="1:6" x14ac:dyDescent="0.3">
      <c r="A31695" s="336" t="s">
        <v>1875</v>
      </c>
      <c r="B31695" s="2" t="s">
        <v>293</v>
      </c>
      <c r="C31695" s="429">
        <v>2.8753359999999999</v>
      </c>
      <c r="D31695" s="429">
        <v>4.7962189999999998</v>
      </c>
      <c r="E31695" s="429">
        <v>-1.9208829999999999</v>
      </c>
      <c r="F31695" s="429">
        <v>-88.162439000000006</v>
      </c>
    </row>
    <row r="31696" spans="1:6" x14ac:dyDescent="0.3">
      <c r="A31696" s="336" t="s">
        <v>1876</v>
      </c>
      <c r="B31696" s="2" t="s">
        <v>295</v>
      </c>
      <c r="C31696" s="429">
        <v>4.5866790000000002</v>
      </c>
      <c r="D31696" s="429">
        <v>0.73358500000000004</v>
      </c>
      <c r="E31696" s="429">
        <v>3.853094</v>
      </c>
      <c r="F31696" s="429">
        <v>-12.174013000000002</v>
      </c>
    </row>
    <row r="31697" spans="1:6" x14ac:dyDescent="0.3">
      <c r="A31697" s="336" t="s">
        <v>1877</v>
      </c>
      <c r="B31697" s="2" t="s">
        <v>295</v>
      </c>
      <c r="C31697" s="429">
        <v>4.6179649999999999</v>
      </c>
      <c r="D31697" s="429">
        <v>0.65624400000000005</v>
      </c>
      <c r="E31697" s="429">
        <v>3.9617209999999998</v>
      </c>
      <c r="F31697" s="429">
        <v>-10.767135</v>
      </c>
    </row>
    <row r="31698" spans="1:6" x14ac:dyDescent="0.3">
      <c r="A31698" s="336" t="s">
        <v>1878</v>
      </c>
      <c r="B31698" s="2" t="s">
        <v>295</v>
      </c>
      <c r="C31698" s="429">
        <v>4.6269809999999998</v>
      </c>
      <c r="D31698" s="429">
        <v>0.62479200000000001</v>
      </c>
      <c r="E31698" s="429">
        <v>4.0021889999999996</v>
      </c>
      <c r="F31698" s="429">
        <v>-10.129825999999998</v>
      </c>
    </row>
    <row r="31699" spans="1:6" x14ac:dyDescent="0.3">
      <c r="A31699" s="336" t="s">
        <v>1879</v>
      </c>
      <c r="B31699" s="2" t="s">
        <v>295</v>
      </c>
      <c r="C31699" s="429">
        <v>4.5513750000000002</v>
      </c>
      <c r="D31699" s="429">
        <v>0.49151099999999998</v>
      </c>
      <c r="E31699" s="429">
        <v>4.0598640000000001</v>
      </c>
      <c r="F31699" s="429">
        <v>-4.3877489999999995</v>
      </c>
    </row>
    <row r="31700" spans="1:6" x14ac:dyDescent="0.3">
      <c r="A31700" s="336" t="s">
        <v>1880</v>
      </c>
      <c r="B31700" s="2" t="s">
        <v>295</v>
      </c>
      <c r="C31700" s="429">
        <v>4.5513750000000002</v>
      </c>
      <c r="D31700" s="429">
        <v>0.49151099999999998</v>
      </c>
      <c r="E31700" s="429">
        <v>4.0598640000000001</v>
      </c>
      <c r="F31700" s="429">
        <v>-4.3877489999999995</v>
      </c>
    </row>
    <row r="31701" spans="1:6" x14ac:dyDescent="0.3">
      <c r="A31701" s="336" t="s">
        <v>1881</v>
      </c>
      <c r="B31701" s="2" t="s">
        <v>295</v>
      </c>
      <c r="C31701" s="429">
        <v>4.5513750000000002</v>
      </c>
      <c r="D31701" s="429">
        <v>0.49151099999999998</v>
      </c>
      <c r="E31701" s="429">
        <v>4.0598640000000001</v>
      </c>
      <c r="F31701" s="429">
        <v>-4.3877489999999995</v>
      </c>
    </row>
    <row r="31702" spans="1:6" x14ac:dyDescent="0.3">
      <c r="A31702" s="336" t="s">
        <v>1882</v>
      </c>
      <c r="B31702" s="2" t="s">
        <v>295</v>
      </c>
      <c r="C31702" s="429">
        <v>4.5513750000000002</v>
      </c>
      <c r="D31702" s="429">
        <v>0.49151099999999998</v>
      </c>
      <c r="E31702" s="429">
        <v>4.0598640000000001</v>
      </c>
      <c r="F31702" s="429">
        <v>-4.3877489999999995</v>
      </c>
    </row>
    <row r="31703" spans="1:6" x14ac:dyDescent="0.3">
      <c r="A31703" s="336" t="s">
        <v>1883</v>
      </c>
      <c r="B31703" s="2" t="s">
        <v>295</v>
      </c>
      <c r="C31703" s="429">
        <v>4.5513750000000002</v>
      </c>
      <c r="D31703" s="429">
        <v>0.49151099999999998</v>
      </c>
      <c r="E31703" s="429">
        <v>4.0598640000000001</v>
      </c>
      <c r="F31703" s="429">
        <v>-4.3877489999999995</v>
      </c>
    </row>
    <row r="31704" spans="1:6" x14ac:dyDescent="0.3">
      <c r="A31704" s="336" t="s">
        <v>1884</v>
      </c>
      <c r="B31704" s="2" t="s">
        <v>295</v>
      </c>
      <c r="C31704" s="429">
        <v>4.5513750000000002</v>
      </c>
      <c r="D31704" s="429">
        <v>0.49151099999999998</v>
      </c>
      <c r="E31704" s="429">
        <v>4.0598640000000001</v>
      </c>
      <c r="F31704" s="429">
        <v>-4.3877489999999995</v>
      </c>
    </row>
    <row r="31705" spans="1:6" x14ac:dyDescent="0.3">
      <c r="A31705" s="336" t="s">
        <v>1885</v>
      </c>
      <c r="B31705" s="2" t="s">
        <v>295</v>
      </c>
      <c r="C31705" s="429">
        <v>4.5513750000000002</v>
      </c>
      <c r="D31705" s="429">
        <v>0.49151099999999998</v>
      </c>
      <c r="E31705" s="429">
        <v>4.0598640000000001</v>
      </c>
      <c r="F31705" s="429">
        <v>-4.3877489999999995</v>
      </c>
    </row>
    <row r="31706" spans="1:6" x14ac:dyDescent="0.3">
      <c r="A31706" s="336" t="s">
        <v>1886</v>
      </c>
      <c r="B31706" s="2" t="s">
        <v>295</v>
      </c>
      <c r="C31706" s="429">
        <v>4.5661100000000001</v>
      </c>
      <c r="D31706" s="429">
        <v>0.50604000000000005</v>
      </c>
      <c r="E31706" s="429">
        <v>4.0600699999999996</v>
      </c>
      <c r="F31706" s="429">
        <v>-4.7968460000000093</v>
      </c>
    </row>
    <row r="31707" spans="1:6" x14ac:dyDescent="0.3">
      <c r="A31707" s="336" t="s">
        <v>1887</v>
      </c>
      <c r="B31707" s="2" t="s">
        <v>295</v>
      </c>
      <c r="C31707" s="429">
        <v>4.652679</v>
      </c>
      <c r="D31707" s="429">
        <v>0.59139299999999995</v>
      </c>
      <c r="E31707" s="429">
        <v>4.061286</v>
      </c>
      <c r="F31707" s="429">
        <v>-7.2002740000000003</v>
      </c>
    </row>
    <row r="31708" spans="1:6" x14ac:dyDescent="0.3">
      <c r="A31708" s="336" t="s">
        <v>1888</v>
      </c>
      <c r="B31708" s="2" t="s">
        <v>295</v>
      </c>
      <c r="C31708" s="429">
        <v>4.6008060000000004</v>
      </c>
      <c r="D31708" s="429">
        <v>0.54360600000000003</v>
      </c>
      <c r="E31708" s="429">
        <v>4.0571999999999999</v>
      </c>
      <c r="F31708" s="429">
        <v>-5.9399130000000042</v>
      </c>
    </row>
    <row r="31709" spans="1:6" x14ac:dyDescent="0.3">
      <c r="A31709" s="336" t="s">
        <v>1889</v>
      </c>
      <c r="B31709" s="2" t="s">
        <v>295</v>
      </c>
      <c r="C31709" s="429">
        <v>4.5512259999999998</v>
      </c>
      <c r="D31709" s="429">
        <v>0.50018099999999999</v>
      </c>
      <c r="E31709" s="429">
        <v>4.0510450000000002</v>
      </c>
      <c r="F31709" s="429">
        <v>-4.9234949999999991</v>
      </c>
    </row>
    <row r="31710" spans="1:6" x14ac:dyDescent="0.3">
      <c r="A31710" s="336" t="s">
        <v>1890</v>
      </c>
      <c r="B31710" s="2" t="s">
        <v>295</v>
      </c>
      <c r="C31710" s="429">
        <v>4.4443190000000001</v>
      </c>
      <c r="D31710" s="429">
        <v>0.67949599999999999</v>
      </c>
      <c r="E31710" s="429">
        <v>3.7648230000000003</v>
      </c>
      <c r="F31710" s="429">
        <v>-19.646449999999998</v>
      </c>
    </row>
    <row r="31711" spans="1:6" x14ac:dyDescent="0.3">
      <c r="A31711" s="336" t="s">
        <v>1891</v>
      </c>
      <c r="B31711" s="2" t="s">
        <v>295</v>
      </c>
      <c r="C31711" s="429">
        <v>4.3660449999999997</v>
      </c>
      <c r="D31711" s="429">
        <v>0.68444000000000005</v>
      </c>
      <c r="E31711" s="429">
        <v>3.6816049999999998</v>
      </c>
      <c r="F31711" s="429">
        <v>-22.156833000000002</v>
      </c>
    </row>
    <row r="31712" spans="1:6" x14ac:dyDescent="0.3">
      <c r="A31712" s="336" t="s">
        <v>1892</v>
      </c>
      <c r="B31712" s="2" t="s">
        <v>295</v>
      </c>
      <c r="C31712" s="429">
        <v>4.5549239999999998</v>
      </c>
      <c r="D31712" s="429">
        <v>0.63661100000000004</v>
      </c>
      <c r="E31712" s="429">
        <v>3.9183129999999995</v>
      </c>
      <c r="F31712" s="429">
        <v>-13.490638999999991</v>
      </c>
    </row>
    <row r="31713" spans="1:6" x14ac:dyDescent="0.3">
      <c r="A31713" s="336" t="s">
        <v>1893</v>
      </c>
      <c r="B31713" s="2" t="s">
        <v>295</v>
      </c>
      <c r="C31713" s="429">
        <v>4.4452449999999999</v>
      </c>
      <c r="D31713" s="429">
        <v>1.1510149999999999</v>
      </c>
      <c r="E31713" s="429">
        <v>3.2942299999999998</v>
      </c>
      <c r="F31713" s="429">
        <v>-28.458824000000014</v>
      </c>
    </row>
    <row r="31714" spans="1:6" x14ac:dyDescent="0.3">
      <c r="A31714" s="336" t="s">
        <v>1894</v>
      </c>
      <c r="B31714" s="2" t="s">
        <v>295</v>
      </c>
      <c r="C31714" s="429">
        <v>4.5740980000000002</v>
      </c>
      <c r="D31714" s="429">
        <v>1.778556</v>
      </c>
      <c r="E31714" s="429">
        <v>2.7955420000000002</v>
      </c>
      <c r="F31714" s="429">
        <v>-37.847448</v>
      </c>
    </row>
    <row r="31715" spans="1:6" x14ac:dyDescent="0.3">
      <c r="A31715" s="336" t="s">
        <v>1895</v>
      </c>
      <c r="B31715" s="2" t="s">
        <v>295</v>
      </c>
      <c r="C31715" s="429">
        <v>4.6311159999999996</v>
      </c>
      <c r="D31715" s="429">
        <v>1.4601219999999999</v>
      </c>
      <c r="E31715" s="429">
        <v>3.1709939999999994</v>
      </c>
      <c r="F31715" s="429">
        <v>-35.831904000000009</v>
      </c>
    </row>
    <row r="31716" spans="1:6" x14ac:dyDescent="0.3">
      <c r="A31716" s="336" t="s">
        <v>1896</v>
      </c>
      <c r="B31716" s="2" t="s">
        <v>295</v>
      </c>
      <c r="C31716" s="429">
        <v>4.3717389999999998</v>
      </c>
      <c r="D31716" s="429">
        <v>1.4141630000000001</v>
      </c>
      <c r="E31716" s="429">
        <v>2.9575759999999995</v>
      </c>
      <c r="F31716" s="429">
        <v>-42.051530000000014</v>
      </c>
    </row>
    <row r="31717" spans="1:6" x14ac:dyDescent="0.3">
      <c r="A31717" s="336" t="s">
        <v>1897</v>
      </c>
      <c r="B31717" s="2" t="s">
        <v>295</v>
      </c>
      <c r="C31717" s="429">
        <v>4.3793280000000001</v>
      </c>
      <c r="D31717" s="429">
        <v>1.023371</v>
      </c>
      <c r="E31717" s="429">
        <v>3.3559570000000001</v>
      </c>
      <c r="F31717" s="429">
        <v>-31.679657999999993</v>
      </c>
    </row>
    <row r="31718" spans="1:6" x14ac:dyDescent="0.3">
      <c r="A31718" s="336" t="s">
        <v>1898</v>
      </c>
      <c r="B31718" s="2" t="s">
        <v>295</v>
      </c>
      <c r="C31718" s="429">
        <v>4.9460620000000004</v>
      </c>
      <c r="D31718" s="429">
        <v>1.1264069999999999</v>
      </c>
      <c r="E31718" s="429">
        <v>3.8196550000000005</v>
      </c>
      <c r="F31718" s="429">
        <v>-20.107423999999995</v>
      </c>
    </row>
    <row r="31719" spans="1:6" x14ac:dyDescent="0.3">
      <c r="A31719" s="336" t="s">
        <v>1899</v>
      </c>
      <c r="B31719" s="2" t="s">
        <v>295</v>
      </c>
      <c r="C31719" s="429">
        <v>4.7214280000000004</v>
      </c>
      <c r="D31719" s="429">
        <v>1.3130679999999999</v>
      </c>
      <c r="E31719" s="429">
        <v>3.4083600000000005</v>
      </c>
      <c r="F31719" s="429">
        <v>-31.692818999999997</v>
      </c>
    </row>
    <row r="31720" spans="1:6" x14ac:dyDescent="0.3">
      <c r="A31720" s="336" t="s">
        <v>1900</v>
      </c>
      <c r="B31720" s="2" t="s">
        <v>295</v>
      </c>
      <c r="C31720" s="429">
        <v>4.4527429999999999</v>
      </c>
      <c r="D31720" s="429">
        <v>1.2161569999999999</v>
      </c>
      <c r="E31720" s="429">
        <v>3.236586</v>
      </c>
      <c r="F31720" s="429">
        <v>-29.860253999999998</v>
      </c>
    </row>
    <row r="31721" spans="1:6" x14ac:dyDescent="0.3">
      <c r="A31721" s="336" t="s">
        <v>1901</v>
      </c>
      <c r="B31721" s="2" t="s">
        <v>295</v>
      </c>
      <c r="C31721" s="429">
        <v>4.5352690000000004</v>
      </c>
      <c r="D31721" s="429">
        <v>1.042537</v>
      </c>
      <c r="E31721" s="429">
        <v>3.4927320000000002</v>
      </c>
      <c r="F31721" s="429">
        <v>-21.319190999999993</v>
      </c>
    </row>
    <row r="31722" spans="1:6" x14ac:dyDescent="0.3">
      <c r="A31722" s="336" t="s">
        <v>1902</v>
      </c>
      <c r="B31722" s="2" t="s">
        <v>295</v>
      </c>
      <c r="C31722" s="429">
        <v>4.5376070000000004</v>
      </c>
      <c r="D31722" s="429">
        <v>1.09694</v>
      </c>
      <c r="E31722" s="429">
        <v>3.4406670000000004</v>
      </c>
      <c r="F31722" s="429">
        <v>-19.436306999999992</v>
      </c>
    </row>
    <row r="31723" spans="1:6" x14ac:dyDescent="0.3">
      <c r="A31723" s="336" t="s">
        <v>1903</v>
      </c>
      <c r="B31723" s="2" t="s">
        <v>295</v>
      </c>
      <c r="C31723" s="429">
        <v>4.5342120000000001</v>
      </c>
      <c r="D31723" s="429">
        <v>1.103208</v>
      </c>
      <c r="E31723" s="429">
        <v>3.4310040000000002</v>
      </c>
      <c r="F31723" s="429">
        <v>-19.778311000000006</v>
      </c>
    </row>
    <row r="31724" spans="1:6" x14ac:dyDescent="0.3">
      <c r="A31724" s="336" t="s">
        <v>1904</v>
      </c>
      <c r="B31724" s="2" t="s">
        <v>295</v>
      </c>
      <c r="C31724" s="429">
        <v>4.5376070000000004</v>
      </c>
      <c r="D31724" s="429">
        <v>1.09694</v>
      </c>
      <c r="E31724" s="429">
        <v>3.4406670000000004</v>
      </c>
      <c r="F31724" s="429">
        <v>-19.436306999999992</v>
      </c>
    </row>
    <row r="31725" spans="1:6" x14ac:dyDescent="0.3">
      <c r="A31725" s="336" t="s">
        <v>1905</v>
      </c>
      <c r="B31725" s="2" t="s">
        <v>295</v>
      </c>
      <c r="C31725" s="429">
        <v>4.6725599999999998</v>
      </c>
      <c r="D31725" s="429">
        <v>1.5574429999999999</v>
      </c>
      <c r="E31725" s="429">
        <v>3.1151169999999997</v>
      </c>
      <c r="F31725" s="429">
        <v>-31.399662999999986</v>
      </c>
    </row>
    <row r="31726" spans="1:6" x14ac:dyDescent="0.3">
      <c r="A31726" s="336" t="s">
        <v>1906</v>
      </c>
      <c r="B31726" s="2" t="s">
        <v>295</v>
      </c>
      <c r="C31726" s="429">
        <v>4.3363649999999998</v>
      </c>
      <c r="D31726" s="429">
        <v>1.3861000000000001</v>
      </c>
      <c r="E31726" s="429">
        <v>2.9502649999999999</v>
      </c>
      <c r="F31726" s="429">
        <v>-37.503376000000003</v>
      </c>
    </row>
    <row r="31727" spans="1:6" x14ac:dyDescent="0.3">
      <c r="A31727" s="336" t="s">
        <v>1907</v>
      </c>
      <c r="B31727" s="2" t="s">
        <v>295</v>
      </c>
      <c r="C31727" s="429">
        <v>4.1756250000000001</v>
      </c>
      <c r="D31727" s="429">
        <v>1.6977249999999999</v>
      </c>
      <c r="E31727" s="429">
        <v>2.4779</v>
      </c>
      <c r="F31727" s="429">
        <v>-61.594822999999984</v>
      </c>
    </row>
    <row r="31728" spans="1:6" x14ac:dyDescent="0.3">
      <c r="A31728" s="336" t="s">
        <v>1908</v>
      </c>
      <c r="B31728" s="2" t="s">
        <v>295</v>
      </c>
      <c r="C31728" s="429">
        <v>4.0456500000000002</v>
      </c>
      <c r="D31728" s="429">
        <v>1.3987780000000001</v>
      </c>
      <c r="E31728" s="429">
        <v>2.6468720000000001</v>
      </c>
      <c r="F31728" s="429">
        <v>-56.097331000000004</v>
      </c>
    </row>
    <row r="31729" spans="1:6" x14ac:dyDescent="0.3">
      <c r="A31729" s="336" t="s">
        <v>1909</v>
      </c>
      <c r="B31729" s="2" t="s">
        <v>293</v>
      </c>
      <c r="C31729" s="429">
        <v>2.0433699999999999</v>
      </c>
      <c r="D31729" s="429">
        <v>0.56330499999999994</v>
      </c>
      <c r="E31729" s="429">
        <v>1.480065</v>
      </c>
      <c r="F31729" s="429">
        <v>1.5390779999999982</v>
      </c>
    </row>
    <row r="31730" spans="1:6" x14ac:dyDescent="0.3">
      <c r="A31730" s="336" t="s">
        <v>1910</v>
      </c>
      <c r="B31730" s="2" t="s">
        <v>295</v>
      </c>
      <c r="C31730" s="429">
        <v>3.1915849999999999</v>
      </c>
      <c r="D31730" s="429">
        <v>0.92785600000000001</v>
      </c>
      <c r="E31730" s="429">
        <v>2.2637289999999997</v>
      </c>
      <c r="F31730" s="429">
        <v>6.4252279999999988</v>
      </c>
    </row>
    <row r="31731" spans="1:6" x14ac:dyDescent="0.3">
      <c r="A31731" s="336" t="s">
        <v>1911</v>
      </c>
      <c r="B31731" s="2" t="s">
        <v>295</v>
      </c>
      <c r="C31731" s="429">
        <v>3.3313069999999998</v>
      </c>
      <c r="D31731" s="429">
        <v>1.4454979999999999</v>
      </c>
      <c r="E31731" s="429">
        <v>1.8858089999999998</v>
      </c>
      <c r="F31731" s="429">
        <v>3.8648300000000031</v>
      </c>
    </row>
    <row r="31732" spans="1:6" x14ac:dyDescent="0.3">
      <c r="A31732" s="336" t="s">
        <v>1912</v>
      </c>
      <c r="B31732" s="2" t="s">
        <v>293</v>
      </c>
      <c r="C31732" s="429">
        <v>3.8695409999999999</v>
      </c>
      <c r="D31732" s="429">
        <v>0.99842299999999995</v>
      </c>
      <c r="E31732" s="429">
        <v>2.8711180000000001</v>
      </c>
      <c r="F31732" s="429">
        <v>7.2686710000000012</v>
      </c>
    </row>
    <row r="31733" spans="1:6" x14ac:dyDescent="0.3">
      <c r="A31733" s="336" t="s">
        <v>1913</v>
      </c>
      <c r="B31733" s="2" t="s">
        <v>293</v>
      </c>
      <c r="C31733" s="429">
        <v>4.7882009999999999</v>
      </c>
      <c r="D31733" s="429">
        <v>2.0578159999999999</v>
      </c>
      <c r="E31733" s="429">
        <v>2.7303850000000001</v>
      </c>
      <c r="F31733" s="429">
        <v>6.1423030000000018</v>
      </c>
    </row>
    <row r="31734" spans="1:6" x14ac:dyDescent="0.3">
      <c r="A31734" s="336" t="s">
        <v>1914</v>
      </c>
      <c r="B31734" s="2" t="s">
        <v>293</v>
      </c>
      <c r="C31734" s="429">
        <v>4.53505</v>
      </c>
      <c r="D31734" s="429">
        <v>0.80145500000000003</v>
      </c>
      <c r="E31734" s="429">
        <v>3.7335950000000002</v>
      </c>
      <c r="F31734" s="429">
        <v>10.560173999999998</v>
      </c>
    </row>
    <row r="31735" spans="1:6" x14ac:dyDescent="0.3">
      <c r="A31735" s="336" t="s">
        <v>1915</v>
      </c>
      <c r="B31735" s="2" t="s">
        <v>293</v>
      </c>
      <c r="C31735" s="429">
        <v>4.0987460000000002</v>
      </c>
      <c r="D31735" s="429">
        <v>1.957325</v>
      </c>
      <c r="E31735" s="429">
        <v>2.1414210000000002</v>
      </c>
      <c r="F31735" s="429">
        <v>0.99527599999999694</v>
      </c>
    </row>
    <row r="31736" spans="1:6" x14ac:dyDescent="0.3">
      <c r="A31736" s="336" t="s">
        <v>1916</v>
      </c>
      <c r="B31736" s="2" t="s">
        <v>293</v>
      </c>
      <c r="C31736" s="429">
        <v>4.0107590000000002</v>
      </c>
      <c r="D31736" s="429">
        <v>1.49054</v>
      </c>
      <c r="E31736" s="429">
        <v>2.520219</v>
      </c>
      <c r="F31736" s="429">
        <v>6.2311519999999998</v>
      </c>
    </row>
    <row r="31737" spans="1:6" x14ac:dyDescent="0.3">
      <c r="A31737" s="336" t="s">
        <v>1917</v>
      </c>
      <c r="B31737" s="2" t="s">
        <v>293</v>
      </c>
      <c r="C31737" s="429">
        <v>4.1288859999999996</v>
      </c>
      <c r="D31737" s="429">
        <v>1.0929329999999999</v>
      </c>
      <c r="E31737" s="429">
        <v>3.0359529999999997</v>
      </c>
      <c r="F31737" s="429">
        <v>11.957795000000003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"/>
  <sheetViews>
    <sheetView workbookViewId="0">
      <selection activeCell="F2" sqref="F2"/>
    </sheetView>
  </sheetViews>
  <sheetFormatPr defaultColWidth="9.109375" defaultRowHeight="14.4" x14ac:dyDescent="0.3"/>
  <cols>
    <col min="1" max="1" width="6.5546875" style="1" customWidth="1"/>
    <col min="2" max="2" width="9.109375" style="1"/>
    <col min="3" max="4" width="9.109375" style="1" customWidth="1"/>
    <col min="5" max="8" width="9.109375" style="1"/>
    <col min="9" max="10" width="9.109375" style="1" customWidth="1"/>
    <col min="11" max="11" width="9.109375" style="1"/>
    <col min="12" max="15" width="9.109375" style="1" customWidth="1"/>
    <col min="16" max="16" width="12" style="1" customWidth="1"/>
    <col min="17" max="17" width="9.109375" style="1" customWidth="1"/>
    <col min="18" max="16384" width="9.109375" style="1"/>
  </cols>
  <sheetData>
    <row r="1" spans="1:25" x14ac:dyDescent="0.3">
      <c r="A1" s="205" t="s">
        <v>1918</v>
      </c>
      <c r="B1" s="429"/>
      <c r="C1" s="429"/>
      <c r="D1" s="429"/>
      <c r="E1" s="429"/>
      <c r="F1" s="429"/>
      <c r="G1" s="429"/>
      <c r="H1" s="429"/>
      <c r="I1" s="429"/>
      <c r="J1" s="429"/>
      <c r="K1" s="40"/>
      <c r="L1" s="40"/>
      <c r="M1" s="40"/>
      <c r="N1" s="40"/>
      <c r="O1" s="40"/>
      <c r="P1" s="40"/>
      <c r="Q1" s="429"/>
      <c r="R1" s="429"/>
      <c r="S1" s="429"/>
      <c r="T1" s="429"/>
      <c r="U1" s="429"/>
      <c r="V1" s="429"/>
      <c r="W1" s="429"/>
      <c r="X1" s="429"/>
      <c r="Y1" s="429"/>
    </row>
    <row r="2" spans="1:25" x14ac:dyDescent="0.3">
      <c r="A2" s="4" t="s">
        <v>1919</v>
      </c>
      <c r="B2" s="429"/>
      <c r="C2" s="429"/>
      <c r="D2" s="429"/>
      <c r="E2" s="429"/>
      <c r="F2" s="429"/>
      <c r="G2" s="429"/>
      <c r="H2" s="429"/>
      <c r="I2" s="429"/>
      <c r="J2" s="429"/>
      <c r="K2" s="40"/>
      <c r="L2" s="40"/>
      <c r="M2" s="40"/>
      <c r="N2" s="40"/>
      <c r="O2" s="40"/>
      <c r="P2" s="40"/>
      <c r="Q2" s="429"/>
      <c r="R2" s="429"/>
      <c r="S2" s="429"/>
      <c r="T2" s="429"/>
      <c r="U2" s="429"/>
      <c r="V2" s="429"/>
      <c r="W2" s="429"/>
      <c r="X2" s="429"/>
      <c r="Y2" s="429"/>
    </row>
    <row r="3" spans="1:25" x14ac:dyDescent="0.3">
      <c r="A3" s="429"/>
      <c r="B3" s="2" t="s">
        <v>1920</v>
      </c>
      <c r="C3" s="2" t="s">
        <v>1921</v>
      </c>
      <c r="D3" s="429"/>
      <c r="E3" s="50"/>
      <c r="F3" s="429"/>
      <c r="G3" s="429"/>
      <c r="H3" s="429"/>
      <c r="I3" s="429"/>
      <c r="J3" s="429"/>
      <c r="K3" s="40"/>
      <c r="L3" s="40"/>
      <c r="M3" s="40"/>
      <c r="N3" s="40"/>
      <c r="O3" s="40"/>
      <c r="P3" s="40"/>
      <c r="Q3" s="429"/>
      <c r="R3" s="429"/>
      <c r="S3" s="429"/>
      <c r="T3" s="429"/>
      <c r="U3" s="429"/>
      <c r="V3" s="429"/>
      <c r="W3" s="429"/>
      <c r="X3" s="429"/>
      <c r="Y3" s="429"/>
    </row>
    <row r="4" spans="1:25" x14ac:dyDescent="0.3">
      <c r="A4" s="429"/>
      <c r="B4" s="429">
        <v>1</v>
      </c>
      <c r="C4" s="50">
        <v>0.24</v>
      </c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</row>
    <row r="5" spans="1:25" x14ac:dyDescent="0.3">
      <c r="A5" s="429"/>
      <c r="B5" s="429">
        <v>2</v>
      </c>
      <c r="C5" s="50">
        <v>0.224</v>
      </c>
      <c r="D5" s="429"/>
      <c r="E5" s="50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</row>
    <row r="6" spans="1:25" x14ac:dyDescent="0.3">
      <c r="A6" s="429"/>
      <c r="B6" s="5">
        <v>3</v>
      </c>
      <c r="C6" s="63">
        <v>0.20799999999999999</v>
      </c>
      <c r="D6" s="429"/>
      <c r="E6" s="50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</row>
    <row r="7" spans="1:25" x14ac:dyDescent="0.3">
      <c r="A7" s="429"/>
      <c r="B7" s="429">
        <v>4</v>
      </c>
      <c r="C7" s="50">
        <v>0.192</v>
      </c>
      <c r="D7" s="429"/>
      <c r="E7" s="50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</row>
    <row r="8" spans="1:25" x14ac:dyDescent="0.3">
      <c r="A8" s="429"/>
      <c r="B8" s="429">
        <v>5</v>
      </c>
      <c r="C8" s="50">
        <v>0.17599999999999999</v>
      </c>
      <c r="D8" s="429"/>
      <c r="E8" s="50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</row>
    <row r="9" spans="1:25" x14ac:dyDescent="0.3">
      <c r="A9" s="429"/>
      <c r="B9" s="429">
        <v>6</v>
      </c>
      <c r="C9" s="50">
        <v>0.16</v>
      </c>
      <c r="D9" s="429"/>
      <c r="E9" s="50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</row>
    <row r="10" spans="1:25" x14ac:dyDescent="0.3">
      <c r="A10" s="429"/>
      <c r="B10" s="429" t="s">
        <v>1922</v>
      </c>
      <c r="C10" s="50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</row>
    <row r="11" spans="1:25" x14ac:dyDescent="0.3">
      <c r="A11" s="429"/>
      <c r="B11" s="429" t="s">
        <v>1923</v>
      </c>
      <c r="C11" s="50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</row>
    <row r="12" spans="1:25" x14ac:dyDescent="0.3">
      <c r="A12" s="205" t="s">
        <v>1924</v>
      </c>
      <c r="B12" s="429"/>
      <c r="C12" s="429"/>
      <c r="D12" s="429"/>
      <c r="E12" s="429"/>
      <c r="F12" s="429"/>
      <c r="G12" s="429"/>
      <c r="H12" s="429"/>
      <c r="I12" s="429"/>
      <c r="J12" s="429"/>
      <c r="K12" s="60"/>
      <c r="L12" s="60"/>
      <c r="M12" s="60"/>
      <c r="N12" s="429"/>
      <c r="O12" s="429"/>
      <c r="P12" s="429"/>
      <c r="Q12" s="429"/>
      <c r="R12" s="60"/>
      <c r="S12" s="60"/>
      <c r="T12" s="53"/>
      <c r="U12" s="60"/>
      <c r="V12" s="60"/>
      <c r="W12" s="60"/>
      <c r="X12" s="60"/>
      <c r="Y12" s="429"/>
    </row>
    <row r="13" spans="1:25" x14ac:dyDescent="0.3">
      <c r="A13" s="4" t="s">
        <v>1925</v>
      </c>
      <c r="B13" s="429"/>
      <c r="C13" s="429"/>
      <c r="D13" s="429"/>
      <c r="E13" s="429"/>
      <c r="F13" s="429"/>
      <c r="G13" s="429"/>
      <c r="H13" s="429"/>
      <c r="I13" s="429"/>
      <c r="J13" s="50">
        <v>0.9</v>
      </c>
      <c r="K13" s="60"/>
      <c r="L13" s="60"/>
      <c r="M13" s="60"/>
      <c r="N13" s="75" t="s">
        <v>1926</v>
      </c>
      <c r="O13" s="75"/>
      <c r="P13" s="110"/>
      <c r="Q13" s="429"/>
      <c r="R13" s="60"/>
      <c r="S13" s="60"/>
      <c r="T13" s="53"/>
      <c r="U13" s="60"/>
      <c r="V13" s="60"/>
      <c r="W13" s="60"/>
      <c r="X13" s="60"/>
      <c r="Y13" s="429"/>
    </row>
    <row r="14" spans="1:25" x14ac:dyDescent="0.3">
      <c r="A14" s="2" t="s">
        <v>25</v>
      </c>
      <c r="B14" s="2" t="s">
        <v>1920</v>
      </c>
      <c r="C14" s="2" t="s">
        <v>1927</v>
      </c>
      <c r="D14" s="2" t="s">
        <v>1928</v>
      </c>
      <c r="E14" s="70" t="s">
        <v>1929</v>
      </c>
      <c r="F14" s="2" t="s">
        <v>1930</v>
      </c>
      <c r="G14" s="70" t="s">
        <v>1931</v>
      </c>
      <c r="H14" s="2" t="s">
        <v>1932</v>
      </c>
      <c r="I14" s="70" t="s">
        <v>1933</v>
      </c>
      <c r="J14" s="76" t="s">
        <v>1934</v>
      </c>
      <c r="K14" s="52" t="s">
        <v>1935</v>
      </c>
      <c r="L14" s="52" t="s">
        <v>1936</v>
      </c>
      <c r="M14" s="52" t="s">
        <v>1937</v>
      </c>
      <c r="N14" s="73" t="s">
        <v>1938</v>
      </c>
      <c r="O14" s="73" t="s">
        <v>1939</v>
      </c>
      <c r="P14" s="73" t="s">
        <v>1940</v>
      </c>
      <c r="Q14" s="429"/>
      <c r="R14" s="60"/>
      <c r="S14" s="60"/>
      <c r="T14" s="60"/>
      <c r="U14" s="60"/>
      <c r="V14" s="60"/>
      <c r="W14" s="60"/>
      <c r="X14" s="60"/>
      <c r="Y14" s="60"/>
    </row>
    <row r="15" spans="1:25" x14ac:dyDescent="0.3">
      <c r="A15" s="429">
        <v>1</v>
      </c>
      <c r="B15" s="3">
        <f>1.09+0.54*A15</f>
        <v>1.6300000000000001</v>
      </c>
      <c r="C15" s="40">
        <f xml:space="preserve"> ((88.4+34.9*A15)*8.16)/365 + ((4.52*(164+46.5*A15))*((3*2.08+1.59)/(2.874*2.08+1.59)))/365</f>
        <v>5.4535272005974171</v>
      </c>
      <c r="D15" s="35">
        <f>1-((Tset-Tuse)/(Tset-63.2))</f>
        <v>0.6763754045307443</v>
      </c>
      <c r="E15" s="69">
        <f>C15+22*B15*D15</f>
        <v>29.708349207069908</v>
      </c>
      <c r="F15" s="50">
        <f>(0.256-0.016*B15)</f>
        <v>0.22992000000000001</v>
      </c>
      <c r="G15" s="68">
        <f>E15*F15</f>
        <v>6.8305436496895133</v>
      </c>
      <c r="H15" s="3">
        <f>(9.8*A15^0.43)*D15</f>
        <v>6.6284789644012942</v>
      </c>
      <c r="I15" s="68">
        <f>E15-C15-G15</f>
        <v>17.424278356782978</v>
      </c>
      <c r="J15" s="77">
        <f>$J$13*(0.05+I15/E15)</f>
        <v>0.57286004405026847</v>
      </c>
      <c r="K15" s="64">
        <f>(14.6+10*A15)*D15</f>
        <v>16.63883495145631</v>
      </c>
      <c r="L15" s="64">
        <f t="shared" ref="L15:L23" si="0">C15+H15+K15</f>
        <v>28.72084111645502</v>
      </c>
      <c r="M15" s="66">
        <f t="shared" ref="M15:M23" si="1">(L15-E15)/E15</f>
        <v>-3.3240086271097279E-2</v>
      </c>
      <c r="N15" s="74">
        <f>G15/D15</f>
        <v>10.098746352890238</v>
      </c>
      <c r="O15" s="74">
        <f t="shared" ref="O15:O23" si="2">I15/D15</f>
        <v>25.761253647109761</v>
      </c>
      <c r="P15" s="74">
        <f>N15+O15</f>
        <v>35.86</v>
      </c>
      <c r="Q15" s="429"/>
      <c r="R15" s="60"/>
      <c r="S15" s="60"/>
      <c r="T15" s="60"/>
      <c r="U15" s="60"/>
      <c r="V15" s="60"/>
      <c r="W15" s="60"/>
      <c r="X15" s="60"/>
      <c r="Y15" s="60"/>
    </row>
    <row r="16" spans="1:25" x14ac:dyDescent="0.3">
      <c r="A16" s="429">
        <v>2</v>
      </c>
      <c r="B16" s="3">
        <f t="shared" ref="B16:B23" si="3">1.09+0.54*A16</f>
        <v>2.17</v>
      </c>
      <c r="C16" s="40">
        <f t="shared" ref="C16:C23" si="4" xml:space="preserve"> ((88.4+34.9*A16)*8.16)/365 + ((4.52*(164+46.5*A16))*((3*2.08+1.59)/(2.874*2.08+1.59)))/365</f>
        <v>6.8295343643905992</v>
      </c>
      <c r="D16" s="35">
        <f>$D$15</f>
        <v>0.6763754045307443</v>
      </c>
      <c r="E16" s="69">
        <f t="shared" ref="E16:E23" si="5">C16+22*B16*D16</f>
        <v>39.119696176688329</v>
      </c>
      <c r="F16" s="50">
        <f t="shared" ref="F16:F23" si="6">(0.256-0.016*B16)</f>
        <v>0.22128</v>
      </c>
      <c r="G16" s="68">
        <f t="shared" ref="G16:G23" si="7">E16*F16</f>
        <v>8.6564063699775939</v>
      </c>
      <c r="H16" s="3">
        <f t="shared" ref="H16:H23" si="8">(9.8*A16^0.43)*D16</f>
        <v>8.9301094243893431</v>
      </c>
      <c r="I16" s="68">
        <f t="shared" ref="I16:I23" si="9">E16-C16-G16</f>
        <v>23.633755442320137</v>
      </c>
      <c r="J16" s="77">
        <f t="shared" ref="J16:J23" si="10">$J$13*(0.05+I16/E16)</f>
        <v>0.58872559035270011</v>
      </c>
      <c r="K16" s="64">
        <f t="shared" ref="K16:K23" si="11">(14.6+10*A16)*D16</f>
        <v>23.402588996763754</v>
      </c>
      <c r="L16" s="64">
        <f t="shared" si="0"/>
        <v>39.162232785543694</v>
      </c>
      <c r="M16" s="66">
        <f t="shared" si="1"/>
        <v>1.0873450719873512E-3</v>
      </c>
      <c r="N16" s="74">
        <f t="shared" ref="N16:N23" si="12">G16/D16</f>
        <v>12.798227599631947</v>
      </c>
      <c r="O16" s="74">
        <f t="shared" si="2"/>
        <v>34.941772400368052</v>
      </c>
      <c r="P16" s="74">
        <f t="shared" ref="P16:P23" si="13">N16+O16</f>
        <v>47.739999999999995</v>
      </c>
      <c r="Q16" s="429"/>
      <c r="R16" s="60"/>
      <c r="S16" s="60"/>
      <c r="T16" s="60"/>
      <c r="U16" s="60"/>
      <c r="V16" s="60"/>
      <c r="W16" s="60"/>
      <c r="X16" s="60"/>
      <c r="Y16" s="60"/>
    </row>
    <row r="17" spans="1:25" x14ac:dyDescent="0.3">
      <c r="A17" s="5">
        <v>3</v>
      </c>
      <c r="B17" s="6">
        <f t="shared" si="3"/>
        <v>2.71</v>
      </c>
      <c r="C17" s="62">
        <f t="shared" si="4"/>
        <v>8.2055415281837814</v>
      </c>
      <c r="D17" s="78">
        <f t="shared" ref="D17:D23" si="14">$D$15</f>
        <v>0.6763754045307443</v>
      </c>
      <c r="E17" s="62">
        <f t="shared" si="5"/>
        <v>48.53104314630675</v>
      </c>
      <c r="F17" s="63">
        <f t="shared" si="6"/>
        <v>0.21264</v>
      </c>
      <c r="G17" s="6">
        <f t="shared" si="7"/>
        <v>10.319641014630667</v>
      </c>
      <c r="H17" s="6">
        <f t="shared" si="8"/>
        <v>10.631046601775392</v>
      </c>
      <c r="I17" s="6">
        <f t="shared" si="9"/>
        <v>30.005860603492302</v>
      </c>
      <c r="J17" s="78">
        <f t="shared" si="10"/>
        <v>0.60145361798076658</v>
      </c>
      <c r="K17" s="65">
        <f t="shared" si="11"/>
        <v>30.166343042071198</v>
      </c>
      <c r="L17" s="111">
        <f t="shared" si="0"/>
        <v>49.002931172030372</v>
      </c>
      <c r="M17" s="67">
        <f t="shared" si="1"/>
        <v>9.723426391248572E-3</v>
      </c>
      <c r="N17" s="72">
        <f t="shared" si="12"/>
        <v>15.25726829435826</v>
      </c>
      <c r="O17" s="72">
        <f t="shared" si="2"/>
        <v>44.362731705641728</v>
      </c>
      <c r="P17" s="72">
        <f t="shared" si="13"/>
        <v>59.61999999999999</v>
      </c>
      <c r="Q17" s="429"/>
      <c r="R17" s="60"/>
      <c r="S17" s="60"/>
      <c r="T17" s="60"/>
      <c r="U17" s="60"/>
      <c r="V17" s="60"/>
      <c r="W17" s="60"/>
      <c r="X17" s="60"/>
      <c r="Y17" s="60"/>
    </row>
    <row r="18" spans="1:25" x14ac:dyDescent="0.3">
      <c r="A18" s="429">
        <v>4</v>
      </c>
      <c r="B18" s="3">
        <f t="shared" si="3"/>
        <v>3.25</v>
      </c>
      <c r="C18" s="40">
        <f t="shared" si="4"/>
        <v>9.5815486919769626</v>
      </c>
      <c r="D18" s="35">
        <f t="shared" si="14"/>
        <v>0.6763754045307443</v>
      </c>
      <c r="E18" s="69">
        <f t="shared" si="5"/>
        <v>57.942390115925178</v>
      </c>
      <c r="F18" s="50">
        <f t="shared" si="6"/>
        <v>0.20400000000000001</v>
      </c>
      <c r="G18" s="68">
        <f t="shared" si="7"/>
        <v>11.820247583648737</v>
      </c>
      <c r="H18" s="3">
        <f t="shared" si="8"/>
        <v>12.030943261622065</v>
      </c>
      <c r="I18" s="68">
        <f t="shared" si="9"/>
        <v>36.540593840299479</v>
      </c>
      <c r="J18" s="77">
        <f t="shared" si="10"/>
        <v>0.61257297016007684</v>
      </c>
      <c r="K18" s="64">
        <f t="shared" si="11"/>
        <v>36.930097087378641</v>
      </c>
      <c r="L18" s="64">
        <f t="shared" si="0"/>
        <v>58.542589040977667</v>
      </c>
      <c r="M18" s="66">
        <f t="shared" si="1"/>
        <v>1.0358546201695724E-2</v>
      </c>
      <c r="N18" s="74">
        <f t="shared" si="12"/>
        <v>17.475868437069185</v>
      </c>
      <c r="O18" s="74">
        <f t="shared" si="2"/>
        <v>54.024131562930812</v>
      </c>
      <c r="P18" s="74">
        <f t="shared" si="13"/>
        <v>71.5</v>
      </c>
      <c r="Q18" s="429"/>
      <c r="R18" s="60"/>
      <c r="S18" s="60"/>
      <c r="T18" s="60"/>
      <c r="U18" s="60"/>
      <c r="V18" s="60"/>
      <c r="W18" s="60"/>
      <c r="X18" s="60"/>
      <c r="Y18" s="60"/>
    </row>
    <row r="19" spans="1:25" x14ac:dyDescent="0.3">
      <c r="A19" s="429">
        <v>5</v>
      </c>
      <c r="B19" s="3">
        <f t="shared" si="3"/>
        <v>3.79</v>
      </c>
      <c r="C19" s="40">
        <f t="shared" si="4"/>
        <v>10.957555855770146</v>
      </c>
      <c r="D19" s="35">
        <f t="shared" si="14"/>
        <v>0.6763754045307443</v>
      </c>
      <c r="E19" s="69">
        <f t="shared" si="5"/>
        <v>67.3537370855436</v>
      </c>
      <c r="F19" s="50">
        <f t="shared" si="6"/>
        <v>0.19536000000000001</v>
      </c>
      <c r="G19" s="68">
        <f t="shared" si="7"/>
        <v>13.158226077031799</v>
      </c>
      <c r="H19" s="3">
        <f t="shared" si="8"/>
        <v>13.242530572382048</v>
      </c>
      <c r="I19" s="68">
        <f t="shared" si="9"/>
        <v>43.237955152741655</v>
      </c>
      <c r="J19" s="77">
        <f t="shared" si="10"/>
        <v>0.62275798821740203</v>
      </c>
      <c r="K19" s="64">
        <f t="shared" si="11"/>
        <v>43.693851132686078</v>
      </c>
      <c r="L19" s="64">
        <f t="shared" si="0"/>
        <v>67.893937560838268</v>
      </c>
      <c r="M19" s="66">
        <f t="shared" si="1"/>
        <v>8.0203489616111207E-3</v>
      </c>
      <c r="N19" s="74">
        <f t="shared" si="12"/>
        <v>19.454028027764718</v>
      </c>
      <c r="O19" s="74">
        <f t="shared" si="2"/>
        <v>63.925971972235274</v>
      </c>
      <c r="P19" s="74">
        <f t="shared" si="13"/>
        <v>83.38</v>
      </c>
      <c r="Q19" s="429"/>
      <c r="R19" s="60"/>
      <c r="S19" s="60"/>
      <c r="T19" s="60"/>
      <c r="U19" s="60"/>
      <c r="V19" s="60"/>
      <c r="W19" s="60"/>
      <c r="X19" s="60"/>
      <c r="Y19" s="60"/>
    </row>
    <row r="20" spans="1:25" x14ac:dyDescent="0.3">
      <c r="A20" s="429">
        <v>6</v>
      </c>
      <c r="B20" s="3">
        <f t="shared" si="3"/>
        <v>4.33</v>
      </c>
      <c r="C20" s="40">
        <f t="shared" si="4"/>
        <v>12.333563019563325</v>
      </c>
      <c r="D20" s="35">
        <f t="shared" si="14"/>
        <v>0.6763754045307443</v>
      </c>
      <c r="E20" s="69">
        <f t="shared" si="5"/>
        <v>76.765084055162035</v>
      </c>
      <c r="F20" s="50">
        <f t="shared" si="6"/>
        <v>0.18672</v>
      </c>
      <c r="G20" s="68">
        <f t="shared" si="7"/>
        <v>14.333576494779855</v>
      </c>
      <c r="H20" s="3">
        <f t="shared" si="8"/>
        <v>14.322502939135703</v>
      </c>
      <c r="I20" s="68">
        <f t="shared" si="9"/>
        <v>50.097944540818851</v>
      </c>
      <c r="J20" s="77">
        <f t="shared" si="10"/>
        <v>0.63235231833182681</v>
      </c>
      <c r="K20" s="64">
        <f t="shared" si="11"/>
        <v>50.457605177993521</v>
      </c>
      <c r="L20" s="64">
        <f t="shared" si="0"/>
        <v>77.113671136692545</v>
      </c>
      <c r="M20" s="66">
        <f t="shared" si="1"/>
        <v>4.5409587681819255E-3</v>
      </c>
      <c r="N20" s="74">
        <f t="shared" si="12"/>
        <v>21.191747066444858</v>
      </c>
      <c r="O20" s="74">
        <f t="shared" si="2"/>
        <v>74.068252933555144</v>
      </c>
      <c r="P20" s="74">
        <f t="shared" si="13"/>
        <v>95.26</v>
      </c>
      <c r="Q20" s="429"/>
      <c r="R20" s="60"/>
      <c r="S20" s="60"/>
      <c r="T20" s="60"/>
      <c r="U20" s="60"/>
      <c r="V20" s="60"/>
      <c r="W20" s="60"/>
      <c r="X20" s="60"/>
      <c r="Y20" s="60"/>
    </row>
    <row r="21" spans="1:25" x14ac:dyDescent="0.3">
      <c r="A21" s="429">
        <v>7</v>
      </c>
      <c r="B21" s="3">
        <f t="shared" si="3"/>
        <v>4.87</v>
      </c>
      <c r="C21" s="40">
        <f t="shared" si="4"/>
        <v>13.709570183356508</v>
      </c>
      <c r="D21" s="35">
        <f t="shared" si="14"/>
        <v>0.6763754045307443</v>
      </c>
      <c r="E21" s="69">
        <f t="shared" si="5"/>
        <v>86.176431024780442</v>
      </c>
      <c r="F21" s="50">
        <f t="shared" si="6"/>
        <v>0.17808000000000002</v>
      </c>
      <c r="G21" s="68">
        <f t="shared" si="7"/>
        <v>15.346298836892903</v>
      </c>
      <c r="H21" s="3">
        <f t="shared" si="8"/>
        <v>15.30403814831954</v>
      </c>
      <c r="I21" s="68">
        <f t="shared" si="9"/>
        <v>57.120562004531038</v>
      </c>
      <c r="J21" s="77">
        <f t="shared" si="10"/>
        <v>0.6415494879834972</v>
      </c>
      <c r="K21" s="64">
        <f t="shared" si="11"/>
        <v>57.221359223300965</v>
      </c>
      <c r="L21" s="64">
        <f t="shared" si="0"/>
        <v>86.234967554977004</v>
      </c>
      <c r="M21" s="66">
        <f t="shared" si="1"/>
        <v>6.7926380218426426E-4</v>
      </c>
      <c r="N21" s="74">
        <f t="shared" si="12"/>
        <v>22.689025553109605</v>
      </c>
      <c r="O21" s="74">
        <f t="shared" si="2"/>
        <v>84.450974446890399</v>
      </c>
      <c r="P21" s="74">
        <f t="shared" si="13"/>
        <v>107.14</v>
      </c>
      <c r="Q21" s="429"/>
      <c r="R21" s="60"/>
      <c r="S21" s="60"/>
      <c r="T21" s="60"/>
      <c r="U21" s="60"/>
      <c r="V21" s="60"/>
      <c r="W21" s="60"/>
      <c r="X21" s="60"/>
      <c r="Y21" s="60"/>
    </row>
    <row r="22" spans="1:25" x14ac:dyDescent="0.3">
      <c r="A22" s="429">
        <v>8</v>
      </c>
      <c r="B22" s="3">
        <f t="shared" si="3"/>
        <v>5.41</v>
      </c>
      <c r="C22" s="40">
        <f t="shared" si="4"/>
        <v>15.085577347149693</v>
      </c>
      <c r="D22" s="35">
        <f t="shared" si="14"/>
        <v>0.6763754045307443</v>
      </c>
      <c r="E22" s="69">
        <f t="shared" si="5"/>
        <v>95.587777994398891</v>
      </c>
      <c r="F22" s="50">
        <f t="shared" si="6"/>
        <v>0.16944000000000001</v>
      </c>
      <c r="G22" s="68">
        <f t="shared" si="7"/>
        <v>16.196393103370948</v>
      </c>
      <c r="H22" s="3">
        <f t="shared" si="8"/>
        <v>16.208490723423264</v>
      </c>
      <c r="I22" s="68">
        <f t="shared" si="9"/>
        <v>64.305807543878245</v>
      </c>
      <c r="J22" s="77">
        <f t="shared" si="10"/>
        <v>0.65046680761720099</v>
      </c>
      <c r="K22" s="64">
        <f t="shared" si="11"/>
        <v>63.985113268608409</v>
      </c>
      <c r="L22" s="64">
        <f t="shared" si="0"/>
        <v>95.279181339181363</v>
      </c>
      <c r="M22" s="66">
        <f t="shared" si="1"/>
        <v>-3.228411222568753E-3</v>
      </c>
      <c r="N22" s="74">
        <f t="shared" si="12"/>
        <v>23.945863487758963</v>
      </c>
      <c r="O22" s="74">
        <f t="shared" si="2"/>
        <v>95.074136512241054</v>
      </c>
      <c r="P22" s="74">
        <f t="shared" si="13"/>
        <v>119.02000000000001</v>
      </c>
      <c r="Q22" s="429"/>
      <c r="R22" s="60"/>
      <c r="S22" s="60"/>
      <c r="T22" s="60"/>
      <c r="U22" s="60"/>
      <c r="V22" s="60"/>
      <c r="W22" s="60"/>
      <c r="X22" s="60"/>
      <c r="Y22" s="60"/>
    </row>
    <row r="23" spans="1:25" x14ac:dyDescent="0.3">
      <c r="A23" s="429">
        <v>9</v>
      </c>
      <c r="B23" s="3">
        <f t="shared" si="3"/>
        <v>5.95</v>
      </c>
      <c r="C23" s="40">
        <f t="shared" si="4"/>
        <v>16.461584510942874</v>
      </c>
      <c r="D23" s="35">
        <f t="shared" si="14"/>
        <v>0.6763754045307443</v>
      </c>
      <c r="E23" s="69">
        <f t="shared" si="5"/>
        <v>104.9991249640173</v>
      </c>
      <c r="F23" s="50">
        <f t="shared" si="6"/>
        <v>0.1608</v>
      </c>
      <c r="G23" s="68">
        <f t="shared" si="7"/>
        <v>16.88385929421398</v>
      </c>
      <c r="H23" s="3">
        <f t="shared" si="8"/>
        <v>17.050540924410761</v>
      </c>
      <c r="I23" s="68">
        <f t="shared" si="9"/>
        <v>71.653681158860451</v>
      </c>
      <c r="J23" s="77">
        <f t="shared" si="10"/>
        <v>0.65917952830630022</v>
      </c>
      <c r="K23" s="64">
        <f t="shared" si="11"/>
        <v>70.748867313915852</v>
      </c>
      <c r="L23" s="64">
        <f t="shared" si="0"/>
        <v>104.26099274926949</v>
      </c>
      <c r="M23" s="66">
        <f t="shared" si="1"/>
        <v>-7.0298892014648857E-3</v>
      </c>
      <c r="N23" s="74">
        <f t="shared" si="12"/>
        <v>24.962260870392921</v>
      </c>
      <c r="O23" s="74">
        <f t="shared" si="2"/>
        <v>105.93773912960708</v>
      </c>
      <c r="P23" s="74">
        <f t="shared" si="13"/>
        <v>130.9</v>
      </c>
      <c r="Q23" s="429"/>
      <c r="R23" s="61"/>
      <c r="S23" s="61"/>
      <c r="T23" s="61"/>
      <c r="U23" s="61"/>
      <c r="V23" s="60"/>
      <c r="W23" s="60"/>
      <c r="X23" s="60"/>
      <c r="Y23" s="60"/>
    </row>
    <row r="24" spans="1:25" x14ac:dyDescent="0.3">
      <c r="A24" s="4" t="s">
        <v>1941</v>
      </c>
      <c r="B24" s="429"/>
      <c r="C24" s="429"/>
      <c r="D24" s="429"/>
      <c r="E24" s="429"/>
      <c r="F24" s="429"/>
      <c r="G24" s="429"/>
      <c r="H24" s="429"/>
      <c r="I24" s="429"/>
      <c r="J24" s="429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60"/>
      <c r="W24" s="60"/>
      <c r="X24" s="60"/>
      <c r="Y24" s="60"/>
    </row>
    <row r="25" spans="1:25" ht="6" customHeight="1" x14ac:dyDescent="0.3">
      <c r="A25" s="4"/>
      <c r="B25" s="429"/>
      <c r="C25" s="429"/>
      <c r="D25" s="429"/>
      <c r="E25" s="429"/>
      <c r="F25" s="429"/>
      <c r="G25" s="429"/>
      <c r="H25" s="429"/>
      <c r="I25" s="429"/>
      <c r="J25" s="429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60"/>
      <c r="W25" s="60"/>
      <c r="X25" s="60"/>
      <c r="Y25" s="60"/>
    </row>
    <row r="26" spans="1:25" x14ac:dyDescent="0.3">
      <c r="A26" s="79" t="s">
        <v>217</v>
      </c>
      <c r="B26" s="429"/>
      <c r="C26" s="429"/>
      <c r="D26" s="429"/>
      <c r="E26" s="429"/>
      <c r="F26" s="429"/>
      <c r="G26" s="429"/>
      <c r="H26" s="429"/>
      <c r="I26" s="79" t="s">
        <v>222</v>
      </c>
      <c r="J26" s="429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60"/>
      <c r="W26" s="60"/>
      <c r="X26" s="60"/>
      <c r="Y26" s="60"/>
    </row>
    <row r="27" spans="1:25" x14ac:dyDescent="0.3">
      <c r="A27" s="429"/>
      <c r="B27" s="429"/>
      <c r="C27" s="429"/>
      <c r="D27" s="429"/>
      <c r="E27" s="429"/>
      <c r="F27" s="429"/>
      <c r="G27" s="429"/>
      <c r="H27" s="429"/>
      <c r="I27" s="429"/>
      <c r="J27" s="429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x14ac:dyDescent="0.3">
      <c r="A28" s="429"/>
      <c r="B28" s="429"/>
      <c r="C28" s="429"/>
      <c r="D28" s="429"/>
      <c r="E28" s="429"/>
      <c r="F28" s="429"/>
      <c r="G28" s="429"/>
      <c r="H28" s="429"/>
      <c r="I28" s="429"/>
      <c r="J28" s="429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0"/>
    </row>
    <row r="29" spans="1:25" x14ac:dyDescent="0.3">
      <c r="A29" s="429"/>
      <c r="B29" s="429"/>
      <c r="C29" s="429"/>
      <c r="D29" s="429"/>
      <c r="E29" s="429"/>
      <c r="F29" s="429"/>
      <c r="G29" s="429"/>
      <c r="H29" s="429"/>
      <c r="I29" s="429"/>
      <c r="J29" s="429"/>
      <c r="K29" s="51"/>
      <c r="L29" s="51"/>
      <c r="M29" s="51"/>
      <c r="N29" s="51"/>
      <c r="O29" s="51"/>
      <c r="P29" s="51"/>
      <c r="Q29" s="429"/>
      <c r="R29" s="51"/>
      <c r="S29" s="51"/>
      <c r="T29" s="53"/>
      <c r="U29" s="51"/>
      <c r="V29" s="51"/>
      <c r="W29" s="51"/>
      <c r="X29" s="51"/>
      <c r="Y29" s="429"/>
    </row>
    <row r="30" spans="1:25" x14ac:dyDescent="0.3">
      <c r="A30" s="429"/>
      <c r="B30" s="429"/>
      <c r="C30" s="429"/>
      <c r="D30" s="429"/>
      <c r="E30" s="429"/>
      <c r="F30" s="429"/>
      <c r="G30" s="429"/>
      <c r="H30" s="429"/>
      <c r="I30" s="429"/>
      <c r="J30" s="429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60"/>
    </row>
    <row r="31" spans="1:25" x14ac:dyDescent="0.3">
      <c r="A31" s="429"/>
      <c r="B31" s="429"/>
      <c r="C31" s="429"/>
      <c r="D31" s="429"/>
      <c r="E31" s="429"/>
      <c r="F31" s="429"/>
      <c r="G31" s="429"/>
      <c r="H31" s="429"/>
      <c r="I31" s="429"/>
      <c r="J31" s="429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x14ac:dyDescent="0.3">
      <c r="A32" s="429"/>
      <c r="B32" s="429"/>
      <c r="C32" s="429"/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</row>
    <row r="33" spans="1:24" x14ac:dyDescent="0.3">
      <c r="A33" s="429"/>
      <c r="B33" s="429"/>
      <c r="C33" s="429"/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</row>
    <row r="43" spans="1:24" x14ac:dyDescent="0.3">
      <c r="A43" s="79" t="s">
        <v>193</v>
      </c>
      <c r="B43" s="429"/>
      <c r="C43" s="429"/>
      <c r="D43" s="429"/>
      <c r="E43" s="429"/>
      <c r="F43" s="429"/>
      <c r="G43" s="429"/>
      <c r="H43" s="429"/>
      <c r="I43" s="79" t="s">
        <v>1942</v>
      </c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</row>
    <row r="58" spans="9:9" x14ac:dyDescent="0.3">
      <c r="I58" s="79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"/>
  <sheetViews>
    <sheetView workbookViewId="0">
      <selection activeCell="G3" sqref="G3"/>
    </sheetView>
  </sheetViews>
  <sheetFormatPr defaultRowHeight="14.4" x14ac:dyDescent="0.3"/>
  <cols>
    <col min="1" max="1" width="14.44140625" customWidth="1"/>
    <col min="5" max="5" width="2.5546875" customWidth="1"/>
    <col min="7" max="8" width="9.109375" style="1"/>
    <col min="9" max="9" width="1.5546875" style="1" customWidth="1"/>
    <col min="12" max="12" width="9.109375" style="1" customWidth="1"/>
    <col min="13" max="13" width="1.5546875" customWidth="1"/>
    <col min="19" max="19" width="10.44140625" customWidth="1"/>
  </cols>
  <sheetData>
    <row r="1" spans="1:22" s="1" customFormat="1" x14ac:dyDescent="0.3">
      <c r="A1" s="429" t="s">
        <v>1943</v>
      </c>
      <c r="B1" s="429"/>
      <c r="C1" s="429"/>
      <c r="D1" s="429"/>
      <c r="E1" s="429"/>
      <c r="F1" s="107" t="s">
        <v>1944</v>
      </c>
      <c r="G1" s="52"/>
      <c r="H1" s="52"/>
      <c r="I1" s="52"/>
      <c r="J1" s="429" t="s">
        <v>1945</v>
      </c>
      <c r="K1" s="429"/>
      <c r="L1" s="429"/>
      <c r="M1" s="429"/>
      <c r="N1" s="429" t="s">
        <v>1946</v>
      </c>
      <c r="O1" s="429"/>
      <c r="P1" s="429"/>
      <c r="Q1" s="429"/>
      <c r="R1" s="429"/>
      <c r="S1" s="429" t="s">
        <v>1947</v>
      </c>
      <c r="T1" s="429"/>
      <c r="U1" s="429"/>
      <c r="V1" s="429"/>
    </row>
    <row r="2" spans="1:22" x14ac:dyDescent="0.3">
      <c r="A2" s="38" t="s">
        <v>1948</v>
      </c>
      <c r="B2" s="38" t="s">
        <v>21</v>
      </c>
      <c r="C2" s="38" t="s">
        <v>1949</v>
      </c>
      <c r="D2" s="38" t="s">
        <v>35</v>
      </c>
      <c r="E2" s="429"/>
      <c r="F2" s="38" t="s">
        <v>21</v>
      </c>
      <c r="G2" s="38" t="s">
        <v>1949</v>
      </c>
      <c r="H2" s="38" t="s">
        <v>35</v>
      </c>
      <c r="I2" s="38"/>
      <c r="J2" s="38" t="s">
        <v>21</v>
      </c>
      <c r="K2" s="38" t="s">
        <v>1949</v>
      </c>
      <c r="L2" s="38" t="s">
        <v>35</v>
      </c>
      <c r="M2" s="43"/>
      <c r="N2" s="46" t="s">
        <v>1950</v>
      </c>
      <c r="O2" s="38" t="s">
        <v>21</v>
      </c>
      <c r="P2" s="38" t="s">
        <v>1949</v>
      </c>
      <c r="Q2" s="38" t="s">
        <v>35</v>
      </c>
      <c r="R2" s="429"/>
      <c r="S2" s="38" t="s">
        <v>21</v>
      </c>
      <c r="T2" s="38" t="s">
        <v>1949</v>
      </c>
      <c r="U2" s="38" t="s">
        <v>35</v>
      </c>
      <c r="V2" s="429"/>
    </row>
    <row r="3" spans="1:22" x14ac:dyDescent="0.3">
      <c r="A3" s="2" t="s">
        <v>1951</v>
      </c>
      <c r="B3" s="3">
        <v>37.58</v>
      </c>
      <c r="C3" s="3">
        <v>60.02</v>
      </c>
      <c r="D3" s="3">
        <v>76.459999999999994</v>
      </c>
      <c r="E3" s="429"/>
      <c r="F3" s="108">
        <f t="shared" ref="F3:F14" si="0">(1-((Tset-Tuse)/(Tset-(B3))))</f>
        <v>0.77121940059482963</v>
      </c>
      <c r="G3" s="108">
        <f t="shared" ref="G3:G14" si="1">(1-((Tset-Tuse)/(Tset-(C3))))</f>
        <v>0.69221298861188052</v>
      </c>
      <c r="H3" s="108">
        <f t="shared" ref="H3:H14" si="2">(1-((Tset-Tuse)/(Tset-(D3))))</f>
        <v>0.58796868562010718</v>
      </c>
      <c r="I3" s="429"/>
      <c r="J3" s="40">
        <f t="shared" ref="J3:J14" si="3">(refDWgpd+refCWgpd+F3*( 23.98 + 11.88*Nbr))*Ndu</f>
        <v>54.185642191647524</v>
      </c>
      <c r="K3" s="40">
        <f t="shared" ref="K3:K14" si="4">(refDWgpd+refCWgpd+G3*( 23.98 + 11.88*Nbr))*Ndu</f>
        <v>49.475279909224099</v>
      </c>
      <c r="L3" s="40">
        <f t="shared" ref="L3:L14" si="5">(refDWgpd+refCWgpd+H3*( 23.98 + 11.88*Nbr))*Ndu</f>
        <v>43.260234564854571</v>
      </c>
      <c r="M3" s="40"/>
      <c r="N3" s="429">
        <v>31</v>
      </c>
      <c r="O3" s="45">
        <f t="shared" ref="O3:O14" si="6">$N3*J3</f>
        <v>1679.7549079410733</v>
      </c>
      <c r="P3" s="45">
        <f t="shared" ref="P3:P14" si="7">$N3*K3</f>
        <v>1533.733677185947</v>
      </c>
      <c r="Q3" s="45">
        <f t="shared" ref="Q3:Q14" si="8">$N3*L3</f>
        <v>1341.0672715104918</v>
      </c>
      <c r="R3" s="429"/>
      <c r="S3" s="126">
        <f>O3*8.345*(125-B3)</f>
        <v>1225414.6324656811</v>
      </c>
      <c r="T3" s="126">
        <f t="shared" ref="T3:T14" si="9">P3*8.345*(125-C3)</f>
        <v>831679.50969686499</v>
      </c>
      <c r="U3" s="126">
        <f t="shared" ref="U3:U14" si="10">Q3*8.345*(125-D3)</f>
        <v>543221.15772185044</v>
      </c>
      <c r="V3" s="429"/>
    </row>
    <row r="4" spans="1:22" x14ac:dyDescent="0.3">
      <c r="A4" s="2" t="s">
        <v>1952</v>
      </c>
      <c r="B4" s="3">
        <v>35.520000000000003</v>
      </c>
      <c r="C4" s="3">
        <v>59.83</v>
      </c>
      <c r="D4" s="3">
        <v>77.05</v>
      </c>
      <c r="E4" s="429"/>
      <c r="F4" s="108">
        <f t="shared" si="0"/>
        <v>0.77648636566830576</v>
      </c>
      <c r="G4" s="108">
        <f t="shared" si="1"/>
        <v>0.69311032683750184</v>
      </c>
      <c r="H4" s="108">
        <f t="shared" si="2"/>
        <v>0.58289885297184574</v>
      </c>
      <c r="I4" s="429"/>
      <c r="J4" s="40">
        <f t="shared" si="3"/>
        <v>54.499658649328175</v>
      </c>
      <c r="K4" s="40">
        <f t="shared" si="4"/>
        <v>49.528779214235641</v>
      </c>
      <c r="L4" s="40">
        <f t="shared" si="5"/>
        <v>42.957971142365224</v>
      </c>
      <c r="M4" s="40"/>
      <c r="N4" s="429">
        <v>28</v>
      </c>
      <c r="O4" s="45">
        <f t="shared" si="6"/>
        <v>1525.9904421811889</v>
      </c>
      <c r="P4" s="45">
        <f t="shared" si="7"/>
        <v>1386.8058179985978</v>
      </c>
      <c r="Q4" s="45">
        <f t="shared" si="8"/>
        <v>1202.8231919862262</v>
      </c>
      <c r="R4" s="429"/>
      <c r="S4" s="126">
        <f t="shared" ref="S4:S14" si="11">O4*8.345*(125-B4)</f>
        <v>1139473.2386753808</v>
      </c>
      <c r="T4" s="126">
        <f t="shared" si="9"/>
        <v>754205.53790159326</v>
      </c>
      <c r="U4" s="126">
        <f t="shared" si="10"/>
        <v>481300.97980514658</v>
      </c>
      <c r="V4" s="429"/>
    </row>
    <row r="5" spans="1:22" x14ac:dyDescent="0.3">
      <c r="A5" s="2" t="s">
        <v>1953</v>
      </c>
      <c r="B5" s="3">
        <v>35.96</v>
      </c>
      <c r="C5" s="3">
        <v>60.41</v>
      </c>
      <c r="D5" s="3">
        <v>78.95</v>
      </c>
      <c r="E5" s="429"/>
      <c r="F5" s="108">
        <f t="shared" si="0"/>
        <v>0.77538185085354894</v>
      </c>
      <c r="G5" s="108">
        <f t="shared" si="1"/>
        <v>0.6903545440470662</v>
      </c>
      <c r="H5" s="108">
        <f t="shared" si="2"/>
        <v>0.56568946796959829</v>
      </c>
      <c r="I5" s="429"/>
      <c r="J5" s="40">
        <f t="shared" si="3"/>
        <v>54.433807476072374</v>
      </c>
      <c r="K5" s="40">
        <f t="shared" si="4"/>
        <v>49.364479444269868</v>
      </c>
      <c r="L5" s="40">
        <f t="shared" si="5"/>
        <v>41.931947608531232</v>
      </c>
      <c r="M5" s="40"/>
      <c r="N5" s="429">
        <v>31</v>
      </c>
      <c r="O5" s="45">
        <f t="shared" si="6"/>
        <v>1687.4480317582436</v>
      </c>
      <c r="P5" s="45">
        <f t="shared" si="7"/>
        <v>1530.298862772366</v>
      </c>
      <c r="Q5" s="45">
        <f t="shared" si="8"/>
        <v>1299.8903758644683</v>
      </c>
      <c r="R5" s="429"/>
      <c r="S5" s="126">
        <f t="shared" si="11"/>
        <v>1253839.3605800073</v>
      </c>
      <c r="T5" s="126">
        <f t="shared" si="9"/>
        <v>824836.51959526818</v>
      </c>
      <c r="U5" s="126">
        <f t="shared" si="10"/>
        <v>499531.29784242291</v>
      </c>
      <c r="V5" s="429"/>
    </row>
    <row r="6" spans="1:22" s="8" customFormat="1" x14ac:dyDescent="0.3">
      <c r="A6" s="9" t="s">
        <v>1954</v>
      </c>
      <c r="B6" s="7">
        <v>38.78</v>
      </c>
      <c r="C6" s="7">
        <v>61.63</v>
      </c>
      <c r="D6" s="7">
        <v>81.67</v>
      </c>
      <c r="F6" s="108">
        <f t="shared" si="0"/>
        <v>0.76803525864068667</v>
      </c>
      <c r="G6" s="108">
        <f t="shared" si="1"/>
        <v>0.6843932460154647</v>
      </c>
      <c r="H6" s="108">
        <f t="shared" si="2"/>
        <v>0.53842603277175161</v>
      </c>
      <c r="I6" s="429"/>
      <c r="J6" s="42">
        <f t="shared" si="3"/>
        <v>53.995803648341521</v>
      </c>
      <c r="K6" s="42">
        <f t="shared" si="4"/>
        <v>49.00906685562579</v>
      </c>
      <c r="L6" s="42">
        <f t="shared" si="5"/>
        <v>40.30650160203561</v>
      </c>
      <c r="M6" s="42"/>
      <c r="N6" s="8">
        <v>30</v>
      </c>
      <c r="O6" s="45">
        <f t="shared" si="6"/>
        <v>1619.8741094502457</v>
      </c>
      <c r="P6" s="45">
        <f t="shared" si="7"/>
        <v>1470.2720056687738</v>
      </c>
      <c r="Q6" s="45">
        <f t="shared" si="8"/>
        <v>1209.1950480610683</v>
      </c>
      <c r="S6" s="126">
        <f t="shared" si="11"/>
        <v>1165508.9790066977</v>
      </c>
      <c r="T6" s="126">
        <f t="shared" si="9"/>
        <v>777513.13825857593</v>
      </c>
      <c r="U6" s="126">
        <f t="shared" si="10"/>
        <v>437231.44685409643</v>
      </c>
    </row>
    <row r="7" spans="1:22" x14ac:dyDescent="0.3">
      <c r="A7" s="2" t="s">
        <v>1955</v>
      </c>
      <c r="B7" s="3">
        <v>43.27</v>
      </c>
      <c r="C7" s="3">
        <v>63.15</v>
      </c>
      <c r="D7" s="3">
        <v>84.49</v>
      </c>
      <c r="E7" s="429"/>
      <c r="F7" s="108">
        <f t="shared" si="0"/>
        <v>0.75529181451119531</v>
      </c>
      <c r="G7" s="108">
        <f t="shared" si="1"/>
        <v>0.67663702506063061</v>
      </c>
      <c r="H7" s="108">
        <f t="shared" si="2"/>
        <v>0.50629474203900271</v>
      </c>
      <c r="I7" s="429"/>
      <c r="J7" s="40">
        <f t="shared" si="3"/>
        <v>53.236039509341246</v>
      </c>
      <c r="K7" s="40">
        <f t="shared" si="4"/>
        <v>48.546640962298582</v>
      </c>
      <c r="L7" s="40">
        <f t="shared" si="5"/>
        <v>38.390834048549124</v>
      </c>
      <c r="M7" s="40"/>
      <c r="N7" s="429">
        <v>31</v>
      </c>
      <c r="O7" s="45">
        <f t="shared" si="6"/>
        <v>1650.3172247895786</v>
      </c>
      <c r="P7" s="45">
        <f t="shared" si="7"/>
        <v>1504.945869831256</v>
      </c>
      <c r="Q7" s="45">
        <f t="shared" si="8"/>
        <v>1190.1158555050229</v>
      </c>
      <c r="R7" s="429"/>
      <c r="S7" s="126">
        <f t="shared" si="11"/>
        <v>1125577.1614962262</v>
      </c>
      <c r="T7" s="126">
        <f t="shared" si="9"/>
        <v>776760.12759943225</v>
      </c>
      <c r="U7" s="126">
        <f t="shared" si="10"/>
        <v>402325.74614281335</v>
      </c>
      <c r="V7" s="429"/>
    </row>
    <row r="8" spans="1:22" s="8" customFormat="1" x14ac:dyDescent="0.3">
      <c r="A8" s="9" t="s">
        <v>1956</v>
      </c>
      <c r="B8" s="7">
        <v>48.23</v>
      </c>
      <c r="C8" s="7">
        <v>64.58</v>
      </c>
      <c r="D8" s="7">
        <v>86.68</v>
      </c>
      <c r="F8" s="108">
        <f t="shared" si="0"/>
        <v>0.73948156832095879</v>
      </c>
      <c r="G8" s="108">
        <f t="shared" si="1"/>
        <v>0.66898378020523008</v>
      </c>
      <c r="H8" s="108">
        <f t="shared" si="2"/>
        <v>0.47807933194154484</v>
      </c>
      <c r="I8" s="429"/>
      <c r="J8" s="42">
        <f t="shared" si="3"/>
        <v>52.293432631479348</v>
      </c>
      <c r="K8" s="42">
        <f t="shared" si="4"/>
        <v>48.090354504019601</v>
      </c>
      <c r="L8" s="42">
        <f t="shared" si="5"/>
        <v>36.708631298538684</v>
      </c>
      <c r="M8" s="42"/>
      <c r="N8" s="8">
        <v>30</v>
      </c>
      <c r="O8" s="45">
        <f t="shared" si="6"/>
        <v>1568.8029789443804</v>
      </c>
      <c r="P8" s="45">
        <f t="shared" si="7"/>
        <v>1442.710635120588</v>
      </c>
      <c r="Q8" s="45">
        <f t="shared" si="8"/>
        <v>1101.2589389561606</v>
      </c>
      <c r="S8" s="126">
        <f t="shared" si="11"/>
        <v>1005046.804167759</v>
      </c>
      <c r="T8" s="126">
        <f t="shared" si="9"/>
        <v>727421.77150991268</v>
      </c>
      <c r="U8" s="126">
        <f t="shared" si="10"/>
        <v>352161.0240029766</v>
      </c>
    </row>
    <row r="9" spans="1:22" x14ac:dyDescent="0.3">
      <c r="A9" s="2" t="s">
        <v>1957</v>
      </c>
      <c r="B9" s="3">
        <v>52.39</v>
      </c>
      <c r="C9" s="3">
        <v>65.55</v>
      </c>
      <c r="D9" s="3">
        <v>87.67</v>
      </c>
      <c r="E9" s="429"/>
      <c r="F9" s="108">
        <f t="shared" si="0"/>
        <v>0.72455584630216219</v>
      </c>
      <c r="G9" s="108">
        <f t="shared" si="1"/>
        <v>0.66358284272497903</v>
      </c>
      <c r="H9" s="108">
        <f t="shared" si="2"/>
        <v>0.46423787838199837</v>
      </c>
      <c r="I9" s="429"/>
      <c r="J9" s="40">
        <f t="shared" si="3"/>
        <v>51.403561084718696</v>
      </c>
      <c r="K9" s="40">
        <f t="shared" si="4"/>
        <v>47.768350611447033</v>
      </c>
      <c r="L9" s="40">
        <f t="shared" si="5"/>
        <v>35.883403837318525</v>
      </c>
      <c r="M9" s="40"/>
      <c r="N9" s="429">
        <v>31</v>
      </c>
      <c r="O9" s="45">
        <f t="shared" si="6"/>
        <v>1593.5103936262797</v>
      </c>
      <c r="P9" s="45">
        <f t="shared" si="7"/>
        <v>1480.8188689548581</v>
      </c>
      <c r="Q9" s="45">
        <f t="shared" si="8"/>
        <v>1112.3855189568742</v>
      </c>
      <c r="R9" s="429"/>
      <c r="S9" s="126">
        <f t="shared" si="11"/>
        <v>965556.46988964872</v>
      </c>
      <c r="T9" s="126">
        <f t="shared" si="9"/>
        <v>734649.41928191204</v>
      </c>
      <c r="U9" s="126">
        <f t="shared" si="10"/>
        <v>346529.05762209865</v>
      </c>
      <c r="V9" s="429"/>
    </row>
    <row r="10" spans="1:22" x14ac:dyDescent="0.3">
      <c r="A10" s="2" t="s">
        <v>1958</v>
      </c>
      <c r="B10" s="3">
        <v>54.65</v>
      </c>
      <c r="C10" s="3">
        <v>65.81</v>
      </c>
      <c r="D10" s="3">
        <v>87.2</v>
      </c>
      <c r="E10" s="429"/>
      <c r="F10" s="108">
        <f t="shared" si="0"/>
        <v>0.71570717839374554</v>
      </c>
      <c r="G10" s="108">
        <f t="shared" si="1"/>
        <v>0.66210508531846601</v>
      </c>
      <c r="H10" s="108">
        <f t="shared" si="2"/>
        <v>0.47089947089947082</v>
      </c>
      <c r="I10" s="429"/>
      <c r="J10" s="40">
        <f t="shared" si="3"/>
        <v>50.87600350401889</v>
      </c>
      <c r="K10" s="40">
        <f t="shared" si="4"/>
        <v>47.680246714870727</v>
      </c>
      <c r="L10" s="40">
        <f t="shared" si="5"/>
        <v>36.280567983210233</v>
      </c>
      <c r="M10" s="40"/>
      <c r="N10" s="429">
        <v>31</v>
      </c>
      <c r="O10" s="45">
        <f t="shared" si="6"/>
        <v>1577.1561086245856</v>
      </c>
      <c r="P10" s="45">
        <f t="shared" si="7"/>
        <v>1478.0876481609926</v>
      </c>
      <c r="Q10" s="45">
        <f t="shared" si="8"/>
        <v>1124.6976074795173</v>
      </c>
      <c r="R10" s="429"/>
      <c r="S10" s="126">
        <f t="shared" si="11"/>
        <v>925902.21955731697</v>
      </c>
      <c r="T10" s="126">
        <f t="shared" si="9"/>
        <v>730087.42588084715</v>
      </c>
      <c r="U10" s="126">
        <f t="shared" si="10"/>
        <v>354775.73800094641</v>
      </c>
      <c r="V10" s="429"/>
    </row>
    <row r="11" spans="1:22" s="8" customFormat="1" x14ac:dyDescent="0.3">
      <c r="A11" s="9" t="s">
        <v>1959</v>
      </c>
      <c r="B11" s="7">
        <v>54.43</v>
      </c>
      <c r="C11" s="7">
        <v>65.28</v>
      </c>
      <c r="D11" s="7">
        <v>85.4</v>
      </c>
      <c r="F11" s="108">
        <f t="shared" si="0"/>
        <v>0.71659345330877144</v>
      </c>
      <c r="G11" s="108">
        <f t="shared" si="1"/>
        <v>0.66510381781647687</v>
      </c>
      <c r="H11" s="108">
        <f t="shared" si="2"/>
        <v>0.49494949494949492</v>
      </c>
      <c r="I11" s="429"/>
      <c r="J11" s="42">
        <f t="shared" si="3"/>
        <v>50.928843214452733</v>
      </c>
      <c r="K11" s="42">
        <f t="shared" si="4"/>
        <v>47.859031146402131</v>
      </c>
      <c r="L11" s="42">
        <f t="shared" si="5"/>
        <v>37.71443041707267</v>
      </c>
      <c r="M11" s="42"/>
      <c r="N11" s="8">
        <v>30</v>
      </c>
      <c r="O11" s="45">
        <f t="shared" si="6"/>
        <v>1527.865296433582</v>
      </c>
      <c r="P11" s="45">
        <f t="shared" si="7"/>
        <v>1435.770934392064</v>
      </c>
      <c r="Q11" s="45">
        <f t="shared" si="8"/>
        <v>1131.4329125121801</v>
      </c>
      <c r="S11" s="126">
        <f t="shared" si="11"/>
        <v>899770.03337395773</v>
      </c>
      <c r="T11" s="126">
        <f t="shared" si="9"/>
        <v>715535.68448480591</v>
      </c>
      <c r="U11" s="126">
        <f t="shared" si="10"/>
        <v>373895.58313460008</v>
      </c>
    </row>
    <row r="12" spans="1:22" x14ac:dyDescent="0.3">
      <c r="A12" s="2" t="s">
        <v>1960</v>
      </c>
      <c r="B12" s="3">
        <v>51.78</v>
      </c>
      <c r="C12" s="3">
        <v>64.11</v>
      </c>
      <c r="D12" s="3">
        <v>82.73</v>
      </c>
      <c r="E12" s="429"/>
      <c r="F12" s="108">
        <f t="shared" si="0"/>
        <v>0.72685058727123741</v>
      </c>
      <c r="G12" s="108">
        <f t="shared" si="1"/>
        <v>0.67153884053210711</v>
      </c>
      <c r="H12" s="108">
        <f t="shared" si="2"/>
        <v>0.52685119470073327</v>
      </c>
      <c r="I12" s="429"/>
      <c r="J12" s="40">
        <f t="shared" si="3"/>
        <v>51.540373541294954</v>
      </c>
      <c r="K12" s="40">
        <f t="shared" si="4"/>
        <v>48.242687200708005</v>
      </c>
      <c r="L12" s="40">
        <f t="shared" si="5"/>
        <v>39.616409756241502</v>
      </c>
      <c r="M12" s="40"/>
      <c r="N12" s="429">
        <v>31</v>
      </c>
      <c r="O12" s="45">
        <f t="shared" si="6"/>
        <v>1597.7515797801436</v>
      </c>
      <c r="P12" s="45">
        <f t="shared" si="7"/>
        <v>1495.5233032219483</v>
      </c>
      <c r="Q12" s="45">
        <f t="shared" si="8"/>
        <v>1228.1087024434867</v>
      </c>
      <c r="R12" s="429"/>
      <c r="S12" s="126">
        <f t="shared" si="11"/>
        <v>976259.60825368518</v>
      </c>
      <c r="T12" s="126">
        <f t="shared" si="9"/>
        <v>759915.84427242412</v>
      </c>
      <c r="U12" s="126">
        <f t="shared" si="10"/>
        <v>433206.93224232818</v>
      </c>
      <c r="V12" s="429"/>
    </row>
    <row r="13" spans="1:22" s="8" customFormat="1" x14ac:dyDescent="0.3">
      <c r="A13" s="9" t="s">
        <v>1961</v>
      </c>
      <c r="B13" s="7">
        <v>47.4</v>
      </c>
      <c r="C13" s="7">
        <v>62.6</v>
      </c>
      <c r="D13" s="7">
        <v>79.89</v>
      </c>
      <c r="F13" s="108">
        <f t="shared" si="0"/>
        <v>0.74226804123711343</v>
      </c>
      <c r="G13" s="108">
        <f t="shared" si="1"/>
        <v>0.67948717948717952</v>
      </c>
      <c r="H13" s="108">
        <f t="shared" si="2"/>
        <v>0.55663932609177569</v>
      </c>
      <c r="I13" s="429"/>
      <c r="J13" s="42">
        <f t="shared" si="3"/>
        <v>52.459562146740488</v>
      </c>
      <c r="K13" s="42">
        <f t="shared" si="4"/>
        <v>48.716567169209426</v>
      </c>
      <c r="L13" s="42">
        <f t="shared" si="5"/>
        <v>41.392378149775446</v>
      </c>
      <c r="M13" s="42"/>
      <c r="N13" s="8">
        <v>30</v>
      </c>
      <c r="O13" s="45">
        <f t="shared" si="6"/>
        <v>1573.7868644022146</v>
      </c>
      <c r="P13" s="45">
        <f t="shared" si="7"/>
        <v>1461.4970150762829</v>
      </c>
      <c r="Q13" s="45">
        <f t="shared" si="8"/>
        <v>1241.7713444932633</v>
      </c>
      <c r="S13" s="126">
        <f t="shared" si="11"/>
        <v>1019140.3073546709</v>
      </c>
      <c r="T13" s="126">
        <f t="shared" si="9"/>
        <v>761042.41766664258</v>
      </c>
      <c r="U13" s="126">
        <f t="shared" si="10"/>
        <v>467456.06814651028</v>
      </c>
    </row>
    <row r="14" spans="1:22" x14ac:dyDescent="0.3">
      <c r="A14" s="38" t="s">
        <v>1962</v>
      </c>
      <c r="B14" s="39">
        <v>42.43</v>
      </c>
      <c r="C14" s="39">
        <v>61.15</v>
      </c>
      <c r="D14" s="39">
        <v>77.62</v>
      </c>
      <c r="E14" s="429"/>
      <c r="F14" s="109">
        <f t="shared" si="0"/>
        <v>0.7577812764926728</v>
      </c>
      <c r="G14" s="109">
        <f t="shared" si="1"/>
        <v>0.68676585747846519</v>
      </c>
      <c r="H14" s="109">
        <f t="shared" si="2"/>
        <v>0.57788096243140563</v>
      </c>
      <c r="I14" s="429"/>
      <c r="J14" s="41">
        <f t="shared" si="3"/>
        <v>53.384461232676934</v>
      </c>
      <c r="K14" s="41">
        <f t="shared" si="4"/>
        <v>49.150521951049875</v>
      </c>
      <c r="L14" s="41">
        <f t="shared" si="5"/>
        <v>42.658804508344183</v>
      </c>
      <c r="M14" s="44"/>
      <c r="N14" s="47">
        <v>31</v>
      </c>
      <c r="O14" s="48">
        <f t="shared" si="6"/>
        <v>1654.9182982129848</v>
      </c>
      <c r="P14" s="48">
        <f t="shared" si="7"/>
        <v>1523.6661804825462</v>
      </c>
      <c r="Q14" s="48">
        <f t="shared" si="8"/>
        <v>1322.4229397586696</v>
      </c>
      <c r="R14" s="429"/>
      <c r="S14" s="126">
        <f t="shared" si="11"/>
        <v>1140315.9094073582</v>
      </c>
      <c r="T14" s="126">
        <f t="shared" si="9"/>
        <v>811852.38453069935</v>
      </c>
      <c r="U14" s="126">
        <f t="shared" si="10"/>
        <v>522867.64870171534</v>
      </c>
      <c r="V14" s="429"/>
    </row>
    <row r="15" spans="1:22" s="1" customFormat="1" x14ac:dyDescent="0.3">
      <c r="A15" s="2" t="s">
        <v>1963</v>
      </c>
      <c r="B15" s="3">
        <f>AVERAGE(B3:B14)</f>
        <v>45.201666666666661</v>
      </c>
      <c r="C15" s="3">
        <f>AVERAGE(C3:C14)</f>
        <v>62.843333333333334</v>
      </c>
      <c r="D15" s="3">
        <f>AVERAGE(D3:D14)</f>
        <v>82.150833333333338</v>
      </c>
      <c r="E15" s="429"/>
      <c r="F15" s="108">
        <f t="shared" ref="F15:H15" si="12">AVERAGE(F3:F14)</f>
        <v>0.74747105346626908</v>
      </c>
      <c r="G15" s="108">
        <f t="shared" si="12"/>
        <v>0.67785629451128726</v>
      </c>
      <c r="H15" s="108">
        <f t="shared" si="12"/>
        <v>0.52923462006406075</v>
      </c>
      <c r="I15" s="429"/>
      <c r="J15" s="3">
        <f>O15/365</f>
        <v>52.759386948341103</v>
      </c>
      <c r="K15" s="3">
        <f t="shared" ref="K15:L15" si="13">P15/365</f>
        <v>48.614057037989639</v>
      </c>
      <c r="L15" s="3">
        <f t="shared" si="13"/>
        <v>39.740190979527206</v>
      </c>
      <c r="M15" s="40"/>
      <c r="N15" s="45">
        <f>SUM(N3:N14)</f>
        <v>365</v>
      </c>
      <c r="O15" s="45">
        <f>SUM(O3:O14)</f>
        <v>19257.176236144503</v>
      </c>
      <c r="P15" s="45">
        <f t="shared" ref="P15:Q15" si="14">SUM(P3:P14)</f>
        <v>17744.130818866219</v>
      </c>
      <c r="Q15" s="45">
        <f t="shared" si="14"/>
        <v>14505.16970752743</v>
      </c>
      <c r="R15" s="429"/>
      <c r="S15" s="127">
        <f>SUM(S3:S14)</f>
        <v>12841804.72422839</v>
      </c>
      <c r="T15" s="127">
        <f t="shared" ref="T15:U15" si="15">SUM(T3:T14)</f>
        <v>9205499.7806789782</v>
      </c>
      <c r="U15" s="127">
        <f t="shared" si="15"/>
        <v>5214502.6802175054</v>
      </c>
      <c r="V15" s="429"/>
    </row>
    <row r="16" spans="1:22" s="1" customFormat="1" x14ac:dyDescent="0.3">
      <c r="A16" s="38" t="s">
        <v>1964</v>
      </c>
      <c r="B16" s="39">
        <v>39.200000000000003</v>
      </c>
      <c r="C16" s="39">
        <v>56.8</v>
      </c>
      <c r="D16" s="39">
        <v>76.099999999999994</v>
      </c>
      <c r="E16" s="429"/>
      <c r="F16" s="109">
        <f>(1-((Tset-Tuse)/(Tset-(B16+Tmains_offset))))</f>
        <v>0.74811083123425692</v>
      </c>
      <c r="G16" s="109">
        <f>(1-((Tset-Tuse)/(Tset-(C16+Tmains_offset))))</f>
        <v>0.67637540453074441</v>
      </c>
      <c r="H16" s="109">
        <f>(1-((Tset-Tuse)/(Tset-(D16+Tmains_offset))))</f>
        <v>0.52941176470588236</v>
      </c>
      <c r="I16" s="429"/>
      <c r="J16" s="39">
        <f>(refDWgpd+refCWgpd+F16*( 23.98 + 11.88*Nbr))*Ndu</f>
        <v>52.807909286370183</v>
      </c>
      <c r="K16" s="39">
        <f>(refDWgpd+refCWgpd+G16*( 23.98 + 11.88*Nbr))*Ndu</f>
        <v>48.531043146306764</v>
      </c>
      <c r="L16" s="39">
        <f>(refDWgpd+refCWgpd+H16*( 23.98 + 11.88*Nbr))*Ndu</f>
        <v>39.769070939948492</v>
      </c>
      <c r="M16" s="44"/>
      <c r="N16" s="429"/>
      <c r="O16" s="429"/>
      <c r="P16" s="429"/>
      <c r="Q16" s="429"/>
      <c r="R16" s="429"/>
      <c r="S16" s="128">
        <f>S15/10^5/0.59</f>
        <v>217.65770719031173</v>
      </c>
      <c r="T16" s="128">
        <f t="shared" ref="T16:U16" si="16">T15/10^5/0.59</f>
        <v>156.02542001150812</v>
      </c>
      <c r="U16" s="128">
        <f t="shared" si="16"/>
        <v>88.381401359618735</v>
      </c>
      <c r="V16" s="429" t="s">
        <v>1965</v>
      </c>
    </row>
    <row r="17" spans="1:22" x14ac:dyDescent="0.3">
      <c r="A17" s="2" t="s">
        <v>1966</v>
      </c>
      <c r="B17" s="3">
        <f>B15-B16</f>
        <v>6.001666666666658</v>
      </c>
      <c r="C17" s="3">
        <f>C15-C16</f>
        <v>6.0433333333333366</v>
      </c>
      <c r="D17" s="3">
        <f>D15-D16</f>
        <v>6.0508333333333439</v>
      </c>
      <c r="E17" s="429"/>
      <c r="F17" s="108">
        <f t="shared" ref="F17:H17" si="17">F15-F16</f>
        <v>-6.3977776798784802E-4</v>
      </c>
      <c r="G17" s="108">
        <f t="shared" si="17"/>
        <v>1.4808899805428544E-3</v>
      </c>
      <c r="H17" s="108">
        <f t="shared" si="17"/>
        <v>-1.7714464182161382E-4</v>
      </c>
      <c r="I17" s="429"/>
      <c r="J17" s="3">
        <f>J15-J16</f>
        <v>-4.8522338029080458E-2</v>
      </c>
      <c r="K17" s="3">
        <f>K15-K16</f>
        <v>8.301389168287443E-2</v>
      </c>
      <c r="L17" s="3">
        <f>L15-L16</f>
        <v>-2.8879960421285489E-2</v>
      </c>
      <c r="M17" s="429"/>
      <c r="N17" s="429"/>
      <c r="O17" s="291" t="s">
        <v>1942</v>
      </c>
      <c r="P17" s="429"/>
      <c r="Q17" s="429"/>
      <c r="R17" s="429"/>
      <c r="S17" s="126">
        <f>S15*0.000293/0.92</f>
        <v>4089.8356349988239</v>
      </c>
      <c r="T17" s="126">
        <f t="shared" ref="T17:U17" si="18">T15*0.000293/0.92</f>
        <v>2931.7515605858052</v>
      </c>
      <c r="U17" s="126">
        <f t="shared" si="18"/>
        <v>1660.7057448953578</v>
      </c>
      <c r="V17" s="429" t="s">
        <v>1967</v>
      </c>
    </row>
    <row r="18" spans="1:22" x14ac:dyDescent="0.3">
      <c r="A18" s="429"/>
      <c r="B18" s="429"/>
      <c r="C18" s="429"/>
      <c r="D18" s="429"/>
      <c r="E18" s="429"/>
      <c r="F18" s="429"/>
      <c r="G18" s="429"/>
      <c r="H18" s="429"/>
      <c r="I18" s="429"/>
      <c r="J18" s="429"/>
      <c r="K18" s="2" t="s">
        <v>1968</v>
      </c>
      <c r="L18" s="49">
        <f>AVERAGE(J17:L17)</f>
        <v>1.8705310775028277E-3</v>
      </c>
      <c r="M18" s="429"/>
      <c r="N18" s="429"/>
      <c r="O18" s="429"/>
      <c r="P18" s="429"/>
      <c r="Q18" s="429"/>
      <c r="R18" s="429"/>
      <c r="S18" s="429"/>
      <c r="T18" s="429"/>
      <c r="U18" s="429"/>
      <c r="V18" s="429"/>
    </row>
    <row r="19" spans="1:22" x14ac:dyDescent="0.3">
      <c r="A19" s="2" t="s">
        <v>1969</v>
      </c>
      <c r="B19" s="102">
        <v>6.4</v>
      </c>
      <c r="C19" s="429" t="s">
        <v>1970</v>
      </c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42"/>
  <sheetViews>
    <sheetView zoomScale="97" zoomScaleNormal="97" workbookViewId="0">
      <selection activeCell="M7" sqref="M7"/>
    </sheetView>
  </sheetViews>
  <sheetFormatPr defaultRowHeight="14.4" x14ac:dyDescent="0.3"/>
  <cols>
    <col min="1" max="1" width="12.44140625" customWidth="1"/>
    <col min="3" max="3" width="9.109375" customWidth="1"/>
    <col min="4" max="4" width="9.5546875" style="1" customWidth="1"/>
    <col min="5" max="5" width="9.5546875" customWidth="1"/>
    <col min="6" max="6" width="9.109375" customWidth="1"/>
    <col min="7" max="7" width="9.5546875" style="1" customWidth="1"/>
    <col min="8" max="8" width="8.5546875" customWidth="1"/>
    <col min="9" max="9" width="9.109375" customWidth="1"/>
    <col min="10" max="10" width="9.5546875" customWidth="1"/>
    <col min="11" max="11" width="8.5546875" customWidth="1"/>
    <col min="19" max="21" width="0" hidden="1" customWidth="1"/>
  </cols>
  <sheetData>
    <row r="1" spans="1:12" x14ac:dyDescent="0.3">
      <c r="A1" s="468" t="s">
        <v>1971</v>
      </c>
      <c r="B1" s="469"/>
      <c r="C1" s="469"/>
      <c r="D1" s="469"/>
      <c r="E1" s="469"/>
      <c r="F1" s="469"/>
      <c r="G1" s="469"/>
      <c r="H1" s="429"/>
      <c r="I1" s="429"/>
      <c r="J1" s="429"/>
      <c r="K1" s="429"/>
      <c r="L1" s="429"/>
    </row>
    <row r="2" spans="1:12" x14ac:dyDescent="0.3">
      <c r="A2" s="4" t="s">
        <v>1972</v>
      </c>
      <c r="B2" s="429" t="s">
        <v>1973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1:12" x14ac:dyDescent="0.3">
      <c r="A3" s="4" t="s">
        <v>1974</v>
      </c>
      <c r="B3" s="429" t="s">
        <v>1975</v>
      </c>
      <c r="C3" s="429"/>
      <c r="D3" s="429"/>
      <c r="E3" s="429"/>
      <c r="F3" s="429"/>
      <c r="G3" s="429"/>
      <c r="H3" s="429"/>
      <c r="I3" s="429"/>
      <c r="J3" s="429"/>
      <c r="K3" s="429"/>
      <c r="L3" s="429"/>
    </row>
    <row r="4" spans="1:12" x14ac:dyDescent="0.3">
      <c r="A4" s="4" t="s">
        <v>1976</v>
      </c>
      <c r="B4" s="429" t="s">
        <v>1977</v>
      </c>
      <c r="C4" s="429"/>
      <c r="D4" s="429"/>
      <c r="E4" s="429"/>
      <c r="F4" s="429"/>
      <c r="G4" s="429"/>
      <c r="H4" s="429"/>
      <c r="I4" s="429"/>
      <c r="J4" s="429"/>
      <c r="K4" s="429"/>
      <c r="L4" s="429"/>
    </row>
    <row r="5" spans="1:12" s="1" customFormat="1" ht="8.1" customHeight="1" x14ac:dyDescent="0.3">
      <c r="A5" s="4"/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</row>
    <row r="6" spans="1:12" ht="15" thickBot="1" x14ac:dyDescent="0.35">
      <c r="A6" s="470" t="s">
        <v>1978</v>
      </c>
      <c r="B6" s="471"/>
      <c r="C6" s="471"/>
      <c r="D6" s="471"/>
      <c r="E6" s="471"/>
      <c r="F6" s="471"/>
      <c r="G6" s="471"/>
      <c r="H6" s="471"/>
      <c r="I6" s="471"/>
      <c r="J6" s="471"/>
      <c r="K6" s="471"/>
      <c r="L6" s="429"/>
    </row>
    <row r="7" spans="1:12" ht="15" thickTop="1" x14ac:dyDescent="0.3">
      <c r="A7" s="472" t="s">
        <v>1979</v>
      </c>
      <c r="B7" s="238" t="s">
        <v>1980</v>
      </c>
      <c r="C7" s="462" t="s">
        <v>21</v>
      </c>
      <c r="D7" s="463"/>
      <c r="E7" s="464"/>
      <c r="F7" s="465" t="s">
        <v>1981</v>
      </c>
      <c r="G7" s="463"/>
      <c r="H7" s="464"/>
      <c r="I7" s="465" t="s">
        <v>35</v>
      </c>
      <c r="J7" s="466"/>
      <c r="K7" s="467"/>
      <c r="L7" s="212"/>
    </row>
    <row r="8" spans="1:12" ht="15" thickBot="1" x14ac:dyDescent="0.35">
      <c r="A8" s="473"/>
      <c r="B8" s="239" t="s">
        <v>1982</v>
      </c>
      <c r="C8" s="242" t="s">
        <v>1983</v>
      </c>
      <c r="D8" s="235" t="s">
        <v>1984</v>
      </c>
      <c r="E8" s="236" t="s">
        <v>1985</v>
      </c>
      <c r="F8" s="234" t="s">
        <v>1983</v>
      </c>
      <c r="G8" s="235" t="s">
        <v>1984</v>
      </c>
      <c r="H8" s="236" t="s">
        <v>1985</v>
      </c>
      <c r="I8" s="234" t="s">
        <v>1983</v>
      </c>
      <c r="J8" s="235" t="s">
        <v>1984</v>
      </c>
      <c r="K8" s="237" t="s">
        <v>1985</v>
      </c>
      <c r="L8" s="212"/>
    </row>
    <row r="9" spans="1:12" s="1" customFormat="1" x14ac:dyDescent="0.3">
      <c r="A9" s="474" t="s">
        <v>1986</v>
      </c>
      <c r="B9" s="219">
        <v>0.53</v>
      </c>
      <c r="C9" s="243">
        <v>68.631999076994433</v>
      </c>
      <c r="D9" s="217">
        <v>67.89734629602917</v>
      </c>
      <c r="E9" s="216">
        <f t="shared" ref="E9:E11" si="0">D9-C9</f>
        <v>-0.73465278096526276</v>
      </c>
      <c r="F9" s="214">
        <v>73.495112021086697</v>
      </c>
      <c r="G9" s="217">
        <v>71.801569513931923</v>
      </c>
      <c r="H9" s="216">
        <f t="shared" ref="H9:H11" si="1">G9-F9</f>
        <v>-1.6935425071547741</v>
      </c>
      <c r="I9" s="214">
        <v>70.540574332332525</v>
      </c>
      <c r="J9" s="215">
        <v>69.344993698032866</v>
      </c>
      <c r="K9" s="229">
        <f t="shared" ref="K9:K11" si="2">J9-I9</f>
        <v>-1.1955806342996596</v>
      </c>
      <c r="L9" s="212"/>
    </row>
    <row r="10" spans="1:12" x14ac:dyDescent="0.3">
      <c r="A10" s="475"/>
      <c r="B10" s="219">
        <v>0.59</v>
      </c>
      <c r="C10" s="243">
        <v>65.557763400116329</v>
      </c>
      <c r="D10" s="217">
        <v>65.128082630500273</v>
      </c>
      <c r="E10" s="216">
        <f t="shared" si="0"/>
        <v>-0.42968076961605561</v>
      </c>
      <c r="F10" s="214">
        <v>68.835995923728234</v>
      </c>
      <c r="G10" s="215">
        <v>67.867484933390429</v>
      </c>
      <c r="H10" s="216">
        <f t="shared" si="1"/>
        <v>-0.96851099033780486</v>
      </c>
      <c r="I10" s="214">
        <v>68.784391045555807</v>
      </c>
      <c r="J10" s="215">
        <v>68.143786480681143</v>
      </c>
      <c r="K10" s="229">
        <f t="shared" si="2"/>
        <v>-0.64060456487466411</v>
      </c>
      <c r="L10" s="212"/>
    </row>
    <row r="11" spans="1:12" x14ac:dyDescent="0.3">
      <c r="A11" s="475"/>
      <c r="B11" s="219">
        <v>0.67</v>
      </c>
      <c r="C11" s="243">
        <v>62.409001268955748</v>
      </c>
      <c r="D11" s="217">
        <v>62.291685724824134</v>
      </c>
      <c r="E11" s="216">
        <f t="shared" si="0"/>
        <v>-0.11731554413161405</v>
      </c>
      <c r="F11" s="214">
        <v>64.081938497663003</v>
      </c>
      <c r="G11" s="215">
        <v>63.853233383510471</v>
      </c>
      <c r="H11" s="216">
        <f t="shared" si="1"/>
        <v>-0.22870511415253247</v>
      </c>
      <c r="I11" s="214">
        <v>66.995407332114439</v>
      </c>
      <c r="J11" s="215">
        <v>66.920144185203753</v>
      </c>
      <c r="K11" s="229">
        <f t="shared" si="2"/>
        <v>-7.5263146910685919E-2</v>
      </c>
      <c r="L11" s="212"/>
    </row>
    <row r="12" spans="1:12" s="1" customFormat="1" x14ac:dyDescent="0.3">
      <c r="A12" s="476"/>
      <c r="B12" s="240" t="s">
        <v>1987</v>
      </c>
      <c r="C12" s="244">
        <f t="shared" ref="C12:K12" si="3">MAX(C9:C11)-MIN(C9:C11)</f>
        <v>6.2229978080386843</v>
      </c>
      <c r="D12" s="222">
        <f t="shared" si="3"/>
        <v>5.6056605712050356</v>
      </c>
      <c r="E12" s="220">
        <f t="shared" si="3"/>
        <v>0.61733723683364872</v>
      </c>
      <c r="F12" s="221">
        <f t="shared" si="3"/>
        <v>9.4131735234236942</v>
      </c>
      <c r="G12" s="222">
        <f t="shared" si="3"/>
        <v>7.9483361304214526</v>
      </c>
      <c r="H12" s="220">
        <f t="shared" si="3"/>
        <v>1.4648373930022416</v>
      </c>
      <c r="I12" s="221">
        <f t="shared" si="3"/>
        <v>3.5451670002180862</v>
      </c>
      <c r="J12" s="222">
        <f t="shared" si="3"/>
        <v>2.4248495128291125</v>
      </c>
      <c r="K12" s="230">
        <f t="shared" si="3"/>
        <v>1.1203174873889736</v>
      </c>
      <c r="L12" s="212"/>
    </row>
    <row r="13" spans="1:12" s="1" customFormat="1" x14ac:dyDescent="0.3">
      <c r="A13" s="477" t="s">
        <v>1988</v>
      </c>
      <c r="B13" s="219">
        <v>0.53</v>
      </c>
      <c r="C13" s="243">
        <v>103.10258389490207</v>
      </c>
      <c r="D13" s="217">
        <v>102.79445039323438</v>
      </c>
      <c r="E13" s="216">
        <f t="shared" ref="E13:E15" si="4">D13-C13</f>
        <v>-0.30813350166768316</v>
      </c>
      <c r="F13" s="214">
        <v>104.70768532508158</v>
      </c>
      <c r="G13" s="217">
        <v>103.97515736539681</v>
      </c>
      <c r="H13" s="216">
        <f t="shared" ref="H13:H15" si="5">G13-F13</f>
        <v>-0.73252795968477358</v>
      </c>
      <c r="I13" s="214">
        <v>101.77527717367893</v>
      </c>
      <c r="J13" s="215">
        <v>101.21447323395444</v>
      </c>
      <c r="K13" s="229">
        <f t="shared" ref="K13:K15" si="6">J13-I13</f>
        <v>-0.56080393972449372</v>
      </c>
      <c r="L13" s="212"/>
    </row>
    <row r="14" spans="1:12" s="1" customFormat="1" x14ac:dyDescent="0.3">
      <c r="A14" s="478"/>
      <c r="B14" s="247">
        <v>0.59</v>
      </c>
      <c r="C14" s="248">
        <v>99.997506806599446</v>
      </c>
      <c r="D14" s="249">
        <v>99.997402683889703</v>
      </c>
      <c r="E14" s="250">
        <f t="shared" si="4"/>
        <v>-1.0412270974313742E-4</v>
      </c>
      <c r="F14" s="251">
        <v>100.00123437480013</v>
      </c>
      <c r="G14" s="249">
        <v>100.00109829082596</v>
      </c>
      <c r="H14" s="250">
        <f t="shared" si="5"/>
        <v>-1.3608397416930984E-4</v>
      </c>
      <c r="I14" s="251">
        <v>100.0009457524564</v>
      </c>
      <c r="J14" s="249">
        <v>100.0008511524026</v>
      </c>
      <c r="K14" s="252">
        <f t="shared" si="6"/>
        <v>-9.46000537993541E-5</v>
      </c>
      <c r="L14" s="253" t="s">
        <v>1989</v>
      </c>
    </row>
    <row r="15" spans="1:12" s="1" customFormat="1" x14ac:dyDescent="0.3">
      <c r="A15" s="478"/>
      <c r="B15" s="219">
        <v>0.67</v>
      </c>
      <c r="C15" s="243">
        <v>96.807622793539508</v>
      </c>
      <c r="D15" s="217">
        <v>97.123965470743471</v>
      </c>
      <c r="E15" s="216">
        <f t="shared" si="4"/>
        <v>0.31634267720396281</v>
      </c>
      <c r="F15" s="214">
        <v>95.184063811504288</v>
      </c>
      <c r="G15" s="217">
        <v>95.933560683846054</v>
      </c>
      <c r="H15" s="216">
        <f t="shared" si="5"/>
        <v>0.74949687234176565</v>
      </c>
      <c r="I15" s="214">
        <v>98.183294587125786</v>
      </c>
      <c r="J15" s="215">
        <v>98.757602450558849</v>
      </c>
      <c r="K15" s="229">
        <f t="shared" si="6"/>
        <v>0.57430786343306295</v>
      </c>
      <c r="L15" s="212"/>
    </row>
    <row r="16" spans="1:12" s="1" customFormat="1" x14ac:dyDescent="0.3">
      <c r="A16" s="479"/>
      <c r="B16" s="240" t="s">
        <v>1987</v>
      </c>
      <c r="C16" s="244">
        <f t="shared" ref="C16:K16" si="7">MAX(C13:C15)-MIN(C13:C15)</f>
        <v>6.2949611013625599</v>
      </c>
      <c r="D16" s="222">
        <f t="shared" si="7"/>
        <v>5.670484922490914</v>
      </c>
      <c r="E16" s="220">
        <f t="shared" si="7"/>
        <v>0.62447617887164597</v>
      </c>
      <c r="F16" s="221">
        <f t="shared" si="7"/>
        <v>9.5236215135772966</v>
      </c>
      <c r="G16" s="222">
        <f t="shared" si="7"/>
        <v>8.0415966815507574</v>
      </c>
      <c r="H16" s="220">
        <f t="shared" si="7"/>
        <v>1.4820248320265392</v>
      </c>
      <c r="I16" s="221">
        <f t="shared" si="7"/>
        <v>3.5919825865531436</v>
      </c>
      <c r="J16" s="222">
        <f t="shared" si="7"/>
        <v>2.456870783395587</v>
      </c>
      <c r="K16" s="230">
        <f t="shared" si="7"/>
        <v>1.1351118031575567</v>
      </c>
      <c r="L16" s="212"/>
    </row>
    <row r="17" spans="1:21" s="1" customFormat="1" x14ac:dyDescent="0.3">
      <c r="A17" s="459" t="s">
        <v>1990</v>
      </c>
      <c r="B17" s="218">
        <v>0.53</v>
      </c>
      <c r="C17" s="245">
        <v>130.20221355676185</v>
      </c>
      <c r="D17" s="217">
        <v>130.259243252152</v>
      </c>
      <c r="E17" s="216">
        <f t="shared" ref="E17:E19" si="8">D17-C17</f>
        <v>5.7029695390156121E-2</v>
      </c>
      <c r="F17" s="214">
        <v>130.84505006791696</v>
      </c>
      <c r="G17" s="217">
        <v>130.99965622638621</v>
      </c>
      <c r="H17" s="216">
        <f>G17-F17</f>
        <v>0.15460615846924952</v>
      </c>
      <c r="I17" s="214">
        <v>130.76700947609922</v>
      </c>
      <c r="J17" s="215">
        <v>130.85644310334885</v>
      </c>
      <c r="K17" s="229">
        <f t="shared" ref="K17:K19" si="9">J17-I17</f>
        <v>8.9433627249633219E-2</v>
      </c>
      <c r="L17" s="212"/>
      <c r="M17" s="429"/>
      <c r="N17" s="429"/>
      <c r="O17" s="429"/>
      <c r="P17" s="429"/>
      <c r="Q17" s="429"/>
      <c r="R17" s="429"/>
      <c r="S17" s="429"/>
      <c r="T17" s="429"/>
      <c r="U17" s="429"/>
    </row>
    <row r="18" spans="1:21" s="1" customFormat="1" x14ac:dyDescent="0.3">
      <c r="A18" s="460"/>
      <c r="B18" s="219">
        <v>0.59</v>
      </c>
      <c r="C18" s="243">
        <v>127.10246289665857</v>
      </c>
      <c r="D18" s="217">
        <v>127.46699575473814</v>
      </c>
      <c r="E18" s="216">
        <f t="shared" si="8"/>
        <v>0.36453285807957059</v>
      </c>
      <c r="F18" s="214">
        <v>126.14894287855002</v>
      </c>
      <c r="G18" s="217">
        <v>127.03433694775029</v>
      </c>
      <c r="H18" s="216">
        <f t="shared" ref="H18:H19" si="10">G18-F18</f>
        <v>0.88539406920027375</v>
      </c>
      <c r="I18" s="214">
        <v>128.99267805487671</v>
      </c>
      <c r="J18" s="215">
        <v>129.64282279093925</v>
      </c>
      <c r="K18" s="229">
        <f t="shared" si="9"/>
        <v>0.65014473606254342</v>
      </c>
      <c r="L18" s="212"/>
      <c r="M18" s="429"/>
      <c r="N18" s="429"/>
      <c r="O18" s="429"/>
      <c r="P18" s="429"/>
      <c r="Q18" s="429"/>
      <c r="R18" s="429"/>
      <c r="S18" s="429"/>
      <c r="T18" s="429"/>
      <c r="U18" s="429"/>
    </row>
    <row r="19" spans="1:21" s="1" customFormat="1" x14ac:dyDescent="0.3">
      <c r="A19" s="460"/>
      <c r="B19" s="219">
        <v>0.67</v>
      </c>
      <c r="C19" s="243">
        <v>123.91257888359863</v>
      </c>
      <c r="D19" s="217">
        <v>124.5935563626129</v>
      </c>
      <c r="E19" s="216">
        <f t="shared" si="8"/>
        <v>0.68097747901427397</v>
      </c>
      <c r="F19" s="214">
        <v>121.32368259495505</v>
      </c>
      <c r="G19" s="217">
        <v>122.95996282138908</v>
      </c>
      <c r="H19" s="216">
        <f t="shared" si="10"/>
        <v>1.6362802264340388</v>
      </c>
      <c r="I19" s="214">
        <v>127.17502688954605</v>
      </c>
      <c r="J19" s="215">
        <v>128.39957231995322</v>
      </c>
      <c r="K19" s="229">
        <f t="shared" si="9"/>
        <v>1.2245454304071757</v>
      </c>
      <c r="L19" s="212"/>
      <c r="M19" s="429"/>
      <c r="N19" s="429"/>
      <c r="O19" s="429"/>
      <c r="P19" s="429"/>
      <c r="Q19" s="429"/>
      <c r="R19" s="429"/>
      <c r="S19" s="429"/>
      <c r="T19" s="429"/>
      <c r="U19" s="429"/>
    </row>
    <row r="20" spans="1:21" ht="15" thickBot="1" x14ac:dyDescent="0.35">
      <c r="A20" s="461"/>
      <c r="B20" s="241" t="s">
        <v>1987</v>
      </c>
      <c r="C20" s="246">
        <f t="shared" ref="C20:G20" si="11">MAX(C17:C19)-MIN(C17:C19)</f>
        <v>6.2896346731632207</v>
      </c>
      <c r="D20" s="232">
        <f t="shared" si="11"/>
        <v>5.6656868895391028</v>
      </c>
      <c r="E20" s="233">
        <f t="shared" si="11"/>
        <v>0.62394778362411785</v>
      </c>
      <c r="F20" s="231">
        <f t="shared" si="11"/>
        <v>9.5213674729619129</v>
      </c>
      <c r="G20" s="232">
        <f t="shared" si="11"/>
        <v>8.0396934049971236</v>
      </c>
      <c r="H20" s="233">
        <f>MAX(H17:H19)-MIN(H17:H19)</f>
        <v>1.4816740679647893</v>
      </c>
      <c r="I20" s="231">
        <f t="shared" ref="I20:K20" si="12">MAX(I17:I19)-MIN(I17:I19)</f>
        <v>3.591982586553172</v>
      </c>
      <c r="J20" s="232">
        <f t="shared" si="12"/>
        <v>2.4568707833956296</v>
      </c>
      <c r="K20" s="292">
        <f t="shared" si="12"/>
        <v>1.1351118031575425</v>
      </c>
      <c r="L20" s="429"/>
      <c r="M20" s="429"/>
      <c r="N20" s="429"/>
      <c r="O20" s="429"/>
      <c r="P20" s="429"/>
      <c r="Q20" s="429"/>
      <c r="R20" s="429"/>
      <c r="S20" s="429"/>
      <c r="T20" s="429"/>
      <c r="U20" s="429"/>
    </row>
    <row r="21" spans="1:21" s="1" customFormat="1" ht="15" thickTop="1" x14ac:dyDescent="0.3">
      <c r="A21" s="429"/>
      <c r="B21" s="2" t="s">
        <v>1991</v>
      </c>
      <c r="C21" s="223">
        <f>13.63/114.14</f>
        <v>0.11941475381110916</v>
      </c>
      <c r="D21" s="260">
        <f>10.58/111.09</f>
        <v>9.5238095238095233E-2</v>
      </c>
      <c r="E21" s="223">
        <f>C21-D21</f>
        <v>2.4176658573013932E-2</v>
      </c>
      <c r="F21" s="223">
        <f>10.42/58.3</f>
        <v>0.17873070325900514</v>
      </c>
      <c r="G21" s="260">
        <f>8.09/55.97</f>
        <v>0.14454171877791674</v>
      </c>
      <c r="H21" s="223">
        <f>F21-G21</f>
        <v>3.4188984481088397E-2</v>
      </c>
      <c r="I21" s="223">
        <f>6.9/104.12</f>
        <v>6.626968882059163E-2</v>
      </c>
      <c r="J21" s="260">
        <f>4.07/101.29</f>
        <v>4.0181656629479715E-2</v>
      </c>
      <c r="K21" s="223">
        <f>I21-J21</f>
        <v>2.6088032191111915E-2</v>
      </c>
      <c r="L21" s="261" t="s">
        <v>1992</v>
      </c>
      <c r="M21" s="429"/>
      <c r="N21" s="429"/>
      <c r="O21" s="429"/>
      <c r="P21" s="429"/>
      <c r="Q21" s="429"/>
      <c r="R21" s="429"/>
      <c r="S21" s="429"/>
      <c r="T21" s="429"/>
      <c r="U21" s="429"/>
    </row>
    <row r="22" spans="1:21" s="1" customFormat="1" ht="8.1" customHeight="1" x14ac:dyDescent="0.3">
      <c r="A22" s="429"/>
      <c r="B22" s="429"/>
      <c r="C22" s="429"/>
      <c r="D22" s="429"/>
      <c r="E22" s="429"/>
      <c r="F22" s="3"/>
      <c r="G22" s="3"/>
      <c r="H22" s="3"/>
      <c r="I22" s="223"/>
      <c r="J22" s="429"/>
      <c r="K22" s="3"/>
      <c r="L22" s="429"/>
      <c r="M22" s="429"/>
      <c r="N22" s="429"/>
      <c r="O22" s="429"/>
      <c r="P22" s="429"/>
      <c r="Q22" s="429"/>
      <c r="R22" s="429"/>
      <c r="S22" s="429"/>
      <c r="T22" s="429"/>
      <c r="U22" s="429"/>
    </row>
    <row r="23" spans="1:21" x14ac:dyDescent="0.3">
      <c r="A23" s="213" t="s">
        <v>234</v>
      </c>
      <c r="B23" s="263" t="str">
        <f>'Water Use Calcs'!B4</f>
        <v>Las Vegas, NV</v>
      </c>
      <c r="C23" s="429"/>
      <c r="D23" s="228" t="s">
        <v>1983</v>
      </c>
      <c r="E23" s="228" t="s">
        <v>1984</v>
      </c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2"/>
      <c r="S23" s="429"/>
      <c r="T23" s="429"/>
      <c r="U23" s="429"/>
    </row>
    <row r="24" spans="1:21" x14ac:dyDescent="0.3">
      <c r="A24" s="213" t="s">
        <v>1993</v>
      </c>
      <c r="B24" s="289">
        <v>1</v>
      </c>
      <c r="C24" s="429"/>
      <c r="D24" s="262">
        <f>Worksheet!Y4</f>
        <v>68.784391045555807</v>
      </c>
      <c r="E24" s="262">
        <f>Worksheet!Y5</f>
        <v>68.365759437316513</v>
      </c>
      <c r="F24" s="261"/>
      <c r="G24" s="3"/>
      <c r="H24" s="3"/>
      <c r="I24" s="2"/>
      <c r="J24" s="2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</row>
    <row r="25" spans="1:21" x14ac:dyDescent="0.3">
      <c r="A25" s="213" t="s">
        <v>1982</v>
      </c>
      <c r="B25" s="289">
        <v>0.59</v>
      </c>
      <c r="C25" s="429"/>
      <c r="D25" s="228" t="s">
        <v>1985</v>
      </c>
      <c r="E25" s="209">
        <f>E24-D24</f>
        <v>-0.41863160823929491</v>
      </c>
      <c r="F25" s="3"/>
      <c r="G25" s="3"/>
      <c r="H25" s="22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</row>
    <row r="26" spans="1:21" s="1" customFormat="1" x14ac:dyDescent="0.3">
      <c r="A26" s="87" t="s">
        <v>125</v>
      </c>
      <c r="B26" s="254">
        <f>IF(Location="Duluth",53.3,IF(Location="San Fran",49,40.1))</f>
        <v>40.1</v>
      </c>
      <c r="C26" s="429"/>
      <c r="D26" s="429"/>
      <c r="E26" s="429"/>
      <c r="F26" s="3"/>
      <c r="G26" s="429"/>
      <c r="H26" s="7"/>
      <c r="I26" s="2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</row>
    <row r="27" spans="1:21" ht="8.1" customHeight="1" x14ac:dyDescent="0.3">
      <c r="A27" s="429"/>
      <c r="B27" s="429"/>
      <c r="C27" s="429"/>
      <c r="D27" s="429"/>
      <c r="E27" s="429"/>
      <c r="F27" s="429"/>
      <c r="G27" s="429" t="s">
        <v>1994</v>
      </c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</row>
    <row r="28" spans="1:21" x14ac:dyDescent="0.3">
      <c r="A28" s="205" t="s">
        <v>1995</v>
      </c>
      <c r="B28" s="2" t="s">
        <v>1996</v>
      </c>
      <c r="C28" s="2" t="s">
        <v>1997</v>
      </c>
      <c r="D28" s="2" t="s">
        <v>1998</v>
      </c>
      <c r="E28" s="2" t="s">
        <v>1999</v>
      </c>
      <c r="F28" s="2"/>
      <c r="G28" s="2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 t="s">
        <v>2000</v>
      </c>
      <c r="T28" s="429"/>
      <c r="U28" s="429"/>
    </row>
    <row r="29" spans="1:21" x14ac:dyDescent="0.3">
      <c r="A29" s="202" t="s">
        <v>2001</v>
      </c>
      <c r="B29" s="201">
        <f t="shared" ref="B29:E32" si="13">IF(Location="Duluth",B38,IF(Location="San Fran",H38,N38))</f>
        <v>0.26</v>
      </c>
      <c r="C29" s="201">
        <f t="shared" si="13"/>
        <v>0.9</v>
      </c>
      <c r="D29" s="201">
        <f>Worksheet!T4</f>
        <v>0.63845019044444451</v>
      </c>
      <c r="E29" s="201">
        <f t="shared" si="13"/>
        <v>2.21</v>
      </c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21" t="s">
        <v>234</v>
      </c>
      <c r="T29" s="21" t="s">
        <v>2002</v>
      </c>
      <c r="U29" s="21" t="s">
        <v>1982</v>
      </c>
    </row>
    <row r="30" spans="1:21" x14ac:dyDescent="0.3">
      <c r="A30" s="202" t="s">
        <v>2003</v>
      </c>
      <c r="B30" s="3">
        <f t="shared" si="13"/>
        <v>16.73</v>
      </c>
      <c r="C30" s="3">
        <f t="shared" si="13"/>
        <v>27.5</v>
      </c>
      <c r="D30" s="3">
        <f>Worksheet!U4</f>
        <v>41.502940795832728</v>
      </c>
      <c r="E30" s="3">
        <f t="shared" si="13"/>
        <v>68.22</v>
      </c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21" t="s">
        <v>21</v>
      </c>
      <c r="T30" s="21">
        <v>1</v>
      </c>
      <c r="U30" s="21">
        <v>0.53</v>
      </c>
    </row>
    <row r="31" spans="1:21" s="1" customFormat="1" x14ac:dyDescent="0.3">
      <c r="A31" s="203" t="s">
        <v>2004</v>
      </c>
      <c r="B31" s="209">
        <f t="shared" si="13"/>
        <v>12.45</v>
      </c>
      <c r="C31" s="3">
        <f t="shared" si="13"/>
        <v>12.79</v>
      </c>
      <c r="D31" s="209">
        <f>Worksheet!V4</f>
        <v>6.7169169703555518</v>
      </c>
      <c r="E31" s="3">
        <f t="shared" si="13"/>
        <v>6.9</v>
      </c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21" t="s">
        <v>28</v>
      </c>
      <c r="T31" s="21">
        <v>2</v>
      </c>
      <c r="U31" s="21">
        <v>0.59</v>
      </c>
    </row>
    <row r="32" spans="1:21" x14ac:dyDescent="0.3">
      <c r="A32" s="204" t="s">
        <v>2005</v>
      </c>
      <c r="B32" s="206">
        <f t="shared" si="13"/>
        <v>22.759999999999998</v>
      </c>
      <c r="C32" s="206">
        <f t="shared" si="13"/>
        <v>26.79</v>
      </c>
      <c r="D32" s="206">
        <f>B32</f>
        <v>22.759999999999998</v>
      </c>
      <c r="E32" s="206">
        <f t="shared" si="13"/>
        <v>26.79</v>
      </c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21" t="s">
        <v>35</v>
      </c>
      <c r="T32" s="21">
        <v>3</v>
      </c>
      <c r="U32" s="21">
        <v>0.67</v>
      </c>
    </row>
    <row r="33" spans="1:17" x14ac:dyDescent="0.3">
      <c r="A33" s="202" t="s">
        <v>2006</v>
      </c>
      <c r="B33" s="3">
        <f>SUM(B29:B32)</f>
        <v>52.2</v>
      </c>
      <c r="C33" s="3">
        <f>SUM(C29:C32)</f>
        <v>67.97999999999999</v>
      </c>
      <c r="D33" s="3">
        <f>SUM($D$29:$D$32)</f>
        <v>71.618307956632719</v>
      </c>
      <c r="E33" s="3">
        <f>SUM($E$29:$E$32)</f>
        <v>104.12</v>
      </c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</row>
    <row r="34" spans="1:17" s="225" customFormat="1" x14ac:dyDescent="0.3">
      <c r="A34" s="264" t="s">
        <v>2007</v>
      </c>
      <c r="B34" s="226"/>
      <c r="C34" s="226"/>
      <c r="D34" s="226"/>
    </row>
    <row r="35" spans="1:17" s="1" customFormat="1" x14ac:dyDescent="0.3">
      <c r="A35" s="205" t="s">
        <v>21</v>
      </c>
      <c r="B35" s="429"/>
      <c r="C35" s="429"/>
      <c r="D35" s="429"/>
      <c r="E35" s="429"/>
      <c r="F35" s="429"/>
      <c r="G35" s="429" t="s">
        <v>1981</v>
      </c>
      <c r="H35" s="429"/>
      <c r="I35" s="429"/>
      <c r="J35" s="429"/>
      <c r="K35" s="429"/>
      <c r="L35" s="429"/>
      <c r="M35" s="429" t="s">
        <v>35</v>
      </c>
      <c r="N35" s="429"/>
      <c r="O35" s="429"/>
      <c r="P35" s="429"/>
      <c r="Q35" s="429"/>
    </row>
    <row r="36" spans="1:17" s="1" customFormat="1" x14ac:dyDescent="0.3">
      <c r="A36" s="21">
        <f>B24</f>
        <v>1</v>
      </c>
      <c r="B36" s="429">
        <f>EF</f>
        <v>0.59</v>
      </c>
      <c r="C36" s="429"/>
      <c r="D36" s="429"/>
      <c r="E36" s="429"/>
      <c r="F36" s="429"/>
      <c r="G36" s="21">
        <f>B24</f>
        <v>1</v>
      </c>
      <c r="H36" s="429">
        <f>EF</f>
        <v>0.59</v>
      </c>
      <c r="I36" s="429"/>
      <c r="J36" s="429"/>
      <c r="K36" s="429"/>
      <c r="L36" s="429"/>
      <c r="M36" s="429">
        <f>EF</f>
        <v>0.59</v>
      </c>
      <c r="N36" s="429">
        <f>B25</f>
        <v>0.59</v>
      </c>
      <c r="O36" s="429"/>
      <c r="P36" s="429"/>
      <c r="Q36" s="429"/>
    </row>
    <row r="37" spans="1:17" s="1" customFormat="1" x14ac:dyDescent="0.3">
      <c r="A37" s="205" t="s">
        <v>1995</v>
      </c>
      <c r="B37" s="2" t="s">
        <v>1996</v>
      </c>
      <c r="C37" s="2" t="s">
        <v>1997</v>
      </c>
      <c r="D37" s="2" t="s">
        <v>1998</v>
      </c>
      <c r="E37" s="2" t="s">
        <v>1999</v>
      </c>
      <c r="F37" s="429"/>
      <c r="G37" s="205" t="s">
        <v>1995</v>
      </c>
      <c r="H37" s="2" t="s">
        <v>1996</v>
      </c>
      <c r="I37" s="2" t="s">
        <v>1997</v>
      </c>
      <c r="J37" s="2" t="s">
        <v>1998</v>
      </c>
      <c r="K37" s="2" t="s">
        <v>1999</v>
      </c>
      <c r="L37" s="429"/>
      <c r="M37" s="205" t="s">
        <v>1995</v>
      </c>
      <c r="N37" s="2" t="s">
        <v>1996</v>
      </c>
      <c r="O37" s="2" t="s">
        <v>1997</v>
      </c>
      <c r="P37" s="2" t="s">
        <v>1998</v>
      </c>
      <c r="Q37" s="2" t="s">
        <v>1999</v>
      </c>
    </row>
    <row r="38" spans="1:17" s="1" customFormat="1" x14ac:dyDescent="0.3">
      <c r="A38" s="202" t="s">
        <v>2008</v>
      </c>
      <c r="B38" s="201">
        <f t="shared" ref="B38:E41" si="14">IF(EF=0.53,B47,IF(EF=0.59,B55,B63))</f>
        <v>64.989999999999995</v>
      </c>
      <c r="C38" s="201">
        <f t="shared" si="14"/>
        <v>121.68</v>
      </c>
      <c r="D38" s="201">
        <f t="shared" si="14"/>
        <v>37.19</v>
      </c>
      <c r="E38" s="201">
        <f t="shared" si="14"/>
        <v>69.709999999999994</v>
      </c>
      <c r="F38" s="429"/>
      <c r="G38" s="202" t="s">
        <v>2008</v>
      </c>
      <c r="H38" s="201">
        <f t="shared" ref="H38:K41" si="15">IF(EF=0.53,H47,IF(EF=0.59,H55,H63))</f>
        <v>3.26</v>
      </c>
      <c r="I38" s="201">
        <f t="shared" si="15"/>
        <v>9.2200000000000006</v>
      </c>
      <c r="J38" s="201">
        <f t="shared" si="15"/>
        <v>6.56</v>
      </c>
      <c r="K38" s="201">
        <f t="shared" si="15"/>
        <v>19.93</v>
      </c>
      <c r="L38" s="429"/>
      <c r="M38" s="202" t="s">
        <v>2008</v>
      </c>
      <c r="N38" s="201">
        <f t="shared" ref="N38:Q41" si="16">IF(EF=0.53,N47,IF(EF=0.59,N55,N63))</f>
        <v>0.26</v>
      </c>
      <c r="O38" s="201">
        <f t="shared" si="16"/>
        <v>0.9</v>
      </c>
      <c r="P38" s="201">
        <f t="shared" si="16"/>
        <v>0.62</v>
      </c>
      <c r="Q38" s="201">
        <f t="shared" si="16"/>
        <v>2.21</v>
      </c>
    </row>
    <row r="39" spans="1:17" s="1" customFormat="1" x14ac:dyDescent="0.3">
      <c r="A39" s="202" t="s">
        <v>2009</v>
      </c>
      <c r="B39" s="201">
        <f t="shared" si="14"/>
        <v>0.83</v>
      </c>
      <c r="C39" s="201">
        <f t="shared" si="14"/>
        <v>2.15</v>
      </c>
      <c r="D39" s="201">
        <f t="shared" si="14"/>
        <v>1.48</v>
      </c>
      <c r="E39" s="201">
        <f t="shared" si="14"/>
        <v>4.01</v>
      </c>
      <c r="F39" s="429"/>
      <c r="G39" s="202" t="s">
        <v>2009</v>
      </c>
      <c r="H39" s="201">
        <f t="shared" si="15"/>
        <v>0.08</v>
      </c>
      <c r="I39" s="201">
        <f t="shared" si="15"/>
        <v>0.54</v>
      </c>
      <c r="J39" s="201">
        <f t="shared" si="15"/>
        <v>0.13</v>
      </c>
      <c r="K39" s="201">
        <f t="shared" si="15"/>
        <v>1.1599999999999999</v>
      </c>
      <c r="L39" s="429"/>
      <c r="M39" s="202" t="s">
        <v>2009</v>
      </c>
      <c r="N39" s="201">
        <f t="shared" si="16"/>
        <v>16.73</v>
      </c>
      <c r="O39" s="201">
        <f t="shared" si="16"/>
        <v>27.5</v>
      </c>
      <c r="P39" s="201">
        <f t="shared" si="16"/>
        <v>41.32</v>
      </c>
      <c r="Q39" s="201">
        <f t="shared" si="16"/>
        <v>68.22</v>
      </c>
    </row>
    <row r="40" spans="1:17" s="1" customFormat="1" x14ac:dyDescent="0.3">
      <c r="A40" s="203" t="s">
        <v>2010</v>
      </c>
      <c r="B40" s="201">
        <f t="shared" si="14"/>
        <v>24.11</v>
      </c>
      <c r="C40" s="201">
        <f t="shared" si="14"/>
        <v>24.73</v>
      </c>
      <c r="D40" s="201">
        <f t="shared" si="14"/>
        <v>13.29</v>
      </c>
      <c r="E40" s="201">
        <f t="shared" si="14"/>
        <v>13.63</v>
      </c>
      <c r="F40" s="429"/>
      <c r="G40" s="203" t="s">
        <v>2010</v>
      </c>
      <c r="H40" s="201">
        <f t="shared" si="15"/>
        <v>18.57</v>
      </c>
      <c r="I40" s="201">
        <f t="shared" si="15"/>
        <v>19.059999999999999</v>
      </c>
      <c r="J40" s="201">
        <f t="shared" si="15"/>
        <v>10.15</v>
      </c>
      <c r="K40" s="201">
        <f t="shared" si="15"/>
        <v>10.42</v>
      </c>
      <c r="L40" s="429"/>
      <c r="M40" s="203" t="s">
        <v>2010</v>
      </c>
      <c r="N40" s="201">
        <f t="shared" si="16"/>
        <v>12.45</v>
      </c>
      <c r="O40" s="201">
        <f t="shared" si="16"/>
        <v>12.79</v>
      </c>
      <c r="P40" s="201">
        <f t="shared" si="16"/>
        <v>6.71</v>
      </c>
      <c r="Q40" s="201">
        <f t="shared" si="16"/>
        <v>6.9</v>
      </c>
    </row>
    <row r="41" spans="1:17" s="1" customFormat="1" x14ac:dyDescent="0.3">
      <c r="A41" s="204" t="s">
        <v>2005</v>
      </c>
      <c r="B41" s="39">
        <f t="shared" si="14"/>
        <v>22.759999999999998</v>
      </c>
      <c r="C41" s="39">
        <f t="shared" si="14"/>
        <v>26.79</v>
      </c>
      <c r="D41" s="39">
        <f t="shared" si="14"/>
        <v>22.759999999999998</v>
      </c>
      <c r="E41" s="39">
        <f t="shared" si="14"/>
        <v>26.79</v>
      </c>
      <c r="F41" s="429"/>
      <c r="G41" s="204" t="s">
        <v>2005</v>
      </c>
      <c r="H41" s="39">
        <f t="shared" si="15"/>
        <v>22.759999999999998</v>
      </c>
      <c r="I41" s="39">
        <f t="shared" si="15"/>
        <v>26.79</v>
      </c>
      <c r="J41" s="39">
        <f t="shared" si="15"/>
        <v>22.759999999999998</v>
      </c>
      <c r="K41" s="39">
        <f t="shared" si="15"/>
        <v>26.79</v>
      </c>
      <c r="L41" s="429"/>
      <c r="M41" s="204" t="s">
        <v>2005</v>
      </c>
      <c r="N41" s="39">
        <f t="shared" si="16"/>
        <v>22.759999999999998</v>
      </c>
      <c r="O41" s="39">
        <f t="shared" si="16"/>
        <v>26.79</v>
      </c>
      <c r="P41" s="39">
        <f t="shared" si="16"/>
        <v>22.759999999999998</v>
      </c>
      <c r="Q41" s="39">
        <f t="shared" si="16"/>
        <v>26.79</v>
      </c>
    </row>
    <row r="42" spans="1:17" s="1" customFormat="1" x14ac:dyDescent="0.3">
      <c r="A42" s="202" t="s">
        <v>2006</v>
      </c>
      <c r="B42" s="3"/>
      <c r="C42" s="3"/>
      <c r="D42" s="3">
        <f>SUM(D38:D41)</f>
        <v>74.72</v>
      </c>
      <c r="E42" s="3">
        <f>SUM(E38:E41)</f>
        <v>114.13999999999999</v>
      </c>
      <c r="F42" s="429"/>
      <c r="G42" s="202" t="s">
        <v>2006</v>
      </c>
      <c r="H42" s="3"/>
      <c r="I42" s="3"/>
      <c r="J42" s="3">
        <f>SUM(J38:J41)</f>
        <v>39.599999999999994</v>
      </c>
      <c r="K42" s="3">
        <f>SUM(K38:K41)</f>
        <v>58.3</v>
      </c>
      <c r="L42" s="429"/>
      <c r="M42" s="202" t="s">
        <v>2006</v>
      </c>
      <c r="N42" s="3"/>
      <c r="O42" s="3"/>
      <c r="P42" s="3">
        <f>SUM(P38:P41)</f>
        <v>71.41</v>
      </c>
      <c r="Q42" s="3">
        <f>SUM(Q38:Q41)</f>
        <v>104.12</v>
      </c>
    </row>
    <row r="43" spans="1:17" s="225" customFormat="1" x14ac:dyDescent="0.3">
      <c r="A43" s="264" t="s">
        <v>2011</v>
      </c>
      <c r="B43" s="226"/>
      <c r="C43" s="226"/>
      <c r="D43" s="226"/>
    </row>
    <row r="44" spans="1:17" s="1" customFormat="1" x14ac:dyDescent="0.3">
      <c r="A44" s="205" t="s">
        <v>21</v>
      </c>
      <c r="B44" s="429"/>
      <c r="C44" s="429"/>
      <c r="D44" s="429"/>
      <c r="E44" s="429"/>
      <c r="F44" s="429"/>
      <c r="G44" s="429" t="s">
        <v>1981</v>
      </c>
      <c r="H44" s="429"/>
      <c r="I44" s="429"/>
      <c r="J44" s="429"/>
      <c r="K44" s="429"/>
      <c r="L44" s="429"/>
      <c r="M44" s="429" t="s">
        <v>35</v>
      </c>
      <c r="N44" s="429"/>
      <c r="O44" s="429"/>
      <c r="P44" s="429"/>
      <c r="Q44" s="429"/>
    </row>
    <row r="45" spans="1:17" s="1" customFormat="1" x14ac:dyDescent="0.3">
      <c r="A45" s="21">
        <f>Scenario</f>
        <v>1</v>
      </c>
      <c r="B45" s="429" t="s">
        <v>2012</v>
      </c>
      <c r="C45" s="429"/>
      <c r="D45" s="429"/>
      <c r="E45" s="429"/>
      <c r="F45" s="429"/>
      <c r="G45" s="21">
        <f>Scenario</f>
        <v>1</v>
      </c>
      <c r="H45" s="429" t="s">
        <v>2012</v>
      </c>
      <c r="I45" s="429"/>
      <c r="J45" s="429"/>
      <c r="K45" s="429"/>
      <c r="L45" s="429"/>
      <c r="M45" s="21">
        <f>Scenario</f>
        <v>1</v>
      </c>
      <c r="N45" s="429" t="s">
        <v>2012</v>
      </c>
      <c r="O45" s="429"/>
      <c r="P45" s="429"/>
      <c r="Q45" s="429"/>
    </row>
    <row r="46" spans="1:17" s="1" customFormat="1" x14ac:dyDescent="0.3">
      <c r="A46" s="205" t="s">
        <v>1995</v>
      </c>
      <c r="B46" s="2" t="s">
        <v>1996</v>
      </c>
      <c r="C46" s="2" t="s">
        <v>1997</v>
      </c>
      <c r="D46" s="2" t="s">
        <v>1998</v>
      </c>
      <c r="E46" s="2" t="s">
        <v>1999</v>
      </c>
      <c r="F46" s="429"/>
      <c r="G46" s="205" t="s">
        <v>1995</v>
      </c>
      <c r="H46" s="2" t="s">
        <v>1996</v>
      </c>
      <c r="I46" s="2" t="s">
        <v>1997</v>
      </c>
      <c r="J46" s="2" t="s">
        <v>1998</v>
      </c>
      <c r="K46" s="2" t="s">
        <v>1999</v>
      </c>
      <c r="L46" s="429"/>
      <c r="M46" s="205" t="s">
        <v>1995</v>
      </c>
      <c r="N46" s="2" t="s">
        <v>1996</v>
      </c>
      <c r="O46" s="2" t="s">
        <v>1997</v>
      </c>
      <c r="P46" s="2" t="s">
        <v>1998</v>
      </c>
      <c r="Q46" s="2" t="s">
        <v>1999</v>
      </c>
    </row>
    <row r="47" spans="1:17" s="1" customFormat="1" x14ac:dyDescent="0.3">
      <c r="A47" s="202" t="s">
        <v>2008</v>
      </c>
      <c r="B47" s="201">
        <f t="shared" ref="B47:E50" si="17">IF(Scenario=1,B72,IF(Scenario=2,B97,B122))</f>
        <v>64.989999999999995</v>
      </c>
      <c r="C47" s="201">
        <f t="shared" si="17"/>
        <v>121.68</v>
      </c>
      <c r="D47" s="201">
        <f t="shared" si="17"/>
        <v>37.19</v>
      </c>
      <c r="E47" s="201">
        <f t="shared" si="17"/>
        <v>69.709999999999994</v>
      </c>
      <c r="F47" s="429"/>
      <c r="G47" s="202" t="s">
        <v>2008</v>
      </c>
      <c r="H47" s="201">
        <f t="shared" ref="H47:K50" si="18">IF(Scenario=1,H72,IF(Scenario=2,H97,H122))</f>
        <v>3.26</v>
      </c>
      <c r="I47" s="201">
        <f t="shared" si="18"/>
        <v>9.2200000000000006</v>
      </c>
      <c r="J47" s="201">
        <f t="shared" si="18"/>
        <v>6.56</v>
      </c>
      <c r="K47" s="201">
        <f t="shared" si="18"/>
        <v>19.93</v>
      </c>
      <c r="L47" s="429"/>
      <c r="M47" s="202" t="s">
        <v>2008</v>
      </c>
      <c r="N47" s="201">
        <f t="shared" ref="N47:Q50" si="19">IF(Scenario=1,N72,IF(Scenario=2,N97,N122))</f>
        <v>0.26</v>
      </c>
      <c r="O47" s="201">
        <f t="shared" si="19"/>
        <v>0.9</v>
      </c>
      <c r="P47" s="201">
        <f t="shared" si="19"/>
        <v>0.62</v>
      </c>
      <c r="Q47" s="201">
        <f t="shared" si="19"/>
        <v>2.21</v>
      </c>
    </row>
    <row r="48" spans="1:17" s="1" customFormat="1" x14ac:dyDescent="0.3">
      <c r="A48" s="202" t="s">
        <v>2009</v>
      </c>
      <c r="B48" s="201">
        <f t="shared" si="17"/>
        <v>0.83</v>
      </c>
      <c r="C48" s="201">
        <f t="shared" si="17"/>
        <v>2.15</v>
      </c>
      <c r="D48" s="201">
        <f t="shared" si="17"/>
        <v>1.48</v>
      </c>
      <c r="E48" s="201">
        <f t="shared" si="17"/>
        <v>4.01</v>
      </c>
      <c r="F48" s="429"/>
      <c r="G48" s="202" t="s">
        <v>2009</v>
      </c>
      <c r="H48" s="201">
        <f t="shared" si="18"/>
        <v>0.08</v>
      </c>
      <c r="I48" s="201">
        <f t="shared" si="18"/>
        <v>0.54</v>
      </c>
      <c r="J48" s="201">
        <f t="shared" si="18"/>
        <v>0.13</v>
      </c>
      <c r="K48" s="201">
        <f t="shared" si="18"/>
        <v>1.1599999999999999</v>
      </c>
      <c r="L48" s="429"/>
      <c r="M48" s="202" t="s">
        <v>2009</v>
      </c>
      <c r="N48" s="201">
        <f t="shared" si="19"/>
        <v>16.73</v>
      </c>
      <c r="O48" s="201">
        <f t="shared" si="19"/>
        <v>27.5</v>
      </c>
      <c r="P48" s="201">
        <f t="shared" si="19"/>
        <v>41.32</v>
      </c>
      <c r="Q48" s="201">
        <f t="shared" si="19"/>
        <v>68.22</v>
      </c>
    </row>
    <row r="49" spans="1:17" s="1" customFormat="1" x14ac:dyDescent="0.3">
      <c r="A49" s="203" t="s">
        <v>2010</v>
      </c>
      <c r="B49" s="201">
        <f t="shared" si="17"/>
        <v>27.63</v>
      </c>
      <c r="C49" s="201">
        <f t="shared" si="17"/>
        <v>24.73</v>
      </c>
      <c r="D49" s="201">
        <f t="shared" si="17"/>
        <v>16.8</v>
      </c>
      <c r="E49" s="201">
        <f t="shared" si="17"/>
        <v>13.63</v>
      </c>
      <c r="F49" s="429"/>
      <c r="G49" s="203" t="s">
        <v>2010</v>
      </c>
      <c r="H49" s="201">
        <f t="shared" si="18"/>
        <v>21.34</v>
      </c>
      <c r="I49" s="201">
        <f t="shared" si="18"/>
        <v>19.059999999999999</v>
      </c>
      <c r="J49" s="201">
        <f t="shared" si="18"/>
        <v>12.87</v>
      </c>
      <c r="K49" s="201">
        <f t="shared" si="18"/>
        <v>10.42</v>
      </c>
      <c r="L49" s="429"/>
      <c r="M49" s="203" t="s">
        <v>2010</v>
      </c>
      <c r="N49" s="201">
        <f t="shared" si="19"/>
        <v>14.36</v>
      </c>
      <c r="O49" s="201">
        <f t="shared" si="19"/>
        <v>12.79</v>
      </c>
      <c r="P49" s="201">
        <f t="shared" si="19"/>
        <v>8.5399999999999991</v>
      </c>
      <c r="Q49" s="201">
        <f t="shared" si="19"/>
        <v>6.9</v>
      </c>
    </row>
    <row r="50" spans="1:17" s="1" customFormat="1" x14ac:dyDescent="0.3">
      <c r="A50" s="204" t="s">
        <v>2005</v>
      </c>
      <c r="B50" s="224">
        <f t="shared" si="17"/>
        <v>22.759999999999998</v>
      </c>
      <c r="C50" s="224">
        <f t="shared" si="17"/>
        <v>26.79</v>
      </c>
      <c r="D50" s="224">
        <f t="shared" si="17"/>
        <v>22.759999999999998</v>
      </c>
      <c r="E50" s="224">
        <f t="shared" si="17"/>
        <v>26.79</v>
      </c>
      <c r="F50" s="429"/>
      <c r="G50" s="204" t="s">
        <v>2005</v>
      </c>
      <c r="H50" s="39">
        <f t="shared" si="18"/>
        <v>22.759999999999998</v>
      </c>
      <c r="I50" s="39">
        <f t="shared" si="18"/>
        <v>26.79</v>
      </c>
      <c r="J50" s="39">
        <f t="shared" si="18"/>
        <v>22.759999999999998</v>
      </c>
      <c r="K50" s="39">
        <f t="shared" si="18"/>
        <v>26.79</v>
      </c>
      <c r="L50" s="429"/>
      <c r="M50" s="204" t="s">
        <v>2005</v>
      </c>
      <c r="N50" s="39">
        <f t="shared" si="19"/>
        <v>22.759999999999998</v>
      </c>
      <c r="O50" s="39">
        <f t="shared" si="19"/>
        <v>26.79</v>
      </c>
      <c r="P50" s="39">
        <f t="shared" si="19"/>
        <v>22.759999999999998</v>
      </c>
      <c r="Q50" s="39">
        <f t="shared" si="19"/>
        <v>26.79</v>
      </c>
    </row>
    <row r="51" spans="1:17" s="1" customFormat="1" x14ac:dyDescent="0.3">
      <c r="A51" s="202" t="s">
        <v>2006</v>
      </c>
      <c r="B51" s="3"/>
      <c r="C51" s="3"/>
      <c r="D51" s="3">
        <f>SUM(D47:D50)</f>
        <v>78.22999999999999</v>
      </c>
      <c r="E51" s="3">
        <f>SUM(E47:E50)</f>
        <v>114.13999999999999</v>
      </c>
      <c r="F51" s="429"/>
      <c r="G51" s="202" t="s">
        <v>2006</v>
      </c>
      <c r="H51" s="3"/>
      <c r="I51" s="3"/>
      <c r="J51" s="3">
        <f>SUM(J47:J50)</f>
        <v>42.319999999999993</v>
      </c>
      <c r="K51" s="3">
        <f>SUM(K47:K50)</f>
        <v>58.3</v>
      </c>
      <c r="L51" s="429"/>
      <c r="M51" s="202" t="s">
        <v>2006</v>
      </c>
      <c r="N51" s="3"/>
      <c r="O51" s="3"/>
      <c r="P51" s="3">
        <f>SUM(P47:P50)</f>
        <v>73.239999999999995</v>
      </c>
      <c r="Q51" s="3">
        <f>SUM(Q47:Q50)</f>
        <v>104.12</v>
      </c>
    </row>
    <row r="52" spans="1:17" s="1" customFormat="1" x14ac:dyDescent="0.3">
      <c r="A52" s="429"/>
      <c r="B52" s="429"/>
      <c r="C52" s="429"/>
      <c r="D52" s="429"/>
      <c r="E52" s="429"/>
      <c r="F52" s="429"/>
      <c r="G52" s="429"/>
      <c r="H52" s="429"/>
      <c r="I52" s="429"/>
      <c r="J52" s="429"/>
      <c r="K52" s="429"/>
      <c r="L52" s="429"/>
      <c r="M52" s="429"/>
      <c r="N52" s="429"/>
      <c r="O52" s="429"/>
      <c r="P52" s="429"/>
      <c r="Q52" s="429"/>
    </row>
    <row r="53" spans="1:17" s="1" customFormat="1" x14ac:dyDescent="0.3">
      <c r="A53" s="21">
        <f>Scenario</f>
        <v>1</v>
      </c>
      <c r="B53" s="429" t="s">
        <v>2013</v>
      </c>
      <c r="C53" s="429"/>
      <c r="D53" s="429"/>
      <c r="E53" s="429"/>
      <c r="F53" s="429"/>
      <c r="G53" s="21">
        <f>Scenario</f>
        <v>1</v>
      </c>
      <c r="H53" s="429" t="s">
        <v>2013</v>
      </c>
      <c r="I53" s="429"/>
      <c r="J53" s="429"/>
      <c r="K53" s="429"/>
      <c r="L53" s="429"/>
      <c r="M53" s="21">
        <f>Scenario</f>
        <v>1</v>
      </c>
      <c r="N53" s="429" t="s">
        <v>2013</v>
      </c>
      <c r="O53" s="429"/>
      <c r="P53" s="429"/>
      <c r="Q53" s="429"/>
    </row>
    <row r="54" spans="1:17" s="1" customFormat="1" x14ac:dyDescent="0.3">
      <c r="A54" s="205" t="s">
        <v>1995</v>
      </c>
      <c r="B54" s="2" t="s">
        <v>1996</v>
      </c>
      <c r="C54" s="2" t="s">
        <v>1997</v>
      </c>
      <c r="D54" s="2" t="s">
        <v>1998</v>
      </c>
      <c r="E54" s="2" t="s">
        <v>1999</v>
      </c>
      <c r="F54" s="429"/>
      <c r="G54" s="205" t="s">
        <v>1995</v>
      </c>
      <c r="H54" s="2" t="s">
        <v>1996</v>
      </c>
      <c r="I54" s="2" t="s">
        <v>1997</v>
      </c>
      <c r="J54" s="2" t="s">
        <v>1998</v>
      </c>
      <c r="K54" s="2" t="s">
        <v>1999</v>
      </c>
      <c r="L54" s="429"/>
      <c r="M54" s="205" t="s">
        <v>1995</v>
      </c>
      <c r="N54" s="2" t="s">
        <v>1996</v>
      </c>
      <c r="O54" s="2" t="s">
        <v>1997</v>
      </c>
      <c r="P54" s="2" t="s">
        <v>1998</v>
      </c>
      <c r="Q54" s="2" t="s">
        <v>1999</v>
      </c>
    </row>
    <row r="55" spans="1:17" s="1" customFormat="1" x14ac:dyDescent="0.3">
      <c r="A55" s="202" t="s">
        <v>2008</v>
      </c>
      <c r="B55" s="201">
        <f t="shared" ref="B55:E58" si="20">IF(Scenario=1,B80,IF(Scenario=2,B105,B130))</f>
        <v>64.989999999999995</v>
      </c>
      <c r="C55" s="201">
        <f t="shared" si="20"/>
        <v>121.68</v>
      </c>
      <c r="D55" s="201">
        <f t="shared" si="20"/>
        <v>37.19</v>
      </c>
      <c r="E55" s="201">
        <f t="shared" si="20"/>
        <v>69.709999999999994</v>
      </c>
      <c r="F55" s="429"/>
      <c r="G55" s="202" t="s">
        <v>2008</v>
      </c>
      <c r="H55" s="201">
        <f t="shared" ref="H55:K58" si="21">IF(Scenario=1,H80,IF(Scenario=2,H105,H130))</f>
        <v>3.26</v>
      </c>
      <c r="I55" s="201">
        <f t="shared" si="21"/>
        <v>9.2200000000000006</v>
      </c>
      <c r="J55" s="201">
        <f t="shared" si="21"/>
        <v>6.56</v>
      </c>
      <c r="K55" s="201">
        <f t="shared" si="21"/>
        <v>19.93</v>
      </c>
      <c r="L55" s="429"/>
      <c r="M55" s="202" t="s">
        <v>2008</v>
      </c>
      <c r="N55" s="201">
        <f t="shared" ref="N55:Q58" si="22">IF(Scenario=1,N80,IF(Scenario=2,N105,N130))</f>
        <v>0.26</v>
      </c>
      <c r="O55" s="201">
        <f t="shared" si="22"/>
        <v>0.9</v>
      </c>
      <c r="P55" s="201">
        <f t="shared" si="22"/>
        <v>0.62</v>
      </c>
      <c r="Q55" s="201">
        <f t="shared" si="22"/>
        <v>2.21</v>
      </c>
    </row>
    <row r="56" spans="1:17" s="1" customFormat="1" x14ac:dyDescent="0.3">
      <c r="A56" s="202" t="s">
        <v>2009</v>
      </c>
      <c r="B56" s="201">
        <f t="shared" si="20"/>
        <v>0.83</v>
      </c>
      <c r="C56" s="201">
        <f t="shared" si="20"/>
        <v>2.15</v>
      </c>
      <c r="D56" s="201">
        <f t="shared" si="20"/>
        <v>1.48</v>
      </c>
      <c r="E56" s="201">
        <f t="shared" si="20"/>
        <v>4.01</v>
      </c>
      <c r="F56" s="429"/>
      <c r="G56" s="202" t="s">
        <v>2009</v>
      </c>
      <c r="H56" s="201">
        <f t="shared" si="21"/>
        <v>0.08</v>
      </c>
      <c r="I56" s="201">
        <f t="shared" si="21"/>
        <v>0.54</v>
      </c>
      <c r="J56" s="201">
        <f t="shared" si="21"/>
        <v>0.13</v>
      </c>
      <c r="K56" s="201">
        <f t="shared" si="21"/>
        <v>1.1599999999999999</v>
      </c>
      <c r="L56" s="429"/>
      <c r="M56" s="202" t="s">
        <v>2009</v>
      </c>
      <c r="N56" s="201">
        <f t="shared" si="22"/>
        <v>16.73</v>
      </c>
      <c r="O56" s="201">
        <f t="shared" si="22"/>
        <v>27.5</v>
      </c>
      <c r="P56" s="201">
        <f t="shared" si="22"/>
        <v>41.32</v>
      </c>
      <c r="Q56" s="201">
        <f t="shared" si="22"/>
        <v>68.22</v>
      </c>
    </row>
    <row r="57" spans="1:17" s="1" customFormat="1" x14ac:dyDescent="0.3">
      <c r="A57" s="203" t="s">
        <v>2010</v>
      </c>
      <c r="B57" s="201">
        <f t="shared" si="20"/>
        <v>24.11</v>
      </c>
      <c r="C57" s="201">
        <f t="shared" si="20"/>
        <v>24.73</v>
      </c>
      <c r="D57" s="201">
        <f t="shared" si="20"/>
        <v>13.29</v>
      </c>
      <c r="E57" s="201">
        <f t="shared" si="20"/>
        <v>13.63</v>
      </c>
      <c r="F57" s="429"/>
      <c r="G57" s="203" t="s">
        <v>2010</v>
      </c>
      <c r="H57" s="201">
        <f t="shared" si="21"/>
        <v>18.57</v>
      </c>
      <c r="I57" s="201">
        <f t="shared" si="21"/>
        <v>19.059999999999999</v>
      </c>
      <c r="J57" s="201">
        <f t="shared" si="21"/>
        <v>10.15</v>
      </c>
      <c r="K57" s="201">
        <f t="shared" si="21"/>
        <v>10.42</v>
      </c>
      <c r="L57" s="429"/>
      <c r="M57" s="203" t="s">
        <v>2010</v>
      </c>
      <c r="N57" s="201">
        <f t="shared" si="22"/>
        <v>12.45</v>
      </c>
      <c r="O57" s="201">
        <f t="shared" si="22"/>
        <v>12.79</v>
      </c>
      <c r="P57" s="201">
        <f t="shared" si="22"/>
        <v>6.71</v>
      </c>
      <c r="Q57" s="201">
        <f t="shared" si="22"/>
        <v>6.9</v>
      </c>
    </row>
    <row r="58" spans="1:17" s="1" customFormat="1" x14ac:dyDescent="0.3">
      <c r="A58" s="204" t="s">
        <v>2005</v>
      </c>
      <c r="B58" s="224">
        <f t="shared" si="20"/>
        <v>22.759999999999998</v>
      </c>
      <c r="C58" s="224">
        <f t="shared" si="20"/>
        <v>26.79</v>
      </c>
      <c r="D58" s="224">
        <f t="shared" si="20"/>
        <v>22.759999999999998</v>
      </c>
      <c r="E58" s="224">
        <f t="shared" si="20"/>
        <v>26.79</v>
      </c>
      <c r="F58" s="429"/>
      <c r="G58" s="204" t="s">
        <v>2005</v>
      </c>
      <c r="H58" s="224">
        <f t="shared" si="21"/>
        <v>22.759999999999998</v>
      </c>
      <c r="I58" s="224">
        <f t="shared" si="21"/>
        <v>26.79</v>
      </c>
      <c r="J58" s="224">
        <f t="shared" si="21"/>
        <v>22.759999999999998</v>
      </c>
      <c r="K58" s="224">
        <f t="shared" si="21"/>
        <v>26.79</v>
      </c>
      <c r="L58" s="429"/>
      <c r="M58" s="204" t="s">
        <v>2005</v>
      </c>
      <c r="N58" s="224">
        <f t="shared" si="22"/>
        <v>22.759999999999998</v>
      </c>
      <c r="O58" s="224">
        <f t="shared" si="22"/>
        <v>26.79</v>
      </c>
      <c r="P58" s="224">
        <f t="shared" si="22"/>
        <v>22.759999999999998</v>
      </c>
      <c r="Q58" s="224">
        <f t="shared" si="22"/>
        <v>26.79</v>
      </c>
    </row>
    <row r="59" spans="1:17" s="1" customFormat="1" x14ac:dyDescent="0.3">
      <c r="A59" s="202" t="s">
        <v>2006</v>
      </c>
      <c r="B59" s="3"/>
      <c r="C59" s="3"/>
      <c r="D59" s="3">
        <f>SUM(D55:D58)</f>
        <v>74.72</v>
      </c>
      <c r="E59" s="3">
        <f>SUM(E55:E58)</f>
        <v>114.13999999999999</v>
      </c>
      <c r="F59" s="429"/>
      <c r="G59" s="202" t="s">
        <v>2006</v>
      </c>
      <c r="H59" s="3"/>
      <c r="I59" s="3"/>
      <c r="J59" s="3">
        <f>SUM(J55:J58)</f>
        <v>39.599999999999994</v>
      </c>
      <c r="K59" s="3">
        <f>SUM(K55:K58)</f>
        <v>58.3</v>
      </c>
      <c r="L59" s="429"/>
      <c r="M59" s="202" t="s">
        <v>2006</v>
      </c>
      <c r="N59" s="3"/>
      <c r="O59" s="3"/>
      <c r="P59" s="3">
        <f>SUM(P55:P58)</f>
        <v>71.41</v>
      </c>
      <c r="Q59" s="3">
        <f>SUM(Q55:Q58)</f>
        <v>104.12</v>
      </c>
    </row>
    <row r="60" spans="1:17" s="1" customFormat="1" x14ac:dyDescent="0.3">
      <c r="A60" s="429"/>
      <c r="B60" s="429"/>
      <c r="C60" s="429"/>
      <c r="D60" s="429"/>
      <c r="E60" s="429"/>
      <c r="F60" s="429"/>
      <c r="G60" s="429"/>
      <c r="H60" s="429"/>
      <c r="I60" s="429"/>
      <c r="J60" s="429"/>
      <c r="K60" s="429"/>
      <c r="L60" s="429"/>
      <c r="M60" s="429"/>
      <c r="N60" s="429"/>
      <c r="O60" s="429"/>
      <c r="P60" s="429"/>
      <c r="Q60" s="429"/>
    </row>
    <row r="61" spans="1:17" s="1" customFormat="1" x14ac:dyDescent="0.3">
      <c r="A61" s="21">
        <f>Scenario</f>
        <v>1</v>
      </c>
      <c r="B61" s="429" t="s">
        <v>2014</v>
      </c>
      <c r="C61" s="429"/>
      <c r="D61" s="429"/>
      <c r="E61" s="429"/>
      <c r="F61" s="429"/>
      <c r="G61" s="21">
        <f>Scenario</f>
        <v>1</v>
      </c>
      <c r="H61" s="429" t="s">
        <v>2014</v>
      </c>
      <c r="I61" s="429"/>
      <c r="J61" s="429"/>
      <c r="K61" s="429"/>
      <c r="L61" s="429"/>
      <c r="M61" s="21">
        <f>Scenario</f>
        <v>1</v>
      </c>
      <c r="N61" s="429" t="s">
        <v>2014</v>
      </c>
      <c r="O61" s="429"/>
      <c r="P61" s="429"/>
      <c r="Q61" s="429"/>
    </row>
    <row r="62" spans="1:17" s="1" customFormat="1" x14ac:dyDescent="0.3">
      <c r="A62" s="205" t="s">
        <v>1995</v>
      </c>
      <c r="B62" s="2" t="s">
        <v>1996</v>
      </c>
      <c r="C62" s="2" t="s">
        <v>1997</v>
      </c>
      <c r="D62" s="2" t="s">
        <v>1998</v>
      </c>
      <c r="E62" s="2" t="s">
        <v>1999</v>
      </c>
      <c r="F62" s="429"/>
      <c r="G62" s="205" t="s">
        <v>1995</v>
      </c>
      <c r="H62" s="2" t="s">
        <v>1996</v>
      </c>
      <c r="I62" s="2" t="s">
        <v>1997</v>
      </c>
      <c r="J62" s="2" t="s">
        <v>1998</v>
      </c>
      <c r="K62" s="2" t="s">
        <v>1999</v>
      </c>
      <c r="L62" s="429"/>
      <c r="M62" s="205" t="s">
        <v>1995</v>
      </c>
      <c r="N62" s="2" t="s">
        <v>1996</v>
      </c>
      <c r="O62" s="2" t="s">
        <v>1997</v>
      </c>
      <c r="P62" s="2" t="s">
        <v>1998</v>
      </c>
      <c r="Q62" s="2" t="s">
        <v>1999</v>
      </c>
    </row>
    <row r="63" spans="1:17" s="1" customFormat="1" x14ac:dyDescent="0.3">
      <c r="A63" s="202" t="s">
        <v>2008</v>
      </c>
      <c r="B63" s="201">
        <f t="shared" ref="B63:E66" si="23">IF(Scenario=1,B88,IF(Scenario=2,B113,B138))</f>
        <v>64.989999999999995</v>
      </c>
      <c r="C63" s="201">
        <f t="shared" si="23"/>
        <v>121.68</v>
      </c>
      <c r="D63" s="201">
        <f t="shared" si="23"/>
        <v>37.19</v>
      </c>
      <c r="E63" s="201">
        <f t="shared" si="23"/>
        <v>69.709999999999994</v>
      </c>
      <c r="F63" s="429"/>
      <c r="G63" s="202" t="s">
        <v>2008</v>
      </c>
      <c r="H63" s="201">
        <f t="shared" ref="H63:K66" si="24">IF(Scenario=1,H88,IF(Scenario=2,H113,H138))</f>
        <v>3.26</v>
      </c>
      <c r="I63" s="201">
        <f t="shared" si="24"/>
        <v>9.2200000000000006</v>
      </c>
      <c r="J63" s="201">
        <f t="shared" si="24"/>
        <v>6.56</v>
      </c>
      <c r="K63" s="201">
        <f t="shared" si="24"/>
        <v>19.93</v>
      </c>
      <c r="L63" s="429"/>
      <c r="M63" s="202" t="s">
        <v>2008</v>
      </c>
      <c r="N63" s="201">
        <f t="shared" ref="N63:Q66" si="25">IF(Scenario=1,N88,IF(Scenario=2,N113,N138))</f>
        <v>0.26</v>
      </c>
      <c r="O63" s="201">
        <f t="shared" si="25"/>
        <v>0.9</v>
      </c>
      <c r="P63" s="201">
        <f t="shared" si="25"/>
        <v>0.62</v>
      </c>
      <c r="Q63" s="201">
        <f t="shared" si="25"/>
        <v>2.21</v>
      </c>
    </row>
    <row r="64" spans="1:17" s="1" customFormat="1" x14ac:dyDescent="0.3">
      <c r="A64" s="202" t="s">
        <v>2009</v>
      </c>
      <c r="B64" s="201">
        <f t="shared" si="23"/>
        <v>0.83</v>
      </c>
      <c r="C64" s="201">
        <f t="shared" si="23"/>
        <v>2.15</v>
      </c>
      <c r="D64" s="201">
        <f t="shared" si="23"/>
        <v>1.48</v>
      </c>
      <c r="E64" s="201">
        <f t="shared" si="23"/>
        <v>4.01</v>
      </c>
      <c r="F64" s="429"/>
      <c r="G64" s="202" t="s">
        <v>2009</v>
      </c>
      <c r="H64" s="201">
        <f t="shared" si="24"/>
        <v>0.08</v>
      </c>
      <c r="I64" s="201">
        <f t="shared" si="24"/>
        <v>0.54</v>
      </c>
      <c r="J64" s="201">
        <f t="shared" si="24"/>
        <v>0.13</v>
      </c>
      <c r="K64" s="201">
        <f t="shared" si="24"/>
        <v>1.1599999999999999</v>
      </c>
      <c r="L64" s="429"/>
      <c r="M64" s="202" t="s">
        <v>2009</v>
      </c>
      <c r="N64" s="201">
        <f t="shared" si="25"/>
        <v>16.73</v>
      </c>
      <c r="O64" s="201">
        <f t="shared" si="25"/>
        <v>27.5</v>
      </c>
      <c r="P64" s="201">
        <f t="shared" si="25"/>
        <v>41.32</v>
      </c>
      <c r="Q64" s="201">
        <f t="shared" si="25"/>
        <v>68.22</v>
      </c>
    </row>
    <row r="65" spans="1:17" s="1" customFormat="1" x14ac:dyDescent="0.3">
      <c r="A65" s="203" t="s">
        <v>2010</v>
      </c>
      <c r="B65" s="201">
        <f t="shared" si="23"/>
        <v>20.39</v>
      </c>
      <c r="C65" s="201">
        <f t="shared" si="23"/>
        <v>24.73</v>
      </c>
      <c r="D65" s="201">
        <f t="shared" si="23"/>
        <v>9.6999999999999993</v>
      </c>
      <c r="E65" s="201">
        <f t="shared" si="23"/>
        <v>13.63</v>
      </c>
      <c r="F65" s="429"/>
      <c r="G65" s="203" t="s">
        <v>2010</v>
      </c>
      <c r="H65" s="201">
        <f t="shared" si="24"/>
        <v>15.65</v>
      </c>
      <c r="I65" s="201">
        <f t="shared" si="24"/>
        <v>19.059999999999999</v>
      </c>
      <c r="J65" s="201">
        <f t="shared" si="24"/>
        <v>7.38</v>
      </c>
      <c r="K65" s="201">
        <f t="shared" si="24"/>
        <v>10.42</v>
      </c>
      <c r="L65" s="429"/>
      <c r="M65" s="203" t="s">
        <v>2010</v>
      </c>
      <c r="N65" s="201">
        <f t="shared" si="25"/>
        <v>10.43</v>
      </c>
      <c r="O65" s="201">
        <f t="shared" si="25"/>
        <v>12.79</v>
      </c>
      <c r="P65" s="201">
        <f t="shared" si="25"/>
        <v>4.8499999999999996</v>
      </c>
      <c r="Q65" s="201">
        <f t="shared" si="25"/>
        <v>6.9</v>
      </c>
    </row>
    <row r="66" spans="1:17" s="1" customFormat="1" x14ac:dyDescent="0.3">
      <c r="A66" s="204" t="s">
        <v>2005</v>
      </c>
      <c r="B66" s="224">
        <f t="shared" si="23"/>
        <v>22.759999999999998</v>
      </c>
      <c r="C66" s="224">
        <f t="shared" si="23"/>
        <v>26.79</v>
      </c>
      <c r="D66" s="224">
        <f t="shared" si="23"/>
        <v>22.759999999999998</v>
      </c>
      <c r="E66" s="224">
        <f t="shared" si="23"/>
        <v>26.79</v>
      </c>
      <c r="F66" s="429"/>
      <c r="G66" s="204" t="s">
        <v>2005</v>
      </c>
      <c r="H66" s="224">
        <f t="shared" si="24"/>
        <v>22.759999999999998</v>
      </c>
      <c r="I66" s="224">
        <f t="shared" si="24"/>
        <v>26.79</v>
      </c>
      <c r="J66" s="224">
        <f t="shared" si="24"/>
        <v>22.759999999999998</v>
      </c>
      <c r="K66" s="224">
        <f t="shared" si="24"/>
        <v>26.79</v>
      </c>
      <c r="L66" s="429"/>
      <c r="M66" s="204" t="s">
        <v>2005</v>
      </c>
      <c r="N66" s="224">
        <f t="shared" si="25"/>
        <v>22.759999999999998</v>
      </c>
      <c r="O66" s="224">
        <f t="shared" si="25"/>
        <v>26.79</v>
      </c>
      <c r="P66" s="224">
        <f t="shared" si="25"/>
        <v>22.759999999999998</v>
      </c>
      <c r="Q66" s="224">
        <f t="shared" si="25"/>
        <v>26.79</v>
      </c>
    </row>
    <row r="67" spans="1:17" s="1" customFormat="1" x14ac:dyDescent="0.3">
      <c r="A67" s="202" t="s">
        <v>2006</v>
      </c>
      <c r="B67" s="3"/>
      <c r="C67" s="3"/>
      <c r="D67" s="3">
        <f>SUM(D63:D66)</f>
        <v>71.13</v>
      </c>
      <c r="E67" s="3">
        <f>SUM(E63:E66)</f>
        <v>114.13999999999999</v>
      </c>
      <c r="F67" s="429"/>
      <c r="G67" s="202" t="s">
        <v>2006</v>
      </c>
      <c r="H67" s="3"/>
      <c r="I67" s="3"/>
      <c r="J67" s="3">
        <f>SUM(J63:J66)</f>
        <v>36.83</v>
      </c>
      <c r="K67" s="3">
        <f>SUM(K63:K66)</f>
        <v>58.3</v>
      </c>
      <c r="L67" s="429"/>
      <c r="M67" s="202" t="s">
        <v>2006</v>
      </c>
      <c r="N67" s="3"/>
      <c r="O67" s="3"/>
      <c r="P67" s="3">
        <f>SUM(P63:P66)</f>
        <v>69.55</v>
      </c>
      <c r="Q67" s="3">
        <f>SUM(Q63:Q66)</f>
        <v>104.12</v>
      </c>
    </row>
    <row r="68" spans="1:17" s="225" customFormat="1" x14ac:dyDescent="0.3">
      <c r="A68" s="264" t="s">
        <v>2015</v>
      </c>
    </row>
    <row r="69" spans="1:17" x14ac:dyDescent="0.3">
      <c r="A69" s="205" t="s">
        <v>21</v>
      </c>
      <c r="B69" s="429"/>
      <c r="C69" s="429"/>
      <c r="D69" s="429"/>
      <c r="E69" s="429"/>
      <c r="F69" s="429"/>
      <c r="G69" s="429" t="s">
        <v>1981</v>
      </c>
      <c r="H69" s="429"/>
      <c r="I69" s="429"/>
      <c r="J69" s="429"/>
      <c r="K69" s="429"/>
      <c r="L69" s="429"/>
      <c r="M69" s="429" t="s">
        <v>35</v>
      </c>
      <c r="N69" s="429"/>
      <c r="O69" s="429"/>
      <c r="P69" s="429"/>
      <c r="Q69" s="429"/>
    </row>
    <row r="70" spans="1:17" x14ac:dyDescent="0.3">
      <c r="A70" s="205" t="s">
        <v>2016</v>
      </c>
      <c r="B70" s="429" t="s">
        <v>2012</v>
      </c>
      <c r="C70" s="429"/>
      <c r="D70" s="429"/>
      <c r="E70" s="429"/>
      <c r="F70" s="429"/>
      <c r="G70" s="205" t="str">
        <f>A70</f>
        <v>Sc 1</v>
      </c>
      <c r="H70" s="429" t="s">
        <v>2012</v>
      </c>
      <c r="I70" s="429"/>
      <c r="J70" s="429"/>
      <c r="K70" s="429"/>
      <c r="L70" s="429"/>
      <c r="M70" s="205" t="str">
        <f>A70</f>
        <v>Sc 1</v>
      </c>
      <c r="N70" s="429" t="s">
        <v>2012</v>
      </c>
      <c r="O70" s="429"/>
      <c r="P70" s="429"/>
      <c r="Q70" s="429"/>
    </row>
    <row r="71" spans="1:17" x14ac:dyDescent="0.3">
      <c r="A71" s="205" t="s">
        <v>1995</v>
      </c>
      <c r="B71" s="2" t="s">
        <v>1996</v>
      </c>
      <c r="C71" s="2" t="s">
        <v>1997</v>
      </c>
      <c r="D71" s="2" t="s">
        <v>1998</v>
      </c>
      <c r="E71" s="2" t="s">
        <v>1999</v>
      </c>
      <c r="F71" s="429"/>
      <c r="G71" s="205" t="s">
        <v>1995</v>
      </c>
      <c r="H71" s="2" t="s">
        <v>1996</v>
      </c>
      <c r="I71" s="2" t="s">
        <v>1997</v>
      </c>
      <c r="J71" s="2" t="s">
        <v>1998</v>
      </c>
      <c r="K71" s="2" t="s">
        <v>1999</v>
      </c>
      <c r="L71" s="429"/>
      <c r="M71" s="205" t="s">
        <v>1995</v>
      </c>
      <c r="N71" s="2" t="s">
        <v>1996</v>
      </c>
      <c r="O71" s="2" t="s">
        <v>1997</v>
      </c>
      <c r="P71" s="2" t="s">
        <v>1998</v>
      </c>
      <c r="Q71" s="2" t="s">
        <v>1999</v>
      </c>
    </row>
    <row r="72" spans="1:17" x14ac:dyDescent="0.3">
      <c r="A72" s="202" t="s">
        <v>2008</v>
      </c>
      <c r="B72" s="201">
        <v>64.989999999999995</v>
      </c>
      <c r="C72" s="201">
        <v>121.68</v>
      </c>
      <c r="D72" s="201">
        <v>37.19</v>
      </c>
      <c r="E72" s="201">
        <v>69.709999999999994</v>
      </c>
      <c r="F72" s="429"/>
      <c r="G72" s="202" t="s">
        <v>2008</v>
      </c>
      <c r="H72" s="201">
        <v>3.26</v>
      </c>
      <c r="I72" s="201">
        <v>9.2200000000000006</v>
      </c>
      <c r="J72" s="201">
        <v>6.56</v>
      </c>
      <c r="K72" s="201">
        <v>19.93</v>
      </c>
      <c r="L72" s="429"/>
      <c r="M72" s="202" t="s">
        <v>2008</v>
      </c>
      <c r="N72" s="201">
        <v>0.26</v>
      </c>
      <c r="O72" s="201">
        <v>0.9</v>
      </c>
      <c r="P72" s="201">
        <v>0.62</v>
      </c>
      <c r="Q72" s="201">
        <v>2.21</v>
      </c>
    </row>
    <row r="73" spans="1:17" x14ac:dyDescent="0.3">
      <c r="A73" s="202" t="s">
        <v>2009</v>
      </c>
      <c r="B73" s="3">
        <v>0.83</v>
      </c>
      <c r="C73" s="3">
        <v>2.15</v>
      </c>
      <c r="D73" s="3">
        <v>1.48</v>
      </c>
      <c r="E73" s="3">
        <v>4.01</v>
      </c>
      <c r="F73" s="429"/>
      <c r="G73" s="202" t="s">
        <v>2009</v>
      </c>
      <c r="H73" s="3">
        <v>0.08</v>
      </c>
      <c r="I73" s="3">
        <v>0.54</v>
      </c>
      <c r="J73" s="3">
        <v>0.13</v>
      </c>
      <c r="K73" s="3">
        <v>1.1599999999999999</v>
      </c>
      <c r="L73" s="429"/>
      <c r="M73" s="202" t="s">
        <v>2009</v>
      </c>
      <c r="N73" s="3">
        <v>16.73</v>
      </c>
      <c r="O73" s="3">
        <v>27.5</v>
      </c>
      <c r="P73" s="3">
        <v>41.32</v>
      </c>
      <c r="Q73" s="3">
        <v>68.22</v>
      </c>
    </row>
    <row r="74" spans="1:17" x14ac:dyDescent="0.3">
      <c r="A74" s="203" t="s">
        <v>2010</v>
      </c>
      <c r="B74" s="209">
        <v>27.63</v>
      </c>
      <c r="C74" s="3">
        <v>24.73</v>
      </c>
      <c r="D74" s="209">
        <v>16.8</v>
      </c>
      <c r="E74" s="3">
        <v>13.63</v>
      </c>
      <c r="F74" s="429"/>
      <c r="G74" s="203" t="s">
        <v>2010</v>
      </c>
      <c r="H74" s="209">
        <v>21.34</v>
      </c>
      <c r="I74" s="3">
        <v>19.059999999999999</v>
      </c>
      <c r="J74" s="209">
        <v>12.87</v>
      </c>
      <c r="K74" s="3">
        <v>10.42</v>
      </c>
      <c r="L74" s="429"/>
      <c r="M74" s="203" t="s">
        <v>2010</v>
      </c>
      <c r="N74" s="209">
        <v>14.36</v>
      </c>
      <c r="O74" s="3">
        <v>12.79</v>
      </c>
      <c r="P74" s="209">
        <v>8.5399999999999991</v>
      </c>
      <c r="Q74" s="3">
        <v>6.9</v>
      </c>
    </row>
    <row r="75" spans="1:17" x14ac:dyDescent="0.3">
      <c r="A75" s="204" t="s">
        <v>2005</v>
      </c>
      <c r="B75" s="206">
        <v>22.759999999999998</v>
      </c>
      <c r="C75" s="206">
        <v>26.79</v>
      </c>
      <c r="D75" s="206">
        <v>22.759999999999998</v>
      </c>
      <c r="E75" s="206">
        <v>26.79</v>
      </c>
      <c r="F75" s="429"/>
      <c r="G75" s="204" t="s">
        <v>2005</v>
      </c>
      <c r="H75" s="206">
        <v>22.759999999999998</v>
      </c>
      <c r="I75" s="206">
        <v>26.79</v>
      </c>
      <c r="J75" s="206">
        <v>22.759999999999998</v>
      </c>
      <c r="K75" s="206">
        <v>26.79</v>
      </c>
      <c r="L75" s="429"/>
      <c r="M75" s="204" t="s">
        <v>2005</v>
      </c>
      <c r="N75" s="206">
        <v>22.759999999999998</v>
      </c>
      <c r="O75" s="206">
        <v>26.79</v>
      </c>
      <c r="P75" s="206">
        <v>22.759999999999998</v>
      </c>
      <c r="Q75" s="206">
        <v>26.79</v>
      </c>
    </row>
    <row r="76" spans="1:17" x14ac:dyDescent="0.3">
      <c r="A76" s="202" t="s">
        <v>2006</v>
      </c>
      <c r="B76" s="3"/>
      <c r="C76" s="3"/>
      <c r="D76" s="3">
        <f>SUM(D72:D75)</f>
        <v>78.22999999999999</v>
      </c>
      <c r="E76" s="3">
        <f>SUM(E72:E75)</f>
        <v>114.13999999999999</v>
      </c>
      <c r="F76" s="429"/>
      <c r="G76" s="202" t="s">
        <v>2006</v>
      </c>
      <c r="H76" s="3"/>
      <c r="I76" s="3"/>
      <c r="J76" s="3">
        <f>SUM(J72:J75)</f>
        <v>42.319999999999993</v>
      </c>
      <c r="K76" s="3">
        <f>SUM(K72:K75)</f>
        <v>58.3</v>
      </c>
      <c r="L76" s="429"/>
      <c r="M76" s="202" t="s">
        <v>2006</v>
      </c>
      <c r="N76" s="3"/>
      <c r="O76" s="3"/>
      <c r="P76" s="3">
        <f>SUM(P72:P75)</f>
        <v>73.239999999999995</v>
      </c>
      <c r="Q76" s="3">
        <f>SUM(Q72:Q75)</f>
        <v>104.12</v>
      </c>
    </row>
    <row r="77" spans="1:17" x14ac:dyDescent="0.3">
      <c r="A77" s="429"/>
      <c r="B77" s="429"/>
      <c r="C77" s="429"/>
      <c r="D77" s="429"/>
      <c r="E77" s="429"/>
      <c r="F77" s="429"/>
      <c r="G77" s="429"/>
      <c r="H77" s="429"/>
      <c r="I77" s="429"/>
      <c r="J77" s="429"/>
      <c r="K77" s="429"/>
      <c r="L77" s="429"/>
      <c r="M77" s="429"/>
      <c r="N77" s="429"/>
      <c r="O77" s="429"/>
      <c r="P77" s="429"/>
      <c r="Q77" s="429"/>
    </row>
    <row r="78" spans="1:17" x14ac:dyDescent="0.3">
      <c r="A78" s="205" t="str">
        <f>A70</f>
        <v>Sc 1</v>
      </c>
      <c r="B78" s="429" t="s">
        <v>2013</v>
      </c>
      <c r="C78" s="429"/>
      <c r="D78" s="429"/>
      <c r="E78" s="429"/>
      <c r="F78" s="429"/>
      <c r="G78" s="205" t="str">
        <f>A70</f>
        <v>Sc 1</v>
      </c>
      <c r="H78" s="429" t="s">
        <v>2013</v>
      </c>
      <c r="I78" s="429"/>
      <c r="J78" s="429"/>
      <c r="K78" s="429"/>
      <c r="L78" s="429"/>
      <c r="M78" s="205" t="str">
        <f>A70</f>
        <v>Sc 1</v>
      </c>
      <c r="N78" s="429" t="s">
        <v>2013</v>
      </c>
      <c r="O78" s="429"/>
      <c r="P78" s="429"/>
      <c r="Q78" s="429"/>
    </row>
    <row r="79" spans="1:17" x14ac:dyDescent="0.3">
      <c r="A79" s="205" t="s">
        <v>1995</v>
      </c>
      <c r="B79" s="2" t="s">
        <v>1996</v>
      </c>
      <c r="C79" s="2" t="s">
        <v>1997</v>
      </c>
      <c r="D79" s="2" t="s">
        <v>1998</v>
      </c>
      <c r="E79" s="2" t="s">
        <v>1999</v>
      </c>
      <c r="F79" s="429"/>
      <c r="G79" s="205" t="s">
        <v>1995</v>
      </c>
      <c r="H79" s="2" t="s">
        <v>1996</v>
      </c>
      <c r="I79" s="2" t="s">
        <v>1997</v>
      </c>
      <c r="J79" s="2" t="s">
        <v>1998</v>
      </c>
      <c r="K79" s="2" t="s">
        <v>1999</v>
      </c>
      <c r="L79" s="429"/>
      <c r="M79" s="205" t="s">
        <v>1995</v>
      </c>
      <c r="N79" s="2" t="s">
        <v>1996</v>
      </c>
      <c r="O79" s="2" t="s">
        <v>1997</v>
      </c>
      <c r="P79" s="2" t="s">
        <v>1998</v>
      </c>
      <c r="Q79" s="2" t="s">
        <v>1999</v>
      </c>
    </row>
    <row r="80" spans="1:17" x14ac:dyDescent="0.3">
      <c r="A80" s="202" t="s">
        <v>2008</v>
      </c>
      <c r="B80" s="201">
        <v>64.989999999999995</v>
      </c>
      <c r="C80" s="201">
        <v>121.68</v>
      </c>
      <c r="D80" s="201">
        <v>37.19</v>
      </c>
      <c r="E80" s="201">
        <v>69.709999999999994</v>
      </c>
      <c r="F80" s="429"/>
      <c r="G80" s="202" t="s">
        <v>2008</v>
      </c>
      <c r="H80" s="201">
        <v>3.26</v>
      </c>
      <c r="I80" s="201">
        <v>9.2200000000000006</v>
      </c>
      <c r="J80" s="201">
        <v>6.56</v>
      </c>
      <c r="K80" s="201">
        <v>19.93</v>
      </c>
      <c r="L80" s="429"/>
      <c r="M80" s="202" t="s">
        <v>2008</v>
      </c>
      <c r="N80" s="201">
        <v>0.26</v>
      </c>
      <c r="O80" s="201">
        <v>0.9</v>
      </c>
      <c r="P80" s="201">
        <v>0.62</v>
      </c>
      <c r="Q80" s="201">
        <v>2.21</v>
      </c>
    </row>
    <row r="81" spans="1:17" x14ac:dyDescent="0.3">
      <c r="A81" s="202" t="s">
        <v>2009</v>
      </c>
      <c r="B81" s="201">
        <v>0.83</v>
      </c>
      <c r="C81" s="201">
        <v>2.15</v>
      </c>
      <c r="D81" s="201">
        <v>1.48</v>
      </c>
      <c r="E81" s="201">
        <v>4.01</v>
      </c>
      <c r="F81" s="429"/>
      <c r="G81" s="202" t="s">
        <v>2009</v>
      </c>
      <c r="H81" s="201">
        <v>0.08</v>
      </c>
      <c r="I81" s="201">
        <v>0.54</v>
      </c>
      <c r="J81" s="201">
        <v>0.13</v>
      </c>
      <c r="K81" s="201">
        <v>1.1599999999999999</v>
      </c>
      <c r="L81" s="429"/>
      <c r="M81" s="202" t="s">
        <v>2009</v>
      </c>
      <c r="N81" s="201">
        <v>16.73</v>
      </c>
      <c r="O81" s="201">
        <v>27.5</v>
      </c>
      <c r="P81" s="201">
        <v>41.32</v>
      </c>
      <c r="Q81" s="201">
        <v>68.22</v>
      </c>
    </row>
    <row r="82" spans="1:17" x14ac:dyDescent="0.3">
      <c r="A82" s="203" t="s">
        <v>2010</v>
      </c>
      <c r="B82" s="209">
        <v>24.11</v>
      </c>
      <c r="C82" s="201">
        <v>24.73</v>
      </c>
      <c r="D82" s="209">
        <v>13.29</v>
      </c>
      <c r="E82" s="201">
        <v>13.63</v>
      </c>
      <c r="F82" s="429"/>
      <c r="G82" s="203" t="s">
        <v>2010</v>
      </c>
      <c r="H82" s="209">
        <v>18.57</v>
      </c>
      <c r="I82" s="201">
        <v>19.059999999999999</v>
      </c>
      <c r="J82" s="209">
        <v>10.15</v>
      </c>
      <c r="K82" s="201">
        <v>10.42</v>
      </c>
      <c r="L82" s="429"/>
      <c r="M82" s="203" t="s">
        <v>2010</v>
      </c>
      <c r="N82" s="209">
        <v>12.45</v>
      </c>
      <c r="O82" s="201">
        <v>12.79</v>
      </c>
      <c r="P82" s="209">
        <v>6.71</v>
      </c>
      <c r="Q82" s="201">
        <v>6.9</v>
      </c>
    </row>
    <row r="83" spans="1:17" x14ac:dyDescent="0.3">
      <c r="A83" s="204" t="s">
        <v>2005</v>
      </c>
      <c r="B83" s="224">
        <v>22.759999999999998</v>
      </c>
      <c r="C83" s="224">
        <v>26.79</v>
      </c>
      <c r="D83" s="224">
        <v>22.759999999999998</v>
      </c>
      <c r="E83" s="224">
        <v>26.79</v>
      </c>
      <c r="F83" s="429"/>
      <c r="G83" s="204" t="s">
        <v>2005</v>
      </c>
      <c r="H83" s="224">
        <v>22.759999999999998</v>
      </c>
      <c r="I83" s="224">
        <v>26.79</v>
      </c>
      <c r="J83" s="224">
        <v>22.759999999999998</v>
      </c>
      <c r="K83" s="224">
        <v>26.79</v>
      </c>
      <c r="L83" s="429"/>
      <c r="M83" s="204" t="s">
        <v>2005</v>
      </c>
      <c r="N83" s="224">
        <v>22.759999999999998</v>
      </c>
      <c r="O83" s="224">
        <v>26.79</v>
      </c>
      <c r="P83" s="224">
        <v>22.759999999999998</v>
      </c>
      <c r="Q83" s="224">
        <v>26.79</v>
      </c>
    </row>
    <row r="84" spans="1:17" x14ac:dyDescent="0.3">
      <c r="A84" s="202" t="s">
        <v>2006</v>
      </c>
      <c r="B84" s="3"/>
      <c r="C84" s="3"/>
      <c r="D84" s="3">
        <f>SUM(D80:D83)</f>
        <v>74.72</v>
      </c>
      <c r="E84" s="3">
        <f>SUM(E80:E83)</f>
        <v>114.13999999999999</v>
      </c>
      <c r="F84" s="429"/>
      <c r="G84" s="202" t="s">
        <v>2006</v>
      </c>
      <c r="H84" s="3"/>
      <c r="I84" s="3"/>
      <c r="J84" s="3">
        <f>SUM(J80:J83)</f>
        <v>39.599999999999994</v>
      </c>
      <c r="K84" s="3">
        <f>SUM(K80:K83)</f>
        <v>58.3</v>
      </c>
      <c r="L84" s="429"/>
      <c r="M84" s="202" t="s">
        <v>2006</v>
      </c>
      <c r="N84" s="3"/>
      <c r="O84" s="3"/>
      <c r="P84" s="3">
        <f>SUM(P80:P83)</f>
        <v>71.41</v>
      </c>
      <c r="Q84" s="3">
        <f>SUM(Q80:Q83)</f>
        <v>104.12</v>
      </c>
    </row>
    <row r="85" spans="1:17" x14ac:dyDescent="0.3">
      <c r="A85" s="429"/>
      <c r="B85" s="429"/>
      <c r="C85" s="429"/>
      <c r="D85" s="429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29"/>
      <c r="P85" s="429"/>
      <c r="Q85" s="429"/>
    </row>
    <row r="86" spans="1:17" x14ac:dyDescent="0.3">
      <c r="A86" s="205" t="str">
        <f>A70</f>
        <v>Sc 1</v>
      </c>
      <c r="B86" s="429" t="s">
        <v>2014</v>
      </c>
      <c r="C86" s="429"/>
      <c r="D86" s="429"/>
      <c r="E86" s="429"/>
      <c r="F86" s="429"/>
      <c r="G86" s="205" t="str">
        <f>A70</f>
        <v>Sc 1</v>
      </c>
      <c r="H86" s="429" t="s">
        <v>2014</v>
      </c>
      <c r="I86" s="429"/>
      <c r="J86" s="429"/>
      <c r="K86" s="429"/>
      <c r="L86" s="429"/>
      <c r="M86" s="205" t="str">
        <f>A70</f>
        <v>Sc 1</v>
      </c>
      <c r="N86" s="429" t="s">
        <v>2014</v>
      </c>
      <c r="O86" s="429"/>
      <c r="P86" s="429"/>
      <c r="Q86" s="429"/>
    </row>
    <row r="87" spans="1:17" x14ac:dyDescent="0.3">
      <c r="A87" s="205" t="s">
        <v>1995</v>
      </c>
      <c r="B87" s="2" t="s">
        <v>1996</v>
      </c>
      <c r="C87" s="2" t="s">
        <v>1997</v>
      </c>
      <c r="D87" s="2" t="s">
        <v>1998</v>
      </c>
      <c r="E87" s="2" t="s">
        <v>1999</v>
      </c>
      <c r="F87" s="429"/>
      <c r="G87" s="205" t="s">
        <v>1995</v>
      </c>
      <c r="H87" s="2" t="s">
        <v>1996</v>
      </c>
      <c r="I87" s="2" t="s">
        <v>1997</v>
      </c>
      <c r="J87" s="2" t="s">
        <v>1998</v>
      </c>
      <c r="K87" s="2" t="s">
        <v>1999</v>
      </c>
      <c r="L87" s="429"/>
      <c r="M87" s="205" t="s">
        <v>1995</v>
      </c>
      <c r="N87" s="2" t="s">
        <v>1996</v>
      </c>
      <c r="O87" s="2" t="s">
        <v>1997</v>
      </c>
      <c r="P87" s="2" t="s">
        <v>1998</v>
      </c>
      <c r="Q87" s="2" t="s">
        <v>1999</v>
      </c>
    </row>
    <row r="88" spans="1:17" x14ac:dyDescent="0.3">
      <c r="A88" s="202" t="s">
        <v>2008</v>
      </c>
      <c r="B88" s="201">
        <v>64.989999999999995</v>
      </c>
      <c r="C88" s="201">
        <v>121.68</v>
      </c>
      <c r="D88" s="201">
        <v>37.19</v>
      </c>
      <c r="E88" s="201">
        <v>69.709999999999994</v>
      </c>
      <c r="F88" s="429"/>
      <c r="G88" s="202" t="s">
        <v>2008</v>
      </c>
      <c r="H88" s="201">
        <v>3.26</v>
      </c>
      <c r="I88" s="201">
        <v>9.2200000000000006</v>
      </c>
      <c r="J88" s="201">
        <v>6.56</v>
      </c>
      <c r="K88" s="201">
        <v>19.93</v>
      </c>
      <c r="L88" s="429"/>
      <c r="M88" s="202" t="s">
        <v>2008</v>
      </c>
      <c r="N88" s="201">
        <v>0.26</v>
      </c>
      <c r="O88" s="201">
        <v>0.9</v>
      </c>
      <c r="P88" s="201">
        <v>0.62</v>
      </c>
      <c r="Q88" s="201">
        <v>2.21</v>
      </c>
    </row>
    <row r="89" spans="1:17" x14ac:dyDescent="0.3">
      <c r="A89" s="202" t="s">
        <v>2009</v>
      </c>
      <c r="B89" s="3">
        <v>0.83</v>
      </c>
      <c r="C89" s="3">
        <v>2.15</v>
      </c>
      <c r="D89" s="3">
        <v>1.48</v>
      </c>
      <c r="E89" s="3">
        <v>4.01</v>
      </c>
      <c r="F89" s="429"/>
      <c r="G89" s="202" t="s">
        <v>2009</v>
      </c>
      <c r="H89" s="3">
        <v>0.08</v>
      </c>
      <c r="I89" s="3">
        <v>0.54</v>
      </c>
      <c r="J89" s="3">
        <v>0.13</v>
      </c>
      <c r="K89" s="3">
        <v>1.1599999999999999</v>
      </c>
      <c r="L89" s="429"/>
      <c r="M89" s="202" t="s">
        <v>2009</v>
      </c>
      <c r="N89" s="3">
        <v>16.73</v>
      </c>
      <c r="O89" s="3">
        <v>27.5</v>
      </c>
      <c r="P89" s="3">
        <v>41.32</v>
      </c>
      <c r="Q89" s="3">
        <v>68.22</v>
      </c>
    </row>
    <row r="90" spans="1:17" x14ac:dyDescent="0.3">
      <c r="A90" s="203" t="s">
        <v>2010</v>
      </c>
      <c r="B90" s="209">
        <v>20.39</v>
      </c>
      <c r="C90" s="3">
        <v>24.73</v>
      </c>
      <c r="D90" s="209">
        <v>9.6999999999999993</v>
      </c>
      <c r="E90" s="3">
        <v>13.63</v>
      </c>
      <c r="F90" s="429"/>
      <c r="G90" s="203" t="s">
        <v>2010</v>
      </c>
      <c r="H90" s="209">
        <v>15.65</v>
      </c>
      <c r="I90" s="3">
        <v>19.059999999999999</v>
      </c>
      <c r="J90" s="209">
        <v>7.38</v>
      </c>
      <c r="K90" s="3">
        <v>10.42</v>
      </c>
      <c r="L90" s="429"/>
      <c r="M90" s="203" t="s">
        <v>2010</v>
      </c>
      <c r="N90" s="209">
        <v>10.43</v>
      </c>
      <c r="O90" s="3">
        <v>12.79</v>
      </c>
      <c r="P90" s="209">
        <v>4.8499999999999996</v>
      </c>
      <c r="Q90" s="3">
        <v>6.9</v>
      </c>
    </row>
    <row r="91" spans="1:17" x14ac:dyDescent="0.3">
      <c r="A91" s="204" t="s">
        <v>2005</v>
      </c>
      <c r="B91" s="206">
        <v>22.759999999999998</v>
      </c>
      <c r="C91" s="206">
        <v>26.79</v>
      </c>
      <c r="D91" s="206">
        <v>22.759999999999998</v>
      </c>
      <c r="E91" s="206">
        <v>26.79</v>
      </c>
      <c r="F91" s="429"/>
      <c r="G91" s="204" t="s">
        <v>2005</v>
      </c>
      <c r="H91" s="206">
        <v>22.759999999999998</v>
      </c>
      <c r="I91" s="206">
        <v>26.79</v>
      </c>
      <c r="J91" s="206">
        <v>22.759999999999998</v>
      </c>
      <c r="K91" s="206">
        <v>26.79</v>
      </c>
      <c r="L91" s="429"/>
      <c r="M91" s="204" t="s">
        <v>2005</v>
      </c>
      <c r="N91" s="206">
        <v>22.759999999999998</v>
      </c>
      <c r="O91" s="206">
        <v>26.79</v>
      </c>
      <c r="P91" s="206">
        <v>22.759999999999998</v>
      </c>
      <c r="Q91" s="206">
        <v>26.79</v>
      </c>
    </row>
    <row r="92" spans="1:17" x14ac:dyDescent="0.3">
      <c r="A92" s="202" t="s">
        <v>2006</v>
      </c>
      <c r="B92" s="3"/>
      <c r="C92" s="3"/>
      <c r="D92" s="3">
        <f>SUM(D88:D91)</f>
        <v>71.13</v>
      </c>
      <c r="E92" s="3">
        <f>SUM(E88:E91)</f>
        <v>114.13999999999999</v>
      </c>
      <c r="F92" s="429"/>
      <c r="G92" s="202" t="s">
        <v>2006</v>
      </c>
      <c r="H92" s="3"/>
      <c r="I92" s="3"/>
      <c r="J92" s="3">
        <f>SUM(J88:J91)</f>
        <v>36.83</v>
      </c>
      <c r="K92" s="3">
        <f>SUM(K88:K91)</f>
        <v>58.3</v>
      </c>
      <c r="L92" s="429"/>
      <c r="M92" s="202" t="s">
        <v>2006</v>
      </c>
      <c r="N92" s="3"/>
      <c r="O92" s="3"/>
      <c r="P92" s="3">
        <f>SUM(P88:P91)</f>
        <v>69.55</v>
      </c>
      <c r="Q92" s="3">
        <f>SUM(Q88:Q91)</f>
        <v>104.12</v>
      </c>
    </row>
    <row r="94" spans="1:17" x14ac:dyDescent="0.3">
      <c r="A94" s="205" t="s">
        <v>21</v>
      </c>
      <c r="B94" s="429"/>
      <c r="C94" s="429"/>
      <c r="D94" s="429"/>
      <c r="E94" s="429"/>
      <c r="F94" s="429"/>
      <c r="G94" s="429" t="s">
        <v>1981</v>
      </c>
      <c r="H94" s="429"/>
      <c r="I94" s="429"/>
      <c r="J94" s="429"/>
      <c r="K94" s="429"/>
      <c r="L94" s="429"/>
      <c r="M94" s="429" t="s">
        <v>35</v>
      </c>
      <c r="N94" s="429"/>
      <c r="O94" s="429"/>
      <c r="P94" s="429"/>
      <c r="Q94" s="429"/>
    </row>
    <row r="95" spans="1:17" x14ac:dyDescent="0.3">
      <c r="A95" s="205" t="s">
        <v>2017</v>
      </c>
      <c r="B95" s="429" t="s">
        <v>2012</v>
      </c>
      <c r="C95" s="429"/>
      <c r="D95" s="429"/>
      <c r="E95" s="429"/>
      <c r="F95" s="429"/>
      <c r="G95" s="205" t="str">
        <f>A95</f>
        <v>Sc 2</v>
      </c>
      <c r="H95" s="429" t="s">
        <v>2012</v>
      </c>
      <c r="I95" s="429"/>
      <c r="J95" s="429"/>
      <c r="K95" s="429"/>
      <c r="L95" s="429"/>
      <c r="M95" s="205" t="str">
        <f>A95</f>
        <v>Sc 2</v>
      </c>
      <c r="N95" s="429" t="s">
        <v>2012</v>
      </c>
      <c r="O95" s="429"/>
      <c r="P95" s="429"/>
      <c r="Q95" s="429"/>
    </row>
    <row r="96" spans="1:17" x14ac:dyDescent="0.3">
      <c r="A96" s="205" t="s">
        <v>1995</v>
      </c>
      <c r="B96" s="2" t="s">
        <v>1996</v>
      </c>
      <c r="C96" s="2" t="s">
        <v>1997</v>
      </c>
      <c r="D96" s="2" t="s">
        <v>1998</v>
      </c>
      <c r="E96" s="2" t="s">
        <v>1999</v>
      </c>
      <c r="F96" s="429"/>
      <c r="G96" s="205" t="s">
        <v>1995</v>
      </c>
      <c r="H96" s="2" t="s">
        <v>1996</v>
      </c>
      <c r="I96" s="2" t="s">
        <v>1997</v>
      </c>
      <c r="J96" s="2" t="s">
        <v>1998</v>
      </c>
      <c r="K96" s="2" t="s">
        <v>1999</v>
      </c>
      <c r="L96" s="429"/>
      <c r="M96" s="205" t="s">
        <v>1995</v>
      </c>
      <c r="N96" s="2" t="s">
        <v>1996</v>
      </c>
      <c r="O96" s="2" t="s">
        <v>1997</v>
      </c>
      <c r="P96" s="2" t="s">
        <v>1998</v>
      </c>
      <c r="Q96" s="2" t="s">
        <v>1999</v>
      </c>
    </row>
    <row r="97" spans="1:17" x14ac:dyDescent="0.3">
      <c r="A97" s="202" t="s">
        <v>2008</v>
      </c>
      <c r="B97" s="201">
        <v>121.68</v>
      </c>
      <c r="C97" s="201">
        <v>121.68</v>
      </c>
      <c r="D97" s="201">
        <v>69.709999999999994</v>
      </c>
      <c r="E97" s="201">
        <v>69.709999999999994</v>
      </c>
      <c r="F97" s="429"/>
      <c r="G97" s="202" t="s">
        <v>2008</v>
      </c>
      <c r="H97" s="201">
        <v>9.2200000000000006</v>
      </c>
      <c r="I97" s="201">
        <v>9.2200000000000006</v>
      </c>
      <c r="J97" s="201">
        <v>19.93</v>
      </c>
      <c r="K97" s="201">
        <v>19.93</v>
      </c>
      <c r="L97" s="429"/>
      <c r="M97" s="202" t="s">
        <v>2008</v>
      </c>
      <c r="N97" s="201">
        <v>0.9</v>
      </c>
      <c r="O97" s="201">
        <v>0.9</v>
      </c>
      <c r="P97" s="201">
        <v>2.21</v>
      </c>
      <c r="Q97" s="201">
        <v>2.21</v>
      </c>
    </row>
    <row r="98" spans="1:17" x14ac:dyDescent="0.3">
      <c r="A98" s="202" t="s">
        <v>2009</v>
      </c>
      <c r="B98" s="3">
        <v>2.15</v>
      </c>
      <c r="C98" s="3">
        <v>2.15</v>
      </c>
      <c r="D98" s="3">
        <v>4.01</v>
      </c>
      <c r="E98" s="3">
        <v>4.01</v>
      </c>
      <c r="F98" s="429"/>
      <c r="G98" s="202" t="s">
        <v>2009</v>
      </c>
      <c r="H98" s="3">
        <v>0.54</v>
      </c>
      <c r="I98" s="3">
        <v>0.54</v>
      </c>
      <c r="J98" s="3">
        <v>1.1599999999999999</v>
      </c>
      <c r="K98" s="3">
        <v>1.1599999999999999</v>
      </c>
      <c r="L98" s="429"/>
      <c r="M98" s="202" t="s">
        <v>2009</v>
      </c>
      <c r="N98" s="3">
        <v>27.5</v>
      </c>
      <c r="O98" s="3">
        <v>27.5</v>
      </c>
      <c r="P98" s="3">
        <v>68.22</v>
      </c>
      <c r="Q98" s="3">
        <v>68.22</v>
      </c>
    </row>
    <row r="99" spans="1:17" x14ac:dyDescent="0.3">
      <c r="A99" s="203" t="s">
        <v>2010</v>
      </c>
      <c r="B99" s="209">
        <v>28.25</v>
      </c>
      <c r="C99" s="3">
        <v>24.73</v>
      </c>
      <c r="D99" s="209">
        <v>17.18</v>
      </c>
      <c r="E99" s="3">
        <v>13.63</v>
      </c>
      <c r="F99" s="429"/>
      <c r="G99" s="203" t="s">
        <v>2010</v>
      </c>
      <c r="H99" s="209">
        <v>21.83</v>
      </c>
      <c r="I99" s="3">
        <v>19.059999999999999</v>
      </c>
      <c r="J99" s="209">
        <v>13.17</v>
      </c>
      <c r="K99" s="3">
        <v>10.42</v>
      </c>
      <c r="L99" s="429"/>
      <c r="M99" s="203" t="s">
        <v>2010</v>
      </c>
      <c r="N99" s="209">
        <v>14.7</v>
      </c>
      <c r="O99" s="3">
        <v>12.79</v>
      </c>
      <c r="P99" s="209">
        <v>8.75</v>
      </c>
      <c r="Q99" s="3">
        <v>6.9</v>
      </c>
    </row>
    <row r="100" spans="1:17" x14ac:dyDescent="0.3">
      <c r="A100" s="204" t="s">
        <v>2005</v>
      </c>
      <c r="B100" s="206">
        <v>26.79</v>
      </c>
      <c r="C100" s="206">
        <v>26.79</v>
      </c>
      <c r="D100" s="206">
        <v>26.79</v>
      </c>
      <c r="E100" s="206">
        <v>26.79</v>
      </c>
      <c r="F100" s="429"/>
      <c r="G100" s="204" t="s">
        <v>2005</v>
      </c>
      <c r="H100" s="206">
        <v>26.79</v>
      </c>
      <c r="I100" s="206">
        <v>26.79</v>
      </c>
      <c r="J100" s="206">
        <v>26.79</v>
      </c>
      <c r="K100" s="206">
        <v>26.79</v>
      </c>
      <c r="L100" s="429"/>
      <c r="M100" s="204" t="s">
        <v>2005</v>
      </c>
      <c r="N100" s="206">
        <v>26.79</v>
      </c>
      <c r="O100" s="206">
        <v>26.79</v>
      </c>
      <c r="P100" s="206">
        <v>26.79</v>
      </c>
      <c r="Q100" s="206">
        <v>26.79</v>
      </c>
    </row>
    <row r="101" spans="1:17" x14ac:dyDescent="0.3">
      <c r="A101" s="202" t="s">
        <v>2006</v>
      </c>
      <c r="B101" s="3"/>
      <c r="C101" s="3"/>
      <c r="D101" s="3">
        <f>SUM(D97:D100)</f>
        <v>117.69</v>
      </c>
      <c r="E101" s="3">
        <f>SUM(E97:E100)</f>
        <v>114.13999999999999</v>
      </c>
      <c r="F101" s="429"/>
      <c r="G101" s="202" t="s">
        <v>2006</v>
      </c>
      <c r="H101" s="3"/>
      <c r="I101" s="3"/>
      <c r="J101" s="3">
        <f>SUM(J97:J100)</f>
        <v>61.05</v>
      </c>
      <c r="K101" s="3">
        <f>SUM(K97:K100)</f>
        <v>58.3</v>
      </c>
      <c r="L101" s="429"/>
      <c r="M101" s="202" t="s">
        <v>2006</v>
      </c>
      <c r="N101" s="3"/>
      <c r="O101" s="3"/>
      <c r="P101" s="3">
        <f>SUM(P97:P100)</f>
        <v>105.97</v>
      </c>
      <c r="Q101" s="3">
        <f>SUM(Q97:Q100)</f>
        <v>104.12</v>
      </c>
    </row>
    <row r="102" spans="1:17" x14ac:dyDescent="0.3">
      <c r="A102" s="429"/>
      <c r="B102" s="429"/>
      <c r="C102" s="429"/>
      <c r="D102" s="429"/>
      <c r="E102" s="429"/>
      <c r="F102" s="429"/>
      <c r="G102" s="429"/>
      <c r="H102" s="429"/>
      <c r="I102" s="429"/>
      <c r="J102" s="429"/>
      <c r="K102" s="429"/>
      <c r="L102" s="429"/>
      <c r="M102" s="429"/>
      <c r="N102" s="429"/>
      <c r="O102" s="429"/>
      <c r="P102" s="429"/>
      <c r="Q102" s="429"/>
    </row>
    <row r="103" spans="1:17" x14ac:dyDescent="0.3">
      <c r="A103" s="205" t="str">
        <f>A95</f>
        <v>Sc 2</v>
      </c>
      <c r="B103" s="429" t="s">
        <v>2013</v>
      </c>
      <c r="C103" s="429"/>
      <c r="D103" s="429"/>
      <c r="E103" s="429"/>
      <c r="F103" s="429"/>
      <c r="G103" s="205" t="str">
        <f>A95</f>
        <v>Sc 2</v>
      </c>
      <c r="H103" s="429" t="s">
        <v>2013</v>
      </c>
      <c r="I103" s="429"/>
      <c r="J103" s="429"/>
      <c r="K103" s="429"/>
      <c r="L103" s="429"/>
      <c r="M103" s="205" t="str">
        <f>A95</f>
        <v>Sc 2</v>
      </c>
      <c r="N103" s="429" t="s">
        <v>2013</v>
      </c>
      <c r="O103" s="429"/>
      <c r="P103" s="429"/>
      <c r="Q103" s="429"/>
    </row>
    <row r="104" spans="1:17" x14ac:dyDescent="0.3">
      <c r="A104" s="205" t="s">
        <v>1995</v>
      </c>
      <c r="B104" s="2" t="s">
        <v>1996</v>
      </c>
      <c r="C104" s="2" t="s">
        <v>1997</v>
      </c>
      <c r="D104" s="2" t="s">
        <v>1998</v>
      </c>
      <c r="E104" s="2" t="s">
        <v>1999</v>
      </c>
      <c r="F104" s="429"/>
      <c r="G104" s="205" t="s">
        <v>1995</v>
      </c>
      <c r="H104" s="2" t="s">
        <v>1996</v>
      </c>
      <c r="I104" s="2" t="s">
        <v>1997</v>
      </c>
      <c r="J104" s="2" t="s">
        <v>1998</v>
      </c>
      <c r="K104" s="2" t="s">
        <v>1999</v>
      </c>
      <c r="L104" s="429"/>
      <c r="M104" s="205" t="s">
        <v>1995</v>
      </c>
      <c r="N104" s="2" t="s">
        <v>1996</v>
      </c>
      <c r="O104" s="2" t="s">
        <v>1997</v>
      </c>
      <c r="P104" s="2" t="s">
        <v>1998</v>
      </c>
      <c r="Q104" s="2" t="s">
        <v>1999</v>
      </c>
    </row>
    <row r="105" spans="1:17" x14ac:dyDescent="0.3">
      <c r="A105" s="202" t="s">
        <v>2008</v>
      </c>
      <c r="B105" s="201">
        <v>121.68</v>
      </c>
      <c r="C105" s="201">
        <v>121.68</v>
      </c>
      <c r="D105" s="201">
        <v>69.709999999999994</v>
      </c>
      <c r="E105" s="201">
        <v>69.709999999999994</v>
      </c>
      <c r="F105" s="429"/>
      <c r="G105" s="202" t="s">
        <v>2008</v>
      </c>
      <c r="H105" s="201">
        <v>9.2200000000000006</v>
      </c>
      <c r="I105" s="201">
        <v>9.2200000000000006</v>
      </c>
      <c r="J105" s="201">
        <v>19.93</v>
      </c>
      <c r="K105" s="201">
        <v>19.93</v>
      </c>
      <c r="L105" s="429"/>
      <c r="M105" s="202" t="s">
        <v>2008</v>
      </c>
      <c r="N105" s="201">
        <v>0.9</v>
      </c>
      <c r="O105" s="201">
        <v>0.9</v>
      </c>
      <c r="P105" s="201">
        <v>2.21</v>
      </c>
      <c r="Q105" s="201">
        <v>2.21</v>
      </c>
    </row>
    <row r="106" spans="1:17" x14ac:dyDescent="0.3">
      <c r="A106" s="202" t="s">
        <v>2009</v>
      </c>
      <c r="B106" s="201">
        <v>2.15</v>
      </c>
      <c r="C106" s="201">
        <v>2.15</v>
      </c>
      <c r="D106" s="201">
        <v>4.01</v>
      </c>
      <c r="E106" s="201">
        <v>4.01</v>
      </c>
      <c r="F106" s="429"/>
      <c r="G106" s="202" t="s">
        <v>2009</v>
      </c>
      <c r="H106" s="201">
        <v>0.54</v>
      </c>
      <c r="I106" s="201">
        <v>0.54</v>
      </c>
      <c r="J106" s="201">
        <v>1.1599999999999999</v>
      </c>
      <c r="K106" s="201">
        <v>1.1599999999999999</v>
      </c>
      <c r="L106" s="429"/>
      <c r="M106" s="202" t="s">
        <v>2009</v>
      </c>
      <c r="N106" s="201">
        <v>27.5</v>
      </c>
      <c r="O106" s="201">
        <v>27.5</v>
      </c>
      <c r="P106" s="201">
        <v>68.22</v>
      </c>
      <c r="Q106" s="201">
        <v>68.22</v>
      </c>
    </row>
    <row r="107" spans="1:17" x14ac:dyDescent="0.3">
      <c r="A107" s="203" t="s">
        <v>2010</v>
      </c>
      <c r="B107" s="209">
        <v>24.73</v>
      </c>
      <c r="C107" s="201">
        <v>24.73</v>
      </c>
      <c r="D107" s="209">
        <v>13.63</v>
      </c>
      <c r="E107" s="201">
        <v>13.63</v>
      </c>
      <c r="F107" s="429"/>
      <c r="G107" s="203" t="s">
        <v>2010</v>
      </c>
      <c r="H107" s="209">
        <v>19.059999999999999</v>
      </c>
      <c r="I107" s="201">
        <v>19.059999999999999</v>
      </c>
      <c r="J107" s="209">
        <v>10.42</v>
      </c>
      <c r="K107" s="201">
        <v>10.42</v>
      </c>
      <c r="L107" s="429"/>
      <c r="M107" s="203" t="s">
        <v>2010</v>
      </c>
      <c r="N107" s="209">
        <v>12.79</v>
      </c>
      <c r="O107" s="201">
        <v>12.79</v>
      </c>
      <c r="P107" s="209">
        <v>6.9</v>
      </c>
      <c r="Q107" s="201">
        <v>6.9</v>
      </c>
    </row>
    <row r="108" spans="1:17" x14ac:dyDescent="0.3">
      <c r="A108" s="204" t="s">
        <v>2005</v>
      </c>
      <c r="B108" s="224">
        <v>26.79</v>
      </c>
      <c r="C108" s="224">
        <v>26.79</v>
      </c>
      <c r="D108" s="224">
        <v>26.79</v>
      </c>
      <c r="E108" s="224">
        <v>26.79</v>
      </c>
      <c r="F108" s="429"/>
      <c r="G108" s="204" t="s">
        <v>2005</v>
      </c>
      <c r="H108" s="224">
        <v>26.79</v>
      </c>
      <c r="I108" s="224">
        <v>26.79</v>
      </c>
      <c r="J108" s="224">
        <v>26.79</v>
      </c>
      <c r="K108" s="224">
        <v>26.79</v>
      </c>
      <c r="L108" s="429"/>
      <c r="M108" s="204" t="s">
        <v>2005</v>
      </c>
      <c r="N108" s="224">
        <v>26.79</v>
      </c>
      <c r="O108" s="224">
        <v>26.79</v>
      </c>
      <c r="P108" s="224">
        <v>26.79</v>
      </c>
      <c r="Q108" s="224">
        <v>26.79</v>
      </c>
    </row>
    <row r="109" spans="1:17" x14ac:dyDescent="0.3">
      <c r="A109" s="202" t="s">
        <v>2006</v>
      </c>
      <c r="B109" s="3"/>
      <c r="C109" s="3"/>
      <c r="D109" s="3">
        <f>SUM(D105:D108)</f>
        <v>114.13999999999999</v>
      </c>
      <c r="E109" s="3">
        <f>SUM(E105:E108)</f>
        <v>114.13999999999999</v>
      </c>
      <c r="F109" s="429"/>
      <c r="G109" s="202" t="s">
        <v>2006</v>
      </c>
      <c r="H109" s="3"/>
      <c r="I109" s="3"/>
      <c r="J109" s="3">
        <f>SUM(J105:J108)</f>
        <v>58.3</v>
      </c>
      <c r="K109" s="3">
        <f>SUM(K105:K108)</f>
        <v>58.3</v>
      </c>
      <c r="L109" s="429"/>
      <c r="M109" s="202" t="s">
        <v>2006</v>
      </c>
      <c r="N109" s="3"/>
      <c r="O109" s="3"/>
      <c r="P109" s="3">
        <f>SUM(P105:P108)</f>
        <v>104.12</v>
      </c>
      <c r="Q109" s="3">
        <f>SUM(Q105:Q108)</f>
        <v>104.12</v>
      </c>
    </row>
    <row r="110" spans="1:17" x14ac:dyDescent="0.3">
      <c r="A110" s="429"/>
      <c r="B110" s="429"/>
      <c r="C110" s="429"/>
      <c r="D110" s="429"/>
      <c r="E110" s="429"/>
      <c r="F110" s="429"/>
      <c r="G110" s="429"/>
      <c r="H110" s="429"/>
      <c r="I110" s="429"/>
      <c r="J110" s="429"/>
      <c r="K110" s="429"/>
      <c r="L110" s="429"/>
      <c r="M110" s="429"/>
      <c r="N110" s="429"/>
      <c r="O110" s="429"/>
      <c r="P110" s="429"/>
      <c r="Q110" s="429"/>
    </row>
    <row r="111" spans="1:17" x14ac:dyDescent="0.3">
      <c r="A111" s="205" t="str">
        <f>A95</f>
        <v>Sc 2</v>
      </c>
      <c r="B111" s="429" t="s">
        <v>2014</v>
      </c>
      <c r="C111" s="429"/>
      <c r="D111" s="429"/>
      <c r="E111" s="429"/>
      <c r="F111" s="429"/>
      <c r="G111" s="205" t="str">
        <f>A95</f>
        <v>Sc 2</v>
      </c>
      <c r="H111" s="429" t="s">
        <v>2014</v>
      </c>
      <c r="I111" s="429"/>
      <c r="J111" s="429"/>
      <c r="K111" s="429"/>
      <c r="L111" s="429"/>
      <c r="M111" s="205" t="str">
        <f>A95</f>
        <v>Sc 2</v>
      </c>
      <c r="N111" s="429" t="s">
        <v>2014</v>
      </c>
      <c r="O111" s="429"/>
      <c r="P111" s="429"/>
      <c r="Q111" s="429"/>
    </row>
    <row r="112" spans="1:17" x14ac:dyDescent="0.3">
      <c r="A112" s="205" t="s">
        <v>1995</v>
      </c>
      <c r="B112" s="2" t="s">
        <v>1996</v>
      </c>
      <c r="C112" s="2" t="s">
        <v>1997</v>
      </c>
      <c r="D112" s="2" t="s">
        <v>1998</v>
      </c>
      <c r="E112" s="2" t="s">
        <v>1999</v>
      </c>
      <c r="F112" s="429"/>
      <c r="G112" s="205" t="s">
        <v>1995</v>
      </c>
      <c r="H112" s="2" t="s">
        <v>1996</v>
      </c>
      <c r="I112" s="2" t="s">
        <v>1997</v>
      </c>
      <c r="J112" s="2" t="s">
        <v>1998</v>
      </c>
      <c r="K112" s="2" t="s">
        <v>1999</v>
      </c>
      <c r="L112" s="429"/>
      <c r="M112" s="205" t="s">
        <v>1995</v>
      </c>
      <c r="N112" s="2" t="s">
        <v>1996</v>
      </c>
      <c r="O112" s="2" t="s">
        <v>1997</v>
      </c>
      <c r="P112" s="2" t="s">
        <v>1998</v>
      </c>
      <c r="Q112" s="2" t="s">
        <v>1999</v>
      </c>
    </row>
    <row r="113" spans="1:17" x14ac:dyDescent="0.3">
      <c r="A113" s="202" t="s">
        <v>2008</v>
      </c>
      <c r="B113" s="201">
        <v>121.68</v>
      </c>
      <c r="C113" s="201">
        <v>121.68</v>
      </c>
      <c r="D113" s="201">
        <v>69.709999999999994</v>
      </c>
      <c r="E113" s="201">
        <v>69.709999999999994</v>
      </c>
      <c r="F113" s="429"/>
      <c r="G113" s="202" t="s">
        <v>2008</v>
      </c>
      <c r="H113" s="201">
        <v>9.2200000000000006</v>
      </c>
      <c r="I113" s="201">
        <v>9.2200000000000006</v>
      </c>
      <c r="J113" s="201">
        <v>19.93</v>
      </c>
      <c r="K113" s="201">
        <v>19.93</v>
      </c>
      <c r="L113" s="429"/>
      <c r="M113" s="202" t="s">
        <v>2008</v>
      </c>
      <c r="N113" s="201">
        <v>0.9</v>
      </c>
      <c r="O113" s="201">
        <v>0.9</v>
      </c>
      <c r="P113" s="201">
        <v>2.21</v>
      </c>
      <c r="Q113" s="201">
        <v>2.21</v>
      </c>
    </row>
    <row r="114" spans="1:17" x14ac:dyDescent="0.3">
      <c r="A114" s="202" t="s">
        <v>2009</v>
      </c>
      <c r="B114" s="3">
        <v>2.15</v>
      </c>
      <c r="C114" s="3">
        <v>2.15</v>
      </c>
      <c r="D114" s="3">
        <v>4.01</v>
      </c>
      <c r="E114" s="3">
        <v>4.01</v>
      </c>
      <c r="F114" s="429"/>
      <c r="G114" s="202" t="s">
        <v>2009</v>
      </c>
      <c r="H114" s="3">
        <v>0.54</v>
      </c>
      <c r="I114" s="3">
        <v>0.54</v>
      </c>
      <c r="J114" s="3">
        <v>1.1599999999999999</v>
      </c>
      <c r="K114" s="3">
        <v>1.1599999999999999</v>
      </c>
      <c r="L114" s="429"/>
      <c r="M114" s="202" t="s">
        <v>2009</v>
      </c>
      <c r="N114" s="3">
        <v>27.5</v>
      </c>
      <c r="O114" s="3">
        <v>27.5</v>
      </c>
      <c r="P114" s="3">
        <v>68.22</v>
      </c>
      <c r="Q114" s="3">
        <v>68.22</v>
      </c>
    </row>
    <row r="115" spans="1:17" x14ac:dyDescent="0.3">
      <c r="A115" s="203" t="s">
        <v>2010</v>
      </c>
      <c r="B115" s="209">
        <v>21.01</v>
      </c>
      <c r="C115" s="3">
        <v>24.73</v>
      </c>
      <c r="D115" s="209">
        <v>9.99</v>
      </c>
      <c r="E115" s="3">
        <v>13.63</v>
      </c>
      <c r="F115" s="429"/>
      <c r="G115" s="203" t="s">
        <v>2010</v>
      </c>
      <c r="H115" s="209">
        <v>16.14</v>
      </c>
      <c r="I115" s="3">
        <v>19.059999999999999</v>
      </c>
      <c r="J115" s="209">
        <v>7.61</v>
      </c>
      <c r="K115" s="3">
        <v>10.42</v>
      </c>
      <c r="L115" s="429"/>
      <c r="M115" s="203" t="s">
        <v>2010</v>
      </c>
      <c r="N115" s="209">
        <v>10.76</v>
      </c>
      <c r="O115" s="3">
        <v>12.79</v>
      </c>
      <c r="P115" s="209">
        <v>5.01</v>
      </c>
      <c r="Q115" s="3">
        <v>6.9</v>
      </c>
    </row>
    <row r="116" spans="1:17" x14ac:dyDescent="0.3">
      <c r="A116" s="204" t="s">
        <v>2005</v>
      </c>
      <c r="B116" s="206">
        <v>26.79</v>
      </c>
      <c r="C116" s="206">
        <v>26.79</v>
      </c>
      <c r="D116" s="206">
        <v>26.79</v>
      </c>
      <c r="E116" s="206">
        <v>26.79</v>
      </c>
      <c r="F116" s="429"/>
      <c r="G116" s="204" t="s">
        <v>2005</v>
      </c>
      <c r="H116" s="206">
        <v>26.79</v>
      </c>
      <c r="I116" s="206">
        <v>26.79</v>
      </c>
      <c r="J116" s="206">
        <v>26.79</v>
      </c>
      <c r="K116" s="206">
        <v>26.79</v>
      </c>
      <c r="L116" s="429"/>
      <c r="M116" s="204" t="s">
        <v>2005</v>
      </c>
      <c r="N116" s="206">
        <v>26.79</v>
      </c>
      <c r="O116" s="206">
        <v>26.79</v>
      </c>
      <c r="P116" s="206">
        <v>26.79</v>
      </c>
      <c r="Q116" s="206">
        <v>26.79</v>
      </c>
    </row>
    <row r="117" spans="1:17" x14ac:dyDescent="0.3">
      <c r="A117" s="202" t="s">
        <v>2006</v>
      </c>
      <c r="B117" s="3"/>
      <c r="C117" s="3"/>
      <c r="D117" s="3">
        <f>SUM(D113:D116)</f>
        <v>110.5</v>
      </c>
      <c r="E117" s="3">
        <f>SUM(E113:E116)</f>
        <v>114.13999999999999</v>
      </c>
      <c r="F117" s="429"/>
      <c r="G117" s="202" t="s">
        <v>2006</v>
      </c>
      <c r="H117" s="3"/>
      <c r="I117" s="3"/>
      <c r="J117" s="3">
        <f>SUM(J113:J116)</f>
        <v>55.489999999999995</v>
      </c>
      <c r="K117" s="3">
        <f>SUM(K113:K116)</f>
        <v>58.3</v>
      </c>
      <c r="L117" s="429"/>
      <c r="M117" s="202" t="s">
        <v>2006</v>
      </c>
      <c r="N117" s="3"/>
      <c r="O117" s="3"/>
      <c r="P117" s="3">
        <f>SUM(P113:P116)</f>
        <v>102.22999999999999</v>
      </c>
      <c r="Q117" s="3">
        <f>SUM(Q113:Q116)</f>
        <v>104.12</v>
      </c>
    </row>
    <row r="119" spans="1:17" x14ac:dyDescent="0.3">
      <c r="A119" s="205" t="s">
        <v>21</v>
      </c>
      <c r="B119" s="429"/>
      <c r="C119" s="429"/>
      <c r="D119" s="429"/>
      <c r="E119" s="429"/>
      <c r="F119" s="429"/>
      <c r="G119" s="429" t="s">
        <v>1981</v>
      </c>
      <c r="H119" s="429"/>
      <c r="I119" s="429"/>
      <c r="J119" s="429"/>
      <c r="K119" s="429"/>
      <c r="L119" s="429"/>
      <c r="M119" s="429" t="s">
        <v>35</v>
      </c>
      <c r="N119" s="429"/>
      <c r="O119" s="429"/>
      <c r="P119" s="429"/>
      <c r="Q119" s="429"/>
    </row>
    <row r="120" spans="1:17" x14ac:dyDescent="0.3">
      <c r="A120" s="205" t="s">
        <v>2018</v>
      </c>
      <c r="B120" s="429" t="s">
        <v>2012</v>
      </c>
      <c r="C120" s="429"/>
      <c r="D120" s="429"/>
      <c r="E120" s="429"/>
      <c r="F120" s="429"/>
      <c r="G120" s="205" t="str">
        <f>A120</f>
        <v>Sc 3</v>
      </c>
      <c r="H120" s="429" t="s">
        <v>2012</v>
      </c>
      <c r="I120" s="429"/>
      <c r="J120" s="429"/>
      <c r="K120" s="429"/>
      <c r="L120" s="429"/>
      <c r="M120" s="205" t="str">
        <f>A120</f>
        <v>Sc 3</v>
      </c>
      <c r="N120" s="429" t="s">
        <v>2012</v>
      </c>
      <c r="O120" s="429"/>
      <c r="P120" s="429"/>
      <c r="Q120" s="429"/>
    </row>
    <row r="121" spans="1:17" x14ac:dyDescent="0.3">
      <c r="A121" s="205" t="s">
        <v>1995</v>
      </c>
      <c r="B121" s="2" t="s">
        <v>1996</v>
      </c>
      <c r="C121" s="2" t="s">
        <v>1997</v>
      </c>
      <c r="D121" s="2" t="s">
        <v>1998</v>
      </c>
      <c r="E121" s="2" t="s">
        <v>1999</v>
      </c>
      <c r="F121" s="429"/>
      <c r="G121" s="205" t="s">
        <v>1995</v>
      </c>
      <c r="H121" s="2" t="s">
        <v>1996</v>
      </c>
      <c r="I121" s="2" t="s">
        <v>1997</v>
      </c>
      <c r="J121" s="2" t="s">
        <v>1998</v>
      </c>
      <c r="K121" s="2" t="s">
        <v>1999</v>
      </c>
      <c r="L121" s="429"/>
      <c r="M121" s="205" t="s">
        <v>1995</v>
      </c>
      <c r="N121" s="2" t="s">
        <v>1996</v>
      </c>
      <c r="O121" s="2" t="s">
        <v>1997</v>
      </c>
      <c r="P121" s="2" t="s">
        <v>1998</v>
      </c>
      <c r="Q121" s="2" t="s">
        <v>1999</v>
      </c>
    </row>
    <row r="122" spans="1:17" x14ac:dyDescent="0.3">
      <c r="A122" s="202" t="s">
        <v>2008</v>
      </c>
      <c r="B122" s="201">
        <v>169.22</v>
      </c>
      <c r="C122" s="201">
        <v>121.68</v>
      </c>
      <c r="D122" s="201">
        <v>98.43</v>
      </c>
      <c r="E122" s="201">
        <v>69.709999999999994</v>
      </c>
      <c r="F122" s="429"/>
      <c r="G122" s="202" t="s">
        <v>2008</v>
      </c>
      <c r="H122" s="201">
        <v>15.02</v>
      </c>
      <c r="I122" s="201">
        <v>9.2200000000000006</v>
      </c>
      <c r="J122" s="201">
        <v>32.51</v>
      </c>
      <c r="K122" s="201">
        <v>19.93</v>
      </c>
      <c r="L122" s="429"/>
      <c r="M122" s="202" t="s">
        <v>2008</v>
      </c>
      <c r="N122" s="201">
        <v>1.08</v>
      </c>
      <c r="O122" s="201">
        <v>0.9</v>
      </c>
      <c r="P122" s="201">
        <v>2.63</v>
      </c>
      <c r="Q122" s="201">
        <v>2.21</v>
      </c>
    </row>
    <row r="123" spans="1:17" x14ac:dyDescent="0.3">
      <c r="A123" s="202" t="s">
        <v>2009</v>
      </c>
      <c r="B123" s="3">
        <v>3.33</v>
      </c>
      <c r="C123" s="3">
        <v>2.15</v>
      </c>
      <c r="D123" s="3">
        <v>6.21</v>
      </c>
      <c r="E123" s="3">
        <v>4.01</v>
      </c>
      <c r="F123" s="429"/>
      <c r="G123" s="202" t="s">
        <v>2009</v>
      </c>
      <c r="H123" s="3">
        <v>1.8</v>
      </c>
      <c r="I123" s="3">
        <v>0.54</v>
      </c>
      <c r="J123" s="3">
        <v>3.88</v>
      </c>
      <c r="K123" s="3">
        <v>1.1599999999999999</v>
      </c>
      <c r="L123" s="429"/>
      <c r="M123" s="202" t="s">
        <v>2009</v>
      </c>
      <c r="N123" s="3">
        <v>39.49</v>
      </c>
      <c r="O123" s="3">
        <v>27.5</v>
      </c>
      <c r="P123" s="3">
        <v>97.96</v>
      </c>
      <c r="Q123" s="3">
        <v>68.22</v>
      </c>
    </row>
    <row r="124" spans="1:17" x14ac:dyDescent="0.3">
      <c r="A124" s="203" t="s">
        <v>2010</v>
      </c>
      <c r="B124" s="209">
        <v>28.24</v>
      </c>
      <c r="C124" s="3">
        <v>24.73</v>
      </c>
      <c r="D124" s="209">
        <v>17.170000000000002</v>
      </c>
      <c r="E124" s="3">
        <v>13.63</v>
      </c>
      <c r="F124" s="429"/>
      <c r="G124" s="203" t="s">
        <v>2010</v>
      </c>
      <c r="H124" s="209">
        <v>21.82</v>
      </c>
      <c r="I124" s="3">
        <v>19.059999999999999</v>
      </c>
      <c r="J124" s="209">
        <v>13.16</v>
      </c>
      <c r="K124" s="3">
        <v>10.42</v>
      </c>
      <c r="L124" s="429"/>
      <c r="M124" s="203" t="s">
        <v>2010</v>
      </c>
      <c r="N124" s="209">
        <v>14.7</v>
      </c>
      <c r="O124" s="3">
        <v>12.79</v>
      </c>
      <c r="P124" s="209">
        <v>8.75</v>
      </c>
      <c r="Q124" s="3">
        <v>6.9</v>
      </c>
    </row>
    <row r="125" spans="1:17" x14ac:dyDescent="0.3">
      <c r="A125" s="204" t="s">
        <v>2005</v>
      </c>
      <c r="B125" s="206">
        <v>26.79</v>
      </c>
      <c r="C125" s="206">
        <v>26.79</v>
      </c>
      <c r="D125" s="206">
        <v>26.79</v>
      </c>
      <c r="E125" s="206">
        <v>26.79</v>
      </c>
      <c r="F125" s="429"/>
      <c r="G125" s="204" t="s">
        <v>2005</v>
      </c>
      <c r="H125" s="206">
        <v>26.79</v>
      </c>
      <c r="I125" s="206">
        <v>26.79</v>
      </c>
      <c r="J125" s="206">
        <v>26.79</v>
      </c>
      <c r="K125" s="206">
        <v>26.79</v>
      </c>
      <c r="L125" s="429"/>
      <c r="M125" s="204" t="s">
        <v>2005</v>
      </c>
      <c r="N125" s="206">
        <v>26.79</v>
      </c>
      <c r="O125" s="206">
        <v>26.79</v>
      </c>
      <c r="P125" s="206">
        <v>26.79</v>
      </c>
      <c r="Q125" s="206">
        <v>26.79</v>
      </c>
    </row>
    <row r="126" spans="1:17" x14ac:dyDescent="0.3">
      <c r="A126" s="202" t="s">
        <v>2006</v>
      </c>
      <c r="B126" s="3"/>
      <c r="C126" s="3"/>
      <c r="D126" s="3">
        <f>SUM(D122:D125)</f>
        <v>148.6</v>
      </c>
      <c r="E126" s="3">
        <f>SUM(E122:E125)</f>
        <v>114.13999999999999</v>
      </c>
      <c r="F126" s="429"/>
      <c r="G126" s="202" t="s">
        <v>2006</v>
      </c>
      <c r="H126" s="3"/>
      <c r="I126" s="3"/>
      <c r="J126" s="3">
        <f>SUM(J122:J125)</f>
        <v>76.34</v>
      </c>
      <c r="K126" s="3">
        <f>SUM(K122:K125)</f>
        <v>58.3</v>
      </c>
      <c r="L126" s="429"/>
      <c r="M126" s="202" t="s">
        <v>2006</v>
      </c>
      <c r="N126" s="3"/>
      <c r="O126" s="3"/>
      <c r="P126" s="3">
        <f>SUM(P122:P125)</f>
        <v>136.13</v>
      </c>
      <c r="Q126" s="3">
        <f>SUM(Q122:Q125)</f>
        <v>104.12</v>
      </c>
    </row>
    <row r="127" spans="1:17" x14ac:dyDescent="0.3">
      <c r="A127" s="429"/>
      <c r="B127" s="429"/>
      <c r="C127" s="429"/>
      <c r="D127" s="429"/>
      <c r="E127" s="429"/>
      <c r="F127" s="429"/>
      <c r="G127" s="429"/>
      <c r="H127" s="429"/>
      <c r="I127" s="429"/>
      <c r="J127" s="429"/>
      <c r="K127" s="429"/>
      <c r="L127" s="429"/>
      <c r="M127" s="429"/>
      <c r="N127" s="429"/>
      <c r="O127" s="429"/>
      <c r="P127" s="429"/>
      <c r="Q127" s="429"/>
    </row>
    <row r="128" spans="1:17" x14ac:dyDescent="0.3">
      <c r="A128" s="205" t="str">
        <f>A120</f>
        <v>Sc 3</v>
      </c>
      <c r="B128" s="429" t="s">
        <v>2013</v>
      </c>
      <c r="C128" s="429"/>
      <c r="D128" s="429"/>
      <c r="E128" s="429"/>
      <c r="F128" s="429"/>
      <c r="G128" s="205" t="str">
        <f>A120</f>
        <v>Sc 3</v>
      </c>
      <c r="H128" s="429" t="s">
        <v>2013</v>
      </c>
      <c r="I128" s="429"/>
      <c r="J128" s="429"/>
      <c r="K128" s="429"/>
      <c r="L128" s="429"/>
      <c r="M128" s="205" t="str">
        <f>A120</f>
        <v>Sc 3</v>
      </c>
      <c r="N128" s="429" t="s">
        <v>2013</v>
      </c>
      <c r="O128" s="429"/>
      <c r="P128" s="429"/>
      <c r="Q128" s="429"/>
    </row>
    <row r="129" spans="1:17" x14ac:dyDescent="0.3">
      <c r="A129" s="205" t="s">
        <v>1995</v>
      </c>
      <c r="B129" s="2" t="s">
        <v>1996</v>
      </c>
      <c r="C129" s="2" t="s">
        <v>1997</v>
      </c>
      <c r="D129" s="2" t="s">
        <v>1998</v>
      </c>
      <c r="E129" s="2" t="s">
        <v>1999</v>
      </c>
      <c r="F129" s="429"/>
      <c r="G129" s="205" t="s">
        <v>1995</v>
      </c>
      <c r="H129" s="2" t="s">
        <v>1996</v>
      </c>
      <c r="I129" s="2" t="s">
        <v>1997</v>
      </c>
      <c r="J129" s="2" t="s">
        <v>1998</v>
      </c>
      <c r="K129" s="2" t="s">
        <v>1999</v>
      </c>
      <c r="L129" s="429"/>
      <c r="M129" s="205" t="s">
        <v>1995</v>
      </c>
      <c r="N129" s="2" t="s">
        <v>1996</v>
      </c>
      <c r="O129" s="2" t="s">
        <v>1997</v>
      </c>
      <c r="P129" s="2" t="s">
        <v>1998</v>
      </c>
      <c r="Q129" s="2" t="s">
        <v>1999</v>
      </c>
    </row>
    <row r="130" spans="1:17" x14ac:dyDescent="0.3">
      <c r="A130" s="202" t="s">
        <v>2008</v>
      </c>
      <c r="B130" s="201">
        <v>169.22</v>
      </c>
      <c r="C130" s="201">
        <v>121.68</v>
      </c>
      <c r="D130" s="201">
        <v>98.43</v>
      </c>
      <c r="E130" s="201">
        <v>69.709999999999994</v>
      </c>
      <c r="F130" s="429"/>
      <c r="G130" s="202" t="s">
        <v>2008</v>
      </c>
      <c r="H130" s="201">
        <v>15.02</v>
      </c>
      <c r="I130" s="201">
        <v>9.2200000000000006</v>
      </c>
      <c r="J130" s="201">
        <v>32.51</v>
      </c>
      <c r="K130" s="201">
        <v>19.93</v>
      </c>
      <c r="L130" s="429"/>
      <c r="M130" s="202" t="s">
        <v>2008</v>
      </c>
      <c r="N130" s="201">
        <v>1.08</v>
      </c>
      <c r="O130" s="201">
        <v>0.9</v>
      </c>
      <c r="P130" s="201">
        <v>2.63</v>
      </c>
      <c r="Q130" s="201">
        <v>2.21</v>
      </c>
    </row>
    <row r="131" spans="1:17" x14ac:dyDescent="0.3">
      <c r="A131" s="202" t="s">
        <v>2009</v>
      </c>
      <c r="B131" s="201">
        <v>3.33</v>
      </c>
      <c r="C131" s="201">
        <v>2.15</v>
      </c>
      <c r="D131" s="201">
        <v>6.21</v>
      </c>
      <c r="E131" s="201">
        <v>4.01</v>
      </c>
      <c r="F131" s="429"/>
      <c r="G131" s="202" t="s">
        <v>2009</v>
      </c>
      <c r="H131" s="201">
        <v>1.8</v>
      </c>
      <c r="I131" s="201">
        <v>0.54</v>
      </c>
      <c r="J131" s="201">
        <v>3.88</v>
      </c>
      <c r="K131" s="201">
        <v>1.1599999999999999</v>
      </c>
      <c r="L131" s="429"/>
      <c r="M131" s="202" t="s">
        <v>2009</v>
      </c>
      <c r="N131" s="201">
        <v>39.49</v>
      </c>
      <c r="O131" s="201">
        <v>27.5</v>
      </c>
      <c r="P131" s="201">
        <v>97.96</v>
      </c>
      <c r="Q131" s="201">
        <v>68.22</v>
      </c>
    </row>
    <row r="132" spans="1:17" x14ac:dyDescent="0.3">
      <c r="A132" s="203" t="s">
        <v>2010</v>
      </c>
      <c r="B132" s="209">
        <v>24.73</v>
      </c>
      <c r="C132" s="201">
        <v>24.73</v>
      </c>
      <c r="D132" s="209">
        <v>13.63</v>
      </c>
      <c r="E132" s="201">
        <v>13.63</v>
      </c>
      <c r="F132" s="429"/>
      <c r="G132" s="203" t="s">
        <v>2010</v>
      </c>
      <c r="H132" s="209">
        <v>19.059999999999999</v>
      </c>
      <c r="I132" s="201">
        <v>19.059999999999999</v>
      </c>
      <c r="J132" s="209">
        <v>10.42</v>
      </c>
      <c r="K132" s="201">
        <v>10.42</v>
      </c>
      <c r="L132" s="429"/>
      <c r="M132" s="203" t="s">
        <v>2010</v>
      </c>
      <c r="N132" s="209">
        <v>12.79</v>
      </c>
      <c r="O132" s="201">
        <v>12.79</v>
      </c>
      <c r="P132" s="209">
        <v>6.9</v>
      </c>
      <c r="Q132" s="201">
        <v>6.9</v>
      </c>
    </row>
    <row r="133" spans="1:17" x14ac:dyDescent="0.3">
      <c r="A133" s="204" t="s">
        <v>2005</v>
      </c>
      <c r="B133" s="224">
        <v>26.79</v>
      </c>
      <c r="C133" s="224">
        <v>26.79</v>
      </c>
      <c r="D133" s="224">
        <v>26.79</v>
      </c>
      <c r="E133" s="224">
        <v>26.79</v>
      </c>
      <c r="F133" s="429"/>
      <c r="G133" s="204" t="s">
        <v>2005</v>
      </c>
      <c r="H133" s="224">
        <v>26.79</v>
      </c>
      <c r="I133" s="224">
        <v>26.79</v>
      </c>
      <c r="J133" s="224">
        <v>26.79</v>
      </c>
      <c r="K133" s="224">
        <v>26.79</v>
      </c>
      <c r="L133" s="429"/>
      <c r="M133" s="204" t="s">
        <v>2005</v>
      </c>
      <c r="N133" s="224">
        <v>26.79</v>
      </c>
      <c r="O133" s="224">
        <v>26.79</v>
      </c>
      <c r="P133" s="224">
        <v>26.79</v>
      </c>
      <c r="Q133" s="224">
        <v>26.79</v>
      </c>
    </row>
    <row r="134" spans="1:17" x14ac:dyDescent="0.3">
      <c r="A134" s="202" t="s">
        <v>2006</v>
      </c>
      <c r="B134" s="3"/>
      <c r="C134" s="3"/>
      <c r="D134" s="3">
        <f>SUM(D130:D133)</f>
        <v>145.06</v>
      </c>
      <c r="E134" s="3">
        <f>SUM(E130:E133)</f>
        <v>114.13999999999999</v>
      </c>
      <c r="F134" s="429"/>
      <c r="G134" s="202" t="s">
        <v>2006</v>
      </c>
      <c r="H134" s="3"/>
      <c r="I134" s="3"/>
      <c r="J134" s="3">
        <f>SUM(J130:J133)</f>
        <v>73.599999999999994</v>
      </c>
      <c r="K134" s="3">
        <f>SUM(K130:K133)</f>
        <v>58.3</v>
      </c>
      <c r="L134" s="429"/>
      <c r="M134" s="202" t="s">
        <v>2006</v>
      </c>
      <c r="N134" s="3"/>
      <c r="O134" s="3"/>
      <c r="P134" s="3">
        <f>SUM(P130:P133)</f>
        <v>134.28</v>
      </c>
      <c r="Q134" s="3">
        <f>SUM(Q130:Q133)</f>
        <v>104.12</v>
      </c>
    </row>
    <row r="135" spans="1:17" x14ac:dyDescent="0.3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429"/>
      <c r="Q135" s="429"/>
    </row>
    <row r="136" spans="1:17" x14ac:dyDescent="0.3">
      <c r="A136" s="205" t="str">
        <f>A120</f>
        <v>Sc 3</v>
      </c>
      <c r="B136" s="429" t="s">
        <v>2014</v>
      </c>
      <c r="C136" s="429"/>
      <c r="D136" s="429"/>
      <c r="E136" s="429"/>
      <c r="F136" s="429"/>
      <c r="G136" s="205" t="str">
        <f>A120</f>
        <v>Sc 3</v>
      </c>
      <c r="H136" s="429" t="s">
        <v>2014</v>
      </c>
      <c r="I136" s="429"/>
      <c r="J136" s="429"/>
      <c r="K136" s="429"/>
      <c r="L136" s="429"/>
      <c r="M136" s="205" t="str">
        <f>A120</f>
        <v>Sc 3</v>
      </c>
      <c r="N136" s="429" t="s">
        <v>2014</v>
      </c>
      <c r="O136" s="429"/>
      <c r="P136" s="429"/>
      <c r="Q136" s="429"/>
    </row>
    <row r="137" spans="1:17" x14ac:dyDescent="0.3">
      <c r="A137" s="205" t="s">
        <v>1995</v>
      </c>
      <c r="B137" s="2" t="s">
        <v>1996</v>
      </c>
      <c r="C137" s="2" t="s">
        <v>1997</v>
      </c>
      <c r="D137" s="2" t="s">
        <v>1998</v>
      </c>
      <c r="E137" s="2" t="s">
        <v>1999</v>
      </c>
      <c r="F137" s="429"/>
      <c r="G137" s="205" t="s">
        <v>1995</v>
      </c>
      <c r="H137" s="2" t="s">
        <v>1996</v>
      </c>
      <c r="I137" s="2" t="s">
        <v>1997</v>
      </c>
      <c r="J137" s="2" t="s">
        <v>1998</v>
      </c>
      <c r="K137" s="2" t="s">
        <v>1999</v>
      </c>
      <c r="L137" s="429"/>
      <c r="M137" s="205" t="s">
        <v>1995</v>
      </c>
      <c r="N137" s="2" t="s">
        <v>1996</v>
      </c>
      <c r="O137" s="2" t="s">
        <v>1997</v>
      </c>
      <c r="P137" s="2" t="s">
        <v>1998</v>
      </c>
      <c r="Q137" s="2" t="s">
        <v>1999</v>
      </c>
    </row>
    <row r="138" spans="1:17" x14ac:dyDescent="0.3">
      <c r="A138" s="202" t="s">
        <v>2008</v>
      </c>
      <c r="B138" s="201">
        <v>169.22</v>
      </c>
      <c r="C138" s="201">
        <v>121.68</v>
      </c>
      <c r="D138" s="201">
        <v>98.43</v>
      </c>
      <c r="E138" s="201">
        <v>69.709999999999994</v>
      </c>
      <c r="F138" s="429"/>
      <c r="G138" s="202" t="s">
        <v>2008</v>
      </c>
      <c r="H138" s="201">
        <v>15.02</v>
      </c>
      <c r="I138" s="201">
        <v>9.2200000000000006</v>
      </c>
      <c r="J138" s="201">
        <v>32.51</v>
      </c>
      <c r="K138" s="201">
        <v>19.93</v>
      </c>
      <c r="L138" s="429"/>
      <c r="M138" s="202" t="s">
        <v>2008</v>
      </c>
      <c r="N138" s="201">
        <v>1.08</v>
      </c>
      <c r="O138" s="201">
        <v>0.9</v>
      </c>
      <c r="P138" s="201">
        <v>2.63</v>
      </c>
      <c r="Q138" s="201">
        <v>2.21</v>
      </c>
    </row>
    <row r="139" spans="1:17" x14ac:dyDescent="0.3">
      <c r="A139" s="202" t="s">
        <v>2009</v>
      </c>
      <c r="B139" s="3">
        <v>3.33</v>
      </c>
      <c r="C139" s="3">
        <v>2.15</v>
      </c>
      <c r="D139" s="3">
        <v>6.21</v>
      </c>
      <c r="E139" s="3">
        <v>4.01</v>
      </c>
      <c r="F139" s="429"/>
      <c r="G139" s="202" t="s">
        <v>2009</v>
      </c>
      <c r="H139" s="3">
        <v>1.8</v>
      </c>
      <c r="I139" s="3">
        <v>0.54</v>
      </c>
      <c r="J139" s="3">
        <v>3.88</v>
      </c>
      <c r="K139" s="3">
        <v>1.1599999999999999</v>
      </c>
      <c r="L139" s="429"/>
      <c r="M139" s="202" t="s">
        <v>2009</v>
      </c>
      <c r="N139" s="3">
        <v>39.49</v>
      </c>
      <c r="O139" s="3">
        <v>27.5</v>
      </c>
      <c r="P139" s="3">
        <v>97.96</v>
      </c>
      <c r="Q139" s="3">
        <v>68.22</v>
      </c>
    </row>
    <row r="140" spans="1:17" x14ac:dyDescent="0.3">
      <c r="A140" s="203" t="s">
        <v>2010</v>
      </c>
      <c r="B140" s="209">
        <v>21.01</v>
      </c>
      <c r="C140" s="3">
        <v>24.73</v>
      </c>
      <c r="D140" s="209">
        <v>9.99</v>
      </c>
      <c r="E140" s="3">
        <v>13.63</v>
      </c>
      <c r="F140" s="429"/>
      <c r="G140" s="203" t="s">
        <v>2010</v>
      </c>
      <c r="H140" s="209">
        <v>16.13</v>
      </c>
      <c r="I140" s="3">
        <v>19.059999999999999</v>
      </c>
      <c r="J140" s="209">
        <v>7.61</v>
      </c>
      <c r="K140" s="3">
        <v>10.42</v>
      </c>
      <c r="L140" s="429"/>
      <c r="M140" s="203" t="s">
        <v>2010</v>
      </c>
      <c r="N140" s="209">
        <v>10.76</v>
      </c>
      <c r="O140" s="3">
        <v>12.79</v>
      </c>
      <c r="P140" s="209">
        <v>5.01</v>
      </c>
      <c r="Q140" s="3">
        <v>6.9</v>
      </c>
    </row>
    <row r="141" spans="1:17" x14ac:dyDescent="0.3">
      <c r="A141" s="204" t="s">
        <v>2005</v>
      </c>
      <c r="B141" s="206">
        <v>26.79</v>
      </c>
      <c r="C141" s="206">
        <v>26.79</v>
      </c>
      <c r="D141" s="206">
        <v>26.79</v>
      </c>
      <c r="E141" s="206">
        <v>26.79</v>
      </c>
      <c r="F141" s="429"/>
      <c r="G141" s="204" t="s">
        <v>2005</v>
      </c>
      <c r="H141" s="206">
        <v>26.79</v>
      </c>
      <c r="I141" s="206">
        <v>26.79</v>
      </c>
      <c r="J141" s="206">
        <v>26.79</v>
      </c>
      <c r="K141" s="206">
        <v>26.79</v>
      </c>
      <c r="L141" s="429"/>
      <c r="M141" s="204" t="s">
        <v>2005</v>
      </c>
      <c r="N141" s="206">
        <v>26.79</v>
      </c>
      <c r="O141" s="206">
        <v>26.79</v>
      </c>
      <c r="P141" s="206">
        <v>26.79</v>
      </c>
      <c r="Q141" s="206">
        <v>26.79</v>
      </c>
    </row>
    <row r="142" spans="1:17" x14ac:dyDescent="0.3">
      <c r="A142" s="202" t="s">
        <v>2006</v>
      </c>
      <c r="B142" s="3"/>
      <c r="C142" s="3"/>
      <c r="D142" s="3">
        <f>SUM(D138:D141)</f>
        <v>141.41999999999999</v>
      </c>
      <c r="E142" s="3">
        <f>SUM(E138:E141)</f>
        <v>114.13999999999999</v>
      </c>
      <c r="F142" s="429"/>
      <c r="G142" s="202" t="s">
        <v>2006</v>
      </c>
      <c r="H142" s="3"/>
      <c r="I142" s="3"/>
      <c r="J142" s="3">
        <f>SUM(J138:J141)</f>
        <v>70.789999999999992</v>
      </c>
      <c r="K142" s="3">
        <f>SUM(K138:K141)</f>
        <v>58.3</v>
      </c>
      <c r="L142" s="429"/>
      <c r="M142" s="202" t="s">
        <v>2006</v>
      </c>
      <c r="N142" s="3"/>
      <c r="O142" s="3"/>
      <c r="P142" s="3">
        <f>SUM(P138:P141)</f>
        <v>132.38999999999999</v>
      </c>
      <c r="Q142" s="3">
        <f>SUM(Q138:Q141)</f>
        <v>104.12</v>
      </c>
    </row>
  </sheetData>
  <mergeCells count="9">
    <mergeCell ref="A17:A20"/>
    <mergeCell ref="C7:E7"/>
    <mergeCell ref="F7:H7"/>
    <mergeCell ref="I7:K7"/>
    <mergeCell ref="A1:G1"/>
    <mergeCell ref="A6:K6"/>
    <mergeCell ref="A7:A8"/>
    <mergeCell ref="A9:A12"/>
    <mergeCell ref="A13:A16"/>
  </mergeCells>
  <dataValidations count="2">
    <dataValidation type="list" allowBlank="1" showInputMessage="1" showErrorMessage="1" sqref="B25">
      <formula1>$U$30:$U$32</formula1>
    </dataValidation>
    <dataValidation type="list" allowBlank="1" showInputMessage="1" showErrorMessage="1" sqref="B24">
      <formula1>$T$30:$T$32</formula1>
    </dataValidation>
  </dataValidations>
  <pageMargins left="0.7" right="0.7" top="0.75" bottom="0.75" header="0.3" footer="0.3"/>
  <pageSetup orientation="portrait" r:id="rId1"/>
  <ignoredErrors>
    <ignoredError sqref="D29:D32 E12 E16 H16 H12 K12 K16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workbookViewId="0">
      <selection activeCell="I9" sqref="I9"/>
    </sheetView>
  </sheetViews>
  <sheetFormatPr defaultColWidth="9.109375" defaultRowHeight="13.2" x14ac:dyDescent="0.25"/>
  <cols>
    <col min="1" max="1" width="9" style="130" customWidth="1"/>
    <col min="2" max="2" width="7.5546875" style="130" customWidth="1"/>
    <col min="3" max="15" width="8.5546875" style="130" customWidth="1"/>
    <col min="16" max="21" width="7.5546875" style="130" customWidth="1"/>
    <col min="22" max="16384" width="9.109375" style="130"/>
  </cols>
  <sheetData>
    <row r="1" spans="1:21" x14ac:dyDescent="0.25">
      <c r="A1" s="129" t="s">
        <v>2019</v>
      </c>
      <c r="E1" s="131" t="s">
        <v>2020</v>
      </c>
      <c r="F1" s="131"/>
      <c r="G1" s="486" t="s">
        <v>2021</v>
      </c>
      <c r="H1" s="487"/>
      <c r="I1" s="488"/>
      <c r="J1" s="207"/>
    </row>
    <row r="2" spans="1:21" x14ac:dyDescent="0.25">
      <c r="A2" s="131"/>
      <c r="B2" s="131"/>
      <c r="C2" s="132"/>
      <c r="D2" s="132"/>
      <c r="E2" s="132"/>
      <c r="F2" s="132"/>
      <c r="G2" s="431" t="s">
        <v>234</v>
      </c>
      <c r="H2" s="431" t="s">
        <v>1993</v>
      </c>
      <c r="I2" s="431" t="s">
        <v>1982</v>
      </c>
    </row>
    <row r="3" spans="1:21" ht="14.4" x14ac:dyDescent="0.3">
      <c r="A3" s="495" t="s">
        <v>2022</v>
      </c>
      <c r="B3" s="496"/>
      <c r="C3" s="496"/>
      <c r="D3" s="496"/>
      <c r="E3" s="497"/>
      <c r="F3" s="208"/>
      <c r="G3" s="256" t="str">
        <f>Location</f>
        <v>Las Vegas, NV</v>
      </c>
      <c r="H3" s="256">
        <f>Scenario</f>
        <v>1</v>
      </c>
      <c r="I3" s="256">
        <f>EF</f>
        <v>0.59</v>
      </c>
    </row>
    <row r="4" spans="1:21" ht="15" thickBot="1" x14ac:dyDescent="0.35">
      <c r="A4" s="498" t="s">
        <v>2023</v>
      </c>
      <c r="B4" s="499"/>
      <c r="C4" s="499"/>
      <c r="D4" s="499"/>
      <c r="E4" s="500"/>
      <c r="F4" s="208"/>
    </row>
    <row r="5" spans="1:21" ht="26.25" customHeight="1" x14ac:dyDescent="0.25">
      <c r="A5" s="489" t="s">
        <v>2024</v>
      </c>
      <c r="B5" s="492" t="s">
        <v>2025</v>
      </c>
      <c r="C5" s="483" t="s">
        <v>2026</v>
      </c>
      <c r="D5" s="484"/>
      <c r="E5" s="484"/>
      <c r="F5" s="485"/>
      <c r="G5" s="483" t="s">
        <v>2027</v>
      </c>
      <c r="H5" s="484"/>
      <c r="I5" s="484"/>
      <c r="J5" s="485"/>
      <c r="K5" s="480" t="s">
        <v>2028</v>
      </c>
      <c r="L5" s="481"/>
      <c r="M5" s="481"/>
      <c r="N5" s="482"/>
      <c r="O5" s="501" t="s">
        <v>2029</v>
      </c>
      <c r="P5" s="480" t="s">
        <v>2030</v>
      </c>
      <c r="Q5" s="481"/>
      <c r="R5" s="481"/>
      <c r="S5" s="481"/>
      <c r="T5" s="481"/>
      <c r="U5" s="482"/>
    </row>
    <row r="6" spans="1:21" x14ac:dyDescent="0.25">
      <c r="A6" s="490"/>
      <c r="B6" s="493"/>
      <c r="C6" s="133" t="s">
        <v>2031</v>
      </c>
      <c r="D6" s="134" t="s">
        <v>2032</v>
      </c>
      <c r="E6" s="135" t="s">
        <v>2033</v>
      </c>
      <c r="F6" s="136" t="s">
        <v>2005</v>
      </c>
      <c r="G6" s="133" t="s">
        <v>2001</v>
      </c>
      <c r="H6" s="134" t="s">
        <v>2003</v>
      </c>
      <c r="I6" s="135" t="s">
        <v>2033</v>
      </c>
      <c r="J6" s="136" t="s">
        <v>2005</v>
      </c>
      <c r="K6" s="133" t="s">
        <v>2001</v>
      </c>
      <c r="L6" s="134" t="s">
        <v>2003</v>
      </c>
      <c r="M6" s="135" t="s">
        <v>2033</v>
      </c>
      <c r="N6" s="136" t="s">
        <v>2005</v>
      </c>
      <c r="O6" s="502"/>
      <c r="P6" s="504" t="s">
        <v>2001</v>
      </c>
      <c r="Q6" s="505"/>
      <c r="R6" s="505" t="s">
        <v>2003</v>
      </c>
      <c r="S6" s="505"/>
      <c r="T6" s="505" t="s">
        <v>2033</v>
      </c>
      <c r="U6" s="506"/>
    </row>
    <row r="7" spans="1:21" ht="13.8" thickBot="1" x14ac:dyDescent="0.3">
      <c r="A7" s="491"/>
      <c r="B7" s="494"/>
      <c r="C7" s="137" t="s">
        <v>2034</v>
      </c>
      <c r="D7" s="138" t="s">
        <v>2034</v>
      </c>
      <c r="E7" s="139" t="s">
        <v>2034</v>
      </c>
      <c r="F7" s="140" t="s">
        <v>2034</v>
      </c>
      <c r="G7" s="137" t="s">
        <v>2034</v>
      </c>
      <c r="H7" s="138" t="s">
        <v>2034</v>
      </c>
      <c r="I7" s="139" t="s">
        <v>2034</v>
      </c>
      <c r="J7" s="140" t="s">
        <v>2034</v>
      </c>
      <c r="K7" s="137" t="s">
        <v>2034</v>
      </c>
      <c r="L7" s="138" t="s">
        <v>2034</v>
      </c>
      <c r="M7" s="139" t="s">
        <v>2034</v>
      </c>
      <c r="N7" s="140" t="s">
        <v>2034</v>
      </c>
      <c r="O7" s="503"/>
      <c r="P7" s="141" t="s">
        <v>2035</v>
      </c>
      <c r="Q7" s="142" t="s">
        <v>2036</v>
      </c>
      <c r="R7" s="142" t="s">
        <v>2035</v>
      </c>
      <c r="S7" s="142" t="s">
        <v>2036</v>
      </c>
      <c r="T7" s="142" t="s">
        <v>2035</v>
      </c>
      <c r="U7" s="143" t="s">
        <v>2036</v>
      </c>
    </row>
    <row r="8" spans="1:21" x14ac:dyDescent="0.25">
      <c r="A8" s="432" t="s">
        <v>2037</v>
      </c>
      <c r="B8" s="145">
        <f>HERS_change!D24</f>
        <v>68.784391045555807</v>
      </c>
      <c r="C8" s="146">
        <f>HERS_change!E29</f>
        <v>2.21</v>
      </c>
      <c r="D8" s="147">
        <f>HERS_change!E30</f>
        <v>68.22</v>
      </c>
      <c r="E8" s="148">
        <f>HERS_change!E31</f>
        <v>6.9</v>
      </c>
      <c r="F8" s="149">
        <f>HERS_change!E32</f>
        <v>26.79</v>
      </c>
      <c r="G8" s="146">
        <f>HERS_change!C29</f>
        <v>0.9</v>
      </c>
      <c r="H8" s="147">
        <f>HERS_change!C30</f>
        <v>27.5</v>
      </c>
      <c r="I8" s="148">
        <f>HERS_change!C31</f>
        <v>12.79</v>
      </c>
      <c r="J8" s="149">
        <f>HERS_change!C32</f>
        <v>26.79</v>
      </c>
      <c r="K8" s="146">
        <f>HERS_change!B29</f>
        <v>0.26</v>
      </c>
      <c r="L8" s="147">
        <f>HERS_change!B30</f>
        <v>16.73</v>
      </c>
      <c r="M8" s="148">
        <f>HERS_change!B31</f>
        <v>12.45</v>
      </c>
      <c r="N8" s="149">
        <f>HERS_change!B32</f>
        <v>22.759999999999998</v>
      </c>
      <c r="O8" s="150" t="str">
        <f>IF((ABS(B8-Worksheet!Y4)/Results!B8&lt;0.005),"PASS","FAIL")</f>
        <v>PASS</v>
      </c>
      <c r="P8" s="151" t="str">
        <f>IF(Location="Duluth","gas","elec")</f>
        <v>elec</v>
      </c>
      <c r="Q8" s="152">
        <f>IF(Scenario=3,IF(Location="Duluth",0.75,6.8),IF(Location="Duluth",0.78,7.7))</f>
        <v>7.7</v>
      </c>
      <c r="R8" s="153" t="s">
        <v>69</v>
      </c>
      <c r="S8" s="152">
        <f>IF(Scenario=3,IF(Location = "Miami",11.25,10),13)</f>
        <v>13</v>
      </c>
      <c r="T8" s="433" t="s">
        <v>62</v>
      </c>
      <c r="U8" s="154">
        <f>HERS_change!B25</f>
        <v>0.59</v>
      </c>
    </row>
    <row r="9" spans="1:21" x14ac:dyDescent="0.25">
      <c r="A9" s="432" t="s">
        <v>2038</v>
      </c>
      <c r="B9" s="155">
        <f>HERS_change!E24</f>
        <v>68.365759437316513</v>
      </c>
      <c r="C9" s="156">
        <f t="shared" ref="C9:D9" si="0">C8</f>
        <v>2.21</v>
      </c>
      <c r="D9" s="157">
        <f t="shared" si="0"/>
        <v>68.22</v>
      </c>
      <c r="E9" s="158">
        <f>E8*gdp_ratio</f>
        <v>5.3959756869077724</v>
      </c>
      <c r="F9" s="159">
        <f>9.2+2.36+0.58+0.24+3.31+1.53+2.12+7.45</f>
        <v>26.79</v>
      </c>
      <c r="G9" s="156">
        <f>G8</f>
        <v>0.9</v>
      </c>
      <c r="H9" s="157">
        <f>H8</f>
        <v>27.5</v>
      </c>
      <c r="I9" s="158">
        <f>I8*gdp_ratio</f>
        <v>10.002105657326146</v>
      </c>
      <c r="J9" s="159">
        <f t="shared" ref="J9" si="1">9.2+2.36+0.58+0.24+3.31+1.53+2.12+7.45</f>
        <v>26.79</v>
      </c>
      <c r="K9" s="156">
        <f>K8</f>
        <v>0.26</v>
      </c>
      <c r="L9" s="157">
        <f>L8</f>
        <v>16.73</v>
      </c>
      <c r="M9" s="158">
        <f>M8*gdp_ratio</f>
        <v>9.7362170002901109</v>
      </c>
      <c r="N9" s="159">
        <f>N8</f>
        <v>22.759999999999998</v>
      </c>
      <c r="O9" s="160" t="str">
        <f>IF((ABS(B9-Worksheet!Y5)/Results!B9&lt;0.005),"PASS","FAIL")</f>
        <v>PASS</v>
      </c>
      <c r="P9" s="151" t="str">
        <f>P8</f>
        <v>elec</v>
      </c>
      <c r="Q9" s="152">
        <f>Q8</f>
        <v>7.7</v>
      </c>
      <c r="R9" s="153" t="s">
        <v>69</v>
      </c>
      <c r="S9" s="152">
        <f>S8</f>
        <v>13</v>
      </c>
      <c r="T9" s="153" t="s">
        <v>62</v>
      </c>
      <c r="U9" s="154">
        <f>U8</f>
        <v>0.59</v>
      </c>
    </row>
    <row r="10" spans="1:21" x14ac:dyDescent="0.25">
      <c r="A10" s="144"/>
      <c r="B10" s="155"/>
      <c r="C10" s="156"/>
      <c r="D10" s="157"/>
      <c r="E10" s="158"/>
      <c r="F10" s="159"/>
      <c r="G10" s="156"/>
      <c r="H10" s="157"/>
      <c r="I10" s="158"/>
      <c r="J10" s="159"/>
      <c r="K10" s="156"/>
      <c r="L10" s="157"/>
      <c r="M10" s="158"/>
      <c r="N10" s="159"/>
      <c r="O10" s="160" t="e">
        <f>IF((ABS(B10-Worksheet!Y6)/Results!B10&lt;0.005),"PASS","FAIL")</f>
        <v>#DIV/0!</v>
      </c>
      <c r="P10" s="151" t="s">
        <v>62</v>
      </c>
      <c r="Q10" s="161">
        <v>0.78</v>
      </c>
      <c r="R10" s="153" t="s">
        <v>69</v>
      </c>
      <c r="S10" s="152">
        <v>10</v>
      </c>
      <c r="T10" s="153" t="s">
        <v>69</v>
      </c>
      <c r="U10" s="154">
        <v>0.88</v>
      </c>
    </row>
    <row r="11" spans="1:21" x14ac:dyDescent="0.25">
      <c r="A11" s="144"/>
      <c r="B11" s="155"/>
      <c r="C11" s="156"/>
      <c r="D11" s="157"/>
      <c r="E11" s="158"/>
      <c r="F11" s="159"/>
      <c r="G11" s="156"/>
      <c r="H11" s="157"/>
      <c r="I11" s="158"/>
      <c r="J11" s="159"/>
      <c r="K11" s="156"/>
      <c r="L11" s="157"/>
      <c r="M11" s="158"/>
      <c r="N11" s="159"/>
      <c r="O11" s="160" t="e">
        <f>IF((ABS(B11-Worksheet!Y7)/Results!B11&lt;0.005),"PASS","FAIL")</f>
        <v>#DIV/0!</v>
      </c>
      <c r="P11" s="151" t="s">
        <v>69</v>
      </c>
      <c r="Q11" s="153">
        <v>9.85</v>
      </c>
      <c r="R11" s="153" t="s">
        <v>69</v>
      </c>
      <c r="S11" s="152">
        <v>10</v>
      </c>
      <c r="T11" s="153" t="s">
        <v>69</v>
      </c>
      <c r="U11" s="154">
        <v>0.88</v>
      </c>
    </row>
    <row r="12" spans="1:21" ht="13.8" thickBot="1" x14ac:dyDescent="0.3">
      <c r="A12" s="162"/>
      <c r="B12" s="163"/>
      <c r="C12" s="164"/>
      <c r="D12" s="165"/>
      <c r="E12" s="166"/>
      <c r="F12" s="167"/>
      <c r="G12" s="164"/>
      <c r="H12" s="165"/>
      <c r="I12" s="166"/>
      <c r="J12" s="167"/>
      <c r="K12" s="164"/>
      <c r="L12" s="165"/>
      <c r="M12" s="166"/>
      <c r="N12" s="167"/>
      <c r="O12" s="168" t="e">
        <f>IF((ABS(B12-Worksheet!Y8)/Results!B12&lt;0.005),"PASS","FAIL")</f>
        <v>#DIV/0!</v>
      </c>
      <c r="P12" s="137" t="s">
        <v>62</v>
      </c>
      <c r="Q12" s="169">
        <v>0.96</v>
      </c>
      <c r="R12" s="138" t="s">
        <v>69</v>
      </c>
      <c r="S12" s="170">
        <v>10</v>
      </c>
      <c r="T12" s="138" t="s">
        <v>69</v>
      </c>
      <c r="U12" s="140">
        <v>0.88</v>
      </c>
    </row>
    <row r="13" spans="1:21" x14ac:dyDescent="0.25">
      <c r="A13" s="257"/>
      <c r="B13" s="258"/>
      <c r="C13" s="259"/>
      <c r="D13" s="259"/>
      <c r="E13" s="434" t="s">
        <v>2039</v>
      </c>
      <c r="F13" s="435" t="s">
        <v>2040</v>
      </c>
    </row>
    <row r="14" spans="1:21" x14ac:dyDescent="0.25">
      <c r="E14" s="200">
        <f>E9</f>
        <v>5.3959756869077724</v>
      </c>
      <c r="F14" s="200">
        <f>SUM(C9:F9)</f>
        <v>102.61597568690777</v>
      </c>
      <c r="P14" s="436"/>
    </row>
    <row r="15" spans="1:21" ht="14.4" x14ac:dyDescent="0.3">
      <c r="E15" s="255">
        <f>E14/F14</f>
        <v>5.2584167823648303E-2</v>
      </c>
      <c r="F15" s="437" t="s">
        <v>2041</v>
      </c>
      <c r="P15" s="49"/>
      <c r="Q15" s="227"/>
      <c r="R15" s="2"/>
      <c r="S15" s="2"/>
    </row>
    <row r="16" spans="1:21" ht="14.4" x14ac:dyDescent="0.3">
      <c r="P16" s="227"/>
      <c r="Q16" s="3"/>
      <c r="R16" s="3"/>
      <c r="S16" s="3"/>
    </row>
    <row r="17" spans="3:19" ht="14.4" x14ac:dyDescent="0.3">
      <c r="C17" s="171"/>
      <c r="P17" s="2"/>
      <c r="Q17" s="7"/>
      <c r="R17" s="227"/>
      <c r="S17" s="3"/>
    </row>
    <row r="18" spans="3:19" x14ac:dyDescent="0.25">
      <c r="C18" s="172"/>
    </row>
  </sheetData>
  <mergeCells count="13">
    <mergeCell ref="O5:O7"/>
    <mergeCell ref="P5:U5"/>
    <mergeCell ref="P6:Q6"/>
    <mergeCell ref="R6:S6"/>
    <mergeCell ref="T6:U6"/>
    <mergeCell ref="K5:N5"/>
    <mergeCell ref="C5:F5"/>
    <mergeCell ref="G5:J5"/>
    <mergeCell ref="G1:I1"/>
    <mergeCell ref="A5:A7"/>
    <mergeCell ref="B5:B7"/>
    <mergeCell ref="A3:E3"/>
    <mergeCell ref="A4:E4"/>
  </mergeCells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topLeftCell="G1" workbookViewId="0">
      <selection activeCell="S5" sqref="S5"/>
    </sheetView>
  </sheetViews>
  <sheetFormatPr defaultColWidth="9.109375" defaultRowHeight="13.2" x14ac:dyDescent="0.25"/>
  <cols>
    <col min="1" max="1" width="6.5546875" style="130" customWidth="1"/>
    <col min="2" max="5" width="9.109375" style="130"/>
    <col min="6" max="6" width="9.44140625" style="130" customWidth="1"/>
    <col min="7" max="16384" width="9.109375" style="130"/>
  </cols>
  <sheetData>
    <row r="1" spans="1:26" ht="13.8" thickTop="1" x14ac:dyDescent="0.25">
      <c r="A1" s="511" t="s">
        <v>2024</v>
      </c>
      <c r="B1" s="173" t="s">
        <v>2042</v>
      </c>
      <c r="C1" s="174"/>
      <c r="D1" s="174"/>
      <c r="E1" s="174"/>
      <c r="F1" s="174"/>
      <c r="G1" s="174"/>
      <c r="H1" s="173" t="s">
        <v>2043</v>
      </c>
      <c r="I1" s="174"/>
      <c r="J1" s="174"/>
      <c r="K1" s="173" t="s">
        <v>2044</v>
      </c>
      <c r="L1" s="174"/>
      <c r="M1" s="175"/>
      <c r="N1" s="174" t="s">
        <v>2045</v>
      </c>
      <c r="O1" s="174"/>
      <c r="P1" s="174"/>
      <c r="Q1" s="173" t="s">
        <v>2046</v>
      </c>
      <c r="R1" s="174"/>
      <c r="S1" s="174"/>
      <c r="T1" s="173" t="s">
        <v>1998</v>
      </c>
      <c r="U1" s="174"/>
      <c r="V1" s="174"/>
      <c r="W1" s="514" t="s">
        <v>2047</v>
      </c>
      <c r="X1" s="515"/>
      <c r="Y1" s="516" t="s">
        <v>2048</v>
      </c>
    </row>
    <row r="2" spans="1:26" x14ac:dyDescent="0.25">
      <c r="A2" s="512"/>
      <c r="B2" s="176" t="s">
        <v>2001</v>
      </c>
      <c r="C2" s="177"/>
      <c r="D2" s="176" t="s">
        <v>2003</v>
      </c>
      <c r="E2" s="178"/>
      <c r="F2" s="177" t="s">
        <v>2033</v>
      </c>
      <c r="G2" s="177"/>
      <c r="H2" s="509" t="s">
        <v>2001</v>
      </c>
      <c r="I2" s="507" t="s">
        <v>2049</v>
      </c>
      <c r="J2" s="507" t="s">
        <v>2033</v>
      </c>
      <c r="K2" s="509" t="s">
        <v>2001</v>
      </c>
      <c r="L2" s="507" t="s">
        <v>2049</v>
      </c>
      <c r="M2" s="519" t="s">
        <v>2033</v>
      </c>
      <c r="N2" s="507" t="s">
        <v>2001</v>
      </c>
      <c r="O2" s="507" t="s">
        <v>2049</v>
      </c>
      <c r="P2" s="507" t="s">
        <v>2033</v>
      </c>
      <c r="Q2" s="509" t="s">
        <v>2001</v>
      </c>
      <c r="R2" s="507" t="s">
        <v>2049</v>
      </c>
      <c r="S2" s="507" t="s">
        <v>2033</v>
      </c>
      <c r="T2" s="509" t="s">
        <v>2001</v>
      </c>
      <c r="U2" s="507" t="s">
        <v>2049</v>
      </c>
      <c r="V2" s="507" t="s">
        <v>2033</v>
      </c>
      <c r="W2" s="509" t="s">
        <v>2050</v>
      </c>
      <c r="X2" s="519" t="s">
        <v>2051</v>
      </c>
      <c r="Y2" s="517"/>
    </row>
    <row r="3" spans="1:26" ht="13.8" thickBot="1" x14ac:dyDescent="0.3">
      <c r="A3" s="513"/>
      <c r="B3" s="179" t="s">
        <v>2052</v>
      </c>
      <c r="C3" s="180" t="s">
        <v>2053</v>
      </c>
      <c r="D3" s="179" t="s">
        <v>2052</v>
      </c>
      <c r="E3" s="181" t="s">
        <v>2053</v>
      </c>
      <c r="F3" s="180" t="s">
        <v>2052</v>
      </c>
      <c r="G3" s="180" t="s">
        <v>2053</v>
      </c>
      <c r="H3" s="510"/>
      <c r="I3" s="508"/>
      <c r="J3" s="508"/>
      <c r="K3" s="510"/>
      <c r="L3" s="508"/>
      <c r="M3" s="520"/>
      <c r="N3" s="508"/>
      <c r="O3" s="508"/>
      <c r="P3" s="508"/>
      <c r="Q3" s="510"/>
      <c r="R3" s="508"/>
      <c r="S3" s="508"/>
      <c r="T3" s="510"/>
      <c r="U3" s="508"/>
      <c r="V3" s="508"/>
      <c r="W3" s="510"/>
      <c r="X3" s="520"/>
      <c r="Y3" s="518"/>
    </row>
    <row r="4" spans="1:26" x14ac:dyDescent="0.25">
      <c r="A4" s="182">
        <v>1</v>
      </c>
      <c r="B4" s="183">
        <f>IF(Results!P8="gas",1.0943,2.2561)</f>
        <v>2.2561</v>
      </c>
      <c r="C4" s="184">
        <f>IF(Results!P8="gas",0.403,0)</f>
        <v>0</v>
      </c>
      <c r="D4" s="185">
        <v>3.8090000000000002</v>
      </c>
      <c r="E4" s="186">
        <v>0</v>
      </c>
      <c r="F4" s="184">
        <f>IF(Results!T8="gas",1.1877,0.92)</f>
        <v>1.1877</v>
      </c>
      <c r="G4" s="184">
        <f>IF(Results!T8="gas",1.013,0)</f>
        <v>1.0129999999999999</v>
      </c>
      <c r="H4" s="187">
        <f>Results!C8/Results!G8*N4</f>
        <v>1.0884170274170273</v>
      </c>
      <c r="I4" s="184">
        <f>Results!D8/Results!H8*O4</f>
        <v>0.65128632167832157</v>
      </c>
      <c r="J4" s="184">
        <f>Results!E8/Results!I8*P4</f>
        <v>0.91437961331018691</v>
      </c>
      <c r="K4" s="187">
        <f>IF(Results!P8="gas",1/Results!Q8,3.413/Results!Q8)</f>
        <v>0.44324675324675322</v>
      </c>
      <c r="L4" s="184">
        <f>3.413/Results!S8</f>
        <v>0.2625384615384615</v>
      </c>
      <c r="M4" s="188">
        <f>1/Results!U8</f>
        <v>1.6949152542372883</v>
      </c>
      <c r="N4" s="184">
        <f>IF(Results!P8="gas",1/0.78,3.413/7.7)</f>
        <v>0.44324675324675322</v>
      </c>
      <c r="O4" s="184">
        <f>3.413/13</f>
        <v>0.2625384615384615</v>
      </c>
      <c r="P4" s="184">
        <f>IF(Results!T8="gas",1/0.59,1/0.92)</f>
        <v>1.6949152542372883</v>
      </c>
      <c r="Q4" s="210">
        <f>(B4*K4-C4)*(Results!K8*Results!G8*H4)/(K4*Results!C8)</f>
        <v>0.26000234000000005</v>
      </c>
      <c r="R4" s="211">
        <f>(D4*L4-E4)*(Results!L8*Results!H8*I4)/(L4*Results!D8)</f>
        <v>16.730150569999999</v>
      </c>
      <c r="S4" s="211">
        <f>(F4*M4-G4)*(Results!M8*Results!I8*J4)/(M4*Results!E8)</f>
        <v>12.450633050847463</v>
      </c>
      <c r="T4" s="210">
        <f>Results!C8*(Q4/Results!G8)</f>
        <v>0.63845019044444451</v>
      </c>
      <c r="U4" s="211">
        <f>Results!D8*(R4/Results!H8)</f>
        <v>41.502940795832728</v>
      </c>
      <c r="V4" s="211">
        <f>Results!E8*(S4/Results!I8)</f>
        <v>6.7169169703555518</v>
      </c>
      <c r="W4" s="187">
        <f>SUM(T4:V4)+Results!N8</f>
        <v>71.618307956632719</v>
      </c>
      <c r="X4" s="188">
        <f>SUM(Results!C8:E8)+(Results!F8)</f>
        <v>104.12</v>
      </c>
      <c r="Y4" s="189">
        <f>100*W4/X4</f>
        <v>68.784391045555807</v>
      </c>
      <c r="Z4" s="255"/>
    </row>
    <row r="5" spans="1:26" x14ac:dyDescent="0.25">
      <c r="A5" s="182">
        <v>2</v>
      </c>
      <c r="B5" s="187">
        <f>IF(Results!P9="gas",1.0943,2.2561)</f>
        <v>2.2561</v>
      </c>
      <c r="C5" s="184">
        <f>IF(Results!P9="gas",0.403,0)</f>
        <v>0</v>
      </c>
      <c r="D5" s="185">
        <v>3.8090000000000002</v>
      </c>
      <c r="E5" s="186">
        <v>0</v>
      </c>
      <c r="F5" s="184">
        <f>IF(Results!T9="gas",1.1877,0.92)</f>
        <v>1.1877</v>
      </c>
      <c r="G5" s="184">
        <f>IF(Results!T9="gas",1.013,0)</f>
        <v>1.0129999999999999</v>
      </c>
      <c r="H5" s="187">
        <f>Results!C9/Results!G9*N5</f>
        <v>1.0884170274170273</v>
      </c>
      <c r="I5" s="184">
        <f>Results!D9/Results!H9*O5</f>
        <v>0.65128632167832157</v>
      </c>
      <c r="J5" s="184">
        <f>Results!E9/Results!I9*P5</f>
        <v>0.91437961331018691</v>
      </c>
      <c r="K5" s="187">
        <f>IF(Results!P9="gas",1/Results!Q9,3.413/Results!Q9)</f>
        <v>0.44324675324675322</v>
      </c>
      <c r="L5" s="184">
        <f>3.413/Results!S9</f>
        <v>0.2625384615384615</v>
      </c>
      <c r="M5" s="188">
        <f>1/Results!U9</f>
        <v>1.6949152542372883</v>
      </c>
      <c r="N5" s="184">
        <f>IF(Results!P9="gas",1/0.78,3.413/7.7)</f>
        <v>0.44324675324675322</v>
      </c>
      <c r="O5" s="184">
        <f>3.413/13</f>
        <v>0.2625384615384615</v>
      </c>
      <c r="P5" s="184">
        <f>IF(Results!T9="gas",1/0.59,1/0.92)</f>
        <v>1.6949152542372883</v>
      </c>
      <c r="Q5" s="187">
        <f>(B5*K5-C5)*(Results!K9*Results!G9*H5)/(K5*Results!C9)</f>
        <v>0.26000234000000005</v>
      </c>
      <c r="R5" s="184">
        <f>(D5*L5-E5)*(Results!L9*Results!H9*I5)/(L5*Results!D9)</f>
        <v>16.730150569999999</v>
      </c>
      <c r="S5" s="184">
        <f>(F5*M5-G5)*(Results!M9*Results!I9*J5)/(M5*Results!E9)</f>
        <v>9.7367120621714882</v>
      </c>
      <c r="T5" s="187">
        <f>Results!C9*(Q5/Results!G9)</f>
        <v>0.63845019044444451</v>
      </c>
      <c r="U5" s="184">
        <f>Results!D9*(R5/Results!H9)</f>
        <v>41.502940795832728</v>
      </c>
      <c r="V5" s="184">
        <f>Results!E9*(S5/Results!I9)</f>
        <v>5.2528000960893877</v>
      </c>
      <c r="W5" s="187">
        <f>SUM(T5:V5)+Results!N9</f>
        <v>70.154191082366566</v>
      </c>
      <c r="X5" s="188">
        <f>SUM(Results!C9:E9)+(Results!F9)</f>
        <v>102.61597568690777</v>
      </c>
      <c r="Y5" s="189">
        <f>100*W5/X5</f>
        <v>68.365759437316513</v>
      </c>
      <c r="Z5" s="255"/>
    </row>
    <row r="6" spans="1:26" x14ac:dyDescent="0.25">
      <c r="A6" s="182">
        <v>3</v>
      </c>
      <c r="B6" s="187">
        <f>IF(Results!P10="gas",1.0943,2.2561)</f>
        <v>1.0943000000000001</v>
      </c>
      <c r="C6" s="184">
        <f>IF(Results!P10="gas",0.403,0)</f>
        <v>0.40300000000000002</v>
      </c>
      <c r="D6" s="185">
        <v>3.8090000000000002</v>
      </c>
      <c r="E6" s="186">
        <v>0</v>
      </c>
      <c r="F6" s="184">
        <f>IF(Results!T10="gas",1.1877,0.92)</f>
        <v>0.92</v>
      </c>
      <c r="G6" s="184">
        <f>IF(Results!T10="gas",1.013,0)</f>
        <v>0</v>
      </c>
      <c r="H6" s="187" t="e">
        <f>Results!C10/Results!G10*N6</f>
        <v>#DIV/0!</v>
      </c>
      <c r="I6" s="184" t="e">
        <f>Results!D10/Results!H10*O6</f>
        <v>#DIV/0!</v>
      </c>
      <c r="J6" s="184" t="e">
        <f>Results!E10/Results!I10*P6</f>
        <v>#DIV/0!</v>
      </c>
      <c r="K6" s="187">
        <f>IF(Results!P10="gas",1/Results!Q10,3.413/Results!Q10)</f>
        <v>1.2820512820512819</v>
      </c>
      <c r="L6" s="184">
        <f>3.413/Results!S10</f>
        <v>0.34129999999999999</v>
      </c>
      <c r="M6" s="188">
        <f>1/Results!U10</f>
        <v>1.1363636363636365</v>
      </c>
      <c r="N6" s="184">
        <f>IF(Results!P10="gas",1/0.78,3.413/7.7)</f>
        <v>1.2820512820512819</v>
      </c>
      <c r="O6" s="184">
        <f>3.413/13</f>
        <v>0.2625384615384615</v>
      </c>
      <c r="P6" s="184">
        <f>IF(Results!T10="gas",1/0.59,1/0.92)</f>
        <v>1.0869565217391304</v>
      </c>
      <c r="Q6" s="187" t="e">
        <f>(B6*K6-C6)*(Results!K10*Results!G10*H6)/(K6*Results!C10)</f>
        <v>#DIV/0!</v>
      </c>
      <c r="R6" s="184" t="e">
        <f>(D6*L6-E6)*(Results!L10*Results!H10*I6)/(L6*Results!D10)</f>
        <v>#DIV/0!</v>
      </c>
      <c r="S6" s="184" t="e">
        <f>(F6*M6-G6)*(Results!M10*Results!I10*J6)/(M6*Results!E10)</f>
        <v>#DIV/0!</v>
      </c>
      <c r="T6" s="187" t="e">
        <f>Results!C10*(Q6/Results!G10)</f>
        <v>#DIV/0!</v>
      </c>
      <c r="U6" s="184" t="e">
        <f>Results!D10*(R6/Results!H10)</f>
        <v>#DIV/0!</v>
      </c>
      <c r="V6" s="184" t="e">
        <f>Results!E10*(S6/Results!I10)</f>
        <v>#DIV/0!</v>
      </c>
      <c r="W6" s="187" t="e">
        <f>SUM(T6:V6)+Results!N10</f>
        <v>#DIV/0!</v>
      </c>
      <c r="X6" s="188">
        <f>SUM(Results!C10:E10)+(Results!F10)</f>
        <v>0</v>
      </c>
      <c r="Y6" s="189" t="e">
        <f>100*W6/X6</f>
        <v>#DIV/0!</v>
      </c>
    </row>
    <row r="7" spans="1:26" x14ac:dyDescent="0.25">
      <c r="A7" s="182">
        <v>4</v>
      </c>
      <c r="B7" s="187">
        <f>IF(Results!P11="gas",1.0943,2.2561)</f>
        <v>2.2561</v>
      </c>
      <c r="C7" s="184">
        <f>IF(Results!P11="gas",0.403,0)</f>
        <v>0</v>
      </c>
      <c r="D7" s="185">
        <v>3.8090000000000002</v>
      </c>
      <c r="E7" s="186">
        <v>0</v>
      </c>
      <c r="F7" s="190">
        <f>IF(Results!T11="gas",1.1877,0.92)</f>
        <v>0.92</v>
      </c>
      <c r="G7" s="184">
        <f>IF(Results!T11="gas",1.013,0)</f>
        <v>0</v>
      </c>
      <c r="H7" s="187" t="e">
        <f>Results!C11/Results!G11*N7</f>
        <v>#DIV/0!</v>
      </c>
      <c r="I7" s="184" t="e">
        <f>Results!D11/Results!H11*O7</f>
        <v>#DIV/0!</v>
      </c>
      <c r="J7" s="184" t="e">
        <f>Results!E11/Results!I11*P7</f>
        <v>#DIV/0!</v>
      </c>
      <c r="K7" s="187">
        <f>IF(Results!P11="gas",1/Results!Q11,3.413/Results!Q11)</f>
        <v>0.34649746192893399</v>
      </c>
      <c r="L7" s="184">
        <f>3.413/Results!S11</f>
        <v>0.34129999999999999</v>
      </c>
      <c r="M7" s="188">
        <f>1/Results!U11</f>
        <v>1.1363636363636365</v>
      </c>
      <c r="N7" s="184">
        <f>IF(Results!P11="gas",1/0.78,3.413/7.7)</f>
        <v>0.44324675324675322</v>
      </c>
      <c r="O7" s="184">
        <f>3.413/13</f>
        <v>0.2625384615384615</v>
      </c>
      <c r="P7" s="184">
        <f>IF(Results!T11="gas",1/0.59,1/0.92)</f>
        <v>1.0869565217391304</v>
      </c>
      <c r="Q7" s="187" t="e">
        <f>(B7*K7-C7)*(Results!K11*Results!G11*H7)/(K7*Results!C11)</f>
        <v>#DIV/0!</v>
      </c>
      <c r="R7" s="184" t="e">
        <f>(D7*L7-E7)*(Results!L11*Results!H11*I7)/(L7*Results!D11)</f>
        <v>#DIV/0!</v>
      </c>
      <c r="S7" s="184" t="e">
        <f>(F7*M7-G7)*(Results!M11*Results!I11*J7)/(M7*Results!E11)</f>
        <v>#DIV/0!</v>
      </c>
      <c r="T7" s="187" t="e">
        <f>Results!C11*(Q7/Results!G11)</f>
        <v>#DIV/0!</v>
      </c>
      <c r="U7" s="184" t="e">
        <f>Results!D11*(R7/Results!H11)</f>
        <v>#DIV/0!</v>
      </c>
      <c r="V7" s="184" t="e">
        <f>Results!E11*(S7/Results!I11)</f>
        <v>#DIV/0!</v>
      </c>
      <c r="W7" s="187" t="e">
        <f>SUM(T7:V7)+Results!N11</f>
        <v>#DIV/0!</v>
      </c>
      <c r="X7" s="188">
        <f>SUM(Results!C11:E11)+(Results!F11)</f>
        <v>0</v>
      </c>
      <c r="Y7" s="189" t="e">
        <f>100*W7/X7</f>
        <v>#DIV/0!</v>
      </c>
    </row>
    <row r="8" spans="1:26" ht="13.8" thickBot="1" x14ac:dyDescent="0.3">
      <c r="A8" s="191">
        <v>5</v>
      </c>
      <c r="B8" s="192">
        <f>IF(Results!P12="gas",1.0943,2.2561)</f>
        <v>1.0943000000000001</v>
      </c>
      <c r="C8" s="193">
        <f>IF(Results!P12="gas",0.403,0)</f>
        <v>0.40300000000000002</v>
      </c>
      <c r="D8" s="194">
        <v>3.8090000000000002</v>
      </c>
      <c r="E8" s="195">
        <v>0</v>
      </c>
      <c r="F8" s="193">
        <f>IF(Results!T12="gas",1.1877,0.92)</f>
        <v>0.92</v>
      </c>
      <c r="G8" s="193">
        <f>IF(Results!T12="gas",1.013,0)</f>
        <v>0</v>
      </c>
      <c r="H8" s="192" t="e">
        <f>Results!C12/Results!G12*N8</f>
        <v>#DIV/0!</v>
      </c>
      <c r="I8" s="193" t="e">
        <f>Results!D12/Results!H12*O8</f>
        <v>#DIV/0!</v>
      </c>
      <c r="J8" s="193" t="e">
        <f>Results!E12/Results!I12*P8</f>
        <v>#DIV/0!</v>
      </c>
      <c r="K8" s="192">
        <f>IF(Results!P12="gas",1/Results!Q12,3.413/Results!Q12)</f>
        <v>1.0416666666666667</v>
      </c>
      <c r="L8" s="193">
        <f>3.413/Results!S12</f>
        <v>0.34129999999999999</v>
      </c>
      <c r="M8" s="196">
        <f>1/Results!U12</f>
        <v>1.1363636363636365</v>
      </c>
      <c r="N8" s="193">
        <f>IF(Results!P12="gas",1/0.78,3.413/7.7)</f>
        <v>1.2820512820512819</v>
      </c>
      <c r="O8" s="193">
        <f>3.413/13</f>
        <v>0.2625384615384615</v>
      </c>
      <c r="P8" s="193">
        <f>IF(Results!T12="gas",1/0.59,1/0.92)</f>
        <v>1.0869565217391304</v>
      </c>
      <c r="Q8" s="192" t="e">
        <f>(B8*K8-C8)*(Results!K12*Results!G12*H8)/(K8*Results!C12)</f>
        <v>#DIV/0!</v>
      </c>
      <c r="R8" s="193" t="e">
        <f>(D8*L8-E8)*(Results!L12*Results!H12*I8)/(L8*Results!D12)</f>
        <v>#DIV/0!</v>
      </c>
      <c r="S8" s="193" t="e">
        <f>(F8*M8-G8)*(Results!M12*Results!I12*J8)/(M8*Results!E12)</f>
        <v>#DIV/0!</v>
      </c>
      <c r="T8" s="192" t="e">
        <f>Results!C12*(Q8/Results!G12)</f>
        <v>#DIV/0!</v>
      </c>
      <c r="U8" s="193" t="e">
        <f>Results!D12*(R8/Results!H12)</f>
        <v>#DIV/0!</v>
      </c>
      <c r="V8" s="193" t="e">
        <f>Results!E12*(S8/Results!I12)</f>
        <v>#DIV/0!</v>
      </c>
      <c r="W8" s="192" t="e">
        <f>SUM(T8:V8)+Results!N12</f>
        <v>#DIV/0!</v>
      </c>
      <c r="X8" s="196">
        <f>SUM(Results!C12:E12)+(Results!F12)</f>
        <v>0</v>
      </c>
      <c r="Y8" s="197" t="e">
        <f>100*W8/X8</f>
        <v>#DIV/0!</v>
      </c>
    </row>
    <row r="9" spans="1:26" ht="13.8" thickTop="1" x14ac:dyDescent="0.25">
      <c r="W9" s="200"/>
      <c r="X9" s="200"/>
      <c r="Y9" s="200"/>
    </row>
    <row r="10" spans="1:26" x14ac:dyDescent="0.25">
      <c r="C10" s="130" t="s">
        <v>1994</v>
      </c>
    </row>
    <row r="11" spans="1:26" x14ac:dyDescent="0.25">
      <c r="C11" s="130" t="s">
        <v>2054</v>
      </c>
      <c r="V11" s="198"/>
      <c r="W11" s="198"/>
      <c r="X11" s="198"/>
    </row>
    <row r="17" spans="3:14" x14ac:dyDescent="0.25">
      <c r="C17" s="199"/>
      <c r="D17" s="199"/>
      <c r="E17" s="199"/>
      <c r="G17" s="199"/>
      <c r="H17" s="199"/>
      <c r="I17" s="199"/>
      <c r="J17" s="199"/>
      <c r="K17" s="199"/>
      <c r="L17" s="199"/>
      <c r="M17" s="199"/>
      <c r="N17" s="199"/>
    </row>
    <row r="18" spans="3:14" x14ac:dyDescent="0.25">
      <c r="L18" s="130" t="s">
        <v>1994</v>
      </c>
    </row>
  </sheetData>
  <mergeCells count="20">
    <mergeCell ref="A1:A3"/>
    <mergeCell ref="W1:X1"/>
    <mergeCell ref="Y1:Y3"/>
    <mergeCell ref="H2:H3"/>
    <mergeCell ref="I2:I3"/>
    <mergeCell ref="J2:J3"/>
    <mergeCell ref="K2:K3"/>
    <mergeCell ref="L2:L3"/>
    <mergeCell ref="M2:M3"/>
    <mergeCell ref="N2:N3"/>
    <mergeCell ref="U2:U3"/>
    <mergeCell ref="V2:V3"/>
    <mergeCell ref="W2:W3"/>
    <mergeCell ref="X2:X3"/>
    <mergeCell ref="O2:O3"/>
    <mergeCell ref="P2:P3"/>
    <mergeCell ref="Q2:Q3"/>
    <mergeCell ref="R2:R3"/>
    <mergeCell ref="S2:S3"/>
    <mergeCell ref="T2:T3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119</vt:i4>
      </vt:variant>
    </vt:vector>
  </HeadingPairs>
  <TitlesOfParts>
    <vt:vector size="129" baseType="lpstr">
      <vt:lpstr>Water Use Calcs</vt:lpstr>
      <vt:lpstr>Locations</vt:lpstr>
      <vt:lpstr>REUWS</vt:lpstr>
      <vt:lpstr>peak&amp;net_data</vt:lpstr>
      <vt:lpstr>gpd</vt:lpstr>
      <vt:lpstr>Tmains</vt:lpstr>
      <vt:lpstr>HERS_change</vt:lpstr>
      <vt:lpstr>Results</vt:lpstr>
      <vt:lpstr>Worksheet</vt:lpstr>
      <vt:lpstr>nMEUL</vt:lpstr>
      <vt:lpstr>ACY</vt:lpstr>
      <vt:lpstr>adjFmix</vt:lpstr>
      <vt:lpstr>AGC</vt:lpstr>
      <vt:lpstr>branchL</vt:lpstr>
      <vt:lpstr>Bsmt</vt:lpstr>
      <vt:lpstr>CAPw</vt:lpstr>
      <vt:lpstr>CFA</vt:lpstr>
      <vt:lpstr>ColdW_gdp</vt:lpstr>
      <vt:lpstr>CW_gpd</vt:lpstr>
      <vt:lpstr>cwFmix</vt:lpstr>
      <vt:lpstr>CWgpd</vt:lpstr>
      <vt:lpstr>CWhot</vt:lpstr>
      <vt:lpstr>CWtemp</vt:lpstr>
      <vt:lpstr>CWtot_gpd</vt:lpstr>
      <vt:lpstr>CWwf</vt:lpstr>
      <vt:lpstr>DW_EF</vt:lpstr>
      <vt:lpstr>DW_gpd</vt:lpstr>
      <vt:lpstr>dWcap</vt:lpstr>
      <vt:lpstr>DWgpd</vt:lpstr>
      <vt:lpstr>DWHReff</vt:lpstr>
      <vt:lpstr>DWHRinT</vt:lpstr>
      <vt:lpstr>EF</vt:lpstr>
      <vt:lpstr>expA</vt:lpstr>
      <vt:lpstr>expAref</vt:lpstr>
      <vt:lpstr>expB</vt:lpstr>
      <vt:lpstr>expBref</vt:lpstr>
      <vt:lpstr>F_eff</vt:lpstr>
      <vt:lpstr>faucet_pc</vt:lpstr>
      <vt:lpstr>FixF</vt:lpstr>
      <vt:lpstr>FixtureHot</vt:lpstr>
      <vt:lpstr>FixtureTot</vt:lpstr>
      <vt:lpstr>Fmix</vt:lpstr>
      <vt:lpstr>gdp_ratio</vt:lpstr>
      <vt:lpstr>gpf</vt:lpstr>
      <vt:lpstr>HotLeaks_br</vt:lpstr>
      <vt:lpstr>HW_Leaks</vt:lpstr>
      <vt:lpstr>HWgpd</vt:lpstr>
      <vt:lpstr>Ifrac</vt:lpstr>
      <vt:lpstr>kitch</vt:lpstr>
      <vt:lpstr>Kitch_pc</vt:lpstr>
      <vt:lpstr>kitch_Ref_gpm</vt:lpstr>
      <vt:lpstr>KitchF_gpd</vt:lpstr>
      <vt:lpstr>KitchFeff</vt:lpstr>
      <vt:lpstr>kWh_cost</vt:lpstr>
      <vt:lpstr>Landscaped_Area</vt:lpstr>
      <vt:lpstr>lav</vt:lpstr>
      <vt:lpstr>Lav_pc</vt:lpstr>
      <vt:lpstr>LavF_gpd</vt:lpstr>
      <vt:lpstr>LavFeff</vt:lpstr>
      <vt:lpstr>LER</vt:lpstr>
      <vt:lpstr>Location</vt:lpstr>
      <vt:lpstr>LocF</vt:lpstr>
      <vt:lpstr>loopL</vt:lpstr>
      <vt:lpstr>Lot_Area</vt:lpstr>
      <vt:lpstr>Lot_size</vt:lpstr>
      <vt:lpstr>Nbr</vt:lpstr>
      <vt:lpstr>NCY</vt:lpstr>
      <vt:lpstr>Ndu</vt:lpstr>
      <vt:lpstr>NetET</vt:lpstr>
      <vt:lpstr>Nfl</vt:lpstr>
      <vt:lpstr>Occ</vt:lpstr>
      <vt:lpstr>oCDeff</vt:lpstr>
      <vt:lpstr>oEWfact</vt:lpstr>
      <vt:lpstr>oFrac</vt:lpstr>
      <vt:lpstr>Out_base</vt:lpstr>
      <vt:lpstr>Out_baseRef</vt:lpstr>
      <vt:lpstr>Out_gpd</vt:lpstr>
      <vt:lpstr>Out_Pool</vt:lpstr>
      <vt:lpstr>Out_PoolRef</vt:lpstr>
      <vt:lpstr>Out_Sprink</vt:lpstr>
      <vt:lpstr>Out_SprinkRef</vt:lpstr>
      <vt:lpstr>OutRef_gpd</vt:lpstr>
      <vt:lpstr>oWgpd</vt:lpstr>
      <vt:lpstr>percent_landscape</vt:lpstr>
      <vt:lpstr>PipeL</vt:lpstr>
      <vt:lpstr>PLC</vt:lpstr>
      <vt:lpstr>PLCfact</vt:lpstr>
      <vt:lpstr>pLength</vt:lpstr>
      <vt:lpstr>pool_ind</vt:lpstr>
      <vt:lpstr>pRatio</vt:lpstr>
      <vt:lpstr>pumpW</vt:lpstr>
      <vt:lpstr>Ref_Irr_Area</vt:lpstr>
      <vt:lpstr>refCWgpd</vt:lpstr>
      <vt:lpstr>refDWgpd</vt:lpstr>
      <vt:lpstr>refFgpd</vt:lpstr>
      <vt:lpstr>refFPO</vt:lpstr>
      <vt:lpstr>refGPF</vt:lpstr>
      <vt:lpstr>refLoopL</vt:lpstr>
      <vt:lpstr>refPipeL</vt:lpstr>
      <vt:lpstr>refSofgpd</vt:lpstr>
      <vt:lpstr>refWgpd</vt:lpstr>
      <vt:lpstr>RICI_Rat</vt:lpstr>
      <vt:lpstr>Rici_Ref</vt:lpstr>
      <vt:lpstr>Scenario</vt:lpstr>
      <vt:lpstr>sEWfact</vt:lpstr>
      <vt:lpstr>Sh_ref_gpm</vt:lpstr>
      <vt:lpstr>SHeff</vt:lpstr>
      <vt:lpstr>Shower_gpd</vt:lpstr>
      <vt:lpstr>shower_pc</vt:lpstr>
      <vt:lpstr>Soft_gpd</vt:lpstr>
      <vt:lpstr>Soft_ref</vt:lpstr>
      <vt:lpstr>sprink_ind</vt:lpstr>
      <vt:lpstr>sWgpd</vt:lpstr>
      <vt:lpstr>sysFactor</vt:lpstr>
      <vt:lpstr>Tavg</vt:lpstr>
      <vt:lpstr>therm_cost</vt:lpstr>
      <vt:lpstr>Tmains</vt:lpstr>
      <vt:lpstr>Tmains_offset</vt:lpstr>
      <vt:lpstr>Toilets_gpd</vt:lpstr>
      <vt:lpstr>Tot_Leaks</vt:lpstr>
      <vt:lpstr>TotLeaks_br</vt:lpstr>
      <vt:lpstr>Tset</vt:lpstr>
      <vt:lpstr>Tuse</vt:lpstr>
      <vt:lpstr>VC</vt:lpstr>
      <vt:lpstr>VintFact</vt:lpstr>
      <vt:lpstr>Waste_gpd</vt:lpstr>
      <vt:lpstr>WDeff</vt:lpstr>
      <vt:lpstr>WHinT</vt:lpstr>
      <vt:lpstr>WHinTadj</vt:lpstr>
    </vt:vector>
  </TitlesOfParts>
  <Manager/>
  <Company>Architectural Energy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Philip Fairey</dc:creator>
  <cp:keywords/>
  <dc:description/>
  <cp:lastModifiedBy>Steve-B</cp:lastModifiedBy>
  <cp:revision/>
  <dcterms:created xsi:type="dcterms:W3CDTF">2014-02-20T17:36:44Z</dcterms:created>
  <dcterms:modified xsi:type="dcterms:W3CDTF">2017-02-03T22:12:57Z</dcterms:modified>
  <cp:category/>
  <cp:contentStatus/>
</cp:coreProperties>
</file>